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3426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C:\Users\steve\Documents\covid19-forecast-evaluations\"/>
    </mc:Choice>
  </mc:AlternateContent>
  <xr:revisionPtr revIDLastSave="0" documentId="8_{B12E96DD-5A7A-4A76-890A-1C019DE61E6F}" xr6:coauthVersionLast="45" xr6:coauthVersionMax="45" xr10:uidLastSave="{00000000-0000-0000-0000-000000000000}"/>
  <bookViews>
    <workbookView xWindow="-120" yWindow="-120" windowWidth="29040" windowHeight="15840" xr2:uid="{EACD3987-0A04-41F4-9376-76FA041AE0DB}"/>
  </bookViews>
  <sheets>
    <sheet name="Model Analyzer" sheetId="4" r:id="rId1"/>
    <sheet name="EvalData" sheetId="1" r:id="rId2"/>
    <sheet name="Lookup" sheetId="2" r:id="rId3"/>
  </sheets>
  <definedNames>
    <definedName name="_xlnm._FilterDatabase" localSheetId="1" hidden="1">EvalData!$A$6:$AW$6</definedName>
    <definedName name="_xlnm._FilterDatabase" localSheetId="0" hidden="1">'Model Analyzer'!$B$3:$BD$3</definedName>
    <definedName name="Alpha">#REF!</definedName>
    <definedName name="EndDate">'Model Analyzer'!$A$7</definedName>
    <definedName name="EndTargetDate">'Model Analyzer'!$A$13</definedName>
    <definedName name="FirstTargetDate">'Model Analyzer'!$A$11</definedName>
    <definedName name="GoldenRatio">#REF!</definedName>
    <definedName name="Is1Week">'Model Analyzer'!$A$15</definedName>
    <definedName name="Is2Week">'Model Analyzer'!$A$16</definedName>
    <definedName name="Is3Week">'Model Analyzer'!$A$17</definedName>
    <definedName name="Is4Week">'Model Analyzer'!$A$18</definedName>
    <definedName name="IsActiveModelsOnly">'Model Analyzer'!$A$20</definedName>
    <definedName name="IsForecastDateRestricted">'Model Analyzer'!$A$3</definedName>
    <definedName name="IsMinimumForecastsToParticipate">'Model Analyzer'!$A$22</definedName>
    <definedName name="IsTargetDateRestricted">'Model Analyzer'!$A$9</definedName>
    <definedName name="MinForecastsToParticipate">'Model Analyzer'!$A$24</definedName>
    <definedName name="StartDate">'Model Analyzer'!$A$5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C29" i="4" l="1"/>
  <c r="B3167" i="1" s="1"/>
  <c r="C4" i="4"/>
  <c r="B82" i="1" s="1"/>
  <c r="C21" i="4"/>
  <c r="B785" i="1" s="1"/>
  <c r="C11" i="4"/>
  <c r="B1420" i="1" s="1"/>
  <c r="C13" i="4"/>
  <c r="B779" i="1" s="1"/>
  <c r="C27" i="4"/>
  <c r="B1317" i="1" s="1"/>
  <c r="C25" i="4"/>
  <c r="B1277" i="1" s="1"/>
  <c r="C49" i="4"/>
  <c r="B1116" i="1" s="1"/>
  <c r="C26" i="4"/>
  <c r="B1135" i="1" s="1"/>
  <c r="C17" i="4"/>
  <c r="B1094" i="1" s="1"/>
  <c r="C8" i="4"/>
  <c r="B1193" i="1" s="1"/>
  <c r="C36" i="4"/>
  <c r="B792" i="1" s="1"/>
  <c r="C42" i="4"/>
  <c r="B1291" i="1" s="1"/>
  <c r="C12" i="4"/>
  <c r="B1090" i="1" s="1"/>
  <c r="C5" i="4"/>
  <c r="B1049" i="1" s="1"/>
  <c r="C16" i="4"/>
  <c r="C7" i="4"/>
  <c r="B807" i="1" s="1"/>
  <c r="C18" i="4"/>
  <c r="B1426" i="1" s="1"/>
  <c r="C33" i="4"/>
  <c r="B1069" i="1" s="1"/>
  <c r="C46" i="4"/>
  <c r="C24" i="4"/>
  <c r="C30" i="4"/>
  <c r="B822" i="1" s="1"/>
  <c r="C50" i="4"/>
  <c r="B3106" i="1" s="1"/>
  <c r="C47" i="4"/>
  <c r="B800" i="1" s="1"/>
  <c r="C20" i="4"/>
  <c r="B1239" i="1" s="1"/>
  <c r="C22" i="4"/>
  <c r="B1275" i="1" s="1"/>
  <c r="C6" i="4"/>
  <c r="C32" i="4"/>
  <c r="B2586" i="1" s="1"/>
  <c r="C39" i="4"/>
  <c r="B795" i="1" s="1"/>
  <c r="C51" i="4"/>
  <c r="B2566" i="1" s="1"/>
  <c r="C19" i="4"/>
  <c r="B2146" i="1" s="1"/>
  <c r="C10" i="4"/>
  <c r="B1536" i="1" s="1"/>
  <c r="C28" i="4"/>
  <c r="B1512" i="1" s="1"/>
  <c r="C45" i="4"/>
  <c r="C34" i="4"/>
  <c r="C48" i="4"/>
  <c r="B1488" i="1" s="1"/>
  <c r="C43" i="4"/>
  <c r="B1330" i="1" s="1"/>
  <c r="C35" i="4"/>
  <c r="B46" i="1" s="1"/>
  <c r="C37" i="4"/>
  <c r="C9" i="4"/>
  <c r="B384" i="1" s="1"/>
  <c r="C15" i="4"/>
  <c r="C14" i="4"/>
  <c r="B1462" i="1" s="1"/>
  <c r="C23" i="4"/>
  <c r="B2106" i="1" s="1"/>
  <c r="C31" i="4"/>
  <c r="B1320" i="1" s="1"/>
  <c r="C52" i="4"/>
  <c r="C38" i="4"/>
  <c r="B504" i="1" s="1"/>
  <c r="C40" i="4"/>
  <c r="C41" i="4"/>
  <c r="B2166" i="1" s="1"/>
  <c r="C44" i="4"/>
  <c r="C53" i="4"/>
  <c r="B1414" i="1" s="1"/>
  <c r="B246" i="1" l="1"/>
  <c r="B244" i="1"/>
  <c r="B264" i="1"/>
  <c r="B284" i="1"/>
  <c r="B304" i="1"/>
  <c r="B324" i="1"/>
  <c r="B344" i="1"/>
  <c r="B364" i="1"/>
  <c r="B366" i="1"/>
  <c r="B44" i="1"/>
  <c r="B386" i="1"/>
  <c r="B64" i="1"/>
  <c r="B406" i="1"/>
  <c r="B66" i="1"/>
  <c r="B424" i="1"/>
  <c r="B84" i="1"/>
  <c r="B444" i="1"/>
  <c r="B86" i="1"/>
  <c r="B464" i="1"/>
  <c r="B104" i="1"/>
  <c r="B486" i="1"/>
  <c r="B144" i="1"/>
  <c r="B524" i="1"/>
  <c r="B164" i="1"/>
  <c r="B544" i="1"/>
  <c r="B166" i="1"/>
  <c r="B564" i="1"/>
  <c r="B186" i="1"/>
  <c r="B726" i="1"/>
  <c r="B204" i="1"/>
  <c r="B3064" i="1"/>
  <c r="B2084" i="1"/>
  <c r="B1724" i="1"/>
  <c r="B1684" i="1"/>
  <c r="B1644" i="1"/>
  <c r="B1604" i="1"/>
  <c r="B1564" i="1"/>
  <c r="B2883" i="1"/>
  <c r="B1763" i="1"/>
  <c r="B3102" i="1"/>
  <c r="B2342" i="1"/>
  <c r="B1802" i="1"/>
  <c r="B3141" i="1"/>
  <c r="B2741" i="1"/>
  <c r="B2561" i="1"/>
  <c r="B2421" i="1"/>
  <c r="B2041" i="1"/>
  <c r="B2001" i="1"/>
  <c r="B1961" i="1"/>
  <c r="B1921" i="1"/>
  <c r="B1841" i="1"/>
  <c r="B1880" i="1"/>
  <c r="B3179" i="1"/>
  <c r="B2299" i="1"/>
  <c r="B2918" i="1"/>
  <c r="B2777" i="1"/>
  <c r="B2597" i="1"/>
  <c r="B2456" i="1"/>
  <c r="B2256" i="1"/>
  <c r="B2953" i="1"/>
  <c r="B2813" i="1"/>
  <c r="B2633" i="1"/>
  <c r="B2213" i="1"/>
  <c r="B2491" i="1"/>
  <c r="B2990" i="1"/>
  <c r="B2170" i="1"/>
  <c r="B2669" i="1"/>
  <c r="B2848" i="1"/>
  <c r="B3027" i="1"/>
  <c r="B2127" i="1"/>
  <c r="B2705" i="1"/>
  <c r="B2385" i="1"/>
  <c r="B1185" i="1"/>
  <c r="B1525" i="1"/>
  <c r="B1221" i="1"/>
  <c r="B1257" i="1"/>
  <c r="B1294" i="1"/>
  <c r="B2526" i="1"/>
  <c r="B1332" i="1"/>
  <c r="B1370" i="1"/>
  <c r="B1149" i="1"/>
  <c r="B1408" i="1"/>
  <c r="B1447" i="1"/>
  <c r="B1486" i="1"/>
  <c r="B24" i="1"/>
  <c r="B2122" i="1"/>
  <c r="B2379" i="1"/>
  <c r="B2079" i="1"/>
  <c r="B1758" i="1"/>
  <c r="B1797" i="1"/>
  <c r="B2336" i="1"/>
  <c r="B2036" i="1"/>
  <c r="B1996" i="1"/>
  <c r="B1956" i="1"/>
  <c r="B1916" i="1"/>
  <c r="B1836" i="1"/>
  <c r="B1875" i="1"/>
  <c r="B2293" i="1"/>
  <c r="B2250" i="1"/>
  <c r="B2208" i="1"/>
  <c r="B2165" i="1"/>
  <c r="B1365" i="1"/>
  <c r="B1145" i="1"/>
  <c r="B1005" i="1"/>
  <c r="B605" i="1"/>
  <c r="B405" i="1"/>
  <c r="B864" i="1"/>
  <c r="B1443" i="1"/>
  <c r="B1403" i="1"/>
  <c r="B763" i="1"/>
  <c r="B1482" i="1"/>
  <c r="B1181" i="1"/>
  <c r="B1521" i="1"/>
  <c r="B1040" i="1"/>
  <c r="B540" i="1"/>
  <c r="B280" i="1"/>
  <c r="B899" i="1"/>
  <c r="B339" i="1"/>
  <c r="B698" i="1"/>
  <c r="B438" i="1"/>
  <c r="B1217" i="1"/>
  <c r="B796" i="1"/>
  <c r="B636" i="1"/>
  <c r="B1075" i="1"/>
  <c r="B934" i="1"/>
  <c r="B574" i="1"/>
  <c r="B1253" i="1"/>
  <c r="B253" i="1"/>
  <c r="B1560" i="1"/>
  <c r="B472" i="1"/>
  <c r="B372" i="1"/>
  <c r="B1110" i="1"/>
  <c r="B730" i="1"/>
  <c r="B1289" i="1"/>
  <c r="B969" i="1"/>
  <c r="B829" i="1"/>
  <c r="B1327" i="1"/>
  <c r="B667" i="1"/>
  <c r="B307" i="1"/>
  <c r="B506" i="1"/>
  <c r="B226" i="1"/>
  <c r="B3124" i="1"/>
  <c r="B2904" i="1"/>
  <c r="B2064" i="1"/>
  <c r="B1824" i="1"/>
  <c r="B3163" i="1"/>
  <c r="B2323" i="1"/>
  <c r="B2023" i="1"/>
  <c r="B1983" i="1"/>
  <c r="B1943" i="1"/>
  <c r="B1903" i="1"/>
  <c r="B1863" i="1"/>
  <c r="B2762" i="1"/>
  <c r="B2582" i="1"/>
  <c r="B2441" i="1"/>
  <c r="B2280" i="1"/>
  <c r="B2939" i="1"/>
  <c r="B2798" i="1"/>
  <c r="B2618" i="1"/>
  <c r="B2237" i="1"/>
  <c r="B2476" i="1"/>
  <c r="B2975" i="1"/>
  <c r="B2834" i="1"/>
  <c r="B2654" i="1"/>
  <c r="B2193" i="1"/>
  <c r="B3012" i="1"/>
  <c r="B2511" i="1"/>
  <c r="B2690" i="1"/>
  <c r="B2150" i="1"/>
  <c r="B3049" i="1"/>
  <c r="B2869" i="1"/>
  <c r="B2107" i="1"/>
  <c r="B1547" i="1"/>
  <c r="B3085" i="1"/>
  <c r="B1785" i="1"/>
  <c r="B1205" i="1"/>
  <c r="B2366" i="1"/>
  <c r="B2726" i="1"/>
  <c r="B1241" i="1"/>
  <c r="B1626" i="1"/>
  <c r="B1276" i="1"/>
  <c r="B1314" i="1"/>
  <c r="B2546" i="1"/>
  <c r="B1746" i="1"/>
  <c r="B1133" i="1"/>
  <c r="B1352" i="1"/>
  <c r="B1706" i="1"/>
  <c r="B1430" i="1"/>
  <c r="B1390" i="1"/>
  <c r="B1469" i="1"/>
  <c r="B1169" i="1"/>
  <c r="B1666" i="1"/>
  <c r="B1508" i="1"/>
  <c r="B2406" i="1"/>
  <c r="B1586" i="1"/>
  <c r="B2984" i="1"/>
  <c r="B2843" i="1"/>
  <c r="B2663" i="1"/>
  <c r="B2162" i="1"/>
  <c r="B3021" i="1"/>
  <c r="B2520" i="1"/>
  <c r="B2699" i="1"/>
  <c r="B2119" i="1"/>
  <c r="B3058" i="1"/>
  <c r="B2878" i="1"/>
  <c r="B1717" i="1"/>
  <c r="B1677" i="1"/>
  <c r="B1637" i="1"/>
  <c r="B2376" i="1"/>
  <c r="B2076" i="1"/>
  <c r="B3095" i="1"/>
  <c r="B2735" i="1"/>
  <c r="B2555" i="1"/>
  <c r="B2415" i="1"/>
  <c r="B1755" i="1"/>
  <c r="B3134" i="1"/>
  <c r="B1794" i="1"/>
  <c r="B3173" i="1"/>
  <c r="B2913" i="1"/>
  <c r="B2333" i="1"/>
  <c r="B2033" i="1"/>
  <c r="B1993" i="1"/>
  <c r="B1953" i="1"/>
  <c r="B1913" i="1"/>
  <c r="B1833" i="1"/>
  <c r="B1872" i="1"/>
  <c r="B2771" i="1"/>
  <c r="B2591" i="1"/>
  <c r="B2450" i="1"/>
  <c r="B2290" i="1"/>
  <c r="B2948" i="1"/>
  <c r="B2807" i="1"/>
  <c r="B2627" i="1"/>
  <c r="B2247" i="1"/>
  <c r="B2485" i="1"/>
  <c r="B2205" i="1"/>
  <c r="B305" i="1"/>
  <c r="B1324" i="1"/>
  <c r="B664" i="1"/>
  <c r="B503" i="1"/>
  <c r="B403" i="1"/>
  <c r="B23" i="1"/>
  <c r="B1362" i="1"/>
  <c r="B1142" i="1"/>
  <c r="B1002" i="1"/>
  <c r="B602" i="1"/>
  <c r="B861" i="1"/>
  <c r="B1440" i="1"/>
  <c r="B1400" i="1"/>
  <c r="B760" i="1"/>
  <c r="B1479" i="1"/>
  <c r="B199" i="1"/>
  <c r="B1178" i="1"/>
  <c r="B278" i="1"/>
  <c r="B98" i="1"/>
  <c r="B1518" i="1"/>
  <c r="B1037" i="1"/>
  <c r="B537" i="1"/>
  <c r="B337" i="1"/>
  <c r="B896" i="1"/>
  <c r="B436" i="1"/>
  <c r="B695" i="1"/>
  <c r="B1214" i="1"/>
  <c r="B174" i="1"/>
  <c r="B793" i="1"/>
  <c r="B633" i="1"/>
  <c r="B73" i="1"/>
  <c r="B1072" i="1"/>
  <c r="B931" i="1"/>
  <c r="B571" i="1"/>
  <c r="B251" i="1"/>
  <c r="B1597" i="1"/>
  <c r="B1250" i="1"/>
  <c r="B370" i="1"/>
  <c r="B1557" i="1"/>
  <c r="B469" i="1"/>
  <c r="B149" i="1"/>
  <c r="B48" i="1"/>
  <c r="B1107" i="1"/>
  <c r="B727" i="1"/>
  <c r="B1286" i="1"/>
  <c r="B966" i="1"/>
  <c r="B826" i="1"/>
  <c r="B2684" i="1"/>
  <c r="B3043" i="1"/>
  <c r="B2863" i="1"/>
  <c r="B2142" i="1"/>
  <c r="B2720" i="1"/>
  <c r="B2540" i="1"/>
  <c r="B2400" i="1"/>
  <c r="B1700" i="1"/>
  <c r="B1660" i="1"/>
  <c r="B3079" i="1"/>
  <c r="B2099" i="1"/>
  <c r="B1739" i="1"/>
  <c r="B3118" i="1"/>
  <c r="B2898" i="1"/>
  <c r="B2358" i="1"/>
  <c r="B1778" i="1"/>
  <c r="B3157" i="1"/>
  <c r="B2017" i="1"/>
  <c r="B1977" i="1"/>
  <c r="B1937" i="1"/>
  <c r="B1897" i="1"/>
  <c r="B1817" i="1"/>
  <c r="B2756" i="1"/>
  <c r="B2576" i="1"/>
  <c r="B2056" i="1"/>
  <c r="B1856" i="1"/>
  <c r="B2435" i="1"/>
  <c r="B2315" i="1"/>
  <c r="B2933" i="1"/>
  <c r="B2792" i="1"/>
  <c r="B2612" i="1"/>
  <c r="B2272" i="1"/>
  <c r="B2470" i="1"/>
  <c r="B2969" i="1"/>
  <c r="B2229" i="1"/>
  <c r="B2828" i="1"/>
  <c r="B2648" i="1"/>
  <c r="B2505" i="1"/>
  <c r="B2185" i="1"/>
  <c r="B1385" i="1"/>
  <c r="B1424" i="1"/>
  <c r="B1580" i="1"/>
  <c r="B1463" i="1"/>
  <c r="B1163" i="1"/>
  <c r="B1023" i="1"/>
  <c r="B883" i="1"/>
  <c r="B683" i="1"/>
  <c r="B523" i="1"/>
  <c r="B323" i="1"/>
  <c r="B163" i="1"/>
  <c r="B1502" i="1"/>
  <c r="B422" i="1"/>
  <c r="B781" i="1"/>
  <c r="B621" i="1"/>
  <c r="B1620" i="1"/>
  <c r="B1199" i="1"/>
  <c r="B1058" i="1"/>
  <c r="B918" i="1"/>
  <c r="B138" i="1"/>
  <c r="B1541" i="1"/>
  <c r="B557" i="1"/>
  <c r="B3006" i="1"/>
  <c r="B356" i="1"/>
  <c r="B1235" i="1"/>
  <c r="B715" i="1"/>
  <c r="B455" i="1"/>
  <c r="B814" i="1"/>
  <c r="B1093" i="1"/>
  <c r="B953" i="1"/>
  <c r="B113" i="1"/>
  <c r="B652" i="1"/>
  <c r="B1271" i="1"/>
  <c r="B590" i="1"/>
  <c r="B1309" i="1"/>
  <c r="B489" i="1"/>
  <c r="B389" i="1"/>
  <c r="B988" i="1"/>
  <c r="B848" i="1"/>
  <c r="B748" i="1"/>
  <c r="B188" i="1"/>
  <c r="B1347" i="1"/>
  <c r="B1127" i="1"/>
  <c r="B404" i="1"/>
  <c r="B124" i="1"/>
  <c r="B2963" i="1"/>
  <c r="B2823" i="1"/>
  <c r="B2643" i="1"/>
  <c r="B2223" i="1"/>
  <c r="B3000" i="1"/>
  <c r="B2500" i="1"/>
  <c r="B2180" i="1"/>
  <c r="B2679" i="1"/>
  <c r="B2858" i="1"/>
  <c r="B3037" i="1"/>
  <c r="B2137" i="1"/>
  <c r="B2715" i="1"/>
  <c r="B2535" i="1"/>
  <c r="B2395" i="1"/>
  <c r="B3074" i="1"/>
  <c r="B2094" i="1"/>
  <c r="B1734" i="1"/>
  <c r="B1694" i="1"/>
  <c r="B3113" i="1"/>
  <c r="B2893" i="1"/>
  <c r="B1773" i="1"/>
  <c r="B3152" i="1"/>
  <c r="B2352" i="1"/>
  <c r="B1812" i="1"/>
  <c r="B2751" i="1"/>
  <c r="B2571" i="1"/>
  <c r="B2051" i="1"/>
  <c r="B2011" i="1"/>
  <c r="B1971" i="1"/>
  <c r="B1931" i="1"/>
  <c r="B1891" i="1"/>
  <c r="B1851" i="1"/>
  <c r="B2430" i="1"/>
  <c r="B2309" i="1"/>
  <c r="B2928" i="1"/>
  <c r="B2787" i="1"/>
  <c r="B2607" i="1"/>
  <c r="B2465" i="1"/>
  <c r="B85" i="1"/>
  <c r="B1304" i="1"/>
  <c r="B743" i="1"/>
  <c r="B263" i="1"/>
  <c r="B1342" i="1"/>
  <c r="B1122" i="1"/>
  <c r="B982" i="1"/>
  <c r="B842" i="1"/>
  <c r="B1380" i="1"/>
  <c r="B60" i="1"/>
  <c r="B2266" i="1"/>
  <c r="B1574" i="1"/>
  <c r="B679" i="1"/>
  <c r="B159" i="1"/>
  <c r="B1418" i="1"/>
  <c r="B1158" i="1"/>
  <c r="B518" i="1"/>
  <c r="B318" i="1"/>
  <c r="B1457" i="1"/>
  <c r="B1017" i="1"/>
  <c r="B877" i="1"/>
  <c r="B617" i="1"/>
  <c r="B417" i="1"/>
  <c r="B1614" i="1"/>
  <c r="B1496" i="1"/>
  <c r="B776" i="1"/>
  <c r="B236" i="1"/>
  <c r="B35" i="1"/>
  <c r="B1194" i="1"/>
  <c r="B134" i="1"/>
  <c r="B1052" i="1"/>
  <c r="B912" i="1"/>
  <c r="B552" i="1"/>
  <c r="B1535" i="1"/>
  <c r="B351" i="1"/>
  <c r="B1230" i="1"/>
  <c r="B710" i="1"/>
  <c r="B450" i="1"/>
  <c r="B290" i="1"/>
  <c r="B10" i="1"/>
  <c r="B809" i="1"/>
  <c r="B209" i="1"/>
  <c r="B109" i="1"/>
  <c r="B648" i="1"/>
  <c r="B1087" i="1"/>
  <c r="B947" i="1"/>
  <c r="B1654" i="1"/>
  <c r="B1266" i="1"/>
  <c r="B586" i="1"/>
  <c r="B2524" i="1"/>
  <c r="B1524" i="1"/>
  <c r="B2703" i="1"/>
  <c r="B2383" i="1"/>
  <c r="B2083" i="1"/>
  <c r="B1723" i="1"/>
  <c r="B1683" i="1"/>
  <c r="B1643" i="1"/>
  <c r="B3062" i="1"/>
  <c r="B1762" i="1"/>
  <c r="B2881" i="1"/>
  <c r="B1801" i="1"/>
  <c r="B3100" i="1"/>
  <c r="B2340" i="1"/>
  <c r="B2040" i="1"/>
  <c r="B2000" i="1"/>
  <c r="B1960" i="1"/>
  <c r="B1920" i="1"/>
  <c r="B1840" i="1"/>
  <c r="B3139" i="1"/>
  <c r="B2739" i="1"/>
  <c r="B2559" i="1"/>
  <c r="B2419" i="1"/>
  <c r="B1879" i="1"/>
  <c r="B3178" i="1"/>
  <c r="B2297" i="1"/>
  <c r="B2916" i="1"/>
  <c r="B2775" i="1"/>
  <c r="B2595" i="1"/>
  <c r="B2454" i="1"/>
  <c r="B2254" i="1"/>
  <c r="B2212" i="1"/>
  <c r="B2951" i="1"/>
  <c r="B2811" i="1"/>
  <c r="B2631" i="1"/>
  <c r="B2489" i="1"/>
  <c r="B2169" i="1"/>
  <c r="B2988" i="1"/>
  <c r="B2667" i="1"/>
  <c r="B3025" i="1"/>
  <c r="B1485" i="1"/>
  <c r="B1184" i="1"/>
  <c r="B1043" i="1"/>
  <c r="B543" i="1"/>
  <c r="B902" i="1"/>
  <c r="B342" i="1"/>
  <c r="B701" i="1"/>
  <c r="B441" i="1"/>
  <c r="B1220" i="1"/>
  <c r="B799" i="1"/>
  <c r="B639" i="1"/>
  <c r="B1078" i="1"/>
  <c r="B937" i="1"/>
  <c r="B577" i="1"/>
  <c r="B1256" i="1"/>
  <c r="B475" i="1"/>
  <c r="B375" i="1"/>
  <c r="B1563" i="1"/>
  <c r="B1603" i="1"/>
  <c r="B1293" i="1"/>
  <c r="B1113" i="1"/>
  <c r="B733" i="1"/>
  <c r="B2126" i="1"/>
  <c r="B972" i="1"/>
  <c r="B832" i="1"/>
  <c r="B1331" i="1"/>
  <c r="B670" i="1"/>
  <c r="B1369" i="1"/>
  <c r="B509" i="1"/>
  <c r="B2846" i="1"/>
  <c r="B1148" i="1"/>
  <c r="B1008" i="1"/>
  <c r="B608" i="1"/>
  <c r="B408" i="1"/>
  <c r="B1407" i="1"/>
  <c r="B867" i="1"/>
  <c r="B1446" i="1"/>
  <c r="B766" i="1"/>
  <c r="B184" i="1"/>
  <c r="B484" i="1"/>
  <c r="B2163" i="1"/>
  <c r="B2120" i="1"/>
  <c r="B1718" i="1"/>
  <c r="B1678" i="1"/>
  <c r="B1638" i="1"/>
  <c r="B2377" i="1"/>
  <c r="B2077" i="1"/>
  <c r="B3096" i="1"/>
  <c r="B1756" i="1"/>
  <c r="B3135" i="1"/>
  <c r="B1795" i="1"/>
  <c r="B3174" i="1"/>
  <c r="B2334" i="1"/>
  <c r="B2034" i="1"/>
  <c r="B1994" i="1"/>
  <c r="B1954" i="1"/>
  <c r="B1914" i="1"/>
  <c r="B1834" i="1"/>
  <c r="B1873" i="1"/>
  <c r="B2291" i="1"/>
  <c r="B2248" i="1"/>
  <c r="B1325" i="1"/>
  <c r="B665" i="1"/>
  <c r="B225" i="1"/>
  <c r="B1363" i="1"/>
  <c r="B1143" i="1"/>
  <c r="B1003" i="1"/>
  <c r="B603" i="1"/>
  <c r="B862" i="1"/>
  <c r="B1441" i="1"/>
  <c r="B1401" i="1"/>
  <c r="B761" i="1"/>
  <c r="B1480" i="1"/>
  <c r="B1179" i="1"/>
  <c r="B279" i="1"/>
  <c r="B99" i="1"/>
  <c r="B1519" i="1"/>
  <c r="B1038" i="1"/>
  <c r="B538" i="1"/>
  <c r="B338" i="1"/>
  <c r="B897" i="1"/>
  <c r="B437" i="1"/>
  <c r="B2206" i="1"/>
  <c r="B696" i="1"/>
  <c r="B1215" i="1"/>
  <c r="B794" i="1"/>
  <c r="B634" i="1"/>
  <c r="B74" i="1"/>
  <c r="B1073" i="1"/>
  <c r="B932" i="1"/>
  <c r="B572" i="1"/>
  <c r="B252" i="1"/>
  <c r="B1598" i="1"/>
  <c r="B1251" i="1"/>
  <c r="B371" i="1"/>
  <c r="B1558" i="1"/>
  <c r="B470" i="1"/>
  <c r="B49" i="1"/>
  <c r="B1108" i="1"/>
  <c r="B728" i="1"/>
  <c r="B1287" i="1"/>
  <c r="B967" i="1"/>
  <c r="B827" i="1"/>
  <c r="B306" i="1"/>
  <c r="B224" i="1"/>
  <c r="B3184" i="1"/>
  <c r="B3108" i="1"/>
  <c r="B3147" i="1"/>
  <c r="B106" i="1"/>
  <c r="B126" i="1"/>
  <c r="B146" i="1"/>
  <c r="B206" i="1"/>
  <c r="B266" i="1"/>
  <c r="B286" i="1"/>
  <c r="B326" i="1"/>
  <c r="B346" i="1"/>
  <c r="B426" i="1"/>
  <c r="B446" i="1"/>
  <c r="B466" i="1"/>
  <c r="B526" i="1"/>
  <c r="B546" i="1"/>
  <c r="B566" i="1"/>
  <c r="B606" i="1"/>
  <c r="B626" i="1"/>
  <c r="B646" i="1"/>
  <c r="B666" i="1"/>
  <c r="B686" i="1"/>
  <c r="B706" i="1"/>
  <c r="B746" i="1"/>
  <c r="B786" i="1"/>
  <c r="B806" i="1"/>
  <c r="B846" i="1"/>
  <c r="B866" i="1"/>
  <c r="B886" i="1"/>
  <c r="B906" i="1"/>
  <c r="B926" i="1"/>
  <c r="B946" i="1"/>
  <c r="B986" i="1"/>
  <c r="B1006" i="1"/>
  <c r="B1026" i="1"/>
  <c r="B1046" i="1"/>
  <c r="B1066" i="1"/>
  <c r="B1086" i="1"/>
  <c r="B1106" i="1"/>
  <c r="B1126" i="1"/>
  <c r="B1146" i="1"/>
  <c r="B1166" i="1"/>
  <c r="B1186" i="1"/>
  <c r="B1206" i="1"/>
  <c r="B1226" i="1"/>
  <c r="B1246" i="1"/>
  <c r="B1306" i="1"/>
  <c r="B1326" i="1"/>
  <c r="B1346" i="1"/>
  <c r="B1366" i="1"/>
  <c r="B1386" i="1"/>
  <c r="B1406" i="1"/>
  <c r="B1466" i="1"/>
  <c r="B1507" i="1"/>
  <c r="B1529" i="1"/>
  <c r="B1554" i="1"/>
  <c r="B2006" i="1"/>
  <c r="B2806" i="1"/>
  <c r="B2483" i="1"/>
  <c r="B2203" i="1"/>
  <c r="B2982" i="1"/>
  <c r="B2841" i="1"/>
  <c r="B2661" i="1"/>
  <c r="B2160" i="1"/>
  <c r="B3019" i="1"/>
  <c r="B2518" i="1"/>
  <c r="B2697" i="1"/>
  <c r="B2117" i="1"/>
  <c r="B3056" i="1"/>
  <c r="B2876" i="1"/>
  <c r="B1715" i="1"/>
  <c r="B2374" i="1"/>
  <c r="B2074" i="1"/>
  <c r="B3093" i="1"/>
  <c r="B2733" i="1"/>
  <c r="B2553" i="1"/>
  <c r="B2413" i="1"/>
  <c r="B1753" i="1"/>
  <c r="B3132" i="1"/>
  <c r="B1792" i="1"/>
  <c r="B3171" i="1"/>
  <c r="B2911" i="1"/>
  <c r="B2331" i="1"/>
  <c r="B2031" i="1"/>
  <c r="B1991" i="1"/>
  <c r="B1951" i="1"/>
  <c r="B1911" i="1"/>
  <c r="B1831" i="1"/>
  <c r="B1870" i="1"/>
  <c r="B2769" i="1"/>
  <c r="B2589" i="1"/>
  <c r="B2448" i="1"/>
  <c r="B2288" i="1"/>
  <c r="B2805" i="1"/>
  <c r="B2625" i="1"/>
  <c r="B2245" i="1"/>
  <c r="B1504" i="1"/>
  <c r="B2102" i="1"/>
  <c r="B1702" i="1"/>
  <c r="B1662" i="1"/>
  <c r="B1622" i="1"/>
  <c r="B2361" i="1"/>
  <c r="B3159" i="1"/>
  <c r="B2059" i="1"/>
  <c r="B2318" i="1"/>
  <c r="B2275" i="1"/>
  <c r="B2232" i="1"/>
  <c r="B2188" i="1"/>
  <c r="B2145" i="1"/>
  <c r="B27" i="1"/>
  <c r="B47" i="1"/>
  <c r="B67" i="1"/>
  <c r="B87" i="1"/>
  <c r="B107" i="1"/>
  <c r="B127" i="1"/>
  <c r="B147" i="1"/>
  <c r="B167" i="1"/>
  <c r="B187" i="1"/>
  <c r="B207" i="1"/>
  <c r="B227" i="1"/>
  <c r="B247" i="1"/>
  <c r="B267" i="1"/>
  <c r="B287" i="1"/>
  <c r="B327" i="1"/>
  <c r="B347" i="1"/>
  <c r="B367" i="1"/>
  <c r="B387" i="1"/>
  <c r="B407" i="1"/>
  <c r="B427" i="1"/>
  <c r="B447" i="1"/>
  <c r="B467" i="1"/>
  <c r="B487" i="1"/>
  <c r="B507" i="1"/>
  <c r="B527" i="1"/>
  <c r="B547" i="1"/>
  <c r="B567" i="1"/>
  <c r="B587" i="1"/>
  <c r="B607" i="1"/>
  <c r="B627" i="1"/>
  <c r="B647" i="1"/>
  <c r="B687" i="1"/>
  <c r="B707" i="1"/>
  <c r="B747" i="1"/>
  <c r="B767" i="1"/>
  <c r="B787" i="1"/>
  <c r="B847" i="1"/>
  <c r="B887" i="1"/>
  <c r="B907" i="1"/>
  <c r="B927" i="1"/>
  <c r="B987" i="1"/>
  <c r="B1007" i="1"/>
  <c r="B1027" i="1"/>
  <c r="B1047" i="1"/>
  <c r="B1067" i="1"/>
  <c r="B1147" i="1"/>
  <c r="B1167" i="1"/>
  <c r="B1187" i="1"/>
  <c r="B1207" i="1"/>
  <c r="B1227" i="1"/>
  <c r="B1247" i="1"/>
  <c r="B1267" i="1"/>
  <c r="B1307" i="1"/>
  <c r="B1367" i="1"/>
  <c r="B1387" i="1"/>
  <c r="B1427" i="1"/>
  <c r="B1467" i="1"/>
  <c r="B1487" i="1"/>
  <c r="B1531" i="1"/>
  <c r="B1555" i="1"/>
  <c r="B1591" i="1"/>
  <c r="B1655" i="1"/>
  <c r="B2026" i="1"/>
  <c r="B2426" i="1"/>
  <c r="B2826" i="1"/>
  <c r="B2264" i="1"/>
  <c r="B2463" i="1"/>
  <c r="B2961" i="1"/>
  <c r="B2821" i="1"/>
  <c r="B2641" i="1"/>
  <c r="B2221" i="1"/>
  <c r="B2998" i="1"/>
  <c r="B2498" i="1"/>
  <c r="B2178" i="1"/>
  <c r="B2677" i="1"/>
  <c r="B2856" i="1"/>
  <c r="B3035" i="1"/>
  <c r="B2135" i="1"/>
  <c r="B2713" i="1"/>
  <c r="B2533" i="1"/>
  <c r="B2393" i="1"/>
  <c r="B3072" i="1"/>
  <c r="B2092" i="1"/>
  <c r="B1732" i="1"/>
  <c r="B1692" i="1"/>
  <c r="B1652" i="1"/>
  <c r="B1612" i="1"/>
  <c r="B3111" i="1"/>
  <c r="B2891" i="1"/>
  <c r="B1771" i="1"/>
  <c r="B3150" i="1"/>
  <c r="B2350" i="1"/>
  <c r="B1810" i="1"/>
  <c r="B2749" i="1"/>
  <c r="B2569" i="1"/>
  <c r="B2049" i="1"/>
  <c r="B2009" i="1"/>
  <c r="B1969" i="1"/>
  <c r="B1929" i="1"/>
  <c r="B1889" i="1"/>
  <c r="B1849" i="1"/>
  <c r="B2428" i="1"/>
  <c r="B2307" i="1"/>
  <c r="B2785" i="1"/>
  <c r="B2605" i="1"/>
  <c r="B7" i="1"/>
  <c r="B28" i="1"/>
  <c r="B68" i="1"/>
  <c r="B88" i="1"/>
  <c r="B108" i="1"/>
  <c r="B128" i="1"/>
  <c r="B148" i="1"/>
  <c r="B168" i="1"/>
  <c r="B208" i="1"/>
  <c r="B228" i="1"/>
  <c r="B248" i="1"/>
  <c r="B268" i="1"/>
  <c r="B288" i="1"/>
  <c r="B308" i="1"/>
  <c r="B328" i="1"/>
  <c r="B348" i="1"/>
  <c r="B368" i="1"/>
  <c r="B388" i="1"/>
  <c r="B428" i="1"/>
  <c r="B448" i="1"/>
  <c r="B468" i="1"/>
  <c r="B488" i="1"/>
  <c r="B508" i="1"/>
  <c r="B528" i="1"/>
  <c r="B548" i="1"/>
  <c r="B568" i="1"/>
  <c r="B588" i="1"/>
  <c r="B628" i="1"/>
  <c r="B668" i="1"/>
  <c r="B688" i="1"/>
  <c r="B708" i="1"/>
  <c r="B768" i="1"/>
  <c r="B788" i="1"/>
  <c r="B808" i="1"/>
  <c r="B828" i="1"/>
  <c r="B868" i="1"/>
  <c r="B888" i="1"/>
  <c r="B908" i="1"/>
  <c r="B928" i="1"/>
  <c r="B948" i="1"/>
  <c r="B968" i="1"/>
  <c r="B1028" i="1"/>
  <c r="B1048" i="1"/>
  <c r="B1068" i="1"/>
  <c r="B1088" i="1"/>
  <c r="B1128" i="1"/>
  <c r="B1168" i="1"/>
  <c r="B1188" i="1"/>
  <c r="B1208" i="1"/>
  <c r="B1228" i="1"/>
  <c r="B1248" i="1"/>
  <c r="B1268" i="1"/>
  <c r="B1288" i="1"/>
  <c r="B1308" i="1"/>
  <c r="B1328" i="1"/>
  <c r="B1348" i="1"/>
  <c r="B1368" i="1"/>
  <c r="B1388" i="1"/>
  <c r="B1428" i="1"/>
  <c r="B1448" i="1"/>
  <c r="B1468" i="1"/>
  <c r="B1509" i="1"/>
  <c r="B1532" i="1"/>
  <c r="B1556" i="1"/>
  <c r="B1594" i="1"/>
  <c r="B2046" i="1"/>
  <c r="B2446" i="1"/>
  <c r="B3104" i="1"/>
  <c r="B2344" i="1"/>
  <c r="B1804" i="1"/>
  <c r="B3143" i="1"/>
  <c r="B2743" i="1"/>
  <c r="B2563" i="1"/>
  <c r="B2423" i="1"/>
  <c r="B2043" i="1"/>
  <c r="B2003" i="1"/>
  <c r="B1963" i="1"/>
  <c r="B1923" i="1"/>
  <c r="B1843" i="1"/>
  <c r="B1882" i="1"/>
  <c r="B2301" i="1"/>
  <c r="B3180" i="1"/>
  <c r="B2920" i="1"/>
  <c r="B2779" i="1"/>
  <c r="B2599" i="1"/>
  <c r="B2458" i="1"/>
  <c r="B2258" i="1"/>
  <c r="B2955" i="1"/>
  <c r="B2815" i="1"/>
  <c r="B2635" i="1"/>
  <c r="B2215" i="1"/>
  <c r="B2493" i="1"/>
  <c r="B2992" i="1"/>
  <c r="B2172" i="1"/>
  <c r="B2671" i="1"/>
  <c r="B2850" i="1"/>
  <c r="B3029" i="1"/>
  <c r="B2129" i="1"/>
  <c r="B2528" i="1"/>
  <c r="B2707" i="1"/>
  <c r="B2387" i="1"/>
  <c r="B1527" i="1"/>
  <c r="B2885" i="1"/>
  <c r="B1765" i="1"/>
  <c r="B2143" i="1"/>
  <c r="B2100" i="1"/>
  <c r="B1740" i="1"/>
  <c r="B2359" i="1"/>
  <c r="B1779" i="1"/>
  <c r="B2018" i="1"/>
  <c r="B1978" i="1"/>
  <c r="B1938" i="1"/>
  <c r="B1898" i="1"/>
  <c r="B1818" i="1"/>
  <c r="B2057" i="1"/>
  <c r="B1857" i="1"/>
  <c r="B2316" i="1"/>
  <c r="B2273" i="1"/>
  <c r="B2230" i="1"/>
  <c r="B9" i="1"/>
  <c r="B29" i="1"/>
  <c r="B69" i="1"/>
  <c r="B89" i="1"/>
  <c r="B129" i="1"/>
  <c r="B169" i="1"/>
  <c r="B189" i="1"/>
  <c r="B229" i="1"/>
  <c r="B249" i="1"/>
  <c r="B269" i="1"/>
  <c r="B289" i="1"/>
  <c r="B309" i="1"/>
  <c r="B329" i="1"/>
  <c r="B349" i="1"/>
  <c r="B369" i="1"/>
  <c r="B409" i="1"/>
  <c r="B429" i="1"/>
  <c r="B449" i="1"/>
  <c r="B529" i="1"/>
  <c r="B549" i="1"/>
  <c r="B569" i="1"/>
  <c r="B589" i="1"/>
  <c r="B609" i="1"/>
  <c r="B629" i="1"/>
  <c r="B649" i="1"/>
  <c r="B669" i="1"/>
  <c r="B689" i="1"/>
  <c r="B709" i="1"/>
  <c r="B729" i="1"/>
  <c r="B749" i="1"/>
  <c r="B769" i="1"/>
  <c r="B789" i="1"/>
  <c r="B849" i="1"/>
  <c r="B869" i="1"/>
  <c r="B889" i="1"/>
  <c r="B909" i="1"/>
  <c r="B929" i="1"/>
  <c r="B949" i="1"/>
  <c r="B989" i="1"/>
  <c r="B1009" i="1"/>
  <c r="B1029" i="1"/>
  <c r="B1089" i="1"/>
  <c r="B1109" i="1"/>
  <c r="B1129" i="1"/>
  <c r="B1189" i="1"/>
  <c r="B1209" i="1"/>
  <c r="B1229" i="1"/>
  <c r="B1249" i="1"/>
  <c r="B1269" i="1"/>
  <c r="B1329" i="1"/>
  <c r="B1349" i="1"/>
  <c r="B1389" i="1"/>
  <c r="B1409" i="1"/>
  <c r="B1429" i="1"/>
  <c r="B1449" i="1"/>
  <c r="B1489" i="1"/>
  <c r="B1510" i="1"/>
  <c r="B1533" i="1"/>
  <c r="B1595" i="1"/>
  <c r="B1675" i="1"/>
  <c r="B2066" i="1"/>
  <c r="B2466" i="1"/>
  <c r="B2866" i="1"/>
  <c r="B2944" i="1"/>
  <c r="B2244" i="1"/>
  <c r="B2803" i="1"/>
  <c r="B2623" i="1"/>
  <c r="B2481" i="1"/>
  <c r="B2201" i="1"/>
  <c r="B2980" i="1"/>
  <c r="B2839" i="1"/>
  <c r="B2659" i="1"/>
  <c r="B2158" i="1"/>
  <c r="B3017" i="1"/>
  <c r="B2516" i="1"/>
  <c r="B2695" i="1"/>
  <c r="B2115" i="1"/>
  <c r="B3054" i="1"/>
  <c r="B2874" i="1"/>
  <c r="B1714" i="1"/>
  <c r="B1674" i="1"/>
  <c r="B2373" i="1"/>
  <c r="B2072" i="1"/>
  <c r="B1752" i="1"/>
  <c r="B3091" i="1"/>
  <c r="B2731" i="1"/>
  <c r="B2551" i="1"/>
  <c r="B2411" i="1"/>
  <c r="B1791" i="1"/>
  <c r="B3170" i="1"/>
  <c r="B3130" i="1"/>
  <c r="B2330" i="1"/>
  <c r="B2030" i="1"/>
  <c r="B1990" i="1"/>
  <c r="B1950" i="1"/>
  <c r="B1910" i="1"/>
  <c r="B1830" i="1"/>
  <c r="B2909" i="1"/>
  <c r="B1869" i="1"/>
  <c r="B2767" i="1"/>
  <c r="B2587" i="1"/>
  <c r="B2287" i="1"/>
  <c r="B2804" i="1"/>
  <c r="B2624" i="1"/>
  <c r="B2482" i="1"/>
  <c r="B2202" i="1"/>
  <c r="B2981" i="1"/>
  <c r="B2840" i="1"/>
  <c r="B2660" i="1"/>
  <c r="B2159" i="1"/>
  <c r="B3018" i="1"/>
  <c r="B2517" i="1"/>
  <c r="B2696" i="1"/>
  <c r="B2116" i="1"/>
  <c r="B3055" i="1"/>
  <c r="B2875" i="1"/>
  <c r="B2073" i="1"/>
  <c r="B3092" i="1"/>
  <c r="B2732" i="1"/>
  <c r="B2552" i="1"/>
  <c r="B2412" i="1"/>
  <c r="B3131" i="1"/>
  <c r="B2910" i="1"/>
  <c r="B2768" i="1"/>
  <c r="B2588" i="1"/>
  <c r="B2447" i="1"/>
  <c r="B2945" i="1"/>
  <c r="B2924" i="1"/>
  <c r="B2783" i="1"/>
  <c r="B2603" i="1"/>
  <c r="B2262" i="1"/>
  <c r="B2461" i="1"/>
  <c r="B2959" i="1"/>
  <c r="B2819" i="1"/>
  <c r="B2639" i="1"/>
  <c r="B2219" i="1"/>
  <c r="B2996" i="1"/>
  <c r="B2496" i="1"/>
  <c r="B2176" i="1"/>
  <c r="B2675" i="1"/>
  <c r="B2854" i="1"/>
  <c r="B3033" i="1"/>
  <c r="B2133" i="1"/>
  <c r="B2711" i="1"/>
  <c r="B2531" i="1"/>
  <c r="B2391" i="1"/>
  <c r="B1731" i="1"/>
  <c r="B1691" i="1"/>
  <c r="B3070" i="1"/>
  <c r="B2090" i="1"/>
  <c r="B1770" i="1"/>
  <c r="B3109" i="1"/>
  <c r="B2889" i="1"/>
  <c r="B1809" i="1"/>
  <c r="B3148" i="1"/>
  <c r="B2348" i="1"/>
  <c r="B1848" i="1"/>
  <c r="B2747" i="1"/>
  <c r="B2567" i="1"/>
  <c r="B2047" i="1"/>
  <c r="B2007" i="1"/>
  <c r="B1967" i="1"/>
  <c r="B1927" i="1"/>
  <c r="B1887" i="1"/>
  <c r="B2305" i="1"/>
  <c r="B30" i="1"/>
  <c r="B50" i="1"/>
  <c r="B70" i="1"/>
  <c r="B90" i="1"/>
  <c r="B110" i="1"/>
  <c r="B130" i="1"/>
  <c r="B150" i="1"/>
  <c r="B170" i="1"/>
  <c r="B190" i="1"/>
  <c r="B210" i="1"/>
  <c r="B230" i="1"/>
  <c r="B250" i="1"/>
  <c r="B270" i="1"/>
  <c r="B310" i="1"/>
  <c r="B330" i="1"/>
  <c r="B350" i="1"/>
  <c r="B390" i="1"/>
  <c r="B410" i="1"/>
  <c r="B430" i="1"/>
  <c r="B490" i="1"/>
  <c r="B510" i="1"/>
  <c r="B530" i="1"/>
  <c r="B550" i="1"/>
  <c r="B570" i="1"/>
  <c r="B610" i="1"/>
  <c r="B630" i="1"/>
  <c r="B650" i="1"/>
  <c r="B690" i="1"/>
  <c r="B750" i="1"/>
  <c r="B770" i="1"/>
  <c r="B790" i="1"/>
  <c r="B810" i="1"/>
  <c r="B830" i="1"/>
  <c r="B850" i="1"/>
  <c r="B870" i="1"/>
  <c r="B890" i="1"/>
  <c r="B910" i="1"/>
  <c r="B930" i="1"/>
  <c r="B950" i="1"/>
  <c r="B970" i="1"/>
  <c r="B990" i="1"/>
  <c r="B1010" i="1"/>
  <c r="B1030" i="1"/>
  <c r="B1050" i="1"/>
  <c r="B1070" i="1"/>
  <c r="B1130" i="1"/>
  <c r="B1150" i="1"/>
  <c r="B1170" i="1"/>
  <c r="B1190" i="1"/>
  <c r="B1210" i="1"/>
  <c r="B1270" i="1"/>
  <c r="B1290" i="1"/>
  <c r="B1310" i="1"/>
  <c r="B1350" i="1"/>
  <c r="B1410" i="1"/>
  <c r="B1450" i="1"/>
  <c r="B1470" i="1"/>
  <c r="B1490" i="1"/>
  <c r="B1511" i="1"/>
  <c r="B1534" i="1"/>
  <c r="B1686" i="1"/>
  <c r="B2086" i="1"/>
  <c r="B2486" i="1"/>
  <c r="B2886" i="1"/>
  <c r="B3024" i="1"/>
  <c r="B2523" i="1"/>
  <c r="B2702" i="1"/>
  <c r="B2382" i="1"/>
  <c r="B2082" i="1"/>
  <c r="B1722" i="1"/>
  <c r="B1682" i="1"/>
  <c r="B1642" i="1"/>
  <c r="B1602" i="1"/>
  <c r="B3061" i="1"/>
  <c r="B1761" i="1"/>
  <c r="B2880" i="1"/>
  <c r="B1800" i="1"/>
  <c r="B3099" i="1"/>
  <c r="B2339" i="1"/>
  <c r="B2039" i="1"/>
  <c r="B1999" i="1"/>
  <c r="B1959" i="1"/>
  <c r="B1919" i="1"/>
  <c r="B1839" i="1"/>
  <c r="B3138" i="1"/>
  <c r="B2738" i="1"/>
  <c r="B2558" i="1"/>
  <c r="B2418" i="1"/>
  <c r="B1878" i="1"/>
  <c r="B3177" i="1"/>
  <c r="B2296" i="1"/>
  <c r="B2915" i="1"/>
  <c r="B2774" i="1"/>
  <c r="B2594" i="1"/>
  <c r="B2453" i="1"/>
  <c r="B2253" i="1"/>
  <c r="B2211" i="1"/>
  <c r="B2950" i="1"/>
  <c r="B2810" i="1"/>
  <c r="B2630" i="1"/>
  <c r="B2488" i="1"/>
  <c r="B2168" i="1"/>
  <c r="B2987" i="1"/>
  <c r="B2845" i="1"/>
  <c r="B2125" i="1"/>
  <c r="B2704" i="1"/>
  <c r="B2384" i="1"/>
  <c r="B3063" i="1"/>
  <c r="B2882" i="1"/>
  <c r="B3101" i="1"/>
  <c r="B2341" i="1"/>
  <c r="B3140" i="1"/>
  <c r="B2740" i="1"/>
  <c r="B2560" i="1"/>
  <c r="B2420" i="1"/>
  <c r="B2298" i="1"/>
  <c r="B2917" i="1"/>
  <c r="B2776" i="1"/>
  <c r="B2596" i="1"/>
  <c r="B2455" i="1"/>
  <c r="B2255" i="1"/>
  <c r="B2952" i="1"/>
  <c r="B2812" i="1"/>
  <c r="B2632" i="1"/>
  <c r="B2490" i="1"/>
  <c r="B2989" i="1"/>
  <c r="B2668" i="1"/>
  <c r="B2847" i="1"/>
  <c r="B2525" i="1"/>
  <c r="B3003" i="1"/>
  <c r="B2503" i="1"/>
  <c r="B2183" i="1"/>
  <c r="B2861" i="1"/>
  <c r="B2681" i="1"/>
  <c r="B3040" i="1"/>
  <c r="B2140" i="1"/>
  <c r="B2538" i="1"/>
  <c r="B2398" i="1"/>
  <c r="B3077" i="1"/>
  <c r="B2717" i="1"/>
  <c r="B2097" i="1"/>
  <c r="B1737" i="1"/>
  <c r="B1697" i="1"/>
  <c r="B1657" i="1"/>
  <c r="B1617" i="1"/>
  <c r="B3116" i="1"/>
  <c r="B2896" i="1"/>
  <c r="B1776" i="1"/>
  <c r="B3155" i="1"/>
  <c r="B2355" i="1"/>
  <c r="B1815" i="1"/>
  <c r="B2574" i="1"/>
  <c r="B2054" i="1"/>
  <c r="B2014" i="1"/>
  <c r="B1974" i="1"/>
  <c r="B1934" i="1"/>
  <c r="B1894" i="1"/>
  <c r="B1854" i="1"/>
  <c r="B2753" i="1"/>
  <c r="B2433" i="1"/>
  <c r="B2312" i="1"/>
  <c r="B2931" i="1"/>
  <c r="B2610" i="1"/>
  <c r="B2789" i="1"/>
  <c r="B2269" i="1"/>
  <c r="B2468" i="1"/>
  <c r="B11" i="1"/>
  <c r="B31" i="1"/>
  <c r="B51" i="1"/>
  <c r="B71" i="1"/>
  <c r="B91" i="1"/>
  <c r="B111" i="1"/>
  <c r="B131" i="1"/>
  <c r="B151" i="1"/>
  <c r="B171" i="1"/>
  <c r="B191" i="1"/>
  <c r="B211" i="1"/>
  <c r="B231" i="1"/>
  <c r="B271" i="1"/>
  <c r="B291" i="1"/>
  <c r="B311" i="1"/>
  <c r="B331" i="1"/>
  <c r="B391" i="1"/>
  <c r="B411" i="1"/>
  <c r="B431" i="1"/>
  <c r="B451" i="1"/>
  <c r="B471" i="1"/>
  <c r="B491" i="1"/>
  <c r="B511" i="1"/>
  <c r="B531" i="1"/>
  <c r="B551" i="1"/>
  <c r="B591" i="1"/>
  <c r="B611" i="1"/>
  <c r="B631" i="1"/>
  <c r="B651" i="1"/>
  <c r="B671" i="1"/>
  <c r="B691" i="1"/>
  <c r="B711" i="1"/>
  <c r="B731" i="1"/>
  <c r="B751" i="1"/>
  <c r="B771" i="1"/>
  <c r="B791" i="1"/>
  <c r="B811" i="1"/>
  <c r="B831" i="1"/>
  <c r="B851" i="1"/>
  <c r="B871" i="1"/>
  <c r="B891" i="1"/>
  <c r="B911" i="1"/>
  <c r="B951" i="1"/>
  <c r="B971" i="1"/>
  <c r="B991" i="1"/>
  <c r="B1011" i="1"/>
  <c r="B1031" i="1"/>
  <c r="B1051" i="1"/>
  <c r="B1071" i="1"/>
  <c r="B1091" i="1"/>
  <c r="B1111" i="1"/>
  <c r="B1131" i="1"/>
  <c r="B1151" i="1"/>
  <c r="B1171" i="1"/>
  <c r="B1191" i="1"/>
  <c r="B1211" i="1"/>
  <c r="B1231" i="1"/>
  <c r="B1311" i="1"/>
  <c r="B1351" i="1"/>
  <c r="B1371" i="1"/>
  <c r="B1391" i="1"/>
  <c r="B1411" i="1"/>
  <c r="B1431" i="1"/>
  <c r="B1451" i="1"/>
  <c r="B1471" i="1"/>
  <c r="B1491" i="1"/>
  <c r="B1559" i="1"/>
  <c r="B2506" i="1"/>
  <c r="B2906" i="1"/>
  <c r="B2444" i="1"/>
  <c r="B2284" i="1"/>
  <c r="B2942" i="1"/>
  <c r="B2801" i="1"/>
  <c r="B2621" i="1"/>
  <c r="B2241" i="1"/>
  <c r="B2479" i="1"/>
  <c r="B2978" i="1"/>
  <c r="B2837" i="1"/>
  <c r="B2657" i="1"/>
  <c r="B2197" i="1"/>
  <c r="B3015" i="1"/>
  <c r="B2514" i="1"/>
  <c r="B2154" i="1"/>
  <c r="B2693" i="1"/>
  <c r="B3052" i="1"/>
  <c r="B2872" i="1"/>
  <c r="B2111" i="1"/>
  <c r="B2370" i="1"/>
  <c r="B1750" i="1"/>
  <c r="B1710" i="1"/>
  <c r="B1670" i="1"/>
  <c r="B1630" i="1"/>
  <c r="B1590" i="1"/>
  <c r="B2729" i="1"/>
  <c r="B2549" i="1"/>
  <c r="B2409" i="1"/>
  <c r="B1789" i="1"/>
  <c r="B3088" i="1"/>
  <c r="B2068" i="1"/>
  <c r="B1828" i="1"/>
  <c r="B3127" i="1"/>
  <c r="B2907" i="1"/>
  <c r="B2327" i="1"/>
  <c r="B2027" i="1"/>
  <c r="B1987" i="1"/>
  <c r="B1947" i="1"/>
  <c r="B1907" i="1"/>
  <c r="B1867" i="1"/>
  <c r="B2765" i="1"/>
  <c r="B2585" i="1"/>
  <c r="B2844" i="1"/>
  <c r="B2124" i="1"/>
  <c r="B3023" i="1"/>
  <c r="B2522" i="1"/>
  <c r="B2701" i="1"/>
  <c r="B2381" i="1"/>
  <c r="B2081" i="1"/>
  <c r="B1721" i="1"/>
  <c r="B1681" i="1"/>
  <c r="B1641" i="1"/>
  <c r="B1601" i="1"/>
  <c r="B1561" i="1"/>
  <c r="B3060" i="1"/>
  <c r="B1760" i="1"/>
  <c r="B2879" i="1"/>
  <c r="B1799" i="1"/>
  <c r="B3098" i="1"/>
  <c r="B2338" i="1"/>
  <c r="B2038" i="1"/>
  <c r="B1998" i="1"/>
  <c r="B1958" i="1"/>
  <c r="B1918" i="1"/>
  <c r="B1838" i="1"/>
  <c r="B3137" i="1"/>
  <c r="B2737" i="1"/>
  <c r="B2557" i="1"/>
  <c r="B2417" i="1"/>
  <c r="B1877" i="1"/>
  <c r="B3176" i="1"/>
  <c r="B2295" i="1"/>
  <c r="B2914" i="1"/>
  <c r="B2773" i="1"/>
  <c r="B2593" i="1"/>
  <c r="B2452" i="1"/>
  <c r="B2252" i="1"/>
  <c r="B2210" i="1"/>
  <c r="B2949" i="1"/>
  <c r="B2809" i="1"/>
  <c r="B2629" i="1"/>
  <c r="B2487" i="1"/>
  <c r="B2167" i="1"/>
  <c r="B2665" i="1"/>
  <c r="B12" i="1"/>
  <c r="B32" i="1"/>
  <c r="B52" i="1"/>
  <c r="B72" i="1"/>
  <c r="B92" i="1"/>
  <c r="B112" i="1"/>
  <c r="B132" i="1"/>
  <c r="B152" i="1"/>
  <c r="B172" i="1"/>
  <c r="B192" i="1"/>
  <c r="B212" i="1"/>
  <c r="B232" i="1"/>
  <c r="B272" i="1"/>
  <c r="B292" i="1"/>
  <c r="B312" i="1"/>
  <c r="B332" i="1"/>
  <c r="B352" i="1"/>
  <c r="B392" i="1"/>
  <c r="B412" i="1"/>
  <c r="B432" i="1"/>
  <c r="B452" i="1"/>
  <c r="B492" i="1"/>
  <c r="B512" i="1"/>
  <c r="B532" i="1"/>
  <c r="B592" i="1"/>
  <c r="B612" i="1"/>
  <c r="B632" i="1"/>
  <c r="B672" i="1"/>
  <c r="B692" i="1"/>
  <c r="B712" i="1"/>
  <c r="B732" i="1"/>
  <c r="B752" i="1"/>
  <c r="B772" i="1"/>
  <c r="B812" i="1"/>
  <c r="B852" i="1"/>
  <c r="B872" i="1"/>
  <c r="B892" i="1"/>
  <c r="B952" i="1"/>
  <c r="B992" i="1"/>
  <c r="B1012" i="1"/>
  <c r="B1032" i="1"/>
  <c r="B1092" i="1"/>
  <c r="B1112" i="1"/>
  <c r="B1132" i="1"/>
  <c r="B1152" i="1"/>
  <c r="B1172" i="1"/>
  <c r="B1192" i="1"/>
  <c r="B1212" i="1"/>
  <c r="B1232" i="1"/>
  <c r="B1252" i="1"/>
  <c r="B1272" i="1"/>
  <c r="B1292" i="1"/>
  <c r="B1312" i="1"/>
  <c r="B1372" i="1"/>
  <c r="B1392" i="1"/>
  <c r="B1412" i="1"/>
  <c r="B1432" i="1"/>
  <c r="B1452" i="1"/>
  <c r="B1472" i="1"/>
  <c r="B1492" i="1"/>
  <c r="B1513" i="1"/>
  <c r="B1600" i="1"/>
  <c r="B1726" i="1"/>
  <c r="B2926" i="1"/>
  <c r="B26" i="1"/>
  <c r="B2964" i="1"/>
  <c r="B2824" i="1"/>
  <c r="B2644" i="1"/>
  <c r="B2224" i="1"/>
  <c r="B3001" i="1"/>
  <c r="B2501" i="1"/>
  <c r="B2181" i="1"/>
  <c r="B2859" i="1"/>
  <c r="B3038" i="1"/>
  <c r="B2138" i="1"/>
  <c r="B2536" i="1"/>
  <c r="B2396" i="1"/>
  <c r="B3075" i="1"/>
  <c r="B2095" i="1"/>
  <c r="B1735" i="1"/>
  <c r="B1695" i="1"/>
  <c r="B3114" i="1"/>
  <c r="B2894" i="1"/>
  <c r="B1774" i="1"/>
  <c r="B3153" i="1"/>
  <c r="B2353" i="1"/>
  <c r="B1813" i="1"/>
  <c r="B2572" i="1"/>
  <c r="B2052" i="1"/>
  <c r="B2012" i="1"/>
  <c r="B1972" i="1"/>
  <c r="B1932" i="1"/>
  <c r="B1892" i="1"/>
  <c r="B1852" i="1"/>
  <c r="B2431" i="1"/>
  <c r="B2310" i="1"/>
  <c r="B2929" i="1"/>
  <c r="B2608" i="1"/>
  <c r="B2267" i="1"/>
  <c r="B2484" i="1"/>
  <c r="B2204" i="1"/>
  <c r="B2983" i="1"/>
  <c r="B2842" i="1"/>
  <c r="B2662" i="1"/>
  <c r="B2161" i="1"/>
  <c r="B3020" i="1"/>
  <c r="B2519" i="1"/>
  <c r="B2698" i="1"/>
  <c r="B2118" i="1"/>
  <c r="B3057" i="1"/>
  <c r="B2877" i="1"/>
  <c r="B1716" i="1"/>
  <c r="B1676" i="1"/>
  <c r="B1636" i="1"/>
  <c r="B1596" i="1"/>
  <c r="B2375" i="1"/>
  <c r="B2075" i="1"/>
  <c r="B3094" i="1"/>
  <c r="B2734" i="1"/>
  <c r="B2554" i="1"/>
  <c r="B2414" i="1"/>
  <c r="B1754" i="1"/>
  <c r="B3133" i="1"/>
  <c r="B1793" i="1"/>
  <c r="B3172" i="1"/>
  <c r="B2912" i="1"/>
  <c r="B2332" i="1"/>
  <c r="B2032" i="1"/>
  <c r="B1992" i="1"/>
  <c r="B1952" i="1"/>
  <c r="B1912" i="1"/>
  <c r="B1832" i="1"/>
  <c r="B1871" i="1"/>
  <c r="B2770" i="1"/>
  <c r="B2590" i="1"/>
  <c r="B2449" i="1"/>
  <c r="B2289" i="1"/>
  <c r="B2947" i="1"/>
  <c r="B13" i="1"/>
  <c r="B33" i="1"/>
  <c r="B53" i="1"/>
  <c r="B93" i="1"/>
  <c r="B133" i="1"/>
  <c r="B153" i="1"/>
  <c r="B173" i="1"/>
  <c r="B193" i="1"/>
  <c r="B213" i="1"/>
  <c r="B233" i="1"/>
  <c r="B273" i="1"/>
  <c r="B293" i="1"/>
  <c r="B313" i="1"/>
  <c r="B333" i="1"/>
  <c r="B353" i="1"/>
  <c r="B373" i="1"/>
  <c r="B393" i="1"/>
  <c r="B413" i="1"/>
  <c r="B433" i="1"/>
  <c r="B453" i="1"/>
  <c r="B473" i="1"/>
  <c r="B493" i="1"/>
  <c r="B513" i="1"/>
  <c r="B533" i="1"/>
  <c r="B553" i="1"/>
  <c r="B573" i="1"/>
  <c r="B593" i="1"/>
  <c r="B613" i="1"/>
  <c r="B653" i="1"/>
  <c r="B673" i="1"/>
  <c r="B693" i="1"/>
  <c r="B713" i="1"/>
  <c r="B753" i="1"/>
  <c r="B773" i="1"/>
  <c r="B813" i="1"/>
  <c r="B833" i="1"/>
  <c r="B853" i="1"/>
  <c r="B873" i="1"/>
  <c r="B893" i="1"/>
  <c r="B913" i="1"/>
  <c r="B933" i="1"/>
  <c r="B973" i="1"/>
  <c r="B993" i="1"/>
  <c r="B1013" i="1"/>
  <c r="B1033" i="1"/>
  <c r="B1053" i="1"/>
  <c r="B1153" i="1"/>
  <c r="B1173" i="1"/>
  <c r="B1213" i="1"/>
  <c r="B1233" i="1"/>
  <c r="B1273" i="1"/>
  <c r="B1313" i="1"/>
  <c r="B1333" i="1"/>
  <c r="B1353" i="1"/>
  <c r="B1373" i="1"/>
  <c r="B1393" i="1"/>
  <c r="B1413" i="1"/>
  <c r="B1433" i="1"/>
  <c r="B1453" i="1"/>
  <c r="B1473" i="1"/>
  <c r="B1493" i="1"/>
  <c r="B1514" i="1"/>
  <c r="B1537" i="1"/>
  <c r="B1562" i="1"/>
  <c r="B2946" i="1"/>
  <c r="B1544" i="1"/>
  <c r="B2103" i="1"/>
  <c r="B1703" i="1"/>
  <c r="B1663" i="1"/>
  <c r="B1623" i="1"/>
  <c r="B2722" i="1"/>
  <c r="B2542" i="1"/>
  <c r="B2402" i="1"/>
  <c r="B2362" i="1"/>
  <c r="B1742" i="1"/>
  <c r="B3081" i="1"/>
  <c r="B1781" i="1"/>
  <c r="B3160" i="1"/>
  <c r="B3120" i="1"/>
  <c r="B2900" i="1"/>
  <c r="B2060" i="1"/>
  <c r="B2020" i="1"/>
  <c r="B1980" i="1"/>
  <c r="B1940" i="1"/>
  <c r="B1900" i="1"/>
  <c r="B1820" i="1"/>
  <c r="B2319" i="1"/>
  <c r="B1859" i="1"/>
  <c r="B2758" i="1"/>
  <c r="B2578" i="1"/>
  <c r="B2437" i="1"/>
  <c r="B2276" i="1"/>
  <c r="B2935" i="1"/>
  <c r="B2794" i="1"/>
  <c r="B2614" i="1"/>
  <c r="B2233" i="1"/>
  <c r="B2472" i="1"/>
  <c r="B2971" i="1"/>
  <c r="B2830" i="1"/>
  <c r="B2650" i="1"/>
  <c r="B2189" i="1"/>
  <c r="B3008" i="1"/>
  <c r="B2507" i="1"/>
  <c r="B3045" i="1"/>
  <c r="B2865" i="1"/>
  <c r="B2464" i="1"/>
  <c r="B2962" i="1"/>
  <c r="B2822" i="1"/>
  <c r="B2642" i="1"/>
  <c r="B2222" i="1"/>
  <c r="B2999" i="1"/>
  <c r="B2499" i="1"/>
  <c r="B2179" i="1"/>
  <c r="B2678" i="1"/>
  <c r="B2857" i="1"/>
  <c r="B3036" i="1"/>
  <c r="B2136" i="1"/>
  <c r="B2714" i="1"/>
  <c r="B2534" i="1"/>
  <c r="B2394" i="1"/>
  <c r="B3073" i="1"/>
  <c r="B2093" i="1"/>
  <c r="B1733" i="1"/>
  <c r="B1693" i="1"/>
  <c r="B1653" i="1"/>
  <c r="B1613" i="1"/>
  <c r="B3112" i="1"/>
  <c r="B2892" i="1"/>
  <c r="B1772" i="1"/>
  <c r="B3151" i="1"/>
  <c r="B2351" i="1"/>
  <c r="B1811" i="1"/>
  <c r="B2750" i="1"/>
  <c r="B2570" i="1"/>
  <c r="B2050" i="1"/>
  <c r="B2010" i="1"/>
  <c r="B1970" i="1"/>
  <c r="B1930" i="1"/>
  <c r="B1890" i="1"/>
  <c r="B1850" i="1"/>
  <c r="B2429" i="1"/>
  <c r="B2308" i="1"/>
  <c r="B2927" i="1"/>
  <c r="B2265" i="1"/>
  <c r="B14" i="1"/>
  <c r="B34" i="1"/>
  <c r="B54" i="1"/>
  <c r="B94" i="1"/>
  <c r="B114" i="1"/>
  <c r="B154" i="1"/>
  <c r="B194" i="1"/>
  <c r="B214" i="1"/>
  <c r="B234" i="1"/>
  <c r="B254" i="1"/>
  <c r="B274" i="1"/>
  <c r="B294" i="1"/>
  <c r="B314" i="1"/>
  <c r="B334" i="1"/>
  <c r="B354" i="1"/>
  <c r="B374" i="1"/>
  <c r="B394" i="1"/>
  <c r="B414" i="1"/>
  <c r="B434" i="1"/>
  <c r="B454" i="1"/>
  <c r="B474" i="1"/>
  <c r="B494" i="1"/>
  <c r="B514" i="1"/>
  <c r="B534" i="1"/>
  <c r="B554" i="1"/>
  <c r="B594" i="1"/>
  <c r="B614" i="1"/>
  <c r="B654" i="1"/>
  <c r="B674" i="1"/>
  <c r="B694" i="1"/>
  <c r="B714" i="1"/>
  <c r="B734" i="1"/>
  <c r="B754" i="1"/>
  <c r="B774" i="1"/>
  <c r="B834" i="1"/>
  <c r="B854" i="1"/>
  <c r="B874" i="1"/>
  <c r="B894" i="1"/>
  <c r="B914" i="1"/>
  <c r="B954" i="1"/>
  <c r="B974" i="1"/>
  <c r="B994" i="1"/>
  <c r="B1014" i="1"/>
  <c r="B1034" i="1"/>
  <c r="B1054" i="1"/>
  <c r="B1074" i="1"/>
  <c r="B1114" i="1"/>
  <c r="B1134" i="1"/>
  <c r="B1154" i="1"/>
  <c r="B1174" i="1"/>
  <c r="B1234" i="1"/>
  <c r="B1254" i="1"/>
  <c r="B1274" i="1"/>
  <c r="B1334" i="1"/>
  <c r="B1354" i="1"/>
  <c r="B1374" i="1"/>
  <c r="B1394" i="1"/>
  <c r="B1434" i="1"/>
  <c r="B1454" i="1"/>
  <c r="B1474" i="1"/>
  <c r="B1494" i="1"/>
  <c r="B1515" i="1"/>
  <c r="B1538" i="1"/>
  <c r="B1606" i="1"/>
  <c r="B1766" i="1"/>
  <c r="B2966" i="1"/>
  <c r="B1730" i="1"/>
  <c r="B1690" i="1"/>
  <c r="B1650" i="1"/>
  <c r="B1610" i="1"/>
  <c r="B1570" i="1"/>
  <c r="B1769" i="1"/>
  <c r="B1808" i="1"/>
  <c r="B1847" i="1"/>
  <c r="B2304" i="1"/>
  <c r="B3183" i="1"/>
  <c r="B2923" i="1"/>
  <c r="B2782" i="1"/>
  <c r="B2602" i="1"/>
  <c r="B2261" i="1"/>
  <c r="B2460" i="1"/>
  <c r="B2958" i="1"/>
  <c r="B2818" i="1"/>
  <c r="B2638" i="1"/>
  <c r="B2218" i="1"/>
  <c r="B2995" i="1"/>
  <c r="B2495" i="1"/>
  <c r="B2175" i="1"/>
  <c r="B2674" i="1"/>
  <c r="B2853" i="1"/>
  <c r="B3032" i="1"/>
  <c r="B2132" i="1"/>
  <c r="B2710" i="1"/>
  <c r="B2530" i="1"/>
  <c r="B2390" i="1"/>
  <c r="B1530" i="1"/>
  <c r="B3069" i="1"/>
  <c r="B2089" i="1"/>
  <c r="B1729" i="1"/>
  <c r="B1689" i="1"/>
  <c r="B1649" i="1"/>
  <c r="B1609" i="1"/>
  <c r="B1569" i="1"/>
  <c r="B2888" i="1"/>
  <c r="B1768" i="1"/>
  <c r="B3107" i="1"/>
  <c r="B2347" i="1"/>
  <c r="B1807" i="1"/>
  <c r="B2425" i="1"/>
  <c r="B1885" i="1"/>
  <c r="B3044" i="1"/>
  <c r="B2864" i="1"/>
  <c r="B2144" i="1"/>
  <c r="B2721" i="1"/>
  <c r="B2541" i="1"/>
  <c r="B2401" i="1"/>
  <c r="B2101" i="1"/>
  <c r="B1741" i="1"/>
  <c r="B1701" i="1"/>
  <c r="B1661" i="1"/>
  <c r="B1621" i="1"/>
  <c r="B1581" i="1"/>
  <c r="B3080" i="1"/>
  <c r="B2360" i="1"/>
  <c r="B1780" i="1"/>
  <c r="B3119" i="1"/>
  <c r="B2899" i="1"/>
  <c r="B2019" i="1"/>
  <c r="B1979" i="1"/>
  <c r="B1939" i="1"/>
  <c r="B1899" i="1"/>
  <c r="B1819" i="1"/>
  <c r="B3158" i="1"/>
  <c r="B2058" i="1"/>
  <c r="B1858" i="1"/>
  <c r="B2757" i="1"/>
  <c r="B2577" i="1"/>
  <c r="B2317" i="1"/>
  <c r="B2436" i="1"/>
  <c r="B2934" i="1"/>
  <c r="B2274" i="1"/>
  <c r="B2793" i="1"/>
  <c r="B2613" i="1"/>
  <c r="B2471" i="1"/>
  <c r="B2231" i="1"/>
  <c r="B2970" i="1"/>
  <c r="B2829" i="1"/>
  <c r="B2649" i="1"/>
  <c r="B3007" i="1"/>
  <c r="B2187" i="1"/>
  <c r="B2685" i="1"/>
  <c r="B15" i="1"/>
  <c r="B55" i="1"/>
  <c r="B75" i="1"/>
  <c r="B95" i="1"/>
  <c r="B115" i="1"/>
  <c r="B135" i="1"/>
  <c r="B155" i="1"/>
  <c r="B175" i="1"/>
  <c r="B195" i="1"/>
  <c r="B215" i="1"/>
  <c r="B235" i="1"/>
  <c r="B255" i="1"/>
  <c r="B275" i="1"/>
  <c r="B295" i="1"/>
  <c r="B315" i="1"/>
  <c r="B335" i="1"/>
  <c r="B355" i="1"/>
  <c r="B395" i="1"/>
  <c r="B415" i="1"/>
  <c r="B435" i="1"/>
  <c r="B495" i="1"/>
  <c r="B515" i="1"/>
  <c r="B535" i="1"/>
  <c r="B555" i="1"/>
  <c r="B575" i="1"/>
  <c r="B595" i="1"/>
  <c r="B615" i="1"/>
  <c r="B635" i="1"/>
  <c r="B655" i="1"/>
  <c r="B675" i="1"/>
  <c r="B735" i="1"/>
  <c r="B755" i="1"/>
  <c r="B775" i="1"/>
  <c r="B815" i="1"/>
  <c r="B835" i="1"/>
  <c r="B855" i="1"/>
  <c r="B875" i="1"/>
  <c r="B895" i="1"/>
  <c r="B915" i="1"/>
  <c r="B935" i="1"/>
  <c r="B955" i="1"/>
  <c r="B975" i="1"/>
  <c r="B995" i="1"/>
  <c r="B1015" i="1"/>
  <c r="B1035" i="1"/>
  <c r="B1055" i="1"/>
  <c r="B1095" i="1"/>
  <c r="B1115" i="1"/>
  <c r="B1155" i="1"/>
  <c r="B1175" i="1"/>
  <c r="B1195" i="1"/>
  <c r="B1255" i="1"/>
  <c r="B1295" i="1"/>
  <c r="B1315" i="1"/>
  <c r="B1335" i="1"/>
  <c r="B1355" i="1"/>
  <c r="B1375" i="1"/>
  <c r="B1395" i="1"/>
  <c r="B1415" i="1"/>
  <c r="B1435" i="1"/>
  <c r="B1455" i="1"/>
  <c r="B1475" i="1"/>
  <c r="B1495" i="1"/>
  <c r="B1516" i="1"/>
  <c r="B1539" i="1"/>
  <c r="B1566" i="1"/>
  <c r="B1611" i="1"/>
  <c r="B1786" i="1"/>
  <c r="B2186" i="1"/>
  <c r="B2986" i="1"/>
  <c r="B2664" i="1"/>
  <c r="B2164" i="1"/>
  <c r="B3022" i="1"/>
  <c r="B2521" i="1"/>
  <c r="B2121" i="1"/>
  <c r="B2700" i="1"/>
  <c r="B3059" i="1"/>
  <c r="B1719" i="1"/>
  <c r="B1679" i="1"/>
  <c r="B1639" i="1"/>
  <c r="B1599" i="1"/>
  <c r="B2378" i="1"/>
  <c r="B2078" i="1"/>
  <c r="B3097" i="1"/>
  <c r="B1757" i="1"/>
  <c r="B3136" i="1"/>
  <c r="B2736" i="1"/>
  <c r="B2556" i="1"/>
  <c r="B2416" i="1"/>
  <c r="B1796" i="1"/>
  <c r="B3175" i="1"/>
  <c r="B2335" i="1"/>
  <c r="B2035" i="1"/>
  <c r="B1995" i="1"/>
  <c r="B1955" i="1"/>
  <c r="B1915" i="1"/>
  <c r="B1835" i="1"/>
  <c r="B1874" i="1"/>
  <c r="B2772" i="1"/>
  <c r="B2592" i="1"/>
  <c r="B2292" i="1"/>
  <c r="B2451" i="1"/>
  <c r="B2249" i="1"/>
  <c r="B2808" i="1"/>
  <c r="B2628" i="1"/>
  <c r="B2207" i="1"/>
  <c r="B2985" i="1"/>
  <c r="B2764" i="1"/>
  <c r="B2584" i="1"/>
  <c r="B2443" i="1"/>
  <c r="B2282" i="1"/>
  <c r="B2941" i="1"/>
  <c r="B2800" i="1"/>
  <c r="B2620" i="1"/>
  <c r="B2239" i="1"/>
  <c r="B2478" i="1"/>
  <c r="B2977" i="1"/>
  <c r="B2836" i="1"/>
  <c r="B2656" i="1"/>
  <c r="B2195" i="1"/>
  <c r="B3014" i="1"/>
  <c r="B2513" i="1"/>
  <c r="B2692" i="1"/>
  <c r="B2152" i="1"/>
  <c r="B3051" i="1"/>
  <c r="B2871" i="1"/>
  <c r="B2109" i="1"/>
  <c r="B1549" i="1"/>
  <c r="B2728" i="1"/>
  <c r="B2548" i="1"/>
  <c r="B2408" i="1"/>
  <c r="B2368" i="1"/>
  <c r="B1748" i="1"/>
  <c r="B1708" i="1"/>
  <c r="B1668" i="1"/>
  <c r="B1628" i="1"/>
  <c r="B1588" i="1"/>
  <c r="B3087" i="1"/>
  <c r="B1787" i="1"/>
  <c r="B3165" i="1"/>
  <c r="B2325" i="1"/>
  <c r="B2025" i="1"/>
  <c r="B1985" i="1"/>
  <c r="B1945" i="1"/>
  <c r="B1905" i="1"/>
  <c r="B1865" i="1"/>
  <c r="B16" i="1"/>
  <c r="B36" i="1"/>
  <c r="B56" i="1"/>
  <c r="B76" i="1"/>
  <c r="B96" i="1"/>
  <c r="B116" i="1"/>
  <c r="B136" i="1"/>
  <c r="B156" i="1"/>
  <c r="B176" i="1"/>
  <c r="B196" i="1"/>
  <c r="B216" i="1"/>
  <c r="B256" i="1"/>
  <c r="B276" i="1"/>
  <c r="B296" i="1"/>
  <c r="B316" i="1"/>
  <c r="B336" i="1"/>
  <c r="B376" i="1"/>
  <c r="B396" i="1"/>
  <c r="B416" i="1"/>
  <c r="B456" i="1"/>
  <c r="B476" i="1"/>
  <c r="B496" i="1"/>
  <c r="B516" i="1"/>
  <c r="B536" i="1"/>
  <c r="B556" i="1"/>
  <c r="B576" i="1"/>
  <c r="B596" i="1"/>
  <c r="B616" i="1"/>
  <c r="B656" i="1"/>
  <c r="B676" i="1"/>
  <c r="B716" i="1"/>
  <c r="B736" i="1"/>
  <c r="B756" i="1"/>
  <c r="B816" i="1"/>
  <c r="B836" i="1"/>
  <c r="B856" i="1"/>
  <c r="B876" i="1"/>
  <c r="B916" i="1"/>
  <c r="B936" i="1"/>
  <c r="B956" i="1"/>
  <c r="B976" i="1"/>
  <c r="B996" i="1"/>
  <c r="B1016" i="1"/>
  <c r="B1036" i="1"/>
  <c r="B1056" i="1"/>
  <c r="B1076" i="1"/>
  <c r="B1096" i="1"/>
  <c r="B1136" i="1"/>
  <c r="B1156" i="1"/>
  <c r="B1176" i="1"/>
  <c r="B1196" i="1"/>
  <c r="B1216" i="1"/>
  <c r="B1236" i="1"/>
  <c r="B1296" i="1"/>
  <c r="B1316" i="1"/>
  <c r="B1336" i="1"/>
  <c r="B1356" i="1"/>
  <c r="B1376" i="1"/>
  <c r="B1396" i="1"/>
  <c r="B1416" i="1"/>
  <c r="B1436" i="1"/>
  <c r="B1456" i="1"/>
  <c r="B1476" i="1"/>
  <c r="B1517" i="1"/>
  <c r="B1540" i="1"/>
  <c r="B1571" i="1"/>
  <c r="B1806" i="1"/>
  <c r="B2606" i="1"/>
  <c r="B2123" i="1"/>
  <c r="B2380" i="1"/>
  <c r="B2080" i="1"/>
  <c r="B1720" i="1"/>
  <c r="B1680" i="1"/>
  <c r="B1640" i="1"/>
  <c r="B1759" i="1"/>
  <c r="B1798" i="1"/>
  <c r="B2337" i="1"/>
  <c r="B2037" i="1"/>
  <c r="B1997" i="1"/>
  <c r="B1957" i="1"/>
  <c r="B1917" i="1"/>
  <c r="B1837" i="1"/>
  <c r="B1876" i="1"/>
  <c r="B2294" i="1"/>
  <c r="B2251" i="1"/>
  <c r="B2209" i="1"/>
  <c r="B2943" i="1"/>
  <c r="B2243" i="1"/>
  <c r="B2802" i="1"/>
  <c r="B2622" i="1"/>
  <c r="B2480" i="1"/>
  <c r="B2200" i="1"/>
  <c r="B2979" i="1"/>
  <c r="B2838" i="1"/>
  <c r="B2658" i="1"/>
  <c r="B2157" i="1"/>
  <c r="B3016" i="1"/>
  <c r="B2515" i="1"/>
  <c r="B2694" i="1"/>
  <c r="B2114" i="1"/>
  <c r="B3053" i="1"/>
  <c r="B2873" i="1"/>
  <c r="B1713" i="1"/>
  <c r="B1673" i="1"/>
  <c r="B1633" i="1"/>
  <c r="B1593" i="1"/>
  <c r="B2372" i="1"/>
  <c r="B2071" i="1"/>
  <c r="B1751" i="1"/>
  <c r="B3090" i="1"/>
  <c r="B2730" i="1"/>
  <c r="B2550" i="1"/>
  <c r="B2410" i="1"/>
  <c r="B1790" i="1"/>
  <c r="B3169" i="1"/>
  <c r="B3129" i="1"/>
  <c r="B2329" i="1"/>
  <c r="B2029" i="1"/>
  <c r="B1989" i="1"/>
  <c r="B1949" i="1"/>
  <c r="B1909" i="1"/>
  <c r="B1829" i="1"/>
  <c r="B2908" i="1"/>
  <c r="B1868" i="1"/>
  <c r="B2445" i="1"/>
  <c r="B3144" i="1"/>
  <c r="B2744" i="1"/>
  <c r="B2564" i="1"/>
  <c r="B2424" i="1"/>
  <c r="B2044" i="1"/>
  <c r="B2004" i="1"/>
  <c r="B1964" i="1"/>
  <c r="B1924" i="1"/>
  <c r="B1844" i="1"/>
  <c r="B1883" i="1"/>
  <c r="B2302" i="1"/>
  <c r="B3181" i="1"/>
  <c r="B2921" i="1"/>
  <c r="B2780" i="1"/>
  <c r="B2600" i="1"/>
  <c r="B2459" i="1"/>
  <c r="B2259" i="1"/>
  <c r="B2956" i="1"/>
  <c r="B2816" i="1"/>
  <c r="B2636" i="1"/>
  <c r="B2216" i="1"/>
  <c r="B2494" i="1"/>
  <c r="B2993" i="1"/>
  <c r="B2173" i="1"/>
  <c r="B2672" i="1"/>
  <c r="B2851" i="1"/>
  <c r="B3030" i="1"/>
  <c r="B2130" i="1"/>
  <c r="B2529" i="1"/>
  <c r="B2708" i="1"/>
  <c r="B2388" i="1"/>
  <c r="B3067" i="1"/>
  <c r="B2087" i="1"/>
  <c r="B1727" i="1"/>
  <c r="B1687" i="1"/>
  <c r="B1647" i="1"/>
  <c r="B1607" i="1"/>
  <c r="B1567" i="1"/>
  <c r="B3105" i="1"/>
  <c r="B2345" i="1"/>
  <c r="B1805" i="1"/>
  <c r="B17" i="1"/>
  <c r="B37" i="1"/>
  <c r="B57" i="1"/>
  <c r="B77" i="1"/>
  <c r="B97" i="1"/>
  <c r="B117" i="1"/>
  <c r="B137" i="1"/>
  <c r="B157" i="1"/>
  <c r="B177" i="1"/>
  <c r="B197" i="1"/>
  <c r="B217" i="1"/>
  <c r="B237" i="1"/>
  <c r="B257" i="1"/>
  <c r="B277" i="1"/>
  <c r="B297" i="1"/>
  <c r="B317" i="1"/>
  <c r="B357" i="1"/>
  <c r="B377" i="1"/>
  <c r="B397" i="1"/>
  <c r="B457" i="1"/>
  <c r="B477" i="1"/>
  <c r="B497" i="1"/>
  <c r="B517" i="1"/>
  <c r="B597" i="1"/>
  <c r="B637" i="1"/>
  <c r="B657" i="1"/>
  <c r="B677" i="1"/>
  <c r="B697" i="1"/>
  <c r="B717" i="1"/>
  <c r="B737" i="1"/>
  <c r="B757" i="1"/>
  <c r="B777" i="1"/>
  <c r="B797" i="1"/>
  <c r="B817" i="1"/>
  <c r="B837" i="1"/>
  <c r="B857" i="1"/>
  <c r="B917" i="1"/>
  <c r="B957" i="1"/>
  <c r="B977" i="1"/>
  <c r="B997" i="1"/>
  <c r="B1057" i="1"/>
  <c r="B1077" i="1"/>
  <c r="B1097" i="1"/>
  <c r="B1117" i="1"/>
  <c r="B1137" i="1"/>
  <c r="B1157" i="1"/>
  <c r="B1177" i="1"/>
  <c r="B1197" i="1"/>
  <c r="B1237" i="1"/>
  <c r="B1297" i="1"/>
  <c r="B1337" i="1"/>
  <c r="B1357" i="1"/>
  <c r="B1377" i="1"/>
  <c r="B1397" i="1"/>
  <c r="B1417" i="1"/>
  <c r="B1437" i="1"/>
  <c r="B1477" i="1"/>
  <c r="B1497" i="1"/>
  <c r="B1572" i="1"/>
  <c r="B1615" i="1"/>
  <c r="B1826" i="1"/>
  <c r="B2226" i="1"/>
  <c r="B2626" i="1"/>
  <c r="B3026" i="1"/>
  <c r="B2784" i="1"/>
  <c r="B2604" i="1"/>
  <c r="B2263" i="1"/>
  <c r="B2462" i="1"/>
  <c r="B2960" i="1"/>
  <c r="B2820" i="1"/>
  <c r="B2640" i="1"/>
  <c r="B2220" i="1"/>
  <c r="B2997" i="1"/>
  <c r="B2497" i="1"/>
  <c r="B2177" i="1"/>
  <c r="B2676" i="1"/>
  <c r="B2855" i="1"/>
  <c r="B3034" i="1"/>
  <c r="B2134" i="1"/>
  <c r="B2712" i="1"/>
  <c r="B2532" i="1"/>
  <c r="B2392" i="1"/>
  <c r="B3071" i="1"/>
  <c r="B2091" i="1"/>
  <c r="B3110" i="1"/>
  <c r="B2890" i="1"/>
  <c r="B3149" i="1"/>
  <c r="B2349" i="1"/>
  <c r="B2748" i="1"/>
  <c r="B2568" i="1"/>
  <c r="B2048" i="1"/>
  <c r="B2008" i="1"/>
  <c r="B1968" i="1"/>
  <c r="B1928" i="1"/>
  <c r="B1888" i="1"/>
  <c r="B2427" i="1"/>
  <c r="B2925" i="1"/>
  <c r="B3164" i="1"/>
  <c r="B2324" i="1"/>
  <c r="B2024" i="1"/>
  <c r="B1984" i="1"/>
  <c r="B1944" i="1"/>
  <c r="B1904" i="1"/>
  <c r="B1864" i="1"/>
  <c r="B2763" i="1"/>
  <c r="B2583" i="1"/>
  <c r="B2442" i="1"/>
  <c r="B2281" i="1"/>
  <c r="B2940" i="1"/>
  <c r="B2799" i="1"/>
  <c r="B2619" i="1"/>
  <c r="B2238" i="1"/>
  <c r="B2477" i="1"/>
  <c r="B2976" i="1"/>
  <c r="B2835" i="1"/>
  <c r="B2655" i="1"/>
  <c r="B2194" i="1"/>
  <c r="B3013" i="1"/>
  <c r="B2512" i="1"/>
  <c r="B2691" i="1"/>
  <c r="B2151" i="1"/>
  <c r="B3050" i="1"/>
  <c r="B2870" i="1"/>
  <c r="B2108" i="1"/>
  <c r="B2727" i="1"/>
  <c r="B2547" i="1"/>
  <c r="B2407" i="1"/>
  <c r="B2367" i="1"/>
  <c r="B1747" i="1"/>
  <c r="B1707" i="1"/>
  <c r="B1667" i="1"/>
  <c r="B1627" i="1"/>
  <c r="B1587" i="1"/>
  <c r="B3125" i="1"/>
  <c r="B2905" i="1"/>
  <c r="B2065" i="1"/>
  <c r="B1825" i="1"/>
  <c r="B18" i="1"/>
  <c r="B38" i="1"/>
  <c r="B58" i="1"/>
  <c r="B78" i="1"/>
  <c r="B118" i="1"/>
  <c r="B158" i="1"/>
  <c r="B178" i="1"/>
  <c r="B198" i="1"/>
  <c r="B218" i="1"/>
  <c r="B238" i="1"/>
  <c r="B258" i="1"/>
  <c r="B298" i="1"/>
  <c r="B358" i="1"/>
  <c r="B378" i="1"/>
  <c r="B398" i="1"/>
  <c r="B418" i="1"/>
  <c r="B458" i="1"/>
  <c r="B478" i="1"/>
  <c r="B498" i="1"/>
  <c r="B558" i="1"/>
  <c r="B578" i="1"/>
  <c r="B598" i="1"/>
  <c r="B618" i="1"/>
  <c r="B638" i="1"/>
  <c r="B658" i="1"/>
  <c r="B678" i="1"/>
  <c r="B718" i="1"/>
  <c r="B738" i="1"/>
  <c r="B758" i="1"/>
  <c r="B778" i="1"/>
  <c r="B798" i="1"/>
  <c r="B818" i="1"/>
  <c r="B838" i="1"/>
  <c r="B858" i="1"/>
  <c r="B878" i="1"/>
  <c r="B898" i="1"/>
  <c r="B938" i="1"/>
  <c r="B958" i="1"/>
  <c r="B978" i="1"/>
  <c r="B998" i="1"/>
  <c r="B1018" i="1"/>
  <c r="B1098" i="1"/>
  <c r="B1118" i="1"/>
  <c r="B1138" i="1"/>
  <c r="B1198" i="1"/>
  <c r="B1218" i="1"/>
  <c r="B1238" i="1"/>
  <c r="B1258" i="1"/>
  <c r="B1278" i="1"/>
  <c r="B1298" i="1"/>
  <c r="B1318" i="1"/>
  <c r="B1338" i="1"/>
  <c r="B1358" i="1"/>
  <c r="B1378" i="1"/>
  <c r="B1398" i="1"/>
  <c r="B1438" i="1"/>
  <c r="B1458" i="1"/>
  <c r="B1478" i="1"/>
  <c r="B1498" i="1"/>
  <c r="B1542" i="1"/>
  <c r="B1573" i="1"/>
  <c r="B1618" i="1"/>
  <c r="B1846" i="1"/>
  <c r="B2246" i="1"/>
  <c r="B2646" i="1"/>
  <c r="B3046" i="1"/>
  <c r="B2724" i="1"/>
  <c r="B2544" i="1"/>
  <c r="B2404" i="1"/>
  <c r="B2364" i="1"/>
  <c r="B1744" i="1"/>
  <c r="B3083" i="1"/>
  <c r="B1783" i="1"/>
  <c r="B3122" i="1"/>
  <c r="B2902" i="1"/>
  <c r="B2062" i="1"/>
  <c r="B2022" i="1"/>
  <c r="B1982" i="1"/>
  <c r="B1942" i="1"/>
  <c r="B1902" i="1"/>
  <c r="B1822" i="1"/>
  <c r="B3161" i="1"/>
  <c r="B2321" i="1"/>
  <c r="B1861" i="1"/>
  <c r="B2760" i="1"/>
  <c r="B2580" i="1"/>
  <c r="B2439" i="1"/>
  <c r="B2278" i="1"/>
  <c r="B2937" i="1"/>
  <c r="B2796" i="1"/>
  <c r="B2616" i="1"/>
  <c r="B2235" i="1"/>
  <c r="B2474" i="1"/>
  <c r="B2973" i="1"/>
  <c r="B2832" i="1"/>
  <c r="B2652" i="1"/>
  <c r="B2191" i="1"/>
  <c r="B3010" i="1"/>
  <c r="B2509" i="1"/>
  <c r="B2688" i="1"/>
  <c r="B2148" i="1"/>
  <c r="B3047" i="1"/>
  <c r="B2867" i="1"/>
  <c r="B2105" i="1"/>
  <c r="B1705" i="1"/>
  <c r="B1665" i="1"/>
  <c r="B1625" i="1"/>
  <c r="B1585" i="1"/>
  <c r="B2283" i="1"/>
  <c r="B2240" i="1"/>
  <c r="B2196" i="1"/>
  <c r="B2153" i="1"/>
  <c r="B2110" i="1"/>
  <c r="B1550" i="1"/>
  <c r="B2369" i="1"/>
  <c r="B1749" i="1"/>
  <c r="B1709" i="1"/>
  <c r="B1669" i="1"/>
  <c r="B1629" i="1"/>
  <c r="B1589" i="1"/>
  <c r="B1788" i="1"/>
  <c r="B2067" i="1"/>
  <c r="B1827" i="1"/>
  <c r="B19" i="1"/>
  <c r="B39" i="1"/>
  <c r="B59" i="1"/>
  <c r="B79" i="1"/>
  <c r="B119" i="1"/>
  <c r="B139" i="1"/>
  <c r="B179" i="1"/>
  <c r="B219" i="1"/>
  <c r="B239" i="1"/>
  <c r="B259" i="1"/>
  <c r="B299" i="1"/>
  <c r="B319" i="1"/>
  <c r="B359" i="1"/>
  <c r="B379" i="1"/>
  <c r="B399" i="1"/>
  <c r="B419" i="1"/>
  <c r="B439" i="1"/>
  <c r="B459" i="1"/>
  <c r="B479" i="1"/>
  <c r="B499" i="1"/>
  <c r="B519" i="1"/>
  <c r="B539" i="1"/>
  <c r="B559" i="1"/>
  <c r="B579" i="1"/>
  <c r="B599" i="1"/>
  <c r="B619" i="1"/>
  <c r="B659" i="1"/>
  <c r="B699" i="1"/>
  <c r="B719" i="1"/>
  <c r="B739" i="1"/>
  <c r="B759" i="1"/>
  <c r="B819" i="1"/>
  <c r="B839" i="1"/>
  <c r="B859" i="1"/>
  <c r="B879" i="1"/>
  <c r="B919" i="1"/>
  <c r="B939" i="1"/>
  <c r="B959" i="1"/>
  <c r="B979" i="1"/>
  <c r="B999" i="1"/>
  <c r="B1019" i="1"/>
  <c r="B1039" i="1"/>
  <c r="B1059" i="1"/>
  <c r="B1079" i="1"/>
  <c r="B1099" i="1"/>
  <c r="B1119" i="1"/>
  <c r="B1139" i="1"/>
  <c r="B1159" i="1"/>
  <c r="B1219" i="1"/>
  <c r="B1259" i="1"/>
  <c r="B1279" i="1"/>
  <c r="B1299" i="1"/>
  <c r="B1319" i="1"/>
  <c r="B1339" i="1"/>
  <c r="B1359" i="1"/>
  <c r="B1379" i="1"/>
  <c r="B1399" i="1"/>
  <c r="B1419" i="1"/>
  <c r="B1439" i="1"/>
  <c r="B1459" i="1"/>
  <c r="B1499" i="1"/>
  <c r="B1520" i="1"/>
  <c r="B1543" i="1"/>
  <c r="B1866" i="1"/>
  <c r="B2666" i="1"/>
  <c r="B3066" i="1"/>
  <c r="B2104" i="1"/>
  <c r="B1704" i="1"/>
  <c r="B1664" i="1"/>
  <c r="B1624" i="1"/>
  <c r="B1584" i="1"/>
  <c r="B2723" i="1"/>
  <c r="B2543" i="1"/>
  <c r="B2403" i="1"/>
  <c r="B2363" i="1"/>
  <c r="B1743" i="1"/>
  <c r="B3082" i="1"/>
  <c r="B1782" i="1"/>
  <c r="B3121" i="1"/>
  <c r="B2901" i="1"/>
  <c r="B2061" i="1"/>
  <c r="B2021" i="1"/>
  <c r="B1981" i="1"/>
  <c r="B1941" i="1"/>
  <c r="B1901" i="1"/>
  <c r="B1821" i="1"/>
  <c r="B2320" i="1"/>
  <c r="B1860" i="1"/>
  <c r="B2759" i="1"/>
  <c r="B2579" i="1"/>
  <c r="B2438" i="1"/>
  <c r="B2277" i="1"/>
  <c r="B2936" i="1"/>
  <c r="B2795" i="1"/>
  <c r="B2615" i="1"/>
  <c r="B2234" i="1"/>
  <c r="B2473" i="1"/>
  <c r="B2972" i="1"/>
  <c r="B2831" i="1"/>
  <c r="B2651" i="1"/>
  <c r="B2190" i="1"/>
  <c r="B3009" i="1"/>
  <c r="B2508" i="1"/>
  <c r="B2687" i="1"/>
  <c r="B2147" i="1"/>
  <c r="B3004" i="1"/>
  <c r="B2504" i="1"/>
  <c r="B2184" i="1"/>
  <c r="B2862" i="1"/>
  <c r="B2682" i="1"/>
  <c r="B3041" i="1"/>
  <c r="B2141" i="1"/>
  <c r="B2539" i="1"/>
  <c r="B2399" i="1"/>
  <c r="B3078" i="1"/>
  <c r="B2718" i="1"/>
  <c r="B2098" i="1"/>
  <c r="B1738" i="1"/>
  <c r="B1698" i="1"/>
  <c r="B1658" i="1"/>
  <c r="B3117" i="1"/>
  <c r="B2897" i="1"/>
  <c r="B1777" i="1"/>
  <c r="B3156" i="1"/>
  <c r="B2356" i="1"/>
  <c r="B1816" i="1"/>
  <c r="B2575" i="1"/>
  <c r="B2055" i="1"/>
  <c r="B2015" i="1"/>
  <c r="B1975" i="1"/>
  <c r="B1935" i="1"/>
  <c r="B1895" i="1"/>
  <c r="B1855" i="1"/>
  <c r="B2754" i="1"/>
  <c r="B2434" i="1"/>
  <c r="B2313" i="1"/>
  <c r="B2932" i="1"/>
  <c r="B2611" i="1"/>
  <c r="B2790" i="1"/>
  <c r="B2270" i="1"/>
  <c r="B2469" i="1"/>
  <c r="B2967" i="1"/>
  <c r="B2827" i="1"/>
  <c r="B2647" i="1"/>
  <c r="B2227" i="1"/>
  <c r="B20" i="1"/>
  <c r="B40" i="1"/>
  <c r="B80" i="1"/>
  <c r="B100" i="1"/>
  <c r="B120" i="1"/>
  <c r="B140" i="1"/>
  <c r="B160" i="1"/>
  <c r="B180" i="1"/>
  <c r="B200" i="1"/>
  <c r="B220" i="1"/>
  <c r="B240" i="1"/>
  <c r="B260" i="1"/>
  <c r="B300" i="1"/>
  <c r="B320" i="1"/>
  <c r="B340" i="1"/>
  <c r="B360" i="1"/>
  <c r="B380" i="1"/>
  <c r="B400" i="1"/>
  <c r="B420" i="1"/>
  <c r="B440" i="1"/>
  <c r="B460" i="1"/>
  <c r="B480" i="1"/>
  <c r="B500" i="1"/>
  <c r="B520" i="1"/>
  <c r="B560" i="1"/>
  <c r="B580" i="1"/>
  <c r="B600" i="1"/>
  <c r="B620" i="1"/>
  <c r="B640" i="1"/>
  <c r="B660" i="1"/>
  <c r="B680" i="1"/>
  <c r="B700" i="1"/>
  <c r="B720" i="1"/>
  <c r="B740" i="1"/>
  <c r="B780" i="1"/>
  <c r="B820" i="1"/>
  <c r="B840" i="1"/>
  <c r="B860" i="1"/>
  <c r="B880" i="1"/>
  <c r="B900" i="1"/>
  <c r="B920" i="1"/>
  <c r="B940" i="1"/>
  <c r="B960" i="1"/>
  <c r="B980" i="1"/>
  <c r="B1000" i="1"/>
  <c r="B1020" i="1"/>
  <c r="B1060" i="1"/>
  <c r="B1080" i="1"/>
  <c r="B1100" i="1"/>
  <c r="B1120" i="1"/>
  <c r="B1140" i="1"/>
  <c r="B1160" i="1"/>
  <c r="B1180" i="1"/>
  <c r="B1200" i="1"/>
  <c r="B1240" i="1"/>
  <c r="B1260" i="1"/>
  <c r="B1280" i="1"/>
  <c r="B1300" i="1"/>
  <c r="B1340" i="1"/>
  <c r="B1360" i="1"/>
  <c r="B1460" i="1"/>
  <c r="B1500" i="1"/>
  <c r="B1545" i="1"/>
  <c r="B1575" i="1"/>
  <c r="B1886" i="1"/>
  <c r="B2286" i="1"/>
  <c r="B2686" i="1"/>
  <c r="B3086" i="1"/>
  <c r="B2242" i="1"/>
  <c r="B2199" i="1"/>
  <c r="B2156" i="1"/>
  <c r="B2113" i="1"/>
  <c r="B1712" i="1"/>
  <c r="B1672" i="1"/>
  <c r="B1632" i="1"/>
  <c r="B1592" i="1"/>
  <c r="B2371" i="1"/>
  <c r="B2070" i="1"/>
  <c r="B3089" i="1"/>
  <c r="B3168" i="1"/>
  <c r="B3128" i="1"/>
  <c r="B2328" i="1"/>
  <c r="B2028" i="1"/>
  <c r="B1988" i="1"/>
  <c r="B1948" i="1"/>
  <c r="B1908" i="1"/>
  <c r="B2285" i="1"/>
  <c r="B2884" i="1"/>
  <c r="B1764" i="1"/>
  <c r="B3103" i="1"/>
  <c r="B2343" i="1"/>
  <c r="B1803" i="1"/>
  <c r="B3142" i="1"/>
  <c r="B2742" i="1"/>
  <c r="B2562" i="1"/>
  <c r="B2422" i="1"/>
  <c r="B2042" i="1"/>
  <c r="B2002" i="1"/>
  <c r="B1962" i="1"/>
  <c r="B1922" i="1"/>
  <c r="B1842" i="1"/>
  <c r="B1881" i="1"/>
  <c r="B2300" i="1"/>
  <c r="B2919" i="1"/>
  <c r="B2778" i="1"/>
  <c r="B2598" i="1"/>
  <c r="B2457" i="1"/>
  <c r="B2257" i="1"/>
  <c r="B2954" i="1"/>
  <c r="B2814" i="1"/>
  <c r="B2634" i="1"/>
  <c r="B2214" i="1"/>
  <c r="B2492" i="1"/>
  <c r="B2991" i="1"/>
  <c r="B2171" i="1"/>
  <c r="B2670" i="1"/>
  <c r="B2849" i="1"/>
  <c r="B3028" i="1"/>
  <c r="B2128" i="1"/>
  <c r="B2527" i="1"/>
  <c r="B3065" i="1"/>
  <c r="B2085" i="1"/>
  <c r="B1725" i="1"/>
  <c r="B1685" i="1"/>
  <c r="B1645" i="1"/>
  <c r="B1605" i="1"/>
  <c r="B1565" i="1"/>
  <c r="B3002" i="1"/>
  <c r="B2502" i="1"/>
  <c r="B2182" i="1"/>
  <c r="B2860" i="1"/>
  <c r="B2680" i="1"/>
  <c r="B3039" i="1"/>
  <c r="B2139" i="1"/>
  <c r="B2537" i="1"/>
  <c r="B2397" i="1"/>
  <c r="B3076" i="1"/>
  <c r="B2716" i="1"/>
  <c r="B2096" i="1"/>
  <c r="B1736" i="1"/>
  <c r="B1696" i="1"/>
  <c r="B1656" i="1"/>
  <c r="B1616" i="1"/>
  <c r="B1576" i="1"/>
  <c r="B3115" i="1"/>
  <c r="B2895" i="1"/>
  <c r="B1775" i="1"/>
  <c r="B3154" i="1"/>
  <c r="B2354" i="1"/>
  <c r="B1814" i="1"/>
  <c r="B2573" i="1"/>
  <c r="B2053" i="1"/>
  <c r="B2013" i="1"/>
  <c r="B1973" i="1"/>
  <c r="B1933" i="1"/>
  <c r="B1893" i="1"/>
  <c r="B1853" i="1"/>
  <c r="B2752" i="1"/>
  <c r="B2432" i="1"/>
  <c r="B2311" i="1"/>
  <c r="B2930" i="1"/>
  <c r="B2609" i="1"/>
  <c r="B2788" i="1"/>
  <c r="B2268" i="1"/>
  <c r="B2467" i="1"/>
  <c r="B2965" i="1"/>
  <c r="B2825" i="1"/>
  <c r="B2645" i="1"/>
  <c r="B2225" i="1"/>
  <c r="B21" i="1"/>
  <c r="B41" i="1"/>
  <c r="B61" i="1"/>
  <c r="B81" i="1"/>
  <c r="B101" i="1"/>
  <c r="B121" i="1"/>
  <c r="B141" i="1"/>
  <c r="B161" i="1"/>
  <c r="B181" i="1"/>
  <c r="B201" i="1"/>
  <c r="B221" i="1"/>
  <c r="B241" i="1"/>
  <c r="B261" i="1"/>
  <c r="B281" i="1"/>
  <c r="B301" i="1"/>
  <c r="B321" i="1"/>
  <c r="B341" i="1"/>
  <c r="B361" i="1"/>
  <c r="B381" i="1"/>
  <c r="B401" i="1"/>
  <c r="B421" i="1"/>
  <c r="B461" i="1"/>
  <c r="B481" i="1"/>
  <c r="B501" i="1"/>
  <c r="B521" i="1"/>
  <c r="B541" i="1"/>
  <c r="B561" i="1"/>
  <c r="B581" i="1"/>
  <c r="B601" i="1"/>
  <c r="B641" i="1"/>
  <c r="B661" i="1"/>
  <c r="B681" i="1"/>
  <c r="B721" i="1"/>
  <c r="B741" i="1"/>
  <c r="B801" i="1"/>
  <c r="B821" i="1"/>
  <c r="B841" i="1"/>
  <c r="B881" i="1"/>
  <c r="B901" i="1"/>
  <c r="B921" i="1"/>
  <c r="B941" i="1"/>
  <c r="B961" i="1"/>
  <c r="B981" i="1"/>
  <c r="B1001" i="1"/>
  <c r="B1021" i="1"/>
  <c r="B1041" i="1"/>
  <c r="B1061" i="1"/>
  <c r="B1081" i="1"/>
  <c r="B1101" i="1"/>
  <c r="B1121" i="1"/>
  <c r="B1141" i="1"/>
  <c r="B1161" i="1"/>
  <c r="B1201" i="1"/>
  <c r="B1261" i="1"/>
  <c r="B1281" i="1"/>
  <c r="B1301" i="1"/>
  <c r="B1321" i="1"/>
  <c r="B1341" i="1"/>
  <c r="B1361" i="1"/>
  <c r="B1381" i="1"/>
  <c r="B1421" i="1"/>
  <c r="B1461" i="1"/>
  <c r="B1481" i="1"/>
  <c r="B1501" i="1"/>
  <c r="B1522" i="1"/>
  <c r="B1546" i="1"/>
  <c r="B1577" i="1"/>
  <c r="B1631" i="1"/>
  <c r="B1906" i="1"/>
  <c r="B2306" i="1"/>
  <c r="B2706" i="1"/>
  <c r="B3084" i="1"/>
  <c r="B1784" i="1"/>
  <c r="B3123" i="1"/>
  <c r="B2903" i="1"/>
  <c r="B2063" i="1"/>
  <c r="B1823" i="1"/>
  <c r="B3162" i="1"/>
  <c r="B2322" i="1"/>
  <c r="B1862" i="1"/>
  <c r="B2761" i="1"/>
  <c r="B2581" i="1"/>
  <c r="B2440" i="1"/>
  <c r="B2279" i="1"/>
  <c r="B2938" i="1"/>
  <c r="B2797" i="1"/>
  <c r="B2617" i="1"/>
  <c r="B2236" i="1"/>
  <c r="B2475" i="1"/>
  <c r="B2974" i="1"/>
  <c r="B2833" i="1"/>
  <c r="B2653" i="1"/>
  <c r="B2192" i="1"/>
  <c r="B3011" i="1"/>
  <c r="B2510" i="1"/>
  <c r="B2689" i="1"/>
  <c r="B2149" i="1"/>
  <c r="B3048" i="1"/>
  <c r="B2868" i="1"/>
  <c r="B2725" i="1"/>
  <c r="B2545" i="1"/>
  <c r="B2405" i="1"/>
  <c r="B2365" i="1"/>
  <c r="B1745" i="1"/>
  <c r="B1884" i="1"/>
  <c r="B2303" i="1"/>
  <c r="B3182" i="1"/>
  <c r="B2922" i="1"/>
  <c r="B2781" i="1"/>
  <c r="B2601" i="1"/>
  <c r="B2260" i="1"/>
  <c r="B2957" i="1"/>
  <c r="B2817" i="1"/>
  <c r="B2637" i="1"/>
  <c r="B2217" i="1"/>
  <c r="B2994" i="1"/>
  <c r="B2174" i="1"/>
  <c r="B2673" i="1"/>
  <c r="B2852" i="1"/>
  <c r="B3031" i="1"/>
  <c r="B2131" i="1"/>
  <c r="B2709" i="1"/>
  <c r="B2389" i="1"/>
  <c r="B3068" i="1"/>
  <c r="B2088" i="1"/>
  <c r="B1728" i="1"/>
  <c r="B1688" i="1"/>
  <c r="B1648" i="1"/>
  <c r="B1608" i="1"/>
  <c r="B1568" i="1"/>
  <c r="B2887" i="1"/>
  <c r="B1767" i="1"/>
  <c r="B3145" i="1"/>
  <c r="B2745" i="1"/>
  <c r="B2565" i="1"/>
  <c r="B2045" i="1"/>
  <c r="B2005" i="1"/>
  <c r="B1965" i="1"/>
  <c r="B1925" i="1"/>
  <c r="B1845" i="1"/>
  <c r="B22" i="1"/>
  <c r="B42" i="1"/>
  <c r="B62" i="1"/>
  <c r="B102" i="1"/>
  <c r="B122" i="1"/>
  <c r="B142" i="1"/>
  <c r="B162" i="1"/>
  <c r="B182" i="1"/>
  <c r="B202" i="1"/>
  <c r="B222" i="1"/>
  <c r="B242" i="1"/>
  <c r="B262" i="1"/>
  <c r="B282" i="1"/>
  <c r="B302" i="1"/>
  <c r="B322" i="1"/>
  <c r="B362" i="1"/>
  <c r="B382" i="1"/>
  <c r="B402" i="1"/>
  <c r="B442" i="1"/>
  <c r="B462" i="1"/>
  <c r="B482" i="1"/>
  <c r="B502" i="1"/>
  <c r="B522" i="1"/>
  <c r="B542" i="1"/>
  <c r="B562" i="1"/>
  <c r="B582" i="1"/>
  <c r="B622" i="1"/>
  <c r="B642" i="1"/>
  <c r="B662" i="1"/>
  <c r="B682" i="1"/>
  <c r="B702" i="1"/>
  <c r="B722" i="1"/>
  <c r="B742" i="1"/>
  <c r="B762" i="1"/>
  <c r="B782" i="1"/>
  <c r="B802" i="1"/>
  <c r="B882" i="1"/>
  <c r="B922" i="1"/>
  <c r="B942" i="1"/>
  <c r="B962" i="1"/>
  <c r="B1022" i="1"/>
  <c r="B1042" i="1"/>
  <c r="B1062" i="1"/>
  <c r="B1082" i="1"/>
  <c r="B1102" i="1"/>
  <c r="B1162" i="1"/>
  <c r="B1182" i="1"/>
  <c r="B1202" i="1"/>
  <c r="B1222" i="1"/>
  <c r="B1242" i="1"/>
  <c r="B1262" i="1"/>
  <c r="B1282" i="1"/>
  <c r="B1302" i="1"/>
  <c r="B1322" i="1"/>
  <c r="B1382" i="1"/>
  <c r="B1402" i="1"/>
  <c r="B1422" i="1"/>
  <c r="B1442" i="1"/>
  <c r="B1523" i="1"/>
  <c r="B1548" i="1"/>
  <c r="B1578" i="1"/>
  <c r="B1634" i="1"/>
  <c r="B1926" i="1"/>
  <c r="B2326" i="1"/>
  <c r="B3126" i="1"/>
  <c r="B2683" i="1"/>
  <c r="B3042" i="1"/>
  <c r="B2719" i="1"/>
  <c r="B1699" i="1"/>
  <c r="B1659" i="1"/>
  <c r="B1619" i="1"/>
  <c r="B1579" i="1"/>
  <c r="B2357" i="1"/>
  <c r="B2016" i="1"/>
  <c r="B1976" i="1"/>
  <c r="B1936" i="1"/>
  <c r="B1896" i="1"/>
  <c r="B2755" i="1"/>
  <c r="B2314" i="1"/>
  <c r="B2791" i="1"/>
  <c r="B2271" i="1"/>
  <c r="B2968" i="1"/>
  <c r="B2228" i="1"/>
  <c r="B3005" i="1"/>
  <c r="B2198" i="1"/>
  <c r="B2155" i="1"/>
  <c r="B2112" i="1"/>
  <c r="B1711" i="1"/>
  <c r="B1671" i="1"/>
  <c r="B2069" i="1"/>
  <c r="B8" i="1"/>
  <c r="B43" i="1"/>
  <c r="B63" i="1"/>
  <c r="B83" i="1"/>
  <c r="B103" i="1"/>
  <c r="B123" i="1"/>
  <c r="B143" i="1"/>
  <c r="B183" i="1"/>
  <c r="B203" i="1"/>
  <c r="B223" i="1"/>
  <c r="B243" i="1"/>
  <c r="B283" i="1"/>
  <c r="B303" i="1"/>
  <c r="B343" i="1"/>
  <c r="B363" i="1"/>
  <c r="B383" i="1"/>
  <c r="B423" i="1"/>
  <c r="B443" i="1"/>
  <c r="B463" i="1"/>
  <c r="B483" i="1"/>
  <c r="B563" i="1"/>
  <c r="B583" i="1"/>
  <c r="B623" i="1"/>
  <c r="B643" i="1"/>
  <c r="B663" i="1"/>
  <c r="B703" i="1"/>
  <c r="B723" i="1"/>
  <c r="B783" i="1"/>
  <c r="B803" i="1"/>
  <c r="B823" i="1"/>
  <c r="B843" i="1"/>
  <c r="B863" i="1"/>
  <c r="B903" i="1"/>
  <c r="B923" i="1"/>
  <c r="B943" i="1"/>
  <c r="B963" i="1"/>
  <c r="B983" i="1"/>
  <c r="B1063" i="1"/>
  <c r="B1083" i="1"/>
  <c r="B1103" i="1"/>
  <c r="B1123" i="1"/>
  <c r="B1183" i="1"/>
  <c r="B1203" i="1"/>
  <c r="B1223" i="1"/>
  <c r="B1243" i="1"/>
  <c r="B1263" i="1"/>
  <c r="B1283" i="1"/>
  <c r="B1303" i="1"/>
  <c r="B1323" i="1"/>
  <c r="B1343" i="1"/>
  <c r="B1383" i="1"/>
  <c r="B1423" i="1"/>
  <c r="B1483" i="1"/>
  <c r="B1503" i="1"/>
  <c r="B1551" i="1"/>
  <c r="B1635" i="1"/>
  <c r="B1946" i="1"/>
  <c r="B2346" i="1"/>
  <c r="B2746" i="1"/>
  <c r="B3146" i="1"/>
  <c r="B584" i="1"/>
  <c r="B604" i="1"/>
  <c r="B624" i="1"/>
  <c r="B644" i="1"/>
  <c r="B684" i="1"/>
  <c r="B704" i="1"/>
  <c r="B724" i="1"/>
  <c r="B744" i="1"/>
  <c r="B764" i="1"/>
  <c r="B784" i="1"/>
  <c r="B804" i="1"/>
  <c r="B824" i="1"/>
  <c r="B844" i="1"/>
  <c r="B884" i="1"/>
  <c r="B904" i="1"/>
  <c r="B924" i="1"/>
  <c r="B944" i="1"/>
  <c r="B964" i="1"/>
  <c r="B984" i="1"/>
  <c r="B1004" i="1"/>
  <c r="B1024" i="1"/>
  <c r="B1044" i="1"/>
  <c r="B1064" i="1"/>
  <c r="B1084" i="1"/>
  <c r="B1104" i="1"/>
  <c r="B1124" i="1"/>
  <c r="B1144" i="1"/>
  <c r="B1164" i="1"/>
  <c r="B1204" i="1"/>
  <c r="B1224" i="1"/>
  <c r="B1244" i="1"/>
  <c r="B1264" i="1"/>
  <c r="B1284" i="1"/>
  <c r="B1344" i="1"/>
  <c r="B1364" i="1"/>
  <c r="B1384" i="1"/>
  <c r="B1404" i="1"/>
  <c r="B1444" i="1"/>
  <c r="B1464" i="1"/>
  <c r="B1484" i="1"/>
  <c r="B1505" i="1"/>
  <c r="B1526" i="1"/>
  <c r="B1552" i="1"/>
  <c r="B1582" i="1"/>
  <c r="B1646" i="1"/>
  <c r="B1966" i="1"/>
  <c r="B2766" i="1"/>
  <c r="B3166" i="1"/>
  <c r="B25" i="1"/>
  <c r="B45" i="1"/>
  <c r="B65" i="1"/>
  <c r="B105" i="1"/>
  <c r="B125" i="1"/>
  <c r="B145" i="1"/>
  <c r="B165" i="1"/>
  <c r="B185" i="1"/>
  <c r="B205" i="1"/>
  <c r="B245" i="1"/>
  <c r="B265" i="1"/>
  <c r="B285" i="1"/>
  <c r="B325" i="1"/>
  <c r="B345" i="1"/>
  <c r="B365" i="1"/>
  <c r="B385" i="1"/>
  <c r="B425" i="1"/>
  <c r="B445" i="1"/>
  <c r="B465" i="1"/>
  <c r="B485" i="1"/>
  <c r="B505" i="1"/>
  <c r="B525" i="1"/>
  <c r="B545" i="1"/>
  <c r="B565" i="1"/>
  <c r="B585" i="1"/>
  <c r="B625" i="1"/>
  <c r="B645" i="1"/>
  <c r="B685" i="1"/>
  <c r="B705" i="1"/>
  <c r="B725" i="1"/>
  <c r="B745" i="1"/>
  <c r="B765" i="1"/>
  <c r="B805" i="1"/>
  <c r="B825" i="1"/>
  <c r="B845" i="1"/>
  <c r="B865" i="1"/>
  <c r="B885" i="1"/>
  <c r="B905" i="1"/>
  <c r="B925" i="1"/>
  <c r="B945" i="1"/>
  <c r="B965" i="1"/>
  <c r="B985" i="1"/>
  <c r="B1025" i="1"/>
  <c r="B1045" i="1"/>
  <c r="B1065" i="1"/>
  <c r="B1085" i="1"/>
  <c r="B1105" i="1"/>
  <c r="B1125" i="1"/>
  <c r="B1165" i="1"/>
  <c r="B1225" i="1"/>
  <c r="B1245" i="1"/>
  <c r="B1265" i="1"/>
  <c r="B1285" i="1"/>
  <c r="B1305" i="1"/>
  <c r="B1345" i="1"/>
  <c r="B1405" i="1"/>
  <c r="B1425" i="1"/>
  <c r="B1445" i="1"/>
  <c r="B1465" i="1"/>
  <c r="B1506" i="1"/>
  <c r="B1528" i="1"/>
  <c r="B1553" i="1"/>
  <c r="B1583" i="1"/>
  <c r="B1651" i="1"/>
  <c r="B1986" i="1"/>
  <c r="B2386" i="1"/>
  <c r="B2786" i="1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A26" i="4" l="1"/>
  <c r="A1024" i="1"/>
  <c r="A1285" i="1"/>
  <c r="A325" i="1"/>
  <c r="A563" i="1"/>
  <c r="A8" i="1"/>
  <c r="A1619" i="1"/>
  <c r="A1262" i="1"/>
  <c r="A702" i="1"/>
  <c r="A242" i="1"/>
  <c r="A2887" i="1"/>
  <c r="A2833" i="1"/>
  <c r="A2706" i="1"/>
  <c r="A661" i="1"/>
  <c r="A1258" i="1"/>
  <c r="A1123" i="1"/>
  <c r="A805" i="1"/>
  <c r="A285" i="1"/>
  <c r="A1505" i="1"/>
  <c r="A584" i="1"/>
  <c r="A1901" i="1"/>
  <c r="A2851" i="1"/>
  <c r="A875" i="1"/>
  <c r="A2012" i="1"/>
  <c r="A745" i="1"/>
  <c r="A1101" i="1"/>
  <c r="A2922" i="1"/>
  <c r="A497" i="1"/>
  <c r="A2231" i="1"/>
  <c r="A1681" i="1"/>
  <c r="A764" i="1"/>
  <c r="A442" i="1"/>
  <c r="A1361" i="1"/>
  <c r="A945" i="1"/>
  <c r="A783" i="1"/>
  <c r="A3048" i="1"/>
  <c r="A2825" i="1"/>
  <c r="A1060" i="1"/>
  <c r="A2141" i="1"/>
  <c r="A1144" i="1"/>
  <c r="A723" i="1"/>
  <c r="A1422" i="1"/>
  <c r="A2005" i="1"/>
  <c r="A1321" i="1"/>
  <c r="A2965" i="1"/>
  <c r="A1908" i="1"/>
  <c r="A140" i="1"/>
  <c r="A1584" i="1"/>
  <c r="A1966" i="1"/>
  <c r="A1263" i="1"/>
  <c r="A123" i="1"/>
  <c r="A802" i="1"/>
  <c r="A2045" i="1"/>
  <c r="A2063" i="1"/>
  <c r="A321" i="1"/>
  <c r="A1645" i="1"/>
  <c r="A1886" i="1"/>
  <c r="A120" i="1"/>
  <c r="A2682" i="1"/>
  <c r="A1259" i="1"/>
  <c r="A2110" i="1"/>
  <c r="A1358" i="1"/>
  <c r="A1707" i="1"/>
  <c r="A2820" i="1"/>
  <c r="A3129" i="1"/>
  <c r="A1336" i="1"/>
  <c r="A2025" i="1"/>
  <c r="A2378" i="1"/>
  <c r="A975" i="1"/>
  <c r="A515" i="1"/>
  <c r="A3158" i="1"/>
  <c r="A2710" i="1"/>
  <c r="A1808" i="1"/>
  <c r="A1274" i="1"/>
  <c r="A754" i="1"/>
  <c r="A314" i="1"/>
  <c r="A1970" i="1"/>
  <c r="A2136" i="1"/>
  <c r="A2472" i="1"/>
  <c r="A1781" i="1"/>
  <c r="A440" i="1"/>
  <c r="A2727" i="1"/>
  <c r="A3059" i="1"/>
  <c r="A3001" i="1"/>
  <c r="A1464" i="1"/>
  <c r="A245" i="1"/>
  <c r="A2849" i="1"/>
  <c r="A2760" i="1"/>
  <c r="A156" i="1"/>
  <c r="A2758" i="1"/>
  <c r="A505" i="1"/>
  <c r="A203" i="1"/>
  <c r="A485" i="1"/>
  <c r="A1442" i="1"/>
  <c r="A3162" i="1"/>
  <c r="A2457" i="1"/>
  <c r="A1895" i="1"/>
  <c r="A465" i="1"/>
  <c r="A724" i="1"/>
  <c r="A1896" i="1"/>
  <c r="A1823" i="1"/>
  <c r="A1605" i="1"/>
  <c r="A1020" i="1"/>
  <c r="A3041" i="1"/>
  <c r="A905" i="1"/>
  <c r="A1124" i="1"/>
  <c r="A1936" i="1"/>
  <c r="A362" i="1"/>
  <c r="A2689" i="1"/>
  <c r="A821" i="1"/>
  <c r="A3115" i="1"/>
  <c r="A1948" i="1"/>
  <c r="A1975" i="1"/>
  <c r="A1624" i="1"/>
  <c r="A259" i="1"/>
  <c r="A1783" i="1"/>
  <c r="A358" i="1"/>
  <c r="A2568" i="1"/>
  <c r="A737" i="1"/>
  <c r="A2388" i="1"/>
  <c r="A2157" i="1"/>
  <c r="A856" i="1"/>
  <c r="A2451" i="1"/>
  <c r="A55" i="1"/>
  <c r="A1425" i="1"/>
  <c r="A425" i="1"/>
  <c r="A684" i="1"/>
  <c r="A663" i="1"/>
  <c r="A103" i="1"/>
  <c r="A1976" i="1"/>
  <c r="A1382" i="1"/>
  <c r="A782" i="1"/>
  <c r="A322" i="1"/>
  <c r="A2565" i="1"/>
  <c r="A2217" i="1"/>
  <c r="A2510" i="1"/>
  <c r="A2903" i="1"/>
  <c r="A1281" i="1"/>
  <c r="A801" i="1"/>
  <c r="A301" i="1"/>
  <c r="A2268" i="1"/>
  <c r="A1922" i="1"/>
  <c r="A198" i="1"/>
  <c r="A355" i="1"/>
  <c r="A2542" i="1"/>
  <c r="A1906" i="1"/>
  <c r="A2236" i="1"/>
  <c r="A2897" i="1"/>
  <c r="A2392" i="1"/>
  <c r="A295" i="1"/>
  <c r="A3176" i="1"/>
  <c r="A1323" i="1"/>
  <c r="A1925" i="1"/>
  <c r="A2645" i="1"/>
  <c r="A1303" i="1"/>
  <c r="A402" i="1"/>
  <c r="A361" i="1"/>
  <c r="A1465" i="1"/>
  <c r="A2766" i="1"/>
  <c r="A1283" i="1"/>
  <c r="A882" i="1"/>
  <c r="A2174" i="1"/>
  <c r="A841" i="1"/>
  <c r="A2895" i="1"/>
  <c r="A2286" i="1"/>
  <c r="A1935" i="1"/>
  <c r="A1445" i="1"/>
  <c r="A445" i="1"/>
  <c r="A704" i="1"/>
  <c r="A703" i="1"/>
  <c r="A1402" i="1"/>
  <c r="A2994" i="1"/>
  <c r="A1301" i="1"/>
  <c r="A2467" i="1"/>
  <c r="A2778" i="1"/>
  <c r="A1000" i="1"/>
  <c r="A560" i="1"/>
  <c r="A2579" i="1"/>
  <c r="A739" i="1"/>
  <c r="A2474" i="1"/>
  <c r="A838" i="1"/>
  <c r="A2799" i="1"/>
  <c r="A1297" i="1"/>
  <c r="A197" i="1"/>
  <c r="A2302" i="1"/>
  <c r="A1798" i="1"/>
  <c r="A336" i="1"/>
  <c r="A2513" i="1"/>
  <c r="A1475" i="1"/>
  <c r="A2144" i="1"/>
  <c r="A885" i="1"/>
  <c r="A1646" i="1"/>
  <c r="A1104" i="1"/>
  <c r="A1243" i="1"/>
  <c r="A1405" i="1"/>
  <c r="A865" i="1"/>
  <c r="A385" i="1"/>
  <c r="A1582" i="1"/>
  <c r="A1084" i="1"/>
  <c r="A644" i="1"/>
  <c r="A1223" i="1"/>
  <c r="A643" i="1"/>
  <c r="A83" i="1"/>
  <c r="A2016" i="1"/>
  <c r="A1322" i="1"/>
  <c r="A762" i="1"/>
  <c r="A302" i="1"/>
  <c r="A2745" i="1"/>
  <c r="A221" i="1"/>
  <c r="A1585" i="1"/>
  <c r="A2004" i="1"/>
  <c r="A2649" i="1"/>
  <c r="A1952" i="1"/>
  <c r="A1265" i="1"/>
  <c r="A2781" i="1"/>
  <c r="A642" i="1"/>
  <c r="A840" i="1"/>
  <c r="A658" i="1"/>
  <c r="A2620" i="1"/>
  <c r="A2332" i="1"/>
  <c r="A25" i="1"/>
  <c r="A1523" i="1"/>
  <c r="A901" i="1"/>
  <c r="A3166" i="1"/>
  <c r="A183" i="1"/>
  <c r="A1965" i="1"/>
  <c r="A1775" i="1"/>
  <c r="A1345" i="1"/>
  <c r="A365" i="1"/>
  <c r="A1064" i="1"/>
  <c r="A1203" i="1"/>
  <c r="A63" i="1"/>
  <c r="A1302" i="1"/>
  <c r="A282" i="1"/>
  <c r="A2817" i="1"/>
  <c r="A1784" i="1"/>
  <c r="A721" i="1"/>
  <c r="A2609" i="1"/>
  <c r="A2085" i="1"/>
  <c r="A2328" i="1"/>
  <c r="A940" i="1"/>
  <c r="A40" i="1"/>
  <c r="A2504" i="1"/>
  <c r="A1139" i="1"/>
  <c r="A659" i="1"/>
  <c r="A2240" i="1"/>
  <c r="A2364" i="1"/>
  <c r="A778" i="1"/>
  <c r="A238" i="1"/>
  <c r="A2442" i="1"/>
  <c r="A2263" i="1"/>
  <c r="A677" i="1"/>
  <c r="A2130" i="1"/>
  <c r="A2410" i="1"/>
  <c r="A1680" i="1"/>
  <c r="A1236" i="1"/>
  <c r="A276" i="1"/>
  <c r="A2656" i="1"/>
  <c r="A1679" i="1"/>
  <c r="A1415" i="1"/>
  <c r="A415" i="1"/>
  <c r="A1939" i="1"/>
  <c r="A2853" i="1"/>
  <c r="A1610" i="1"/>
  <c r="A694" i="1"/>
  <c r="A254" i="1"/>
  <c r="A2570" i="1"/>
  <c r="A2678" i="1"/>
  <c r="A2794" i="1"/>
  <c r="A2362" i="1"/>
  <c r="A1353" i="1"/>
  <c r="A773" i="1"/>
  <c r="A333" i="1"/>
  <c r="A1832" i="1"/>
  <c r="A1716" i="1"/>
  <c r="A1932" i="1"/>
  <c r="A2181" i="1"/>
  <c r="A1292" i="1"/>
  <c r="A752" i="1"/>
  <c r="A232" i="1"/>
  <c r="A2452" i="1"/>
  <c r="A2666" i="1"/>
  <c r="A2080" i="1"/>
  <c r="A1134" i="1"/>
  <c r="A3057" i="1"/>
  <c r="A463" i="1"/>
  <c r="A964" i="1"/>
  <c r="A161" i="1"/>
  <c r="A1520" i="1"/>
  <c r="A1077" i="1"/>
  <c r="A815" i="1"/>
  <c r="A632" i="1"/>
  <c r="A1204" i="1"/>
  <c r="A942" i="1"/>
  <c r="A381" i="1"/>
  <c r="A1164" i="1"/>
  <c r="A922" i="1"/>
  <c r="A1341" i="1"/>
  <c r="A2686" i="1"/>
  <c r="A845" i="1"/>
  <c r="A1552" i="1"/>
  <c r="A624" i="1"/>
  <c r="A623" i="1"/>
  <c r="A2357" i="1"/>
  <c r="A742" i="1"/>
  <c r="A3145" i="1"/>
  <c r="A2192" i="1"/>
  <c r="A1201" i="1"/>
  <c r="A261" i="1"/>
  <c r="A1656" i="1"/>
  <c r="A1881" i="1"/>
  <c r="A1500" i="1"/>
  <c r="A480" i="1"/>
  <c r="A2575" i="1"/>
  <c r="A2320" i="1"/>
  <c r="A2104" i="1"/>
  <c r="A179" i="1"/>
  <c r="A2796" i="1"/>
  <c r="A1298" i="1"/>
  <c r="A2407" i="1"/>
  <c r="A3149" i="1"/>
  <c r="A1177" i="1"/>
  <c r="A137" i="1"/>
  <c r="A1924" i="1"/>
  <c r="A2979" i="1"/>
  <c r="A756" i="1"/>
  <c r="A1787" i="1"/>
  <c r="A2772" i="1"/>
  <c r="A915" i="1"/>
  <c r="A2187" i="1"/>
  <c r="A1885" i="1"/>
  <c r="A1174" i="1"/>
  <c r="A1305" i="1"/>
  <c r="A825" i="1"/>
  <c r="A345" i="1"/>
  <c r="A1526" i="1"/>
  <c r="A1044" i="1"/>
  <c r="A604" i="1"/>
  <c r="A1183" i="1"/>
  <c r="A583" i="1"/>
  <c r="A43" i="1"/>
  <c r="A1579" i="1"/>
  <c r="A1282" i="1"/>
  <c r="A722" i="1"/>
  <c r="A262" i="1"/>
  <c r="A1767" i="1"/>
  <c r="A2147" i="1"/>
  <c r="A97" i="1"/>
  <c r="A2175" i="1"/>
  <c r="A1561" i="1"/>
  <c r="A1776" i="1"/>
  <c r="A2847" i="1"/>
  <c r="A3063" i="1"/>
  <c r="A2418" i="1"/>
  <c r="A2382" i="1"/>
  <c r="A1170" i="1"/>
  <c r="A690" i="1"/>
  <c r="A170" i="1"/>
  <c r="A2889" i="1"/>
  <c r="A2959" i="1"/>
  <c r="A2696" i="1"/>
  <c r="A2030" i="1"/>
  <c r="A2158" i="1"/>
  <c r="A1409" i="1"/>
  <c r="A849" i="1"/>
  <c r="A329" i="1"/>
  <c r="A1938" i="1"/>
  <c r="A2493" i="1"/>
  <c r="A2743" i="1"/>
  <c r="A1268" i="1"/>
  <c r="A768" i="1"/>
  <c r="A268" i="1"/>
  <c r="A2009" i="1"/>
  <c r="A3035" i="1"/>
  <c r="A1467" i="1"/>
  <c r="A847" i="1"/>
  <c r="A367" i="1"/>
  <c r="A2275" i="1"/>
  <c r="A1951" i="1"/>
  <c r="A2518" i="1"/>
  <c r="A1246" i="1"/>
  <c r="A806" i="1"/>
  <c r="A146" i="1"/>
  <c r="A572" i="1"/>
  <c r="A1401" i="1"/>
  <c r="A1795" i="1"/>
  <c r="A1148" i="1"/>
  <c r="A639" i="1"/>
  <c r="A2254" i="1"/>
  <c r="A2881" i="1"/>
  <c r="A10" i="1"/>
  <c r="A1017" i="1"/>
  <c r="A2465" i="1"/>
  <c r="A1694" i="1"/>
  <c r="A1127" i="1"/>
  <c r="A3006" i="1"/>
  <c r="A1580" i="1"/>
  <c r="A1817" i="1"/>
  <c r="A3043" i="1"/>
  <c r="A793" i="1"/>
  <c r="A1002" i="1"/>
  <c r="A1833" i="1"/>
  <c r="A2878" i="1"/>
  <c r="A1133" i="1"/>
  <c r="A2193" i="1"/>
  <c r="A1824" i="1"/>
  <c r="A934" i="1"/>
  <c r="A605" i="1"/>
  <c r="A24" i="1"/>
  <c r="A2990" i="1"/>
  <c r="A2561" i="1"/>
  <c r="A544" i="1"/>
  <c r="A304" i="1"/>
  <c r="A1484" i="1"/>
  <c r="A1004" i="1"/>
  <c r="A3146" i="1"/>
  <c r="A1103" i="1"/>
  <c r="A483" i="1"/>
  <c r="A2069" i="1"/>
  <c r="A1659" i="1"/>
  <c r="A1242" i="1"/>
  <c r="A682" i="1"/>
  <c r="A222" i="1"/>
  <c r="A1568" i="1"/>
  <c r="A2601" i="1"/>
  <c r="A1141" i="1"/>
  <c r="A1099" i="1"/>
  <c r="A1196" i="1"/>
  <c r="A1811" i="1"/>
  <c r="A713" i="1"/>
  <c r="A265" i="1"/>
  <c r="A181" i="1"/>
  <c r="A2752" i="1"/>
  <c r="A2716" i="1"/>
  <c r="A3028" i="1"/>
  <c r="A2002" i="1"/>
  <c r="A2070" i="1"/>
  <c r="A1300" i="1"/>
  <c r="A860" i="1"/>
  <c r="A400" i="1"/>
  <c r="A2827" i="1"/>
  <c r="A1777" i="1"/>
  <c r="A2508" i="1"/>
  <c r="A1981" i="1"/>
  <c r="A1543" i="1"/>
  <c r="A1059" i="1"/>
  <c r="A559" i="1"/>
  <c r="A59" i="1"/>
  <c r="A1665" i="1"/>
  <c r="A2580" i="1"/>
  <c r="A3046" i="1"/>
  <c r="A1218" i="1"/>
  <c r="A678" i="1"/>
  <c r="A158" i="1"/>
  <c r="A2870" i="1"/>
  <c r="A1904" i="1"/>
  <c r="A3071" i="1"/>
  <c r="A2626" i="1"/>
  <c r="A1097" i="1"/>
  <c r="A517" i="1"/>
  <c r="A57" i="1"/>
  <c r="A2173" i="1"/>
  <c r="A2424" i="1"/>
  <c r="A1751" i="1"/>
  <c r="A2802" i="1"/>
  <c r="A2123" i="1"/>
  <c r="A1156" i="1"/>
  <c r="A656" i="1"/>
  <c r="A176" i="1"/>
  <c r="A1668" i="1"/>
  <c r="A2239" i="1"/>
  <c r="A1955" i="1"/>
  <c r="A2121" i="1"/>
  <c r="A1335" i="1"/>
  <c r="A835" i="1"/>
  <c r="A315" i="1"/>
  <c r="A2970" i="1"/>
  <c r="A3119" i="1"/>
  <c r="A3107" i="1"/>
  <c r="A2995" i="1"/>
  <c r="A2966" i="1"/>
  <c r="A1074" i="1"/>
  <c r="A594" i="1"/>
  <c r="A154" i="1"/>
  <c r="A3151" i="1"/>
  <c r="A2222" i="1"/>
  <c r="A2578" i="1"/>
  <c r="A1623" i="1"/>
  <c r="A1233" i="1"/>
  <c r="A673" i="1"/>
  <c r="A233" i="1"/>
  <c r="A2032" i="1"/>
  <c r="A2698" i="1"/>
  <c r="A2572" i="1"/>
  <c r="A2644" i="1"/>
  <c r="A1212" i="1"/>
  <c r="A3168" i="1"/>
  <c r="A738" i="1"/>
  <c r="A1807" i="1"/>
  <c r="A2514" i="1"/>
  <c r="A2746" i="1"/>
  <c r="A1063" i="1"/>
  <c r="A3076" i="1"/>
  <c r="A1705" i="1"/>
  <c r="A1136" i="1"/>
  <c r="A1766" i="1"/>
  <c r="A2519" i="1"/>
  <c r="A851" i="1"/>
  <c r="A431" i="1"/>
  <c r="A610" i="1"/>
  <c r="A2090" i="1"/>
  <c r="A2603" i="1"/>
  <c r="A2159" i="1"/>
  <c r="A3170" i="1"/>
  <c r="A2980" i="1"/>
  <c r="A1329" i="1"/>
  <c r="A749" i="1"/>
  <c r="A269" i="1"/>
  <c r="A1779" i="1"/>
  <c r="A2815" i="1"/>
  <c r="A2344" i="1"/>
  <c r="A1208" i="1"/>
  <c r="A668" i="1"/>
  <c r="A208" i="1"/>
  <c r="A2749" i="1"/>
  <c r="A2178" i="1"/>
  <c r="A1367" i="1"/>
  <c r="A747" i="1"/>
  <c r="A287" i="1"/>
  <c r="A3159" i="1"/>
  <c r="A2331" i="1"/>
  <c r="A2661" i="1"/>
  <c r="A1186" i="1"/>
  <c r="A706" i="1"/>
  <c r="A3147" i="1"/>
  <c r="A74" i="1"/>
  <c r="A603" i="1"/>
  <c r="A3096" i="1"/>
  <c r="A1369" i="1"/>
  <c r="A441" i="1"/>
  <c r="A2775" i="1"/>
  <c r="A1643" i="1"/>
  <c r="A710" i="1"/>
  <c r="A518" i="1"/>
  <c r="A2928" i="1"/>
  <c r="A3074" i="1"/>
  <c r="A748" i="1"/>
  <c r="A138" i="1"/>
  <c r="A2185" i="1"/>
  <c r="A1977" i="1"/>
  <c r="A966" i="1"/>
  <c r="A695" i="1"/>
  <c r="A23" i="1"/>
  <c r="A1993" i="1"/>
  <c r="A2699" i="1"/>
  <c r="A1314" i="1"/>
  <c r="A2975" i="1"/>
  <c r="A3124" i="1"/>
  <c r="A796" i="1"/>
  <c r="A1365" i="1"/>
  <c r="A1408" i="1"/>
  <c r="A2633" i="1"/>
  <c r="A1802" i="1"/>
  <c r="A144" i="1"/>
  <c r="A244" i="1"/>
  <c r="A2227" i="1"/>
  <c r="A637" i="1"/>
  <c r="A1690" i="1"/>
  <c r="A712" i="1"/>
  <c r="A1222" i="1"/>
  <c r="A443" i="1"/>
  <c r="A1853" i="1"/>
  <c r="A1198" i="1"/>
  <c r="A616" i="1"/>
  <c r="A554" i="1"/>
  <c r="A2824" i="1"/>
  <c r="A1617" i="1"/>
  <c r="A205" i="1"/>
  <c r="A3042" i="1"/>
  <c r="A1061" i="1"/>
  <c r="A1592" i="1"/>
  <c r="A2469" i="1"/>
  <c r="A3117" i="1"/>
  <c r="A2190" i="1"/>
  <c r="A2061" i="1"/>
  <c r="A1499" i="1"/>
  <c r="A1019" i="1"/>
  <c r="A519" i="1"/>
  <c r="A19" i="1"/>
  <c r="A2105" i="1"/>
  <c r="A1861" i="1"/>
  <c r="A2246" i="1"/>
  <c r="A1138" i="1"/>
  <c r="A638" i="1"/>
  <c r="A78" i="1"/>
  <c r="A2151" i="1"/>
  <c r="A1984" i="1"/>
  <c r="A2532" i="1"/>
  <c r="A1826" i="1"/>
  <c r="A1057" i="1"/>
  <c r="A477" i="1"/>
  <c r="A17" i="1"/>
  <c r="A2494" i="1"/>
  <c r="A2744" i="1"/>
  <c r="A2372" i="1"/>
  <c r="A2943" i="1"/>
  <c r="A1806" i="1"/>
  <c r="A1096" i="1"/>
  <c r="A596" i="1"/>
  <c r="A136" i="1"/>
  <c r="A1748" i="1"/>
  <c r="A2800" i="1"/>
  <c r="A2035" i="1"/>
  <c r="A3022" i="1"/>
  <c r="A1295" i="1"/>
  <c r="A775" i="1"/>
  <c r="A275" i="1"/>
  <c r="A2471" i="1"/>
  <c r="A2360" i="1"/>
  <c r="A2888" i="1"/>
  <c r="A2638" i="1"/>
  <c r="A1606" i="1"/>
  <c r="A1034" i="1"/>
  <c r="A534" i="1"/>
  <c r="A94" i="1"/>
  <c r="A2892" i="1"/>
  <c r="A2822" i="1"/>
  <c r="A1859" i="1"/>
  <c r="A1703" i="1"/>
  <c r="A1173" i="1"/>
  <c r="A613" i="1"/>
  <c r="A193" i="1"/>
  <c r="A2912" i="1"/>
  <c r="A3020" i="1"/>
  <c r="A2527" i="1"/>
  <c r="A2977" i="1"/>
  <c r="A1313" i="1"/>
  <c r="A765" i="1"/>
  <c r="A1225" i="1"/>
  <c r="A1648" i="1"/>
  <c r="A2021" i="1"/>
  <c r="A2226" i="1"/>
  <c r="A1780" i="1"/>
  <c r="A2068" i="1"/>
  <c r="A2125" i="1"/>
  <c r="A1404" i="1"/>
  <c r="A1182" i="1"/>
  <c r="A561" i="1"/>
  <c r="A1260" i="1"/>
  <c r="A1635" i="1"/>
  <c r="A142" i="1"/>
  <c r="A541" i="1"/>
  <c r="A1632" i="1"/>
  <c r="A2901" i="1"/>
  <c r="A2321" i="1"/>
  <c r="A2024" i="1"/>
  <c r="A2209" i="1"/>
  <c r="A2941" i="1"/>
  <c r="A3080" i="1"/>
  <c r="A1538" i="1"/>
  <c r="A3112" i="1"/>
  <c r="A1153" i="1"/>
  <c r="A593" i="1"/>
  <c r="A173" i="1"/>
  <c r="A3172" i="1"/>
  <c r="A2161" i="1"/>
  <c r="A3153" i="1"/>
  <c r="A26" i="1"/>
  <c r="A1152" i="1"/>
  <c r="A592" i="1"/>
  <c r="A92" i="1"/>
  <c r="A2417" i="1"/>
  <c r="A2081" i="1"/>
  <c r="A1789" i="1"/>
  <c r="A2978" i="1"/>
  <c r="A1231" i="1"/>
  <c r="A811" i="1"/>
  <c r="A391" i="1"/>
  <c r="A2610" i="1"/>
  <c r="A1697" i="1"/>
  <c r="A2812" i="1"/>
  <c r="A2987" i="1"/>
  <c r="A1919" i="1"/>
  <c r="A2486" i="1"/>
  <c r="A1030" i="1"/>
  <c r="A550" i="1"/>
  <c r="A70" i="1"/>
  <c r="A1691" i="1"/>
  <c r="A2924" i="1"/>
  <c r="A2840" i="1"/>
  <c r="A2411" i="1"/>
  <c r="A2481" i="1"/>
  <c r="A1249" i="1"/>
  <c r="A709" i="1"/>
  <c r="A229" i="1"/>
  <c r="A1740" i="1"/>
  <c r="A2258" i="1"/>
  <c r="A900" i="1"/>
  <c r="A2784" i="1"/>
  <c r="A2019" i="1"/>
  <c r="A1252" i="1"/>
  <c r="A984" i="1"/>
  <c r="A601" i="1"/>
  <c r="A182" i="1"/>
  <c r="A3009" i="1"/>
  <c r="A2521" i="1"/>
  <c r="A2642" i="1"/>
  <c r="A3024" i="1"/>
  <c r="A1946" i="1"/>
  <c r="A162" i="1"/>
  <c r="A2670" i="1"/>
  <c r="A685" i="1"/>
  <c r="A383" i="1"/>
  <c r="A1728" i="1"/>
  <c r="A2537" i="1"/>
  <c r="A499" i="1"/>
  <c r="A2216" i="1"/>
  <c r="A1571" i="1"/>
  <c r="A1255" i="1"/>
  <c r="A2818" i="1"/>
  <c r="A2103" i="1"/>
  <c r="A943" i="1"/>
  <c r="A122" i="1"/>
  <c r="A1021" i="1"/>
  <c r="A2139" i="1"/>
  <c r="A320" i="1"/>
  <c r="A479" i="1"/>
  <c r="A1098" i="1"/>
  <c r="A1572" i="1"/>
  <c r="A1633" i="1"/>
  <c r="A2408" i="1"/>
  <c r="A235" i="1"/>
  <c r="A1515" i="1"/>
  <c r="A1820" i="1"/>
  <c r="A2662" i="1"/>
  <c r="A72" i="1"/>
  <c r="A1211" i="1"/>
  <c r="A2168" i="1"/>
  <c r="A2945" i="1"/>
  <c r="A189" i="1"/>
  <c r="A568" i="1"/>
  <c r="A647" i="1"/>
  <c r="A1792" i="1"/>
  <c r="A1363" i="1"/>
  <c r="A902" i="1"/>
  <c r="A2083" i="1"/>
  <c r="A159" i="1"/>
  <c r="A2715" i="1"/>
  <c r="A1199" i="1"/>
  <c r="A1778" i="1"/>
  <c r="A337" i="1"/>
  <c r="A2913" i="1"/>
  <c r="A1241" i="1"/>
  <c r="A307" i="1"/>
  <c r="A698" i="1"/>
  <c r="A2250" i="1"/>
  <c r="A2256" i="1"/>
  <c r="A1763" i="1"/>
  <c r="A464" i="1"/>
  <c r="A716" i="1"/>
  <c r="A2276" i="1"/>
  <c r="A491" i="1"/>
  <c r="A2475" i="1"/>
  <c r="A1631" i="1"/>
  <c r="A539" i="1"/>
  <c r="A2564" i="1"/>
  <c r="A1768" i="1"/>
  <c r="A1772" i="1"/>
  <c r="A2657" i="1"/>
  <c r="A3138" i="1"/>
  <c r="A944" i="1"/>
  <c r="A622" i="1"/>
  <c r="A141" i="1"/>
  <c r="A820" i="1"/>
  <c r="A924" i="1"/>
  <c r="A582" i="1"/>
  <c r="A121" i="1"/>
  <c r="A1240" i="1"/>
  <c r="A2651" i="1"/>
  <c r="A1846" i="1"/>
  <c r="A2712" i="1"/>
  <c r="A1593" i="1"/>
  <c r="A2335" i="1"/>
  <c r="A2962" i="1"/>
  <c r="A165" i="1"/>
  <c r="A2198" i="1"/>
  <c r="A2938" i="1"/>
  <c r="A2991" i="1"/>
  <c r="A2790" i="1"/>
  <c r="A1439" i="1"/>
  <c r="A1618" i="1"/>
  <c r="A2134" i="1"/>
  <c r="A2445" i="1"/>
  <c r="A96" i="1"/>
  <c r="A735" i="1"/>
  <c r="A2958" i="1"/>
  <c r="A2464" i="1"/>
  <c r="A1793" i="1"/>
  <c r="A2557" i="1"/>
  <c r="A791" i="1"/>
  <c r="A1959" i="1"/>
  <c r="A50" i="1"/>
  <c r="A1229" i="1"/>
  <c r="A2046" i="1"/>
  <c r="A1247" i="1"/>
  <c r="A1662" i="1"/>
  <c r="A2203" i="1"/>
  <c r="A224" i="1"/>
  <c r="A832" i="1"/>
  <c r="A3178" i="1"/>
  <c r="A1535" i="1"/>
  <c r="A1851" i="1"/>
  <c r="A389" i="1"/>
  <c r="A2828" i="1"/>
  <c r="A1107" i="1"/>
  <c r="A664" i="1"/>
  <c r="A2162" i="1"/>
  <c r="A2618" i="1"/>
  <c r="A1332" i="1"/>
  <c r="A1736" i="1"/>
  <c r="A1137" i="1"/>
  <c r="A293" i="1"/>
  <c r="A1245" i="1"/>
  <c r="A1608" i="1"/>
  <c r="A1202" i="1"/>
  <c r="A1280" i="1"/>
  <c r="A118" i="1"/>
  <c r="A2606" i="1"/>
  <c r="A2218" i="1"/>
  <c r="A1213" i="1"/>
  <c r="A1351" i="1"/>
  <c r="A110" i="1"/>
  <c r="A983" i="1"/>
  <c r="A3182" i="1"/>
  <c r="A2422" i="1"/>
  <c r="A185" i="1"/>
  <c r="A1162" i="1"/>
  <c r="A1546" i="1"/>
  <c r="A2562" i="1"/>
  <c r="A1658" i="1"/>
  <c r="A2867" i="1"/>
  <c r="A2691" i="1"/>
  <c r="A1805" i="1"/>
  <c r="A1076" i="1"/>
  <c r="A2164" i="1"/>
  <c r="A1569" i="1"/>
  <c r="A2319" i="1"/>
  <c r="A1364" i="1"/>
  <c r="A3126" i="1"/>
  <c r="A1884" i="1"/>
  <c r="A1973" i="1"/>
  <c r="A740" i="1"/>
  <c r="A3161" i="1"/>
  <c r="A2324" i="1"/>
  <c r="A2636" i="1"/>
  <c r="A1056" i="1"/>
  <c r="A2664" i="1"/>
  <c r="A1609" i="1"/>
  <c r="A1613" i="1"/>
  <c r="A153" i="1"/>
  <c r="A532" i="1"/>
  <c r="A331" i="1"/>
  <c r="A1731" i="1"/>
  <c r="A689" i="1"/>
  <c r="A1128" i="1"/>
  <c r="A227" i="1"/>
  <c r="A1215" i="1"/>
  <c r="A585" i="1"/>
  <c r="A844" i="1"/>
  <c r="A2228" i="1"/>
  <c r="A62" i="1"/>
  <c r="A1481" i="1"/>
  <c r="A2053" i="1"/>
  <c r="A2113" i="1"/>
  <c r="A2932" i="1"/>
  <c r="A939" i="1"/>
  <c r="A1542" i="1"/>
  <c r="A1825" i="1"/>
  <c r="A2855" i="1"/>
  <c r="A357" i="1"/>
  <c r="A2311" i="1"/>
  <c r="A2544" i="1"/>
  <c r="A216" i="1"/>
  <c r="A2499" i="1"/>
  <c r="A1411" i="1"/>
  <c r="A662" i="1"/>
  <c r="A2719" i="1"/>
  <c r="A380" i="1"/>
  <c r="A3050" i="1"/>
  <c r="A1708" i="1"/>
  <c r="A1054" i="1"/>
  <c r="A1813" i="1"/>
  <c r="A2490" i="1"/>
  <c r="A705" i="1"/>
  <c r="A2112" i="1"/>
  <c r="A1577" i="1"/>
  <c r="A1384" i="1"/>
  <c r="A2155" i="1"/>
  <c r="A2303" i="1"/>
  <c r="A2171" i="1"/>
  <c r="A2270" i="1"/>
  <c r="A1827" i="1"/>
  <c r="A58" i="1"/>
  <c r="A457" i="1"/>
  <c r="A576" i="1"/>
  <c r="A255" i="1"/>
  <c r="A1014" i="1"/>
  <c r="A2786" i="1"/>
  <c r="A904" i="1"/>
  <c r="A1102" i="1"/>
  <c r="A1522" i="1"/>
  <c r="A2742" i="1"/>
  <c r="A1698" i="1"/>
  <c r="A979" i="1"/>
  <c r="A598" i="1"/>
  <c r="A397" i="1"/>
  <c r="A1540" i="1"/>
  <c r="A3175" i="1"/>
  <c r="A1581" i="1"/>
  <c r="A34" i="1"/>
  <c r="A573" i="1"/>
  <c r="A1132" i="1"/>
  <c r="A2479" i="1"/>
  <c r="A1737" i="1"/>
  <c r="A1010" i="1"/>
  <c r="A2551" i="1"/>
  <c r="A2100" i="1"/>
  <c r="A3150" i="1"/>
  <c r="A646" i="1"/>
  <c r="A1065" i="1"/>
  <c r="A903" i="1"/>
  <c r="A1926" i="1"/>
  <c r="A2365" i="1"/>
  <c r="A481" i="1"/>
  <c r="A1803" i="1"/>
  <c r="A260" i="1"/>
  <c r="A3082" i="1"/>
  <c r="A439" i="1"/>
  <c r="A1902" i="1"/>
  <c r="A558" i="1"/>
  <c r="A1477" i="1"/>
  <c r="A2260" i="1"/>
  <c r="A599" i="1"/>
  <c r="A2480" i="1"/>
  <c r="A654" i="1"/>
  <c r="A192" i="1"/>
  <c r="A1083" i="1"/>
  <c r="A1444" i="1"/>
  <c r="A581" i="1"/>
  <c r="A1039" i="1"/>
  <c r="A2993" i="1"/>
  <c r="A1315" i="1"/>
  <c r="A114" i="1"/>
  <c r="A1192" i="1"/>
  <c r="A2269" i="1"/>
  <c r="A1165" i="1"/>
  <c r="A423" i="1"/>
  <c r="A2617" i="1"/>
  <c r="A1893" i="1"/>
  <c r="A360" i="1"/>
  <c r="A963" i="1"/>
  <c r="A2797" i="1"/>
  <c r="A1933" i="1"/>
  <c r="A340" i="1"/>
  <c r="A999" i="1"/>
  <c r="A618" i="1"/>
  <c r="A1615" i="1"/>
  <c r="A3144" i="1"/>
  <c r="A2368" i="1"/>
  <c r="A2613" i="1"/>
  <c r="A514" i="1"/>
  <c r="A1105" i="1"/>
  <c r="A1551" i="1"/>
  <c r="A562" i="1"/>
  <c r="A521" i="1"/>
  <c r="A1672" i="1"/>
  <c r="A2831" i="1"/>
  <c r="A2067" i="1"/>
  <c r="A38" i="1"/>
  <c r="A977" i="1"/>
  <c r="A2251" i="1"/>
  <c r="A2282" i="1"/>
  <c r="A2793" i="1"/>
  <c r="A494" i="1"/>
  <c r="A1544" i="1"/>
  <c r="A1774" i="1"/>
  <c r="A2381" i="1"/>
  <c r="A2931" i="1"/>
  <c r="A2086" i="1"/>
  <c r="A2981" i="1"/>
  <c r="A128" i="1"/>
  <c r="A1126" i="1"/>
  <c r="A1986" i="1"/>
  <c r="A125" i="1"/>
  <c r="A1483" i="1"/>
  <c r="A1062" i="1"/>
  <c r="A2389" i="1"/>
  <c r="A981" i="1"/>
  <c r="A2214" i="1"/>
  <c r="A700" i="1"/>
  <c r="A2473" i="1"/>
  <c r="A1399" i="1"/>
  <c r="A2688" i="1"/>
  <c r="A2194" i="1"/>
  <c r="A917" i="1"/>
  <c r="A2278" i="1"/>
  <c r="A1588" i="1"/>
  <c r="A31" i="1"/>
  <c r="A725" i="1"/>
  <c r="A2371" i="1"/>
  <c r="A37" i="1"/>
  <c r="A1663" i="1"/>
  <c r="A1070" i="1"/>
  <c r="A1688" i="1"/>
  <c r="A2397" i="1"/>
  <c r="A1125" i="1"/>
  <c r="A2683" i="1"/>
  <c r="A1041" i="1"/>
  <c r="A780" i="1"/>
  <c r="A1459" i="1"/>
  <c r="A1118" i="1"/>
  <c r="A997" i="1"/>
  <c r="A116" i="1"/>
  <c r="A755" i="1"/>
  <c r="A54" i="1"/>
  <c r="A645" i="1"/>
  <c r="A363" i="1"/>
  <c r="A2088" i="1"/>
  <c r="A101" i="1"/>
  <c r="A1200" i="1"/>
  <c r="A3121" i="1"/>
  <c r="A3047" i="1"/>
  <c r="A2512" i="1"/>
  <c r="A2345" i="1"/>
  <c r="A556" i="1"/>
  <c r="A1195" i="1"/>
  <c r="A994" i="1"/>
  <c r="A1053" i="1"/>
  <c r="A2926" i="1"/>
  <c r="A2409" i="1"/>
  <c r="A2952" i="1"/>
  <c r="A530" i="1"/>
  <c r="A2623" i="1"/>
  <c r="A2458" i="1"/>
  <c r="A2221" i="1"/>
  <c r="A1638" i="1"/>
  <c r="A1284" i="1"/>
  <c r="A303" i="1"/>
  <c r="A522" i="1"/>
  <c r="A2440" i="1"/>
  <c r="A61" i="1"/>
  <c r="A2680" i="1"/>
  <c r="A1160" i="1"/>
  <c r="A2098" i="1"/>
  <c r="A1589" i="1"/>
  <c r="A998" i="1"/>
  <c r="A2925" i="1"/>
  <c r="A119" i="1"/>
  <c r="A2730" i="1"/>
  <c r="A214" i="1"/>
  <c r="A911" i="1"/>
  <c r="A202" i="1"/>
  <c r="A2967" i="1"/>
  <c r="A1944" i="1"/>
  <c r="A1995" i="1"/>
  <c r="A132" i="1"/>
  <c r="A2852" i="1"/>
  <c r="A3154" i="1"/>
  <c r="A3002" i="1"/>
  <c r="A2257" i="1"/>
  <c r="A2884" i="1"/>
  <c r="A3086" i="1"/>
  <c r="A1080" i="1"/>
  <c r="A620" i="1"/>
  <c r="A180" i="1"/>
  <c r="A1855" i="1"/>
  <c r="A2539" i="1"/>
  <c r="A2936" i="1"/>
  <c r="A2543" i="1"/>
  <c r="A1319" i="1"/>
  <c r="A839" i="1"/>
  <c r="A359" i="1"/>
  <c r="A1749" i="1"/>
  <c r="A2652" i="1"/>
  <c r="A2062" i="1"/>
  <c r="A1438" i="1"/>
  <c r="A898" i="1"/>
  <c r="A418" i="1"/>
  <c r="A1587" i="1"/>
  <c r="A2477" i="1"/>
  <c r="A1968" i="1"/>
  <c r="A2997" i="1"/>
  <c r="A1377" i="1"/>
  <c r="A797" i="1"/>
  <c r="A257" i="1"/>
  <c r="A1727" i="1"/>
  <c r="A2780" i="1"/>
  <c r="A1989" i="1"/>
  <c r="A2694" i="1"/>
  <c r="A1997" i="1"/>
  <c r="A1396" i="1"/>
  <c r="A936" i="1"/>
  <c r="A416" i="1"/>
  <c r="A1905" i="1"/>
  <c r="A3051" i="1"/>
  <c r="A2628" i="1"/>
  <c r="A1757" i="1"/>
  <c r="A1539" i="1"/>
  <c r="A1035" i="1"/>
  <c r="A575" i="1"/>
  <c r="A115" i="1"/>
  <c r="A2757" i="1"/>
  <c r="A2401" i="1"/>
  <c r="A1530" i="1"/>
  <c r="A3183" i="1"/>
  <c r="A1374" i="1"/>
  <c r="A854" i="1"/>
  <c r="A374" i="1"/>
  <c r="A1850" i="1"/>
  <c r="A2394" i="1"/>
  <c r="A2650" i="1"/>
  <c r="A2900" i="1"/>
  <c r="A1473" i="1"/>
  <c r="A913" i="1"/>
  <c r="A453" i="1"/>
  <c r="A2947" i="1"/>
  <c r="A1360" i="1"/>
  <c r="A2763" i="1"/>
  <c r="A1835" i="1"/>
  <c r="A2773" i="1"/>
  <c r="A1699" i="1"/>
  <c r="A2346" i="1"/>
  <c r="A1081" i="1"/>
  <c r="A39" i="1"/>
  <c r="A2071" i="1"/>
  <c r="A213" i="1"/>
  <c r="A965" i="1"/>
  <c r="A2314" i="1"/>
  <c r="A2322" i="1"/>
  <c r="A744" i="1"/>
  <c r="A881" i="1"/>
  <c r="A2285" i="1"/>
  <c r="A160" i="1"/>
  <c r="A2277" i="1"/>
  <c r="A2723" i="1"/>
  <c r="A1299" i="1"/>
  <c r="A819" i="1"/>
  <c r="A319" i="1"/>
  <c r="A2369" i="1"/>
  <c r="A2832" i="1"/>
  <c r="A2902" i="1"/>
  <c r="A1398" i="1"/>
  <c r="A878" i="1"/>
  <c r="A398" i="1"/>
  <c r="A1627" i="1"/>
  <c r="A2238" i="1"/>
  <c r="A2008" i="1"/>
  <c r="A2220" i="1"/>
  <c r="A1357" i="1"/>
  <c r="A777" i="1"/>
  <c r="A237" i="1"/>
  <c r="A2087" i="1"/>
  <c r="A2921" i="1"/>
  <c r="A2029" i="1"/>
  <c r="A2515" i="1"/>
  <c r="A2037" i="1"/>
  <c r="A1376" i="1"/>
  <c r="A916" i="1"/>
  <c r="A396" i="1"/>
  <c r="A1945" i="1"/>
  <c r="A2152" i="1"/>
  <c r="A2808" i="1"/>
  <c r="A3097" i="1"/>
  <c r="A1516" i="1"/>
  <c r="A1015" i="1"/>
  <c r="A555" i="1"/>
  <c r="A95" i="1"/>
  <c r="A1858" i="1"/>
  <c r="A2541" i="1"/>
  <c r="A2390" i="1"/>
  <c r="A2304" i="1"/>
  <c r="A1354" i="1"/>
  <c r="A834" i="1"/>
  <c r="A354" i="1"/>
  <c r="A1890" i="1"/>
  <c r="A2534" i="1"/>
  <c r="A2830" i="1"/>
  <c r="A3120" i="1"/>
  <c r="A1453" i="1"/>
  <c r="A893" i="1"/>
  <c r="A433" i="1"/>
  <c r="A2289" i="1"/>
  <c r="A2075" i="1"/>
  <c r="A2929" i="1"/>
  <c r="A2356" i="1"/>
  <c r="A3110" i="1"/>
  <c r="A1375" i="1"/>
  <c r="A2907" i="1"/>
  <c r="A1671" i="1"/>
  <c r="A1711" i="1"/>
  <c r="A2042" i="1"/>
  <c r="A2646" i="1"/>
  <c r="A2243" i="1"/>
  <c r="A653" i="1"/>
  <c r="A1528" i="1"/>
  <c r="A803" i="1"/>
  <c r="A2868" i="1"/>
  <c r="A1506" i="1"/>
  <c r="A2755" i="1"/>
  <c r="A2673" i="1"/>
  <c r="A1565" i="1"/>
  <c r="A600" i="1"/>
  <c r="A925" i="1"/>
  <c r="A143" i="1"/>
  <c r="A382" i="1"/>
  <c r="A2149" i="1"/>
  <c r="A341" i="1"/>
  <c r="A2598" i="1"/>
  <c r="A580" i="1"/>
  <c r="A2438" i="1"/>
  <c r="A1279" i="1"/>
  <c r="A759" i="1"/>
  <c r="A299" i="1"/>
  <c r="A1550" i="1"/>
  <c r="A2973" i="1"/>
  <c r="A3122" i="1"/>
  <c r="A1378" i="1"/>
  <c r="A858" i="1"/>
  <c r="A378" i="1"/>
  <c r="A1667" i="1"/>
  <c r="A2619" i="1"/>
  <c r="A2048" i="1"/>
  <c r="A2640" i="1"/>
  <c r="A1337" i="1"/>
  <c r="A757" i="1"/>
  <c r="A217" i="1"/>
  <c r="A3067" i="1"/>
  <c r="A3181" i="1"/>
  <c r="A2329" i="1"/>
  <c r="A3016" i="1"/>
  <c r="A2337" i="1"/>
  <c r="A1356" i="1"/>
  <c r="A876" i="1"/>
  <c r="A376" i="1"/>
  <c r="A1985" i="1"/>
  <c r="A2692" i="1"/>
  <c r="A2249" i="1"/>
  <c r="A2078" i="1"/>
  <c r="A1495" i="1"/>
  <c r="A995" i="1"/>
  <c r="A535" i="1"/>
  <c r="A75" i="1"/>
  <c r="A2058" i="1"/>
  <c r="A2721" i="1"/>
  <c r="A2530" i="1"/>
  <c r="A1847" i="1"/>
  <c r="A1334" i="1"/>
  <c r="A774" i="1"/>
  <c r="A334" i="1"/>
  <c r="A1930" i="1"/>
  <c r="A2714" i="1"/>
  <c r="A2971" i="1"/>
  <c r="A2908" i="1"/>
  <c r="A1476" i="1"/>
  <c r="A2584" i="1"/>
  <c r="A1155" i="1"/>
  <c r="A2934" i="1"/>
  <c r="A1474" i="1"/>
  <c r="A954" i="1"/>
  <c r="A2265" i="1"/>
  <c r="A3045" i="1"/>
  <c r="A1940" i="1"/>
  <c r="A1562" i="1"/>
  <c r="A1013" i="1"/>
  <c r="A533" i="1"/>
  <c r="A93" i="1"/>
  <c r="A1754" i="1"/>
  <c r="A2983" i="1"/>
  <c r="A3114" i="1"/>
  <c r="A1600" i="1"/>
  <c r="A1092" i="1"/>
  <c r="A492" i="1"/>
  <c r="A32" i="1"/>
  <c r="A3137" i="1"/>
  <c r="A2522" i="1"/>
  <c r="A2729" i="1"/>
  <c r="A1651" i="1"/>
  <c r="A1045" i="1"/>
  <c r="A565" i="1"/>
  <c r="A105" i="1"/>
  <c r="A1264" i="1"/>
  <c r="A824" i="1"/>
  <c r="A1423" i="1"/>
  <c r="A863" i="1"/>
  <c r="A283" i="1"/>
  <c r="A2968" i="1"/>
  <c r="A1634" i="1"/>
  <c r="A1042" i="1"/>
  <c r="A502" i="1"/>
  <c r="A42" i="1"/>
  <c r="A2709" i="1"/>
  <c r="A2405" i="1"/>
  <c r="A2581" i="1"/>
  <c r="A1461" i="1"/>
  <c r="A961" i="1"/>
  <c r="A461" i="1"/>
  <c r="A41" i="1"/>
  <c r="A2573" i="1"/>
  <c r="A2860" i="1"/>
  <c r="A2634" i="1"/>
  <c r="A2343" i="1"/>
  <c r="A2156" i="1"/>
  <c r="A1140" i="1"/>
  <c r="A680" i="1"/>
  <c r="A240" i="1"/>
  <c r="A2313" i="1"/>
  <c r="A2718" i="1"/>
  <c r="A2234" i="1"/>
  <c r="A1743" i="1"/>
  <c r="A1379" i="1"/>
  <c r="A919" i="1"/>
  <c r="A419" i="1"/>
  <c r="A1629" i="1"/>
  <c r="A2956" i="1"/>
  <c r="A1876" i="1"/>
  <c r="A516" i="1"/>
  <c r="A2728" i="1"/>
  <c r="A2186" i="1"/>
  <c r="A195" i="1"/>
  <c r="A1689" i="1"/>
  <c r="A454" i="1"/>
  <c r="A1583" i="1"/>
  <c r="A545" i="1"/>
  <c r="A65" i="1"/>
  <c r="A804" i="1"/>
  <c r="A1383" i="1"/>
  <c r="A243" i="1"/>
  <c r="A1578" i="1"/>
  <c r="A482" i="1"/>
  <c r="A2131" i="1"/>
  <c r="A2761" i="1"/>
  <c r="A1421" i="1"/>
  <c r="A421" i="1"/>
  <c r="A1814" i="1"/>
  <c r="A2814" i="1"/>
  <c r="A2199" i="1"/>
  <c r="A660" i="1"/>
  <c r="A2434" i="1"/>
  <c r="A2615" i="1"/>
  <c r="A1359" i="1"/>
  <c r="A399" i="1"/>
  <c r="A3010" i="1"/>
  <c r="A1478" i="1"/>
  <c r="A958" i="1"/>
  <c r="A2905" i="1"/>
  <c r="A2835" i="1"/>
  <c r="A1888" i="1"/>
  <c r="A2177" i="1"/>
  <c r="A1417" i="1"/>
  <c r="A837" i="1"/>
  <c r="A297" i="1"/>
  <c r="A1647" i="1"/>
  <c r="A2459" i="1"/>
  <c r="A1909" i="1"/>
  <c r="A3053" i="1"/>
  <c r="A1917" i="1"/>
  <c r="A1436" i="1"/>
  <c r="A976" i="1"/>
  <c r="A476" i="1"/>
  <c r="A16" i="1"/>
  <c r="A2109" i="1"/>
  <c r="A2985" i="1"/>
  <c r="A2736" i="1"/>
  <c r="A1611" i="1"/>
  <c r="A1095" i="1"/>
  <c r="A615" i="1"/>
  <c r="A155" i="1"/>
  <c r="A2317" i="1"/>
  <c r="A1741" i="1"/>
  <c r="A2089" i="1"/>
  <c r="A2782" i="1"/>
  <c r="A1434" i="1"/>
  <c r="A894" i="1"/>
  <c r="A414" i="1"/>
  <c r="A2308" i="1"/>
  <c r="A2093" i="1"/>
  <c r="A3008" i="1"/>
  <c r="A2020" i="1"/>
  <c r="A1514" i="1"/>
  <c r="A973" i="1"/>
  <c r="A493" i="1"/>
  <c r="A33" i="1"/>
  <c r="A2554" i="1"/>
  <c r="A2484" i="1"/>
  <c r="A1735" i="1"/>
  <c r="A1492" i="1"/>
  <c r="A1012" i="1"/>
  <c r="A432" i="1"/>
  <c r="A2665" i="1"/>
  <c r="A1567" i="1"/>
  <c r="A1713" i="1"/>
  <c r="A1016" i="1"/>
  <c r="A56" i="1"/>
  <c r="A2416" i="1"/>
  <c r="A655" i="1"/>
  <c r="A1661" i="1"/>
  <c r="A2261" i="1"/>
  <c r="A1693" i="1"/>
  <c r="A1025" i="1"/>
  <c r="A1244" i="1"/>
  <c r="A843" i="1"/>
  <c r="A2271" i="1"/>
  <c r="A1022" i="1"/>
  <c r="A22" i="1"/>
  <c r="A2545" i="1"/>
  <c r="A941" i="1"/>
  <c r="A21" i="1"/>
  <c r="A2182" i="1"/>
  <c r="A3103" i="1"/>
  <c r="A1120" i="1"/>
  <c r="A220" i="1"/>
  <c r="A3078" i="1"/>
  <c r="A2363" i="1"/>
  <c r="A879" i="1"/>
  <c r="A1669" i="1"/>
  <c r="A1982" i="1"/>
  <c r="A478" i="1"/>
  <c r="A1553" i="1"/>
  <c r="A985" i="1"/>
  <c r="A525" i="1"/>
  <c r="A45" i="1"/>
  <c r="A1224" i="1"/>
  <c r="A784" i="1"/>
  <c r="A1343" i="1"/>
  <c r="A823" i="1"/>
  <c r="A223" i="1"/>
  <c r="A2791" i="1"/>
  <c r="A1548" i="1"/>
  <c r="A962" i="1"/>
  <c r="A462" i="1"/>
  <c r="A1845" i="1"/>
  <c r="A3031" i="1"/>
  <c r="A2725" i="1"/>
  <c r="A1862" i="1"/>
  <c r="A1381" i="1"/>
  <c r="A921" i="1"/>
  <c r="A401" i="1"/>
  <c r="A2225" i="1"/>
  <c r="A2354" i="1"/>
  <c r="A2502" i="1"/>
  <c r="A2954" i="1"/>
  <c r="A1764" i="1"/>
  <c r="A2242" i="1"/>
  <c r="A1100" i="1"/>
  <c r="A640" i="1"/>
  <c r="A200" i="1"/>
  <c r="A2754" i="1"/>
  <c r="A2399" i="1"/>
  <c r="A2795" i="1"/>
  <c r="A2403" i="1"/>
  <c r="A1339" i="1"/>
  <c r="A859" i="1"/>
  <c r="A379" i="1"/>
  <c r="A1709" i="1"/>
  <c r="A2191" i="1"/>
  <c r="A2022" i="1"/>
  <c r="A1458" i="1"/>
  <c r="A3094" i="1"/>
  <c r="A2608" i="1"/>
  <c r="A3075" i="1"/>
  <c r="A1452" i="1"/>
  <c r="A952" i="1"/>
  <c r="A392" i="1"/>
  <c r="A2487" i="1"/>
  <c r="A1998" i="1"/>
  <c r="A2585" i="1"/>
  <c r="A1710" i="1"/>
  <c r="A2444" i="1"/>
  <c r="A1091" i="1"/>
  <c r="A671" i="1"/>
  <c r="A191" i="1"/>
  <c r="A1934" i="1"/>
  <c r="A2140" i="1"/>
  <c r="A2298" i="1"/>
  <c r="A2253" i="1"/>
  <c r="A2880" i="1"/>
  <c r="A1450" i="1"/>
  <c r="A890" i="1"/>
  <c r="A350" i="1"/>
  <c r="A2007" i="1"/>
  <c r="A2854" i="1"/>
  <c r="A2412" i="1"/>
  <c r="A2587" i="1"/>
  <c r="A1674" i="1"/>
  <c r="A2066" i="1"/>
  <c r="A1029" i="1"/>
  <c r="A569" i="1"/>
  <c r="A9" i="1"/>
  <c r="A2707" i="1"/>
  <c r="A1882" i="1"/>
  <c r="A1448" i="1"/>
  <c r="A948" i="1"/>
  <c r="A448" i="1"/>
  <c r="A2605" i="1"/>
  <c r="A1692" i="1"/>
  <c r="A2826" i="1"/>
  <c r="A1067" i="1"/>
  <c r="A527" i="1"/>
  <c r="A107" i="1"/>
  <c r="A2805" i="1"/>
  <c r="A3093" i="1"/>
  <c r="A1507" i="1"/>
  <c r="A1006" i="1"/>
  <c r="A466" i="1"/>
  <c r="A1108" i="1"/>
  <c r="A538" i="1"/>
  <c r="A1873" i="1"/>
  <c r="A184" i="1"/>
  <c r="A1603" i="1"/>
  <c r="A2667" i="1"/>
  <c r="A1840" i="1"/>
  <c r="A1266" i="1"/>
  <c r="A35" i="1"/>
  <c r="A842" i="1"/>
  <c r="A2571" i="1"/>
  <c r="A2500" i="1"/>
  <c r="A113" i="1"/>
  <c r="A163" i="1"/>
  <c r="A2792" i="1"/>
  <c r="A3079" i="1"/>
  <c r="A1250" i="1"/>
  <c r="A1178" i="1"/>
  <c r="A2627" i="1"/>
  <c r="A2555" i="1"/>
  <c r="A1508" i="1"/>
  <c r="A1547" i="1"/>
  <c r="A2762" i="1"/>
  <c r="A730" i="1"/>
  <c r="A1521" i="1"/>
  <c r="A1996" i="1"/>
  <c r="A1185" i="1"/>
  <c r="A3179" i="1"/>
  <c r="A1724" i="1"/>
  <c r="A406" i="1"/>
  <c r="A2396" i="1"/>
  <c r="A1432" i="1"/>
  <c r="A892" i="1"/>
  <c r="A352" i="1"/>
  <c r="A2629" i="1"/>
  <c r="A2038" i="1"/>
  <c r="A2765" i="1"/>
  <c r="A1750" i="1"/>
  <c r="A2906" i="1"/>
  <c r="A1071" i="1"/>
  <c r="A651" i="1"/>
  <c r="A171" i="1"/>
  <c r="A1974" i="1"/>
  <c r="A3040" i="1"/>
  <c r="A2420" i="1"/>
  <c r="A2453" i="1"/>
  <c r="A1761" i="1"/>
  <c r="A1410" i="1"/>
  <c r="A870" i="1"/>
  <c r="A330" i="1"/>
  <c r="A2047" i="1"/>
  <c r="A2675" i="1"/>
  <c r="A2552" i="1"/>
  <c r="A2767" i="1"/>
  <c r="A1714" i="1"/>
  <c r="A1675" i="1"/>
  <c r="A1009" i="1"/>
  <c r="A549" i="1"/>
  <c r="A2230" i="1"/>
  <c r="A2528" i="1"/>
  <c r="A1843" i="1"/>
  <c r="A1428" i="1"/>
  <c r="A928" i="1"/>
  <c r="A428" i="1"/>
  <c r="A2785" i="1"/>
  <c r="A1732" i="1"/>
  <c r="A2426" i="1"/>
  <c r="A1047" i="1"/>
  <c r="A507" i="1"/>
  <c r="A87" i="1"/>
  <c r="A2288" i="1"/>
  <c r="A2074" i="1"/>
  <c r="A1466" i="1"/>
  <c r="A986" i="1"/>
  <c r="A446" i="1"/>
  <c r="A49" i="1"/>
  <c r="A1038" i="1"/>
  <c r="A1834" i="1"/>
  <c r="A766" i="1"/>
  <c r="A1563" i="1"/>
  <c r="A2988" i="1"/>
  <c r="A1920" i="1"/>
  <c r="A1654" i="1"/>
  <c r="A236" i="1"/>
  <c r="A982" i="1"/>
  <c r="A2751" i="1"/>
  <c r="A3000" i="1"/>
  <c r="A953" i="1"/>
  <c r="A323" i="1"/>
  <c r="A2933" i="1"/>
  <c r="A1660" i="1"/>
  <c r="A1597" i="1"/>
  <c r="A199" i="1"/>
  <c r="A2807" i="1"/>
  <c r="A2735" i="1"/>
  <c r="A1666" i="1"/>
  <c r="A2107" i="1"/>
  <c r="A1863" i="1"/>
  <c r="A1110" i="1"/>
  <c r="A1181" i="1"/>
  <c r="A2036" i="1"/>
  <c r="A2385" i="1"/>
  <c r="A1880" i="1"/>
  <c r="A2084" i="1"/>
  <c r="A64" i="1"/>
  <c r="A3160" i="1"/>
  <c r="A1433" i="1"/>
  <c r="A873" i="1"/>
  <c r="A413" i="1"/>
  <c r="A2449" i="1"/>
  <c r="A2375" i="1"/>
  <c r="A2310" i="1"/>
  <c r="A2536" i="1"/>
  <c r="A1412" i="1"/>
  <c r="A872" i="1"/>
  <c r="A332" i="1"/>
  <c r="A2809" i="1"/>
  <c r="A2338" i="1"/>
  <c r="A1867" i="1"/>
  <c r="A2370" i="1"/>
  <c r="A2506" i="1"/>
  <c r="A1051" i="1"/>
  <c r="A631" i="1"/>
  <c r="A151" i="1"/>
  <c r="A2014" i="1"/>
  <c r="A2681" i="1"/>
  <c r="A2560" i="1"/>
  <c r="A2594" i="1"/>
  <c r="A3061" i="1"/>
  <c r="A1350" i="1"/>
  <c r="A850" i="1"/>
  <c r="A310" i="1"/>
  <c r="A2567" i="1"/>
  <c r="A2176" i="1"/>
  <c r="A2732" i="1"/>
  <c r="A1869" i="1"/>
  <c r="A2874" i="1"/>
  <c r="A1595" i="1"/>
  <c r="A989" i="1"/>
  <c r="A529" i="1"/>
  <c r="A2273" i="1"/>
  <c r="A2129" i="1"/>
  <c r="A1923" i="1"/>
  <c r="A1388" i="1"/>
  <c r="A908" i="1"/>
  <c r="A388" i="1"/>
  <c r="A2307" i="1"/>
  <c r="A2092" i="1"/>
  <c r="A2026" i="1"/>
  <c r="A1027" i="1"/>
  <c r="A487" i="1"/>
  <c r="A67" i="1"/>
  <c r="A2448" i="1"/>
  <c r="A2374" i="1"/>
  <c r="A1406" i="1"/>
  <c r="A946" i="1"/>
  <c r="A426" i="1"/>
  <c r="A470" i="1"/>
  <c r="A1519" i="1"/>
  <c r="A1914" i="1"/>
  <c r="A1446" i="1"/>
  <c r="A375" i="1"/>
  <c r="A2169" i="1"/>
  <c r="A1960" i="1"/>
  <c r="A947" i="1"/>
  <c r="A776" i="1"/>
  <c r="A1122" i="1"/>
  <c r="A1812" i="1"/>
  <c r="A2223" i="1"/>
  <c r="A1093" i="1"/>
  <c r="A523" i="1"/>
  <c r="A2315" i="1"/>
  <c r="A1700" i="1"/>
  <c r="A251" i="1"/>
  <c r="A1479" i="1"/>
  <c r="A2948" i="1"/>
  <c r="A3095" i="1"/>
  <c r="A1169" i="1"/>
  <c r="A2869" i="1"/>
  <c r="A1903" i="1"/>
  <c r="A372" i="1"/>
  <c r="A1482" i="1"/>
  <c r="A2336" i="1"/>
  <c r="A2705" i="1"/>
  <c r="A1841" i="1"/>
  <c r="A3064" i="1"/>
  <c r="A386" i="1"/>
  <c r="A1413" i="1"/>
  <c r="A853" i="1"/>
  <c r="A393" i="1"/>
  <c r="A2590" i="1"/>
  <c r="A1596" i="1"/>
  <c r="A2431" i="1"/>
  <c r="A2138" i="1"/>
  <c r="A1576" i="1"/>
  <c r="A1685" i="1"/>
  <c r="A2919" i="1"/>
  <c r="A1988" i="1"/>
  <c r="A1575" i="1"/>
  <c r="A980" i="1"/>
  <c r="A520" i="1"/>
  <c r="A100" i="1"/>
  <c r="A2015" i="1"/>
  <c r="A2862" i="1"/>
  <c r="A2759" i="1"/>
  <c r="A1664" i="1"/>
  <c r="A1219" i="1"/>
  <c r="A719" i="1"/>
  <c r="A239" i="1"/>
  <c r="A2153" i="1"/>
  <c r="A2235" i="1"/>
  <c r="A3083" i="1"/>
  <c r="A1338" i="1"/>
  <c r="A818" i="1"/>
  <c r="A298" i="1"/>
  <c r="A1747" i="1"/>
  <c r="A2940" i="1"/>
  <c r="A2748" i="1"/>
  <c r="A2960" i="1"/>
  <c r="A1237" i="1"/>
  <c r="A717" i="1"/>
  <c r="A177" i="1"/>
  <c r="A2708" i="1"/>
  <c r="A1883" i="1"/>
  <c r="A3169" i="1"/>
  <c r="A2658" i="1"/>
  <c r="A1759" i="1"/>
  <c r="A1316" i="1"/>
  <c r="A836" i="1"/>
  <c r="A316" i="1"/>
  <c r="A2325" i="1"/>
  <c r="A3014" i="1"/>
  <c r="A2292" i="1"/>
  <c r="A1599" i="1"/>
  <c r="A1455" i="1"/>
  <c r="A955" i="1"/>
  <c r="A495" i="1"/>
  <c r="A15" i="1"/>
  <c r="A1819" i="1"/>
  <c r="A2864" i="1"/>
  <c r="A2132" i="1"/>
  <c r="A1769" i="1"/>
  <c r="A1254" i="1"/>
  <c r="A734" i="1"/>
  <c r="A294" i="1"/>
  <c r="A2010" i="1"/>
  <c r="A3036" i="1"/>
  <c r="A2233" i="1"/>
  <c r="A3081" i="1"/>
  <c r="A1393" i="1"/>
  <c r="A833" i="1"/>
  <c r="A373" i="1"/>
  <c r="A2770" i="1"/>
  <c r="A1636" i="1"/>
  <c r="A1852" i="1"/>
  <c r="A3038" i="1"/>
  <c r="A1372" i="1"/>
  <c r="A812" i="1"/>
  <c r="A292" i="1"/>
  <c r="A2210" i="1"/>
  <c r="A1799" i="1"/>
  <c r="A1947" i="1"/>
  <c r="A2872" i="1"/>
  <c r="A1491" i="1"/>
  <c r="A1011" i="1"/>
  <c r="A591" i="1"/>
  <c r="A111" i="1"/>
  <c r="A2574" i="1"/>
  <c r="A2637" i="1"/>
  <c r="A3011" i="1"/>
  <c r="A3123" i="1"/>
  <c r="A1261" i="1"/>
  <c r="A741" i="1"/>
  <c r="A281" i="1"/>
  <c r="A2788" i="1"/>
  <c r="A1616" i="1"/>
  <c r="A1725" i="1"/>
  <c r="A2300" i="1"/>
  <c r="A2028" i="1"/>
  <c r="A1545" i="1"/>
  <c r="A960" i="1"/>
  <c r="A500" i="1"/>
  <c r="A80" i="1"/>
  <c r="A2055" i="1"/>
  <c r="A2184" i="1"/>
  <c r="A1860" i="1"/>
  <c r="A1704" i="1"/>
  <c r="A1159" i="1"/>
  <c r="A699" i="1"/>
  <c r="A219" i="1"/>
  <c r="A2196" i="1"/>
  <c r="A2616" i="1"/>
  <c r="A1744" i="1"/>
  <c r="A1318" i="1"/>
  <c r="A798" i="1"/>
  <c r="A258" i="1"/>
  <c r="A2367" i="1"/>
  <c r="A2281" i="1"/>
  <c r="A2349" i="1"/>
  <c r="A2462" i="1"/>
  <c r="A1197" i="1"/>
  <c r="A697" i="1"/>
  <c r="A157" i="1"/>
  <c r="A2529" i="1"/>
  <c r="A1844" i="1"/>
  <c r="A1790" i="1"/>
  <c r="A2838" i="1"/>
  <c r="A1640" i="1"/>
  <c r="A1296" i="1"/>
  <c r="A816" i="1"/>
  <c r="A296" i="1"/>
  <c r="A3165" i="1"/>
  <c r="A2195" i="1"/>
  <c r="A2592" i="1"/>
  <c r="A1639" i="1"/>
  <c r="A1435" i="1"/>
  <c r="A935" i="1"/>
  <c r="A435" i="1"/>
  <c r="A2685" i="1"/>
  <c r="A1899" i="1"/>
  <c r="A3044" i="1"/>
  <c r="A3032" i="1"/>
  <c r="A1570" i="1"/>
  <c r="A1234" i="1"/>
  <c r="A714" i="1"/>
  <c r="A274" i="1"/>
  <c r="A2050" i="1"/>
  <c r="A2857" i="1"/>
  <c r="A2614" i="1"/>
  <c r="A1742" i="1"/>
  <c r="A1373" i="1"/>
  <c r="A813" i="1"/>
  <c r="A353" i="1"/>
  <c r="A1871" i="1"/>
  <c r="A1676" i="1"/>
  <c r="A1892" i="1"/>
  <c r="A2859" i="1"/>
  <c r="A1312" i="1"/>
  <c r="A772" i="1"/>
  <c r="A272" i="1"/>
  <c r="A2252" i="1"/>
  <c r="A2879" i="1"/>
  <c r="A1987" i="1"/>
  <c r="A3052" i="1"/>
  <c r="A1471" i="1"/>
  <c r="A991" i="1"/>
  <c r="A551" i="1"/>
  <c r="A91" i="1"/>
  <c r="A1815" i="1"/>
  <c r="A2957" i="1"/>
  <c r="A2653" i="1"/>
  <c r="A3084" i="1"/>
  <c r="A1161" i="1"/>
  <c r="A681" i="1"/>
  <c r="A241" i="1"/>
  <c r="A2930" i="1"/>
  <c r="A1696" i="1"/>
  <c r="A3065" i="1"/>
  <c r="A1842" i="1"/>
  <c r="A3128" i="1"/>
  <c r="A1460" i="1"/>
  <c r="A920" i="1"/>
  <c r="A460" i="1"/>
  <c r="A20" i="1"/>
  <c r="A1816" i="1"/>
  <c r="A3004" i="1"/>
  <c r="A1821" i="1"/>
  <c r="A3066" i="1"/>
  <c r="A1119" i="1"/>
  <c r="A619" i="1"/>
  <c r="A139" i="1"/>
  <c r="A2283" i="1"/>
  <c r="A2937" i="1"/>
  <c r="A2404" i="1"/>
  <c r="A1278" i="1"/>
  <c r="A758" i="1"/>
  <c r="A218" i="1"/>
  <c r="A2547" i="1"/>
  <c r="A2583" i="1"/>
  <c r="A2890" i="1"/>
  <c r="A2604" i="1"/>
  <c r="A1157" i="1"/>
  <c r="A657" i="1"/>
  <c r="A117" i="1"/>
  <c r="A3030" i="1"/>
  <c r="A1964" i="1"/>
  <c r="A2550" i="1"/>
  <c r="A2200" i="1"/>
  <c r="A1720" i="1"/>
  <c r="A1216" i="1"/>
  <c r="A736" i="1"/>
  <c r="A256" i="1"/>
  <c r="A3087" i="1"/>
  <c r="A2836" i="1"/>
  <c r="A1874" i="1"/>
  <c r="A1719" i="1"/>
  <c r="A1395" i="1"/>
  <c r="A895" i="1"/>
  <c r="A395" i="1"/>
  <c r="A3007" i="1"/>
  <c r="A1979" i="1"/>
  <c r="A2425" i="1"/>
  <c r="A2674" i="1"/>
  <c r="A1650" i="1"/>
  <c r="A1154" i="1"/>
  <c r="A674" i="1"/>
  <c r="A234" i="1"/>
  <c r="A2750" i="1"/>
  <c r="A2179" i="1"/>
  <c r="A2935" i="1"/>
  <c r="A2402" i="1"/>
  <c r="A1333" i="1"/>
  <c r="A753" i="1"/>
  <c r="A313" i="1"/>
  <c r="A1912" i="1"/>
  <c r="A2877" i="1"/>
  <c r="A1972" i="1"/>
  <c r="A2501" i="1"/>
  <c r="A1272" i="1"/>
  <c r="A732" i="1"/>
  <c r="A2974" i="1"/>
  <c r="A2306" i="1"/>
  <c r="A1121" i="1"/>
  <c r="A641" i="1"/>
  <c r="A201" i="1"/>
  <c r="A2432" i="1"/>
  <c r="A2096" i="1"/>
  <c r="A2128" i="1"/>
  <c r="A1962" i="1"/>
  <c r="A3089" i="1"/>
  <c r="A1340" i="1"/>
  <c r="A880" i="1"/>
  <c r="A420" i="1"/>
  <c r="A2647" i="1"/>
  <c r="A3156" i="1"/>
  <c r="A2687" i="1"/>
  <c r="A1941" i="1"/>
  <c r="A1866" i="1"/>
  <c r="A1079" i="1"/>
  <c r="A579" i="1"/>
  <c r="A79" i="1"/>
  <c r="A1625" i="1"/>
  <c r="A2439" i="1"/>
  <c r="A2724" i="1"/>
  <c r="A1238" i="1"/>
  <c r="A718" i="1"/>
  <c r="A178" i="1"/>
  <c r="A2108" i="1"/>
  <c r="A1864" i="1"/>
  <c r="A2091" i="1"/>
  <c r="A3026" i="1"/>
  <c r="A1117" i="1"/>
  <c r="A597" i="1"/>
  <c r="A77" i="1"/>
  <c r="A2672" i="1"/>
  <c r="A2044" i="1"/>
  <c r="A3090" i="1"/>
  <c r="A2622" i="1"/>
  <c r="A2380" i="1"/>
  <c r="A1176" i="1"/>
  <c r="A676" i="1"/>
  <c r="A196" i="1"/>
  <c r="A1628" i="1"/>
  <c r="A2478" i="1"/>
  <c r="A1915" i="1"/>
  <c r="A2700" i="1"/>
  <c r="A1355" i="1"/>
  <c r="A855" i="1"/>
  <c r="A335" i="1"/>
  <c r="A2829" i="1"/>
  <c r="A2899" i="1"/>
  <c r="A2347" i="1"/>
  <c r="A2495" i="1"/>
  <c r="A1730" i="1"/>
  <c r="A1114" i="1"/>
  <c r="A614" i="1"/>
  <c r="A194" i="1"/>
  <c r="A2351" i="1"/>
  <c r="A2999" i="1"/>
  <c r="A2437" i="1"/>
  <c r="A2722" i="1"/>
  <c r="A1273" i="1"/>
  <c r="A693" i="1"/>
  <c r="A273" i="1"/>
  <c r="A1992" i="1"/>
  <c r="A2118" i="1"/>
  <c r="A2052" i="1"/>
  <c r="A2224" i="1"/>
  <c r="A2353" i="1"/>
  <c r="A2964" i="1"/>
  <c r="A1172" i="1"/>
  <c r="A612" i="1"/>
  <c r="A112" i="1"/>
  <c r="A1877" i="1"/>
  <c r="A1721" i="1"/>
  <c r="A3088" i="1"/>
  <c r="A2837" i="1"/>
  <c r="A1311" i="1"/>
  <c r="A831" i="1"/>
  <c r="A411" i="1"/>
  <c r="A2789" i="1"/>
  <c r="A1657" i="1"/>
  <c r="A2632" i="1"/>
  <c r="A2845" i="1"/>
  <c r="A1839" i="1"/>
  <c r="A2886" i="1"/>
  <c r="A1050" i="1"/>
  <c r="A570" i="1"/>
  <c r="A90" i="1"/>
  <c r="A3070" i="1"/>
  <c r="A2783" i="1"/>
  <c r="A2660" i="1"/>
  <c r="A1791" i="1"/>
  <c r="A2201" i="1"/>
  <c r="A1269" i="1"/>
  <c r="A729" i="1"/>
  <c r="A249" i="1"/>
  <c r="A2359" i="1"/>
  <c r="A2955" i="1"/>
  <c r="A3104" i="1"/>
  <c r="A1188" i="1"/>
  <c r="A628" i="1"/>
  <c r="A168" i="1"/>
  <c r="A1810" i="1"/>
  <c r="A2498" i="1"/>
  <c r="A1307" i="1"/>
  <c r="A707" i="1"/>
  <c r="A267" i="1"/>
  <c r="A2361" i="1"/>
  <c r="A2911" i="1"/>
  <c r="A2841" i="1"/>
  <c r="A1166" i="1"/>
  <c r="A686" i="1"/>
  <c r="A3108" i="1"/>
  <c r="A634" i="1"/>
  <c r="A1003" i="1"/>
  <c r="A2077" i="1"/>
  <c r="A670" i="1"/>
  <c r="A701" i="1"/>
  <c r="A2916" i="1"/>
  <c r="A1683" i="1"/>
  <c r="A1230" i="1"/>
  <c r="A1158" i="1"/>
  <c r="A2309" i="1"/>
  <c r="A2395" i="1"/>
  <c r="A848" i="1"/>
  <c r="A918" i="1"/>
  <c r="A2505" i="1"/>
  <c r="A2017" i="1"/>
  <c r="A1286" i="1"/>
  <c r="A436" i="1"/>
  <c r="A403" i="1"/>
  <c r="A2033" i="1"/>
  <c r="A2520" i="1"/>
  <c r="A1276" i="1"/>
  <c r="A2476" i="1"/>
  <c r="A226" i="1"/>
  <c r="A1217" i="1"/>
  <c r="A2165" i="1"/>
  <c r="A1149" i="1"/>
  <c r="A2813" i="1"/>
  <c r="A2342" i="1"/>
  <c r="A486" i="1"/>
  <c r="A246" i="1"/>
  <c r="A2446" i="1"/>
  <c r="A1168" i="1"/>
  <c r="A588" i="1"/>
  <c r="A148" i="1"/>
  <c r="A2350" i="1"/>
  <c r="A2998" i="1"/>
  <c r="A1267" i="1"/>
  <c r="A687" i="1"/>
  <c r="A247" i="1"/>
  <c r="A1622" i="1"/>
  <c r="A3171" i="1"/>
  <c r="A2982" i="1"/>
  <c r="A1146" i="1"/>
  <c r="A666" i="1"/>
  <c r="A3184" i="1"/>
  <c r="A794" i="1"/>
  <c r="A1143" i="1"/>
  <c r="A2377" i="1"/>
  <c r="A1331" i="1"/>
  <c r="A342" i="1"/>
  <c r="A2297" i="1"/>
  <c r="A1723" i="1"/>
  <c r="A351" i="1"/>
  <c r="A1418" i="1"/>
  <c r="A2430" i="1"/>
  <c r="A2535" i="1"/>
  <c r="A988" i="1"/>
  <c r="A1058" i="1"/>
  <c r="A2648" i="1"/>
  <c r="A3157" i="1"/>
  <c r="A727" i="1"/>
  <c r="A896" i="1"/>
  <c r="A503" i="1"/>
  <c r="A2333" i="1"/>
  <c r="A3021" i="1"/>
  <c r="A1626" i="1"/>
  <c r="A2237" i="1"/>
  <c r="A506" i="1"/>
  <c r="A438" i="1"/>
  <c r="A2208" i="1"/>
  <c r="A1370" i="1"/>
  <c r="A2953" i="1"/>
  <c r="A3102" i="1"/>
  <c r="A104" i="1"/>
  <c r="A2386" i="1"/>
  <c r="A1085" i="1"/>
  <c r="A625" i="1"/>
  <c r="A145" i="1"/>
  <c r="A1344" i="1"/>
  <c r="A884" i="1"/>
  <c r="A1503" i="1"/>
  <c r="A923" i="1"/>
  <c r="A343" i="1"/>
  <c r="A3005" i="1"/>
  <c r="A2326" i="1"/>
  <c r="A1082" i="1"/>
  <c r="A542" i="1"/>
  <c r="A102" i="1"/>
  <c r="A3068" i="1"/>
  <c r="A1745" i="1"/>
  <c r="A2279" i="1"/>
  <c r="A1501" i="1"/>
  <c r="A1001" i="1"/>
  <c r="A501" i="1"/>
  <c r="A81" i="1"/>
  <c r="A2013" i="1"/>
  <c r="A3039" i="1"/>
  <c r="A2492" i="1"/>
  <c r="A3142" i="1"/>
  <c r="A1712" i="1"/>
  <c r="A1180" i="1"/>
  <c r="A720" i="1"/>
  <c r="A300" i="1"/>
  <c r="A2611" i="1"/>
  <c r="A1738" i="1"/>
  <c r="A2972" i="1"/>
  <c r="A1782" i="1"/>
  <c r="A1419" i="1"/>
  <c r="A959" i="1"/>
  <c r="A459" i="1"/>
  <c r="A1788" i="1"/>
  <c r="A2148" i="1"/>
  <c r="A1822" i="1"/>
  <c r="A1573" i="1"/>
  <c r="A1018" i="1"/>
  <c r="A578" i="1"/>
  <c r="A18" i="1"/>
  <c r="A3013" i="1"/>
  <c r="A3164" i="1"/>
  <c r="A3034" i="1"/>
  <c r="A1497" i="1"/>
  <c r="A957" i="1"/>
  <c r="A377" i="1"/>
  <c r="A3105" i="1"/>
  <c r="A2816" i="1"/>
  <c r="A1868" i="1"/>
  <c r="A1673" i="1"/>
  <c r="A2294" i="1"/>
  <c r="A672" i="1"/>
  <c r="A152" i="1"/>
  <c r="A2295" i="1"/>
  <c r="A1641" i="1"/>
  <c r="A1828" i="1"/>
  <c r="A2197" i="1"/>
  <c r="A1371" i="1"/>
  <c r="A871" i="1"/>
  <c r="A451" i="1"/>
  <c r="A2468" i="1"/>
  <c r="A3116" i="1"/>
  <c r="A2989" i="1"/>
  <c r="A2704" i="1"/>
  <c r="A2738" i="1"/>
  <c r="A2523" i="1"/>
  <c r="A1130" i="1"/>
  <c r="A630" i="1"/>
  <c r="A130" i="1"/>
  <c r="A1770" i="1"/>
  <c r="A2262" i="1"/>
  <c r="A3018" i="1"/>
  <c r="A3130" i="1"/>
  <c r="A2839" i="1"/>
  <c r="A1349" i="1"/>
  <c r="A769" i="1"/>
  <c r="A289" i="1"/>
  <c r="A2018" i="1"/>
  <c r="A2635" i="1"/>
  <c r="A1804" i="1"/>
  <c r="A1228" i="1"/>
  <c r="A688" i="1"/>
  <c r="A228" i="1"/>
  <c r="A2569" i="1"/>
  <c r="A2677" i="1"/>
  <c r="A1387" i="1"/>
  <c r="A767" i="1"/>
  <c r="A327" i="1"/>
  <c r="A2059" i="1"/>
  <c r="A2031" i="1"/>
  <c r="A2160" i="1"/>
  <c r="A1206" i="1"/>
  <c r="A746" i="1"/>
  <c r="A106" i="1"/>
  <c r="A1073" i="1"/>
  <c r="A862" i="1"/>
  <c r="A1756" i="1"/>
  <c r="A509" i="1"/>
  <c r="A1220" i="1"/>
  <c r="A2595" i="1"/>
  <c r="A3062" i="1"/>
  <c r="A450" i="1"/>
  <c r="A318" i="1"/>
  <c r="A2787" i="1"/>
  <c r="A2094" i="1"/>
  <c r="A188" i="1"/>
  <c r="A1541" i="1"/>
  <c r="A1385" i="1"/>
  <c r="A1937" i="1"/>
  <c r="A826" i="1"/>
  <c r="A1214" i="1"/>
  <c r="A1362" i="1"/>
  <c r="A1953" i="1"/>
  <c r="A2119" i="1"/>
  <c r="A2546" i="1"/>
  <c r="A2834" i="1"/>
  <c r="A2904" i="1"/>
  <c r="A636" i="1"/>
  <c r="A1145" i="1"/>
  <c r="A1447" i="1"/>
  <c r="A2213" i="1"/>
  <c r="A3141" i="1"/>
  <c r="A524" i="1"/>
  <c r="A264" i="1"/>
  <c r="A1517" i="1"/>
  <c r="A1036" i="1"/>
  <c r="A536" i="1"/>
  <c r="A76" i="1"/>
  <c r="A2548" i="1"/>
  <c r="A2443" i="1"/>
  <c r="A1796" i="1"/>
  <c r="A2986" i="1"/>
  <c r="A1175" i="1"/>
  <c r="A675" i="1"/>
  <c r="A215" i="1"/>
  <c r="A2274" i="1"/>
  <c r="A1621" i="1"/>
  <c r="A1649" i="1"/>
  <c r="A2460" i="1"/>
  <c r="A1494" i="1"/>
  <c r="A974" i="1"/>
  <c r="A474" i="1"/>
  <c r="A14" i="1"/>
  <c r="A1653" i="1"/>
  <c r="A2865" i="1"/>
  <c r="A1900" i="1"/>
  <c r="A2946" i="1"/>
  <c r="A1033" i="1"/>
  <c r="A553" i="1"/>
  <c r="A133" i="1"/>
  <c r="A3133" i="1"/>
  <c r="A2842" i="1"/>
  <c r="A2894" i="1"/>
  <c r="A1726" i="1"/>
  <c r="A1112" i="1"/>
  <c r="A512" i="1"/>
  <c r="A52" i="1"/>
  <c r="A2737" i="1"/>
  <c r="A2701" i="1"/>
  <c r="A2549" i="1"/>
  <c r="A2241" i="1"/>
  <c r="A1191" i="1"/>
  <c r="A771" i="1"/>
  <c r="A311" i="1"/>
  <c r="A2312" i="1"/>
  <c r="A2097" i="1"/>
  <c r="A2255" i="1"/>
  <c r="A2488" i="1"/>
  <c r="A1999" i="1"/>
  <c r="A1686" i="1"/>
  <c r="A990" i="1"/>
  <c r="A510" i="1"/>
  <c r="A30" i="1"/>
  <c r="A2391" i="1"/>
  <c r="A2447" i="1"/>
  <c r="A2202" i="1"/>
  <c r="A2731" i="1"/>
  <c r="A2803" i="1"/>
  <c r="A1209" i="1"/>
  <c r="A669" i="1"/>
  <c r="A169" i="1"/>
  <c r="A2143" i="1"/>
  <c r="A2599" i="1"/>
  <c r="A1594" i="1"/>
  <c r="A1088" i="1"/>
  <c r="A548" i="1"/>
  <c r="A108" i="1"/>
  <c r="A1771" i="1"/>
  <c r="A2641" i="1"/>
  <c r="A1227" i="1"/>
  <c r="A2621" i="1"/>
  <c r="A1171" i="1"/>
  <c r="A751" i="1"/>
  <c r="A291" i="1"/>
  <c r="A2509" i="1"/>
  <c r="A1942" i="1"/>
  <c r="A1498" i="1"/>
  <c r="A978" i="1"/>
  <c r="A498" i="1"/>
  <c r="A2065" i="1"/>
  <c r="A2655" i="1"/>
  <c r="A2427" i="1"/>
  <c r="A2676" i="1"/>
  <c r="A1437" i="1"/>
  <c r="A857" i="1"/>
  <c r="A317" i="1"/>
  <c r="A1607" i="1"/>
  <c r="A2259" i="1"/>
  <c r="A1829" i="1"/>
  <c r="A2873" i="1"/>
  <c r="A1837" i="1"/>
  <c r="A1456" i="1"/>
  <c r="A996" i="1"/>
  <c r="A496" i="1"/>
  <c r="A36" i="1"/>
  <c r="A1549" i="1"/>
  <c r="A2764" i="1"/>
  <c r="A2556" i="1"/>
  <c r="A1786" i="1"/>
  <c r="A1115" i="1"/>
  <c r="A635" i="1"/>
  <c r="A175" i="1"/>
  <c r="A2436" i="1"/>
  <c r="A1701" i="1"/>
  <c r="A1729" i="1"/>
  <c r="A2602" i="1"/>
  <c r="A1454" i="1"/>
  <c r="A914" i="1"/>
  <c r="A434" i="1"/>
  <c r="A2927" i="1"/>
  <c r="A1733" i="1"/>
  <c r="A2507" i="1"/>
  <c r="A1980" i="1"/>
  <c r="A1537" i="1"/>
  <c r="A993" i="1"/>
  <c r="A513" i="1"/>
  <c r="A53" i="1"/>
  <c r="A2414" i="1"/>
  <c r="A2204" i="1"/>
  <c r="A1695" i="1"/>
  <c r="A1513" i="1"/>
  <c r="A1032" i="1"/>
  <c r="A452" i="1"/>
  <c r="A12" i="1"/>
  <c r="A1838" i="1"/>
  <c r="A3023" i="1"/>
  <c r="A1590" i="1"/>
  <c r="A2801" i="1"/>
  <c r="A1151" i="1"/>
  <c r="A731" i="1"/>
  <c r="A271" i="1"/>
  <c r="A1918" i="1"/>
  <c r="A2124" i="1"/>
  <c r="A1630" i="1"/>
  <c r="A2942" i="1"/>
  <c r="A1131" i="1"/>
  <c r="A711" i="1"/>
  <c r="A231" i="1"/>
  <c r="A1854" i="1"/>
  <c r="A2398" i="1"/>
  <c r="A2776" i="1"/>
  <c r="A2950" i="1"/>
  <c r="A3099" i="1"/>
  <c r="A1490" i="1"/>
  <c r="A930" i="1"/>
  <c r="A410" i="1"/>
  <c r="A1927" i="1"/>
  <c r="A2133" i="1"/>
  <c r="A2910" i="1"/>
  <c r="A2804" i="1"/>
  <c r="A2072" i="1"/>
  <c r="A2866" i="1"/>
  <c r="A1109" i="1"/>
  <c r="A609" i="1"/>
  <c r="A69" i="1"/>
  <c r="A1527" i="1"/>
  <c r="A3180" i="1"/>
  <c r="A1509" i="1"/>
  <c r="A1028" i="1"/>
  <c r="A488" i="1"/>
  <c r="A28" i="1"/>
  <c r="A1612" i="1"/>
  <c r="A2463" i="1"/>
  <c r="A1167" i="1"/>
  <c r="A567" i="1"/>
  <c r="A147" i="1"/>
  <c r="A2245" i="1"/>
  <c r="A2553" i="1"/>
  <c r="A1554" i="1"/>
  <c r="A1046" i="1"/>
  <c r="A546" i="1"/>
  <c r="A1287" i="1"/>
  <c r="A897" i="1"/>
  <c r="A2248" i="1"/>
  <c r="A2163" i="1"/>
  <c r="A1113" i="1"/>
  <c r="A1485" i="1"/>
  <c r="A2739" i="1"/>
  <c r="A2524" i="1"/>
  <c r="A134" i="1"/>
  <c r="A60" i="1"/>
  <c r="A2011" i="1"/>
  <c r="A2679" i="1"/>
  <c r="A1271" i="1"/>
  <c r="A422" i="1"/>
  <c r="A2272" i="1"/>
  <c r="A1739" i="1"/>
  <c r="A1557" i="1"/>
  <c r="A98" i="1"/>
  <c r="A2485" i="1"/>
  <c r="A1755" i="1"/>
  <c r="A1586" i="1"/>
  <c r="A1785" i="1"/>
  <c r="A2441" i="1"/>
  <c r="A969" i="1"/>
  <c r="A540" i="1"/>
  <c r="A1916" i="1"/>
  <c r="A1221" i="1"/>
  <c r="A2918" i="1"/>
  <c r="A1644" i="1"/>
  <c r="A424" i="1"/>
  <c r="A938" i="1"/>
  <c r="A458" i="1"/>
  <c r="A3125" i="1"/>
  <c r="A2976" i="1"/>
  <c r="A1928" i="1"/>
  <c r="A2497" i="1"/>
  <c r="A1397" i="1"/>
  <c r="A817" i="1"/>
  <c r="A277" i="1"/>
  <c r="A1687" i="1"/>
  <c r="A2600" i="1"/>
  <c r="A1949" i="1"/>
  <c r="A2114" i="1"/>
  <c r="A1957" i="1"/>
  <c r="A1416" i="1"/>
  <c r="A956" i="1"/>
  <c r="A456" i="1"/>
  <c r="A1865" i="1"/>
  <c r="A2871" i="1"/>
  <c r="A2207" i="1"/>
  <c r="A3136" i="1"/>
  <c r="A1566" i="1"/>
  <c r="A1055" i="1"/>
  <c r="A595" i="1"/>
  <c r="A135" i="1"/>
  <c r="A2577" i="1"/>
  <c r="A2101" i="1"/>
  <c r="A3069" i="1"/>
  <c r="A2923" i="1"/>
  <c r="A1394" i="1"/>
  <c r="A874" i="1"/>
  <c r="A394" i="1"/>
  <c r="A2429" i="1"/>
  <c r="A3073" i="1"/>
  <c r="A2189" i="1"/>
  <c r="A2060" i="1"/>
  <c r="A1493" i="1"/>
  <c r="A933" i="1"/>
  <c r="A473" i="1"/>
  <c r="A13" i="1"/>
  <c r="A2734" i="1"/>
  <c r="A2267" i="1"/>
  <c r="A2095" i="1"/>
  <c r="A1472" i="1"/>
  <c r="A992" i="1"/>
  <c r="A412" i="1"/>
  <c r="A2167" i="1"/>
  <c r="A1958" i="1"/>
  <c r="A2844" i="1"/>
  <c r="A1670" i="1"/>
  <c r="A2284" i="1"/>
  <c r="A1111" i="1"/>
  <c r="A691" i="1"/>
  <c r="A211" i="1"/>
  <c r="A1894" i="1"/>
  <c r="A2538" i="1"/>
  <c r="A2917" i="1"/>
  <c r="A2211" i="1"/>
  <c r="A1800" i="1"/>
  <c r="A1470" i="1"/>
  <c r="A910" i="1"/>
  <c r="A390" i="1"/>
  <c r="A1392" i="1"/>
  <c r="A852" i="1"/>
  <c r="A312" i="1"/>
  <c r="A2949" i="1"/>
  <c r="A3098" i="1"/>
  <c r="A1907" i="1"/>
  <c r="A2111" i="1"/>
  <c r="A1559" i="1"/>
  <c r="A1031" i="1"/>
  <c r="A611" i="1"/>
  <c r="A131" i="1"/>
  <c r="A2054" i="1"/>
  <c r="A2861" i="1"/>
  <c r="A2740" i="1"/>
  <c r="A2774" i="1"/>
  <c r="A1602" i="1"/>
  <c r="A1310" i="1"/>
  <c r="A830" i="1"/>
  <c r="A270" i="1"/>
  <c r="A2747" i="1"/>
  <c r="A2496" i="1"/>
  <c r="A3092" i="1"/>
  <c r="A2909" i="1"/>
  <c r="A3054" i="1"/>
  <c r="A1533" i="1"/>
  <c r="A949" i="1"/>
  <c r="A449" i="1"/>
  <c r="A2316" i="1"/>
  <c r="A3029" i="1"/>
  <c r="A1963" i="1"/>
  <c r="A1368" i="1"/>
  <c r="A888" i="1"/>
  <c r="A368" i="1"/>
  <c r="A2428" i="1"/>
  <c r="A3072" i="1"/>
  <c r="A1655" i="1"/>
  <c r="A1007" i="1"/>
  <c r="A467" i="1"/>
  <c r="A47" i="1"/>
  <c r="A2589" i="1"/>
  <c r="A1715" i="1"/>
  <c r="A1386" i="1"/>
  <c r="A926" i="1"/>
  <c r="A346" i="1"/>
  <c r="A1558" i="1"/>
  <c r="A99" i="1"/>
  <c r="A1954" i="1"/>
  <c r="A867" i="1"/>
  <c r="A475" i="1"/>
  <c r="A2489" i="1"/>
  <c r="A2000" i="1"/>
  <c r="A1087" i="1"/>
  <c r="A1496" i="1"/>
  <c r="A1342" i="1"/>
  <c r="A2352" i="1"/>
  <c r="A2643" i="1"/>
  <c r="A814" i="1"/>
  <c r="A683" i="1"/>
  <c r="A2435" i="1"/>
  <c r="A2400" i="1"/>
  <c r="A571" i="1"/>
  <c r="A760" i="1"/>
  <c r="A2290" i="1"/>
  <c r="A2076" i="1"/>
  <c r="A1469" i="1"/>
  <c r="A3049" i="1"/>
  <c r="A1943" i="1"/>
  <c r="A472" i="1"/>
  <c r="A763" i="1"/>
  <c r="A1797" i="1"/>
  <c r="A2127" i="1"/>
  <c r="A1921" i="1"/>
  <c r="A204" i="1"/>
  <c r="A44" i="1"/>
  <c r="A1760" i="1"/>
  <c r="A2027" i="1"/>
  <c r="A2693" i="1"/>
  <c r="A1451" i="1"/>
  <c r="A971" i="1"/>
  <c r="A531" i="1"/>
  <c r="A71" i="1"/>
  <c r="A2355" i="1"/>
  <c r="A3003" i="1"/>
  <c r="A3101" i="1"/>
  <c r="A3177" i="1"/>
  <c r="A1722" i="1"/>
  <c r="A1210" i="1"/>
  <c r="A770" i="1"/>
  <c r="A210" i="1"/>
  <c r="A3148" i="1"/>
  <c r="A2639" i="1"/>
  <c r="A3055" i="1"/>
  <c r="A1950" i="1"/>
  <c r="A2516" i="1"/>
  <c r="A1449" i="1"/>
  <c r="A889" i="1"/>
  <c r="A369" i="1"/>
  <c r="A1818" i="1"/>
  <c r="A2172" i="1"/>
  <c r="A2423" i="1"/>
  <c r="A1308" i="1"/>
  <c r="A808" i="1"/>
  <c r="A308" i="1"/>
  <c r="A1929" i="1"/>
  <c r="A2713" i="1"/>
  <c r="A1531" i="1"/>
  <c r="A907" i="1"/>
  <c r="A407" i="1"/>
  <c r="A2188" i="1"/>
  <c r="A1831" i="1"/>
  <c r="A2117" i="1"/>
  <c r="A1326" i="1"/>
  <c r="A866" i="1"/>
  <c r="A266" i="1"/>
  <c r="A1598" i="1"/>
  <c r="A1480" i="1"/>
  <c r="A2334" i="1"/>
  <c r="A608" i="1"/>
  <c r="A937" i="1"/>
  <c r="A2951" i="1"/>
  <c r="A3100" i="1"/>
  <c r="A209" i="1"/>
  <c r="A617" i="1"/>
  <c r="A1304" i="1"/>
  <c r="A2893" i="1"/>
  <c r="A124" i="1"/>
  <c r="A1235" i="1"/>
  <c r="A1163" i="1"/>
  <c r="A2576" i="1"/>
  <c r="A2142" i="1"/>
  <c r="A73" i="1"/>
  <c r="A861" i="1"/>
  <c r="A2771" i="1"/>
  <c r="A1677" i="1"/>
  <c r="A1706" i="1"/>
  <c r="A2511" i="1"/>
  <c r="A2323" i="1"/>
  <c r="A1253" i="1"/>
  <c r="A864" i="1"/>
  <c r="A2379" i="1"/>
  <c r="A2669" i="1"/>
  <c r="A2041" i="1"/>
  <c r="A564" i="1"/>
  <c r="A344" i="1"/>
  <c r="A212" i="1"/>
  <c r="A2593" i="1"/>
  <c r="A3060" i="1"/>
  <c r="A2327" i="1"/>
  <c r="A2154" i="1"/>
  <c r="A1431" i="1"/>
  <c r="A951" i="1"/>
  <c r="A511" i="1"/>
  <c r="A51" i="1"/>
  <c r="A3155" i="1"/>
  <c r="A2525" i="1"/>
  <c r="A2882" i="1"/>
  <c r="A1878" i="1"/>
  <c r="A2082" i="1"/>
  <c r="A1190" i="1"/>
  <c r="A750" i="1"/>
  <c r="A190" i="1"/>
  <c r="A1809" i="1"/>
  <c r="A2819" i="1"/>
  <c r="A2116" i="1"/>
  <c r="A1990" i="1"/>
  <c r="A3017" i="1"/>
  <c r="A1429" i="1"/>
  <c r="A869" i="1"/>
  <c r="A349" i="1"/>
  <c r="A1898" i="1"/>
  <c r="A2992" i="1"/>
  <c r="A2563" i="1"/>
  <c r="A1288" i="1"/>
  <c r="A788" i="1"/>
  <c r="A288" i="1"/>
  <c r="A1969" i="1"/>
  <c r="A2135" i="1"/>
  <c r="A1487" i="1"/>
  <c r="A887" i="1"/>
  <c r="A387" i="1"/>
  <c r="A2232" i="1"/>
  <c r="A1911" i="1"/>
  <c r="A2697" i="1"/>
  <c r="A1306" i="1"/>
  <c r="A846" i="1"/>
  <c r="A206" i="1"/>
  <c r="A252" i="1"/>
  <c r="A761" i="1"/>
  <c r="A3174" i="1"/>
  <c r="A1008" i="1"/>
  <c r="A1078" i="1"/>
  <c r="A2212" i="1"/>
  <c r="A1801" i="1"/>
  <c r="A809" i="1"/>
  <c r="A877" i="1"/>
  <c r="A85" i="1"/>
  <c r="A3113" i="1"/>
  <c r="A404" i="1"/>
  <c r="A356" i="1"/>
  <c r="A1463" i="1"/>
  <c r="A2756" i="1"/>
  <c r="A2863" i="1"/>
  <c r="A633" i="1"/>
  <c r="A602" i="1"/>
  <c r="A1872" i="1"/>
  <c r="A1717" i="1"/>
  <c r="A1352" i="1"/>
  <c r="A3012" i="1"/>
  <c r="A3163" i="1"/>
  <c r="A574" i="1"/>
  <c r="A405" i="1"/>
  <c r="A2122" i="1"/>
  <c r="A2170" i="1"/>
  <c r="A2421" i="1"/>
  <c r="A166" i="1"/>
  <c r="A324" i="1"/>
  <c r="A1232" i="1"/>
  <c r="A692" i="1"/>
  <c r="A172" i="1"/>
  <c r="A2914" i="1"/>
  <c r="A1601" i="1"/>
  <c r="A3127" i="1"/>
  <c r="A3015" i="1"/>
  <c r="A1391" i="1"/>
  <c r="A891" i="1"/>
  <c r="A471" i="1"/>
  <c r="A11" i="1"/>
  <c r="A2896" i="1"/>
  <c r="A2668" i="1"/>
  <c r="A2384" i="1"/>
  <c r="A2558" i="1"/>
  <c r="A2702" i="1"/>
  <c r="A1150" i="1"/>
  <c r="A650" i="1"/>
  <c r="A150" i="1"/>
  <c r="A3109" i="1"/>
  <c r="A2461" i="1"/>
  <c r="A2517" i="1"/>
  <c r="A2330" i="1"/>
  <c r="A2659" i="1"/>
  <c r="A1389" i="1"/>
  <c r="A789" i="1"/>
  <c r="A309" i="1"/>
  <c r="A1978" i="1"/>
  <c r="A2215" i="1"/>
  <c r="A3143" i="1"/>
  <c r="A1248" i="1"/>
  <c r="A708" i="1"/>
  <c r="A248" i="1"/>
  <c r="A2049" i="1"/>
  <c r="A2856" i="1"/>
  <c r="A1427" i="1"/>
  <c r="A787" i="1"/>
  <c r="A347" i="1"/>
  <c r="A2318" i="1"/>
  <c r="A1991" i="1"/>
  <c r="A3019" i="1"/>
  <c r="A1226" i="1"/>
  <c r="A786" i="1"/>
  <c r="A126" i="1"/>
  <c r="A932" i="1"/>
  <c r="A1441" i="1"/>
  <c r="A3135" i="1"/>
  <c r="A2846" i="1"/>
  <c r="A799" i="1"/>
  <c r="A2454" i="1"/>
  <c r="A1762" i="1"/>
  <c r="A290" i="1"/>
  <c r="A1457" i="1"/>
  <c r="A2607" i="1"/>
  <c r="A1734" i="1"/>
  <c r="A1347" i="1"/>
  <c r="A557" i="1"/>
  <c r="A1424" i="1"/>
  <c r="A1897" i="1"/>
  <c r="A2684" i="1"/>
  <c r="A174" i="1"/>
  <c r="A1142" i="1"/>
  <c r="A1913" i="1"/>
  <c r="A3058" i="1"/>
  <c r="A1746" i="1"/>
  <c r="A2654" i="1"/>
  <c r="A2064" i="1"/>
  <c r="A1075" i="1"/>
  <c r="A1005" i="1"/>
  <c r="A1486" i="1"/>
  <c r="A2491" i="1"/>
  <c r="A2741" i="1"/>
  <c r="A164" i="1"/>
  <c r="A284" i="1"/>
  <c r="A2183" i="1"/>
  <c r="A3140" i="1"/>
  <c r="A2915" i="1"/>
  <c r="A1642" i="1"/>
  <c r="A1290" i="1"/>
  <c r="A810" i="1"/>
  <c r="A250" i="1"/>
  <c r="A1848" i="1"/>
  <c r="A2996" i="1"/>
  <c r="A2073" i="1"/>
  <c r="A1830" i="1"/>
  <c r="A2115" i="1"/>
  <c r="A1510" i="1"/>
  <c r="A929" i="1"/>
  <c r="A429" i="1"/>
  <c r="A1857" i="1"/>
  <c r="A2850" i="1"/>
  <c r="A2003" i="1"/>
  <c r="A1348" i="1"/>
  <c r="A868" i="1"/>
  <c r="A348" i="1"/>
  <c r="A1849" i="1"/>
  <c r="A2393" i="1"/>
  <c r="A1591" i="1"/>
  <c r="A987" i="1"/>
  <c r="A447" i="1"/>
  <c r="A27" i="1"/>
  <c r="A2769" i="1"/>
  <c r="A2876" i="1"/>
  <c r="A1366" i="1"/>
  <c r="A906" i="1"/>
  <c r="A326" i="1"/>
  <c r="A371" i="1"/>
  <c r="A279" i="1"/>
  <c r="A1994" i="1"/>
  <c r="A1407" i="1"/>
  <c r="A1256" i="1"/>
  <c r="A2631" i="1"/>
  <c r="A2040" i="1"/>
  <c r="A648" i="1"/>
  <c r="A1614" i="1"/>
  <c r="A263" i="1"/>
  <c r="A3152" i="1"/>
  <c r="A2823" i="1"/>
  <c r="A455" i="1"/>
  <c r="A883" i="1"/>
  <c r="A1856" i="1"/>
  <c r="A2540" i="1"/>
  <c r="A931" i="1"/>
  <c r="A1400" i="1"/>
  <c r="A2450" i="1"/>
  <c r="A2376" i="1"/>
  <c r="A1390" i="1"/>
  <c r="A2150" i="1"/>
  <c r="A1983" i="1"/>
  <c r="A1560" i="1"/>
  <c r="A1403" i="1"/>
  <c r="A1758" i="1"/>
  <c r="A3027" i="1"/>
  <c r="A1961" i="1"/>
  <c r="A726" i="1"/>
  <c r="A366" i="1"/>
  <c r="A2503" i="1"/>
  <c r="A2341" i="1"/>
  <c r="A2296" i="1"/>
  <c r="A1682" i="1"/>
  <c r="A1270" i="1"/>
  <c r="A790" i="1"/>
  <c r="A230" i="1"/>
  <c r="A2348" i="1"/>
  <c r="A2219" i="1"/>
  <c r="A2875" i="1"/>
  <c r="A1910" i="1"/>
  <c r="A2695" i="1"/>
  <c r="A1489" i="1"/>
  <c r="A909" i="1"/>
  <c r="A409" i="1"/>
  <c r="A2057" i="1"/>
  <c r="A2671" i="1"/>
  <c r="A2043" i="1"/>
  <c r="A1328" i="1"/>
  <c r="A828" i="1"/>
  <c r="A328" i="1"/>
  <c r="A1889" i="1"/>
  <c r="A2533" i="1"/>
  <c r="A1555" i="1"/>
  <c r="A927" i="1"/>
  <c r="A427" i="1"/>
  <c r="A2145" i="1"/>
  <c r="A1870" i="1"/>
  <c r="A3056" i="1"/>
  <c r="A1346" i="1"/>
  <c r="A886" i="1"/>
  <c r="A286" i="1"/>
  <c r="A1251" i="1"/>
  <c r="A1179" i="1"/>
  <c r="A2034" i="1"/>
  <c r="A408" i="1"/>
  <c r="A577" i="1"/>
  <c r="A2811" i="1"/>
  <c r="A2340" i="1"/>
  <c r="A109" i="1"/>
  <c r="A417" i="1"/>
  <c r="A743" i="1"/>
  <c r="A1773" i="1"/>
  <c r="A2963" i="1"/>
  <c r="A715" i="1"/>
  <c r="A1023" i="1"/>
  <c r="A2056" i="1"/>
  <c r="A2720" i="1"/>
  <c r="A1072" i="1"/>
  <c r="A1440" i="1"/>
  <c r="A2591" i="1"/>
  <c r="A1637" i="1"/>
  <c r="A1430" i="1"/>
  <c r="A2690" i="1"/>
  <c r="A2023" i="1"/>
  <c r="A253" i="1"/>
  <c r="A1443" i="1"/>
  <c r="A2079" i="1"/>
  <c r="A2848" i="1"/>
  <c r="A2001" i="1"/>
  <c r="A186" i="1"/>
  <c r="A364" i="1"/>
  <c r="A2433" i="1"/>
  <c r="A2717" i="1"/>
  <c r="A2455" i="1"/>
  <c r="A2630" i="1"/>
  <c r="A2039" i="1"/>
  <c r="A1534" i="1"/>
  <c r="A970" i="1"/>
  <c r="A490" i="1"/>
  <c r="A2305" i="1"/>
  <c r="A2531" i="1"/>
  <c r="A2588" i="1"/>
  <c r="A2482" i="1"/>
  <c r="A3091" i="1"/>
  <c r="A2244" i="1"/>
  <c r="A1189" i="1"/>
  <c r="A649" i="1"/>
  <c r="A129" i="1"/>
  <c r="A1765" i="1"/>
  <c r="A2779" i="1"/>
  <c r="A1556" i="1"/>
  <c r="A1068" i="1"/>
  <c r="A528" i="1"/>
  <c r="A88" i="1"/>
  <c r="A2891" i="1"/>
  <c r="A2821" i="1"/>
  <c r="A1207" i="1"/>
  <c r="A607" i="1"/>
  <c r="A187" i="1"/>
  <c r="A2102" i="1"/>
  <c r="A1753" i="1"/>
  <c r="A2806" i="1"/>
  <c r="A1086" i="1"/>
  <c r="A606" i="1"/>
  <c r="A827" i="1"/>
  <c r="A2206" i="1"/>
  <c r="A665" i="1"/>
  <c r="A1718" i="1"/>
  <c r="A2126" i="1"/>
  <c r="A1043" i="1"/>
  <c r="A2419" i="1"/>
  <c r="A2703" i="1"/>
  <c r="A912" i="1"/>
  <c r="A1574" i="1"/>
  <c r="A1931" i="1"/>
  <c r="A3037" i="1"/>
  <c r="A1309" i="1"/>
  <c r="A621" i="1"/>
  <c r="A2969" i="1"/>
  <c r="A2898" i="1"/>
  <c r="A149" i="1"/>
  <c r="A1037" i="1"/>
  <c r="A305" i="1"/>
  <c r="A1794" i="1"/>
  <c r="A2843" i="1"/>
  <c r="A2366" i="1"/>
  <c r="A2939" i="1"/>
  <c r="A1327" i="1"/>
  <c r="A899" i="1"/>
  <c r="A1875" i="1"/>
  <c r="A1294" i="1"/>
  <c r="A2597" i="1"/>
  <c r="A1564" i="1"/>
  <c r="A444" i="1"/>
  <c r="A2753" i="1"/>
  <c r="A3077" i="1"/>
  <c r="A2596" i="1"/>
  <c r="A2810" i="1"/>
  <c r="A2339" i="1"/>
  <c r="A1511" i="1"/>
  <c r="A950" i="1"/>
  <c r="A430" i="1"/>
  <c r="A1887" i="1"/>
  <c r="A2711" i="1"/>
  <c r="A2768" i="1"/>
  <c r="A2624" i="1"/>
  <c r="A1752" i="1"/>
  <c r="A2944" i="1"/>
  <c r="A1129" i="1"/>
  <c r="A629" i="1"/>
  <c r="A89" i="1"/>
  <c r="A2885" i="1"/>
  <c r="A2920" i="1"/>
  <c r="A1532" i="1"/>
  <c r="A1048" i="1"/>
  <c r="A508" i="1"/>
  <c r="A68" i="1"/>
  <c r="A3111" i="1"/>
  <c r="A2961" i="1"/>
  <c r="A1187" i="1"/>
  <c r="A587" i="1"/>
  <c r="A167" i="1"/>
  <c r="A1504" i="1"/>
  <c r="A2413" i="1"/>
  <c r="A2006" i="1"/>
  <c r="A1066" i="1"/>
  <c r="A566" i="1"/>
  <c r="A967" i="1"/>
  <c r="A437" i="1"/>
  <c r="A1325" i="1"/>
  <c r="A2120" i="1"/>
  <c r="A733" i="1"/>
  <c r="A1184" i="1"/>
  <c r="A2559" i="1"/>
  <c r="A1524" i="1"/>
  <c r="A1052" i="1"/>
  <c r="A2266" i="1"/>
  <c r="A1971" i="1"/>
  <c r="A2858" i="1"/>
  <c r="A590" i="1"/>
  <c r="A781" i="1"/>
  <c r="A2470" i="1"/>
  <c r="A3118" i="1"/>
  <c r="A469" i="1"/>
  <c r="A1518" i="1"/>
  <c r="A2205" i="1"/>
  <c r="A3134" i="1"/>
  <c r="A2984" i="1"/>
  <c r="A1205" i="1"/>
  <c r="A2280" i="1"/>
  <c r="A829" i="1"/>
  <c r="A280" i="1"/>
  <c r="A1836" i="1"/>
  <c r="A1257" i="1"/>
  <c r="A2777" i="1"/>
  <c r="A1604" i="1"/>
  <c r="A84" i="1"/>
  <c r="A1967" i="1"/>
  <c r="A3033" i="1"/>
  <c r="A3131" i="1"/>
  <c r="A2287" i="1"/>
  <c r="A2373" i="1"/>
  <c r="A2466" i="1"/>
  <c r="A1089" i="1"/>
  <c r="A589" i="1"/>
  <c r="A29" i="1"/>
  <c r="A2387" i="1"/>
  <c r="A2301" i="1"/>
  <c r="A1468" i="1"/>
  <c r="A968" i="1"/>
  <c r="A468" i="1"/>
  <c r="A7" i="1"/>
  <c r="A1414" i="1"/>
  <c r="A3167" i="1"/>
  <c r="A1462" i="1"/>
  <c r="A779" i="1"/>
  <c r="A2106" i="1"/>
  <c r="A1420" i="1"/>
  <c r="A46" i="1"/>
  <c r="A785" i="1"/>
  <c r="A1426" i="1"/>
  <c r="A82" i="1"/>
  <c r="A1330" i="1"/>
  <c r="A384" i="1"/>
  <c r="A807" i="1"/>
  <c r="A1069" i="1"/>
  <c r="A1512" i="1"/>
  <c r="A1488" i="1"/>
  <c r="A792" i="1"/>
  <c r="A1049" i="1"/>
  <c r="A2146" i="1"/>
  <c r="A1090" i="1"/>
  <c r="A2566" i="1"/>
  <c r="A1291" i="1"/>
  <c r="A2166" i="1"/>
  <c r="A1193" i="1"/>
  <c r="A2586" i="1"/>
  <c r="A1094" i="1"/>
  <c r="A504" i="1"/>
  <c r="A795" i="1"/>
  <c r="A1239" i="1"/>
  <c r="A1135" i="1"/>
  <c r="A1320" i="1"/>
  <c r="A1116" i="1"/>
  <c r="A800" i="1"/>
  <c r="A1277" i="1"/>
  <c r="A3106" i="1"/>
  <c r="A1275" i="1"/>
  <c r="A1536" i="1"/>
  <c r="A1317" i="1"/>
  <c r="A822" i="1"/>
  <c r="A1652" i="1"/>
  <c r="A2264" i="1"/>
  <c r="A1147" i="1"/>
  <c r="A547" i="1"/>
  <c r="A127" i="1"/>
  <c r="A2625" i="1"/>
  <c r="A2733" i="1"/>
  <c r="A1529" i="1"/>
  <c r="A1026" i="1"/>
  <c r="A526" i="1"/>
  <c r="A728" i="1"/>
  <c r="A338" i="1"/>
  <c r="A2291" i="1"/>
  <c r="A484" i="1"/>
  <c r="A1293" i="1"/>
  <c r="A3025" i="1"/>
  <c r="A3139" i="1"/>
  <c r="A586" i="1"/>
  <c r="A1194" i="1"/>
  <c r="A1380" i="1"/>
  <c r="A2051" i="1"/>
  <c r="A2180" i="1"/>
  <c r="A652" i="1"/>
  <c r="A1502" i="1"/>
  <c r="A2612" i="1"/>
  <c r="A2099" i="1"/>
  <c r="A370" i="1"/>
  <c r="A278" i="1"/>
  <c r="A2247" i="1"/>
  <c r="A2415" i="1"/>
  <c r="A2406" i="1"/>
  <c r="A3085" i="1"/>
  <c r="A2582" i="1"/>
  <c r="A1289" i="1"/>
  <c r="A1040" i="1"/>
  <c r="A1956" i="1"/>
  <c r="A1525" i="1"/>
  <c r="A2299" i="1"/>
  <c r="A1684" i="1"/>
  <c r="A66" i="1"/>
  <c r="A627" i="1"/>
  <c r="A207" i="1"/>
  <c r="A1702" i="1"/>
  <c r="A3132" i="1"/>
  <c r="A2483" i="1"/>
  <c r="A1106" i="1"/>
  <c r="A626" i="1"/>
  <c r="A306" i="1"/>
  <c r="A696" i="1"/>
  <c r="A225" i="1"/>
  <c r="A1678" i="1"/>
  <c r="A972" i="1"/>
  <c r="A543" i="1"/>
  <c r="A1879" i="1"/>
  <c r="A2383" i="1"/>
  <c r="A552" i="1"/>
  <c r="A679" i="1"/>
  <c r="A1891" i="1"/>
  <c r="A2137" i="1"/>
  <c r="A489" i="1"/>
  <c r="A1620" i="1"/>
  <c r="A2229" i="1"/>
  <c r="A2358" i="1"/>
  <c r="A48" i="1"/>
  <c r="A537" i="1"/>
  <c r="A1324" i="1"/>
  <c r="A3173" i="1"/>
  <c r="A2663" i="1"/>
  <c r="A2726" i="1"/>
  <c r="A2798" i="1"/>
  <c r="A667" i="1"/>
  <c r="A339" i="1"/>
  <c r="A2293" i="1"/>
  <c r="A2526" i="1"/>
  <c r="A2456" i="1"/>
  <c r="A2883" i="1"/>
  <c r="A86" i="1"/>
  <c r="R35" i="4" l="1"/>
  <c r="R22" i="4"/>
  <c r="R53" i="4"/>
  <c r="R52" i="4"/>
  <c r="R32" i="4"/>
  <c r="R46" i="4"/>
  <c r="R16" i="4"/>
  <c r="R37" i="4"/>
  <c r="R49" i="4"/>
  <c r="R21" i="4"/>
  <c r="R24" i="4"/>
  <c r="R36" i="4"/>
  <c r="R4" i="4"/>
  <c r="R5" i="4"/>
  <c r="R9" i="4"/>
  <c r="R45" i="4"/>
  <c r="R44" i="4"/>
  <c r="R6" i="4"/>
  <c r="R34" i="4"/>
  <c r="R51" i="4"/>
  <c r="R25" i="4"/>
  <c r="R30" i="4"/>
  <c r="R43" i="4"/>
  <c r="R38" i="4"/>
  <c r="R14" i="4"/>
  <c r="R15" i="4"/>
  <c r="R10" i="4"/>
  <c r="R40" i="4"/>
  <c r="R26" i="4"/>
  <c r="R50" i="4"/>
  <c r="R41" i="4"/>
  <c r="R12" i="4"/>
  <c r="R23" i="4"/>
  <c r="R48" i="4"/>
  <c r="R39" i="4"/>
  <c r="R28" i="4"/>
  <c r="R29" i="4"/>
  <c r="R19" i="4"/>
  <c r="R18" i="4"/>
  <c r="R17" i="4"/>
  <c r="R31" i="4"/>
  <c r="R8" i="4"/>
  <c r="R13" i="4"/>
  <c r="R7" i="4"/>
  <c r="R33" i="4"/>
  <c r="R47" i="4"/>
  <c r="R42" i="4"/>
  <c r="R20" i="4"/>
  <c r="R11" i="4"/>
  <c r="R27" i="4"/>
  <c r="D29" i="4" a="1"/>
  <c r="D29" i="4" s="1"/>
  <c r="X50" i="4"/>
  <c r="F36" i="4" a="1"/>
  <c r="F36" i="4" s="1"/>
  <c r="AS12" i="4"/>
  <c r="AS7" i="4"/>
  <c r="BB4" i="4"/>
  <c r="L20" i="4"/>
  <c r="AM14" i="4"/>
  <c r="N44" i="4"/>
  <c r="AW4" i="4"/>
  <c r="AK47" i="4"/>
  <c r="AR37" i="4"/>
  <c r="AW19" i="4"/>
  <c r="BC46" i="4"/>
  <c r="BD46" i="4" s="1"/>
  <c r="AS45" i="4"/>
  <c r="AL34" i="4"/>
  <c r="D44" i="4" a="1"/>
  <c r="D44" i="4" s="1"/>
  <c r="BB11" i="4"/>
  <c r="AG25" i="4"/>
  <c r="AH25" i="4" s="1"/>
  <c r="H11" i="4"/>
  <c r="BC4" i="4"/>
  <c r="BD4" i="4" s="1"/>
  <c r="AF4" i="4"/>
  <c r="AO47" i="4"/>
  <c r="AO41" i="4"/>
  <c r="AB4" i="4"/>
  <c r="O47" i="4"/>
  <c r="W37" i="4"/>
  <c r="AB19" i="4"/>
  <c r="AG46" i="4"/>
  <c r="AH46" i="4" s="1"/>
  <c r="X45" i="4"/>
  <c r="AR45" i="4"/>
  <c r="P34" i="4"/>
  <c r="Q34" i="4" s="1"/>
  <c r="AI41" i="4"/>
  <c r="AY14" i="4"/>
  <c r="AZ14" i="4" s="1"/>
  <c r="P40" i="4"/>
  <c r="Q40" i="4" s="1"/>
  <c r="AE41" i="4"/>
  <c r="T16" i="4"/>
  <c r="AF34" i="4"/>
  <c r="AU14" i="4"/>
  <c r="E34" i="4" a="1"/>
  <c r="E34" i="4" s="1"/>
  <c r="W48" i="4"/>
  <c r="AB18" i="4"/>
  <c r="Z41" i="4"/>
  <c r="N16" i="4"/>
  <c r="BC30" i="4"/>
  <c r="BD30" i="4" s="1"/>
  <c r="AI53" i="4"/>
  <c r="AV30" i="4"/>
  <c r="AP30" i="4"/>
  <c r="AW16" i="4"/>
  <c r="Z35" i="4"/>
  <c r="AK20" i="4"/>
  <c r="AV9" i="4"/>
  <c r="BB39" i="4"/>
  <c r="U52" i="4"/>
  <c r="AA51" i="4"/>
  <c r="AG30" i="4"/>
  <c r="AH30" i="4" s="1"/>
  <c r="AT35" i="4"/>
  <c r="BA6" i="4"/>
  <c r="U21" i="4"/>
  <c r="W28" i="4"/>
  <c r="AC18" i="4"/>
  <c r="S9" i="4"/>
  <c r="Y39" i="4"/>
  <c r="AR50" i="4"/>
  <c r="P47" i="4"/>
  <c r="Q47" i="4" s="1"/>
  <c r="X39" i="4"/>
  <c r="AQ50" i="4"/>
  <c r="AV11" i="4"/>
  <c r="AM37" i="4"/>
  <c r="AS22" i="4"/>
  <c r="BA12" i="4"/>
  <c r="AI28" i="4"/>
  <c r="AD37" i="4"/>
  <c r="AJ42" i="4"/>
  <c r="AT10" i="4"/>
  <c r="AQ8" i="4"/>
  <c r="BA11" i="4"/>
  <c r="AG31" i="4"/>
  <c r="AH31" i="4" s="1"/>
  <c r="AS24" i="4"/>
  <c r="U36" i="4"/>
  <c r="AM29" i="4"/>
  <c r="S19" i="4"/>
  <c r="P50" i="4"/>
  <c r="Q50" i="4" s="1"/>
  <c r="J18" i="4"/>
  <c r="AQ47" i="4"/>
  <c r="AK32" i="4"/>
  <c r="P7" i="4"/>
  <c r="Q7" i="4" s="1"/>
  <c r="AP24" i="4"/>
  <c r="T13" i="4"/>
  <c r="AL10" i="4"/>
  <c r="AI9" i="4"/>
  <c r="H24" i="4"/>
  <c r="AO29" i="4"/>
  <c r="AK53" i="4"/>
  <c r="AX6" i="4"/>
  <c r="N49" i="4"/>
  <c r="AU26" i="4"/>
  <c r="P13" i="4"/>
  <c r="Q13" i="4" s="1"/>
  <c r="AG4" i="4"/>
  <c r="AH4" i="4" s="1"/>
  <c r="H4" i="4"/>
  <c r="T47" i="4"/>
  <c r="AR34" i="4"/>
  <c r="T41" i="4"/>
  <c r="BC44" i="4"/>
  <c r="BD44" i="4" s="1"/>
  <c r="AQ30" i="4"/>
  <c r="AW31" i="4"/>
  <c r="BC22" i="4"/>
  <c r="BD22" i="4" s="1"/>
  <c r="J46" i="4"/>
  <c r="AX20" i="4"/>
  <c r="W45" i="4"/>
  <c r="AQ45" i="4"/>
  <c r="L41" i="4"/>
  <c r="AD14" i="4"/>
  <c r="AR38" i="4"/>
  <c r="F41" i="4" a="1"/>
  <c r="F41" i="4" s="1"/>
  <c r="AT27" i="4"/>
  <c r="H34" i="4"/>
  <c r="Z14" i="4"/>
  <c r="AJ45" i="4"/>
  <c r="AR52" i="4"/>
  <c r="AW10" i="4"/>
  <c r="BC42" i="4"/>
  <c r="BD42" i="4" s="1"/>
  <c r="AS14" i="4"/>
  <c r="BA40" i="4"/>
  <c r="AO27" i="4"/>
  <c r="D53" i="4" a="1"/>
  <c r="D53" i="4" s="1"/>
  <c r="AU29" i="4"/>
  <c r="V12" i="4"/>
  <c r="AJ49" i="4"/>
  <c r="J4" i="4"/>
  <c r="AL44" i="4"/>
  <c r="AU30" i="4"/>
  <c r="W34" i="4"/>
  <c r="AT40" i="4"/>
  <c r="AG44" i="4"/>
  <c r="AH44" i="4" s="1"/>
  <c r="V30" i="4"/>
  <c r="AB31" i="4"/>
  <c r="AG22" i="4"/>
  <c r="AH22" i="4" s="1"/>
  <c r="AM17" i="4"/>
  <c r="AC20" i="4"/>
  <c r="AW20" i="4"/>
  <c r="V45" i="4"/>
  <c r="AN40" i="4"/>
  <c r="E14" i="4" a="1"/>
  <c r="E14" i="4" s="1"/>
  <c r="Y25" i="4"/>
  <c r="F29" i="4" a="1"/>
  <c r="F29" i="4" s="1"/>
  <c r="L36" i="4"/>
  <c r="AM44" i="4"/>
  <c r="P44" i="4"/>
  <c r="Q44" i="4" s="1"/>
  <c r="Z30" i="4"/>
  <c r="AW45" i="4"/>
  <c r="Y40" i="4"/>
  <c r="J44" i="4"/>
  <c r="AV16" i="4"/>
  <c r="BC9" i="4"/>
  <c r="BD9" i="4" s="1"/>
  <c r="J22" i="4"/>
  <c r="AV4" i="4"/>
  <c r="E20" i="4" a="1"/>
  <c r="E20" i="4" s="1"/>
  <c r="X26" i="4"/>
  <c r="L13" i="4"/>
  <c r="AV25" i="4"/>
  <c r="AQ41" i="4"/>
  <c r="BA16" i="4"/>
  <c r="AB45" i="4"/>
  <c r="BA38" i="4"/>
  <c r="AM41" i="4"/>
  <c r="AA16" i="4"/>
  <c r="AG9" i="4"/>
  <c r="AH9" i="4" s="1"/>
  <c r="AM32" i="4"/>
  <c r="AA4" i="4"/>
  <c r="AU4" i="4"/>
  <c r="D20" i="4" a="1"/>
  <c r="D20" i="4" s="1"/>
  <c r="AA20" i="4"/>
  <c r="AT38" i="4"/>
  <c r="N34" i="4"/>
  <c r="AC14" i="4"/>
  <c r="AQ38" i="4"/>
  <c r="AD21" i="4"/>
  <c r="AQ20" i="4"/>
  <c r="F34" i="4" a="1"/>
  <c r="F34" i="4" s="1"/>
  <c r="AS8" i="4"/>
  <c r="AA49" i="4"/>
  <c r="W7" i="4"/>
  <c r="AR41" i="4"/>
  <c r="V41" i="4"/>
  <c r="AE16" i="4"/>
  <c r="BC20" i="4"/>
  <c r="BD20" i="4" s="1"/>
  <c r="AE38" i="4"/>
  <c r="BB27" i="4"/>
  <c r="J9" i="4"/>
  <c r="BB44" i="4"/>
  <c r="Z4" i="4"/>
  <c r="AT4" i="4"/>
  <c r="BC47" i="4"/>
  <c r="BD47" i="4" s="1"/>
  <c r="Y38" i="4"/>
  <c r="AO45" i="4"/>
  <c r="D14" i="4" a="1"/>
  <c r="D14" i="4" s="1"/>
  <c r="V38" i="4"/>
  <c r="F21" i="4" a="1"/>
  <c r="F21" i="4" s="1"/>
  <c r="BC11" i="4"/>
  <c r="BD11" i="4" s="1"/>
  <c r="E11" i="4" a="1"/>
  <c r="E11" i="4" s="1"/>
  <c r="Y49" i="4"/>
  <c r="N13" i="4"/>
  <c r="P11" i="4"/>
  <c r="Q11" i="4" s="1"/>
  <c r="AW40" i="4"/>
  <c r="AA40" i="4"/>
  <c r="BA4" i="4"/>
  <c r="J20" i="4"/>
  <c r="AX4" i="4"/>
  <c r="W40" i="4"/>
  <c r="H27" i="4"/>
  <c r="W39" i="4"/>
  <c r="H44" i="4"/>
  <c r="AE44" i="4"/>
  <c r="AY44" i="4"/>
  <c r="AZ44" i="4" s="1"/>
  <c r="J47" i="4"/>
  <c r="AE14" i="4"/>
  <c r="AT20" i="4"/>
  <c r="L34" i="4"/>
  <c r="AB14" i="4"/>
  <c r="T4" i="4"/>
  <c r="AB47" i="4"/>
  <c r="AR44" i="4"/>
  <c r="BB30" i="4"/>
  <c r="J37" i="4"/>
  <c r="W46" i="4"/>
  <c r="L45" i="4"/>
  <c r="AW34" i="4"/>
  <c r="F53" i="4" a="1"/>
  <c r="F53" i="4" s="1"/>
  <c r="AJ53" i="4"/>
  <c r="O30" i="4"/>
  <c r="AT41" i="4"/>
  <c r="AU20" i="4"/>
  <c r="AT23" i="4"/>
  <c r="BA10" i="4"/>
  <c r="X21" i="4"/>
  <c r="Z28" i="4"/>
  <c r="AJ20" i="4"/>
  <c r="AU9" i="4"/>
  <c r="BA39" i="4"/>
  <c r="T53" i="4"/>
  <c r="Y48" i="4"/>
  <c r="AD42" i="4"/>
  <c r="AQ15" i="4"/>
  <c r="AV19" i="4"/>
  <c r="BC17" i="4"/>
  <c r="BD17" i="4" s="1"/>
  <c r="AO53" i="4"/>
  <c r="AS48" i="4"/>
  <c r="AX42" i="4"/>
  <c r="AM5" i="4"/>
  <c r="AN53" i="4"/>
  <c r="AQ48" i="4"/>
  <c r="AW42" i="4"/>
  <c r="AL5" i="4"/>
  <c r="AK16" i="4"/>
  <c r="P35" i="4"/>
  <c r="Q35" i="4" s="1"/>
  <c r="W6" i="4"/>
  <c r="P14" i="4"/>
  <c r="Q14" i="4" s="1"/>
  <c r="AQ32" i="4"/>
  <c r="AM48" i="4"/>
  <c r="BB53" i="4"/>
  <c r="N39" i="4"/>
  <c r="U26" i="4"/>
  <c r="N25" i="4"/>
  <c r="AP10" i="4"/>
  <c r="AP8" i="4"/>
  <c r="AY11" i="4"/>
  <c r="AZ11" i="4" s="1"/>
  <c r="BC15" i="4"/>
  <c r="BD15" i="4" s="1"/>
  <c r="AS18" i="4"/>
  <c r="AP25" i="4"/>
  <c r="AN26" i="4"/>
  <c r="Z37" i="4"/>
  <c r="AB42" i="4"/>
  <c r="AP36" i="4"/>
  <c r="P26" i="4"/>
  <c r="Q26" i="4" s="1"/>
  <c r="AV29" i="4"/>
  <c r="AG49" i="4"/>
  <c r="AH49" i="4" s="1"/>
  <c r="AB13" i="4"/>
  <c r="AB40" i="4"/>
  <c r="BC38" i="4"/>
  <c r="BD38" i="4" s="1"/>
  <c r="AE4" i="4"/>
  <c r="AN47" i="4"/>
  <c r="AC4" i="4"/>
  <c r="AX38" i="4"/>
  <c r="AL21" i="4"/>
  <c r="AR43" i="4"/>
  <c r="AW6" i="4"/>
  <c r="AL41" i="4"/>
  <c r="F44" i="4" a="1"/>
  <c r="F44" i="4" s="1"/>
  <c r="AD44" i="4"/>
  <c r="AN30" i="4"/>
  <c r="F14" i="4" a="1"/>
  <c r="F14" i="4" s="1"/>
  <c r="Z25" i="4"/>
  <c r="H36" i="4"/>
  <c r="AK49" i="4"/>
  <c r="D40" i="4" a="1"/>
  <c r="D40" i="4" s="1"/>
  <c r="AG38" i="4"/>
  <c r="AH38" i="4" s="1"/>
  <c r="F4" i="4" a="1"/>
  <c r="F4" i="4" s="1"/>
  <c r="AS26" i="4"/>
  <c r="AI25" i="4"/>
  <c r="W36" i="4"/>
  <c r="AI38" i="4"/>
  <c r="J38" i="4"/>
  <c r="AK44" i="4"/>
  <c r="AT30" i="4"/>
  <c r="AI44" i="4"/>
  <c r="AJ14" i="4"/>
  <c r="AR53" i="4"/>
  <c r="AW28" i="4"/>
  <c r="BC33" i="4"/>
  <c r="BD33" i="4" s="1"/>
  <c r="AQ40" i="4"/>
  <c r="O41" i="4"/>
  <c r="AJ41" i="4"/>
  <c r="AS16" i="4"/>
  <c r="W4" i="4"/>
  <c r="AE47" i="4"/>
  <c r="AS20" i="4"/>
  <c r="J34" i="4"/>
  <c r="AY41" i="4"/>
  <c r="AZ41" i="4" s="1"/>
  <c r="S4" i="4"/>
  <c r="AB41" i="4"/>
  <c r="AL16" i="4"/>
  <c r="AR9" i="4"/>
  <c r="AW32" i="4"/>
  <c r="AL4" i="4"/>
  <c r="AT47" i="4"/>
  <c r="AG45" i="4"/>
  <c r="AH45" i="4" s="1"/>
  <c r="AN44" i="4"/>
  <c r="AV34" i="4"/>
  <c r="O27" i="4"/>
  <c r="Y41" i="4"/>
  <c r="BB16" i="4"/>
  <c r="X52" i="4"/>
  <c r="AC51" i="4"/>
  <c r="AS23" i="4"/>
  <c r="AY10" i="4"/>
  <c r="AZ10" i="4" s="1"/>
  <c r="AT16" i="4"/>
  <c r="X35" i="4"/>
  <c r="AD6" i="4"/>
  <c r="AQ52" i="4"/>
  <c r="AW51" i="4"/>
  <c r="D24" i="4" a="1"/>
  <c r="D24" i="4" s="1"/>
  <c r="T37" i="4"/>
  <c r="Z22" i="4"/>
  <c r="AT8" i="4"/>
  <c r="U7" i="4"/>
  <c r="AW25" i="4"/>
  <c r="L38" i="4"/>
  <c r="AN14" i="4"/>
  <c r="O44" i="4"/>
  <c r="Y30" i="4"/>
  <c r="L44" i="4"/>
  <c r="N14" i="4"/>
  <c r="W53" i="4"/>
  <c r="AB28" i="4"/>
  <c r="AG33" i="4"/>
  <c r="AH33" i="4" s="1"/>
  <c r="V40" i="4"/>
  <c r="AP40" i="4"/>
  <c r="N41" i="4"/>
  <c r="X16" i="4"/>
  <c r="AW44" i="4"/>
  <c r="F47" i="4" a="1"/>
  <c r="F47" i="4" s="1"/>
  <c r="AL13" i="4"/>
  <c r="W12" i="4"/>
  <c r="AR7" i="4"/>
  <c r="AO14" i="4"/>
  <c r="S14" i="4"/>
  <c r="AP41" i="4"/>
  <c r="AY16" i="4"/>
  <c r="AZ16" i="4" s="1"/>
  <c r="AN41" i="4"/>
  <c r="AO34" i="4"/>
  <c r="AW23" i="4"/>
  <c r="BC48" i="4"/>
  <c r="BD48" i="4" s="1"/>
  <c r="J33" i="4"/>
  <c r="AW38" i="4"/>
  <c r="U40" i="4"/>
  <c r="AO40" i="4"/>
  <c r="AX27" i="4"/>
  <c r="AB44" i="4"/>
  <c r="AQ4" i="4"/>
  <c r="AY47" i="4"/>
  <c r="AZ47" i="4" s="1"/>
  <c r="E41" i="4" a="1"/>
  <c r="E41" i="4" s="1"/>
  <c r="X44" i="4"/>
  <c r="AG40" i="4"/>
  <c r="AH40" i="4" s="1"/>
  <c r="AQ27" i="4"/>
  <c r="AW35" i="4"/>
  <c r="BC39" i="4"/>
  <c r="BD39" i="4" s="1"/>
  <c r="AQ44" i="4"/>
  <c r="BA30" i="4"/>
  <c r="AM20" i="4"/>
  <c r="AS41" i="4"/>
  <c r="BB47" i="4"/>
  <c r="AF53" i="4"/>
  <c r="BB20" i="4"/>
  <c r="AK27" i="4"/>
  <c r="X15" i="4"/>
  <c r="AD19" i="4"/>
  <c r="AT52" i="4"/>
  <c r="AY51" i="4"/>
  <c r="AZ51" i="4" s="1"/>
  <c r="AE27" i="4"/>
  <c r="Y43" i="4"/>
  <c r="AD33" i="4"/>
  <c r="AR15" i="4"/>
  <c r="AX19" i="4"/>
  <c r="AV45" i="4"/>
  <c r="U31" i="4"/>
  <c r="Z32" i="4"/>
  <c r="Z20" i="4"/>
  <c r="P52" i="4"/>
  <c r="Q52" i="4" s="1"/>
  <c r="V51" i="4"/>
  <c r="AB46" i="4"/>
  <c r="AB36" i="4"/>
  <c r="O52" i="4"/>
  <c r="U51" i="4"/>
  <c r="AA46" i="4"/>
  <c r="AA36" i="4"/>
  <c r="AM53" i="4"/>
  <c r="AP48" i="4"/>
  <c r="AV42" i="4"/>
  <c r="H52" i="4"/>
  <c r="E33" i="4" a="1"/>
  <c r="E33" i="4" s="1"/>
  <c r="D13" i="4" a="1"/>
  <c r="D13" i="4" s="1"/>
  <c r="F11" i="4" a="1"/>
  <c r="F11" i="4" s="1"/>
  <c r="Z49" i="4"/>
  <c r="O13" i="4"/>
  <c r="AT34" i="4"/>
  <c r="X34" i="4"/>
  <c r="AU40" i="4"/>
  <c r="E16" i="4" a="1"/>
  <c r="E16" i="4" s="1"/>
  <c r="AS40" i="4"/>
  <c r="AT45" i="4"/>
  <c r="BC52" i="4"/>
  <c r="BD52" i="4" s="1"/>
  <c r="J48" i="4"/>
  <c r="D38" i="4" a="1"/>
  <c r="D38" i="4" s="1"/>
  <c r="AW29" i="4"/>
  <c r="AI49" i="4"/>
  <c r="AC13" i="4"/>
  <c r="Y34" i="4"/>
  <c r="AX45" i="4"/>
  <c r="Z40" i="4"/>
  <c r="AY4" i="4"/>
  <c r="AZ4" i="4" s="1"/>
  <c r="X40" i="4"/>
  <c r="Y45" i="4"/>
  <c r="AG52" i="4"/>
  <c r="AH52" i="4" s="1"/>
  <c r="AM10" i="4"/>
  <c r="AR42" i="4"/>
  <c r="AI14" i="4"/>
  <c r="BC14" i="4"/>
  <c r="BD14" i="4" s="1"/>
  <c r="Z38" i="4"/>
  <c r="AS4" i="4"/>
  <c r="J41" i="4"/>
  <c r="AA44" i="4"/>
  <c r="AP4" i="4"/>
  <c r="AX47" i="4"/>
  <c r="AP38" i="4"/>
  <c r="D41" i="4" a="1"/>
  <c r="D41" i="4" s="1"/>
  <c r="S38" i="4"/>
  <c r="AA21" i="4"/>
  <c r="AG43" i="4"/>
  <c r="AH43" i="4" s="1"/>
  <c r="AM6" i="4"/>
  <c r="AA41" i="4"/>
  <c r="AK4" i="4"/>
  <c r="X47" i="4"/>
  <c r="AC40" i="4"/>
  <c r="AC16" i="4"/>
  <c r="D23" i="4" a="1"/>
  <c r="D23" i="4" s="1"/>
  <c r="AF25" i="4"/>
  <c r="J36" i="4"/>
  <c r="AV49" i="4"/>
  <c r="AY45" i="4"/>
  <c r="AZ45" i="4" s="1"/>
  <c r="AC45" i="4"/>
  <c r="BB38" i="4"/>
  <c r="AD4" i="4"/>
  <c r="AY38" i="4"/>
  <c r="AZ38" i="4" s="1"/>
  <c r="AY20" i="4"/>
  <c r="AZ20" i="4" s="1"/>
  <c r="J52" i="4"/>
  <c r="W42" i="4"/>
  <c r="L14" i="4"/>
  <c r="AG14" i="4"/>
  <c r="AH14" i="4" s="1"/>
  <c r="BB14" i="4"/>
  <c r="X4" i="4"/>
  <c r="AM40" i="4"/>
  <c r="BB41" i="4"/>
  <c r="U4" i="4"/>
  <c r="AC47" i="4"/>
  <c r="U38" i="4"/>
  <c r="AI40" i="4"/>
  <c r="AT14" i="4"/>
  <c r="BC53" i="4"/>
  <c r="BD53" i="4" s="1"/>
  <c r="J43" i="4"/>
  <c r="BB40" i="4"/>
  <c r="O4" i="4"/>
  <c r="AY30" i="4"/>
  <c r="AZ30" i="4" s="1"/>
  <c r="E40" i="4" a="1"/>
  <c r="E40" i="4" s="1"/>
  <c r="AS27" i="4"/>
  <c r="T44" i="4"/>
  <c r="AY40" i="4"/>
  <c r="AZ40" i="4" s="1"/>
  <c r="U34" i="4"/>
  <c r="Y31" i="4"/>
  <c r="AE32" i="4"/>
  <c r="AU37" i="4"/>
  <c r="BA22" i="4"/>
  <c r="U53" i="4"/>
  <c r="Z48" i="4"/>
  <c r="N38" i="4"/>
  <c r="AS31" i="4"/>
  <c r="AY32" i="4"/>
  <c r="AZ32" i="4" s="1"/>
  <c r="AQ16" i="4"/>
  <c r="V35" i="4"/>
  <c r="AA6" i="4"/>
  <c r="D16" i="4" a="1"/>
  <c r="D16" i="4" s="1"/>
  <c r="AT26" i="4"/>
  <c r="AU25" i="4"/>
  <c r="X36" i="4"/>
  <c r="AD45" i="4"/>
  <c r="D45" i="4" a="1"/>
  <c r="D45" i="4" s="1"/>
  <c r="AF38" i="4"/>
  <c r="E4" i="4" a="1"/>
  <c r="E4" i="4" s="1"/>
  <c r="W17" i="4"/>
  <c r="U12" i="4"/>
  <c r="V7" i="4"/>
  <c r="E5" i="4" a="1"/>
  <c r="E5" i="4" s="1"/>
  <c r="E45" i="4" a="1"/>
  <c r="E45" i="4" s="1"/>
  <c r="AT12" i="4"/>
  <c r="AC38" i="4"/>
  <c r="P41" i="4"/>
  <c r="Q41" i="4" s="1"/>
  <c r="AC27" i="4"/>
  <c r="AL40" i="4"/>
  <c r="AJ30" i="4"/>
  <c r="AS44" i="4"/>
  <c r="T20" i="4"/>
  <c r="BC43" i="4"/>
  <c r="BD43" i="4" s="1"/>
  <c r="AP44" i="4"/>
  <c r="AE53" i="4"/>
  <c r="AK21" i="4"/>
  <c r="E21" i="4" a="1"/>
  <c r="E21" i="4" s="1"/>
  <c r="F40" i="4" a="1"/>
  <c r="F40" i="4" s="1"/>
  <c r="AX43" i="4"/>
  <c r="BA21" i="4"/>
  <c r="BA19" i="4"/>
  <c r="AS15" i="4"/>
  <c r="AC32" i="4"/>
  <c r="AS37" i="4"/>
  <c r="AC6" i="4"/>
  <c r="S52" i="4"/>
  <c r="AA39" i="4"/>
  <c r="U20" i="4"/>
  <c r="AQ43" i="4"/>
  <c r="Z18" i="4"/>
  <c r="W25" i="4"/>
  <c r="O15" i="4"/>
  <c r="AT32" i="4"/>
  <c r="V50" i="4"/>
  <c r="O20" i="4"/>
  <c r="AO43" i="4"/>
  <c r="X18" i="4"/>
  <c r="AK31" i="4"/>
  <c r="F52" i="4" a="1"/>
  <c r="F52" i="4" s="1"/>
  <c r="AU12" i="4"/>
  <c r="T34" i="4"/>
  <c r="AB38" i="4"/>
  <c r="D27" i="4" a="1"/>
  <c r="D27" i="4" s="1"/>
  <c r="W38" i="4"/>
  <c r="N30" i="4"/>
  <c r="AX41" i="4"/>
  <c r="AU47" i="4"/>
  <c r="AM28" i="4"/>
  <c r="AR46" i="4"/>
  <c r="U44" i="4"/>
  <c r="AI4" i="4"/>
  <c r="H21" i="4"/>
  <c r="AP34" i="4"/>
  <c r="AK38" i="4"/>
  <c r="AA43" i="4"/>
  <c r="AU53" i="4"/>
  <c r="AC19" i="4"/>
  <c r="V15" i="4"/>
  <c r="AC39" i="4"/>
  <c r="U37" i="4"/>
  <c r="BA33" i="4"/>
  <c r="T15" i="4"/>
  <c r="AY6" i="4"/>
  <c r="AZ6" i="4" s="1"/>
  <c r="AA30" i="4"/>
  <c r="T43" i="4"/>
  <c r="AA42" i="4"/>
  <c r="AW36" i="4"/>
  <c r="AN37" i="4"/>
  <c r="W32" i="4"/>
  <c r="AV7" i="4"/>
  <c r="N47" i="4"/>
  <c r="Y42" i="4"/>
  <c r="AY9" i="4"/>
  <c r="AZ9" i="4" s="1"/>
  <c r="Y15" i="4"/>
  <c r="S24" i="4"/>
  <c r="AJ22" i="4"/>
  <c r="AR26" i="4"/>
  <c r="AS11" i="4"/>
  <c r="AI22" i="4"/>
  <c r="AQ26" i="4"/>
  <c r="P29" i="4"/>
  <c r="Q29" i="4" s="1"/>
  <c r="AO10" i="4"/>
  <c r="AN50" i="4"/>
  <c r="AV52" i="4"/>
  <c r="L18" i="4"/>
  <c r="AQ29" i="4"/>
  <c r="S29" i="4"/>
  <c r="S37" i="4"/>
  <c r="AL53" i="4"/>
  <c r="O6" i="4"/>
  <c r="N5" i="4"/>
  <c r="N29" i="4"/>
  <c r="S22" i="4"/>
  <c r="AI52" i="4"/>
  <c r="V33" i="4"/>
  <c r="F37" i="4" a="1"/>
  <c r="F37" i="4" s="1"/>
  <c r="S42" i="4"/>
  <c r="AE52" i="4"/>
  <c r="T33" i="4"/>
  <c r="AN21" i="4"/>
  <c r="AI39" i="4"/>
  <c r="AE26" i="4"/>
  <c r="D19" i="4" a="1"/>
  <c r="D19" i="4" s="1"/>
  <c r="W41" i="4"/>
  <c r="AD20" i="4"/>
  <c r="AN34" i="4"/>
  <c r="AX44" i="4"/>
  <c r="AX14" i="4"/>
  <c r="AO16" i="4"/>
  <c r="AC41" i="4"/>
  <c r="Z47" i="4"/>
  <c r="AW17" i="4"/>
  <c r="AU41" i="4"/>
  <c r="L4" i="4"/>
  <c r="AO44" i="4"/>
  <c r="F45" i="4" a="1"/>
  <c r="F45" i="4" s="1"/>
  <c r="AL20" i="4"/>
  <c r="AY28" i="4"/>
  <c r="AZ28" i="4" s="1"/>
  <c r="V53" i="4"/>
  <c r="AC22" i="4"/>
  <c r="AT37" i="4"/>
  <c r="BB6" i="4"/>
  <c r="V31" i="4"/>
  <c r="AC33" i="4"/>
  <c r="AQ37" i="4"/>
  <c r="AY33" i="4"/>
  <c r="AZ33" i="4" s="1"/>
  <c r="AN16" i="4"/>
  <c r="AR28" i="4"/>
  <c r="AY24" i="4"/>
  <c r="AZ24" i="4" s="1"/>
  <c r="BC29" i="4"/>
  <c r="BD29" i="4" s="1"/>
  <c r="P37" i="4"/>
  <c r="Q37" i="4" s="1"/>
  <c r="AU39" i="4"/>
  <c r="AA7" i="4"/>
  <c r="W30" i="4"/>
  <c r="AP28" i="4"/>
  <c r="AV24" i="4"/>
  <c r="E9" i="4" a="1"/>
  <c r="E9" i="4" s="1"/>
  <c r="AJ31" i="4"/>
  <c r="AK46" i="4"/>
  <c r="AO32" i="4"/>
  <c r="AS5" i="4"/>
  <c r="AK26" i="4"/>
  <c r="AN32" i="4"/>
  <c r="T26" i="4"/>
  <c r="W11" i="4"/>
  <c r="D10" i="4" a="1"/>
  <c r="D10" i="4" s="1"/>
  <c r="T14" i="4"/>
  <c r="F20" i="4" a="1"/>
  <c r="F20" i="4" s="1"/>
  <c r="AV40" i="4"/>
  <c r="AF27" i="4"/>
  <c r="BA44" i="4"/>
  <c r="S40" i="4"/>
  <c r="AN45" i="4"/>
  <c r="AY21" i="4"/>
  <c r="AZ21" i="4" s="1"/>
  <c r="AO38" i="4"/>
  <c r="H30" i="4"/>
  <c r="AB10" i="4"/>
  <c r="P4" i="4"/>
  <c r="Q4" i="4" s="1"/>
  <c r="AL38" i="4"/>
  <c r="X41" i="4"/>
  <c r="O45" i="4"/>
  <c r="AP47" i="4"/>
  <c r="AL30" i="4"/>
  <c r="AY48" i="4"/>
  <c r="AZ48" i="4" s="1"/>
  <c r="V52" i="4"/>
  <c r="AD32" i="4"/>
  <c r="AT31" i="4"/>
  <c r="BC18" i="4"/>
  <c r="BD18" i="4" s="1"/>
  <c r="V9" i="4"/>
  <c r="AD18" i="4"/>
  <c r="AS9" i="4"/>
  <c r="BA18" i="4"/>
  <c r="Z27" i="4"/>
  <c r="U48" i="4"/>
  <c r="AY46" i="4"/>
  <c r="AZ46" i="4" s="1"/>
  <c r="J29" i="4"/>
  <c r="P31" i="4"/>
  <c r="Q31" i="4" s="1"/>
  <c r="X6" i="4"/>
  <c r="AF26" i="4"/>
  <c r="W27" i="4"/>
  <c r="S48" i="4"/>
  <c r="AW46" i="4"/>
  <c r="AC43" i="4"/>
  <c r="D9" i="4" a="1"/>
  <c r="D9" i="4" s="1"/>
  <c r="AA45" i="4"/>
  <c r="V6" i="4"/>
  <c r="AT25" i="4"/>
  <c r="AP20" i="4"/>
  <c r="L39" i="4"/>
  <c r="U5" i="4"/>
  <c r="AK25" i="4"/>
  <c r="AF22" i="4"/>
  <c r="AP26" i="4"/>
  <c r="AM7" i="4"/>
  <c r="AE31" i="4"/>
  <c r="AE46" i="4"/>
  <c r="U49" i="4"/>
  <c r="AS13" i="4"/>
  <c r="AR35" i="4"/>
  <c r="AY15" i="4"/>
  <c r="AZ15" i="4" s="1"/>
  <c r="H18" i="4"/>
  <c r="AN36" i="4"/>
  <c r="J27" i="4"/>
  <c r="N6" i="4"/>
  <c r="H37" i="4"/>
  <c r="T42" i="4"/>
  <c r="AJ35" i="4"/>
  <c r="U46" i="4"/>
  <c r="E37" i="4" a="1"/>
  <c r="E37" i="4" s="1"/>
  <c r="AD52" i="4"/>
  <c r="S33" i="4"/>
  <c r="AG21" i="4"/>
  <c r="AH21" i="4" s="1"/>
  <c r="AF39" i="4"/>
  <c r="AD26" i="4"/>
  <c r="AI51" i="4"/>
  <c r="BA50" i="4"/>
  <c r="P23" i="4"/>
  <c r="Q23" i="4" s="1"/>
  <c r="AT33" i="4"/>
  <c r="AC5" i="4"/>
  <c r="AK37" i="4"/>
  <c r="AO42" i="4"/>
  <c r="BB36" i="4"/>
  <c r="L9" i="4"/>
  <c r="AO46" i="4"/>
  <c r="AB29" i="4"/>
  <c r="AK28" i="4"/>
  <c r="AV12" i="4"/>
  <c r="BB13" i="4"/>
  <c r="L10" i="4"/>
  <c r="T11" i="4"/>
  <c r="U11" i="4"/>
  <c r="U24" i="4"/>
  <c r="AS34" i="4"/>
  <c r="P21" i="4"/>
  <c r="Q21" i="4" s="1"/>
  <c r="AK41" i="4"/>
  <c r="BA14" i="4"/>
  <c r="S45" i="4"/>
  <c r="AO4" i="4"/>
  <c r="T38" i="4"/>
  <c r="P16" i="4"/>
  <c r="Q16" i="4" s="1"/>
  <c r="BC51" i="4"/>
  <c r="BD51" i="4" s="1"/>
  <c r="V44" i="4"/>
  <c r="P38" i="4"/>
  <c r="Q38" i="4" s="1"/>
  <c r="AX40" i="4"/>
  <c r="AV47" i="4"/>
  <c r="AR30" i="4"/>
  <c r="AB48" i="4"/>
  <c r="AT15" i="4"/>
  <c r="AD39" i="4"/>
  <c r="W31" i="4"/>
  <c r="AE18" i="4"/>
  <c r="W35" i="4"/>
  <c r="BB42" i="4"/>
  <c r="U9" i="4"/>
  <c r="BA42" i="4"/>
  <c r="AR21" i="4"/>
  <c r="AS10" i="4"/>
  <c r="BA17" i="4"/>
  <c r="AM49" i="4"/>
  <c r="AO9" i="4"/>
  <c r="AV33" i="4"/>
  <c r="H26" i="4"/>
  <c r="AP21" i="4"/>
  <c r="AQ10" i="4"/>
  <c r="Z46" i="4"/>
  <c r="AN48" i="4"/>
  <c r="L35" i="4"/>
  <c r="AM27" i="4"/>
  <c r="AL33" i="4"/>
  <c r="U25" i="4"/>
  <c r="AJ27" i="4"/>
  <c r="U6" i="4"/>
  <c r="AS25" i="4"/>
  <c r="L25" i="4"/>
  <c r="AL32" i="4"/>
  <c r="S26" i="4"/>
  <c r="O7" i="4"/>
  <c r="AK9" i="4"/>
  <c r="AT17" i="4"/>
  <c r="AT13" i="4"/>
  <c r="W13" i="4"/>
  <c r="D35" i="4" a="1"/>
  <c r="D35" i="4" s="1"/>
  <c r="E15" i="4" a="1"/>
  <c r="E15" i="4" s="1"/>
  <c r="V42" i="4"/>
  <c r="P36" i="4"/>
  <c r="Q36" i="4" s="1"/>
  <c r="AF23" i="4"/>
  <c r="AA33" i="4"/>
  <c r="Z31" i="4"/>
  <c r="AL24" i="4"/>
  <c r="AS43" i="4"/>
  <c r="AO17" i="4"/>
  <c r="N31" i="4"/>
  <c r="AJ24" i="4"/>
  <c r="AJ15" i="4"/>
  <c r="AJ18" i="4"/>
  <c r="Z53" i="4"/>
  <c r="AO6" i="4"/>
  <c r="BC5" i="4"/>
  <c r="BD5" i="4" s="1"/>
  <c r="AN19" i="4"/>
  <c r="AC50" i="4"/>
  <c r="AA52" i="4"/>
  <c r="O33" i="4"/>
  <c r="BB25" i="4"/>
  <c r="AY31" i="4"/>
  <c r="AZ31" i="4" s="1"/>
  <c r="H42" i="4"/>
  <c r="AD36" i="4"/>
  <c r="AA35" i="4"/>
  <c r="L46" i="4"/>
  <c r="BA49" i="4"/>
  <c r="AT48" i="4"/>
  <c r="X12" i="4"/>
  <c r="AE13" i="4"/>
  <c r="S51" i="4"/>
  <c r="AJ13" i="4"/>
  <c r="Y5" i="4"/>
  <c r="AK13" i="4"/>
  <c r="AI20" i="4"/>
  <c r="AB23" i="4"/>
  <c r="AV38" i="4"/>
  <c r="AR4" i="4"/>
  <c r="X20" i="4"/>
  <c r="AT44" i="4"/>
  <c r="BA34" i="4"/>
  <c r="V27" i="4"/>
  <c r="AG51" i="4"/>
  <c r="AH51" i="4" s="1"/>
  <c r="AV41" i="4"/>
  <c r="AR14" i="4"/>
  <c r="AJ4" i="4"/>
  <c r="AW30" i="4"/>
  <c r="D30" i="4" a="1"/>
  <c r="D30" i="4" s="1"/>
  <c r="AI27" i="4"/>
  <c r="AC10" i="4"/>
  <c r="W15" i="4"/>
  <c r="BC6" i="4"/>
  <c r="BD6" i="4" s="1"/>
  <c r="X9" i="4"/>
  <c r="D18" i="4" a="1"/>
  <c r="D18" i="4" s="1"/>
  <c r="AU43" i="4"/>
  <c r="BC24" i="4"/>
  <c r="BD24" i="4" s="1"/>
  <c r="AS35" i="4"/>
  <c r="AC42" i="4"/>
  <c r="S21" i="4"/>
  <c r="V10" i="4"/>
  <c r="AC17" i="4"/>
  <c r="AK14" i="4"/>
  <c r="AP35" i="4"/>
  <c r="Y33" i="4"/>
  <c r="P5" i="4"/>
  <c r="Q5" i="4" s="1"/>
  <c r="O21" i="4"/>
  <c r="T10" i="4"/>
  <c r="AX17" i="4"/>
  <c r="BC10" i="4"/>
  <c r="BD10" i="4" s="1"/>
  <c r="AB43" i="4"/>
  <c r="AV23" i="4"/>
  <c r="AY18" i="4"/>
  <c r="AZ18" i="4" s="1"/>
  <c r="AS36" i="4"/>
  <c r="F16" i="4" a="1"/>
  <c r="F16" i="4" s="1"/>
  <c r="AM15" i="4"/>
  <c r="AA38" i="4"/>
  <c r="BC41" i="4"/>
  <c r="BD41" i="4" s="1"/>
  <c r="AD47" i="4"/>
  <c r="Y44" i="4"/>
  <c r="AE34" i="4"/>
  <c r="AV21" i="4"/>
  <c r="J51" i="4"/>
  <c r="AF40" i="4"/>
  <c r="W14" i="4"/>
  <c r="O14" i="4"/>
  <c r="AB16" i="4"/>
  <c r="AA34" i="4"/>
  <c r="BB21" i="4"/>
  <c r="BA51" i="4"/>
  <c r="X37" i="4"/>
  <c r="AE6" i="4"/>
  <c r="AU35" i="4"/>
  <c r="BA45" i="4"/>
  <c r="X43" i="4"/>
  <c r="AE24" i="4"/>
  <c r="AT43" i="4"/>
  <c r="BB24" i="4"/>
  <c r="P53" i="4"/>
  <c r="Q53" i="4" s="1"/>
  <c r="AT51" i="4"/>
  <c r="BC12" i="4"/>
  <c r="BD12" i="4" s="1"/>
  <c r="AK45" i="4"/>
  <c r="S35" i="4"/>
  <c r="AV18" i="4"/>
  <c r="AQ25" i="4"/>
  <c r="N53" i="4"/>
  <c r="AQ51" i="4"/>
  <c r="Z17" i="4"/>
  <c r="J10" i="4"/>
  <c r="AG28" i="4"/>
  <c r="AH28" i="4" s="1"/>
  <c r="AY52" i="4"/>
  <c r="AZ52" i="4" s="1"/>
  <c r="P18" i="4"/>
  <c r="Q18" i="4" s="1"/>
  <c r="V36" i="4"/>
  <c r="AU23" i="4"/>
  <c r="AT18" i="4"/>
  <c r="AR36" i="4"/>
  <c r="H20" i="4"/>
  <c r="H39" i="4"/>
  <c r="T5" i="4"/>
  <c r="AO36" i="4"/>
  <c r="E35" i="4" a="1"/>
  <c r="E35" i="4" s="1"/>
  <c r="U41" i="4"/>
  <c r="J14" i="4"/>
  <c r="AG41" i="4"/>
  <c r="AH41" i="4" s="1"/>
  <c r="E47" i="4" a="1"/>
  <c r="E47" i="4" s="1"/>
  <c r="AD41" i="4"/>
  <c r="AM4" i="4"/>
  <c r="AG53" i="4"/>
  <c r="AH53" i="4" s="1"/>
  <c r="AM19" i="4"/>
  <c r="H40" i="4"/>
  <c r="AB34" i="4"/>
  <c r="Z45" i="4"/>
  <c r="AR27" i="4"/>
  <c r="BA20" i="4"/>
  <c r="Z21" i="4"/>
  <c r="BB19" i="4"/>
  <c r="AU31" i="4"/>
  <c r="D6" i="4" a="1"/>
  <c r="D6" i="4" s="1"/>
  <c r="AV43" i="4"/>
  <c r="AF20" i="4"/>
  <c r="AU28" i="4"/>
  <c r="AQ14" i="4"/>
  <c r="V43" i="4"/>
  <c r="AD24" i="4"/>
  <c r="AN23" i="4"/>
  <c r="AT19" i="4"/>
  <c r="AG12" i="4"/>
  <c r="AH12" i="4" s="1"/>
  <c r="P20" i="4"/>
  <c r="Q20" i="4" s="1"/>
  <c r="AP43" i="4"/>
  <c r="Y18" i="4"/>
  <c r="V25" i="4"/>
  <c r="AK23" i="4"/>
  <c r="T51" i="4"/>
  <c r="AE12" i="4"/>
  <c r="BB10" i="4"/>
  <c r="E52" i="4" a="1"/>
  <c r="E52" i="4" s="1"/>
  <c r="H38" i="4"/>
  <c r="AM35" i="4"/>
  <c r="AM34" i="4"/>
  <c r="AU44" i="4"/>
  <c r="AJ40" i="4"/>
  <c r="J53" i="4"/>
  <c r="AR22" i="4"/>
  <c r="AM38" i="4"/>
  <c r="BC45" i="4"/>
  <c r="BD45" i="4" s="1"/>
  <c r="AF16" i="4"/>
  <c r="AJ21" i="4"/>
  <c r="AM47" i="4"/>
  <c r="AV53" i="4"/>
  <c r="BB22" i="4"/>
  <c r="X31" i="4"/>
  <c r="O38" i="4"/>
  <c r="AV28" i="4"/>
  <c r="W47" i="4"/>
  <c r="X28" i="4"/>
  <c r="AE20" i="4"/>
  <c r="AT28" i="4"/>
  <c r="BB46" i="4"/>
  <c r="O23" i="4"/>
  <c r="W19" i="4"/>
  <c r="J12" i="4"/>
  <c r="X30" i="4"/>
  <c r="S43" i="4"/>
  <c r="Z42" i="4"/>
  <c r="AV36" i="4"/>
  <c r="L23" i="4"/>
  <c r="AR19" i="4"/>
  <c r="F12" i="4" a="1"/>
  <c r="F12" i="4" s="1"/>
  <c r="AF19" i="4"/>
  <c r="H10" i="4"/>
  <c r="S15" i="4"/>
  <c r="AT24" i="4"/>
  <c r="W29" i="4"/>
  <c r="D52" i="4" a="1"/>
  <c r="D52" i="4" s="1"/>
  <c r="AG20" i="4"/>
  <c r="AH20" i="4" s="1"/>
  <c r="W43" i="4"/>
  <c r="AB20" i="4"/>
  <c r="AS38" i="4"/>
  <c r="Z44" i="4"/>
  <c r="N40" i="4"/>
  <c r="W44" i="4"/>
  <c r="AM23" i="4"/>
  <c r="W22" i="4"/>
  <c r="X14" i="4"/>
  <c r="J45" i="4"/>
  <c r="AU27" i="4"/>
  <c r="BC23" i="4"/>
  <c r="BD23" i="4" s="1"/>
  <c r="BC16" i="4"/>
  <c r="BD16" i="4" s="1"/>
  <c r="X53" i="4"/>
  <c r="AD22" i="4"/>
  <c r="Y9" i="4"/>
  <c r="BB45" i="4"/>
  <c r="Y28" i="4"/>
  <c r="AR16" i="4"/>
  <c r="AV48" i="4"/>
  <c r="V47" i="4"/>
  <c r="AU48" i="4"/>
  <c r="AD46" i="4"/>
  <c r="AN52" i="4"/>
  <c r="AU22" i="4"/>
  <c r="AM8" i="4"/>
  <c r="AM16" i="4"/>
  <c r="AQ28" i="4"/>
  <c r="AX24" i="4"/>
  <c r="BB29" i="4"/>
  <c r="AL52" i="4"/>
  <c r="U19" i="4"/>
  <c r="U14" i="4"/>
  <c r="AL22" i="4"/>
  <c r="P51" i="4"/>
  <c r="Q51" i="4" s="1"/>
  <c r="AC37" i="4"/>
  <c r="P24" i="4"/>
  <c r="Q24" i="4" s="1"/>
  <c r="AU49" i="4"/>
  <c r="L15" i="4"/>
  <c r="O24" i="4"/>
  <c r="AT49" i="4"/>
  <c r="AO23" i="4"/>
  <c r="N18" i="4"/>
  <c r="T36" i="4"/>
  <c r="AU11" i="4"/>
  <c r="AI48" i="4"/>
  <c r="N8" i="4"/>
  <c r="AQ18" i="4"/>
  <c r="J7" i="4"/>
  <c r="F51" i="4" a="1"/>
  <c r="F51" i="4" s="1"/>
  <c r="H43" i="4"/>
  <c r="AM12" i="4"/>
  <c r="U13" i="4"/>
  <c r="AA31" i="4"/>
  <c r="F24" i="4" a="1"/>
  <c r="F24" i="4" s="1"/>
  <c r="N28" i="4"/>
  <c r="AK12" i="4"/>
  <c r="AM51" i="4"/>
  <c r="E8" i="4" a="1"/>
  <c r="E8" i="4" s="1"/>
  <c r="S47" i="4"/>
  <c r="AG48" i="4"/>
  <c r="AH48" i="4" s="1"/>
  <c r="Y4" i="4"/>
  <c r="X38" i="4"/>
  <c r="BA41" i="4"/>
  <c r="AV14" i="4"/>
  <c r="AW41" i="4"/>
  <c r="W52" i="4"/>
  <c r="AB32" i="4"/>
  <c r="AX34" i="4"/>
  <c r="AE23" i="4"/>
  <c r="V16" i="4"/>
  <c r="W23" i="4"/>
  <c r="BC32" i="4"/>
  <c r="BD32" i="4" s="1"/>
  <c r="AV35" i="4"/>
  <c r="AA47" i="4"/>
  <c r="AW48" i="4"/>
  <c r="J16" i="4"/>
  <c r="AV10" i="4"/>
  <c r="AC30" i="4"/>
  <c r="X48" i="4"/>
  <c r="AE17" i="4"/>
  <c r="AO15" i="4"/>
  <c r="X22" i="4"/>
  <c r="BA27" i="4"/>
  <c r="T28" i="4"/>
  <c r="Z24" i="4"/>
  <c r="AF29" i="4"/>
  <c r="N52" i="4"/>
  <c r="U22" i="4"/>
  <c r="AE45" i="4"/>
  <c r="F32" i="4" a="1"/>
  <c r="F32" i="4" s="1"/>
  <c r="AE19" i="4"/>
  <c r="AI31" i="4"/>
  <c r="AJ46" i="4"/>
  <c r="X49" i="4"/>
  <c r="AB37" i="4"/>
  <c r="AI46" i="4"/>
  <c r="W49" i="4"/>
  <c r="AW52" i="4"/>
  <c r="AE42" i="4"/>
  <c r="AR29" i="4"/>
  <c r="Y11" i="4"/>
  <c r="AN10" i="4"/>
  <c r="AM50" i="4"/>
  <c r="X42" i="4"/>
  <c r="AL36" i="4"/>
  <c r="O19" i="4"/>
  <c r="P28" i="4"/>
  <c r="Q28" i="4" s="1"/>
  <c r="N12" i="4"/>
  <c r="AT11" i="4"/>
  <c r="AF9" i="4"/>
  <c r="L26" i="4"/>
  <c r="AC48" i="4"/>
  <c r="E12" i="4" a="1"/>
  <c r="E12" i="4" s="1"/>
  <c r="AU19" i="4"/>
  <c r="AG50" i="4"/>
  <c r="AH50" i="4" s="1"/>
  <c r="BC8" i="4"/>
  <c r="BD8" i="4" s="1"/>
  <c r="AM43" i="4"/>
  <c r="AL17" i="4"/>
  <c r="J31" i="4"/>
  <c r="AG24" i="4"/>
  <c r="AH24" i="4" s="1"/>
  <c r="X23" i="4"/>
  <c r="AX33" i="4"/>
  <c r="AD5" i="4"/>
  <c r="AD35" i="4"/>
  <c r="O46" i="4"/>
  <c r="BC49" i="4"/>
  <c r="BD49" i="4" s="1"/>
  <c r="BB48" i="4"/>
  <c r="Z12" i="4"/>
  <c r="AG13" i="4"/>
  <c r="AH13" i="4" s="1"/>
  <c r="AD51" i="4"/>
  <c r="AW50" i="4"/>
  <c r="L11" i="4"/>
  <c r="AV32" i="4"/>
  <c r="X7" i="4"/>
  <c r="BA23" i="4"/>
  <c r="AG6" i="4"/>
  <c r="AH6" i="4" s="1"/>
  <c r="E29" i="4" a="1"/>
  <c r="E29" i="4" s="1"/>
  <c r="AD16" i="4"/>
  <c r="AR51" i="4"/>
  <c r="E44" i="4" a="1"/>
  <c r="E44" i="4" s="1"/>
  <c r="AJ34" i="4"/>
  <c r="AK40" i="4"/>
  <c r="AA14" i="4"/>
  <c r="BC40" i="4"/>
  <c r="BD40" i="4" s="1"/>
  <c r="AW15" i="4"/>
  <c r="AG39" i="4"/>
  <c r="AH39" i="4" s="1"/>
  <c r="AC34" i="4"/>
  <c r="AS47" i="4"/>
  <c r="AM21" i="4"/>
  <c r="AQ34" i="4"/>
  <c r="AL27" i="4"/>
  <c r="AU52" i="4"/>
  <c r="D32" i="4" a="1"/>
  <c r="D32" i="4" s="1"/>
  <c r="Y35" i="4"/>
  <c r="AI30" i="4"/>
  <c r="AX10" i="4"/>
  <c r="AD27" i="4"/>
  <c r="Y10" i="4"/>
  <c r="H16" i="4"/>
  <c r="AU10" i="4"/>
  <c r="E17" i="4" a="1"/>
  <c r="E17" i="4" s="1"/>
  <c r="AJ44" i="4"/>
  <c r="W51" i="4"/>
  <c r="T40" i="4"/>
  <c r="T45" i="4"/>
  <c r="O40" i="4"/>
  <c r="BB34" i="4"/>
  <c r="J40" i="4"/>
  <c r="AB15" i="4"/>
  <c r="J39" i="4"/>
  <c r="D34" i="4" a="1"/>
  <c r="D34" i="4" s="1"/>
  <c r="AD30" i="4"/>
  <c r="J21" i="4"/>
  <c r="H45" i="4"/>
  <c r="F27" i="4" a="1"/>
  <c r="F27" i="4" s="1"/>
  <c r="AU15" i="4"/>
  <c r="AJ38" i="4"/>
  <c r="AW43" i="4"/>
  <c r="L16" i="4"/>
  <c r="Z10" i="4"/>
  <c r="AW21" i="4"/>
  <c r="Z51" i="4"/>
  <c r="AB27" i="4"/>
  <c r="X10" i="4"/>
  <c r="AP14" i="4"/>
  <c r="AO37" i="4"/>
  <c r="X32" i="4"/>
  <c r="AW7" i="4"/>
  <c r="AQ21" i="4"/>
  <c r="AR10" i="4"/>
  <c r="AY17" i="4"/>
  <c r="AZ17" i="4" s="1"/>
  <c r="AL49" i="4"/>
  <c r="N15" i="4"/>
  <c r="V32" i="4"/>
  <c r="L47" i="4"/>
  <c r="AF6" i="4"/>
  <c r="AP32" i="4"/>
  <c r="BC35" i="4"/>
  <c r="BD35" i="4" s="1"/>
  <c r="V17" i="4"/>
  <c r="AA13" i="4"/>
  <c r="BB35" i="4"/>
  <c r="U17" i="4"/>
  <c r="Z13" i="4"/>
  <c r="AA37" i="4"/>
  <c r="N24" i="4"/>
  <c r="AS49" i="4"/>
  <c r="AN29" i="4"/>
  <c r="H51" i="4"/>
  <c r="F38" i="4" a="1"/>
  <c r="F38" i="4" s="1"/>
  <c r="AR39" i="4"/>
  <c r="AU38" i="4"/>
  <c r="Y20" i="4"/>
  <c r="AW14" i="4"/>
  <c r="AL45" i="4"/>
  <c r="AN38" i="4"/>
  <c r="BC37" i="4"/>
  <c r="BD37" i="4" s="1"/>
  <c r="AR33" i="4"/>
  <c r="AI45" i="4"/>
  <c r="E30" i="4" a="1"/>
  <c r="E30" i="4" s="1"/>
  <c r="E53" i="4" a="1"/>
  <c r="E53" i="4" s="1"/>
  <c r="D4" i="4" a="1"/>
  <c r="D4" i="4" s="1"/>
  <c r="AB6" i="4"/>
  <c r="AF14" i="4"/>
  <c r="BA47" i="4"/>
  <c r="BC34" i="4"/>
  <c r="BD34" i="4" s="1"/>
  <c r="P45" i="4"/>
  <c r="Q45" i="4" s="1"/>
  <c r="Y14" i="4"/>
  <c r="AG37" i="4"/>
  <c r="AH37" i="4" s="1"/>
  <c r="W33" i="4"/>
  <c r="AN20" i="4"/>
  <c r="AJ16" i="4"/>
  <c r="N4" i="4"/>
  <c r="L30" i="4"/>
  <c r="Z34" i="4"/>
  <c r="Y37" i="4"/>
  <c r="AF47" i="4"/>
  <c r="AX28" i="4"/>
  <c r="W21" i="4"/>
  <c r="AY19" i="4"/>
  <c r="AZ19" i="4" s="1"/>
  <c r="AS53" i="4"/>
  <c r="AX22" i="4"/>
  <c r="AQ53" i="4"/>
  <c r="Y51" i="4"/>
  <c r="U47" i="4"/>
  <c r="AP31" i="4"/>
  <c r="AV6" i="4"/>
  <c r="BC26" i="4"/>
  <c r="BD26" i="4" s="1"/>
  <c r="O53" i="4"/>
  <c r="AS51" i="4"/>
  <c r="BB12" i="4"/>
  <c r="AQ13" i="4"/>
  <c r="AN31" i="4"/>
  <c r="V39" i="4"/>
  <c r="L21" i="4"/>
  <c r="V34" i="4"/>
  <c r="O39" i="4"/>
  <c r="U43" i="4"/>
  <c r="T12" i="4"/>
  <c r="D11" i="4" a="1"/>
  <c r="D11" i="4" s="1"/>
  <c r="P43" i="4"/>
  <c r="Q43" i="4" s="1"/>
  <c r="S12" i="4"/>
  <c r="X46" i="4"/>
  <c r="AL9" i="4"/>
  <c r="AU17" i="4"/>
  <c r="AU13" i="4"/>
  <c r="AJ7" i="4"/>
  <c r="AE22" i="4"/>
  <c r="AK8" i="4"/>
  <c r="S27" i="4"/>
  <c r="E39" i="4" a="1"/>
  <c r="E39" i="4" s="1"/>
  <c r="S41" i="4"/>
  <c r="AM18" i="4"/>
  <c r="H14" i="4"/>
  <c r="V4" i="4"/>
  <c r="AG34" i="4"/>
  <c r="AH34" i="4" s="1"/>
  <c r="V20" i="4"/>
  <c r="AY34" i="4"/>
  <c r="AZ34" i="4" s="1"/>
  <c r="AM31" i="4"/>
  <c r="AW18" i="4"/>
  <c r="S20" i="4"/>
  <c r="T27" i="4"/>
  <c r="U45" i="4"/>
  <c r="Z16" i="4"/>
  <c r="AL47" i="4"/>
  <c r="AV31" i="4"/>
  <c r="AK30" i="4"/>
  <c r="AX48" i="4"/>
  <c r="AT53" i="4"/>
  <c r="AA19" i="4"/>
  <c r="AQ23" i="4"/>
  <c r="AA22" i="4"/>
  <c r="S53" i="4"/>
  <c r="Y19" i="4"/>
  <c r="AB30" i="4"/>
  <c r="S31" i="4"/>
  <c r="Y6" i="4"/>
  <c r="AG26" i="4"/>
  <c r="AH26" i="4" s="1"/>
  <c r="AL23" i="4"/>
  <c r="AS19" i="4"/>
  <c r="AF12" i="4"/>
  <c r="V13" i="4"/>
  <c r="O31" i="4"/>
  <c r="AT6" i="4"/>
  <c r="AY23" i="4"/>
  <c r="AZ23" i="4" s="1"/>
  <c r="AN27" i="4"/>
  <c r="Z6" i="4"/>
  <c r="AF28" i="4"/>
  <c r="T8" i="4"/>
  <c r="AQ17" i="4"/>
  <c r="AE28" i="4"/>
  <c r="S8" i="4"/>
  <c r="AJ50" i="4"/>
  <c r="BA35" i="4"/>
  <c r="T17" i="4"/>
  <c r="Y13" i="4"/>
  <c r="N36" i="4"/>
  <c r="AP39" i="4"/>
  <c r="AP5" i="4"/>
  <c r="L8" i="4"/>
  <c r="AP53" i="4"/>
  <c r="H50" i="4"/>
  <c r="N19" i="4"/>
  <c r="AL7" i="4"/>
  <c r="AL25" i="4"/>
  <c r="AD48" i="4"/>
  <c r="AN13" i="4"/>
  <c r="AC53" i="4"/>
  <c r="AR6" i="4"/>
  <c r="F26" i="4" a="1"/>
  <c r="F26" i="4" s="1"/>
  <c r="O22" i="4"/>
  <c r="AG7" i="4"/>
  <c r="AH7" i="4" s="1"/>
  <c r="AK51" i="4"/>
  <c r="BC50" i="4"/>
  <c r="BD50" i="4" s="1"/>
  <c r="F28" i="4" a="1"/>
  <c r="F28" i="4" s="1"/>
  <c r="AD38" i="4"/>
  <c r="AW24" i="4"/>
  <c r="AV20" i="4"/>
  <c r="AV44" i="4"/>
  <c r="AM45" i="4"/>
  <c r="AW47" i="4"/>
  <c r="AD34" i="4"/>
  <c r="AG42" i="4"/>
  <c r="AH42" i="4" s="1"/>
  <c r="Y47" i="4"/>
  <c r="AT21" i="4"/>
  <c r="AX30" i="4"/>
  <c r="AP27" i="4"/>
  <c r="AO30" i="4"/>
  <c r="AW9" i="4"/>
  <c r="AU16" i="4"/>
  <c r="AA48" i="4"/>
  <c r="AR23" i="4"/>
  <c r="AY22" i="4"/>
  <c r="AZ22" i="4" s="1"/>
  <c r="T23" i="4"/>
  <c r="AA32" i="4"/>
  <c r="AP23" i="4"/>
  <c r="AW22" i="4"/>
  <c r="AP16" i="4"/>
  <c r="AP9" i="4"/>
  <c r="AW33" i="4"/>
  <c r="J26" i="4"/>
  <c r="N23" i="4"/>
  <c r="V19" i="4"/>
  <c r="H12" i="4"/>
  <c r="AA11" i="4"/>
  <c r="AN9" i="4"/>
  <c r="AU33" i="4"/>
  <c r="BB52" i="4"/>
  <c r="D21" i="4" a="1"/>
  <c r="D21" i="4" s="1"/>
  <c r="AM33" i="4"/>
  <c r="AL48" i="4"/>
  <c r="AP50" i="4"/>
  <c r="H8" i="4"/>
  <c r="AK48" i="4"/>
  <c r="AO50" i="4"/>
  <c r="L7" i="4"/>
  <c r="F35" i="4" a="1"/>
  <c r="F35" i="4" s="1"/>
  <c r="E38" i="4" a="1"/>
  <c r="E38" i="4" s="1"/>
  <c r="AB24" i="4"/>
  <c r="AG47" i="4"/>
  <c r="AH47" i="4" s="1"/>
  <c r="AF41" i="4"/>
  <c r="AR20" i="4"/>
  <c r="D47" i="4" a="1"/>
  <c r="D47" i="4" s="1"/>
  <c r="AR40" i="4"/>
  <c r="AF44" i="4"/>
  <c r="S30" i="4"/>
  <c r="H41" i="4"/>
  <c r="W20" i="4"/>
  <c r="AN4" i="4"/>
  <c r="AO20" i="4"/>
  <c r="AB35" i="4"/>
  <c r="AM24" i="4"/>
  <c r="F30" i="4" a="1"/>
  <c r="F30" i="4" s="1"/>
  <c r="S34" i="4"/>
  <c r="N27" i="4"/>
  <c r="U23" i="4"/>
  <c r="AX32" i="4"/>
  <c r="AR25" i="4"/>
  <c r="AF45" i="4"/>
  <c r="BA52" i="4"/>
  <c r="V5" i="4"/>
  <c r="AQ12" i="4"/>
  <c r="AD28" i="4"/>
  <c r="AB11" i="4"/>
  <c r="P19" i="4"/>
  <c r="Q19" i="4" s="1"/>
  <c r="X13" i="4"/>
  <c r="AI23" i="4"/>
  <c r="AC31" i="4"/>
  <c r="L50" i="4"/>
  <c r="AS30" i="4"/>
  <c r="H5" i="4"/>
  <c r="L6" i="4"/>
  <c r="AG10" i="4"/>
  <c r="AH10" i="4" s="1"/>
  <c r="AO21" i="4"/>
  <c r="AV46" i="4"/>
  <c r="BB28" i="4"/>
  <c r="D50" i="4" a="1"/>
  <c r="D50" i="4" s="1"/>
  <c r="AC44" i="4"/>
  <c r="AI21" i="4"/>
  <c r="AS52" i="4"/>
  <c r="AX39" i="4"/>
  <c r="AG29" i="4"/>
  <c r="AH29" i="4" s="1"/>
  <c r="AY27" i="4"/>
  <c r="AZ27" i="4" s="1"/>
  <c r="AX9" i="4"/>
  <c r="AT29" i="4"/>
  <c r="AJ48" i="4"/>
  <c r="AF33" i="4"/>
  <c r="F39" i="4" a="1"/>
  <c r="F39" i="4" s="1"/>
  <c r="AI34" i="4"/>
  <c r="AK34" i="4"/>
  <c r="V37" i="4"/>
  <c r="AB33" i="4"/>
  <c r="X27" i="4"/>
  <c r="AL15" i="4"/>
  <c r="AK22" i="4"/>
  <c r="AW13" i="4"/>
  <c r="AP7" i="4"/>
  <c r="L51" i="4"/>
  <c r="AS17" i="4"/>
  <c r="S6" i="4"/>
  <c r="Z11" i="4"/>
  <c r="BA15" i="4"/>
  <c r="BB43" i="4"/>
  <c r="AM26" i="4"/>
  <c r="AX15" i="4"/>
  <c r="AL29" i="4"/>
  <c r="E18" i="4" a="1"/>
  <c r="E18" i="4" s="1"/>
  <c r="Y27" i="4"/>
  <c r="AD40" i="4"/>
  <c r="AX51" i="4"/>
  <c r="AU45" i="4"/>
  <c r="O37" i="4"/>
  <c r="E32" i="4" a="1"/>
  <c r="E32" i="4" s="1"/>
  <c r="L40" i="4"/>
  <c r="U16" i="4"/>
  <c r="AB22" i="4"/>
  <c r="AL14" i="4"/>
  <c r="AM52" i="4"/>
  <c r="P9" i="4"/>
  <c r="Q9" i="4" s="1"/>
  <c r="D33" i="4" a="1"/>
  <c r="D33" i="4" s="1"/>
  <c r="N45" i="4"/>
  <c r="E27" i="4" a="1"/>
  <c r="E27" i="4" s="1"/>
  <c r="AF30" i="4"/>
  <c r="AI47" i="4"/>
  <c r="BB33" i="4"/>
  <c r="BC27" i="4"/>
  <c r="BD27" i="4" s="1"/>
  <c r="AO31" i="4"/>
  <c r="S28" i="4"/>
  <c r="AU24" i="4"/>
  <c r="AO49" i="4"/>
  <c r="AS29" i="4"/>
  <c r="AR24" i="4"/>
  <c r="L24" i="4"/>
  <c r="O12" i="4"/>
  <c r="L43" i="4"/>
  <c r="E51" i="4" a="1"/>
  <c r="E51" i="4" s="1"/>
  <c r="W9" i="4"/>
  <c r="AV37" i="4"/>
  <c r="V21" i="4"/>
  <c r="P15" i="4"/>
  <c r="Q15" i="4" s="1"/>
  <c r="T48" i="4"/>
  <c r="AS32" i="4"/>
  <c r="D46" i="4" a="1"/>
  <c r="D46" i="4" s="1"/>
  <c r="AR48" i="4"/>
  <c r="Z9" i="4"/>
  <c r="T52" i="4"/>
  <c r="U10" i="4"/>
  <c r="AT39" i="4"/>
  <c r="AQ9" i="4"/>
  <c r="AY53" i="4"/>
  <c r="AZ53" i="4" s="1"/>
  <c r="AV13" i="4"/>
  <c r="AP12" i="4"/>
  <c r="L12" i="4"/>
  <c r="AO12" i="4"/>
  <c r="AO5" i="4"/>
  <c r="AF48" i="4"/>
  <c r="AI32" i="4"/>
  <c r="AP49" i="4"/>
  <c r="O28" i="4"/>
  <c r="BB37" i="4"/>
  <c r="F8" i="4" a="1"/>
  <c r="F8" i="4" s="1"/>
  <c r="J42" i="4"/>
  <c r="AX35" i="4"/>
  <c r="U15" i="4"/>
  <c r="AQ35" i="4"/>
  <c r="AT22" i="4"/>
  <c r="X33" i="4"/>
  <c r="J35" i="4"/>
  <c r="AX52" i="4"/>
  <c r="AC11" i="4"/>
  <c r="AP13" i="4"/>
  <c r="P12" i="4"/>
  <c r="Q12" i="4" s="1"/>
  <c r="O5" i="4"/>
  <c r="AU51" i="4"/>
  <c r="AN39" i="4"/>
  <c r="S49" i="4"/>
  <c r="AJ10" i="4"/>
  <c r="AE9" i="4"/>
  <c r="U30" i="4"/>
  <c r="AK24" i="4"/>
  <c r="J28" i="4"/>
  <c r="F7" i="4" a="1"/>
  <c r="F7" i="4" s="1"/>
  <c r="AB17" i="4"/>
  <c r="AA28" i="4"/>
  <c r="AT9" i="4"/>
  <c r="T35" i="4"/>
  <c r="V22" i="4"/>
  <c r="AU18" i="4"/>
  <c r="F10" i="4" a="1"/>
  <c r="F10" i="4" s="1"/>
  <c r="AE30" i="4"/>
  <c r="O34" i="4"/>
  <c r="Z19" i="4"/>
  <c r="U28" i="4"/>
  <c r="AU6" i="4"/>
  <c r="Y24" i="4"/>
  <c r="O51" i="4"/>
  <c r="H35" i="4"/>
  <c r="L5" i="4"/>
  <c r="O8" i="4"/>
  <c r="U27" i="4"/>
  <c r="O50" i="4"/>
  <c r="AQ49" i="4"/>
  <c r="AJ32" i="4"/>
  <c r="AE33" i="4"/>
  <c r="X11" i="4"/>
  <c r="D51" i="4" a="1"/>
  <c r="D51" i="4" s="1"/>
  <c r="AE40" i="4"/>
  <c r="O16" i="4"/>
  <c r="AY39" i="4"/>
  <c r="AZ39" i="4" s="1"/>
  <c r="AU32" i="4"/>
  <c r="AX46" i="4"/>
  <c r="N20" i="4"/>
  <c r="X19" i="4"/>
  <c r="E10" i="4" a="1"/>
  <c r="E10" i="4" s="1"/>
  <c r="Y21" i="4"/>
  <c r="AG27" i="4"/>
  <c r="AH27" i="4" s="1"/>
  <c r="AB39" i="4"/>
  <c r="AV39" i="4"/>
  <c r="AA17" i="4"/>
  <c r="AV27" i="4"/>
  <c r="AW39" i="4"/>
  <c r="N51" i="4"/>
  <c r="AI50" i="4"/>
  <c r="AJ23" i="4"/>
  <c r="AO26" i="4"/>
  <c r="AL12" i="4"/>
  <c r="J5" i="4"/>
  <c r="AO24" i="4"/>
  <c r="J50" i="4"/>
  <c r="BA53" i="4"/>
  <c r="V23" i="4"/>
  <c r="BB18" i="4"/>
  <c r="Z33" i="4"/>
  <c r="AL8" i="4"/>
  <c r="Z15" i="4"/>
  <c r="AI42" i="4"/>
  <c r="T19" i="4"/>
  <c r="AR11" i="4"/>
  <c r="AQ5" i="4"/>
  <c r="BB15" i="4"/>
  <c r="S5" i="4"/>
  <c r="AI8" i="4"/>
  <c r="V11" i="4"/>
  <c r="Y46" i="4"/>
  <c r="AL26" i="4"/>
  <c r="AM39" i="4"/>
  <c r="AN51" i="4"/>
  <c r="BA37" i="4"/>
  <c r="AF8" i="4"/>
  <c r="U32" i="4"/>
  <c r="Z23" i="4"/>
  <c r="S46" i="4"/>
  <c r="O48" i="4"/>
  <c r="BC7" i="4"/>
  <c r="BD7" i="4" s="1"/>
  <c r="AV22" i="4"/>
  <c r="AC26" i="4"/>
  <c r="AO28" i="4"/>
  <c r="AA8" i="4"/>
  <c r="AC21" i="4"/>
  <c r="N33" i="4"/>
  <c r="AC29" i="4"/>
  <c r="O10" i="4"/>
  <c r="Y7" i="4"/>
  <c r="AC15" i="4"/>
  <c r="V24" i="4"/>
  <c r="AB49" i="4"/>
  <c r="AR32" i="4"/>
  <c r="AI36" i="4"/>
  <c r="AY13" i="4"/>
  <c r="AZ13" i="4" s="1"/>
  <c r="AJ29" i="4"/>
  <c r="S44" i="4"/>
  <c r="Z43" i="4"/>
  <c r="AU21" i="4"/>
  <c r="AX18" i="4"/>
  <c r="P8" i="4"/>
  <c r="Q8" i="4" s="1"/>
  <c r="AE37" i="4"/>
  <c r="BB17" i="4"/>
  <c r="AS39" i="4"/>
  <c r="AA27" i="4"/>
  <c r="S25" i="4"/>
  <c r="H15" i="4"/>
  <c r="AO25" i="4"/>
  <c r="AM36" i="4"/>
  <c r="H47" i="4"/>
  <c r="AR17" i="4"/>
  <c r="AJ5" i="4"/>
  <c r="AO18" i="4"/>
  <c r="BC19" i="4"/>
  <c r="BD19" i="4" s="1"/>
  <c r="T31" i="4"/>
  <c r="F50" i="4" a="1"/>
  <c r="F50" i="4" s="1"/>
  <c r="P30" i="4"/>
  <c r="Q30" i="4" s="1"/>
  <c r="AA10" i="4"/>
  <c r="S23" i="4"/>
  <c r="AA24" i="4"/>
  <c r="BB26" i="4"/>
  <c r="N35" i="4"/>
  <c r="AR12" i="4"/>
  <c r="AK33" i="4"/>
  <c r="AX53" i="4"/>
  <c r="AQ36" i="4"/>
  <c r="AY35" i="4"/>
  <c r="AZ35" i="4" s="1"/>
  <c r="L27" i="4"/>
  <c r="P17" i="4"/>
  <c r="Q17" i="4" s="1"/>
  <c r="S13" i="4"/>
  <c r="F18" i="4" a="1"/>
  <c r="F18" i="4" s="1"/>
  <c r="P27" i="4"/>
  <c r="Q27" i="4" s="1"/>
  <c r="AB51" i="4"/>
  <c r="AP52" i="4"/>
  <c r="W50" i="4"/>
  <c r="H29" i="4"/>
  <c r="P39" i="4"/>
  <c r="Q39" i="4" s="1"/>
  <c r="S50" i="4"/>
  <c r="O18" i="4"/>
  <c r="J15" i="4"/>
  <c r="U29" i="4"/>
  <c r="N43" i="4"/>
  <c r="S36" i="4"/>
  <c r="O29" i="4"/>
  <c r="AG23" i="4"/>
  <c r="AH23" i="4" s="1"/>
  <c r="AJ8" i="4"/>
  <c r="AJ25" i="4"/>
  <c r="U42" i="4"/>
  <c r="AF32" i="4"/>
  <c r="D43" i="4" a="1"/>
  <c r="D43" i="4" s="1"/>
  <c r="AU34" i="4"/>
  <c r="BB32" i="4"/>
  <c r="AR31" i="4"/>
  <c r="AB7" i="4"/>
  <c r="P49" i="4"/>
  <c r="Q49" i="4" s="1"/>
  <c r="AN33" i="4"/>
  <c r="AQ7" i="4"/>
  <c r="AF42" i="4"/>
  <c r="AF31" i="4"/>
  <c r="V49" i="4"/>
  <c r="AC28" i="4"/>
  <c r="T29" i="4"/>
  <c r="AI5" i="4"/>
  <c r="AK52" i="4"/>
  <c r="J8" i="4"/>
  <c r="AK36" i="4"/>
  <c r="AN24" i="4"/>
  <c r="AL39" i="4"/>
  <c r="L28" i="4"/>
  <c r="AJ26" i="4"/>
  <c r="AK18" i="4"/>
  <c r="AB9" i="4"/>
  <c r="AD8" i="4"/>
  <c r="L22" i="4"/>
  <c r="D5" i="4" a="1"/>
  <c r="D5" i="4" s="1"/>
  <c r="AR47" i="4"/>
  <c r="AX21" i="4"/>
  <c r="AV51" i="4"/>
  <c r="V14" i="4"/>
  <c r="AX23" i="4"/>
  <c r="T7" i="4"/>
  <c r="AV17" i="4"/>
  <c r="O43" i="4"/>
  <c r="AX11" i="4"/>
  <c r="BB51" i="4"/>
  <c r="AR49" i="4"/>
  <c r="AJ47" i="4"/>
  <c r="N37" i="4"/>
  <c r="AK50" i="4"/>
  <c r="O49" i="4"/>
  <c r="AS6" i="4"/>
  <c r="V48" i="4"/>
  <c r="T30" i="4"/>
  <c r="AU42" i="4"/>
  <c r="AG35" i="4"/>
  <c r="AH35" i="4" s="1"/>
  <c r="AE50" i="4"/>
  <c r="S32" i="4"/>
  <c r="AI16" i="4"/>
  <c r="P33" i="4"/>
  <c r="Q33" i="4" s="1"/>
  <c r="AF36" i="4"/>
  <c r="AL19" i="4"/>
  <c r="AY26" i="4"/>
  <c r="AZ26" i="4" s="1"/>
  <c r="E31" i="4" a="1"/>
  <c r="E31" i="4" s="1"/>
  <c r="BA32" i="4"/>
  <c r="AO8" i="4"/>
  <c r="T49" i="4"/>
  <c r="E43" i="4" a="1"/>
  <c r="E43" i="4" s="1"/>
  <c r="AP45" i="4"/>
  <c r="AO7" i="4"/>
  <c r="AO52" i="4"/>
  <c r="AR13" i="4"/>
  <c r="AI10" i="4"/>
  <c r="AY42" i="4"/>
  <c r="AZ42" i="4" s="1"/>
  <c r="AQ6" i="4"/>
  <c r="AP19" i="4"/>
  <c r="AW37" i="4"/>
  <c r="AC8" i="4"/>
  <c r="H22" i="4"/>
  <c r="AE25" i="4"/>
  <c r="AQ22" i="4"/>
  <c r="AD25" i="4"/>
  <c r="H48" i="4"/>
  <c r="AY7" i="4"/>
  <c r="AZ7" i="4" s="1"/>
  <c r="AD15" i="4"/>
  <c r="AF17" i="4"/>
  <c r="AJ11" i="4"/>
  <c r="AP33" i="4"/>
  <c r="Z36" i="4"/>
  <c r="D48" i="4" a="1"/>
  <c r="D48" i="4" s="1"/>
  <c r="AN15" i="4"/>
  <c r="AN12" i="4"/>
  <c r="F15" i="4" a="1"/>
  <c r="F15" i="4" s="1"/>
  <c r="AO35" i="4"/>
  <c r="N50" i="4"/>
  <c r="AD31" i="4"/>
  <c r="AJ52" i="4"/>
  <c r="AN18" i="4"/>
  <c r="L17" i="4"/>
  <c r="T46" i="4"/>
  <c r="N22" i="4"/>
  <c r="AA9" i="4"/>
  <c r="AD50" i="4"/>
  <c r="AE39" i="4"/>
  <c r="E36" i="4" a="1"/>
  <c r="E36" i="4" s="1"/>
  <c r="S18" i="4"/>
  <c r="P25" i="4"/>
  <c r="Q25" i="4" s="1"/>
  <c r="AJ9" i="4"/>
  <c r="D15" i="4" a="1"/>
  <c r="D15" i="4" s="1"/>
  <c r="AD11" i="4"/>
  <c r="AP29" i="4"/>
  <c r="V28" i="4"/>
  <c r="L37" i="4"/>
  <c r="V46" i="4"/>
  <c r="D12" i="4" a="1"/>
  <c r="D12" i="4" s="1"/>
  <c r="AK7" i="4"/>
  <c r="AN49" i="4"/>
  <c r="Y22" i="4"/>
  <c r="AL35" i="4"/>
  <c r="AP17" i="4"/>
  <c r="AI7" i="4"/>
  <c r="AI12" i="4"/>
  <c r="F6" i="4" a="1"/>
  <c r="F6" i="4" s="1"/>
  <c r="AK5" i="4"/>
  <c r="AW53" i="4"/>
  <c r="AO39" i="4"/>
  <c r="BA43" i="4"/>
  <c r="N17" i="4"/>
  <c r="H7" i="4"/>
  <c r="AE8" i="4"/>
  <c r="AT42" i="4"/>
  <c r="AD10" i="4"/>
  <c r="AF21" i="4"/>
  <c r="N42" i="4"/>
  <c r="F49" i="4" a="1"/>
  <c r="F49" i="4" s="1"/>
  <c r="AO13" i="4"/>
  <c r="AI33" i="4"/>
  <c r="AN35" i="4"/>
  <c r="F43" i="4" a="1"/>
  <c r="F43" i="4" s="1"/>
  <c r="AM9" i="4"/>
  <c r="AR18" i="4"/>
  <c r="AE48" i="4"/>
  <c r="AO51" i="4"/>
  <c r="AS21" i="4"/>
  <c r="AA23" i="4"/>
  <c r="AF50" i="4"/>
  <c r="AI24" i="4"/>
  <c r="AO19" i="4"/>
  <c r="AB52" i="4"/>
  <c r="AS46" i="4"/>
  <c r="AE21" i="4"/>
  <c r="AC24" i="4"/>
  <c r="J13" i="4"/>
  <c r="AK6" i="4"/>
  <c r="BA29" i="4"/>
  <c r="AJ19" i="4"/>
  <c r="Z26" i="4"/>
  <c r="BB9" i="4"/>
  <c r="AU8" i="4"/>
  <c r="N21" i="4"/>
  <c r="AL42" i="4"/>
  <c r="L29" i="4"/>
  <c r="AU5" i="4"/>
  <c r="L49" i="4"/>
  <c r="S7" i="4"/>
  <c r="AQ24" i="4"/>
  <c r="AK10" i="4"/>
  <c r="L19" i="4"/>
  <c r="AC23" i="4"/>
  <c r="AK15" i="4"/>
  <c r="E50" i="4" a="1"/>
  <c r="E50" i="4" s="1"/>
  <c r="AR5" i="4"/>
  <c r="S17" i="4"/>
  <c r="AP51" i="4"/>
  <c r="AG32" i="4"/>
  <c r="AH32" i="4" s="1"/>
  <c r="AF52" i="4"/>
  <c r="AY37" i="4"/>
  <c r="AZ37" i="4" s="1"/>
  <c r="AI26" i="4"/>
  <c r="H17" i="4"/>
  <c r="AP37" i="4"/>
  <c r="AJ17" i="4"/>
  <c r="AF15" i="4"/>
  <c r="AI17" i="4"/>
  <c r="O11" i="4"/>
  <c r="AA18" i="4"/>
  <c r="AD49" i="4"/>
  <c r="D22" i="4" a="1"/>
  <c r="D22" i="4" s="1"/>
  <c r="T25" i="4"/>
  <c r="AN8" i="4"/>
  <c r="T22" i="4"/>
  <c r="J25" i="4"/>
  <c r="AP15" i="4"/>
  <c r="AC9" i="4"/>
  <c r="E26" i="4" a="1"/>
  <c r="E26" i="4" s="1"/>
  <c r="V29" i="4"/>
  <c r="AN7" i="4"/>
  <c r="D39" i="4" a="1"/>
  <c r="D39" i="4" s="1"/>
  <c r="N26" i="4"/>
  <c r="AW11" i="4"/>
  <c r="AP18" i="4"/>
  <c r="BC21" i="4"/>
  <c r="BD21" i="4" s="1"/>
  <c r="H19" i="4"/>
  <c r="AN43" i="4"/>
  <c r="AA53" i="4"/>
  <c r="AF7" i="4"/>
  <c r="O42" i="4"/>
  <c r="T9" i="4"/>
  <c r="AY8" i="4"/>
  <c r="AZ8" i="4" s="1"/>
  <c r="F31" i="4" a="1"/>
  <c r="F31" i="4" s="1"/>
  <c r="O36" i="4"/>
  <c r="P6" i="4"/>
  <c r="Q6" i="4" s="1"/>
  <c r="N7" i="4"/>
  <c r="AD53" i="4"/>
  <c r="P22" i="4"/>
  <c r="Q22" i="4" s="1"/>
  <c r="BC28" i="4"/>
  <c r="BD28" i="4" s="1"/>
  <c r="AX37" i="4"/>
  <c r="E7" i="4" a="1"/>
  <c r="E7" i="4" s="1"/>
  <c r="AQ39" i="4"/>
  <c r="J24" i="4"/>
  <c r="O26" i="4"/>
  <c r="AD23" i="4"/>
  <c r="Y32" i="4"/>
  <c r="AF10" i="4"/>
  <c r="D37" i="4" a="1"/>
  <c r="D37" i="4" s="1"/>
  <c r="T6" i="4"/>
  <c r="AC46" i="4"/>
  <c r="AN5" i="4"/>
  <c r="AV15" i="4"/>
  <c r="AK39" i="4"/>
  <c r="AL51" i="4"/>
  <c r="L31" i="4"/>
  <c r="AX16" i="4"/>
  <c r="AK17" i="4"/>
  <c r="AS28" i="4"/>
  <c r="AD7" i="4"/>
  <c r="D28" i="4" a="1"/>
  <c r="D28" i="4" s="1"/>
  <c r="AJ33" i="4"/>
  <c r="AL50" i="4"/>
  <c r="AM25" i="4"/>
  <c r="AK35" i="4"/>
  <c r="J6" i="4"/>
  <c r="AQ19" i="4"/>
  <c r="H28" i="4"/>
  <c r="Y23" i="4"/>
  <c r="F17" i="4" a="1"/>
  <c r="F17" i="4" s="1"/>
  <c r="AF46" i="4"/>
  <c r="J17" i="4"/>
  <c r="E6" i="4" a="1"/>
  <c r="E6" i="4" s="1"/>
  <c r="AN25" i="4"/>
  <c r="D8" i="4" a="1"/>
  <c r="D8" i="4" s="1"/>
  <c r="O25" i="4"/>
  <c r="J30" i="4"/>
  <c r="AS42" i="4"/>
  <c r="AG18" i="4"/>
  <c r="AH18" i="4" s="1"/>
  <c r="AJ43" i="4"/>
  <c r="BA5" i="4"/>
  <c r="AK19" i="4"/>
  <c r="BA25" i="4"/>
  <c r="L32" i="4"/>
  <c r="BA36" i="4"/>
  <c r="AI19" i="4"/>
  <c r="AX25" i="4"/>
  <c r="AO48" i="4"/>
  <c r="Y17" i="4"/>
  <c r="AX36" i="4"/>
  <c r="AK42" i="4"/>
  <c r="O17" i="4"/>
  <c r="P48" i="4"/>
  <c r="Q48" i="4" s="1"/>
  <c r="AT46" i="4"/>
  <c r="AQ42" i="4"/>
  <c r="L48" i="4"/>
  <c r="BC36" i="4"/>
  <c r="BD36" i="4" s="1"/>
  <c r="AP22" i="4"/>
  <c r="AC25" i="4"/>
  <c r="T39" i="4"/>
  <c r="AC36" i="4"/>
  <c r="AN22" i="4"/>
  <c r="AA25" i="4"/>
  <c r="AG19" i="4"/>
  <c r="AH19" i="4" s="1"/>
  <c r="X5" i="4"/>
  <c r="AT5" i="4"/>
  <c r="Z29" i="4"/>
  <c r="AM30" i="4"/>
  <c r="AE10" i="4"/>
  <c r="AF24" i="4"/>
  <c r="S10" i="4"/>
  <c r="AE36" i="4"/>
  <c r="E22" i="4" a="1"/>
  <c r="E22" i="4" s="1"/>
  <c r="AY43" i="4"/>
  <c r="AZ43" i="4" s="1"/>
  <c r="E19" i="4" a="1"/>
  <c r="E19" i="4" s="1"/>
  <c r="J19" i="4"/>
  <c r="T32" i="4"/>
  <c r="BA8" i="4"/>
  <c r="D17" i="4" a="1"/>
  <c r="D17" i="4" s="1"/>
  <c r="E24" i="4" a="1"/>
  <c r="E24" i="4" s="1"/>
  <c r="AG8" i="4"/>
  <c r="AH8" i="4" s="1"/>
  <c r="P42" i="4"/>
  <c r="Q42" i="4" s="1"/>
  <c r="AE7" i="4"/>
  <c r="AB8" i="4"/>
  <c r="Z39" i="4"/>
  <c r="E49" i="4" a="1"/>
  <c r="E49" i="4" s="1"/>
  <c r="AD9" i="4"/>
  <c r="AU46" i="4"/>
  <c r="D7" i="4" a="1"/>
  <c r="D7" i="4" s="1"/>
  <c r="U33" i="4"/>
  <c r="AD12" i="4"/>
  <c r="AE5" i="4"/>
  <c r="BA26" i="4"/>
  <c r="AF18" i="4"/>
  <c r="AL11" i="4"/>
  <c r="N46" i="4"/>
  <c r="AB21" i="4"/>
  <c r="W24" i="4"/>
  <c r="T21" i="4"/>
  <c r="E42" i="4" a="1"/>
  <c r="E42" i="4" s="1"/>
  <c r="AL18" i="4"/>
  <c r="BB8" i="4"/>
  <c r="Y53" i="4"/>
  <c r="BB5" i="4"/>
  <c r="AP42" i="4"/>
  <c r="Y16" i="4"/>
  <c r="AG17" i="4"/>
  <c r="AH17" i="4" s="1"/>
  <c r="H53" i="4"/>
  <c r="AW12" i="4"/>
  <c r="BB23" i="4"/>
  <c r="AN46" i="4"/>
  <c r="AW27" i="4"/>
  <c r="F5" i="4" a="1"/>
  <c r="F5" i="4" s="1"/>
  <c r="BA46" i="4"/>
  <c r="D26" i="4" a="1"/>
  <c r="D26" i="4" s="1"/>
  <c r="AJ12" i="4"/>
  <c r="AC52" i="4"/>
  <c r="BB31" i="4"/>
  <c r="D25" i="4" a="1"/>
  <c r="D25" i="4" s="1"/>
  <c r="AB53" i="4"/>
  <c r="AI15" i="4"/>
  <c r="H31" i="4"/>
  <c r="AE29" i="4"/>
  <c r="AY12" i="4"/>
  <c r="AZ12" i="4" s="1"/>
  <c r="Z52" i="4"/>
  <c r="Z8" i="4"/>
  <c r="AJ37" i="4"/>
  <c r="Y8" i="4"/>
  <c r="AI37" i="4"/>
  <c r="X8" i="4"/>
  <c r="AA15" i="4"/>
  <c r="S11" i="4"/>
  <c r="AX13" i="4"/>
  <c r="AN11" i="4"/>
  <c r="AI35" i="4"/>
  <c r="BC31" i="4"/>
  <c r="BD31" i="4" s="1"/>
  <c r="AE35" i="4"/>
  <c r="AA12" i="4"/>
  <c r="AE15" i="4"/>
  <c r="AX50" i="4"/>
  <c r="AX31" i="4"/>
  <c r="Z50" i="4"/>
  <c r="AQ31" i="4"/>
  <c r="AV50" i="4"/>
  <c r="AF37" i="4"/>
  <c r="AD13" i="4"/>
  <c r="X29" i="4"/>
  <c r="BA13" i="4"/>
  <c r="F19" i="4" a="1"/>
  <c r="F19" i="4" s="1"/>
  <c r="AJ39" i="4"/>
  <c r="AL43" i="4"/>
  <c r="E28" i="4" a="1"/>
  <c r="E28" i="4" s="1"/>
  <c r="H6" i="4"/>
  <c r="BA28" i="4"/>
  <c r="N48" i="4"/>
  <c r="AB50" i="4"/>
  <c r="AI43" i="4"/>
  <c r="AX26" i="4"/>
  <c r="AL28" i="4"/>
  <c r="AX5" i="4"/>
  <c r="AE43" i="4"/>
  <c r="AV26" i="4"/>
  <c r="F9" i="4" a="1"/>
  <c r="F9" i="4" s="1"/>
  <c r="AN17" i="4"/>
  <c r="AJ51" i="4"/>
  <c r="W10" i="4"/>
  <c r="AL37" i="4"/>
  <c r="BA7" i="4"/>
  <c r="AN28" i="4"/>
  <c r="AA26" i="4"/>
  <c r="BA48" i="4"/>
  <c r="AA5" i="4"/>
  <c r="E48" i="4" a="1"/>
  <c r="E48" i="4" s="1"/>
  <c r="AP6" i="4"/>
  <c r="AL6" i="4"/>
  <c r="X24" i="4"/>
  <c r="AJ6" i="4"/>
  <c r="H9" i="4"/>
  <c r="AY49" i="4"/>
  <c r="AZ49" i="4" s="1"/>
  <c r="AW49" i="4"/>
  <c r="AM11" i="4"/>
  <c r="AQ11" i="4"/>
  <c r="AF35" i="4"/>
  <c r="L42" i="4"/>
  <c r="AP46" i="4"/>
  <c r="AQ33" i="4"/>
  <c r="U35" i="4"/>
  <c r="E13" i="4" a="1"/>
  <c r="E13" i="4" s="1"/>
  <c r="AI18" i="4"/>
  <c r="AQ46" i="4"/>
  <c r="AX12" i="4"/>
  <c r="L33" i="4"/>
  <c r="N10" i="4"/>
  <c r="AI11" i="4"/>
  <c r="AX49" i="4"/>
  <c r="AU50" i="4"/>
  <c r="X25" i="4"/>
  <c r="AC12" i="4"/>
  <c r="AX8" i="4"/>
  <c r="AW8" i="4"/>
  <c r="W18" i="4"/>
  <c r="X51" i="4"/>
  <c r="J11" i="4"/>
  <c r="AG36" i="4"/>
  <c r="AH36" i="4" s="1"/>
  <c r="T24" i="4"/>
  <c r="W26" i="4"/>
  <c r="BB50" i="4"/>
  <c r="AY50" i="4"/>
  <c r="AZ50" i="4" s="1"/>
  <c r="AA50" i="4"/>
  <c r="AN42" i="4"/>
  <c r="J32" i="4"/>
  <c r="E23" i="4" a="1"/>
  <c r="E23" i="4" s="1"/>
  <c r="AG15" i="4"/>
  <c r="AH15" i="4" s="1"/>
  <c r="AC7" i="4"/>
  <c r="Z7" i="4"/>
  <c r="F42" i="4" a="1"/>
  <c r="F42" i="4" s="1"/>
  <c r="AK43" i="4"/>
  <c r="AB26" i="4"/>
  <c r="AY5" i="4"/>
  <c r="AZ5" i="4" s="1"/>
  <c r="Y12" i="4"/>
  <c r="AI6" i="4"/>
  <c r="AL31" i="4"/>
  <c r="U50" i="4"/>
  <c r="U8" i="4"/>
  <c r="P32" i="4"/>
  <c r="Q32" i="4" s="1"/>
  <c r="D36" i="4" a="1"/>
  <c r="D36" i="4" s="1"/>
  <c r="AN6" i="4"/>
  <c r="AD29" i="4"/>
  <c r="BB49" i="4"/>
  <c r="AX7" i="4"/>
  <c r="V18" i="4"/>
  <c r="O35" i="4"/>
  <c r="F46" i="4" a="1"/>
  <c r="F46" i="4" s="1"/>
  <c r="P46" i="4"/>
  <c r="Q46" i="4" s="1"/>
  <c r="AE49" i="4"/>
  <c r="D49" i="4" a="1"/>
  <c r="D49" i="4" s="1"/>
  <c r="AB12" i="4"/>
  <c r="AI13" i="4"/>
  <c r="H13" i="4"/>
  <c r="AY25" i="4"/>
  <c r="AZ25" i="4" s="1"/>
  <c r="H46" i="4"/>
  <c r="AJ28" i="4"/>
  <c r="AM13" i="4"/>
  <c r="V8" i="4"/>
  <c r="BB7" i="4"/>
  <c r="L53" i="4"/>
  <c r="AK11" i="4"/>
  <c r="AB25" i="4"/>
  <c r="AD17" i="4"/>
  <c r="AM22" i="4"/>
  <c r="AT36" i="4"/>
  <c r="BA24" i="4"/>
  <c r="BC25" i="4"/>
  <c r="BD25" i="4" s="1"/>
  <c r="J23" i="4"/>
  <c r="N11" i="4"/>
  <c r="AY29" i="4"/>
  <c r="AZ29" i="4" s="1"/>
  <c r="Y50" i="4"/>
  <c r="H32" i="4"/>
  <c r="AF5" i="4"/>
  <c r="H49" i="4"/>
  <c r="AF49" i="4"/>
  <c r="N9" i="4"/>
  <c r="W16" i="4"/>
  <c r="AC49" i="4"/>
  <c r="AU7" i="4"/>
  <c r="AS50" i="4"/>
  <c r="AP11" i="4"/>
  <c r="AG16" i="4"/>
  <c r="AH16" i="4" s="1"/>
  <c r="AC35" i="4"/>
  <c r="H23" i="4"/>
  <c r="BC13" i="4"/>
  <c r="BD13" i="4" s="1"/>
  <c r="Y26" i="4"/>
  <c r="AO33" i="4"/>
  <c r="AL46" i="4"/>
  <c r="J49" i="4"/>
  <c r="BA31" i="4"/>
  <c r="P10" i="4"/>
  <c r="Q10" i="4" s="1"/>
  <c r="Y52" i="4"/>
  <c r="AF13" i="4"/>
  <c r="AW5" i="4"/>
  <c r="F33" i="4" a="1"/>
  <c r="F33" i="4" s="1"/>
  <c r="O9" i="4"/>
  <c r="AE51" i="4"/>
  <c r="D31" i="4" a="1"/>
  <c r="D31" i="4" s="1"/>
  <c r="AF51" i="4"/>
  <c r="N32" i="4"/>
  <c r="AF43" i="4"/>
  <c r="S16" i="4"/>
  <c r="AY36" i="4"/>
  <c r="AZ36" i="4" s="1"/>
  <c r="D42" i="4" a="1"/>
  <c r="D42" i="4" s="1"/>
  <c r="F22" i="4" a="1"/>
  <c r="F22" i="4" s="1"/>
  <c r="O32" i="4"/>
  <c r="AS33" i="4"/>
  <c r="AO22" i="4"/>
  <c r="AA29" i="4"/>
  <c r="X17" i="4"/>
  <c r="AM46" i="4"/>
  <c r="AI29" i="4"/>
  <c r="U39" i="4"/>
  <c r="E46" i="4" a="1"/>
  <c r="E46" i="4" s="1"/>
  <c r="AB5" i="4"/>
  <c r="AF11" i="4"/>
  <c r="AG11" i="4"/>
  <c r="AH11" i="4" s="1"/>
  <c r="F48" i="4" a="1"/>
  <c r="F48" i="4" s="1"/>
  <c r="AV8" i="4"/>
  <c r="AU36" i="4"/>
  <c r="AW26" i="4"/>
  <c r="AG5" i="4"/>
  <c r="AH5" i="4" s="1"/>
  <c r="F13" i="4" a="1"/>
  <c r="F13" i="4" s="1"/>
  <c r="F23" i="4" a="1"/>
  <c r="F23" i="4" s="1"/>
  <c r="S39" i="4"/>
  <c r="AE11" i="4"/>
  <c r="H33" i="4"/>
  <c r="E25" i="4" a="1"/>
  <c r="E25" i="4" s="1"/>
  <c r="AM42" i="4"/>
  <c r="AJ36" i="4"/>
  <c r="Z5" i="4"/>
  <c r="F25" i="4" a="1"/>
  <c r="F25" i="4" s="1"/>
  <c r="AX29" i="4"/>
  <c r="AV5" i="4"/>
  <c r="L52" i="4"/>
  <c r="H25" i="4"/>
  <c r="BA9" i="4"/>
  <c r="V26" i="4"/>
  <c r="AD43" i="4"/>
  <c r="W8" i="4"/>
  <c r="U18" i="4"/>
  <c r="AO11" i="4"/>
  <c r="AT7" i="4"/>
  <c r="AK29" i="4"/>
  <c r="Y36" i="4"/>
  <c r="AR8" i="4"/>
  <c r="W5" i="4"/>
  <c r="T18" i="4"/>
  <c r="T50" i="4"/>
  <c r="AT50" i="4"/>
  <c r="Y29" i="4"/>
  <c r="AQ2" i="1"/>
  <c r="AR2" i="1"/>
  <c r="AS2" i="1"/>
  <c r="AT2" i="1"/>
  <c r="AU2" i="1"/>
  <c r="AV2" i="1"/>
  <c r="AW2" i="1"/>
  <c r="AQ3" i="1"/>
  <c r="AR3" i="1"/>
  <c r="AS3" i="1"/>
  <c r="AT3" i="1"/>
  <c r="AU3" i="1"/>
  <c r="AV3" i="1"/>
  <c r="AW3" i="1"/>
  <c r="AQ4" i="1"/>
  <c r="AR4" i="1"/>
  <c r="AS4" i="1"/>
  <c r="AT4" i="1"/>
  <c r="AU4" i="1"/>
  <c r="AV4" i="1"/>
  <c r="AW4" i="1"/>
  <c r="AQ5" i="1" a="1"/>
  <c r="AQ5" i="1" s="1"/>
  <c r="AR5" i="1" a="1"/>
  <c r="AR5" i="1" s="1"/>
  <c r="AS5" i="1" a="1"/>
  <c r="AS5" i="1" s="1"/>
  <c r="AT5" i="1" a="1"/>
  <c r="AT5" i="1" s="1"/>
  <c r="AU5" i="1" a="1"/>
  <c r="AU5" i="1" s="1"/>
  <c r="AV5" i="1" a="1"/>
  <c r="AV5" i="1" s="1"/>
  <c r="AW5" i="1" a="1"/>
  <c r="AW5" i="1" s="1"/>
  <c r="I51" i="4" l="1" a="1"/>
  <c r="I51" i="4" s="1"/>
  <c r="K51" i="4" a="1"/>
  <c r="K51" i="4" s="1"/>
  <c r="M51" i="4" a="1"/>
  <c r="M51" i="4" s="1"/>
  <c r="G51" i="4" a="1"/>
  <c r="G51" i="4" s="1"/>
  <c r="G32" i="4" a="1"/>
  <c r="G32" i="4" s="1"/>
  <c r="I32" i="4" a="1"/>
  <c r="I32" i="4" s="1"/>
  <c r="M32" i="4" a="1"/>
  <c r="M32" i="4" s="1"/>
  <c r="K32" i="4" a="1"/>
  <c r="K32" i="4" s="1"/>
  <c r="G27" i="4" a="1"/>
  <c r="G27" i="4" s="1"/>
  <c r="M27" i="4" a="1"/>
  <c r="M27" i="4" s="1"/>
  <c r="I27" i="4" a="1"/>
  <c r="I27" i="4" s="1"/>
  <c r="K27" i="4" a="1"/>
  <c r="K27" i="4" s="1"/>
  <c r="G20" i="4" a="1"/>
  <c r="G20" i="4" s="1"/>
  <c r="I20" i="4" a="1"/>
  <c r="I20" i="4" s="1"/>
  <c r="M20" i="4" a="1"/>
  <c r="M20" i="4" s="1"/>
  <c r="K20" i="4" a="1"/>
  <c r="K20" i="4" s="1"/>
  <c r="G42" i="4" a="1"/>
  <c r="G42" i="4" s="1"/>
  <c r="K42" i="4" a="1"/>
  <c r="K42" i="4" s="1"/>
  <c r="I42" i="4" a="1"/>
  <c r="I42" i="4" s="1"/>
  <c r="M42" i="4" a="1"/>
  <c r="M42" i="4" s="1"/>
  <c r="K7" i="4" a="1"/>
  <c r="K7" i="4" s="1"/>
  <c r="M7" i="4" a="1"/>
  <c r="M7" i="4" s="1"/>
  <c r="G7" i="4" a="1"/>
  <c r="G7" i="4" s="1"/>
  <c r="I7" i="4" a="1"/>
  <c r="I7" i="4" s="1"/>
  <c r="M21" i="4" a="1"/>
  <c r="M21" i="4" s="1"/>
  <c r="K21" i="4" a="1"/>
  <c r="K21" i="4" s="1"/>
  <c r="I21" i="4" a="1"/>
  <c r="I21" i="4" s="1"/>
  <c r="G21" i="4" a="1"/>
  <c r="G21" i="4" s="1"/>
  <c r="M34" i="4" a="1"/>
  <c r="M34" i="4" s="1"/>
  <c r="G34" i="4" a="1"/>
  <c r="G34" i="4" s="1"/>
  <c r="K34" i="4" a="1"/>
  <c r="K34" i="4" s="1"/>
  <c r="I34" i="4" a="1"/>
  <c r="I34" i="4" s="1"/>
  <c r="K18" i="4" a="1"/>
  <c r="K18" i="4" s="1"/>
  <c r="M18" i="4" a="1"/>
  <c r="M18" i="4" s="1"/>
  <c r="I18" i="4" a="1"/>
  <c r="I18" i="4" s="1"/>
  <c r="G18" i="4" a="1"/>
  <c r="G18" i="4" s="1"/>
  <c r="I44" i="4" a="1"/>
  <c r="I44" i="4" s="1"/>
  <c r="G44" i="4" a="1"/>
  <c r="G44" i="4" s="1"/>
  <c r="M44" i="4" a="1"/>
  <c r="M44" i="4" s="1"/>
  <c r="K44" i="4" a="1"/>
  <c r="K44" i="4" s="1"/>
  <c r="G36" i="4" a="1"/>
  <c r="G36" i="4" s="1"/>
  <c r="I36" i="4" a="1"/>
  <c r="I36" i="4" s="1"/>
  <c r="K36" i="4" a="1"/>
  <c r="K36" i="4" s="1"/>
  <c r="M36" i="4" a="1"/>
  <c r="M36" i="4" s="1"/>
  <c r="M37" i="4" a="1"/>
  <c r="M37" i="4" s="1"/>
  <c r="G37" i="4" a="1"/>
  <c r="G37" i="4" s="1"/>
  <c r="K37" i="4" a="1"/>
  <c r="K37" i="4" s="1"/>
  <c r="I37" i="4" a="1"/>
  <c r="I37" i="4" s="1"/>
  <c r="I13" i="4" a="1"/>
  <c r="I13" i="4" s="1"/>
  <c r="G13" i="4" a="1"/>
  <c r="G13" i="4" s="1"/>
  <c r="M13" i="4" a="1"/>
  <c r="M13" i="4" s="1"/>
  <c r="K13" i="4" a="1"/>
  <c r="K13" i="4" s="1"/>
  <c r="I8" i="4" a="1"/>
  <c r="I8" i="4" s="1"/>
  <c r="K8" i="4" a="1"/>
  <c r="K8" i="4" s="1"/>
  <c r="G8" i="4" a="1"/>
  <c r="G8" i="4" s="1"/>
  <c r="M8" i="4" a="1"/>
  <c r="M8" i="4" s="1"/>
  <c r="I24" i="4" a="1"/>
  <c r="I24" i="4" s="1"/>
  <c r="G24" i="4" a="1"/>
  <c r="G24" i="4" s="1"/>
  <c r="K24" i="4" a="1"/>
  <c r="K24" i="4" s="1"/>
  <c r="M24" i="4" a="1"/>
  <c r="M24" i="4" s="1"/>
  <c r="K45" i="4" a="1"/>
  <c r="K45" i="4" s="1"/>
  <c r="I45" i="4" a="1"/>
  <c r="I45" i="4" s="1"/>
  <c r="M45" i="4" a="1"/>
  <c r="M45" i="4" s="1"/>
  <c r="G45" i="4" a="1"/>
  <c r="G45" i="4" s="1"/>
  <c r="K53" i="4" a="1"/>
  <c r="K53" i="4" s="1"/>
  <c r="G53" i="4" a="1"/>
  <c r="G53" i="4" s="1"/>
  <c r="M53" i="4" a="1"/>
  <c r="M53" i="4" s="1"/>
  <c r="I53" i="4" a="1"/>
  <c r="I53" i="4" s="1"/>
  <c r="M47" i="4" a="1"/>
  <c r="M47" i="4" s="1"/>
  <c r="I47" i="4" a="1"/>
  <c r="I47" i="4" s="1"/>
  <c r="G47" i="4" a="1"/>
  <c r="G47" i="4" s="1"/>
  <c r="K47" i="4" a="1"/>
  <c r="K47" i="4" s="1"/>
  <c r="I30" i="4" a="1"/>
  <c r="I30" i="4" s="1"/>
  <c r="M30" i="4" a="1"/>
  <c r="M30" i="4" s="1"/>
  <c r="G30" i="4" a="1"/>
  <c r="G30" i="4" s="1"/>
  <c r="K30" i="4" a="1"/>
  <c r="K30" i="4" s="1"/>
  <c r="I22" i="4" a="1"/>
  <c r="I22" i="4" s="1"/>
  <c r="M22" i="4" a="1"/>
  <c r="M22" i="4" s="1"/>
  <c r="G22" i="4" a="1"/>
  <c r="G22" i="4" s="1"/>
  <c r="K22" i="4" a="1"/>
  <c r="K22" i="4" s="1"/>
  <c r="M39" i="4" a="1"/>
  <c r="M39" i="4" s="1"/>
  <c r="K39" i="4" a="1"/>
  <c r="K39" i="4" s="1"/>
  <c r="I39" i="4" a="1"/>
  <c r="I39" i="4" s="1"/>
  <c r="G39" i="4" a="1"/>
  <c r="G39" i="4" s="1"/>
  <c r="I33" i="4" a="1"/>
  <c r="I33" i="4" s="1"/>
  <c r="K33" i="4" a="1"/>
  <c r="K33" i="4" s="1"/>
  <c r="M33" i="4" a="1"/>
  <c r="M33" i="4" s="1"/>
  <c r="G33" i="4" a="1"/>
  <c r="G33" i="4" s="1"/>
  <c r="G41" i="4" a="1"/>
  <c r="G41" i="4" s="1"/>
  <c r="K41" i="4" a="1"/>
  <c r="K41" i="4" s="1"/>
  <c r="I41" i="4" a="1"/>
  <c r="I41" i="4" s="1"/>
  <c r="M41" i="4" a="1"/>
  <c r="M41" i="4" s="1"/>
  <c r="I46" i="4" a="1"/>
  <c r="I46" i="4" s="1"/>
  <c r="K46" i="4" a="1"/>
  <c r="K46" i="4" s="1"/>
  <c r="M46" i="4" a="1"/>
  <c r="M46" i="4" s="1"/>
  <c r="G46" i="4" a="1"/>
  <c r="G46" i="4" s="1"/>
  <c r="M28" i="4" a="1"/>
  <c r="M28" i="4" s="1"/>
  <c r="K28" i="4" a="1"/>
  <c r="K28" i="4" s="1"/>
  <c r="I28" i="4" a="1"/>
  <c r="I28" i="4" s="1"/>
  <c r="G28" i="4" a="1"/>
  <c r="G28" i="4" s="1"/>
  <c r="M31" i="4" a="1"/>
  <c r="M31" i="4" s="1"/>
  <c r="K31" i="4" a="1"/>
  <c r="K31" i="4" s="1"/>
  <c r="I31" i="4" a="1"/>
  <c r="I31" i="4" s="1"/>
  <c r="G31" i="4" a="1"/>
  <c r="G31" i="4" s="1"/>
  <c r="M25" i="4" a="1"/>
  <c r="M25" i="4" s="1"/>
  <c r="K25" i="4" a="1"/>
  <c r="K25" i="4" s="1"/>
  <c r="I25" i="4" a="1"/>
  <c r="I25" i="4" s="1"/>
  <c r="G25" i="4" a="1"/>
  <c r="G25" i="4" s="1"/>
  <c r="M17" i="4" a="1"/>
  <c r="M17" i="4" s="1"/>
  <c r="I17" i="4" a="1"/>
  <c r="I17" i="4" s="1"/>
  <c r="K17" i="4" a="1"/>
  <c r="K17" i="4" s="1"/>
  <c r="G17" i="4" a="1"/>
  <c r="G17" i="4" s="1"/>
  <c r="M38" i="4" a="1"/>
  <c r="M38" i="4" s="1"/>
  <c r="G38" i="4" a="1"/>
  <c r="G38" i="4" s="1"/>
  <c r="I38" i="4" a="1"/>
  <c r="I38" i="4" s="1"/>
  <c r="K38" i="4" a="1"/>
  <c r="K38" i="4" s="1"/>
  <c r="M4" i="4" a="1"/>
  <c r="M4" i="4" s="1"/>
  <c r="K4" i="4" a="1"/>
  <c r="K4" i="4" s="1"/>
  <c r="I4" i="4" a="1"/>
  <c r="I4" i="4" s="1"/>
  <c r="G4" i="4" a="1"/>
  <c r="G4" i="4" s="1"/>
  <c r="M16" i="4" a="1"/>
  <c r="M16" i="4" s="1"/>
  <c r="K16" i="4" a="1"/>
  <c r="K16" i="4" s="1"/>
  <c r="I16" i="4" a="1"/>
  <c r="I16" i="4" s="1"/>
  <c r="G16" i="4" a="1"/>
  <c r="G16" i="4" s="1"/>
  <c r="K40" i="4" a="1"/>
  <c r="K40" i="4" s="1"/>
  <c r="G40" i="4" a="1"/>
  <c r="G40" i="4" s="1"/>
  <c r="M40" i="4" a="1"/>
  <c r="M40" i="4" s="1"/>
  <c r="I40" i="4" a="1"/>
  <c r="I40" i="4" s="1"/>
  <c r="K12" i="4" a="1"/>
  <c r="K12" i="4" s="1"/>
  <c r="G12" i="4" a="1"/>
  <c r="G12" i="4" s="1"/>
  <c r="M12" i="4" a="1"/>
  <c r="M12" i="4" s="1"/>
  <c r="I12" i="4" a="1"/>
  <c r="I12" i="4" s="1"/>
  <c r="G49" i="4" a="1"/>
  <c r="G49" i="4" s="1"/>
  <c r="M49" i="4" a="1"/>
  <c r="M49" i="4" s="1"/>
  <c r="K49" i="4" a="1"/>
  <c r="K49" i="4" s="1"/>
  <c r="I49" i="4" a="1"/>
  <c r="I49" i="4" s="1"/>
  <c r="M14" i="4" a="1"/>
  <c r="M14" i="4" s="1"/>
  <c r="I14" i="4" a="1"/>
  <c r="I14" i="4" s="1"/>
  <c r="G14" i="4" a="1"/>
  <c r="G14" i="4" s="1"/>
  <c r="K14" i="4" a="1"/>
  <c r="K14" i="4" s="1"/>
  <c r="G50" i="4" a="1"/>
  <c r="G50" i="4" s="1"/>
  <c r="K50" i="4" a="1"/>
  <c r="K50" i="4" s="1"/>
  <c r="M50" i="4" a="1"/>
  <c r="M50" i="4" s="1"/>
  <c r="I50" i="4" a="1"/>
  <c r="I50" i="4" s="1"/>
  <c r="I11" i="4" a="1"/>
  <c r="I11" i="4" s="1"/>
  <c r="M11" i="4" a="1"/>
  <c r="M11" i="4" s="1"/>
  <c r="G11" i="4" a="1"/>
  <c r="G11" i="4" s="1"/>
  <c r="K11" i="4" a="1"/>
  <c r="K11" i="4" s="1"/>
  <c r="G10" i="4" a="1"/>
  <c r="G10" i="4" s="1"/>
  <c r="M10" i="4" a="1"/>
  <c r="M10" i="4" s="1"/>
  <c r="I10" i="4" a="1"/>
  <c r="I10" i="4" s="1"/>
  <c r="K10" i="4" a="1"/>
  <c r="K10" i="4" s="1"/>
  <c r="G5" i="4" a="1"/>
  <c r="G5" i="4" s="1"/>
  <c r="I5" i="4" a="1"/>
  <c r="I5" i="4" s="1"/>
  <c r="K5" i="4" a="1"/>
  <c r="K5" i="4" s="1"/>
  <c r="M5" i="4" a="1"/>
  <c r="M5" i="4" s="1"/>
  <c r="G26" i="4" a="1"/>
  <c r="G26" i="4" s="1"/>
  <c r="M26" i="4" a="1"/>
  <c r="M26" i="4" s="1"/>
  <c r="K26" i="4" a="1"/>
  <c r="K26" i="4" s="1"/>
  <c r="I26" i="4" a="1"/>
  <c r="I26" i="4" s="1"/>
  <c r="I35" i="4" a="1"/>
  <c r="I35" i="4" s="1"/>
  <c r="K35" i="4" a="1"/>
  <c r="K35" i="4" s="1"/>
  <c r="G35" i="4" a="1"/>
  <c r="G35" i="4" s="1"/>
  <c r="M35" i="4" a="1"/>
  <c r="M35" i="4" s="1"/>
  <c r="G9" i="4" a="1"/>
  <c r="G9" i="4" s="1"/>
  <c r="M9" i="4" a="1"/>
  <c r="M9" i="4" s="1"/>
  <c r="K9" i="4" a="1"/>
  <c r="K9" i="4" s="1"/>
  <c r="I9" i="4" a="1"/>
  <c r="I9" i="4" s="1"/>
  <c r="G48" i="4" a="1"/>
  <c r="G48" i="4" s="1"/>
  <c r="I48" i="4" a="1"/>
  <c r="I48" i="4" s="1"/>
  <c r="M48" i="4" a="1"/>
  <c r="M48" i="4" s="1"/>
  <c r="K48" i="4" a="1"/>
  <c r="K48" i="4" s="1"/>
  <c r="M15" i="4" a="1"/>
  <c r="M15" i="4" s="1"/>
  <c r="K15" i="4" a="1"/>
  <c r="K15" i="4" s="1"/>
  <c r="G15" i="4" a="1"/>
  <c r="G15" i="4" s="1"/>
  <c r="I15" i="4" a="1"/>
  <c r="I15" i="4" s="1"/>
  <c r="I6" i="4" a="1"/>
  <c r="I6" i="4" s="1"/>
  <c r="G6" i="4" a="1"/>
  <c r="G6" i="4" s="1"/>
  <c r="M6" i="4" a="1"/>
  <c r="M6" i="4" s="1"/>
  <c r="K6" i="4" a="1"/>
  <c r="K6" i="4" s="1"/>
  <c r="I19" i="4" a="1"/>
  <c r="I19" i="4" s="1"/>
  <c r="K19" i="4" a="1"/>
  <c r="K19" i="4" s="1"/>
  <c r="G19" i="4" a="1"/>
  <c r="G19" i="4" s="1"/>
  <c r="M19" i="4" a="1"/>
  <c r="M19" i="4" s="1"/>
  <c r="I43" i="4" a="1"/>
  <c r="I43" i="4" s="1"/>
  <c r="G43" i="4" a="1"/>
  <c r="G43" i="4" s="1"/>
  <c r="M43" i="4" a="1"/>
  <c r="M43" i="4" s="1"/>
  <c r="K43" i="4" a="1"/>
  <c r="K43" i="4" s="1"/>
  <c r="I52" i="4" a="1"/>
  <c r="I52" i="4" s="1"/>
  <c r="K52" i="4" a="1"/>
  <c r="K52" i="4" s="1"/>
  <c r="M52" i="4" a="1"/>
  <c r="M52" i="4" s="1"/>
  <c r="G52" i="4" a="1"/>
  <c r="G52" i="4" s="1"/>
  <c r="I23" i="4" a="1"/>
  <c r="I23" i="4" s="1"/>
  <c r="K23" i="4" a="1"/>
  <c r="K23" i="4" s="1"/>
  <c r="M23" i="4" a="1"/>
  <c r="M23" i="4" s="1"/>
  <c r="G23" i="4" a="1"/>
  <c r="G23" i="4" s="1"/>
  <c r="G29" i="4" a="1"/>
  <c r="G29" i="4" s="1"/>
  <c r="K29" i="4" a="1"/>
  <c r="K29" i="4" s="1"/>
  <c r="M29" i="4" a="1"/>
  <c r="M29" i="4" s="1"/>
  <c r="I29" i="4" a="1"/>
  <c r="I29" i="4" s="1"/>
  <c r="H2" i="1" l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G2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D5" i="1" a="1"/>
  <c r="AD5" i="1" s="1"/>
  <c r="AE5" i="1" a="1"/>
  <c r="AE5" i="1" s="1"/>
  <c r="AF5" i="1" a="1"/>
  <c r="AF5" i="1" s="1"/>
  <c r="AG5" i="1" a="1"/>
  <c r="AG5" i="1" s="1"/>
  <c r="AH5" i="1" a="1"/>
  <c r="AH5" i="1" s="1"/>
  <c r="AI5" i="1" a="1"/>
  <c r="AI5" i="1" s="1"/>
  <c r="AJ5" i="1" a="1"/>
  <c r="AJ5" i="1" s="1"/>
  <c r="AK5" i="1" a="1"/>
  <c r="AK5" i="1" s="1"/>
  <c r="AL5" i="1" a="1"/>
  <c r="AL5" i="1" s="1"/>
  <c r="AM5" i="1" a="1"/>
  <c r="AM5" i="1" s="1"/>
  <c r="AN5" i="1" a="1"/>
  <c r="AN5" i="1" s="1"/>
  <c r="AO5" i="1" a="1"/>
  <c r="AO5" i="1" s="1"/>
  <c r="AP5" i="1" a="1"/>
  <c r="AP5" i="1" s="1"/>
  <c r="AC3" i="1" l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AC5" i="1" a="1"/>
  <c r="AC5" i="1" s="1"/>
  <c r="AB5" i="1" a="1"/>
  <c r="AB5" i="1" s="1"/>
  <c r="AA5" i="1" a="1"/>
  <c r="AA5" i="1" s="1"/>
  <c r="Z5" i="1" a="1"/>
  <c r="Z5" i="1" s="1"/>
  <c r="Y5" i="1" a="1"/>
  <c r="Y5" i="1" s="1"/>
  <c r="AC4" i="1"/>
  <c r="AB4" i="1"/>
  <c r="AA4" i="1"/>
  <c r="Z4" i="1"/>
  <c r="Y4" i="1"/>
  <c r="S5" i="1" a="1"/>
  <c r="S5" i="1" s="1"/>
  <c r="S4" i="1"/>
  <c r="X5" i="1" a="1"/>
  <c r="X5" i="1" s="1"/>
  <c r="W5" i="1" a="1"/>
  <c r="W5" i="1" s="1"/>
  <c r="V5" i="1" a="1"/>
  <c r="V5" i="1" s="1"/>
  <c r="U5" i="1" a="1"/>
  <c r="U5" i="1" s="1"/>
  <c r="T5" i="1" a="1"/>
  <c r="T5" i="1" s="1"/>
  <c r="P5" i="1" a="1"/>
  <c r="P5" i="1" s="1"/>
  <c r="Q5" i="1" a="1"/>
  <c r="Q5" i="1" s="1"/>
  <c r="R5" i="1" a="1"/>
  <c r="R5" i="1" s="1"/>
  <c r="H5" i="1" a="1"/>
  <c r="H5" i="1" s="1"/>
  <c r="I5" i="1" a="1"/>
  <c r="I5" i="1" s="1"/>
  <c r="J5" i="1" a="1"/>
  <c r="J5" i="1" s="1"/>
  <c r="K5" i="1" a="1"/>
  <c r="K5" i="1" s="1"/>
  <c r="L5" i="1" a="1"/>
  <c r="L5" i="1" s="1"/>
  <c r="M5" i="1" a="1"/>
  <c r="M5" i="1" s="1"/>
  <c r="K4" i="1"/>
  <c r="O5" i="1" a="1"/>
  <c r="O5" i="1" s="1"/>
  <c r="N5" i="1" a="1"/>
  <c r="N5" i="1" s="1"/>
  <c r="G5" i="1" a="1"/>
  <c r="G5" i="1" s="1"/>
  <c r="X4" i="1"/>
  <c r="W4" i="1"/>
  <c r="V4" i="1"/>
  <c r="U4" i="1"/>
  <c r="T4" i="1"/>
  <c r="R4" i="1"/>
  <c r="Q4" i="1"/>
  <c r="P4" i="1"/>
  <c r="O4" i="1"/>
  <c r="N4" i="1"/>
  <c r="M4" i="1"/>
  <c r="L4" i="1"/>
  <c r="G4" i="1"/>
  <c r="H4" i="1"/>
  <c r="I4" i="1"/>
  <c r="J4" i="1"/>
</calcChain>
</file>

<file path=xl/metadata.xml><?xml version="1.0" encoding="utf-8"?>
<metadata xmlns="http://purl.oclc.org/ooxml/spreadsheetml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<sst xmlns="http://purl.oclc.org/ooxml/spreadsheetml/main" count="6582" uniqueCount="178">
  <si>
    <t>model</t>
  </si>
  <si>
    <t>forecast_date</t>
  </si>
  <si>
    <t>target</t>
  </si>
  <si>
    <t>target_week_end</t>
  </si>
  <si>
    <t>cc_national_score</t>
  </si>
  <si>
    <t>cc_state_point_score</t>
  </si>
  <si>
    <t>cc_state_range_score</t>
  </si>
  <si>
    <t>cc_national_rank</t>
  </si>
  <si>
    <t>cc_state_point_rank</t>
  </si>
  <si>
    <t>cc_state_range_rank</t>
  </si>
  <si>
    <t>Auquan</t>
  </si>
  <si>
    <t>1 wk ahead inc death</t>
  </si>
  <si>
    <t>Baseline</t>
  </si>
  <si>
    <t>Columbia</t>
  </si>
  <si>
    <t>Columbia-UNC</t>
  </si>
  <si>
    <t>Ensemble</t>
  </si>
  <si>
    <t>ERDC</t>
  </si>
  <si>
    <t>GT-DeepCOVID</t>
  </si>
  <si>
    <t>IHME</t>
  </si>
  <si>
    <t>JHU</t>
  </si>
  <si>
    <t>LANL</t>
  </si>
  <si>
    <t>LSHTM</t>
  </si>
  <si>
    <t>MIT-CovAlliance</t>
  </si>
  <si>
    <t>MIT-ORC</t>
  </si>
  <si>
    <t>MOBS</t>
  </si>
  <si>
    <t>NotreDame-Mobility</t>
  </si>
  <si>
    <t>Oliver Wyman</t>
  </si>
  <si>
    <t>PSI</t>
  </si>
  <si>
    <t>QJHong</t>
  </si>
  <si>
    <t>UA</t>
  </si>
  <si>
    <t>UCLA</t>
  </si>
  <si>
    <t>UM</t>
  </si>
  <si>
    <t>UMass-MB</t>
  </si>
  <si>
    <t>USC</t>
  </si>
  <si>
    <t>UT</t>
  </si>
  <si>
    <t>YYG</t>
  </si>
  <si>
    <t>2 wk ahead inc death</t>
  </si>
  <si>
    <t>3 wk ahead inc death</t>
  </si>
  <si>
    <t>4 wk ahead inc death</t>
  </si>
  <si>
    <t>Covid19Sim</t>
  </si>
  <si>
    <t>ESG</t>
  </si>
  <si>
    <t>ISU</t>
  </si>
  <si>
    <t>STH</t>
  </si>
  <si>
    <t>CMU</t>
  </si>
  <si>
    <t>DDS</t>
  </si>
  <si>
    <t>JCB</t>
  </si>
  <si>
    <t>Karlen</t>
  </si>
  <si>
    <t>LNQ</t>
  </si>
  <si>
    <t>UCM</t>
  </si>
  <si>
    <t>RPI-UW</t>
  </si>
  <si>
    <t>UGA-CEID</t>
  </si>
  <si>
    <t>CovidComplete</t>
  </si>
  <si>
    <t>JHU-APL</t>
  </si>
  <si>
    <t>JHU-IDD</t>
  </si>
  <si>
    <t>UCSD-NEU</t>
  </si>
  <si>
    <t>MIT-LCP</t>
  </si>
  <si>
    <t>TTU</t>
  </si>
  <si>
    <t>Google-HSPH</t>
  </si>
  <si>
    <t>JHU-CSSE</t>
  </si>
  <si>
    <t>BPagano</t>
  </si>
  <si>
    <t>MSRA</t>
  </si>
  <si>
    <t>UCSB</t>
  </si>
  <si>
    <t>Overall Average</t>
  </si>
  <si>
    <t>Overall Median</t>
  </si>
  <si>
    <t>Overall Abs Average</t>
  </si>
  <si>
    <t>Models</t>
  </si>
  <si>
    <t>Geneva</t>
  </si>
  <si>
    <t>GT-CHHS</t>
  </si>
  <si>
    <t>IQVIA</t>
  </si>
  <si>
    <t>NotreDame-FRED</t>
  </si>
  <si>
    <t>National</t>
  </si>
  <si>
    <t>State Point</t>
  </si>
  <si>
    <t>State Range</t>
  </si>
  <si>
    <t>national_raw_error</t>
  </si>
  <si>
    <t>national_log_difference</t>
  </si>
  <si>
    <t>national_percentage_error</t>
  </si>
  <si>
    <t>national_bre</t>
  </si>
  <si>
    <t>cc_national_rank_percentile</t>
  </si>
  <si>
    <t>state_point_forecasts_num</t>
  </si>
  <si>
    <t>state_log_difference_squared</t>
  </si>
  <si>
    <t>state_pearson_fit_statistic</t>
  </si>
  <si>
    <t>state_mean_absolute_error</t>
  </si>
  <si>
    <t>state_geo_mean_log_difference</t>
  </si>
  <si>
    <t>state_median_log_difference</t>
  </si>
  <si>
    <t>state_bre</t>
  </si>
  <si>
    <t>state_bre_signed</t>
  </si>
  <si>
    <t>state_pred_25</t>
  </si>
  <si>
    <t>state_missed_by_2x</t>
  </si>
  <si>
    <t>state_rmse</t>
  </si>
  <si>
    <t>state_mape</t>
  </si>
  <si>
    <t>state_smape</t>
  </si>
  <si>
    <t>cc_state_point_rank_percentile</t>
  </si>
  <si>
    <t>state_range_forecasts_num</t>
  </si>
  <si>
    <t>state_successful_ranges</t>
  </si>
  <si>
    <t>state_range_10th_percentile_width</t>
  </si>
  <si>
    <t>state_range_25th_percentile_width</t>
  </si>
  <si>
    <t>state_range_50th_percentile_width</t>
  </si>
  <si>
    <t>state_range_average_width</t>
  </si>
  <si>
    <t>state_range_75th_percentile_width</t>
  </si>
  <si>
    <t>state_range_90th_percentile_width</t>
  </si>
  <si>
    <t>state_ranges_gt_4x</t>
  </si>
  <si>
    <t>state_ranges_gt_10x</t>
  </si>
  <si>
    <t>cc_state_range_rank_percentile</t>
  </si>
  <si>
    <t>national raw error</t>
  </si>
  <si>
    <t>national percentage error</t>
  </si>
  <si>
    <t>national bre</t>
  </si>
  <si>
    <t>national score</t>
  </si>
  <si>
    <t>national rank</t>
  </si>
  <si>
    <t>national rank percentile</t>
  </si>
  <si>
    <t>state log difference squared</t>
  </si>
  <si>
    <t>state pearson fit statistic</t>
  </si>
  <si>
    <t>state mean absolute error</t>
  </si>
  <si>
    <t>state geo mean log difference</t>
  </si>
  <si>
    <t>state median log difference</t>
  </si>
  <si>
    <t>state bre</t>
  </si>
  <si>
    <t>state bre signed</t>
  </si>
  <si>
    <t>state pred 25</t>
  </si>
  <si>
    <t>state missed by 2x</t>
  </si>
  <si>
    <t>state rmse</t>
  </si>
  <si>
    <t>state mape</t>
  </si>
  <si>
    <t>state smape</t>
  </si>
  <si>
    <t>state point score</t>
  </si>
  <si>
    <t>state point rank</t>
  </si>
  <si>
    <t>state point rank percentile</t>
  </si>
  <si>
    <t>state successful ranges</t>
  </si>
  <si>
    <t>state range 10th percentile width</t>
  </si>
  <si>
    <t>state range 25th percentile width</t>
  </si>
  <si>
    <t>state range 50th percentile width</t>
  </si>
  <si>
    <t>state range 75th percentile width</t>
  </si>
  <si>
    <t>state range 90th percentile width</t>
  </si>
  <si>
    <t>state ranges gt 4x</t>
  </si>
  <si>
    <t>state ranges gt 10x</t>
  </si>
  <si>
    <t>state range score</t>
  </si>
  <si>
    <t>state range rank</t>
  </si>
  <si>
    <t>Nat'l Forecasts</t>
  </si>
  <si>
    <t>Point Forecasts</t>
  </si>
  <si>
    <t>Range Forecasts</t>
  </si>
  <si>
    <t>state_ranges_interval_score</t>
  </si>
  <si>
    <t>state_ranges_interval_normalized</t>
  </si>
  <si>
    <t>state_ranges_precision_raw</t>
  </si>
  <si>
    <t>state_ranges_precision_95pi_adjusted</t>
  </si>
  <si>
    <t>cc_state_range_score_v2</t>
  </si>
  <si>
    <t>cc_state_range_rank_v2</t>
  </si>
  <si>
    <t>cc_state_range_rank_percentile_v2</t>
  </si>
  <si>
    <t>state range interval score</t>
  </si>
  <si>
    <t>state range interval score normalized</t>
  </si>
  <si>
    <t>state range precision raw</t>
  </si>
  <si>
    <t>state range precision 95 pi adjusted</t>
  </si>
  <si>
    <t xml:space="preserve">state range rank percentile </t>
  </si>
  <si>
    <t>state range score v2</t>
  </si>
  <si>
    <t>state range rank v2</t>
  </si>
  <si>
    <t>state range rank percentile v2</t>
  </si>
  <si>
    <t>absolute BRE</t>
  </si>
  <si>
    <t>Microsoft</t>
  </si>
  <si>
    <t>National Averages</t>
  </si>
  <si>
    <t>State Point Averages</t>
  </si>
  <si>
    <t>State Range Averages</t>
  </si>
  <si>
    <t xml:space="preserve">num states forecast </t>
  </si>
  <si>
    <t>states range forecast</t>
  </si>
  <si>
    <t>log difference</t>
  </si>
  <si>
    <t>absolute log difference</t>
  </si>
  <si>
    <t>absolute percentage error</t>
  </si>
  <si>
    <t>state range width</t>
  </si>
  <si>
    <t>Forecast Counts</t>
  </si>
  <si>
    <t>Wadhwani</t>
  </si>
  <si>
    <t>Forecast Dates</t>
  </si>
  <si>
    <t>End Dates</t>
  </si>
  <si>
    <t>First:</t>
  </si>
  <si>
    <t>Last:</t>
  </si>
  <si>
    <t>Currently Active?</t>
  </si>
  <si>
    <t>Prelim Lookup</t>
  </si>
  <si>
    <t>Final Lookup</t>
  </si>
  <si>
    <t xml:space="preserve">       to participate</t>
  </si>
  <si>
    <t>Max possible:</t>
  </si>
  <si>
    <t>highest national rank percentile</t>
  </si>
  <si>
    <t>highest state point rank percentile</t>
  </si>
  <si>
    <t>highest state range rank percentile</t>
  </si>
  <si>
    <t>highest state range rank percentile v2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</si>
</sst>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  <numFmt numFmtId="167" formatCode="#,##0.0"/>
  </numFmts>
  <fonts count="33" x14ac:knownFonts="1">
    <font>
      <sz val="11"/>
      <color theme="1"/>
      <name val="Segoe UI"/>
      <family val="2"/>
      <scheme val="minor"/>
    </font>
    <font>
      <sz val="11"/>
      <color theme="1"/>
      <name val="Segoe UI"/>
      <family val="2"/>
      <scheme val="minor"/>
    </font>
    <font>
      <sz val="18"/>
      <color theme="3"/>
      <name val="Segoe UI Semibold"/>
      <family val="2"/>
      <scheme val="major"/>
    </font>
    <font>
      <b/>
      <sz val="15"/>
      <color theme="3"/>
      <name val="Segoe UI"/>
      <family val="2"/>
      <scheme val="minor"/>
    </font>
    <font>
      <b/>
      <sz val="13"/>
      <color theme="3"/>
      <name val="Segoe UI"/>
      <family val="2"/>
      <scheme val="minor"/>
    </font>
    <font>
      <b/>
      <sz val="11"/>
      <color theme="3"/>
      <name val="Segoe UI"/>
      <family val="2"/>
      <scheme val="minor"/>
    </font>
    <font>
      <sz val="11"/>
      <color rgb="FF006100"/>
      <name val="Segoe UI"/>
      <family val="2"/>
      <scheme val="minor"/>
    </font>
    <font>
      <sz val="11"/>
      <color rgb="FF9C0006"/>
      <name val="Segoe UI"/>
      <family val="2"/>
      <scheme val="minor"/>
    </font>
    <font>
      <sz val="11"/>
      <color rgb="FF9C5700"/>
      <name val="Segoe UI"/>
      <family val="2"/>
      <scheme val="minor"/>
    </font>
    <font>
      <sz val="11"/>
      <color rgb="FF3F3F76"/>
      <name val="Segoe UI"/>
      <family val="2"/>
      <scheme val="minor"/>
    </font>
    <font>
      <b/>
      <sz val="11"/>
      <color rgb="FF3F3F3F"/>
      <name val="Segoe UI"/>
      <family val="2"/>
      <scheme val="minor"/>
    </font>
    <font>
      <b/>
      <sz val="11"/>
      <color rgb="FFFA7D00"/>
      <name val="Segoe UI"/>
      <family val="2"/>
      <scheme val="minor"/>
    </font>
    <font>
      <sz val="11"/>
      <color rgb="FFFA7D00"/>
      <name val="Segoe UI"/>
      <family val="2"/>
      <scheme val="minor"/>
    </font>
    <font>
      <b/>
      <sz val="11"/>
      <color theme="0"/>
      <name val="Segoe UI"/>
      <family val="2"/>
      <scheme val="minor"/>
    </font>
    <font>
      <sz val="11"/>
      <color rgb="FFFF0000"/>
      <name val="Segoe UI"/>
      <family val="2"/>
      <scheme val="minor"/>
    </font>
    <font>
      <i/>
      <sz val="11"/>
      <color rgb="FF7F7F7F"/>
      <name val="Segoe UI"/>
      <family val="2"/>
      <scheme val="minor"/>
    </font>
    <font>
      <b/>
      <sz val="11"/>
      <color theme="1"/>
      <name val="Segoe UI"/>
      <family val="2"/>
      <scheme val="minor"/>
    </font>
    <font>
      <sz val="11"/>
      <color theme="0"/>
      <name val="Segoe UI"/>
      <family val="2"/>
      <scheme val="minor"/>
    </font>
    <font>
      <sz val="9"/>
      <color theme="1"/>
      <name val="Segoe UI"/>
      <family val="2"/>
      <scheme val="minor"/>
    </font>
    <font>
      <sz val="12"/>
      <color theme="1"/>
      <name val="Segoe UI"/>
      <family val="2"/>
      <scheme val="minor"/>
    </font>
    <font>
      <sz val="14"/>
      <color theme="1"/>
      <name val="Segoe UI"/>
      <family val="2"/>
      <scheme val="minor"/>
    </font>
    <font>
      <sz val="9"/>
      <color rgb="FFFF0000"/>
      <name val="Segoe UI"/>
      <family val="2"/>
      <scheme val="minor"/>
    </font>
    <font>
      <b/>
      <sz val="10"/>
      <color theme="4"/>
      <name val="Segoe UI"/>
      <family val="2"/>
      <scheme val="minor"/>
    </font>
    <font>
      <sz val="11"/>
      <color theme="8" tint="0.79998168889431442"/>
      <name val="Segoe UI"/>
      <family val="2"/>
      <scheme val="minor"/>
    </font>
    <font>
      <b/>
      <sz val="10"/>
      <color theme="9" tint="0.79998168889431442"/>
      <name val="Segoe UI"/>
      <family val="2"/>
      <scheme val="minor"/>
    </font>
    <font>
      <b/>
      <sz val="10"/>
      <name val="Segoe UI"/>
      <family val="2"/>
      <scheme val="minor"/>
    </font>
    <font>
      <b/>
      <sz val="10"/>
      <color theme="1"/>
      <name val="Segoe UI"/>
      <family val="2"/>
      <scheme val="minor"/>
    </font>
    <font>
      <b/>
      <sz val="10"/>
      <color theme="7" tint="0.79998168889431442"/>
      <name val="Segoe UI"/>
      <family val="2"/>
      <scheme val="minor"/>
    </font>
    <font>
      <sz val="10"/>
      <color theme="2" tint="-0.249977111117893"/>
      <name val="Segoe UI"/>
      <family val="2"/>
      <scheme val="minor"/>
    </font>
    <font>
      <sz val="11"/>
      <color rgb="FFFFCCFF"/>
      <name val="Segoe UI"/>
      <family val="2"/>
      <scheme val="minor"/>
    </font>
    <font>
      <sz val="9"/>
      <color theme="5" tint="0.79998168889431442"/>
      <name val="Segoe UI"/>
      <family val="2"/>
      <scheme val="minor"/>
    </font>
    <font>
      <sz val="8"/>
      <color rgb="FF000000"/>
      <name val="Segoe UI"/>
      <family val="2"/>
    </font>
    <font>
      <sz val="11"/>
      <name val="Segoe U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16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ck">
        <color theme="0"/>
      </start>
      <end style="thick">
        <color theme="0"/>
      </end>
      <top style="thick">
        <color theme="4"/>
      </top>
      <bottom style="thin">
        <color theme="4"/>
      </bottom>
      <diagonal/>
    </border>
    <border>
      <start style="thick">
        <color theme="0"/>
      </start>
      <end/>
      <top/>
      <bottom style="thick">
        <color theme="4"/>
      </bottom>
      <diagonal/>
    </border>
    <border>
      <start/>
      <end style="thick">
        <color theme="0"/>
      </end>
      <top/>
      <bottom style="thick">
        <color theme="4"/>
      </bottom>
      <diagonal/>
    </border>
    <border>
      <start style="thick">
        <color theme="5" tint="0.79998168889431442"/>
      </start>
      <end style="thick">
        <color theme="5" tint="0.79998168889431442"/>
      </end>
      <top style="thick">
        <color theme="5" tint="0.79998168889431442"/>
      </top>
      <bottom style="thick">
        <color theme="5" tint="0.79998168889431442"/>
      </bottom>
      <diagonal/>
    </border>
    <border>
      <start style="thick">
        <color theme="9" tint="0.79998168889431442"/>
      </start>
      <end style="thick">
        <color theme="9" tint="0.79998168889431442"/>
      </end>
      <top style="thick">
        <color theme="9" tint="0.79998168889431442"/>
      </top>
      <bottom style="thick">
        <color theme="9" tint="0.79998168889431442"/>
      </bottom>
      <diagonal/>
    </border>
    <border>
      <start style="thick">
        <color theme="7" tint="0.79998168889431442"/>
      </start>
      <end style="thick">
        <color theme="7" tint="0.79998168889431442"/>
      </end>
      <top style="thick">
        <color theme="7" tint="0.79998168889431442"/>
      </top>
      <bottom style="thick">
        <color theme="7" tint="0.79998168889431442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95">
    <xf numFmtId="0" fontId="0" fillId="0" borderId="0" xfId="0"/>
    <xf numFmtId="0" fontId="16" fillId="0" borderId="0" xfId="0" applyFont="1"/>
    <xf numFmtId="3" fontId="18" fillId="0" borderId="10" xfId="1" applyNumberFormat="1" applyFont="1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 vertical="center"/>
    </xf>
    <xf numFmtId="0" fontId="16" fillId="0" borderId="0" xfId="0" applyFont="1" applyAlignment="1"/>
    <xf numFmtId="3" fontId="0" fillId="0" borderId="0" xfId="1" applyNumberFormat="1" applyFont="1" applyFill="1" applyAlignment="1">
      <alignment horizontal="center" vertical="center"/>
    </xf>
    <xf numFmtId="2" fontId="0" fillId="0" borderId="0" xfId="1" applyNumberFormat="1" applyFont="1" applyFill="1" applyAlignment="1">
      <alignment horizontal="center" vertical="center"/>
    </xf>
    <xf numFmtId="165" fontId="0" fillId="0" borderId="0" xfId="1" applyNumberFormat="1" applyFont="1" applyFill="1" applyAlignment="1">
      <alignment horizontal="center" vertical="center"/>
    </xf>
    <xf numFmtId="9" fontId="0" fillId="0" borderId="0" xfId="1" applyFont="1" applyFill="1" applyAlignment="1">
      <alignment horizontal="center" vertical="center"/>
    </xf>
    <xf numFmtId="3" fontId="0" fillId="0" borderId="0" xfId="0" applyNumberFormat="1" applyFill="1" applyAlignment="1">
      <alignment horizontal="center" vertical="center"/>
    </xf>
    <xf numFmtId="4" fontId="0" fillId="0" borderId="0" xfId="1" applyNumberFormat="1" applyFont="1" applyFill="1" applyAlignment="1">
      <alignment horizontal="center" vertical="center"/>
    </xf>
    <xf numFmtId="164" fontId="0" fillId="0" borderId="0" xfId="1" applyNumberFormat="1" applyFont="1" applyFill="1" applyAlignment="1">
      <alignment horizontal="center" vertical="center"/>
    </xf>
    <xf numFmtId="3" fontId="18" fillId="0" borderId="0" xfId="1" applyNumberFormat="1" applyFont="1" applyBorder="1" applyAlignment="1">
      <alignment horizontal="center" wrapText="1"/>
    </xf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8" fillId="0" borderId="0" xfId="0" applyFont="1"/>
    <xf numFmtId="0" fontId="18" fillId="33" borderId="0" xfId="0" applyFont="1" applyFill="1" applyAlignment="1">
      <alignment vertical="center"/>
    </xf>
    <xf numFmtId="3" fontId="18" fillId="33" borderId="0" xfId="1" applyNumberFormat="1" applyFont="1" applyFill="1" applyAlignment="1">
      <alignment horizontal="center" vertical="center"/>
    </xf>
    <xf numFmtId="2" fontId="18" fillId="33" borderId="0" xfId="1" applyNumberFormat="1" applyFont="1" applyFill="1" applyAlignment="1">
      <alignment horizontal="center" vertical="center"/>
    </xf>
    <xf numFmtId="165" fontId="18" fillId="33" borderId="0" xfId="1" applyNumberFormat="1" applyFont="1" applyFill="1" applyAlignment="1">
      <alignment horizontal="center" vertical="center"/>
    </xf>
    <xf numFmtId="9" fontId="18" fillId="33" borderId="0" xfId="1" applyFont="1" applyFill="1" applyAlignment="1">
      <alignment horizontal="center" vertical="center"/>
    </xf>
    <xf numFmtId="3" fontId="18" fillId="33" borderId="0" xfId="0" applyNumberFormat="1" applyFont="1" applyFill="1" applyAlignment="1">
      <alignment horizontal="center" vertical="center"/>
    </xf>
    <xf numFmtId="4" fontId="18" fillId="33" borderId="0" xfId="1" applyNumberFormat="1" applyFont="1" applyFill="1" applyAlignment="1">
      <alignment horizontal="center" vertical="center"/>
    </xf>
    <xf numFmtId="164" fontId="18" fillId="33" borderId="0" xfId="1" applyNumberFormat="1" applyFont="1" applyFill="1" applyAlignment="1">
      <alignment horizontal="center" vertical="center"/>
    </xf>
    <xf numFmtId="3" fontId="18" fillId="0" borderId="0" xfId="1" applyNumberFormat="1" applyFont="1" applyAlignment="1">
      <alignment horizontal="center"/>
    </xf>
    <xf numFmtId="2" fontId="18" fillId="0" borderId="0" xfId="1" applyNumberFormat="1" applyFont="1" applyAlignment="1">
      <alignment horizontal="center"/>
    </xf>
    <xf numFmtId="165" fontId="18" fillId="0" borderId="0" xfId="1" applyNumberFormat="1" applyFont="1" applyAlignment="1">
      <alignment horizontal="center"/>
    </xf>
    <xf numFmtId="9" fontId="18" fillId="0" borderId="0" xfId="1" applyFont="1" applyAlignment="1">
      <alignment horizontal="center"/>
    </xf>
    <xf numFmtId="3" fontId="18" fillId="0" borderId="0" xfId="0" applyNumberFormat="1" applyFont="1" applyAlignment="1">
      <alignment horizontal="center"/>
    </xf>
    <xf numFmtId="4" fontId="18" fillId="0" borderId="0" xfId="1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164" fontId="18" fillId="0" borderId="0" xfId="0" applyNumberFormat="1" applyFont="1" applyAlignment="1">
      <alignment horizontal="center"/>
    </xf>
    <xf numFmtId="164" fontId="18" fillId="0" borderId="0" xfId="1" applyNumberFormat="1" applyFont="1" applyAlignment="1">
      <alignment horizontal="center"/>
    </xf>
    <xf numFmtId="9" fontId="18" fillId="0" borderId="0" xfId="1" applyFont="1"/>
    <xf numFmtId="14" fontId="18" fillId="0" borderId="0" xfId="0" applyNumberFormat="1" applyFont="1"/>
    <xf numFmtId="9" fontId="18" fillId="0" borderId="0" xfId="1" applyNumberFormat="1" applyFont="1" applyAlignment="1">
      <alignment horizontal="center"/>
    </xf>
    <xf numFmtId="4" fontId="18" fillId="0" borderId="0" xfId="0" applyNumberFormat="1" applyFont="1" applyAlignment="1">
      <alignment horizontal="center"/>
    </xf>
    <xf numFmtId="0" fontId="21" fillId="0" borderId="0" xfId="0" applyFont="1"/>
    <xf numFmtId="14" fontId="21" fillId="0" borderId="0" xfId="0" applyNumberFormat="1" applyFont="1"/>
    <xf numFmtId="3" fontId="21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65" fontId="21" fillId="0" borderId="0" xfId="1" applyNumberFormat="1" applyFont="1" applyAlignment="1">
      <alignment horizontal="center"/>
    </xf>
    <xf numFmtId="9" fontId="21" fillId="0" borderId="0" xfId="1" applyFont="1" applyAlignment="1">
      <alignment horizontal="center"/>
    </xf>
    <xf numFmtId="4" fontId="21" fillId="0" borderId="0" xfId="0" applyNumberFormat="1" applyFont="1" applyAlignment="1">
      <alignment horizontal="center"/>
    </xf>
    <xf numFmtId="164" fontId="21" fillId="0" borderId="0" xfId="0" applyNumberFormat="1" applyFont="1" applyAlignment="1">
      <alignment horizontal="center"/>
    </xf>
    <xf numFmtId="164" fontId="21" fillId="0" borderId="0" xfId="1" applyNumberFormat="1" applyFont="1" applyAlignment="1">
      <alignment horizontal="center"/>
    </xf>
    <xf numFmtId="166" fontId="18" fillId="0" borderId="10" xfId="43" applyNumberFormat="1" applyFont="1" applyBorder="1" applyAlignment="1">
      <alignment horizontal="center" wrapText="1"/>
    </xf>
    <xf numFmtId="166" fontId="18" fillId="33" borderId="0" xfId="43" applyNumberFormat="1" applyFont="1" applyFill="1" applyAlignment="1">
      <alignment horizontal="center" vertical="center"/>
    </xf>
    <xf numFmtId="166" fontId="18" fillId="0" borderId="0" xfId="43" applyNumberFormat="1" applyFont="1" applyAlignment="1">
      <alignment horizontal="center"/>
    </xf>
    <xf numFmtId="166" fontId="21" fillId="0" borderId="0" xfId="43" applyNumberFormat="1" applyFont="1" applyAlignment="1">
      <alignment horizontal="center"/>
    </xf>
    <xf numFmtId="1" fontId="18" fillId="0" borderId="10" xfId="1" applyNumberFormat="1" applyFont="1" applyBorder="1" applyAlignment="1">
      <alignment horizontal="center" wrapText="1"/>
    </xf>
    <xf numFmtId="1" fontId="18" fillId="33" borderId="0" xfId="1" applyNumberFormat="1" applyFont="1" applyFill="1" applyAlignment="1">
      <alignment horizontal="center" vertical="center"/>
    </xf>
    <xf numFmtId="1" fontId="18" fillId="0" borderId="0" xfId="1" applyNumberFormat="1" applyFont="1" applyAlignment="1">
      <alignment horizontal="center"/>
    </xf>
    <xf numFmtId="1" fontId="21" fillId="0" borderId="0" xfId="1" applyNumberFormat="1" applyFont="1" applyAlignment="1">
      <alignment horizontal="center"/>
    </xf>
    <xf numFmtId="3" fontId="0" fillId="0" borderId="0" xfId="0" applyNumberFormat="1"/>
    <xf numFmtId="164" fontId="18" fillId="0" borderId="10" xfId="1" applyNumberFormat="1" applyFont="1" applyBorder="1" applyAlignment="1">
      <alignment horizontal="center" wrapText="1"/>
    </xf>
    <xf numFmtId="164" fontId="18" fillId="0" borderId="0" xfId="1" applyNumberFormat="1" applyFont="1" applyBorder="1" applyAlignment="1">
      <alignment horizontal="center" wrapText="1"/>
    </xf>
    <xf numFmtId="164" fontId="0" fillId="0" borderId="0" xfId="0" applyNumberFormat="1"/>
    <xf numFmtId="14" fontId="18" fillId="0" borderId="0" xfId="1" applyNumberFormat="1" applyFont="1"/>
    <xf numFmtId="9" fontId="0" fillId="0" borderId="0" xfId="1" applyNumberFormat="1" applyFont="1" applyFill="1" applyAlignment="1">
      <alignment horizontal="center" vertical="center"/>
    </xf>
    <xf numFmtId="167" fontId="0" fillId="0" borderId="0" xfId="1" applyNumberFormat="1" applyFont="1" applyFill="1" applyAlignment="1">
      <alignment horizontal="center" vertical="center"/>
    </xf>
    <xf numFmtId="14" fontId="0" fillId="0" borderId="0" xfId="0" applyNumberFormat="1"/>
    <xf numFmtId="0" fontId="23" fillId="34" borderId="0" xfId="0" applyFont="1" applyFill="1" applyAlignment="1">
      <alignment vertical="center"/>
    </xf>
    <xf numFmtId="0" fontId="24" fillId="36" borderId="0" xfId="0" applyFont="1" applyFill="1" applyAlignment="1">
      <alignment horizontal="left" vertical="center" indent="1"/>
    </xf>
    <xf numFmtId="0" fontId="25" fillId="36" borderId="0" xfId="0" applyFont="1" applyFill="1" applyAlignment="1">
      <alignment horizontal="left" vertical="center" indent="1"/>
    </xf>
    <xf numFmtId="0" fontId="26" fillId="36" borderId="0" xfId="0" applyFont="1" applyFill="1" applyAlignment="1">
      <alignment horizontal="left" vertical="center" indent="1"/>
    </xf>
    <xf numFmtId="0" fontId="27" fillId="33" borderId="0" xfId="0" applyFont="1" applyFill="1" applyAlignment="1">
      <alignment horizontal="left" vertical="center" indent="1"/>
    </xf>
    <xf numFmtId="0" fontId="26" fillId="33" borderId="0" xfId="0" applyFont="1" applyFill="1" applyAlignment="1">
      <alignment horizontal="left" vertical="center" indent="1"/>
    </xf>
    <xf numFmtId="0" fontId="20" fillId="35" borderId="0" xfId="0" applyFont="1" applyFill="1" applyAlignment="1">
      <alignment vertical="center"/>
    </xf>
    <xf numFmtId="0" fontId="16" fillId="35" borderId="0" xfId="0" applyFont="1" applyFill="1" applyAlignment="1">
      <alignment horizontal="left" indent="1"/>
    </xf>
    <xf numFmtId="0" fontId="0" fillId="35" borderId="0" xfId="0" applyFill="1"/>
    <xf numFmtId="0" fontId="28" fillId="0" borderId="0" xfId="0" applyFont="1"/>
    <xf numFmtId="0" fontId="29" fillId="37" borderId="0" xfId="0" applyFont="1" applyFill="1"/>
    <xf numFmtId="0" fontId="18" fillId="38" borderId="0" xfId="0" applyFont="1" applyFill="1"/>
    <xf numFmtId="0" fontId="26" fillId="39" borderId="13" xfId="0" applyFont="1" applyFill="1" applyBorder="1" applyAlignment="1">
      <alignment horizontal="center"/>
    </xf>
    <xf numFmtId="0" fontId="30" fillId="38" borderId="0" xfId="0" applyFont="1" applyFill="1"/>
    <xf numFmtId="0" fontId="18" fillId="38" borderId="0" xfId="0" applyFont="1" applyFill="1" applyAlignment="1">
      <alignment horizontal="left" vertical="center" indent="1"/>
    </xf>
    <xf numFmtId="0" fontId="26" fillId="38" borderId="0" xfId="0" applyFont="1" applyFill="1" applyAlignment="1">
      <alignment horizontal="center" vertical="center"/>
    </xf>
    <xf numFmtId="14" fontId="22" fillId="39" borderId="14" xfId="0" applyNumberFormat="1" applyFont="1" applyFill="1" applyBorder="1" applyAlignment="1">
      <alignment horizontal="left" vertical="center" indent="1"/>
    </xf>
    <xf numFmtId="14" fontId="22" fillId="39" borderId="15" xfId="0" applyNumberFormat="1" applyFont="1" applyFill="1" applyBorder="1" applyAlignment="1">
      <alignment horizontal="left" vertical="center" indent="1"/>
    </xf>
    <xf numFmtId="2" fontId="32" fillId="0" borderId="0" xfId="1" applyNumberFormat="1" applyFont="1" applyFill="1" applyAlignment="1">
      <alignment horizontal="center" vertical="center"/>
    </xf>
    <xf numFmtId="165" fontId="20" fillId="35" borderId="11" xfId="1" applyNumberFormat="1" applyFont="1" applyFill="1" applyBorder="1" applyAlignment="1">
      <alignment horizontal="center" vertical="center"/>
    </xf>
    <xf numFmtId="165" fontId="20" fillId="35" borderId="1" xfId="1" applyNumberFormat="1" applyFont="1" applyFill="1" applyBorder="1" applyAlignment="1">
      <alignment horizontal="center" vertical="center"/>
    </xf>
    <xf numFmtId="165" fontId="20" fillId="35" borderId="12" xfId="1" applyNumberFormat="1" applyFont="1" applyFill="1" applyBorder="1" applyAlignment="1">
      <alignment horizontal="center" vertical="center"/>
    </xf>
    <xf numFmtId="0" fontId="20" fillId="35" borderId="11" xfId="0" applyFont="1" applyFill="1" applyBorder="1" applyAlignment="1">
      <alignment horizontal="center" vertical="center"/>
    </xf>
    <xf numFmtId="0" fontId="20" fillId="35" borderId="1" xfId="0" applyFont="1" applyFill="1" applyBorder="1" applyAlignment="1">
      <alignment horizontal="center" vertical="center"/>
    </xf>
    <xf numFmtId="0" fontId="20" fillId="35" borderId="12" xfId="0" applyFont="1" applyFill="1" applyBorder="1" applyAlignment="1">
      <alignment horizontal="center" vertical="center"/>
    </xf>
    <xf numFmtId="165" fontId="19" fillId="35" borderId="11" xfId="1" applyNumberFormat="1" applyFont="1" applyFill="1" applyBorder="1" applyAlignment="1">
      <alignment horizontal="center" vertical="center"/>
    </xf>
    <xf numFmtId="165" fontId="19" fillId="35" borderId="1" xfId="1" applyNumberFormat="1" applyFont="1" applyFill="1" applyBorder="1" applyAlignment="1">
      <alignment horizontal="center" vertical="center"/>
    </xf>
    <xf numFmtId="165" fontId="19" fillId="35" borderId="12" xfId="1" applyNumberFormat="1" applyFont="1" applyFill="1" applyBorder="1" applyAlignment="1">
      <alignment horizontal="center" vertical="center"/>
    </xf>
    <xf numFmtId="0" fontId="19" fillId="35" borderId="11" xfId="0" applyFont="1" applyFill="1" applyBorder="1" applyAlignment="1">
      <alignment horizontal="center" vertical="center"/>
    </xf>
    <xf numFmtId="0" fontId="19" fillId="35" borderId="1" xfId="0" applyFont="1" applyFill="1" applyBorder="1" applyAlignment="1">
      <alignment horizontal="center" vertical="center"/>
    </xf>
    <xf numFmtId="0" fontId="19" fillId="35" borderId="12" xfId="0" applyFont="1" applyFill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3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calcChain" Target="calcChain.xml"/><Relationship Id="rId3" Type="http://purl.oclc.org/ooxml/officeDocument/relationships/worksheet" Target="worksheets/sheet3.xml"/><Relationship Id="rId7" Type="http://purl.oclc.org/ooxml/officeDocument/relationships/sheetMetadata" Target="metadata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11" Type="http://purl.oclc.org/ooxml/officeDocument/relationships/customXml" Target="../customXml/item3.xml"/><Relationship Id="rId5" Type="http://purl.oclc.org/ooxml/officeDocument/relationships/styles" Target="styles.xml"/><Relationship Id="rId10" Type="http://purl.oclc.org/ooxml/officeDocument/relationships/customXml" Target="../customXml/item2.xml"/><Relationship Id="rId4" Type="http://purl.oclc.org/ooxml/officeDocument/relationships/theme" Target="theme/theme1.xml"/><Relationship Id="rId9" Type="http://purl.oclc.org/ooxml/officeDocument/relationships/customXml" Target="../customXml/item1.xml"/></Relationships>
</file>

<file path=xl/ctrlProps/ctrlProp1.xml><?xml version="1.0" encoding="utf-8"?>
<formControlPr xmlns="http://schemas.microsoft.com/office/spreadsheetml/2009/9/main" objectType="CheckBox" fmlaLink="$A$3" lockText="1" noThreeD="1"/>
</file>

<file path=xl/ctrlProps/ctrlProp2.xml><?xml version="1.0" encoding="utf-8"?>
<formControlPr xmlns="http://schemas.microsoft.com/office/spreadsheetml/2009/9/main" objectType="CheckBox" fmlaLink="$A$9" lockText="1" noThreeD="1"/>
</file>

<file path=xl/ctrlProps/ctrlProp3.xml><?xml version="1.0" encoding="utf-8"?>
<formControlPr xmlns="http://schemas.microsoft.com/office/spreadsheetml/2009/9/main" objectType="CheckBox" checked="Checked" fmlaLink="Is1Week" lockText="1" noThreeD="1"/>
</file>

<file path=xl/ctrlProps/ctrlProp4.xml><?xml version="1.0" encoding="utf-8"?>
<formControlPr xmlns="http://schemas.microsoft.com/office/spreadsheetml/2009/9/main" objectType="CheckBox" checked="Checked" fmlaLink="Is2Week" lockText="1" noThreeD="1"/>
</file>

<file path=xl/ctrlProps/ctrlProp5.xml><?xml version="1.0" encoding="utf-8"?>
<formControlPr xmlns="http://schemas.microsoft.com/office/spreadsheetml/2009/9/main" objectType="CheckBox" checked="Checked" fmlaLink="Is3Week" lockText="1" noThreeD="1"/>
</file>

<file path=xl/ctrlProps/ctrlProp6.xml><?xml version="1.0" encoding="utf-8"?>
<formControlPr xmlns="http://schemas.microsoft.com/office/spreadsheetml/2009/9/main" objectType="CheckBox" checked="Checked" fmlaLink="Is4Week" lockText="1" noThreeD="1"/>
</file>

<file path=xl/ctrlProps/ctrlProp7.xml><?xml version="1.0" encoding="utf-8"?>
<formControlPr xmlns="http://schemas.microsoft.com/office/spreadsheetml/2009/9/main" objectType="CheckBox" fmlaLink="$A$20" lockText="1" noThreeD="1"/>
</file>

<file path=xl/ctrlProps/ctrlProp8.xml><?xml version="1.0" encoding="utf-8"?>
<formControlPr xmlns="http://schemas.microsoft.com/office/spreadsheetml/2009/9/main" objectType="CheckBox" fmlaLink="$A$22" lockText="1" noThreeD="1"/>
</file>

<file path=xl/drawings/drawing1.xml><?xml version="1.0" encoding="utf-8"?>
<xdr:wsDr xmlns:xdr="http://purl.oclc.org/ooxml/drawingml/spreadsheetDrawing" xmlns:a="http://purl.oclc.org/ooxml/drawingml/main">
  <xdr:twoCellAnchor editAs="oneCell">
    <xdr:from>
      <xdr:col>0</xdr:col>
      <xdr:colOff>38100</xdr:colOff>
      <xdr:row>1</xdr:row>
      <xdr:rowOff>609600</xdr:rowOff>
    </xdr:from>
    <xdr:to>
      <xdr:col>1</xdr:col>
      <xdr:colOff>9525</xdr:colOff>
      <xdr:row>3</xdr:row>
      <xdr:rowOff>19050</xdr:rowOff>
    </xdr:to>
    <xdr:sp macro="" textlink="">
      <xdr:nvSpPr>
        <xdr:cNvPr id="2052" name="cbIsRestrictForecastDate">
          <a:extLst>
            <a:ext uri="{63B3BB69-23CF-44E3-9099-C40C66FF867C}">
              <a14:compatExt xmlns:a14="http://schemas.microsoft.com/office/drawing/2010/main" spid="_x0000_s2052"/>
            </a:ex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27432" tIns="18288" rIns="0" bIns="18288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Segoe UI"/>
              <a:cs typeface="Segoe UI"/>
            </a:rPr>
            <a:t>Restrict Forecast Date?</a:t>
          </a:r>
        </a:p>
      </xdr:txBody>
    </xdr:sp>
    <xdr:clientData/>
  </xdr:twoCellAnchor>
  <xdr:twoCellAnchor editAs="oneCell">
    <xdr:from>
      <xdr:col>0</xdr:col>
      <xdr:colOff>38100</xdr:colOff>
      <xdr:row>7</xdr:row>
      <xdr:rowOff>190500</xdr:rowOff>
    </xdr:from>
    <xdr:to>
      <xdr:col>1</xdr:col>
      <xdr:colOff>123825</xdr:colOff>
      <xdr:row>9</xdr:row>
      <xdr:rowOff>19050</xdr:rowOff>
    </xdr:to>
    <xdr:sp macro="" textlink="">
      <xdr:nvSpPr>
        <xdr:cNvPr id="2054" name="cbIsRestrictTargetDate">
          <a:extLst>
            <a:ext uri="{63B3BB69-23CF-44E3-9099-C40C66FF867C}">
              <a14:compatExt xmlns:a14="http://schemas.microsoft.com/office/drawing/2010/main" spid="_x0000_s2054"/>
            </a:ext>
            <a:ext uri="{FF2B5EF4-FFF2-40B4-BE49-F238E27FC236}">
              <a16:creationId xmlns:a16="http://schemas.microsoft.com/office/drawing/2014/main" id="{00000000-0008-0000-0000-0000060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27432" tIns="18288" rIns="0" bIns="18288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Segoe UI"/>
              <a:cs typeface="Segoe UI"/>
            </a:rPr>
            <a:t>Restrict Target Date?</a:t>
          </a:r>
        </a:p>
      </xdr:txBody>
    </xdr:sp>
    <xdr:clientData/>
  </xdr:twoCellAnchor>
  <xdr:twoCellAnchor editAs="oneCell">
    <xdr:from>
      <xdr:col>0</xdr:col>
      <xdr:colOff>133350</xdr:colOff>
      <xdr:row>13</xdr:row>
      <xdr:rowOff>200025</xdr:rowOff>
    </xdr:from>
    <xdr:to>
      <xdr:col>0</xdr:col>
      <xdr:colOff>876300</xdr:colOff>
      <xdr:row>15</xdr:row>
      <xdr:rowOff>28575</xdr:rowOff>
    </xdr:to>
    <xdr:sp macro="" textlink="">
      <xdr:nvSpPr>
        <xdr:cNvPr id="2058" name="cb1Week">
          <a:extLst>
            <a:ext uri="{63B3BB69-23CF-44E3-9099-C40C66FF867C}">
              <a14:compatExt xmlns:a14="http://schemas.microsoft.com/office/drawing/2010/main" spid="_x0000_s2058"/>
            </a:ext>
            <a:ext uri="{FF2B5EF4-FFF2-40B4-BE49-F238E27FC236}">
              <a16:creationId xmlns:a16="http://schemas.microsoft.com/office/drawing/2014/main" id="{00000000-0008-0000-0000-00000A0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27432" tIns="18288" rIns="0" bIns="18288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Segoe UI"/>
              <a:cs typeface="Segoe UI"/>
            </a:rPr>
            <a:t>1 Week</a:t>
          </a:r>
        </a:p>
      </xdr:txBody>
    </xdr:sp>
    <xdr:clientData/>
  </xdr:twoCellAnchor>
  <xdr:twoCellAnchor editAs="oneCell">
    <xdr:from>
      <xdr:col>0</xdr:col>
      <xdr:colOff>133350</xdr:colOff>
      <xdr:row>14</xdr:row>
      <xdr:rowOff>190500</xdr:rowOff>
    </xdr:from>
    <xdr:to>
      <xdr:col>0</xdr:col>
      <xdr:colOff>876300</xdr:colOff>
      <xdr:row>16</xdr:row>
      <xdr:rowOff>28575</xdr:rowOff>
    </xdr:to>
    <xdr:sp macro="" textlink="">
      <xdr:nvSpPr>
        <xdr:cNvPr id="2059" name="cb2Week">
          <a:extLst>
            <a:ext uri="{63B3BB69-23CF-44E3-9099-C40C66FF867C}">
              <a14:compatExt xmlns:a14="http://schemas.microsoft.com/office/drawing/2010/main" spid="_x0000_s2059"/>
            </a:ex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27432" tIns="18288" rIns="0" bIns="18288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Segoe UI"/>
              <a:cs typeface="Segoe UI"/>
            </a:rPr>
            <a:t>2 Weeks</a:t>
          </a:r>
        </a:p>
      </xdr:txBody>
    </xdr:sp>
    <xdr:clientData/>
  </xdr:twoCellAnchor>
  <xdr:twoCellAnchor editAs="oneCell">
    <xdr:from>
      <xdr:col>0</xdr:col>
      <xdr:colOff>133350</xdr:colOff>
      <xdr:row>15</xdr:row>
      <xdr:rowOff>190500</xdr:rowOff>
    </xdr:from>
    <xdr:to>
      <xdr:col>0</xdr:col>
      <xdr:colOff>876300</xdr:colOff>
      <xdr:row>17</xdr:row>
      <xdr:rowOff>28575</xdr:rowOff>
    </xdr:to>
    <xdr:sp macro="" textlink="">
      <xdr:nvSpPr>
        <xdr:cNvPr id="2060" name="cb3Week">
          <a:extLst>
            <a:ext uri="{63B3BB69-23CF-44E3-9099-C40C66FF867C}">
              <a14:compatExt xmlns:a14="http://schemas.microsoft.com/office/drawing/2010/main" spid="_x0000_s2060"/>
            </a:ext>
            <a:ext uri="{FF2B5EF4-FFF2-40B4-BE49-F238E27FC236}">
              <a16:creationId xmlns:a16="http://schemas.microsoft.com/office/drawing/2014/main" id="{00000000-0008-0000-0000-00000C0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27432" tIns="18288" rIns="0" bIns="18288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Segoe UI"/>
              <a:cs typeface="Segoe UI"/>
            </a:rPr>
            <a:t>3 Weeks</a:t>
          </a:r>
        </a:p>
      </xdr:txBody>
    </xdr:sp>
    <xdr:clientData/>
  </xdr:twoCellAnchor>
  <xdr:twoCellAnchor editAs="oneCell">
    <xdr:from>
      <xdr:col>0</xdr:col>
      <xdr:colOff>133350</xdr:colOff>
      <xdr:row>16</xdr:row>
      <xdr:rowOff>180975</xdr:rowOff>
    </xdr:from>
    <xdr:to>
      <xdr:col>0</xdr:col>
      <xdr:colOff>876300</xdr:colOff>
      <xdr:row>18</xdr:row>
      <xdr:rowOff>19050</xdr:rowOff>
    </xdr:to>
    <xdr:sp macro="" textlink="">
      <xdr:nvSpPr>
        <xdr:cNvPr id="2061" name="cb4Week">
          <a:extLst>
            <a:ext uri="{63B3BB69-23CF-44E3-9099-C40C66FF867C}">
              <a14:compatExt xmlns:a14="http://schemas.microsoft.com/office/drawing/2010/main" spid="_x0000_s2061"/>
            </a:ext>
            <a:ext uri="{FF2B5EF4-FFF2-40B4-BE49-F238E27FC236}">
              <a16:creationId xmlns:a16="http://schemas.microsoft.com/office/drawing/2014/main" id="{00000000-0008-0000-0000-00000D0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27432" tIns="18288" rIns="0" bIns="18288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Segoe UI"/>
              <a:cs typeface="Segoe UI"/>
            </a:rPr>
            <a:t>4 Weeks</a:t>
          </a:r>
        </a:p>
      </xdr:txBody>
    </xdr:sp>
    <xdr:clientData/>
  </xdr:twoCellAnchor>
  <xdr:twoCellAnchor editAs="oneCell">
    <xdr:from>
      <xdr:col>0</xdr:col>
      <xdr:colOff>0</xdr:colOff>
      <xdr:row>18</xdr:row>
      <xdr:rowOff>190500</xdr:rowOff>
    </xdr:from>
    <xdr:to>
      <xdr:col>1</xdr:col>
      <xdr:colOff>85725</xdr:colOff>
      <xdr:row>20</xdr:row>
      <xdr:rowOff>28575</xdr:rowOff>
    </xdr:to>
    <xdr:sp macro="" textlink="">
      <xdr:nvSpPr>
        <xdr:cNvPr id="2067" name="cbIsRestrictTargetDate">
          <a:extLst>
            <a:ext uri="{63B3BB69-23CF-44E3-9099-C40C66FF867C}">
              <a14:compatExt xmlns:a14="http://schemas.microsoft.com/office/drawing/2010/main" spid="_x0000_s2067"/>
            </a:ex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27432" tIns="18288" rIns="0" bIns="18288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Segoe UI"/>
              <a:cs typeface="Segoe UI"/>
            </a:rPr>
            <a:t>Current Models Only</a:t>
          </a:r>
        </a:p>
      </xdr:txBody>
    </xdr:sp>
    <xdr:clientData/>
  </xdr:twoCellAnchor>
  <xdr:twoCellAnchor editAs="oneCell">
    <xdr:from>
      <xdr:col>0</xdr:col>
      <xdr:colOff>0</xdr:colOff>
      <xdr:row>20</xdr:row>
      <xdr:rowOff>200025</xdr:rowOff>
    </xdr:from>
    <xdr:to>
      <xdr:col>1</xdr:col>
      <xdr:colOff>85725</xdr:colOff>
      <xdr:row>22</xdr:row>
      <xdr:rowOff>38100</xdr:rowOff>
    </xdr:to>
    <xdr:sp macro="" textlink="">
      <xdr:nvSpPr>
        <xdr:cNvPr id="2069" name="Check Box 21" descr="Minimum Forecasts">
          <a:extLst>
            <a:ext uri="{63B3BB69-23CF-44E3-9099-C40C66FF867C}">
              <a14:compatExt xmlns:a14="http://schemas.microsoft.com/office/drawing/2010/main" spid="_x0000_s2069"/>
            </a:ex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27432" tIns="18288" rIns="0" bIns="18288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Segoe UI"/>
              <a:cs typeface="Segoe UI"/>
            </a:rPr>
            <a:t>Minimum Forecasts</a:t>
          </a:r>
        </a:p>
      </xdr:txBody>
    </xdr:sp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1">
      <a:majorFont>
        <a:latin typeface="Segoe UI Semibold"/>
        <a:ea typeface=""/>
        <a:cs typeface=""/>
      </a:majorFont>
      <a:minorFont>
        <a:latin typeface="Segoe U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purl.oclc.org/ooxml/officeDocument/relationships/drawing" Target="../drawings/drawing1.xml"/><Relationship Id="rId1" Type="http://purl.oclc.org/ooxml/officeDocument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2.bin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8C0D-C787-44D1-A27C-7CC6129F5ED3}">
  <sheetPr codeName="Sheet4"/>
  <dimension ref="A1:BD75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J8" sqref="J8"/>
    </sheetView>
  </sheetViews>
  <sheetFormatPr defaultRowHeight="16.5" x14ac:dyDescent="0.3"/>
  <cols>
    <col min="1" max="1" width="17.75" customWidth="1"/>
    <col min="2" max="2" width="16.25" customWidth="1"/>
    <col min="3" max="3" width="7.375" customWidth="1"/>
    <col min="4" max="5" width="8.625" style="3" customWidth="1"/>
    <col min="6" max="6" width="9.5" style="3" customWidth="1"/>
    <col min="7" max="7" width="9.25" customWidth="1"/>
    <col min="8" max="8" width="10.5" customWidth="1"/>
    <col min="9" max="31" width="9.25" customWidth="1"/>
    <col min="32" max="32" width="7.875" customWidth="1"/>
    <col min="33" max="44" width="9.25" customWidth="1"/>
    <col min="45" max="46" width="9.25" style="56" customWidth="1"/>
    <col min="47" max="49" width="9.25" customWidth="1"/>
    <col min="50" max="50" width="9.25" style="59" customWidth="1"/>
    <col min="51" max="53" width="9.25" customWidth="1"/>
    <col min="54" max="54" width="9.25" style="59" customWidth="1"/>
    <col min="55" max="56" width="9.25" customWidth="1"/>
  </cols>
  <sheetData>
    <row r="1" spans="1:56" s="15" customFormat="1" ht="27.75" customHeight="1" thickBot="1" x14ac:dyDescent="0.35">
      <c r="A1" s="70"/>
      <c r="C1" s="70"/>
      <c r="D1" s="83" t="s">
        <v>163</v>
      </c>
      <c r="E1" s="84"/>
      <c r="F1" s="84"/>
      <c r="G1" s="83" t="s">
        <v>154</v>
      </c>
      <c r="H1" s="84"/>
      <c r="I1" s="84"/>
      <c r="J1" s="84"/>
      <c r="K1" s="84"/>
      <c r="L1" s="84"/>
      <c r="M1" s="84"/>
      <c r="N1" s="84"/>
      <c r="O1" s="84"/>
      <c r="P1" s="84"/>
      <c r="Q1" s="85"/>
      <c r="R1" s="86" t="s">
        <v>155</v>
      </c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8"/>
      <c r="AI1" s="86" t="s">
        <v>156</v>
      </c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7"/>
    </row>
    <row r="2" spans="1:56" ht="50.25" thickTop="1" x14ac:dyDescent="0.3">
      <c r="A2" s="71"/>
      <c r="B2" s="5" t="s">
        <v>65</v>
      </c>
      <c r="C2" s="2" t="s">
        <v>169</v>
      </c>
      <c r="D2" s="2" t="s">
        <v>134</v>
      </c>
      <c r="E2" s="2" t="s">
        <v>135</v>
      </c>
      <c r="F2" s="2" t="s">
        <v>136</v>
      </c>
      <c r="G2" s="2" t="s">
        <v>103</v>
      </c>
      <c r="H2" s="2" t="s">
        <v>159</v>
      </c>
      <c r="I2" s="2" t="s">
        <v>160</v>
      </c>
      <c r="J2" s="2" t="s">
        <v>104</v>
      </c>
      <c r="K2" s="2" t="s">
        <v>161</v>
      </c>
      <c r="L2" s="2" t="s">
        <v>105</v>
      </c>
      <c r="M2" s="2" t="s">
        <v>152</v>
      </c>
      <c r="N2" s="2" t="s">
        <v>106</v>
      </c>
      <c r="O2" s="2" t="s">
        <v>107</v>
      </c>
      <c r="P2" s="2" t="s">
        <v>108</v>
      </c>
      <c r="Q2" s="2" t="s">
        <v>174</v>
      </c>
      <c r="R2" s="2" t="s">
        <v>157</v>
      </c>
      <c r="S2" s="2" t="s">
        <v>109</v>
      </c>
      <c r="T2" s="2" t="s">
        <v>110</v>
      </c>
      <c r="U2" s="2" t="s">
        <v>111</v>
      </c>
      <c r="V2" s="2" t="s">
        <v>112</v>
      </c>
      <c r="W2" s="2" t="s">
        <v>113</v>
      </c>
      <c r="X2" s="2" t="s">
        <v>114</v>
      </c>
      <c r="Y2" s="2" t="s">
        <v>115</v>
      </c>
      <c r="Z2" s="2" t="s">
        <v>116</v>
      </c>
      <c r="AA2" s="2" t="s">
        <v>117</v>
      </c>
      <c r="AB2" s="2" t="s">
        <v>118</v>
      </c>
      <c r="AC2" s="2" t="s">
        <v>119</v>
      </c>
      <c r="AD2" s="2" t="s">
        <v>120</v>
      </c>
      <c r="AE2" s="2" t="s">
        <v>121</v>
      </c>
      <c r="AF2" s="2" t="s">
        <v>122</v>
      </c>
      <c r="AG2" s="2" t="s">
        <v>123</v>
      </c>
      <c r="AH2" s="2" t="s">
        <v>175</v>
      </c>
      <c r="AI2" s="2" t="s">
        <v>158</v>
      </c>
      <c r="AJ2" s="2" t="s">
        <v>124</v>
      </c>
      <c r="AK2" s="2" t="s">
        <v>125</v>
      </c>
      <c r="AL2" s="2" t="s">
        <v>126</v>
      </c>
      <c r="AM2" s="2" t="s">
        <v>127</v>
      </c>
      <c r="AN2" s="2" t="s">
        <v>162</v>
      </c>
      <c r="AO2" s="2" t="s">
        <v>128</v>
      </c>
      <c r="AP2" s="2" t="s">
        <v>129</v>
      </c>
      <c r="AQ2" s="2" t="s">
        <v>130</v>
      </c>
      <c r="AR2" s="2" t="s">
        <v>131</v>
      </c>
      <c r="AS2" s="2" t="s">
        <v>144</v>
      </c>
      <c r="AT2" s="2" t="s">
        <v>145</v>
      </c>
      <c r="AU2" s="2" t="s">
        <v>146</v>
      </c>
      <c r="AV2" s="2" t="s">
        <v>147</v>
      </c>
      <c r="AW2" s="2" t="s">
        <v>132</v>
      </c>
      <c r="AX2" s="57" t="s">
        <v>133</v>
      </c>
      <c r="AY2" s="2" t="s">
        <v>148</v>
      </c>
      <c r="AZ2" s="2" t="s">
        <v>176</v>
      </c>
      <c r="BA2" s="2" t="s">
        <v>149</v>
      </c>
      <c r="BB2" s="57" t="s">
        <v>150</v>
      </c>
      <c r="BC2" s="2" t="s">
        <v>151</v>
      </c>
      <c r="BD2" s="2" t="s">
        <v>177</v>
      </c>
    </row>
    <row r="3" spans="1:56" x14ac:dyDescent="0.3">
      <c r="A3" s="65" t="b">
        <v>0</v>
      </c>
      <c r="B3" s="5"/>
      <c r="C3" s="5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58"/>
      <c r="AY3" s="13"/>
      <c r="AZ3" s="13"/>
      <c r="BA3" s="13"/>
      <c r="BB3" s="58"/>
      <c r="BC3" s="13"/>
      <c r="BD3" s="13"/>
    </row>
    <row r="4" spans="1:56" ht="17.25" thickBot="1" x14ac:dyDescent="0.35">
      <c r="A4" s="66" t="s">
        <v>167</v>
      </c>
      <c r="B4" t="s">
        <v>10</v>
      </c>
      <c r="C4" s="73" t="b">
        <f>_xlfn.MAXIFS(EvalData!D$7:D$9995,EvalData!C$7:C$9995,"="&amp;B4)=MAX(EvalData!D$7:D$9995)</f>
        <v>0</v>
      </c>
      <c r="D4" s="4" cm="1">
        <f t="array" ref="D4">SUM(IF(ISNUMBER(EvalData!G$7:G$9995),IF(EvalData!$A$7:$A$9995=$B4,1,0)),0)</f>
        <v>4</v>
      </c>
      <c r="E4" s="3" cm="1">
        <f t="array" ref="E4">SUM(IF(ISNUMBER(EvalData!N$7:N$9995),IF(EvalData!$A$7:$A$9995=B4,1,0)),0)</f>
        <v>4</v>
      </c>
      <c r="F4" s="3" cm="1">
        <f t="array" ref="F4">SUM(IF(ISNUMBER(EvalData!AD$7:AD$9995),IF(EvalData!$A$7:$A$9995=B4,1,0)),0)</f>
        <v>4</v>
      </c>
      <c r="G4" s="6" cm="1">
        <f t="array" ref="G4">IF(D4&lt;&gt;0,SUM(IF(EvalData!$A$7:$A$9995=$B4,ABS(EvalData!G$7:G$9995),0))/D4,"")</f>
        <v>3871</v>
      </c>
      <c r="H4" s="7">
        <f>IF(SUMIF(EvalData!$A$7:$A$9995,"="&amp;$B4,EvalData!H$7:H$9995)&lt;&gt;0,AVERAGEIF(EvalData!$A$7:$A$9995,"="&amp;$B4,EvalData!H$7:H$9995),"")</f>
        <v>-0.16075</v>
      </c>
      <c r="I4" s="7" cm="1">
        <f t="array" ref="I4">IF(D4&lt;&gt;0,SUM(IF(EvalData!$A$7:$A$9995=$B4,ABS(_xlfn.NUMBERVALUE(EvalData!H$7:H$9995)))/D4,0),"")</f>
        <v>0.24475000000000002</v>
      </c>
      <c r="J4" s="8">
        <f>IF(SUMIF(EvalData!$A$7:$A$9995,"="&amp;$B4,EvalData!I$7:I$9995)&lt;&gt;0,AVERAGEIF(EvalData!$A$7:$A$9995,"="&amp;$B4,EvalData!I$7:I$9995),"")</f>
        <v>-0.11921999999999999</v>
      </c>
      <c r="K4" s="8" cm="1">
        <f t="array" ref="K4">IF(D4&lt;&gt;0,SUM(IF(EvalData!$A$7:$A$9995=$B4,ABS(_xlfn.NUMBERVALUE(EvalData!I$7:I$9995)))/D4,0),"")</f>
        <v>0.21069499999999999</v>
      </c>
      <c r="L4" s="8">
        <f>IF(SUMIF(EvalData!$A$7:$A$9995,"="&amp;$B4,EvalData!J$7:J$9995)&lt;&gt;0,AVERAGEIF(EvalData!$A$7:$A$9995,"="&amp;$B4,EvalData!J$7:J$9995),"")</f>
        <v>-0.2086375</v>
      </c>
      <c r="M4" s="8" cm="1">
        <f t="array" ref="M4">IF(D4&lt;&gt;0,SUM(IF(EvalData!$A$7:$A$9995=$B4,ABS(_xlfn.NUMBERVALUE(EvalData!J$7:J$9995)))/D4,0),"")</f>
        <v>0.3001125</v>
      </c>
      <c r="N4" s="9">
        <f>IF(SUMIF(EvalData!$A$7:$A$9995,"="&amp;$B4,EvalData!K$7:K$9995)&lt;&gt;0,AVERAGEIF(EvalData!$A$7:$A$9995,"="&amp;$B4,EvalData!K$7:K$9995),"")</f>
        <v>0.4375</v>
      </c>
      <c r="O4" s="10">
        <f>IF(SUMIF(EvalData!$A$7:$A$9995,"="&amp;$B4,EvalData!L$7:L$9995)&lt;&gt;0,AVERAGEIF(EvalData!$A$7:$A$9995,"="&amp;$B4,EvalData!L$7:L$9995),"")</f>
        <v>6.75</v>
      </c>
      <c r="P4" s="9">
        <f>IF(SUMIF(EvalData!$A$7:$A$9995,"="&amp;$B4,EvalData!M$7:M$9995)&lt;&gt;0,AVERAGEIF(EvalData!$A$7:$A$9995,"="&amp;$B4,EvalData!M$7:M$9995),"")</f>
        <v>0.76041749999999997</v>
      </c>
      <c r="Q4" s="9">
        <f>IF(P4&lt;&gt;"",_xlfn.MAXIFS(EvalData!M$7:M$9995,EvalData!A$7:A$9995,"="&amp;B4),"")</f>
        <v>1</v>
      </c>
      <c r="R4" s="10">
        <f>IF(SUMIF(EvalData!$A$7:$A$9995,"="&amp;$B4,EvalData!N$7:N$9995)&lt;&gt;0,AVERAGEIF(EvalData!$A$7:$A$9995,"="&amp;$B4,EvalData!N$7:N$9995),"")</f>
        <v>51</v>
      </c>
      <c r="S4" s="62">
        <f>IF(SUMIF(EvalData!$A$7:$A$9995,"="&amp;$B4,EvalData!O$7:O$9995)&lt;&gt;0,AVERAGEIF(EvalData!$A$7:$A$9995,"="&amp;$B4,EvalData!O$7:O$9995),"")</f>
        <v>31.114999999999998</v>
      </c>
      <c r="T4" s="6">
        <f>IF(SUMIF(EvalData!$A$7:$A$9995,"="&amp;$B4,EvalData!P$7:P$9995)&lt;&gt;0,AVERAGEIF(EvalData!$A$7:$A$9995,"="&amp;$B4,EvalData!P$7:P$9995),"")</f>
        <v>14923.165000000001</v>
      </c>
      <c r="U4" s="6">
        <f>IF(SUMIF(EvalData!$A$7:$A$9995,"="&amp;$B4,EvalData!Q$7:Q$9995)&lt;&gt;0,AVERAGEIF(EvalData!$A$7:$A$9995,"="&amp;$B4,EvalData!Q$7:Q$9995),"")</f>
        <v>172.66499999999999</v>
      </c>
      <c r="V4" s="11">
        <f>IF(SUMIF(EvalData!$A$7:$A$9995,"="&amp;$B4,EvalData!R$7:R$9995)&lt;&gt;0,AVERAGEIF(EvalData!$A$7:$A$9995,"="&amp;$B4,EvalData!R$7:R$9995),"")</f>
        <v>0.369475</v>
      </c>
      <c r="W4" s="7">
        <f>IF(SUMIF(EvalData!$A$7:$A$9995,"="&amp;$B4,EvalData!S$7:S$9995)&lt;&gt;0,AVERAGEIF(EvalData!$A$7:$A$9995,"="&amp;$B4,EvalData!S$7:S$9995),"")</f>
        <v>8.9634999999999992E-2</v>
      </c>
      <c r="X4" s="9">
        <f>IF(SUMIF(EvalData!$A$7:$A$9995,"="&amp;$B4,EvalData!T$7:T$9995)&lt;&gt;0,AVERAGEIF(EvalData!$A$7:$A$9995,"="&amp;$B4,EvalData!T$7:T$9995),"")</f>
        <v>1.206415</v>
      </c>
      <c r="Y4" s="9">
        <f>IF(SUMIF(EvalData!$A$7:$A$9995,"="&amp;$B4,EvalData!U$7:U$9995)&lt;&gt;0,AVERAGEIF(EvalData!$A$7:$A$9995,"="&amp;$B4,EvalData!U$7:U$9995),"")</f>
        <v>0.62306000000000006</v>
      </c>
      <c r="Z4" s="9">
        <f>IF(SUMIF(EvalData!$A$7:$A$9995,"="&amp;$B4,EvalData!V$7:V$9995)&lt;&gt;0,AVERAGEIF(EvalData!$A$7:$A$9995,"="&amp;$B4,EvalData!V$7:V$9995),"")</f>
        <v>0.28431250000000002</v>
      </c>
      <c r="AA4" s="9">
        <f>IF(SUMIF(EvalData!$A$7:$A$9995,"="&amp;$B4,EvalData!W$7:W$9995)&lt;&gt;0,AVERAGEIF(EvalData!$A$7:$A$9995,"="&amp;$B4,EvalData!W$7:W$9995),"")</f>
        <v>0.27451000000000003</v>
      </c>
      <c r="AB4" s="6">
        <f>IF(SUMIF(EvalData!$A$7:$A$9995,"="&amp;$B4,EvalData!X$7:X$9995)&lt;&gt;0,AVERAGEIF(EvalData!$A$7:$A$9995,"="&amp;$B4,EvalData!X$7:X$9995),"")</f>
        <v>439.44999999999993</v>
      </c>
      <c r="AC4" s="9">
        <f>IF(SUMIF(EvalData!$A$7:$A$9995,"="&amp;$B4,EvalData!Y$7:Y$9995)&lt;&gt;0,AVERAGEIF(EvalData!$A$7:$A$9995,"="&amp;$B4,EvalData!Y$7:Y$9995),"")</f>
        <v>1.0659725</v>
      </c>
      <c r="AD4" s="9">
        <f>IF(SUMIF(EvalData!$A$7:$A$9995,"="&amp;$B4,EvalData!Z$7:Z$9995)&lt;&gt;0,AVERAGEIF(EvalData!$A$7:$A$9995,"="&amp;$B4,EvalData!Z$7:Z$9995),"")</f>
        <v>0.52405500000000005</v>
      </c>
      <c r="AE4" s="9">
        <f>IF(SUMIF(EvalData!$A$7:$A$9995,"="&amp;$B4,EvalData!AA$7:AA$9995)&lt;&gt;0,AVERAGEIF(EvalData!$A$7:$A$9995,"="&amp;$B4,EvalData!AA$7:AA$9995),"")</f>
        <v>0.22325</v>
      </c>
      <c r="AF4" s="6">
        <f>IF(SUMIF(EvalData!$A$7:$A$9995,"="&amp;$B4,EvalData!AB$7:AB$9995)&lt;&gt;0,AVERAGEIF(EvalData!$A$7:$A$9995,"="&amp;$B4,EvalData!AB$7:AB$9995),"")</f>
        <v>11.75</v>
      </c>
      <c r="AG4" s="9">
        <f>IF(SUMIF(EvalData!$A$7:$A$9995,"="&amp;$B4,EvalData!AC$7:AC$9995)&lt;&gt;0,AVERAGEIF(EvalData!$A$7:$A$9995,"="&amp;$B4,EvalData!AC$7:AC$9995),"")</f>
        <v>0.48809500000000006</v>
      </c>
      <c r="AH4" s="9">
        <f>IF(AG4&lt;&gt;"",_xlfn.MAXIFS(EvalData!AC$7:AC$9995,EvalData!A$7:A$9995,"="&amp;B4),"")</f>
        <v>0.61904999999999999</v>
      </c>
      <c r="AI4" s="6">
        <f>IF(SUMIF(EvalData!$A$7:$A$9995,"="&amp;$B4,EvalData!AD$7:AD$9995)&lt;&gt;0,AVERAGEIF(EvalData!$A$7:$A$9995,"="&amp;$B4,EvalData!AD$7:AD$9995),"")</f>
        <v>51</v>
      </c>
      <c r="AJ4" s="9">
        <f>IF(SUMIF(EvalData!$A$7:$A$9995,"="&amp;$B4,EvalData!AE$7:AE$9995)&lt;&gt;0,AVERAGEIF(EvalData!$A$7:$A$9995,"="&amp;$B4,EvalData!AE$7:AE$9995),"")</f>
        <v>0.9803925</v>
      </c>
      <c r="AK4" s="12">
        <f>IF(SUMIF(EvalData!$A$7:$A$9995,"="&amp;$B4,EvalData!AF$7:AF$9995)&lt;&gt;0,AVERAGEIF(EvalData!$A$7:$A$9995,"="&amp;$B4,EvalData!AF$7:AF$9995),"")</f>
        <v>40.5</v>
      </c>
      <c r="AL4" s="12">
        <f>IF(SUMIF(EvalData!$A$7:$A$9995,"="&amp;$B4,EvalData!AG$7:AG$9995)&lt;&gt;0,AVERAGEIF(EvalData!$A$7:$A$9995,"="&amp;$B4,EvalData!AG$7:AG$9995),"")</f>
        <v>86.134500000000003</v>
      </c>
      <c r="AM4" s="12">
        <f>IF(SUMIF(EvalData!$A$7:$A$9995,"="&amp;$B4,EvalData!AH$7:AH$9995)&lt;&gt;0,AVERAGEIF(EvalData!$A$7:$A$9995,"="&amp;$B4,EvalData!AH$7:AH$9995),"")</f>
        <v>122.78575000000001</v>
      </c>
      <c r="AN4" s="12">
        <f>IF(SUMIF(EvalData!$A$7:$A$9995,"="&amp;$B4,EvalData!AI$7:AI$9995)&lt;&gt;0,AVERAGEIF(EvalData!$A$7:$A$9995,"="&amp;$B4,EvalData!AI$7:AI$9995),"")</f>
        <v>301.48475000000002</v>
      </c>
      <c r="AO4" s="12">
        <f>IF(SUMIF(EvalData!$A$7:$A$9995,"="&amp;$B4,EvalData!AJ$7:AJ$9995)&lt;&gt;0,AVERAGEIF(EvalData!$A$7:$A$9995,"="&amp;$B4,EvalData!AJ$7:AJ$9995),"")</f>
        <v>372.5</v>
      </c>
      <c r="AP4" s="12">
        <f>IF(SUMIF(EvalData!$A$7:$A$9995,"="&amp;$B4,EvalData!AK$7:AK$9995)&lt;&gt;0,AVERAGEIF(EvalData!$A$7:$A$9995,"="&amp;$B4,EvalData!AK$7:AK$9995),"")</f>
        <v>776.5</v>
      </c>
      <c r="AQ4" s="9">
        <f>IF(SUMIF(EvalData!$A$7:$A$9995,"="&amp;$B4,EvalData!AL$7:AL$9995)&lt;&gt;0,AVERAGEIF(EvalData!$A$7:$A$9995,"="&amp;$B4,EvalData!AL$7:AL$9995),"")</f>
        <v>0.9803925</v>
      </c>
      <c r="AR4" s="9" t="str">
        <f>IF(SUMIF(EvalData!$A$7:$A$9995,"="&amp;$B4,EvalData!AM$7:AM$9995)&lt;&gt;0,AVERAGEIF(EvalData!$A$7:$A$9995,"="&amp;$B4,EvalData!AM$7:AM$9995),"")</f>
        <v/>
      </c>
      <c r="AS4" s="6">
        <f>IF(SUMIF(EvalData!$A$7:$A$9995,"="&amp;$B4,EvalData!AN$7:AN$9995)&lt;&gt;0,AVERAGEIF(EvalData!$A$7:$A$9995,"="&amp;$B4,EvalData!AN$7:AN$9995),"")</f>
        <v>53801</v>
      </c>
      <c r="AT4" s="6">
        <f>IF(SUMIF(EvalData!$A$7:$A$9995,"="&amp;$B4,EvalData!AO$7:AO$9995)&lt;&gt;0,AVERAGEIF(EvalData!$A$7:$A$9995,"="&amp;$B4,EvalData!AO$7:AO$9995),"")</f>
        <v>301.02499999999998</v>
      </c>
      <c r="AU4" s="9">
        <f>IF(SUMIF(EvalData!$A$7:$A$9995,"="&amp;$B4,EvalData!AP$7:AP$9995)&lt;&gt;0,AVERAGEIF(EvalData!$A$7:$A$9995,"="&amp;$B4,EvalData!AP$7:AP$9995),"")</f>
        <v>2.1729999999999999E-2</v>
      </c>
      <c r="AV4" s="9">
        <f>IF(SUMIF(EvalData!$A$7:$A$9995,"="&amp;$B4,EvalData!AQ$7:AQ$9995)&lt;&gt;0,AVERAGEIF(EvalData!$A$7:$A$9995,"="&amp;$B4,EvalData!AQ$7:AQ$9995),"")</f>
        <v>4.5360000000000004E-2</v>
      </c>
      <c r="AW4" s="9" t="str">
        <f>IF(SUMIF(EvalData!$A$7:$A$9995,"="&amp;$B4,EvalData!AR$7:AR$9995)&lt;&gt;0,AVERAGEIF(EvalData!$A$7:$A$9995,"="&amp;$B4,EvalData!AR$7:AR$9995),"")</f>
        <v/>
      </c>
      <c r="AX4" s="12">
        <f>IF(SUMIF(EvalData!$A$7:$A$9995,"="&amp;$B4,EvalData!AS$7:AS$9995)&lt;&gt;0,AVERAGEIF(EvalData!$A$7:$A$9995,"="&amp;$B4,EvalData!AS$7:AS$9995),"")</f>
        <v>20.25</v>
      </c>
      <c r="AY4" s="9">
        <f>IF(SUMIF(EvalData!$A$7:$A$9995,"="&amp;$B4,EvalData!AT$7:AT$9995)&lt;&gt;0,AVERAGEIF(EvalData!$A$7:$A$9995,"="&amp;$B4,EvalData!AT$7:AT$9995),"")</f>
        <v>3.7500000000000006E-2</v>
      </c>
      <c r="AZ4" s="9">
        <f>IF(AY4&lt;&gt;"",_xlfn.MAXIFS(EvalData!AT$7:AT$9995,EvalData!A$7:A$9995,"="&amp;B4),"")</f>
        <v>0.05</v>
      </c>
      <c r="BA4" s="9">
        <f>IF(SUMIF(EvalData!$A$7:$A$9995,"="&amp;$B4,EvalData!AU$7:AU$9995)&lt;&gt;0,AVERAGEIF(EvalData!$A$7:$A$9995,"="&amp;$B4,EvalData!AU$7:AU$9995),"")</f>
        <v>8.6042499999999994E-2</v>
      </c>
      <c r="BB4" s="12">
        <f>IF(SUMIF(EvalData!$A$7:$A$9995,"="&amp;$B4,EvalData!AV$7:AV$9995)&lt;&gt;0,AVERAGEIF(EvalData!$A$7:$A$9995,"="&amp;$B4,EvalData!AV$7:AV$9995),"")</f>
        <v>21</v>
      </c>
      <c r="BC4" s="9" t="str">
        <f>IF(SUMIF(EvalData!$A$7:$A$9995,"="&amp;$B4,EvalData!AW$7:AW$9995)&lt;&gt;0,AVERAGEIF(EvalData!$A$7:$A$9995,"="&amp;$B4,EvalData!AW$7:AW$9995),"")</f>
        <v/>
      </c>
      <c r="BD4" s="9" t="str">
        <f>IF(BC4&lt;&gt;"",_xlfn.MAXIFS(EvalData!AW$7:AW$9995,EvalData!A$7:A$9995,"="&amp;B4),"")</f>
        <v/>
      </c>
    </row>
    <row r="5" spans="1:56" ht="18" thickTop="1" thickBot="1" x14ac:dyDescent="0.35">
      <c r="A5" s="80" t="d">
        <v>2020-08-24</v>
      </c>
      <c r="B5" t="s">
        <v>12</v>
      </c>
      <c r="C5" s="73" t="b">
        <f>_xlfn.MAXIFS(EvalData!D$7:D$9995,EvalData!C$7:C$9995,"="&amp;B5)=MAX(EvalData!D$7:D$9995)</f>
        <v>1</v>
      </c>
      <c r="D5" s="4" cm="1">
        <f t="array" ref="D5">SUM(IF(ISNUMBER(EvalData!G$7:G$9995),IF(EvalData!$A$7:$A$9995=$B5,1,0)),0)</f>
        <v>90</v>
      </c>
      <c r="E5" s="3" cm="1">
        <f t="array" ref="E5">SUM(IF(ISNUMBER(EvalData!N$7:N$9995),IF(EvalData!$A$7:$A$9995=B5,1,0)),0)</f>
        <v>90</v>
      </c>
      <c r="F5" s="3" cm="1">
        <f t="array" ref="F5">SUM(IF(ISNUMBER(EvalData!AD$7:AD$9995),IF(EvalData!$A$7:$A$9995=B5,1,0)),0)</f>
        <v>90</v>
      </c>
      <c r="G5" s="6" cm="1">
        <f t="array" ref="G5">IF(D5&lt;&gt;0,SUM(IF(EvalData!$A$7:$A$9995=$B5,ABS(EvalData!G$7:G$9995),0))/D5,"")</f>
        <v>4104.6333333333332</v>
      </c>
      <c r="H5" s="7">
        <f>IF(SUMIF(EvalData!$A$7:$A$9995,"="&amp;$B5,EvalData!H$7:H$9995)&lt;&gt;0,AVERAGEIF(EvalData!$A$7:$A$9995,"="&amp;$B5,EvalData!H$7:H$9995),"")</f>
        <v>-0.12701111111111107</v>
      </c>
      <c r="I5" s="7" cm="1">
        <f t="array" ref="I5">IF(D5&lt;&gt;0,SUM(IF(EvalData!$A$7:$A$9995=$B5,ABS(_xlfn.NUMBERVALUE(EvalData!H$7:H$9995)))/D5,0),"")</f>
        <v>0.20483333333333334</v>
      </c>
      <c r="J5" s="8">
        <f>IF(SUMIF(EvalData!$A$7:$A$9995,"="&amp;$B5,EvalData!I$7:I$9995)&lt;&gt;0,AVERAGEIF(EvalData!$A$7:$A$9995,"="&amp;$B5,EvalData!I$7:I$9995),"")</f>
        <v>-9.8458333333333314E-2</v>
      </c>
      <c r="K5" s="8" cm="1">
        <f t="array" ref="K5">IF(D5&lt;&gt;0,SUM(IF(EvalData!$A$7:$A$9995=$B5,ABS(_xlfn.NUMBERVALUE(EvalData!I$7:I$9995)))/D5,0),"")</f>
        <v>0.18158277777777782</v>
      </c>
      <c r="L5" s="8">
        <f>IF(SUMIF(EvalData!$A$7:$A$9995,"="&amp;$B5,EvalData!J$7:J$9995)&lt;&gt;0,AVERAGEIF(EvalData!$A$7:$A$9995,"="&amp;$B5,EvalData!J$7:J$9995),"")</f>
        <v>-0.15804122222222222</v>
      </c>
      <c r="M5" s="8" cm="1">
        <f t="array" ref="M5">IF(D5&lt;&gt;0,SUM(IF(EvalData!$A$7:$A$9995=$B5,ABS(_xlfn.NUMBERVALUE(EvalData!J$7:J$9995)))/D5,0),"")</f>
        <v>0.24116566666666672</v>
      </c>
      <c r="N5" s="9">
        <f>IF(SUMIF(EvalData!$A$7:$A$9995,"="&amp;$B5,EvalData!K$7:K$9995)&lt;&gt;0,AVERAGEIF(EvalData!$A$7:$A$9995,"="&amp;$B5,EvalData!K$7:K$9995),"")</f>
        <v>0.54999999999999993</v>
      </c>
      <c r="O5" s="10">
        <f>IF(SUMIF(EvalData!$A$7:$A$9995,"="&amp;$B5,EvalData!L$7:L$9995)&lt;&gt;0,AVERAGEIF(EvalData!$A$7:$A$9995,"="&amp;$B5,EvalData!L$7:L$9995),"")</f>
        <v>19.488888888888887</v>
      </c>
      <c r="P5" s="9">
        <f>IF(SUMIF(EvalData!$A$7:$A$9995,"="&amp;$B5,EvalData!M$7:M$9995)&lt;&gt;0,AVERAGEIF(EvalData!$A$7:$A$9995,"="&amp;$B5,EvalData!M$7:M$9995),"")</f>
        <v>0.43429033333333317</v>
      </c>
      <c r="Q5" s="9">
        <f>IF(P5&lt;&gt;"",_xlfn.MAXIFS(EvalData!M$7:M$9995,EvalData!A$7:A$9995,"="&amp;B5),"")</f>
        <v>1</v>
      </c>
      <c r="R5" s="10">
        <f>IF(SUMIF(EvalData!$A$7:$A$9995,"="&amp;$B5,EvalData!N$7:N$9995)&lt;&gt;0,AVERAGEIF(EvalData!$A$7:$A$9995,"="&amp;$B5,EvalData!N$7:N$9995),"")</f>
        <v>50.988888888888887</v>
      </c>
      <c r="S5" s="62">
        <f>IF(SUMIF(EvalData!$A$7:$A$9995,"="&amp;$B5,EvalData!O$7:O$9995)&lt;&gt;0,AVERAGEIF(EvalData!$A$7:$A$9995,"="&amp;$B5,EvalData!O$7:O$9995),"")</f>
        <v>14.994000000000003</v>
      </c>
      <c r="T5" s="6">
        <f>IF(SUMIF(EvalData!$A$7:$A$9995,"="&amp;$B5,EvalData!P$7:P$9995)&lt;&gt;0,AVERAGEIF(EvalData!$A$7:$A$9995,"="&amp;$B5,EvalData!P$7:P$9995),"")</f>
        <v>2720.6794444444445</v>
      </c>
      <c r="U5" s="6">
        <f>IF(SUMIF(EvalData!$A$7:$A$9995,"="&amp;$B5,EvalData!Q$7:Q$9995)&lt;&gt;0,AVERAGEIF(EvalData!$A$7:$A$9995,"="&amp;$B5,EvalData!Q$7:Q$9995),"")</f>
        <v>114.66488888888891</v>
      </c>
      <c r="V5" s="11">
        <f>IF(SUMIF(EvalData!$A$7:$A$9995,"="&amp;$B5,EvalData!R$7:R$9995)&lt;&gt;0,AVERAGEIF(EvalData!$A$7:$A$9995,"="&amp;$B5,EvalData!R$7:R$9995),"")</f>
        <v>0.29303288888888901</v>
      </c>
      <c r="W5" s="7">
        <f>IF(SUMIF(EvalData!$A$7:$A$9995,"="&amp;$B5,EvalData!S$7:S$9995)&lt;&gt;0,AVERAGEIF(EvalData!$A$7:$A$9995,"="&amp;$B5,EvalData!S$7:S$9995),"")</f>
        <v>-0.16672599999999996</v>
      </c>
      <c r="X5" s="9">
        <f>IF(SUMIF(EvalData!$A$7:$A$9995,"="&amp;$B5,EvalData!T$7:T$9995)&lt;&gt;0,AVERAGEIF(EvalData!$A$7:$A$9995,"="&amp;$B5,EvalData!T$7:T$9995),"")</f>
        <v>0.61540677777777786</v>
      </c>
      <c r="Y5" s="9">
        <f>IF(SUMIF(EvalData!$A$7:$A$9995,"="&amp;$B5,EvalData!U$7:U$9995)&lt;&gt;0,AVERAGEIF(EvalData!$A$7:$A$9995,"="&amp;$B5,EvalData!U$7:U$9995),"")</f>
        <v>-0.25306466666666666</v>
      </c>
      <c r="Z5" s="9">
        <f>IF(SUMIF(EvalData!$A$7:$A$9995,"="&amp;$B5,EvalData!V$7:V$9995)&lt;&gt;0,AVERAGEIF(EvalData!$A$7:$A$9995,"="&amp;$B5,EvalData!V$7:V$9995),"")</f>
        <v>0.36898422222222221</v>
      </c>
      <c r="AA5" s="9">
        <f>IF(SUMIF(EvalData!$A$7:$A$9995,"="&amp;$B5,EvalData!W$7:W$9995)&lt;&gt;0,AVERAGEIF(EvalData!$A$7:$A$9995,"="&amp;$B5,EvalData!W$7:W$9995),"")</f>
        <v>0.14598255555555553</v>
      </c>
      <c r="AB5" s="6">
        <f>IF(SUMIF(EvalData!$A$7:$A$9995,"="&amp;$B5,EvalData!X$7:X$9995)&lt;&gt;0,AVERAGEIF(EvalData!$A$7:$A$9995,"="&amp;$B5,EvalData!X$7:X$9995),"")</f>
        <v>211.37711111111113</v>
      </c>
      <c r="AC5" s="9">
        <f>IF(SUMIF(EvalData!$A$7:$A$9995,"="&amp;$B5,EvalData!Y$7:Y$9995)&lt;&gt;0,AVERAGEIF(EvalData!$A$7:$A$9995,"="&amp;$B5,EvalData!Y$7:Y$9995),"")</f>
        <v>0.3947024444444443</v>
      </c>
      <c r="AD5" s="9">
        <f>IF(SUMIF(EvalData!$A$7:$A$9995,"="&amp;$B5,EvalData!Z$7:Z$9995)&lt;&gt;0,AVERAGEIF(EvalData!$A$7:$A$9995,"="&amp;$B5,EvalData!Z$7:Z$9995),"")</f>
        <v>0.38748166666666667</v>
      </c>
      <c r="AE5" s="9">
        <f>IF(SUMIF(EvalData!$A$7:$A$9995,"="&amp;$B5,EvalData!AA$7:AA$9995)&lt;&gt;0,AVERAGEIF(EvalData!$A$7:$A$9995,"="&amp;$B5,EvalData!AA$7:AA$9995),"")</f>
        <v>0.41014444444444442</v>
      </c>
      <c r="AF5" s="6">
        <f>IF(SUMIF(EvalData!$A$7:$A$9995,"="&amp;$B5,EvalData!AB$7:AB$9995)&lt;&gt;0,AVERAGEIF(EvalData!$A$7:$A$9995,"="&amp;$B5,EvalData!AB$7:AB$9995),"")</f>
        <v>14.4</v>
      </c>
      <c r="AG5" s="9">
        <f>IF(SUMIF(EvalData!$A$7:$A$9995,"="&amp;$B5,EvalData!AC$7:AC$9995)&lt;&gt;0,AVERAGEIF(EvalData!$A$7:$A$9995,"="&amp;$B5,EvalData!AC$7:AC$9995),"")</f>
        <v>0.57670955555555559</v>
      </c>
      <c r="AH5" s="9">
        <f>IF(AG5&lt;&gt;"",_xlfn.MAXIFS(EvalData!AC$7:AC$9995,EvalData!A$7:A$9995,"="&amp;B5),"")</f>
        <v>1</v>
      </c>
      <c r="AI5" s="6">
        <f>IF(SUMIF(EvalData!$A$7:$A$9995,"="&amp;$B5,EvalData!AD$7:AD$9995)&lt;&gt;0,AVERAGEIF(EvalData!$A$7:$A$9995,"="&amp;$B5,EvalData!AD$7:AD$9995),"")</f>
        <v>50.988888888888887</v>
      </c>
      <c r="AJ5" s="9">
        <f>IF(SUMIF(EvalData!$A$7:$A$9995,"="&amp;$B5,EvalData!AE$7:AE$9995)&lt;&gt;0,AVERAGEIF(EvalData!$A$7:$A$9995,"="&amp;$B5,EvalData!AE$7:AE$9995),"")</f>
        <v>0.84813566666666707</v>
      </c>
      <c r="AK5" s="12">
        <f>IF(SUMIF(EvalData!$A$7:$A$9995,"="&amp;$B5,EvalData!AF$7:AF$9995)&lt;&gt;0,AVERAGEIF(EvalData!$A$7:$A$9995,"="&amp;$B5,EvalData!AF$7:AF$9995),"")</f>
        <v>3.8806333333333338</v>
      </c>
      <c r="AL5" s="12">
        <f>IF(SUMIF(EvalData!$A$7:$A$9995,"="&amp;$B5,EvalData!AG$7:AG$9995)&lt;&gt;0,AVERAGEIF(EvalData!$A$7:$A$9995,"="&amp;$B5,EvalData!AG$7:AG$9995),"")</f>
        <v>3.9706555555555565</v>
      </c>
      <c r="AM5" s="12">
        <f>IF(SUMIF(EvalData!$A$7:$A$9995,"="&amp;$B5,EvalData!AH$7:AH$9995)&lt;&gt;0,AVERAGEIF(EvalData!$A$7:$A$9995,"="&amp;$B5,EvalData!AH$7:AH$9995),"")</f>
        <v>3.9964111111111125</v>
      </c>
      <c r="AN5" s="12">
        <f>IF(SUMIF(EvalData!$A$7:$A$9995,"="&amp;$B5,EvalData!AI$7:AI$9995)&lt;&gt;0,AVERAGEIF(EvalData!$A$7:$A$9995,"="&amp;$B5,EvalData!AI$7:AI$9995),"")</f>
        <v>3.9159777777777776</v>
      </c>
      <c r="AO5" s="12">
        <f>IF(SUMIF(EvalData!$A$7:$A$9995,"="&amp;$B5,EvalData!AJ$7:AJ$9995)&lt;&gt;0,AVERAGEIF(EvalData!$A$7:$A$9995,"="&amp;$B5,EvalData!AJ$7:AJ$9995),"")</f>
        <v>4.0005555555555548</v>
      </c>
      <c r="AP5" s="12">
        <f>IF(SUMIF(EvalData!$A$7:$A$9995,"="&amp;$B5,EvalData!AK$7:AK$9995)&lt;&gt;0,AVERAGEIF(EvalData!$A$7:$A$9995,"="&amp;$B5,EvalData!AK$7:AK$9995),"")</f>
        <v>4.0089555555555556</v>
      </c>
      <c r="AQ5" s="9">
        <f>IF(SUMIF(EvalData!$A$7:$A$9995,"="&amp;$B5,EvalData!AL$7:AL$9995)&lt;&gt;0,AVERAGEIF(EvalData!$A$7:$A$9995,"="&amp;$B5,EvalData!AL$7:AL$9995),"")</f>
        <v>4.3577777777777777E-4</v>
      </c>
      <c r="AR5" s="9" t="str">
        <f>IF(SUMIF(EvalData!$A$7:$A$9995,"="&amp;$B5,EvalData!AM$7:AM$9995)&lt;&gt;0,AVERAGEIF(EvalData!$A$7:$A$9995,"="&amp;$B5,EvalData!AM$7:AM$9995),"")</f>
        <v/>
      </c>
      <c r="AS5" s="6">
        <f>IF(SUMIF(EvalData!$A$7:$A$9995,"="&amp;$B5,EvalData!AN$7:AN$9995)&lt;&gt;0,AVERAGEIF(EvalData!$A$7:$A$9995,"="&amp;$B5,EvalData!AN$7:AN$9995),"")</f>
        <v>42007.744444444441</v>
      </c>
      <c r="AT5" s="6">
        <f>IF(SUMIF(EvalData!$A$7:$A$9995,"="&amp;$B5,EvalData!AO$7:AO$9995)&lt;&gt;0,AVERAGEIF(EvalData!$A$7:$A$9995,"="&amp;$B5,EvalData!AO$7:AO$9995),"")</f>
        <v>206.02888888888884</v>
      </c>
      <c r="AU5" s="9">
        <f>IF(SUMIF(EvalData!$A$7:$A$9995,"="&amp;$B5,EvalData!AP$7:AP$9995)&lt;&gt;0,AVERAGEIF(EvalData!$A$7:$A$9995,"="&amp;$B5,EvalData!AP$7:AP$9995),"")</f>
        <v>0.41143444444444444</v>
      </c>
      <c r="AV5" s="9">
        <f>IF(SUMIF(EvalData!$A$7:$A$9995,"="&amp;$B5,EvalData!AQ$7:AQ$9995)&lt;&gt;0,AVERAGEIF(EvalData!$A$7:$A$9995,"="&amp;$B5,EvalData!AQ$7:AQ$9995),"")</f>
        <v>0.85894444444444484</v>
      </c>
      <c r="AW5" s="9">
        <f>IF(SUMIF(EvalData!$A$7:$A$9995,"="&amp;$B5,EvalData!AR$7:AR$9995)&lt;&gt;0,AVERAGEIF(EvalData!$A$7:$A$9995,"="&amp;$B5,EvalData!AR$7:AR$9995),"")</f>
        <v>0.89052222222222199</v>
      </c>
      <c r="AX5" s="12">
        <f>IF(SUMIF(EvalData!$A$7:$A$9995,"="&amp;$B5,EvalData!AS$7:AS$9995)&lt;&gt;0,AVERAGEIF(EvalData!$A$7:$A$9995,"="&amp;$B5,EvalData!AS$7:AS$9995),"")</f>
        <v>1.6777777777777778</v>
      </c>
      <c r="AY5" s="9">
        <f>IF(SUMIF(EvalData!$A$7:$A$9995,"="&amp;$B5,EvalData!AT$7:AT$9995)&lt;&gt;0,AVERAGEIF(EvalData!$A$7:$A$9995,"="&amp;$B5,EvalData!AT$7:AT$9995),"")</f>
        <v>0.97958611111111149</v>
      </c>
      <c r="AZ5" s="9">
        <f>IF(AY5&lt;&gt;"",_xlfn.MAXIFS(EvalData!AT$7:AT$9995,EvalData!A$7:A$9995,"="&amp;B5),"")</f>
        <v>1</v>
      </c>
      <c r="BA5" s="9">
        <f>IF(SUMIF(EvalData!$A$7:$A$9995,"="&amp;$B5,EvalData!AU$7:AU$9995)&lt;&gt;0,AVERAGEIF(EvalData!$A$7:$A$9995,"="&amp;$B5,EvalData!AU$7:AU$9995),"")</f>
        <v>0.87062700000000004</v>
      </c>
      <c r="BB5" s="12">
        <f>IF(SUMIF(EvalData!$A$7:$A$9995,"="&amp;$B5,EvalData!AV$7:AV$9995)&lt;&gt;0,AVERAGEIF(EvalData!$A$7:$A$9995,"="&amp;$B5,EvalData!AV$7:AV$9995),"")</f>
        <v>5.5111111111111111</v>
      </c>
      <c r="BC5" s="9">
        <f>IF(SUMIF(EvalData!$A$7:$A$9995,"="&amp;$B5,EvalData!AW$7:AW$9995)&lt;&gt;0,AVERAGEIF(EvalData!$A$7:$A$9995,"="&amp;$B5,EvalData!AW$7:AW$9995),"")</f>
        <v>0.84848199999999996</v>
      </c>
      <c r="BD5" s="9">
        <f>IF(BC5&lt;&gt;"",_xlfn.MAXIFS(EvalData!AW$7:AW$9995,EvalData!A$7:A$9995,"="&amp;B5),"")</f>
        <v>1</v>
      </c>
    </row>
    <row r="6" spans="1:56" ht="18" thickTop="1" thickBot="1" x14ac:dyDescent="0.35">
      <c r="A6" s="67" t="s">
        <v>168</v>
      </c>
      <c r="B6" t="s">
        <v>59</v>
      </c>
      <c r="C6" s="73" t="b">
        <f>_xlfn.MAXIFS(EvalData!D$7:D$9995,EvalData!C$7:C$9995,"="&amp;B6)=MAX(EvalData!D$7:D$9995)</f>
        <v>1</v>
      </c>
      <c r="D6" s="4" cm="1">
        <f t="array" ref="D6">SUM(IF(ISNUMBER(EvalData!G$7:G$9995),IF(EvalData!$A$7:$A$9995=$B6,1,0)),0)</f>
        <v>34</v>
      </c>
      <c r="E6" s="3" cm="1">
        <f t="array" ref="E6">SUM(IF(ISNUMBER(EvalData!N$7:N$9995),IF(EvalData!$A$7:$A$9995=B6,1,0)),0)</f>
        <v>34</v>
      </c>
      <c r="F6" s="3" cm="1">
        <f t="array" ref="F6">SUM(IF(ISNUMBER(EvalData!AD$7:AD$9995),IF(EvalData!$A$7:$A$9995=B6,1,0)),0)</f>
        <v>34</v>
      </c>
      <c r="G6" s="6" cm="1">
        <f t="array" ref="G6">IF(D6&lt;&gt;0,SUM(IF(EvalData!$A$7:$A$9995=$B6,ABS(EvalData!G$7:G$9995),0))/D6,"")</f>
        <v>1577.0588235294117</v>
      </c>
      <c r="H6" s="7">
        <f>IF(SUMIF(EvalData!$A$7:$A$9995,"="&amp;$B6,EvalData!H$7:H$9995)&lt;&gt;0,AVERAGEIF(EvalData!$A$7:$A$9995,"="&amp;$B6,EvalData!H$7:H$9995),"")</f>
        <v>-6.2647058823529431E-3</v>
      </c>
      <c r="I6" s="7" cm="1">
        <f t="array" ref="I6">IF(D6&lt;&gt;0,SUM(IF(EvalData!$A$7:$A$9995=$B6,ABS(_xlfn.NUMBERVALUE(EvalData!H$7:H$9995)))/D6,0),"")</f>
        <v>6.6147058823529406E-2</v>
      </c>
      <c r="J6" s="8">
        <f>IF(SUMIF(EvalData!$A$7:$A$9995,"="&amp;$B6,EvalData!I$7:I$9995)&lt;&gt;0,AVERAGEIF(EvalData!$A$7:$A$9995,"="&amp;$B6,EvalData!I$7:I$9995),"")</f>
        <v>-3.044705882352939E-3</v>
      </c>
      <c r="K6" s="8" cm="1">
        <f t="array" ref="K6">IF(D6&lt;&gt;0,SUM(IF(EvalData!$A$7:$A$9995=$B6,ABS(_xlfn.NUMBERVALUE(EvalData!I$7:I$9995)))/D6,0),"")</f>
        <v>6.5928823529411776E-2</v>
      </c>
      <c r="L6" s="8">
        <f>IF(SUMIF(EvalData!$A$7:$A$9995,"="&amp;$B6,EvalData!J$7:J$9995)&lt;&gt;0,AVERAGEIF(EvalData!$A$7:$A$9995,"="&amp;$B6,EvalData!J$7:J$9995),"")</f>
        <v>-6.6785294117647038E-3</v>
      </c>
      <c r="M6" s="8" cm="1">
        <f t="array" ref="M6">IF(D6&lt;&gt;0,SUM(IF(EvalData!$A$7:$A$9995=$B6,ABS(_xlfn.NUMBERVALUE(EvalData!J$7:J$9995)))/D6,0),"")</f>
        <v>6.9562647058823521E-2</v>
      </c>
      <c r="N6" s="9">
        <f>IF(SUMIF(EvalData!$A$7:$A$9995,"="&amp;$B6,EvalData!K$7:K$9995)&lt;&gt;0,AVERAGEIF(EvalData!$A$7:$A$9995,"="&amp;$B6,EvalData!K$7:K$9995),"")</f>
        <v>0.8985294117647058</v>
      </c>
      <c r="O6" s="10">
        <f>IF(SUMIF(EvalData!$A$7:$A$9995,"="&amp;$B6,EvalData!L$7:L$9995)&lt;&gt;0,AVERAGEIF(EvalData!$A$7:$A$9995,"="&amp;$B6,EvalData!L$7:L$9995),"")</f>
        <v>7.9411764705882355</v>
      </c>
      <c r="P6" s="9">
        <f>IF(SUMIF(EvalData!$A$7:$A$9995,"="&amp;$B6,EvalData!M$7:M$9995)&lt;&gt;0,AVERAGEIF(EvalData!$A$7:$A$9995,"="&amp;$B6,EvalData!M$7:M$9995),"")</f>
        <v>0.80205794117647056</v>
      </c>
      <c r="Q6" s="9">
        <f>IF(P6&lt;&gt;"",_xlfn.MAXIFS(EvalData!M$7:M$9995,EvalData!A$7:A$9995,"="&amp;B6),"")</f>
        <v>1</v>
      </c>
      <c r="R6" s="10">
        <f>IF(SUMIF(EvalData!$A$7:$A$9995,"="&amp;$B6,EvalData!N$7:N$9995)&lt;&gt;0,AVERAGEIF(EvalData!$A$7:$A$9995,"="&amp;$B6,EvalData!N$7:N$9995),"")</f>
        <v>51</v>
      </c>
      <c r="S6" s="62">
        <f>IF(SUMIF(EvalData!$A$7:$A$9995,"="&amp;$B6,EvalData!O$7:O$9995)&lt;&gt;0,AVERAGEIF(EvalData!$A$7:$A$9995,"="&amp;$B6,EvalData!O$7:O$9995),"")</f>
        <v>20.435294117647057</v>
      </c>
      <c r="T6" s="6">
        <f>IF(SUMIF(EvalData!$A$7:$A$9995,"="&amp;$B6,EvalData!P$7:P$9995)&lt;&gt;0,AVERAGEIF(EvalData!$A$7:$A$9995,"="&amp;$B6,EvalData!P$7:P$9995),"")</f>
        <v>3811.7479411764698</v>
      </c>
      <c r="U6" s="6">
        <f>IF(SUMIF(EvalData!$A$7:$A$9995,"="&amp;$B6,EvalData!Q$7:Q$9995)&lt;&gt;0,AVERAGEIF(EvalData!$A$7:$A$9995,"="&amp;$B6,EvalData!Q$7:Q$9995),"")</f>
        <v>125.72558823529413</v>
      </c>
      <c r="V6" s="11">
        <f>IF(SUMIF(EvalData!$A$7:$A$9995,"="&amp;$B6,EvalData!R$7:R$9995)&lt;&gt;0,AVERAGEIF(EvalData!$A$7:$A$9995,"="&amp;$B6,EvalData!R$7:R$9995),"")</f>
        <v>0.24909088235294116</v>
      </c>
      <c r="W6" s="7">
        <f>IF(SUMIF(EvalData!$A$7:$A$9995,"="&amp;$B6,EvalData!S$7:S$9995)&lt;&gt;0,AVERAGEIF(EvalData!$A$7:$A$9995,"="&amp;$B6,EvalData!S$7:S$9995),"")</f>
        <v>-9.3247058823529433E-3</v>
      </c>
      <c r="X6" s="9">
        <f>IF(SUMIF(EvalData!$A$7:$A$9995,"="&amp;$B6,EvalData!T$7:T$9995)&lt;&gt;0,AVERAGEIF(EvalData!$A$7:$A$9995,"="&amp;$B6,EvalData!T$7:T$9995),"")</f>
        <v>0.77925500000000003</v>
      </c>
      <c r="Y6" s="9">
        <f>IF(SUMIF(EvalData!$A$7:$A$9995,"="&amp;$B6,EvalData!U$7:U$9995)&lt;&gt;0,AVERAGEIF(EvalData!$A$7:$A$9995,"="&amp;$B6,EvalData!U$7:U$9995),"")</f>
        <v>-0.21084235294117651</v>
      </c>
      <c r="Z6" s="9">
        <f>IF(SUMIF(EvalData!$A$7:$A$9995,"="&amp;$B6,EvalData!V$7:V$9995)&lt;&gt;0,AVERAGEIF(EvalData!$A$7:$A$9995,"="&amp;$B6,EvalData!V$7:V$9995),"")</f>
        <v>0.43367941176470592</v>
      </c>
      <c r="AA6" s="9">
        <f>IF(SUMIF(EvalData!$A$7:$A$9995,"="&amp;$B6,EvalData!W$7:W$9995)&lt;&gt;0,AVERAGEIF(EvalData!$A$7:$A$9995,"="&amp;$B6,EvalData!W$7:W$9995),"")</f>
        <v>0.14359911764705885</v>
      </c>
      <c r="AB6" s="6">
        <f>IF(SUMIF(EvalData!$A$7:$A$9995,"="&amp;$B6,EvalData!X$7:X$9995)&lt;&gt;0,AVERAGEIF(EvalData!$A$7:$A$9995,"="&amp;$B6,EvalData!X$7:X$9995),"")</f>
        <v>196.4794117647059</v>
      </c>
      <c r="AC6" s="9">
        <f>IF(SUMIF(EvalData!$A$7:$A$9995,"="&amp;$B6,EvalData!Y$7:Y$9995)&lt;&gt;0,AVERAGEIF(EvalData!$A$7:$A$9995,"="&amp;$B6,EvalData!Y$7:Y$9995),"")</f>
        <v>0.44818705882352938</v>
      </c>
      <c r="AD6" s="9">
        <f>IF(SUMIF(EvalData!$A$7:$A$9995,"="&amp;$B6,EvalData!Z$7:Z$9995)&lt;&gt;0,AVERAGEIF(EvalData!$A$7:$A$9995,"="&amp;$B6,EvalData!Z$7:Z$9995),"")</f>
        <v>0.37905970588235294</v>
      </c>
      <c r="AE6" s="9">
        <f>IF(SUMIF(EvalData!$A$7:$A$9995,"="&amp;$B6,EvalData!AA$7:AA$9995)&lt;&gt;0,AVERAGEIF(EvalData!$A$7:$A$9995,"="&amp;$B6,EvalData!AA$7:AA$9995),"")</f>
        <v>0.38708823529411757</v>
      </c>
      <c r="AF6" s="6">
        <f>IF(SUMIF(EvalData!$A$7:$A$9995,"="&amp;$B6,EvalData!AB$7:AB$9995)&lt;&gt;0,AVERAGEIF(EvalData!$A$7:$A$9995,"="&amp;$B6,EvalData!AB$7:AB$9995),"")</f>
        <v>18.058823529411764</v>
      </c>
      <c r="AG6" s="9">
        <f>IF(SUMIF(EvalData!$A$7:$A$9995,"="&amp;$B6,EvalData!AC$7:AC$9995)&lt;&gt;0,AVERAGEIF(EvalData!$A$7:$A$9995,"="&amp;$B6,EvalData!AC$7:AC$9995),"")</f>
        <v>0.51635029411764699</v>
      </c>
      <c r="AH6" s="9">
        <f>IF(AG6&lt;&gt;"",_xlfn.MAXIFS(EvalData!AC$7:AC$9995,EvalData!A$7:A$9995,"="&amp;B6),"")</f>
        <v>1</v>
      </c>
      <c r="AI6" s="6">
        <f>IF(SUMIF(EvalData!$A$7:$A$9995,"="&amp;$B6,EvalData!AD$7:AD$9995)&lt;&gt;0,AVERAGEIF(EvalData!$A$7:$A$9995,"="&amp;$B6,EvalData!AD$7:AD$9995),"")</f>
        <v>51</v>
      </c>
      <c r="AJ6" s="9">
        <f>IF(SUMIF(EvalData!$A$7:$A$9995,"="&amp;$B6,EvalData!AE$7:AE$9995)&lt;&gt;0,AVERAGEIF(EvalData!$A$7:$A$9995,"="&amp;$B6,EvalData!AE$7:AE$9995),"")</f>
        <v>0.67589500000000025</v>
      </c>
      <c r="AK6" s="12">
        <f>IF(SUMIF(EvalData!$A$7:$A$9995,"="&amp;$B6,EvalData!AF$7:AF$9995)&lt;&gt;0,AVERAGEIF(EvalData!$A$7:$A$9995,"="&amp;$B6,EvalData!AF$7:AF$9995),"")</f>
        <v>2.2578823529411762</v>
      </c>
      <c r="AL6" s="12">
        <f>IF(SUMIF(EvalData!$A$7:$A$9995,"="&amp;$B6,EvalData!AG$7:AG$9995)&lt;&gt;0,AVERAGEIF(EvalData!$A$7:$A$9995,"="&amp;$B6,EvalData!AG$7:AG$9995),"")</f>
        <v>2.2861470588235298</v>
      </c>
      <c r="AM6" s="12">
        <f>IF(SUMIF(EvalData!$A$7:$A$9995,"="&amp;$B6,EvalData!AH$7:AH$9995)&lt;&gt;0,AVERAGEIF(EvalData!$A$7:$A$9995,"="&amp;$B6,EvalData!AH$7:AH$9995),"")</f>
        <v>2.3276176470588235</v>
      </c>
      <c r="AN6" s="12">
        <f>IF(SUMIF(EvalData!$A$7:$A$9995,"="&amp;$B6,EvalData!AI$7:AI$9995)&lt;&gt;0,AVERAGEIF(EvalData!$A$7:$A$9995,"="&amp;$B6,EvalData!AI$7:AI$9995),"")</f>
        <v>2.5195294117647054</v>
      </c>
      <c r="AO6" s="12">
        <f>IF(SUMIF(EvalData!$A$7:$A$9995,"="&amp;$B6,EvalData!AJ$7:AJ$9995)&lt;&gt;0,AVERAGEIF(EvalData!$A$7:$A$9995,"="&amp;$B6,EvalData!AJ$7:AJ$9995),"")</f>
        <v>2.3872352941176476</v>
      </c>
      <c r="AP6" s="12">
        <f>IF(SUMIF(EvalData!$A$7:$A$9995,"="&amp;$B6,EvalData!AK$7:AK$9995)&lt;&gt;0,AVERAGEIF(EvalData!$A$7:$A$9995,"="&amp;$B6,EvalData!AK$7:AK$9995),"")</f>
        <v>2.5113529411764706</v>
      </c>
      <c r="AQ6" s="9">
        <f>IF(SUMIF(EvalData!$A$7:$A$9995,"="&amp;$B6,EvalData!AL$7:AL$9995)&lt;&gt;0,AVERAGEIF(EvalData!$A$7:$A$9995,"="&amp;$B6,EvalData!AL$7:AL$9995),"")</f>
        <v>5.7676470588235284E-3</v>
      </c>
      <c r="AR6" s="9" t="str">
        <f>IF(SUMIF(EvalData!$A$7:$A$9995,"="&amp;$B6,EvalData!AM$7:AM$9995)&lt;&gt;0,AVERAGEIF(EvalData!$A$7:$A$9995,"="&amp;$B6,EvalData!AM$7:AM$9995),"")</f>
        <v/>
      </c>
      <c r="AS6" s="6">
        <f>IF(SUMIF(EvalData!$A$7:$A$9995,"="&amp;$B6,EvalData!AN$7:AN$9995)&lt;&gt;0,AVERAGEIF(EvalData!$A$7:$A$9995,"="&amp;$B6,EvalData!AN$7:AN$9995),"")</f>
        <v>75369.029411764699</v>
      </c>
      <c r="AT6" s="6">
        <f>IF(SUMIF(EvalData!$A$7:$A$9995,"="&amp;$B6,EvalData!AO$7:AO$9995)&lt;&gt;0,AVERAGEIF(EvalData!$A$7:$A$9995,"="&amp;$B6,EvalData!AO$7:AO$9995),"")</f>
        <v>339.54999999999995</v>
      </c>
      <c r="AU6" s="9">
        <f>IF(SUMIF(EvalData!$A$7:$A$9995,"="&amp;$B6,EvalData!AP$7:AP$9995)&lt;&gt;0,AVERAGEIF(EvalData!$A$7:$A$9995,"="&amp;$B6,EvalData!AP$7:AP$9995),"")</f>
        <v>0.58875647058823521</v>
      </c>
      <c r="AV6" s="9">
        <f>IF(SUMIF(EvalData!$A$7:$A$9995,"="&amp;$B6,EvalData!AQ$7:AQ$9995)&lt;&gt;0,AVERAGEIF(EvalData!$A$7:$A$9995,"="&amp;$B6,EvalData!AQ$7:AQ$9995),"")</f>
        <v>1</v>
      </c>
      <c r="AW6" s="9">
        <f>IF(SUMIF(EvalData!$A$7:$A$9995,"="&amp;$B6,EvalData!AR$7:AR$9995)&lt;&gt;0,AVERAGEIF(EvalData!$A$7:$A$9995,"="&amp;$B6,EvalData!AR$7:AR$9995),"")</f>
        <v>0.70544117647058813</v>
      </c>
      <c r="AX6" s="12">
        <f>IF(SUMIF(EvalData!$A$7:$A$9995,"="&amp;$B6,EvalData!AS$7:AS$9995)&lt;&gt;0,AVERAGEIF(EvalData!$A$7:$A$9995,"="&amp;$B6,EvalData!AS$7:AS$9995),"")</f>
        <v>6</v>
      </c>
      <c r="AY6" s="9">
        <f>IF(SUMIF(EvalData!$A$7:$A$9995,"="&amp;$B6,EvalData!AT$7:AT$9995)&lt;&gt;0,AVERAGEIF(EvalData!$A$7:$A$9995,"="&amp;$B6,EvalData!AT$7:AT$9995),"")</f>
        <v>0.85062352941176467</v>
      </c>
      <c r="AZ6" s="9">
        <f>IF(AY6&lt;&gt;"",_xlfn.MAXIFS(EvalData!AT$7:AT$9995,EvalData!A$7:A$9995,"="&amp;B6),"")</f>
        <v>0.97058999999999995</v>
      </c>
      <c r="BA6" s="9">
        <f>IF(SUMIF(EvalData!$A$7:$A$9995,"="&amp;$B6,EvalData!AU$7:AU$9995)&lt;&gt;0,AVERAGEIF(EvalData!$A$7:$A$9995,"="&amp;$B6,EvalData!AU$7:AU$9995),"")</f>
        <v>0.71146529411764714</v>
      </c>
      <c r="BB6" s="12">
        <f>IF(SUMIF(EvalData!$A$7:$A$9995,"="&amp;$B6,EvalData!AV$7:AV$9995)&lt;&gt;0,AVERAGEIF(EvalData!$A$7:$A$9995,"="&amp;$B6,EvalData!AV$7:AV$9995),"")</f>
        <v>15.823529411764707</v>
      </c>
      <c r="BC6" s="9">
        <f>IF(SUMIF(EvalData!$A$7:$A$9995,"="&amp;$B6,EvalData!AW$7:AW$9995)&lt;&gt;0,AVERAGEIF(EvalData!$A$7:$A$9995,"="&amp;$B6,EvalData!AW$7:AW$9995),"")</f>
        <v>0.55609911764705888</v>
      </c>
      <c r="BD6" s="9">
        <f>IF(BC6&lt;&gt;"",_xlfn.MAXIFS(EvalData!AW$7:AW$9995,EvalData!A$7:A$9995,"="&amp;B6),"")</f>
        <v>0.82352999999999998</v>
      </c>
    </row>
    <row r="7" spans="1:56" ht="18" thickTop="1" thickBot="1" x14ac:dyDescent="0.35">
      <c r="A7" s="80" t="d">
        <v>2020-12-14</v>
      </c>
      <c r="B7" t="s">
        <v>43</v>
      </c>
      <c r="C7" s="73" t="b">
        <f>_xlfn.MAXIFS(EvalData!D$7:D$9995,EvalData!C$7:C$9995,"="&amp;B7)=MAX(EvalData!D$7:D$9995)</f>
        <v>1</v>
      </c>
      <c r="D7" s="4" cm="1">
        <f t="array" ref="D7">SUM(IF(ISNUMBER(EvalData!G$7:G$9995),IF(EvalData!$A$7:$A$9995=$B7,1,0)),0)</f>
        <v>0</v>
      </c>
      <c r="E7" s="3" cm="1">
        <f t="array" ref="E7">SUM(IF(ISNUMBER(EvalData!N$7:N$9995),IF(EvalData!$A$7:$A$9995=B7,1,0)),0)</f>
        <v>78</v>
      </c>
      <c r="F7" s="3" cm="1">
        <f t="array" ref="F7">SUM(IF(ISNUMBER(EvalData!AD$7:AD$9995),IF(EvalData!$A$7:$A$9995=B7,1,0)),0)</f>
        <v>78</v>
      </c>
      <c r="G7" s="6" t="str" cm="1">
        <f t="array" ref="G7">IF(D7&lt;&gt;0,SUM(IF(EvalData!$A$7:$A$9995=$B7,ABS(EvalData!G$7:G$9995),0))/D7,"")</f>
        <v/>
      </c>
      <c r="H7" s="7" t="str">
        <f>IF(SUMIF(EvalData!$A$7:$A$9995,"="&amp;$B7,EvalData!H$7:H$9995)&lt;&gt;0,AVERAGEIF(EvalData!$A$7:$A$9995,"="&amp;$B7,EvalData!H$7:H$9995),"")</f>
        <v/>
      </c>
      <c r="I7" s="7" t="str" cm="1">
        <f t="array" ref="I7">IF(D7&lt;&gt;0,SUM(IF(EvalData!$A$7:$A$9995=$B7,ABS(_xlfn.NUMBERVALUE(EvalData!H$7:H$9995)))/D7,0),"")</f>
        <v/>
      </c>
      <c r="J7" s="8" t="str">
        <f>IF(SUMIF(EvalData!$A$7:$A$9995,"="&amp;$B7,EvalData!I$7:I$9995)&lt;&gt;0,AVERAGEIF(EvalData!$A$7:$A$9995,"="&amp;$B7,EvalData!I$7:I$9995),"")</f>
        <v/>
      </c>
      <c r="K7" s="8" t="str" cm="1">
        <f t="array" ref="K7">IF(D7&lt;&gt;0,SUM(IF(EvalData!$A$7:$A$9995=$B7,ABS(_xlfn.NUMBERVALUE(EvalData!I$7:I$9995)))/D7,0),"")</f>
        <v/>
      </c>
      <c r="L7" s="8" t="str">
        <f>IF(SUMIF(EvalData!$A$7:$A$9995,"="&amp;$B7,EvalData!J$7:J$9995)&lt;&gt;0,AVERAGEIF(EvalData!$A$7:$A$9995,"="&amp;$B7,EvalData!J$7:J$9995),"")</f>
        <v/>
      </c>
      <c r="M7" s="8" t="str" cm="1">
        <f t="array" ref="M7">IF(D7&lt;&gt;0,SUM(IF(EvalData!$A$7:$A$9995=$B7,ABS(_xlfn.NUMBERVALUE(EvalData!J$7:J$9995)))/D7,0),"")</f>
        <v/>
      </c>
      <c r="N7" s="9" t="str">
        <f>IF(SUMIF(EvalData!$A$7:$A$9995,"="&amp;$B7,EvalData!K$7:K$9995)&lt;&gt;0,AVERAGEIF(EvalData!$A$7:$A$9995,"="&amp;$B7,EvalData!K$7:K$9995),"")</f>
        <v/>
      </c>
      <c r="O7" s="10" t="str">
        <f>IF(SUMIF(EvalData!$A$7:$A$9995,"="&amp;$B7,EvalData!L$7:L$9995)&lt;&gt;0,AVERAGEIF(EvalData!$A$7:$A$9995,"="&amp;$B7,EvalData!L$7:L$9995),"")</f>
        <v/>
      </c>
      <c r="P7" s="9" t="str">
        <f>IF(SUMIF(EvalData!$A$7:$A$9995,"="&amp;$B7,EvalData!M$7:M$9995)&lt;&gt;0,AVERAGEIF(EvalData!$A$7:$A$9995,"="&amp;$B7,EvalData!M$7:M$9995),"")</f>
        <v/>
      </c>
      <c r="Q7" s="9" t="str">
        <f>IF(P7&lt;&gt;"",_xlfn.MAXIFS(EvalData!M$7:M$9995,EvalData!A$7:A$9995,"="&amp;B7),"")</f>
        <v/>
      </c>
      <c r="R7" s="10">
        <f>IF(SUMIF(EvalData!$A$7:$A$9995,"="&amp;$B7,EvalData!N$7:N$9995)&lt;&gt;0,AVERAGEIF(EvalData!$A$7:$A$9995,"="&amp;$B7,EvalData!N$7:N$9995),"")</f>
        <v>50.42307692307692</v>
      </c>
      <c r="S7" s="62">
        <f>IF(SUMIF(EvalData!$A$7:$A$9995,"="&amp;$B7,EvalData!O$7:O$9995)&lt;&gt;0,AVERAGEIF(EvalData!$A$7:$A$9995,"="&amp;$B7,EvalData!O$7:O$9995),"")</f>
        <v>10.551410256410254</v>
      </c>
      <c r="T7" s="6">
        <f>IF(SUMIF(EvalData!$A$7:$A$9995,"="&amp;$B7,EvalData!P$7:P$9995)&lt;&gt;0,AVERAGEIF(EvalData!$A$7:$A$9995,"="&amp;$B7,EvalData!P$7:P$9995),"")</f>
        <v>1503.1688461538465</v>
      </c>
      <c r="U7" s="6">
        <f>IF(SUMIF(EvalData!$A$7:$A$9995,"="&amp;$B7,EvalData!Q$7:Q$9995)&lt;&gt;0,AVERAGEIF(EvalData!$A$7:$A$9995,"="&amp;$B7,EvalData!Q$7:Q$9995),"")</f>
        <v>81.772435897435869</v>
      </c>
      <c r="V7" s="11">
        <f>IF(SUMIF(EvalData!$A$7:$A$9995,"="&amp;$B7,EvalData!R$7:R$9995)&lt;&gt;0,AVERAGEIF(EvalData!$A$7:$A$9995,"="&amp;$B7,EvalData!R$7:R$9995),"")</f>
        <v>0.2294267948717949</v>
      </c>
      <c r="W7" s="7">
        <f>IF(SUMIF(EvalData!$A$7:$A$9995,"="&amp;$B7,EvalData!S$7:S$9995)&lt;&gt;0,AVERAGEIF(EvalData!$A$7:$A$9995,"="&amp;$B7,EvalData!S$7:S$9995),"")</f>
        <v>-0.11781807692307691</v>
      </c>
      <c r="X7" s="9">
        <f>IF(SUMIF(EvalData!$A$7:$A$9995,"="&amp;$B7,EvalData!T$7:T$9995)&lt;&gt;0,AVERAGEIF(EvalData!$A$7:$A$9995,"="&amp;$B7,EvalData!T$7:T$9995),"")</f>
        <v>0.4545273076923077</v>
      </c>
      <c r="Y7" s="9">
        <f>IF(SUMIF(EvalData!$A$7:$A$9995,"="&amp;$B7,EvalData!U$7:U$9995)&lt;&gt;0,AVERAGEIF(EvalData!$A$7:$A$9995,"="&amp;$B7,EvalData!U$7:U$9995),"")</f>
        <v>-0.18196102564102568</v>
      </c>
      <c r="Z7" s="9">
        <f>IF(SUMIF(EvalData!$A$7:$A$9995,"="&amp;$B7,EvalData!V$7:V$9995)&lt;&gt;0,AVERAGEIF(EvalData!$A$7:$A$9995,"="&amp;$B7,EvalData!V$7:V$9995),"")</f>
        <v>0.46934384615384628</v>
      </c>
      <c r="AA7" s="9">
        <f>IF(SUMIF(EvalData!$A$7:$A$9995,"="&amp;$B7,EvalData!W$7:W$9995)&lt;&gt;0,AVERAGEIF(EvalData!$A$7:$A$9995,"="&amp;$B7,EvalData!W$7:W$9995),"")</f>
        <v>9.2629871794871824E-2</v>
      </c>
      <c r="AB7" s="6">
        <f>IF(SUMIF(EvalData!$A$7:$A$9995,"="&amp;$B7,EvalData!X$7:X$9995)&lt;&gt;0,AVERAGEIF(EvalData!$A$7:$A$9995,"="&amp;$B7,EvalData!X$7:X$9995),"")</f>
        <v>141.47628205128206</v>
      </c>
      <c r="AC7" s="9">
        <f>IF(SUMIF(EvalData!$A$7:$A$9995,"="&amp;$B7,EvalData!Y$7:Y$9995)&lt;&gt;0,AVERAGEIF(EvalData!$A$7:$A$9995,"="&amp;$B7,EvalData!Y$7:Y$9995),"")</f>
        <v>0.31519615384615396</v>
      </c>
      <c r="AD7" s="9">
        <f>IF(SUMIF(EvalData!$A$7:$A$9995,"="&amp;$B7,EvalData!Z$7:Z$9995)&lt;&gt;0,AVERAGEIF(EvalData!$A$7:$A$9995,"="&amp;$B7,EvalData!Z$7:Z$9995),"")</f>
        <v>0.31813884615384619</v>
      </c>
      <c r="AE7" s="9">
        <f>IF(SUMIF(EvalData!$A$7:$A$9995,"="&amp;$B7,EvalData!AA$7:AA$9995)&lt;&gt;0,AVERAGEIF(EvalData!$A$7:$A$9995,"="&amp;$B7,EvalData!AA$7:AA$9995),"")</f>
        <v>0.54526923076923084</v>
      </c>
      <c r="AF7" s="6">
        <f>IF(SUMIF(EvalData!$A$7:$A$9995,"="&amp;$B7,EvalData!AB$7:AB$9995)&lt;&gt;0,AVERAGEIF(EvalData!$A$7:$A$9995,"="&amp;$B7,EvalData!AB$7:AB$9995),"")</f>
        <v>11</v>
      </c>
      <c r="AG7" s="9">
        <f>IF(SUMIF(EvalData!$A$7:$A$9995,"="&amp;$B7,EvalData!AC$7:AC$9995)&lt;&gt;0,AVERAGEIF(EvalData!$A$7:$A$9995,"="&amp;$B7,EvalData!AC$7:AC$9995),"")</f>
        <v>0.70350320512820541</v>
      </c>
      <c r="AH7" s="9">
        <f>IF(AG7&lt;&gt;"",_xlfn.MAXIFS(EvalData!AC$7:AC$9995,EvalData!A$7:A$9995,"="&amp;B7),"")</f>
        <v>0.96428999999999998</v>
      </c>
      <c r="AI7" s="6">
        <f>IF(SUMIF(EvalData!$A$7:$A$9995,"="&amp;$B7,EvalData!AD$7:AD$9995)&lt;&gt;0,AVERAGEIF(EvalData!$A$7:$A$9995,"="&amp;$B7,EvalData!AD$7:AD$9995),"")</f>
        <v>50.42307692307692</v>
      </c>
      <c r="AJ7" s="9">
        <f>IF(SUMIF(EvalData!$A$7:$A$9995,"="&amp;$B7,EvalData!AE$7:AE$9995)&lt;&gt;0,AVERAGEIF(EvalData!$A$7:$A$9995,"="&amp;$B7,EvalData!AE$7:AE$9995),"")</f>
        <v>0.7470575641025643</v>
      </c>
      <c r="AK7" s="12">
        <f>IF(SUMIF(EvalData!$A$7:$A$9995,"="&amp;$B7,EvalData!AF$7:AF$9995)&lt;&gt;0,AVERAGEIF(EvalData!$A$7:$A$9995,"="&amp;$B7,EvalData!AF$7:AF$9995),"")</f>
        <v>1.658435897435897</v>
      </c>
      <c r="AL7" s="12">
        <f>IF(SUMIF(EvalData!$A$7:$A$9995,"="&amp;$B7,EvalData!AG$7:AG$9995)&lt;&gt;0,AVERAGEIF(EvalData!$A$7:$A$9995,"="&amp;$B7,EvalData!AG$7:AG$9995),"")</f>
        <v>2.0456410256410251</v>
      </c>
      <c r="AM7" s="12">
        <f>IF(SUMIF(EvalData!$A$7:$A$9995,"="&amp;$B7,EvalData!AH$7:AH$9995)&lt;&gt;0,AVERAGEIF(EvalData!$A$7:$A$9995,"="&amp;$B7,EvalData!AH$7:AH$9995),"")</f>
        <v>2.9598205128205128</v>
      </c>
      <c r="AN7" s="12">
        <f>IF(SUMIF(EvalData!$A$7:$A$9995,"="&amp;$B7,EvalData!AI$7:AI$9995)&lt;&gt;0,AVERAGEIF(EvalData!$A$7:$A$9995,"="&amp;$B7,EvalData!AI$7:AI$9995),"")</f>
        <v>47.785115384615388</v>
      </c>
      <c r="AO7" s="12">
        <f>IF(SUMIF(EvalData!$A$7:$A$9995,"="&amp;$B7,EvalData!AJ$7:AJ$9995)&lt;&gt;0,AVERAGEIF(EvalData!$A$7:$A$9995,"="&amp;$B7,EvalData!AJ$7:AJ$9995),"")</f>
        <v>6.2224487179487182</v>
      </c>
      <c r="AP7" s="12">
        <f>IF(SUMIF(EvalData!$A$7:$A$9995,"="&amp;$B7,EvalData!AK$7:AK$9995)&lt;&gt;0,AVERAGEIF(EvalData!$A$7:$A$9995,"="&amp;$B7,EvalData!AK$7:AK$9995),"")</f>
        <v>25.919884615384621</v>
      </c>
      <c r="AQ7" s="9">
        <f>IF(SUMIF(EvalData!$A$7:$A$9995,"="&amp;$B7,EvalData!AL$7:AL$9995)&lt;&gt;0,AVERAGEIF(EvalData!$A$7:$A$9995,"="&amp;$B7,EvalData!AL$7:AL$9995),"")</f>
        <v>0.12003974358974363</v>
      </c>
      <c r="AR7" s="9">
        <f>IF(SUMIF(EvalData!$A$7:$A$9995,"="&amp;$B7,EvalData!AM$7:AM$9995)&lt;&gt;0,AVERAGEIF(EvalData!$A$7:$A$9995,"="&amp;$B7,EvalData!AM$7:AM$9995),"")</f>
        <v>0.1401184615384615</v>
      </c>
      <c r="AS7" s="6">
        <f>IF(SUMIF(EvalData!$A$7:$A$9995,"="&amp;$B7,EvalData!AN$7:AN$9995)&lt;&gt;0,AVERAGEIF(EvalData!$A$7:$A$9995,"="&amp;$B7,EvalData!AN$7:AN$9995),"")</f>
        <v>46052.346153846156</v>
      </c>
      <c r="AT7" s="6">
        <f>IF(SUMIF(EvalData!$A$7:$A$9995,"="&amp;$B7,EvalData!AO$7:AO$9995)&lt;&gt;0,AVERAGEIF(EvalData!$A$7:$A$9995,"="&amp;$B7,EvalData!AO$7:AO$9995),"")</f>
        <v>161.95000000000002</v>
      </c>
      <c r="AU7" s="9">
        <f>IF(SUMIF(EvalData!$A$7:$A$9995,"="&amp;$B7,EvalData!AP$7:AP$9995)&lt;&gt;0,AVERAGEIF(EvalData!$A$7:$A$9995,"="&amp;$B7,EvalData!AP$7:AP$9995),"")</f>
        <v>0.48713487179487175</v>
      </c>
      <c r="AV7" s="9">
        <f>IF(SUMIF(EvalData!$A$7:$A$9995,"="&amp;$B7,EvalData!AQ$7:AQ$9995)&lt;&gt;0,AVERAGEIF(EvalData!$A$7:$A$9995,"="&amp;$B7,EvalData!AQ$7:AQ$9995),"")</f>
        <v>0.94331846153846155</v>
      </c>
      <c r="AW7" s="9">
        <f>IF(SUMIF(EvalData!$A$7:$A$9995,"="&amp;$B7,EvalData!AR$7:AR$9995)&lt;&gt;0,AVERAGEIF(EvalData!$A$7:$A$9995,"="&amp;$B7,EvalData!AR$7:AR$9995),"")</f>
        <v>0.50715384615384607</v>
      </c>
      <c r="AX7" s="12">
        <f>IF(SUMIF(EvalData!$A$7:$A$9995,"="&amp;$B7,EvalData!AS$7:AS$9995)&lt;&gt;0,AVERAGEIF(EvalData!$A$7:$A$9995,"="&amp;$B7,EvalData!AS$7:AS$9995),"")</f>
        <v>9.9615384615384617</v>
      </c>
      <c r="AY7" s="9">
        <f>IF(SUMIF(EvalData!$A$7:$A$9995,"="&amp;$B7,EvalData!AT$7:AT$9995)&lt;&gt;0,AVERAGEIF(EvalData!$A$7:$A$9995,"="&amp;$B7,EvalData!AT$7:AT$9995),"")</f>
        <v>0.71645076923076911</v>
      </c>
      <c r="AZ7" s="9">
        <f>IF(AY7&lt;&gt;"",_xlfn.MAXIFS(EvalData!AT$7:AT$9995,EvalData!A$7:A$9995,"="&amp;B7),"")</f>
        <v>0.96153999999999995</v>
      </c>
      <c r="BA7" s="9">
        <f>IF(SUMIF(EvalData!$A$7:$A$9995,"="&amp;$B7,EvalData!AU$7:AU$9995)&lt;&gt;0,AVERAGEIF(EvalData!$A$7:$A$9995,"="&amp;$B7,EvalData!AU$7:AU$9995),"")</f>
        <v>0.76556743589743526</v>
      </c>
      <c r="BB7" s="12">
        <f>IF(SUMIF(EvalData!$A$7:$A$9995,"="&amp;$B7,EvalData!AV$7:AV$9995)&lt;&gt;0,AVERAGEIF(EvalData!$A$7:$A$9995,"="&amp;$B7,EvalData!AV$7:AV$9995),"")</f>
        <v>12.282051282051283</v>
      </c>
      <c r="BC7" s="9">
        <f>IF(SUMIF(EvalData!$A$7:$A$9995,"="&amp;$B7,EvalData!AW$7:AW$9995)&lt;&gt;0,AVERAGEIF(EvalData!$A$7:$A$9995,"="&amp;$B7,EvalData!AW$7:AW$9995),"")</f>
        <v>0.643886153846154</v>
      </c>
      <c r="BD7" s="9">
        <f>IF(BC7&lt;&gt;"",_xlfn.MAXIFS(EvalData!AW$7:AW$9995,EvalData!A$7:A$9995,"="&amp;B7),"")</f>
        <v>1</v>
      </c>
    </row>
    <row r="8" spans="1:56" ht="17.25" thickTop="1" x14ac:dyDescent="0.3">
      <c r="A8" s="71"/>
      <c r="B8" t="s">
        <v>13</v>
      </c>
      <c r="C8" s="73" t="b">
        <f>_xlfn.MAXIFS(EvalData!D$7:D$9995,EvalData!C$7:C$9995,"="&amp;B8)=MAX(EvalData!D$7:D$9995)</f>
        <v>1</v>
      </c>
      <c r="D8" s="4" cm="1">
        <f t="array" ref="D8">SUM(IF(ISNUMBER(EvalData!G$7:G$9995),IF(EvalData!$A$7:$A$9995=$B8,1,0)),0)</f>
        <v>90</v>
      </c>
      <c r="E8" s="3" cm="1">
        <f t="array" ref="E8">SUM(IF(ISNUMBER(EvalData!N$7:N$9995),IF(EvalData!$A$7:$A$9995=B8,1,0)),0)</f>
        <v>90</v>
      </c>
      <c r="F8" s="3" cm="1">
        <f t="array" ref="F8">SUM(IF(ISNUMBER(EvalData!AD$7:AD$9995),IF(EvalData!$A$7:$A$9995=B8,1,0)),0)</f>
        <v>90</v>
      </c>
      <c r="G8" s="6" cm="1">
        <f t="array" ref="G8">IF(D8&lt;&gt;0,SUM(IF(EvalData!$A$7:$A$9995=$B8,ABS(EvalData!G$7:G$9995),0))/D8,"")</f>
        <v>2583.6222222222223</v>
      </c>
      <c r="H8" s="7">
        <f>IF(SUMIF(EvalData!$A$7:$A$9995,"="&amp;$B8,EvalData!H$7:H$9995)&lt;&gt;0,AVERAGEIF(EvalData!$A$7:$A$9995,"="&amp;$B8,EvalData!H$7:H$9995),"")</f>
        <v>-5.736666666666667E-2</v>
      </c>
      <c r="I8" s="7" cm="1">
        <f t="array" ref="I8">IF(D8&lt;&gt;0,SUM(IF(EvalData!$A$7:$A$9995=$B8,ABS(_xlfn.NUMBERVALUE(EvalData!H$7:H$9995)))/D8,0),"")</f>
        <v>0.13565555555555558</v>
      </c>
      <c r="J8" s="8">
        <f>IF(SUMIF(EvalData!$A$7:$A$9995,"="&amp;$B8,EvalData!I$7:I$9995)&lt;&gt;0,AVERAGEIF(EvalData!$A$7:$A$9995,"="&amp;$B8,EvalData!I$7:I$9995),"")</f>
        <v>-4.2552333333333338E-2</v>
      </c>
      <c r="K8" s="8" cm="1">
        <f t="array" ref="K8">IF(D8&lt;&gt;0,SUM(IF(EvalData!$A$7:$A$9995=$B8,ABS(_xlfn.NUMBERVALUE(EvalData!I$7:I$9995)))/D8,0),"")</f>
        <v>0.12975211111111104</v>
      </c>
      <c r="L8" s="8">
        <f>IF(SUMIF(EvalData!$A$7:$A$9995,"="&amp;$B8,EvalData!J$7:J$9995)&lt;&gt;0,AVERAGEIF(EvalData!$A$7:$A$9995,"="&amp;$B8,EvalData!J$7:J$9995),"")</f>
        <v>-6.5698888888888876E-2</v>
      </c>
      <c r="M8" s="8" cm="1">
        <f t="array" ref="M8">IF(D8&lt;&gt;0,SUM(IF(EvalData!$A$7:$A$9995=$B8,ABS(_xlfn.NUMBERVALUE(EvalData!J$7:J$9995)))/D8,0),"")</f>
        <v>0.15289866666666665</v>
      </c>
      <c r="N8" s="9">
        <f>IF(SUMIF(EvalData!$A$7:$A$9995,"="&amp;$B8,EvalData!K$7:K$9995)&lt;&gt;0,AVERAGEIF(EvalData!$A$7:$A$9995,"="&amp;$B8,EvalData!K$7:K$9995),"")</f>
        <v>0.71499999999999997</v>
      </c>
      <c r="O8" s="10">
        <f>IF(SUMIF(EvalData!$A$7:$A$9995,"="&amp;$B8,EvalData!L$7:L$9995)&lt;&gt;0,AVERAGEIF(EvalData!$A$7:$A$9995,"="&amp;$B8,EvalData!L$7:L$9995),"")</f>
        <v>14.411111111111111</v>
      </c>
      <c r="P8" s="9">
        <f>IF(SUMIF(EvalData!$A$7:$A$9995,"="&amp;$B8,EvalData!M$7:M$9995)&lt;&gt;0,AVERAGEIF(EvalData!$A$7:$A$9995,"="&amp;$B8,EvalData!M$7:M$9995),"")</f>
        <v>0.59136266666666648</v>
      </c>
      <c r="Q8" s="9">
        <f>IF(P8&lt;&gt;"",_xlfn.MAXIFS(EvalData!M$7:M$9995,EvalData!A$7:A$9995,"="&amp;B8),"")</f>
        <v>0.96875</v>
      </c>
      <c r="R8" s="10">
        <f>IF(SUMIF(EvalData!$A$7:$A$9995,"="&amp;$B8,EvalData!N$7:N$9995)&lt;&gt;0,AVERAGEIF(EvalData!$A$7:$A$9995,"="&amp;$B8,EvalData!N$7:N$9995),"")</f>
        <v>50.988888888888887</v>
      </c>
      <c r="S8" s="62">
        <f>IF(SUMIF(EvalData!$A$7:$A$9995,"="&amp;$B8,EvalData!O$7:O$9995)&lt;&gt;0,AVERAGEIF(EvalData!$A$7:$A$9995,"="&amp;$B8,EvalData!O$7:O$9995),"")</f>
        <v>39.150222222222212</v>
      </c>
      <c r="T8" s="6">
        <f>IF(SUMIF(EvalData!$A$7:$A$9995,"="&amp;$B8,EvalData!P$7:P$9995)&lt;&gt;0,AVERAGEIF(EvalData!$A$7:$A$9995,"="&amp;$B8,EvalData!P$7:P$9995),"")</f>
        <v>3479.7302222222211</v>
      </c>
      <c r="U8" s="6">
        <f>IF(SUMIF(EvalData!$A$7:$A$9995,"="&amp;$B8,EvalData!Q$7:Q$9995)&lt;&gt;0,AVERAGEIF(EvalData!$A$7:$A$9995,"="&amp;$B8,EvalData!Q$7:Q$9995),"")</f>
        <v>106.41455555555557</v>
      </c>
      <c r="V8" s="11">
        <f>IF(SUMIF(EvalData!$A$7:$A$9995,"="&amp;$B8,EvalData!R$7:R$9995)&lt;&gt;0,AVERAGEIF(EvalData!$A$7:$A$9995,"="&amp;$B8,EvalData!R$7:R$9995),"")</f>
        <v>0.32340666666666662</v>
      </c>
      <c r="W8" s="7">
        <f>IF(SUMIF(EvalData!$A$7:$A$9995,"="&amp;$B8,EvalData!S$7:S$9995)&lt;&gt;0,AVERAGEIF(EvalData!$A$7:$A$9995,"="&amp;$B8,EvalData!S$7:S$9995),"")</f>
        <v>-8.3651777777777783E-2</v>
      </c>
      <c r="X8" s="9">
        <f>IF(SUMIF(EvalData!$A$7:$A$9995,"="&amp;$B8,EvalData!T$7:T$9995)&lt;&gt;0,AVERAGEIF(EvalData!$A$7:$A$9995,"="&amp;$B8,EvalData!T$7:T$9995),"")</f>
        <v>0.7186597777777779</v>
      </c>
      <c r="Y8" s="9">
        <f>IF(SUMIF(EvalData!$A$7:$A$9995,"="&amp;$B8,EvalData!U$7:U$9995)&lt;&gt;0,AVERAGEIF(EvalData!$A$7:$A$9995,"="&amp;$B8,EvalData!U$7:U$9995),"")</f>
        <v>-0.22035100000000002</v>
      </c>
      <c r="Z8" s="9">
        <f>IF(SUMIF(EvalData!$A$7:$A$9995,"="&amp;$B8,EvalData!V$7:V$9995)&lt;&gt;0,AVERAGEIF(EvalData!$A$7:$A$9995,"="&amp;$B8,EvalData!V$7:V$9995),"")</f>
        <v>0.35347722222222239</v>
      </c>
      <c r="AA8" s="9">
        <f>IF(SUMIF(EvalData!$A$7:$A$9995,"="&amp;$B8,EvalData!W$7:W$9995)&lt;&gt;0,AVERAGEIF(EvalData!$A$7:$A$9995,"="&amp;$B8,EvalData!W$7:W$9995),"")</f>
        <v>0.22250088888888903</v>
      </c>
      <c r="AB8" s="6">
        <f>IF(SUMIF(EvalData!$A$7:$A$9995,"="&amp;$B8,EvalData!X$7:X$9995)&lt;&gt;0,AVERAGEIF(EvalData!$A$7:$A$9995,"="&amp;$B8,EvalData!X$7:X$9995),"")</f>
        <v>195.15122222222215</v>
      </c>
      <c r="AC8" s="9">
        <f>IF(SUMIF(EvalData!$A$7:$A$9995,"="&amp;$B8,EvalData!Y$7:Y$9995)&lt;&gt;0,AVERAGEIF(EvalData!$A$7:$A$9995,"="&amp;$B8,EvalData!Y$7:Y$9995),"")</f>
        <v>0.47321122222222234</v>
      </c>
      <c r="AD8" s="9">
        <f>IF(SUMIF(EvalData!$A$7:$A$9995,"="&amp;$B8,EvalData!Z$7:Z$9995)&lt;&gt;0,AVERAGEIF(EvalData!$A$7:$A$9995,"="&amp;$B8,EvalData!Z$7:Z$9995),"")</f>
        <v>0.48900111111111094</v>
      </c>
      <c r="AE8" s="9">
        <f>IF(SUMIF(EvalData!$A$7:$A$9995,"="&amp;$B8,EvalData!AA$7:AA$9995)&lt;&gt;0,AVERAGEIF(EvalData!$A$7:$A$9995,"="&amp;$B8,EvalData!AA$7:AA$9995),"")</f>
        <v>0.26081111111111105</v>
      </c>
      <c r="AF8" s="6">
        <f>IF(SUMIF(EvalData!$A$7:$A$9995,"="&amp;$B8,EvalData!AB$7:AB$9995)&lt;&gt;0,AVERAGEIF(EvalData!$A$7:$A$9995,"="&amp;$B8,EvalData!AB$7:AB$9995),"")</f>
        <v>19.933333333333334</v>
      </c>
      <c r="AG8" s="9">
        <f>IF(SUMIF(EvalData!$A$7:$A$9995,"="&amp;$B8,EvalData!AC$7:AC$9995)&lt;&gt;0,AVERAGEIF(EvalData!$A$7:$A$9995,"="&amp;$B8,EvalData!AC$7:AC$9995),"")</f>
        <v>0.38443611111111109</v>
      </c>
      <c r="AH8" s="9">
        <f>IF(AG8&lt;&gt;"",_xlfn.MAXIFS(EvalData!AC$7:AC$9995,EvalData!A$7:A$9995,"="&amp;B8),"")</f>
        <v>0.91176000000000001</v>
      </c>
      <c r="AI8" s="6">
        <f>IF(SUMIF(EvalData!$A$7:$A$9995,"="&amp;$B8,EvalData!AD$7:AD$9995)&lt;&gt;0,AVERAGEIF(EvalData!$A$7:$A$9995,"="&amp;$B8,EvalData!AD$7:AD$9995),"")</f>
        <v>50.988888888888887</v>
      </c>
      <c r="AJ8" s="9">
        <f>IF(SUMIF(EvalData!$A$7:$A$9995,"="&amp;$B8,EvalData!AE$7:AE$9995)&lt;&gt;0,AVERAGEIF(EvalData!$A$7:$A$9995,"="&amp;$B8,EvalData!AE$7:AE$9995),"")</f>
        <v>0.85509344444444479</v>
      </c>
      <c r="AK8" s="12">
        <f>IF(SUMIF(EvalData!$A$7:$A$9995,"="&amp;$B8,EvalData!AF$7:AF$9995)&lt;&gt;0,AVERAGEIF(EvalData!$A$7:$A$9995,"="&amp;$B8,EvalData!AF$7:AF$9995),"")</f>
        <v>2.7664777777777774</v>
      </c>
      <c r="AL8" s="12">
        <f>IF(SUMIF(EvalData!$A$7:$A$9995,"="&amp;$B8,EvalData!AG$7:AG$9995)&lt;&gt;0,AVERAGEIF(EvalData!$A$7:$A$9995,"="&amp;$B8,EvalData!AG$7:AG$9995),"")</f>
        <v>3.6546333333333347</v>
      </c>
      <c r="AM8" s="12">
        <f>IF(SUMIF(EvalData!$A$7:$A$9995,"="&amp;$B8,EvalData!AH$7:AH$9995)&lt;&gt;0,AVERAGEIF(EvalData!$A$7:$A$9995,"="&amp;$B8,EvalData!AH$7:AH$9995),"")</f>
        <v>5.7761222222222219</v>
      </c>
      <c r="AN8" s="12">
        <f>IF(SUMIF(EvalData!$A$7:$A$9995,"="&amp;$B8,EvalData!AI$7:AI$9995)&lt;&gt;0,AVERAGEIF(EvalData!$A$7:$A$9995,"="&amp;$B8,EvalData!AI$7:AI$9995),"")</f>
        <v>35.588977777777778</v>
      </c>
      <c r="AO8" s="12">
        <f>IF(SUMIF(EvalData!$A$7:$A$9995,"="&amp;$B8,EvalData!AJ$7:AJ$9995)&lt;&gt;0,AVERAGEIF(EvalData!$A$7:$A$9995,"="&amp;$B8,EvalData!AJ$7:AJ$9995),"")</f>
        <v>33.0914111111111</v>
      </c>
      <c r="AP8" s="12">
        <f>IF(SUMIF(EvalData!$A$7:$A$9995,"="&amp;$B8,EvalData!AK$7:AK$9995)&lt;&gt;0,AVERAGEIF(EvalData!$A$7:$A$9995,"="&amp;$B8,EvalData!AK$7:AK$9995),"")</f>
        <v>118.78735555555556</v>
      </c>
      <c r="AQ8" s="9">
        <f>IF(SUMIF(EvalData!$A$7:$A$9995,"="&amp;$B8,EvalData!AL$7:AL$9995)&lt;&gt;0,AVERAGEIF(EvalData!$A$7:$A$9995,"="&amp;$B8,EvalData!AL$7:AL$9995),"")</f>
        <v>0.22880199999999998</v>
      </c>
      <c r="AR8" s="9">
        <f>IF(SUMIF(EvalData!$A$7:$A$9995,"="&amp;$B8,EvalData!AM$7:AM$9995)&lt;&gt;0,AVERAGEIF(EvalData!$A$7:$A$9995,"="&amp;$B8,EvalData!AM$7:AM$9995),"")</f>
        <v>0.28895877777777784</v>
      </c>
      <c r="AS8" s="6">
        <f>IF(SUMIF(EvalData!$A$7:$A$9995,"="&amp;$B8,EvalData!AN$7:AN$9995)&lt;&gt;0,AVERAGEIF(EvalData!$A$7:$A$9995,"="&amp;$B8,EvalData!AN$7:AN$9995),"")</f>
        <v>50763.011111111111</v>
      </c>
      <c r="AT8" s="6">
        <f>IF(SUMIF(EvalData!$A$7:$A$9995,"="&amp;$B8,EvalData!AO$7:AO$9995)&lt;&gt;0,AVERAGEIF(EvalData!$A$7:$A$9995,"="&amp;$B8,EvalData!AO$7:AO$9995),"")</f>
        <v>208.29888888888883</v>
      </c>
      <c r="AU8" s="9">
        <f>IF(SUMIF(EvalData!$A$7:$A$9995,"="&amp;$B8,EvalData!AP$7:AP$9995)&lt;&gt;0,AVERAGEIF(EvalData!$A$7:$A$9995,"="&amp;$B8,EvalData!AP$7:AP$9995),"")</f>
        <v>0.31223633333333323</v>
      </c>
      <c r="AV8" s="9">
        <f>IF(SUMIF(EvalData!$A$7:$A$9995,"="&amp;$B8,EvalData!AQ$7:AQ$9995)&lt;&gt;0,AVERAGEIF(EvalData!$A$7:$A$9995,"="&amp;$B8,EvalData!AQ$7:AQ$9995),"")</f>
        <v>0.64860711111111125</v>
      </c>
      <c r="AW8" s="9">
        <f>IF(SUMIF(EvalData!$A$7:$A$9995,"="&amp;$B8,EvalData!AR$7:AR$9995)&lt;&gt;0,AVERAGEIF(EvalData!$A$7:$A$9995,"="&amp;$B8,EvalData!AR$7:AR$9995),"")</f>
        <v>0.35506666666666664</v>
      </c>
      <c r="AX8" s="12">
        <f>IF(SUMIF(EvalData!$A$7:$A$9995,"="&amp;$B8,EvalData!AS$7:AS$9995)&lt;&gt;0,AVERAGEIF(EvalData!$A$7:$A$9995,"="&amp;$B8,EvalData!AS$7:AS$9995),"")</f>
        <v>15.855555555555556</v>
      </c>
      <c r="AY8" s="9">
        <f>IF(SUMIF(EvalData!$A$7:$A$9995,"="&amp;$B8,EvalData!AT$7:AT$9995)&lt;&gt;0,AVERAGEIF(EvalData!$A$7:$A$9995,"="&amp;$B8,EvalData!AT$7:AT$9995),"")</f>
        <v>0.48307211111111109</v>
      </c>
      <c r="AZ8" s="9">
        <f>IF(AY8&lt;&gt;"",_xlfn.MAXIFS(EvalData!AT$7:AT$9995,EvalData!A$7:A$9995,"="&amp;B8),"")</f>
        <v>0.88234999999999997</v>
      </c>
      <c r="BA8" s="9">
        <f>IF(SUMIF(EvalData!$A$7:$A$9995,"="&amp;$B8,EvalData!AU$7:AU$9995)&lt;&gt;0,AVERAGEIF(EvalData!$A$7:$A$9995,"="&amp;$B8,EvalData!AU$7:AU$9995),"")</f>
        <v>0.7411913333333332</v>
      </c>
      <c r="BB8" s="12">
        <f>IF(SUMIF(EvalData!$A$7:$A$9995,"="&amp;$B8,EvalData!AV$7:AV$9995)&lt;&gt;0,AVERAGEIF(EvalData!$A$7:$A$9995,"="&amp;$B8,EvalData!AV$7:AV$9995),"")</f>
        <v>11.722222222222221</v>
      </c>
      <c r="BC8" s="9">
        <f>IF(SUMIF(EvalData!$A$7:$A$9995,"="&amp;$B8,EvalData!AW$7:AW$9995)&lt;&gt;0,AVERAGEIF(EvalData!$A$7:$A$9995,"="&amp;$B8,EvalData!AW$7:AW$9995),"")</f>
        <v>0.62699244444444424</v>
      </c>
      <c r="BD8" s="9">
        <f>IF(BC8&lt;&gt;"",_xlfn.MAXIFS(EvalData!AW$7:AW$9995,EvalData!A$7:A$9995,"="&amp;B8),"")</f>
        <v>1</v>
      </c>
    </row>
    <row r="9" spans="1:56" x14ac:dyDescent="0.3">
      <c r="A9" s="68" t="b">
        <v>0</v>
      </c>
      <c r="B9" t="s">
        <v>14</v>
      </c>
      <c r="C9" s="73" t="b">
        <f>_xlfn.MAXIFS(EvalData!D$7:D$9995,EvalData!C$7:C$9995,"="&amp;B9)=MAX(EvalData!D$7:D$9995)</f>
        <v>1</v>
      </c>
      <c r="D9" s="4" cm="1">
        <f t="array" ref="D9">SUM(IF(ISNUMBER(EvalData!G$7:G$9995),IF(EvalData!$A$7:$A$9995=$B9,1,0)),0)</f>
        <v>90</v>
      </c>
      <c r="E9" s="3" cm="1">
        <f t="array" ref="E9">SUM(IF(ISNUMBER(EvalData!N$7:N$9995),IF(EvalData!$A$7:$A$9995=B9,1,0)),0)</f>
        <v>30</v>
      </c>
      <c r="F9" s="3" cm="1">
        <f t="array" ref="F9">SUM(IF(ISNUMBER(EvalData!AD$7:AD$9995),IF(EvalData!$A$7:$A$9995=B9,1,0)),0)</f>
        <v>30</v>
      </c>
      <c r="G9" s="6" cm="1">
        <f t="array" ref="G9">IF(D9&lt;&gt;0,SUM(IF(EvalData!$A$7:$A$9995=$B9,ABS(EvalData!G$7:G$9995),0))/D9,"")</f>
        <v>1683.6222222222223</v>
      </c>
      <c r="H9" s="7">
        <f>IF(SUMIF(EvalData!$A$7:$A$9995,"="&amp;$B9,EvalData!H$7:H$9995)&lt;&gt;0,AVERAGEIF(EvalData!$A$7:$A$9995,"="&amp;$B9,EvalData!H$7:H$9995),"")</f>
        <v>-5.6222222222222212E-3</v>
      </c>
      <c r="I9" s="7" cm="1">
        <f t="array" ref="I9">IF(D9&lt;&gt;0,SUM(IF(EvalData!$A$7:$A$9995=$B9,ABS(_xlfn.NUMBERVALUE(EvalData!H$7:H$9995)))/D9,0),"")</f>
        <v>8.7399999999999992E-2</v>
      </c>
      <c r="J9" s="8">
        <f>IF(SUMIF(EvalData!$A$7:$A$9995,"="&amp;$B9,EvalData!I$7:I$9995)&lt;&gt;0,AVERAGEIF(EvalData!$A$7:$A$9995,"="&amp;$B9,EvalData!I$7:I$9995),"")</f>
        <v>-1.5644444444444031E-4</v>
      </c>
      <c r="K9" s="8" cm="1">
        <f t="array" ref="K9">IF(D9&lt;&gt;0,SUM(IF(EvalData!$A$7:$A$9995=$B9,ABS(_xlfn.NUMBERVALUE(EvalData!I$7:I$9995)))/D9,0),"")</f>
        <v>8.7828888888888887E-2</v>
      </c>
      <c r="L9" s="8">
        <f>IF(SUMIF(EvalData!$A$7:$A$9995,"="&amp;$B9,EvalData!J$7:J$9995)&lt;&gt;0,AVERAGEIF(EvalData!$A$7:$A$9995,"="&amp;$B9,EvalData!J$7:J$9995),"")</f>
        <v>-5.4523333333333299E-3</v>
      </c>
      <c r="M9" s="8" cm="1">
        <f t="array" ref="M9">IF(D9&lt;&gt;0,SUM(IF(EvalData!$A$7:$A$9995=$B9,ABS(_xlfn.NUMBERVALUE(EvalData!J$7:J$9995)))/D9,0),"")</f>
        <v>9.3124777777777779E-2</v>
      </c>
      <c r="N9" s="9">
        <f>IF(SUMIF(EvalData!$A$7:$A$9995,"="&amp;$B9,EvalData!K$7:K$9995)&lt;&gt;0,AVERAGEIF(EvalData!$A$7:$A$9995,"="&amp;$B9,EvalData!K$7:K$9995),"")</f>
        <v>0.86500000000000021</v>
      </c>
      <c r="O9" s="10">
        <f>IF(SUMIF(EvalData!$A$7:$A$9995,"="&amp;$B9,EvalData!L$7:L$9995)&lt;&gt;0,AVERAGEIF(EvalData!$A$7:$A$9995,"="&amp;$B9,EvalData!L$7:L$9995),"")</f>
        <v>10.966666666666667</v>
      </c>
      <c r="P9" s="9">
        <f>IF(SUMIF(EvalData!$A$7:$A$9995,"="&amp;$B9,EvalData!M$7:M$9995)&lt;&gt;0,AVERAGEIF(EvalData!$A$7:$A$9995,"="&amp;$B9,EvalData!M$7:M$9995),"")</f>
        <v>0.70351577777777774</v>
      </c>
      <c r="Q9" s="9">
        <f>IF(P9&lt;&gt;"",_xlfn.MAXIFS(EvalData!M$7:M$9995,EvalData!A$7:A$9995,"="&amp;B9),"")</f>
        <v>1</v>
      </c>
      <c r="R9" s="10">
        <f>IF(SUMIF(EvalData!$A$7:$A$9995,"="&amp;$B9,EvalData!N$7:N$9995)&lt;&gt;0,AVERAGEIF(EvalData!$A$7:$A$9995,"="&amp;$B9,EvalData!N$7:N$9995),"")</f>
        <v>50.4</v>
      </c>
      <c r="S9" s="62">
        <f>IF(SUMIF(EvalData!$A$7:$A$9995,"="&amp;$B9,EvalData!O$7:O$9995)&lt;&gt;0,AVERAGEIF(EvalData!$A$7:$A$9995,"="&amp;$B9,EvalData!O$7:O$9995),"")</f>
        <v>14.341666666666669</v>
      </c>
      <c r="T9" s="6">
        <f>IF(SUMIF(EvalData!$A$7:$A$9995,"="&amp;$B9,EvalData!P$7:P$9995)&lt;&gt;0,AVERAGEIF(EvalData!$A$7:$A$9995,"="&amp;$B9,EvalData!P$7:P$9995),"")</f>
        <v>7042.8866666666672</v>
      </c>
      <c r="U9" s="6">
        <f>IF(SUMIF(EvalData!$A$7:$A$9995,"="&amp;$B9,EvalData!Q$7:Q$9995)&lt;&gt;0,AVERAGEIF(EvalData!$A$7:$A$9995,"="&amp;$B9,EvalData!Q$7:Q$9995),"")</f>
        <v>169.40166666666667</v>
      </c>
      <c r="V9" s="11">
        <f>IF(SUMIF(EvalData!$A$7:$A$9995,"="&amp;$B9,EvalData!R$7:R$9995)&lt;&gt;0,AVERAGEIF(EvalData!$A$7:$A$9995,"="&amp;$B9,EvalData!R$7:R$9995),"")</f>
        <v>0.22901499999999997</v>
      </c>
      <c r="W9" s="7">
        <f>IF(SUMIF(EvalData!$A$7:$A$9995,"="&amp;$B9,EvalData!S$7:S$9995)&lt;&gt;0,AVERAGEIF(EvalData!$A$7:$A$9995,"="&amp;$B9,EvalData!S$7:S$9995),"")</f>
        <v>3.3541333333333347E-2</v>
      </c>
      <c r="X9" s="9">
        <f>IF(SUMIF(EvalData!$A$7:$A$9995,"="&amp;$B9,EvalData!T$7:T$9995)&lt;&gt;0,AVERAGEIF(EvalData!$A$7:$A$9995,"="&amp;$B9,EvalData!T$7:T$9995),"")</f>
        <v>0.48730566666666664</v>
      </c>
      <c r="Y9" s="9">
        <f>IF(SUMIF(EvalData!$A$7:$A$9995,"="&amp;$B9,EvalData!U$7:U$9995)&lt;&gt;0,AVERAGEIF(EvalData!$A$7:$A$9995,"="&amp;$B9,EvalData!U$7:U$9995),"")</f>
        <v>3.1627999999999996E-2</v>
      </c>
      <c r="Z9" s="9">
        <f>IF(SUMIF(EvalData!$A$7:$A$9995,"="&amp;$B9,EvalData!V$7:V$9995)&lt;&gt;0,AVERAGEIF(EvalData!$A$7:$A$9995,"="&amp;$B9,EvalData!V$7:V$9995),"")</f>
        <v>0.44675133333333333</v>
      </c>
      <c r="AA9" s="9">
        <f>IF(SUMIF(EvalData!$A$7:$A$9995,"="&amp;$B9,EvalData!W$7:W$9995)&lt;&gt;0,AVERAGEIF(EvalData!$A$7:$A$9995,"="&amp;$B9,EvalData!W$7:W$9995),"")</f>
        <v>0.11645133333333334</v>
      </c>
      <c r="AB9" s="6">
        <f>IF(SUMIF(EvalData!$A$7:$A$9995,"="&amp;$B9,EvalData!X$7:X$9995)&lt;&gt;0,AVERAGEIF(EvalData!$A$7:$A$9995,"="&amp;$B9,EvalData!X$7:X$9995),"")</f>
        <v>284.44766666666663</v>
      </c>
      <c r="AC9" s="9">
        <f>IF(SUMIF(EvalData!$A$7:$A$9995,"="&amp;$B9,EvalData!Y$7:Y$9995)&lt;&gt;0,AVERAGEIF(EvalData!$A$7:$A$9995,"="&amp;$B9,EvalData!Y$7:Y$9995),"")</f>
        <v>0.38828066666666666</v>
      </c>
      <c r="AD9" s="9">
        <f>IF(SUMIF(EvalData!$A$7:$A$9995,"="&amp;$B9,EvalData!Z$7:Z$9995)&lt;&gt;0,AVERAGEIF(EvalData!$A$7:$A$9995,"="&amp;$B9,EvalData!Z$7:Z$9995),"")</f>
        <v>0.34519600000000011</v>
      </c>
      <c r="AE9" s="9">
        <f>IF(SUMIF(EvalData!$A$7:$A$9995,"="&amp;$B9,EvalData!AA$7:AA$9995)&lt;&gt;0,AVERAGEIF(EvalData!$A$7:$A$9995,"="&amp;$B9,EvalData!AA$7:AA$9995),"")</f>
        <v>0.40209999999999996</v>
      </c>
      <c r="AF9" s="6">
        <f>IF(SUMIF(EvalData!$A$7:$A$9995,"="&amp;$B9,EvalData!AB$7:AB$9995)&lt;&gt;0,AVERAGEIF(EvalData!$A$7:$A$9995,"="&amp;$B9,EvalData!AB$7:AB$9995),"")</f>
        <v>16.633333333333333</v>
      </c>
      <c r="AG9" s="9">
        <f>IF(SUMIF(EvalData!$A$7:$A$9995,"="&amp;$B9,EvalData!AC$7:AC$9995)&lt;&gt;0,AVERAGEIF(EvalData!$A$7:$A$9995,"="&amp;$B9,EvalData!AC$7:AC$9995),"")</f>
        <v>0.55038566666666655</v>
      </c>
      <c r="AH9" s="9">
        <f>IF(AG9&lt;&gt;"",_xlfn.MAXIFS(EvalData!AC$7:AC$9995,EvalData!A$7:A$9995,"="&amp;B9),"")</f>
        <v>0.94872000000000001</v>
      </c>
      <c r="AI9" s="6">
        <f>IF(SUMIF(EvalData!$A$7:$A$9995,"="&amp;$B9,EvalData!AD$7:AD$9995)&lt;&gt;0,AVERAGEIF(EvalData!$A$7:$A$9995,"="&amp;$B9,EvalData!AD$7:AD$9995),"")</f>
        <v>50.4</v>
      </c>
      <c r="AJ9" s="9">
        <f>IF(SUMIF(EvalData!$A$7:$A$9995,"="&amp;$B9,EvalData!AE$7:AE$9995)&lt;&gt;0,AVERAGEIF(EvalData!$A$7:$A$9995,"="&amp;$B9,EvalData!AE$7:AE$9995),"")</f>
        <v>0.3936026666666666</v>
      </c>
      <c r="AK9" s="12">
        <f>IF(SUMIF(EvalData!$A$7:$A$9995,"="&amp;$B9,EvalData!AF$7:AF$9995)&lt;&gt;0,AVERAGEIF(EvalData!$A$7:$A$9995,"="&amp;$B9,EvalData!AF$7:AF$9995),"")</f>
        <v>1.2886333333333335</v>
      </c>
      <c r="AL9" s="12">
        <f>IF(SUMIF(EvalData!$A$7:$A$9995,"="&amp;$B9,EvalData!AG$7:AG$9995)&lt;&gt;0,AVERAGEIF(EvalData!$A$7:$A$9995,"="&amp;$B9,EvalData!AG$7:AG$9995),"")</f>
        <v>1.3571666666666666</v>
      </c>
      <c r="AM9" s="12">
        <f>IF(SUMIF(EvalData!$A$7:$A$9995,"="&amp;$B9,EvalData!AH$7:AH$9995)&lt;&gt;0,AVERAGEIF(EvalData!$A$7:$A$9995,"="&amp;$B9,EvalData!AH$7:AH$9995),"")</f>
        <v>1.4812333333333332</v>
      </c>
      <c r="AN9" s="12">
        <f>IF(SUMIF(EvalData!$A$7:$A$9995,"="&amp;$B9,EvalData!AI$7:AI$9995)&lt;&gt;0,AVERAGEIF(EvalData!$A$7:$A$9995,"="&amp;$B9,EvalData!AI$7:AI$9995),"")</f>
        <v>1.7817000000000003</v>
      </c>
      <c r="AO9" s="12">
        <f>IF(SUMIF(EvalData!$A$7:$A$9995,"="&amp;$B9,EvalData!AJ$7:AJ$9995)&lt;&gt;0,AVERAGEIF(EvalData!$A$7:$A$9995,"="&amp;$B9,EvalData!AJ$7:AJ$9995),"")</f>
        <v>1.7346666666666664</v>
      </c>
      <c r="AP9" s="12">
        <f>IF(SUMIF(EvalData!$A$7:$A$9995,"="&amp;$B9,EvalData!AK$7:AK$9995)&lt;&gt;0,AVERAGEIF(EvalData!$A$7:$A$9995,"="&amp;$B9,EvalData!AK$7:AK$9995),"")</f>
        <v>2.529466666666667</v>
      </c>
      <c r="AQ9" s="9">
        <f>IF(SUMIF(EvalData!$A$7:$A$9995,"="&amp;$B9,EvalData!AL$7:AL$9995)&lt;&gt;0,AVERAGEIF(EvalData!$A$7:$A$9995,"="&amp;$B9,EvalData!AL$7:AL$9995),"")</f>
        <v>5.2813333333333332E-3</v>
      </c>
      <c r="AR9" s="9">
        <f>IF(SUMIF(EvalData!$A$7:$A$9995,"="&amp;$B9,EvalData!AM$7:AM$9995)&lt;&gt;0,AVERAGEIF(EvalData!$A$7:$A$9995,"="&amp;$B9,EvalData!AM$7:AM$9995),"")</f>
        <v>1.3333333333333333E-3</v>
      </c>
      <c r="AS9" s="6">
        <f>IF(SUMIF(EvalData!$A$7:$A$9995,"="&amp;$B9,EvalData!AN$7:AN$9995)&lt;&gt;0,AVERAGEIF(EvalData!$A$7:$A$9995,"="&amp;$B9,EvalData!AN$7:AN$9995),"")</f>
        <v>185625.96666666667</v>
      </c>
      <c r="AT9" s="6">
        <f>IF(SUMIF(EvalData!$A$7:$A$9995,"="&amp;$B9,EvalData!AO$7:AO$9995)&lt;&gt;0,AVERAGEIF(EvalData!$A$7:$A$9995,"="&amp;$B9,EvalData!AO$7:AO$9995),"")</f>
        <v>414.32333333333344</v>
      </c>
      <c r="AU9" s="9">
        <f>IF(SUMIF(EvalData!$A$7:$A$9995,"="&amp;$B9,EvalData!AP$7:AP$9995)&lt;&gt;0,AVERAGEIF(EvalData!$A$7:$A$9995,"="&amp;$B9,EvalData!AP$7:AP$9995),"")</f>
        <v>0.76867133333333326</v>
      </c>
      <c r="AV9" s="9">
        <f>IF(SUMIF(EvalData!$A$7:$A$9995,"="&amp;$B9,EvalData!AQ$7:AQ$9995)&lt;&gt;0,AVERAGEIF(EvalData!$A$7:$A$9995,"="&amp;$B9,EvalData!AQ$7:AQ$9995),"")</f>
        <v>1</v>
      </c>
      <c r="AW9" s="9">
        <f>IF(SUMIF(EvalData!$A$7:$A$9995,"="&amp;$B9,EvalData!AR$7:AR$9995)&lt;&gt;0,AVERAGEIF(EvalData!$A$7:$A$9995,"="&amp;$B9,EvalData!AR$7:AR$9995),"")</f>
        <v>0.40316666666666673</v>
      </c>
      <c r="AX9" s="12">
        <f>IF(SUMIF(EvalData!$A$7:$A$9995,"="&amp;$B9,EvalData!AS$7:AS$9995)&lt;&gt;0,AVERAGEIF(EvalData!$A$7:$A$9995,"="&amp;$B9,EvalData!AS$7:AS$9995),"")</f>
        <v>18.3</v>
      </c>
      <c r="AY9" s="9">
        <f>IF(SUMIF(EvalData!$A$7:$A$9995,"="&amp;$B9,EvalData!AT$7:AT$9995)&lt;&gt;0,AVERAGEIF(EvalData!$A$7:$A$9995,"="&amp;$B9,EvalData!AT$7:AT$9995),"")</f>
        <v>0.48733499999999985</v>
      </c>
      <c r="AZ9" s="9">
        <f>IF(AY9&lt;&gt;"",_xlfn.MAXIFS(EvalData!AT$7:AT$9995,EvalData!A$7:A$9995,"="&amp;B9),"")</f>
        <v>0.73529</v>
      </c>
      <c r="BA9" s="9">
        <f>IF(SUMIF(EvalData!$A$7:$A$9995,"="&amp;$B9,EvalData!AU$7:AU$9995)&lt;&gt;0,AVERAGEIF(EvalData!$A$7:$A$9995,"="&amp;$B9,EvalData!AU$7:AU$9995),"")</f>
        <v>0.41004799999999997</v>
      </c>
      <c r="BB9" s="12">
        <f>IF(SUMIF(EvalData!$A$7:$A$9995,"="&amp;$B9,EvalData!AV$7:AV$9995)&lt;&gt;0,AVERAGEIF(EvalData!$A$7:$A$9995,"="&amp;$B9,EvalData!AV$7:AV$9995),"")</f>
        <v>25.5</v>
      </c>
      <c r="BC9" s="9">
        <f>IF(SUMIF(EvalData!$A$7:$A$9995,"="&amp;$B9,EvalData!AW$7:AW$9995)&lt;&gt;0,AVERAGEIF(EvalData!$A$7:$A$9995,"="&amp;$B9,EvalData!AW$7:AW$9995),"")</f>
        <v>0.27431966666666674</v>
      </c>
      <c r="BD9" s="9">
        <f>IF(BC9&lt;&gt;"",_xlfn.MAXIFS(EvalData!AW$7:AW$9995,EvalData!A$7:A$9995,"="&amp;B9),"")</f>
        <v>0.44118000000000002</v>
      </c>
    </row>
    <row r="10" spans="1:56" ht="17.25" thickBot="1" x14ac:dyDescent="0.35">
      <c r="A10" s="69" t="s">
        <v>167</v>
      </c>
      <c r="B10" t="s">
        <v>39</v>
      </c>
      <c r="C10" s="73" t="b">
        <f>_xlfn.MAXIFS(EvalData!D$7:D$9995,EvalData!C$7:C$9995,"="&amp;B10)=MAX(EvalData!D$7:D$9995)</f>
        <v>1</v>
      </c>
      <c r="D10" s="4" cm="1">
        <f t="array" ref="D10">SUM(IF(ISNUMBER(EvalData!G$7:G$9995),IF(EvalData!$A$7:$A$9995=$B10,1,0)),0)</f>
        <v>70</v>
      </c>
      <c r="E10" s="3" cm="1">
        <f t="array" ref="E10">SUM(IF(ISNUMBER(EvalData!N$7:N$9995),IF(EvalData!$A$7:$A$9995=B10,1,0)),0)</f>
        <v>70</v>
      </c>
      <c r="F10" s="3" cm="1">
        <f t="array" ref="F10">SUM(IF(ISNUMBER(EvalData!AD$7:AD$9995),IF(EvalData!$A$7:$A$9995=B10,1,0)),0)</f>
        <v>70</v>
      </c>
      <c r="G10" s="6" cm="1">
        <f t="array" ref="G10">IF(D10&lt;&gt;0,SUM(IF(EvalData!$A$7:$A$9995=$B10,ABS(EvalData!G$7:G$9995),0))/D10,"")</f>
        <v>2505.6714285714284</v>
      </c>
      <c r="H10" s="7">
        <f>IF(SUMIF(EvalData!$A$7:$A$9995,"="&amp;$B10,EvalData!H$7:H$9995)&lt;&gt;0,AVERAGEIF(EvalData!$A$7:$A$9995,"="&amp;$B10,EvalData!H$7:H$9995),"")</f>
        <v>-0.14458571428571429</v>
      </c>
      <c r="I10" s="7" cm="1">
        <f t="array" ref="I10">IF(D10&lt;&gt;0,SUM(IF(EvalData!$A$7:$A$9995=$B10,ABS(_xlfn.NUMBERVALUE(EvalData!H$7:H$9995)))/D10,0),"")</f>
        <v>0.18755714285714284</v>
      </c>
      <c r="J10" s="8">
        <f>IF(SUMIF(EvalData!$A$7:$A$9995,"="&amp;$B10,EvalData!I$7:I$9995)&lt;&gt;0,AVERAGEIF(EvalData!$A$7:$A$9995,"="&amp;$B10,EvalData!I$7:I$9995),"")</f>
        <v>-0.10645899999999997</v>
      </c>
      <c r="K10" s="8" cm="1">
        <f t="array" ref="K10">IF(D10&lt;&gt;0,SUM(IF(EvalData!$A$7:$A$9995=$B10,ABS(_xlfn.NUMBERVALUE(EvalData!I$7:I$9995)))/D10,0),"")</f>
        <v>0.15145814285714282</v>
      </c>
      <c r="L10" s="8">
        <f>IF(SUMIF(EvalData!$A$7:$A$9995,"="&amp;$B10,EvalData!J$7:J$9995)&lt;&gt;0,AVERAGEIF(EvalData!$A$7:$A$9995,"="&amp;$B10,EvalData!J$7:J$9995),"")</f>
        <v>-0.21833757142857141</v>
      </c>
      <c r="M10" s="8" cm="1">
        <f t="array" ref="M10">IF(D10&lt;&gt;0,SUM(IF(EvalData!$A$7:$A$9995=$B10,ABS(_xlfn.NUMBERVALUE(EvalData!J$7:J$9995)))/D10,0),"")</f>
        <v>0.26333671428571431</v>
      </c>
      <c r="N10" s="9">
        <f>IF(SUMIF(EvalData!$A$7:$A$9995,"="&amp;$B10,EvalData!K$7:K$9995)&lt;&gt;0,AVERAGEIF(EvalData!$A$7:$A$9995,"="&amp;$B10,EvalData!K$7:K$9995),"")</f>
        <v>0.65571428571428547</v>
      </c>
      <c r="O10" s="10">
        <f>IF(SUMIF(EvalData!$A$7:$A$9995,"="&amp;$B10,EvalData!L$7:L$9995)&lt;&gt;0,AVERAGEIF(EvalData!$A$7:$A$9995,"="&amp;$B10,EvalData!L$7:L$9995),"")</f>
        <v>15.171428571428571</v>
      </c>
      <c r="P10" s="9">
        <f>IF(SUMIF(EvalData!$A$7:$A$9995,"="&amp;$B10,EvalData!M$7:M$9995)&lt;&gt;0,AVERAGEIF(EvalData!$A$7:$A$9995,"="&amp;$B10,EvalData!M$7:M$9995),"")</f>
        <v>0.5592584285714286</v>
      </c>
      <c r="Q10" s="9">
        <f>IF(P10&lt;&gt;"",_xlfn.MAXIFS(EvalData!M$7:M$9995,EvalData!A$7:A$9995,"="&amp;B10),"")</f>
        <v>1</v>
      </c>
      <c r="R10" s="10">
        <f>IF(SUMIF(EvalData!$A$7:$A$9995,"="&amp;$B10,EvalData!N$7:N$9995)&lt;&gt;0,AVERAGEIF(EvalData!$A$7:$A$9995,"="&amp;$B10,EvalData!N$7:N$9995),"")</f>
        <v>49.042857142857144</v>
      </c>
      <c r="S10" s="62">
        <f>IF(SUMIF(EvalData!$A$7:$A$9995,"="&amp;$B10,EvalData!O$7:O$9995)&lt;&gt;0,AVERAGEIF(EvalData!$A$7:$A$9995,"="&amp;$B10,EvalData!O$7:O$9995),"")</f>
        <v>22.042428571428566</v>
      </c>
      <c r="T10" s="6">
        <f>IF(SUMIF(EvalData!$A$7:$A$9995,"="&amp;$B10,EvalData!P$7:P$9995)&lt;&gt;0,AVERAGEIF(EvalData!$A$7:$A$9995,"="&amp;$B10,EvalData!P$7:P$9995),"")</f>
        <v>2265.6464285714292</v>
      </c>
      <c r="U10" s="6">
        <f>IF(SUMIF(EvalData!$A$7:$A$9995,"="&amp;$B10,EvalData!Q$7:Q$9995)&lt;&gt;0,AVERAGEIF(EvalData!$A$7:$A$9995,"="&amp;$B10,EvalData!Q$7:Q$9995),"")</f>
        <v>94.792428571428573</v>
      </c>
      <c r="V10" s="11">
        <f>IF(SUMIF(EvalData!$A$7:$A$9995,"="&amp;$B10,EvalData!R$7:R$9995)&lt;&gt;0,AVERAGEIF(EvalData!$A$7:$A$9995,"="&amp;$B10,EvalData!R$7:R$9995),"")</f>
        <v>0.24284900000000001</v>
      </c>
      <c r="W10" s="7">
        <f>IF(SUMIF(EvalData!$A$7:$A$9995,"="&amp;$B10,EvalData!S$7:S$9995)&lt;&gt;0,AVERAGEIF(EvalData!$A$7:$A$9995,"="&amp;$B10,EvalData!S$7:S$9995),"")</f>
        <v>-5.0953714285714304E-2</v>
      </c>
      <c r="X10" s="9">
        <f>IF(SUMIF(EvalData!$A$7:$A$9995,"="&amp;$B10,EvalData!T$7:T$9995)&lt;&gt;0,AVERAGEIF(EvalData!$A$7:$A$9995,"="&amp;$B10,EvalData!T$7:T$9995),"")</f>
        <v>0.4427381428571428</v>
      </c>
      <c r="Y10" s="9">
        <f>IF(SUMIF(EvalData!$A$7:$A$9995,"="&amp;$B10,EvalData!U$7:U$9995)&lt;&gt;0,AVERAGEIF(EvalData!$A$7:$A$9995,"="&amp;$B10,EvalData!U$7:U$9995),"")</f>
        <v>-9.1734285714285754E-3</v>
      </c>
      <c r="Z10" s="9">
        <f>IF(SUMIF(EvalData!$A$7:$A$9995,"="&amp;$B10,EvalData!V$7:V$9995)&lt;&gt;0,AVERAGEIF(EvalData!$A$7:$A$9995,"="&amp;$B10,EvalData!V$7:V$9995),"")</f>
        <v>0.4505145714285716</v>
      </c>
      <c r="AA10" s="9">
        <f>IF(SUMIF(EvalData!$A$7:$A$9995,"="&amp;$B10,EvalData!W$7:W$9995)&lt;&gt;0,AVERAGEIF(EvalData!$A$7:$A$9995,"="&amp;$B10,EvalData!W$7:W$9995),"")</f>
        <v>0.10339428571428572</v>
      </c>
      <c r="AB10" s="6">
        <f>IF(SUMIF(EvalData!$A$7:$A$9995,"="&amp;$B10,EvalData!X$7:X$9995)&lt;&gt;0,AVERAGEIF(EvalData!$A$7:$A$9995,"="&amp;$B10,EvalData!X$7:X$9995),"")</f>
        <v>190.0877142857143</v>
      </c>
      <c r="AC10" s="9">
        <f>IF(SUMIF(EvalData!$A$7:$A$9995,"="&amp;$B10,EvalData!Y$7:Y$9995)&lt;&gt;0,AVERAGEIF(EvalData!$A$7:$A$9995,"="&amp;$B10,EvalData!Y$7:Y$9995),"")</f>
        <v>0.37176871428571429</v>
      </c>
      <c r="AD10" s="9">
        <f>IF(SUMIF(EvalData!$A$7:$A$9995,"="&amp;$B10,EvalData!Z$7:Z$9995)&lt;&gt;0,AVERAGEIF(EvalData!$A$7:$A$9995,"="&amp;$B10,EvalData!Z$7:Z$9995),"")</f>
        <v>0.34829557142857143</v>
      </c>
      <c r="AE10" s="9">
        <f>IF(SUMIF(EvalData!$A$7:$A$9995,"="&amp;$B10,EvalData!AA$7:AA$9995)&lt;&gt;0,AVERAGEIF(EvalData!$A$7:$A$9995,"="&amp;$B10,EvalData!AA$7:AA$9995),"")</f>
        <v>0.5043142857142856</v>
      </c>
      <c r="AF10" s="6">
        <f>IF(SUMIF(EvalData!$A$7:$A$9995,"="&amp;$B10,EvalData!AB$7:AB$9995)&lt;&gt;0,AVERAGEIF(EvalData!$A$7:$A$9995,"="&amp;$B10,EvalData!AB$7:AB$9995),"")</f>
        <v>10.242857142857142</v>
      </c>
      <c r="AG10" s="9">
        <f>IF(SUMIF(EvalData!$A$7:$A$9995,"="&amp;$B10,EvalData!AC$7:AC$9995)&lt;&gt;0,AVERAGEIF(EvalData!$A$7:$A$9995,"="&amp;$B10,EvalData!AC$7:AC$9995),"")</f>
        <v>0.69832285714285736</v>
      </c>
      <c r="AH10" s="9">
        <f>IF(AG10&lt;&gt;"",_xlfn.MAXIFS(EvalData!AC$7:AC$9995,EvalData!A$7:A$9995,"="&amp;B10),"")</f>
        <v>0.96970000000000001</v>
      </c>
      <c r="AI10" s="6">
        <f>IF(SUMIF(EvalData!$A$7:$A$9995,"="&amp;$B10,EvalData!AD$7:AD$9995)&lt;&gt;0,AVERAGEIF(EvalData!$A$7:$A$9995,"="&amp;$B10,EvalData!AD$7:AD$9995),"")</f>
        <v>49.042857142857144</v>
      </c>
      <c r="AJ10" s="9">
        <f>IF(SUMIF(EvalData!$A$7:$A$9995,"="&amp;$B10,EvalData!AE$7:AE$9995)&lt;&gt;0,AVERAGEIF(EvalData!$A$7:$A$9995,"="&amp;$B10,EvalData!AE$7:AE$9995),"")</f>
        <v>0.33369728571428531</v>
      </c>
      <c r="AK10" s="12">
        <f>IF(SUMIF(EvalData!$A$7:$A$9995,"="&amp;$B10,EvalData!AF$7:AF$9995)&lt;&gt;0,AVERAGEIF(EvalData!$A$7:$A$9995,"="&amp;$B10,EvalData!AF$7:AF$9995),"")</f>
        <v>1.0418428571428573</v>
      </c>
      <c r="AL10" s="12">
        <f>IF(SUMIF(EvalData!$A$7:$A$9995,"="&amp;$B10,EvalData!AG$7:AG$9995)&lt;&gt;0,AVERAGEIF(EvalData!$A$7:$A$9995,"="&amp;$B10,EvalData!AG$7:AG$9995),"")</f>
        <v>1.1015714285714289</v>
      </c>
      <c r="AM10" s="12">
        <f>IF(SUMIF(EvalData!$A$7:$A$9995,"="&amp;$B10,EvalData!AH$7:AH$9995)&lt;&gt;0,AVERAGEIF(EvalData!$A$7:$A$9995,"="&amp;$B10,EvalData!AH$7:AH$9995),"")</f>
        <v>1.2708714285714287</v>
      </c>
      <c r="AN10" s="12">
        <f>IF(SUMIF(EvalData!$A$7:$A$9995,"="&amp;$B10,EvalData!AI$7:AI$9995)&lt;&gt;0,AVERAGEIF(EvalData!$A$7:$A$9995,"="&amp;$B10,EvalData!AI$7:AI$9995),"")</f>
        <v>13.265599999999999</v>
      </c>
      <c r="AO10" s="12">
        <f>IF(SUMIF(EvalData!$A$7:$A$9995,"="&amp;$B10,EvalData!AJ$7:AJ$9995)&lt;&gt;0,AVERAGEIF(EvalData!$A$7:$A$9995,"="&amp;$B10,EvalData!AJ$7:AJ$9995),"")</f>
        <v>1.8251999999999995</v>
      </c>
      <c r="AP10" s="12">
        <f>IF(SUMIF(EvalData!$A$7:$A$9995,"="&amp;$B10,EvalData!AK$7:AK$9995)&lt;&gt;0,AVERAGEIF(EvalData!$A$7:$A$9995,"="&amp;$B10,EvalData!AK$7:AK$9995),"")</f>
        <v>3.6008285714285715</v>
      </c>
      <c r="AQ10" s="9">
        <f>IF(SUMIF(EvalData!$A$7:$A$9995,"="&amp;$B10,EvalData!AL$7:AL$9995)&lt;&gt;0,AVERAGEIF(EvalData!$A$7:$A$9995,"="&amp;$B10,EvalData!AL$7:AL$9995),"")</f>
        <v>3.894157142857143E-2</v>
      </c>
      <c r="AR10" s="9">
        <f>IF(SUMIF(EvalData!$A$7:$A$9995,"="&amp;$B10,EvalData!AM$7:AM$9995)&lt;&gt;0,AVERAGEIF(EvalData!$A$7:$A$9995,"="&amp;$B10,EvalData!AM$7:AM$9995),"")</f>
        <v>4.1737714285714315E-2</v>
      </c>
      <c r="AS10" s="6">
        <f>IF(SUMIF(EvalData!$A$7:$A$9995,"="&amp;$B10,EvalData!AN$7:AN$9995)&lt;&gt;0,AVERAGEIF(EvalData!$A$7:$A$9995,"="&amp;$B10,EvalData!AN$7:AN$9995),"")</f>
        <v>135030.91428571427</v>
      </c>
      <c r="AT10" s="6">
        <f>IF(SUMIF(EvalData!$A$7:$A$9995,"="&amp;$B10,EvalData!AO$7:AO$9995)&lt;&gt;0,AVERAGEIF(EvalData!$A$7:$A$9995,"="&amp;$B10,EvalData!AO$7:AO$9995),"")</f>
        <v>431.4228571428572</v>
      </c>
      <c r="AU10" s="9">
        <f>IF(SUMIF(EvalData!$A$7:$A$9995,"="&amp;$B10,EvalData!AP$7:AP$9995)&lt;&gt;0,AVERAGEIF(EvalData!$A$7:$A$9995,"="&amp;$B10,EvalData!AP$7:AP$9995),"")</f>
        <v>0.81439499999999998</v>
      </c>
      <c r="AV10" s="9">
        <f>IF(SUMIF(EvalData!$A$7:$A$9995,"="&amp;$B10,EvalData!AQ$7:AQ$9995)&lt;&gt;0,AVERAGEIF(EvalData!$A$7:$A$9995,"="&amp;$B10,EvalData!AQ$7:AQ$9995),"")</f>
        <v>1</v>
      </c>
      <c r="AW10" s="9">
        <f>IF(SUMIF(EvalData!$A$7:$A$9995,"="&amp;$B10,EvalData!AR$7:AR$9995)&lt;&gt;0,AVERAGEIF(EvalData!$A$7:$A$9995,"="&amp;$B10,EvalData!AR$7:AR$9995),"")</f>
        <v>0.25509999999999983</v>
      </c>
      <c r="AX10" s="12">
        <f>IF(SUMIF(EvalData!$A$7:$A$9995,"="&amp;$B10,EvalData!AS$7:AS$9995)&lt;&gt;0,AVERAGEIF(EvalData!$A$7:$A$9995,"="&amp;$B10,EvalData!AS$7:AS$9995),"")</f>
        <v>20.485714285714284</v>
      </c>
      <c r="AY10" s="9">
        <f>IF(SUMIF(EvalData!$A$7:$A$9995,"="&amp;$B10,EvalData!AT$7:AT$9995)&lt;&gt;0,AVERAGEIF(EvalData!$A$7:$A$9995,"="&amp;$B10,EvalData!AT$7:AT$9995),"")</f>
        <v>0.35666114285714284</v>
      </c>
      <c r="AZ10" s="9">
        <f>IF(AY10&lt;&gt;"",_xlfn.MAXIFS(EvalData!AT$7:AT$9995,EvalData!A$7:A$9995,"="&amp;B10),"")</f>
        <v>0.92857000000000001</v>
      </c>
      <c r="BA10" s="9">
        <f>IF(SUMIF(EvalData!$A$7:$A$9995,"="&amp;$B10,EvalData!AU$7:AU$9995)&lt;&gt;0,AVERAGEIF(EvalData!$A$7:$A$9995,"="&amp;$B10,EvalData!AU$7:AU$9995),"")</f>
        <v>0.33996985714285677</v>
      </c>
      <c r="BB10" s="12">
        <f>IF(SUMIF(EvalData!$A$7:$A$9995,"="&amp;$B10,EvalData!AV$7:AV$9995)&lt;&gt;0,AVERAGEIF(EvalData!$A$7:$A$9995,"="&amp;$B10,EvalData!AV$7:AV$9995),"")</f>
        <v>25.314285714285713</v>
      </c>
      <c r="BC10" s="9">
        <f>IF(SUMIF(EvalData!$A$7:$A$9995,"="&amp;$B10,EvalData!AW$7:AW$9995)&lt;&gt;0,AVERAGEIF(EvalData!$A$7:$A$9995,"="&amp;$B10,EvalData!AW$7:AW$9995),"")</f>
        <v>0.19489100000000004</v>
      </c>
      <c r="BD10" s="9">
        <f>IF(BC10&lt;&gt;"",_xlfn.MAXIFS(EvalData!AW$7:AW$9995,EvalData!A$7:A$9995,"="&amp;B10),"")</f>
        <v>0.5</v>
      </c>
    </row>
    <row r="11" spans="1:56" ht="18" thickTop="1" thickBot="1" x14ac:dyDescent="0.35">
      <c r="A11" s="81" t="d">
        <v>2020-11-14</v>
      </c>
      <c r="B11" t="s">
        <v>51</v>
      </c>
      <c r="C11" s="73" t="b">
        <f>_xlfn.MAXIFS(EvalData!D$7:D$9995,EvalData!C$7:C$9995,"="&amp;B11)=MAX(EvalData!D$7:D$9995)</f>
        <v>1</v>
      </c>
      <c r="D11" s="4" cm="1">
        <f t="array" ref="D11">SUM(IF(ISNUMBER(EvalData!G$7:G$9995),IF(EvalData!$A$7:$A$9995=$B11,1,0)),0)</f>
        <v>62</v>
      </c>
      <c r="E11" s="3" cm="1">
        <f t="array" ref="E11">SUM(IF(ISNUMBER(EvalData!N$7:N$9995),IF(EvalData!$A$7:$A$9995=B11,1,0)),0)</f>
        <v>62</v>
      </c>
      <c r="F11" s="3" cm="1">
        <f t="array" ref="F11">SUM(IF(ISNUMBER(EvalData!AD$7:AD$9995),IF(EvalData!$A$7:$A$9995=B11,1,0)),0)</f>
        <v>62</v>
      </c>
      <c r="G11" s="6" cm="1">
        <f t="array" ref="G11">IF(D11&lt;&gt;0,SUM(IF(EvalData!$A$7:$A$9995=$B11,ABS(EvalData!G$7:G$9995),0))/D11,"")</f>
        <v>1696.9354838709678</v>
      </c>
      <c r="H11" s="7">
        <f>IF(SUMIF(EvalData!$A$7:$A$9995,"="&amp;$B11,EvalData!H$7:H$9995)&lt;&gt;0,AVERAGEIF(EvalData!$A$7:$A$9995,"="&amp;$B11,EvalData!H$7:H$9995),"")</f>
        <v>8.6451612903225786E-3</v>
      </c>
      <c r="I11" s="82" cm="1">
        <f t="array" ref="I11">IF(D11&lt;&gt;0,SUM(IF(EvalData!$A$7:$A$9995=$B11,ABS(_xlfn.NUMBERVALUE(EvalData!H$7:H$9995)))/D11,0),"")</f>
        <v>8.7741935483870964E-2</v>
      </c>
      <c r="J11" s="8">
        <f>IF(SUMIF(EvalData!$A$7:$A$9995,"="&amp;$B11,EvalData!I$7:I$9995)&lt;&gt;0,AVERAGEIF(EvalData!$A$7:$A$9995,"="&amp;$B11,EvalData!I$7:I$9995),"")</f>
        <v>1.4511290322580642E-2</v>
      </c>
      <c r="K11" s="8" cm="1">
        <f t="array" ref="K11">IF(D11&lt;&gt;0,SUM(IF(EvalData!$A$7:$A$9995=$B11,ABS(_xlfn.NUMBERVALUE(EvalData!I$7:I$9995)))/D11,0),"")</f>
        <v>8.8648387096774195E-2</v>
      </c>
      <c r="L11" s="8">
        <f>IF(SUMIF(EvalData!$A$7:$A$9995,"="&amp;$B11,EvalData!J$7:J$9995)&lt;&gt;0,AVERAGEIF(EvalData!$A$7:$A$9995,"="&amp;$B11,EvalData!J$7:J$9995),"")</f>
        <v>9.3646774193548409E-3</v>
      </c>
      <c r="M11" s="8" cm="1">
        <f t="array" ref="M11">IF(D11&lt;&gt;0,SUM(IF(EvalData!$A$7:$A$9995=$B11,ABS(_xlfn.NUMBERVALUE(EvalData!J$7:J$9995)))/D11,0),"")</f>
        <v>9.3794999999999989E-2</v>
      </c>
      <c r="N11" s="9">
        <f>IF(SUMIF(EvalData!$A$7:$A$9995,"="&amp;$B11,EvalData!K$7:K$9995)&lt;&gt;0,AVERAGEIF(EvalData!$A$7:$A$9995,"="&amp;$B11,EvalData!K$7:K$9995),"")</f>
        <v>0.84919354838709649</v>
      </c>
      <c r="O11" s="10">
        <f>IF(SUMIF(EvalData!$A$7:$A$9995,"="&amp;$B11,EvalData!L$7:L$9995)&lt;&gt;0,AVERAGEIF(EvalData!$A$7:$A$9995,"="&amp;$B11,EvalData!L$7:L$9995),"")</f>
        <v>13.112903225806452</v>
      </c>
      <c r="P11" s="9">
        <f>IF(SUMIF(EvalData!$A$7:$A$9995,"="&amp;$B11,EvalData!M$7:M$9995)&lt;&gt;0,AVERAGEIF(EvalData!$A$7:$A$9995,"="&amp;$B11,EvalData!M$7:M$9995),"")</f>
        <v>0.65612870967741943</v>
      </c>
      <c r="Q11" s="9">
        <f>IF(P11&lt;&gt;"",_xlfn.MAXIFS(EvalData!M$7:M$9995,EvalData!A$7:A$9995,"="&amp;B11),"")</f>
        <v>1</v>
      </c>
      <c r="R11" s="10">
        <f>IF(SUMIF(EvalData!$A$7:$A$9995,"="&amp;$B11,EvalData!N$7:N$9995)&lt;&gt;0,AVERAGEIF(EvalData!$A$7:$A$9995,"="&amp;$B11,EvalData!N$7:N$9995),"")</f>
        <v>50.983870967741936</v>
      </c>
      <c r="S11" s="62">
        <f>IF(SUMIF(EvalData!$A$7:$A$9995,"="&amp;$B11,EvalData!O$7:O$9995)&lt;&gt;0,AVERAGEIF(EvalData!$A$7:$A$9995,"="&amp;$B11,EvalData!O$7:O$9995),"")</f>
        <v>10.255806451612903</v>
      </c>
      <c r="T11" s="6">
        <f>IF(SUMIF(EvalData!$A$7:$A$9995,"="&amp;$B11,EvalData!P$7:P$9995)&lt;&gt;0,AVERAGEIF(EvalData!$A$7:$A$9995,"="&amp;$B11,EvalData!P$7:P$9995),"")</f>
        <v>1880.2909677419359</v>
      </c>
      <c r="U11" s="6">
        <f>IF(SUMIF(EvalData!$A$7:$A$9995,"="&amp;$B11,EvalData!Q$7:Q$9995)&lt;&gt;0,AVERAGEIF(EvalData!$A$7:$A$9995,"="&amp;$B11,EvalData!Q$7:Q$9995),"")</f>
        <v>87.328870967741935</v>
      </c>
      <c r="V11" s="11">
        <f>IF(SUMIF(EvalData!$A$7:$A$9995,"="&amp;$B11,EvalData!R$7:R$9995)&lt;&gt;0,AVERAGEIF(EvalData!$A$7:$A$9995,"="&amp;$B11,EvalData!R$7:R$9995),"")</f>
        <v>0.20995548387096774</v>
      </c>
      <c r="W11" s="7">
        <f>IF(SUMIF(EvalData!$A$7:$A$9995,"="&amp;$B11,EvalData!S$7:S$9995)&lt;&gt;0,AVERAGEIF(EvalData!$A$7:$A$9995,"="&amp;$B11,EvalData!S$7:S$9995),"")</f>
        <v>-5.0669354838709692E-2</v>
      </c>
      <c r="X11" s="9">
        <f>IF(SUMIF(EvalData!$A$7:$A$9995,"="&amp;$B11,EvalData!T$7:T$9995)&lt;&gt;0,AVERAGEIF(EvalData!$A$7:$A$9995,"="&amp;$B11,EvalData!T$7:T$9995),"")</f>
        <v>0.47253483870967733</v>
      </c>
      <c r="Y11" s="9">
        <f>IF(SUMIF(EvalData!$A$7:$A$9995,"="&amp;$B11,EvalData!U$7:U$9995)&lt;&gt;0,AVERAGEIF(EvalData!$A$7:$A$9995,"="&amp;$B11,EvalData!U$7:U$9995),"")</f>
        <v>-6.1258225806451606E-2</v>
      </c>
      <c r="Z11" s="9">
        <f>IF(SUMIF(EvalData!$A$7:$A$9995,"="&amp;$B11,EvalData!V$7:V$9995)&lt;&gt;0,AVERAGEIF(EvalData!$A$7:$A$9995,"="&amp;$B11,EvalData!V$7:V$9995),"")</f>
        <v>0.490663870967742</v>
      </c>
      <c r="AA11" s="9">
        <f>IF(SUMIF(EvalData!$A$7:$A$9995,"="&amp;$B11,EvalData!W$7:W$9995)&lt;&gt;0,AVERAGEIF(EvalData!$A$7:$A$9995,"="&amp;$B11,EvalData!W$7:W$9995),"")</f>
        <v>8.9530967741935474E-2</v>
      </c>
      <c r="AB11" s="6">
        <f>IF(SUMIF(EvalData!$A$7:$A$9995,"="&amp;$B11,EvalData!X$7:X$9995)&lt;&gt;0,AVERAGEIF(EvalData!$A$7:$A$9995,"="&amp;$B11,EvalData!X$7:X$9995),"")</f>
        <v>154.02774193548382</v>
      </c>
      <c r="AC11" s="9">
        <f>IF(SUMIF(EvalData!$A$7:$A$9995,"="&amp;$B11,EvalData!Y$7:Y$9995)&lt;&gt;0,AVERAGEIF(EvalData!$A$7:$A$9995,"="&amp;$B11,EvalData!Y$7:Y$9995),"")</f>
        <v>0.35624403225806439</v>
      </c>
      <c r="AD11" s="9">
        <f>IF(SUMIF(EvalData!$A$7:$A$9995,"="&amp;$B11,EvalData!Z$7:Z$9995)&lt;&gt;0,AVERAGEIF(EvalData!$A$7:$A$9995,"="&amp;$B11,EvalData!Z$7:Z$9995),"")</f>
        <v>0.30986758064516129</v>
      </c>
      <c r="AE11" s="9">
        <f>IF(SUMIF(EvalData!$A$7:$A$9995,"="&amp;$B11,EvalData!AA$7:AA$9995)&lt;&gt;0,AVERAGEIF(EvalData!$A$7:$A$9995,"="&amp;$B11,EvalData!AA$7:AA$9995),"")</f>
        <v>0.56819354838709679</v>
      </c>
      <c r="AF11" s="6">
        <f>IF(SUMIF(EvalData!$A$7:$A$9995,"="&amp;$B11,EvalData!AB$7:AB$9995)&lt;&gt;0,AVERAGEIF(EvalData!$A$7:$A$9995,"="&amp;$B11,EvalData!AB$7:AB$9995),"")</f>
        <v>8.629032258064516</v>
      </c>
      <c r="AG11" s="9">
        <f>IF(SUMIF(EvalData!$A$7:$A$9995,"="&amp;$B11,EvalData!AC$7:AC$9995)&lt;&gt;0,AVERAGEIF(EvalData!$A$7:$A$9995,"="&amp;$B11,EvalData!AC$7:AC$9995),"")</f>
        <v>0.77316370967741943</v>
      </c>
      <c r="AH11" s="9">
        <f>IF(AG11&lt;&gt;"",_xlfn.MAXIFS(EvalData!AC$7:AC$9995,EvalData!A$7:A$9995,"="&amp;B11),"")</f>
        <v>1</v>
      </c>
      <c r="AI11" s="6">
        <f>IF(SUMIF(EvalData!$A$7:$A$9995,"="&amp;$B11,EvalData!AD$7:AD$9995)&lt;&gt;0,AVERAGEIF(EvalData!$A$7:$A$9995,"="&amp;$B11,EvalData!AD$7:AD$9995),"")</f>
        <v>50.983870967741936</v>
      </c>
      <c r="AJ11" s="9">
        <f>IF(SUMIF(EvalData!$A$7:$A$9995,"="&amp;$B11,EvalData!AE$7:AE$9995)&lt;&gt;0,AVERAGEIF(EvalData!$A$7:$A$9995,"="&amp;$B11,EvalData!AE$7:AE$9995),"")</f>
        <v>0.91737467741935519</v>
      </c>
      <c r="AK11" s="12">
        <f>IF(SUMIF(EvalData!$A$7:$A$9995,"="&amp;$B11,EvalData!AF$7:AF$9995)&lt;&gt;0,AVERAGEIF(EvalData!$A$7:$A$9995,"="&amp;$B11,EvalData!AF$7:AF$9995),"")</f>
        <v>3.4556290322580652</v>
      </c>
      <c r="AL11" s="12">
        <f>IF(SUMIF(EvalData!$A$7:$A$9995,"="&amp;$B11,EvalData!AG$7:AG$9995)&lt;&gt;0,AVERAGEIF(EvalData!$A$7:$A$9995,"="&amp;$B11,EvalData!AG$7:AG$9995),"")</f>
        <v>3.643258064516131</v>
      </c>
      <c r="AM11" s="12">
        <f>IF(SUMIF(EvalData!$A$7:$A$9995,"="&amp;$B11,EvalData!AH$7:AH$9995)&lt;&gt;0,AVERAGEIF(EvalData!$A$7:$A$9995,"="&amp;$B11,EvalData!AH$7:AH$9995),"")</f>
        <v>3.863225806451613</v>
      </c>
      <c r="AN11" s="12">
        <f>IF(SUMIF(EvalData!$A$7:$A$9995,"="&amp;$B11,EvalData!AI$7:AI$9995)&lt;&gt;0,AVERAGEIF(EvalData!$A$7:$A$9995,"="&amp;$B11,EvalData!AI$7:AI$9995),"")</f>
        <v>4.009564516129033</v>
      </c>
      <c r="AO11" s="12">
        <f>IF(SUMIF(EvalData!$A$7:$A$9995,"="&amp;$B11,EvalData!AJ$7:AJ$9995)&lt;&gt;0,AVERAGEIF(EvalData!$A$7:$A$9995,"="&amp;$B11,EvalData!AJ$7:AJ$9995),"")</f>
        <v>4.0848709677419341</v>
      </c>
      <c r="AP11" s="12">
        <f>IF(SUMIF(EvalData!$A$7:$A$9995,"="&amp;$B11,EvalData!AK$7:AK$9995)&lt;&gt;0,AVERAGEIF(EvalData!$A$7:$A$9995,"="&amp;$B11,EvalData!AK$7:AK$9995),"")</f>
        <v>4.7796129032258037</v>
      </c>
      <c r="AQ11" s="9">
        <f>IF(SUMIF(EvalData!$A$7:$A$9995,"="&amp;$B11,EvalData!AL$7:AL$9995)&lt;&gt;0,AVERAGEIF(EvalData!$A$7:$A$9995,"="&amp;$B11,EvalData!AL$7:AL$9995),"")</f>
        <v>2.4365161290322561E-2</v>
      </c>
      <c r="AR11" s="9">
        <f>IF(SUMIF(EvalData!$A$7:$A$9995,"="&amp;$B11,EvalData!AM$7:AM$9995)&lt;&gt;0,AVERAGEIF(EvalData!$A$7:$A$9995,"="&amp;$B11,EvalData!AM$7:AM$9995),"")</f>
        <v>1.4231774193548388E-2</v>
      </c>
      <c r="AS11" s="6">
        <f>IF(SUMIF(EvalData!$A$7:$A$9995,"="&amp;$B11,EvalData!AN$7:AN$9995)&lt;&gt;0,AVERAGEIF(EvalData!$A$7:$A$9995,"="&amp;$B11,EvalData!AN$7:AN$9995),"")</f>
        <v>29245.290322580644</v>
      </c>
      <c r="AT11" s="6">
        <f>IF(SUMIF(EvalData!$A$7:$A$9995,"="&amp;$B11,EvalData!AO$7:AO$9995)&lt;&gt;0,AVERAGEIF(EvalData!$A$7:$A$9995,"="&amp;$B11,EvalData!AO$7:AO$9995),"")</f>
        <v>158.57580645161295</v>
      </c>
      <c r="AU11" s="9">
        <f>IF(SUMIF(EvalData!$A$7:$A$9995,"="&amp;$B11,EvalData!AP$7:AP$9995)&lt;&gt;0,AVERAGEIF(EvalData!$A$7:$A$9995,"="&amp;$B11,EvalData!AP$7:AP$9995),"")</f>
        <v>0.41996032258064503</v>
      </c>
      <c r="AV11" s="9">
        <f>IF(SUMIF(EvalData!$A$7:$A$9995,"="&amp;$B11,EvalData!AQ$7:AQ$9995)&lt;&gt;0,AVERAGEIF(EvalData!$A$7:$A$9995,"="&amp;$B11,EvalData!AQ$7:AQ$9995),"")</f>
        <v>0.85999903225806418</v>
      </c>
      <c r="AW11" s="9">
        <f>IF(SUMIF(EvalData!$A$7:$A$9995,"="&amp;$B11,EvalData!AR$7:AR$9995)&lt;&gt;0,AVERAGEIF(EvalData!$A$7:$A$9995,"="&amp;$B11,EvalData!AR$7:AR$9995),"")</f>
        <v>0.92190322580645157</v>
      </c>
      <c r="AX11" s="12">
        <f>IF(SUMIF(EvalData!$A$7:$A$9995,"="&amp;$B11,EvalData!AS$7:AS$9995)&lt;&gt;0,AVERAGEIF(EvalData!$A$7:$A$9995,"="&amp;$B11,EvalData!AS$7:AS$9995),"")</f>
        <v>1.3548387096774193</v>
      </c>
      <c r="AY11" s="9">
        <f>IF(SUMIF(EvalData!$A$7:$A$9995,"="&amp;$B11,EvalData!AT$7:AT$9995)&lt;&gt;0,AVERAGEIF(EvalData!$A$7:$A$9995,"="&amp;$B11,EvalData!AT$7:AT$9995),"")</f>
        <v>0.98793935483870965</v>
      </c>
      <c r="AZ11" s="9">
        <f>IF(AY11&lt;&gt;"",_xlfn.MAXIFS(EvalData!AT$7:AT$9995,EvalData!A$7:A$9995,"="&amp;B11),"")</f>
        <v>1</v>
      </c>
      <c r="BA11" s="61">
        <f>IF(SUMIF(EvalData!$A$7:$A$9995,"="&amp;$B11,EvalData!AU$7:AU$9995)&lt;&gt;0,AVERAGEIF(EvalData!$A$7:$A$9995,"="&amp;$B11,EvalData!AU$7:AU$9995),"")</f>
        <v>0.93700903225806464</v>
      </c>
      <c r="BB11" s="12">
        <f>IF(SUMIF(EvalData!$A$7:$A$9995,"="&amp;$B11,EvalData!AV$7:AV$9995)&lt;&gt;0,AVERAGEIF(EvalData!$A$7:$A$9995,"="&amp;$B11,EvalData!AV$7:AV$9995),"")</f>
        <v>3.0806451612903225</v>
      </c>
      <c r="BC11" s="61">
        <f>IF(SUMIF(EvalData!$A$7:$A$9995,"="&amp;$B11,EvalData!AW$7:AW$9995)&lt;&gt;0,AVERAGEIF(EvalData!$A$7:$A$9995,"="&amp;$B11,EvalData!AW$7:AW$9995),"")</f>
        <v>0.93138048387096839</v>
      </c>
      <c r="BD11" s="9">
        <f>IF(BC11&lt;&gt;"",_xlfn.MAXIFS(EvalData!AW$7:AW$9995,EvalData!A$7:A$9995,"="&amp;B11),"")</f>
        <v>1</v>
      </c>
    </row>
    <row r="12" spans="1:56" ht="18" thickTop="1" thickBot="1" x14ac:dyDescent="0.35">
      <c r="A12" s="69" t="s">
        <v>168</v>
      </c>
      <c r="B12" t="s">
        <v>44</v>
      </c>
      <c r="C12" s="73" t="b">
        <f>_xlfn.MAXIFS(EvalData!D$7:D$9995,EvalData!C$7:C$9995,"="&amp;B12)=MAX(EvalData!D$7:D$9995)</f>
        <v>1</v>
      </c>
      <c r="D12" s="4" cm="1">
        <f t="array" ref="D12">SUM(IF(ISNUMBER(EvalData!G$7:G$9995),IF(EvalData!$A$7:$A$9995=$B12,1,0)),0)</f>
        <v>78</v>
      </c>
      <c r="E12" s="3" cm="1">
        <f t="array" ref="E12">SUM(IF(ISNUMBER(EvalData!N$7:N$9995),IF(EvalData!$A$7:$A$9995=B12,1,0)),0)</f>
        <v>78</v>
      </c>
      <c r="F12" s="3" cm="1">
        <f t="array" ref="F12">SUM(IF(ISNUMBER(EvalData!AD$7:AD$9995),IF(EvalData!$A$7:$A$9995=B12,1,0)),0)</f>
        <v>78</v>
      </c>
      <c r="G12" s="6" cm="1">
        <f t="array" ref="G12">IF(D12&lt;&gt;0,SUM(IF(EvalData!$A$7:$A$9995=$B12,ABS(EvalData!G$7:G$9995),0))/D12,"")</f>
        <v>5422.3205128205127</v>
      </c>
      <c r="H12" s="7">
        <f>IF(SUMIF(EvalData!$A$7:$A$9995,"="&amp;$B12,EvalData!H$7:H$9995)&lt;&gt;0,AVERAGEIF(EvalData!$A$7:$A$9995,"="&amp;$B12,EvalData!H$7:H$9995),"")</f>
        <v>-2.0358974358974363E-2</v>
      </c>
      <c r="I12" s="7" cm="1">
        <f t="array" ref="I12">IF(D12&lt;&gt;0,SUM(IF(EvalData!$A$7:$A$9995=$B12,ABS(_xlfn.NUMBERVALUE(EvalData!H$7:H$9995)))/D12,0),"")</f>
        <v>0.22264102564102564</v>
      </c>
      <c r="J12" s="8">
        <f>IF(SUMIF(EvalData!$A$7:$A$9995,"="&amp;$B12,EvalData!I$7:I$9995)&lt;&gt;0,AVERAGEIF(EvalData!$A$7:$A$9995,"="&amp;$B12,EvalData!I$7:I$9995),"")</f>
        <v>2.8214615384615397E-2</v>
      </c>
      <c r="K12" s="8" cm="1">
        <f t="array" ref="K12">IF(D12&lt;&gt;0,SUM(IF(EvalData!$A$7:$A$9995=$B12,ABS(_xlfn.NUMBERVALUE(EvalData!I$7:I$9995)))/D12,0),"")</f>
        <v>0.23643717948717952</v>
      </c>
      <c r="L12" s="8">
        <f>IF(SUMIF(EvalData!$A$7:$A$9995,"="&amp;$B12,EvalData!J$7:J$9995)&lt;&gt;0,AVERAGEIF(EvalData!$A$7:$A$9995,"="&amp;$B12,EvalData!J$7:J$9995),"")</f>
        <v>-1.1763846153846118E-2</v>
      </c>
      <c r="M12" s="8" cm="1">
        <f t="array" ref="M12">IF(D12&lt;&gt;0,SUM(IF(EvalData!$A$7:$A$9995=$B12,ABS(_xlfn.NUMBERVALUE(EvalData!J$7:J$9995)))/D12,0),"")</f>
        <v>0.27641564102564103</v>
      </c>
      <c r="N12" s="9">
        <f>IF(SUMIF(EvalData!$A$7:$A$9995,"="&amp;$B12,EvalData!K$7:K$9995)&lt;&gt;0,AVERAGEIF(EvalData!$A$7:$A$9995,"="&amp;$B12,EvalData!K$7:K$9995),"")</f>
        <v>0.56089743589743579</v>
      </c>
      <c r="O12" s="10">
        <f>IF(SUMIF(EvalData!$A$7:$A$9995,"="&amp;$B12,EvalData!L$7:L$9995)&lt;&gt;0,AVERAGEIF(EvalData!$A$7:$A$9995,"="&amp;$B12,EvalData!L$7:L$9995),"")</f>
        <v>20.96153846153846</v>
      </c>
      <c r="P12" s="9">
        <f>IF(SUMIF(EvalData!$A$7:$A$9995,"="&amp;$B12,EvalData!M$7:M$9995)&lt;&gt;0,AVERAGEIF(EvalData!$A$7:$A$9995,"="&amp;$B12,EvalData!M$7:M$9995),"")</f>
        <v>0.40398512820512811</v>
      </c>
      <c r="Q12" s="9">
        <f>IF(P12&lt;&gt;"",_xlfn.MAXIFS(EvalData!M$7:M$9995,EvalData!A$7:A$9995,"="&amp;B12),"")</f>
        <v>0.96774000000000004</v>
      </c>
      <c r="R12" s="10">
        <f>IF(SUMIF(EvalData!$A$7:$A$9995,"="&amp;$B12,EvalData!N$7:N$9995)&lt;&gt;0,AVERAGEIF(EvalData!$A$7:$A$9995,"="&amp;$B12,EvalData!N$7:N$9995),"")</f>
        <v>50.987179487179489</v>
      </c>
      <c r="S12" s="62">
        <f>IF(SUMIF(EvalData!$A$7:$A$9995,"="&amp;$B12,EvalData!O$7:O$9995)&lt;&gt;0,AVERAGEIF(EvalData!$A$7:$A$9995,"="&amp;$B12,EvalData!O$7:O$9995),"")</f>
        <v>14.66179487179487</v>
      </c>
      <c r="T12" s="6">
        <f>IF(SUMIF(EvalData!$A$7:$A$9995,"="&amp;$B12,EvalData!P$7:P$9995)&lt;&gt;0,AVERAGEIF(EvalData!$A$7:$A$9995,"="&amp;$B12,EvalData!P$7:P$9995),"")</f>
        <v>7493.5282051282093</v>
      </c>
      <c r="U12" s="6">
        <f>IF(SUMIF(EvalData!$A$7:$A$9995,"="&amp;$B12,EvalData!Q$7:Q$9995)&lt;&gt;0,AVERAGEIF(EvalData!$A$7:$A$9995,"="&amp;$B12,EvalData!Q$7:Q$9995),"")</f>
        <v>143.90512820512822</v>
      </c>
      <c r="V12" s="11">
        <f>IF(SUMIF(EvalData!$A$7:$A$9995,"="&amp;$B12,EvalData!R$7:R$9995)&lt;&gt;0,AVERAGEIF(EvalData!$A$7:$A$9995,"="&amp;$B12,EvalData!R$7:R$9995),"")</f>
        <v>0.28454858974358976</v>
      </c>
      <c r="W12" s="7">
        <f>IF(SUMIF(EvalData!$A$7:$A$9995,"="&amp;$B12,EvalData!S$7:S$9995)&lt;&gt;0,AVERAGEIF(EvalData!$A$7:$A$9995,"="&amp;$B12,EvalData!S$7:S$9995),"")</f>
        <v>-6.8382692307692297E-2</v>
      </c>
      <c r="X12" s="9">
        <f>IF(SUMIF(EvalData!$A$7:$A$9995,"="&amp;$B12,EvalData!T$7:T$9995)&lt;&gt;0,AVERAGEIF(EvalData!$A$7:$A$9995,"="&amp;$B12,EvalData!T$7:T$9995),"")</f>
        <v>0.61995128205128192</v>
      </c>
      <c r="Y12" s="9">
        <f>IF(SUMIF(EvalData!$A$7:$A$9995,"="&amp;$B12,EvalData!U$7:U$9995)&lt;&gt;0,AVERAGEIF(EvalData!$A$7:$A$9995,"="&amp;$B12,EvalData!U$7:U$9995),"")</f>
        <v>-1.9915128205128182E-2</v>
      </c>
      <c r="Z12" s="9">
        <f>IF(SUMIF(EvalData!$A$7:$A$9995,"="&amp;$B12,EvalData!V$7:V$9995)&lt;&gt;0,AVERAGEIF(EvalData!$A$7:$A$9995,"="&amp;$B12,EvalData!V$7:V$9995),"")</f>
        <v>0.36264025641025632</v>
      </c>
      <c r="AA12" s="9">
        <f>IF(SUMIF(EvalData!$A$7:$A$9995,"="&amp;$B12,EvalData!W$7:W$9995)&lt;&gt;0,AVERAGEIF(EvalData!$A$7:$A$9995,"="&amp;$B12,EvalData!W$7:W$9995),"")</f>
        <v>0.16014974358974357</v>
      </c>
      <c r="AB12" s="6">
        <f>IF(SUMIF(EvalData!$A$7:$A$9995,"="&amp;$B12,EvalData!X$7:X$9995)&lt;&gt;0,AVERAGEIF(EvalData!$A$7:$A$9995,"="&amp;$B12,EvalData!X$7:X$9995),"")</f>
        <v>305.81230769230791</v>
      </c>
      <c r="AC12" s="9">
        <f>IF(SUMIF(EvalData!$A$7:$A$9995,"="&amp;$B12,EvalData!Y$7:Y$9995)&lt;&gt;0,AVERAGEIF(EvalData!$A$7:$A$9995,"="&amp;$B12,EvalData!Y$7:Y$9995),"")</f>
        <v>0.47740064102564106</v>
      </c>
      <c r="AD12" s="9">
        <f>IF(SUMIF(EvalData!$A$7:$A$9995,"="&amp;$B12,EvalData!Z$7:Z$9995)&lt;&gt;0,AVERAGEIF(EvalData!$A$7:$A$9995,"="&amp;$B12,EvalData!Z$7:Z$9995),"")</f>
        <v>0.39433243589743594</v>
      </c>
      <c r="AE12" s="9">
        <f>IF(SUMIF(EvalData!$A$7:$A$9995,"="&amp;$B12,EvalData!AA$7:AA$9995)&lt;&gt;0,AVERAGEIF(EvalData!$A$7:$A$9995,"="&amp;$B12,EvalData!AA$7:AA$9995),"")</f>
        <v>0.36723076923076914</v>
      </c>
      <c r="AF12" s="6">
        <f>IF(SUMIF(EvalData!$A$7:$A$9995,"="&amp;$B12,EvalData!AB$7:AB$9995)&lt;&gt;0,AVERAGEIF(EvalData!$A$7:$A$9995,"="&amp;$B12,EvalData!AB$7:AB$9995),"")</f>
        <v>17</v>
      </c>
      <c r="AG12" s="9">
        <f>IF(SUMIF(EvalData!$A$7:$A$9995,"="&amp;$B12,EvalData!AC$7:AC$9995)&lt;&gt;0,AVERAGEIF(EvalData!$A$7:$A$9995,"="&amp;$B12,EvalData!AC$7:AC$9995),"")</f>
        <v>0.50261564102564094</v>
      </c>
      <c r="AH12" s="9">
        <f>IF(AG12&lt;&gt;"",_xlfn.MAXIFS(EvalData!AC$7:AC$9995,EvalData!A$7:A$9995,"="&amp;B12),"")</f>
        <v>0.88234999999999997</v>
      </c>
      <c r="AI12" s="6">
        <f>IF(SUMIF(EvalData!$A$7:$A$9995,"="&amp;$B12,EvalData!AD$7:AD$9995)&lt;&gt;0,AVERAGEIF(EvalData!$A$7:$A$9995,"="&amp;$B12,EvalData!AD$7:AD$9995),"")</f>
        <v>50.987179487179489</v>
      </c>
      <c r="AJ12" s="9">
        <f>IF(SUMIF(EvalData!$A$7:$A$9995,"="&amp;$B12,EvalData!AE$7:AE$9995)&lt;&gt;0,AVERAGEIF(EvalData!$A$7:$A$9995,"="&amp;$B12,EvalData!AE$7:AE$9995),"")</f>
        <v>0.88385641025641037</v>
      </c>
      <c r="AK12" s="12">
        <f>IF(SUMIF(EvalData!$A$7:$A$9995,"="&amp;$B12,EvalData!AF$7:AF$9995)&lt;&gt;0,AVERAGEIF(EvalData!$A$7:$A$9995,"="&amp;$B12,EvalData!AF$7:AF$9995),"")</f>
        <v>3.3518076923076925</v>
      </c>
      <c r="AL12" s="12">
        <f>IF(SUMIF(EvalData!$A$7:$A$9995,"="&amp;$B12,EvalData!AG$7:AG$9995)&lt;&gt;0,AVERAGEIF(EvalData!$A$7:$A$9995,"="&amp;$B12,EvalData!AG$7:AG$9995),"")</f>
        <v>3.7444102564102568</v>
      </c>
      <c r="AM12" s="12">
        <f>IF(SUMIF(EvalData!$A$7:$A$9995,"="&amp;$B12,EvalData!AH$7:AH$9995)&lt;&gt;0,AVERAGEIF(EvalData!$A$7:$A$9995,"="&amp;$B12,EvalData!AH$7:AH$9995),"")</f>
        <v>4.5277692307692305</v>
      </c>
      <c r="AN12" s="12">
        <f>IF(SUMIF(EvalData!$A$7:$A$9995,"="&amp;$B12,EvalData!AI$7:AI$9995)&lt;&gt;0,AVERAGEIF(EvalData!$A$7:$A$9995,"="&amp;$B12,EvalData!AI$7:AI$9995),"")</f>
        <v>8.9017948717948716</v>
      </c>
      <c r="AO12" s="12">
        <f>IF(SUMIF(EvalData!$A$7:$A$9995,"="&amp;$B12,EvalData!AJ$7:AJ$9995)&lt;&gt;0,AVERAGEIF(EvalData!$A$7:$A$9995,"="&amp;$B12,EvalData!AJ$7:AJ$9995),"")</f>
        <v>7.4103974358974343</v>
      </c>
      <c r="AP12" s="12">
        <f>IF(SUMIF(EvalData!$A$7:$A$9995,"="&amp;$B12,EvalData!AK$7:AK$9995)&lt;&gt;0,AVERAGEIF(EvalData!$A$7:$A$9995,"="&amp;$B12,EvalData!AK$7:AK$9995),"")</f>
        <v>14.7430641025641</v>
      </c>
      <c r="AQ12" s="9">
        <f>IF(SUMIF(EvalData!$A$7:$A$9995,"="&amp;$B12,EvalData!AL$7:AL$9995)&lt;&gt;0,AVERAGEIF(EvalData!$A$7:$A$9995,"="&amp;$B12,EvalData!AL$7:AL$9995),"")</f>
        <v>0.28310730769230757</v>
      </c>
      <c r="AR12" s="9">
        <f>IF(SUMIF(EvalData!$A$7:$A$9995,"="&amp;$B12,EvalData!AM$7:AM$9995)&lt;&gt;0,AVERAGEIF(EvalData!$A$7:$A$9995,"="&amp;$B12,EvalData!AM$7:AM$9995),"")</f>
        <v>0.13753653846153854</v>
      </c>
      <c r="AS12" s="6">
        <f>IF(SUMIF(EvalData!$A$7:$A$9995,"="&amp;$B12,EvalData!AN$7:AN$9995)&lt;&gt;0,AVERAGEIF(EvalData!$A$7:$A$9995,"="&amp;$B12,EvalData!AN$7:AN$9995),"")</f>
        <v>50899.782051282054</v>
      </c>
      <c r="AT12" s="6">
        <f>IF(SUMIF(EvalData!$A$7:$A$9995,"="&amp;$B12,EvalData!AO$7:AO$9995)&lt;&gt;0,AVERAGEIF(EvalData!$A$7:$A$9995,"="&amp;$B12,EvalData!AO$7:AO$9995),"")</f>
        <v>155.1525641025641</v>
      </c>
      <c r="AU12" s="9">
        <f>IF(SUMIF(EvalData!$A$7:$A$9995,"="&amp;$B12,EvalData!AP$7:AP$9995)&lt;&gt;0,AVERAGEIF(EvalData!$A$7:$A$9995,"="&amp;$B12,EvalData!AP$7:AP$9995),"")</f>
        <v>0.34131948717948718</v>
      </c>
      <c r="AV12" s="9">
        <f>IF(SUMIF(EvalData!$A$7:$A$9995,"="&amp;$B12,EvalData!AQ$7:AQ$9995)&lt;&gt;0,AVERAGEIF(EvalData!$A$7:$A$9995,"="&amp;$B12,EvalData!AQ$7:AQ$9995),"")</f>
        <v>0.71256666666666668</v>
      </c>
      <c r="AW12" s="9">
        <f>IF(SUMIF(EvalData!$A$7:$A$9995,"="&amp;$B12,EvalData!AR$7:AR$9995)&lt;&gt;0,AVERAGEIF(EvalData!$A$7:$A$9995,"="&amp;$B12,EvalData!AR$7:AR$9995),"")</f>
        <v>0.48765384615384588</v>
      </c>
      <c r="AX12" s="12">
        <f>IF(SUMIF(EvalData!$A$7:$A$9995,"="&amp;$B12,EvalData!AS$7:AS$9995)&lt;&gt;0,AVERAGEIF(EvalData!$A$7:$A$9995,"="&amp;$B12,EvalData!AS$7:AS$9995),"")</f>
        <v>10.705128205128204</v>
      </c>
      <c r="AY12" s="9">
        <f>IF(SUMIF(EvalData!$A$7:$A$9995,"="&amp;$B12,EvalData!AT$7:AT$9995)&lt;&gt;0,AVERAGEIF(EvalData!$A$7:$A$9995,"="&amp;$B12,EvalData!AT$7:AT$9995),"")</f>
        <v>0.67555935897435893</v>
      </c>
      <c r="AZ12" s="9">
        <f>IF(AY12&lt;&gt;"",_xlfn.MAXIFS(EvalData!AT$7:AT$9995,EvalData!A$7:A$9995,"="&amp;B12),"")</f>
        <v>0.93103000000000002</v>
      </c>
      <c r="BA12" s="9">
        <f>IF(SUMIF(EvalData!$A$7:$A$9995,"="&amp;$B12,EvalData!AU$7:AU$9995)&lt;&gt;0,AVERAGEIF(EvalData!$A$7:$A$9995,"="&amp;$B12,EvalData!AU$7:AU$9995),"")</f>
        <v>0.82973423076923047</v>
      </c>
      <c r="BB12" s="12">
        <f>IF(SUMIF(EvalData!$A$7:$A$9995,"="&amp;$B12,EvalData!AV$7:AV$9995)&lt;&gt;0,AVERAGEIF(EvalData!$A$7:$A$9995,"="&amp;$B12,EvalData!AV$7:AV$9995),"")</f>
        <v>8.5641025641025639</v>
      </c>
      <c r="BC12" s="9">
        <f>IF(SUMIF(EvalData!$A$7:$A$9995,"="&amp;$B12,EvalData!AW$7:AW$9995)&lt;&gt;0,AVERAGEIF(EvalData!$A$7:$A$9995,"="&amp;$B12,EvalData!AW$7:AW$9995),"")</f>
        <v>0.74885512820512823</v>
      </c>
      <c r="BD12" s="9">
        <f>IF(BC12&lt;&gt;"",_xlfn.MAXIFS(EvalData!AW$7:AW$9995,EvalData!A$7:A$9995,"="&amp;B12),"")</f>
        <v>1</v>
      </c>
    </row>
    <row r="13" spans="1:56" ht="18" thickTop="1" thickBot="1" x14ac:dyDescent="0.35">
      <c r="A13" s="81" t="d">
        <v>2020-12-19</v>
      </c>
      <c r="B13" t="s">
        <v>15</v>
      </c>
      <c r="C13" s="73" t="b">
        <f>_xlfn.MAXIFS(EvalData!D$7:D$9995,EvalData!C$7:C$9995,"="&amp;B13)=MAX(EvalData!D$7:D$9995)</f>
        <v>1</v>
      </c>
      <c r="D13" s="4" cm="1">
        <f t="array" ref="D13">SUM(IF(ISNUMBER(EvalData!G$7:G$9995),IF(EvalData!$A$7:$A$9995=$B13,1,0)),0)</f>
        <v>90</v>
      </c>
      <c r="E13" s="3" cm="1">
        <f t="array" ref="E13">SUM(IF(ISNUMBER(EvalData!N$7:N$9995),IF(EvalData!$A$7:$A$9995=B13,1,0)),0)</f>
        <v>90</v>
      </c>
      <c r="F13" s="3" cm="1">
        <f t="array" ref="F13">SUM(IF(ISNUMBER(EvalData!AD$7:AD$9995),IF(EvalData!$A$7:$A$9995=B13,1,0)),0)</f>
        <v>90</v>
      </c>
      <c r="G13" s="6" cm="1">
        <f t="array" ref="G13">IF(D13&lt;&gt;0,SUM(IF(EvalData!$A$7:$A$9995=$B13,ABS(EvalData!G$7:G$9995),0))/D13,"")</f>
        <v>2189.4777777777776</v>
      </c>
      <c r="H13" s="7">
        <f>IF(SUMIF(EvalData!$A$7:$A$9995,"="&amp;$B13,EvalData!H$7:H$9995)&lt;&gt;0,AVERAGEIF(EvalData!$A$7:$A$9995,"="&amp;$B13,EvalData!H$7:H$9995),"")</f>
        <v>-9.1888888888888909E-2</v>
      </c>
      <c r="I13" s="7" cm="1">
        <f t="array" ref="I13">IF(D13&lt;&gt;0,SUM(IF(EvalData!$A$7:$A$9995=$B13,ABS(_xlfn.NUMBERVALUE(EvalData!H$7:H$9995)))/D13,0),"")</f>
        <v>0.11295555555555559</v>
      </c>
      <c r="J13" s="8">
        <f>IF(SUMIF(EvalData!$A$7:$A$9995,"="&amp;$B13,EvalData!I$7:I$9995)&lt;&gt;0,AVERAGEIF(EvalData!$A$7:$A$9995,"="&amp;$B13,EvalData!I$7:I$9995),"")</f>
        <v>-8.175099999999999E-2</v>
      </c>
      <c r="K13" s="8" cm="1">
        <f t="array" ref="K13">IF(D13&lt;&gt;0,SUM(IF(EvalData!$A$7:$A$9995=$B13,ABS(_xlfn.NUMBERVALUE(EvalData!I$7:I$9995)))/D13,0),"")</f>
        <v>0.10337277777777774</v>
      </c>
      <c r="L13" s="8">
        <f>IF(SUMIF(EvalData!$A$7:$A$9995,"="&amp;$B13,EvalData!J$7:J$9995)&lt;&gt;0,AVERAGEIF(EvalData!$A$7:$A$9995,"="&amp;$B13,EvalData!J$7:J$9995),"")</f>
        <v>-0.10318766666666668</v>
      </c>
      <c r="M13" s="8" cm="1">
        <f t="array" ref="M13">IF(D13&lt;&gt;0,SUM(IF(EvalData!$A$7:$A$9995=$B13,ABS(_xlfn.NUMBERVALUE(EvalData!J$7:J$9995)))/D13,0),"")</f>
        <v>0.12480944444444443</v>
      </c>
      <c r="N13" s="9">
        <f>IF(SUMIF(EvalData!$A$7:$A$9995,"="&amp;$B13,EvalData!K$7:K$9995)&lt;&gt;0,AVERAGEIF(EvalData!$A$7:$A$9995,"="&amp;$B13,EvalData!K$7:K$9995),"")</f>
        <v>0.76888888888888896</v>
      </c>
      <c r="O13" s="10">
        <f>IF(SUMIF(EvalData!$A$7:$A$9995,"="&amp;$B13,EvalData!L$7:L$9995)&lt;&gt;0,AVERAGEIF(EvalData!$A$7:$A$9995,"="&amp;$B13,EvalData!L$7:L$9995),"")</f>
        <v>11.511111111111111</v>
      </c>
      <c r="P13" s="9">
        <f>IF(SUMIF(EvalData!$A$7:$A$9995,"="&amp;$B13,EvalData!M$7:M$9995)&lt;&gt;0,AVERAGEIF(EvalData!$A$7:$A$9995,"="&amp;$B13,EvalData!M$7:M$9995),"")</f>
        <v>0.68059155555555584</v>
      </c>
      <c r="Q13" s="9">
        <f>IF(P13&lt;&gt;"",_xlfn.MAXIFS(EvalData!M$7:M$9995,EvalData!A$7:A$9995,"="&amp;B13),"")</f>
        <v>1</v>
      </c>
      <c r="R13" s="10">
        <f>IF(SUMIF(EvalData!$A$7:$A$9995,"="&amp;$B13,EvalData!N$7:N$9995)&lt;&gt;0,AVERAGEIF(EvalData!$A$7:$A$9995,"="&amp;$B13,EvalData!N$7:N$9995),"")</f>
        <v>50.988888888888887</v>
      </c>
      <c r="S13" s="62">
        <f>IF(SUMIF(EvalData!$A$7:$A$9995,"="&amp;$B13,EvalData!O$7:O$9995)&lt;&gt;0,AVERAGEIF(EvalData!$A$7:$A$9995,"="&amp;$B13,EvalData!O$7:O$9995),"")</f>
        <v>8.6996666666666691</v>
      </c>
      <c r="T13" s="6">
        <f>IF(SUMIF(EvalData!$A$7:$A$9995,"="&amp;$B13,EvalData!P$7:P$9995)&lt;&gt;0,AVERAGEIF(EvalData!$A$7:$A$9995,"="&amp;$B13,EvalData!P$7:P$9995),"")</f>
        <v>1335.4315555555554</v>
      </c>
      <c r="U13" s="6">
        <f>IF(SUMIF(EvalData!$A$7:$A$9995,"="&amp;$B13,EvalData!Q$7:Q$9995)&lt;&gt;0,AVERAGEIF(EvalData!$A$7:$A$9995,"="&amp;$B13,EvalData!Q$7:Q$9995),"")</f>
        <v>74.912888888888901</v>
      </c>
      <c r="V13" s="11">
        <f>IF(SUMIF(EvalData!$A$7:$A$9995,"="&amp;$B13,EvalData!R$7:R$9995)&lt;&gt;0,AVERAGEIF(EvalData!$A$7:$A$9995,"="&amp;$B13,EvalData!R$7:R$9995),"")</f>
        <v>0.20708899999999994</v>
      </c>
      <c r="W13" s="7">
        <f>IF(SUMIF(EvalData!$A$7:$A$9995,"="&amp;$B13,EvalData!S$7:S$9995)&lt;&gt;0,AVERAGEIF(EvalData!$A$7:$A$9995,"="&amp;$B13,EvalData!S$7:S$9995),"")</f>
        <v>-0.1049181111111111</v>
      </c>
      <c r="X13" s="9">
        <f>IF(SUMIF(EvalData!$A$7:$A$9995,"="&amp;$B13,EvalData!T$7:T$9995)&lt;&gt;0,AVERAGEIF(EvalData!$A$7:$A$9995,"="&amp;$B13,EvalData!T$7:T$9995),"")</f>
        <v>0.40959344444444429</v>
      </c>
      <c r="Y13" s="9">
        <f>IF(SUMIF(EvalData!$A$7:$A$9995,"="&amp;$B13,EvalData!U$7:U$9995)&lt;&gt;0,AVERAGEIF(EvalData!$A$7:$A$9995,"="&amp;$B13,EvalData!U$7:U$9995),"")</f>
        <v>-0.14388433333333339</v>
      </c>
      <c r="Z13" s="9">
        <f>IF(SUMIF(EvalData!$A$7:$A$9995,"="&amp;$B13,EvalData!V$7:V$9995)&lt;&gt;0,AVERAGEIF(EvalData!$A$7:$A$9995,"="&amp;$B13,EvalData!V$7:V$9995),"")</f>
        <v>0.5214776666666664</v>
      </c>
      <c r="AA13" s="9">
        <f>IF(SUMIF(EvalData!$A$7:$A$9995,"="&amp;$B13,EvalData!W$7:W$9995)&lt;&gt;0,AVERAGEIF(EvalData!$A$7:$A$9995,"="&amp;$B13,EvalData!W$7:W$9995),"")</f>
        <v>6.8640666666666697E-2</v>
      </c>
      <c r="AB13" s="6">
        <f>IF(SUMIF(EvalData!$A$7:$A$9995,"="&amp;$B13,EvalData!X$7:X$9995)&lt;&gt;0,AVERAGEIF(EvalData!$A$7:$A$9995,"="&amp;$B13,EvalData!X$7:X$9995),"")</f>
        <v>144.34544444444444</v>
      </c>
      <c r="AC13" s="9">
        <f>IF(SUMIF(EvalData!$A$7:$A$9995,"="&amp;$B13,EvalData!Y$7:Y$9995)&lt;&gt;0,AVERAGEIF(EvalData!$A$7:$A$9995,"="&amp;$B13,EvalData!Y$7:Y$9995),"")</f>
        <v>0.29314344444444446</v>
      </c>
      <c r="AD13" s="9">
        <f>IF(SUMIF(EvalData!$A$7:$A$9995,"="&amp;$B13,EvalData!Z$7:Z$9995)&lt;&gt;0,AVERAGEIF(EvalData!$A$7:$A$9995,"="&amp;$B13,EvalData!Z$7:Z$9995),"")</f>
        <v>0.287690888888889</v>
      </c>
      <c r="AE13" s="9">
        <f>IF(SUMIF(EvalData!$A$7:$A$9995,"="&amp;$B13,EvalData!AA$7:AA$9995)&lt;&gt;0,AVERAGEIF(EvalData!$A$7:$A$9995,"="&amp;$B13,EvalData!AA$7:AA$9995),"")</f>
        <v>0.65901111111111121</v>
      </c>
      <c r="AF13" s="6">
        <f>IF(SUMIF(EvalData!$A$7:$A$9995,"="&amp;$B13,EvalData!AB$7:AB$9995)&lt;&gt;0,AVERAGEIF(EvalData!$A$7:$A$9995,"="&amp;$B13,EvalData!AB$7:AB$9995),"")</f>
        <v>4.8666666666666663</v>
      </c>
      <c r="AG13" s="9">
        <f>IF(SUMIF(EvalData!$A$7:$A$9995,"="&amp;$B13,EvalData!AC$7:AC$9995)&lt;&gt;0,AVERAGEIF(EvalData!$A$7:$A$9995,"="&amp;$B13,EvalData!AC$7:AC$9995),"")</f>
        <v>0.88700822222222231</v>
      </c>
      <c r="AH13" s="9">
        <f>IF(AG13&lt;&gt;"",_xlfn.MAXIFS(EvalData!AC$7:AC$9995,EvalData!A$7:A$9995,"="&amp;B13),"")</f>
        <v>1</v>
      </c>
      <c r="AI13" s="6">
        <f>IF(SUMIF(EvalData!$A$7:$A$9995,"="&amp;$B13,EvalData!AD$7:AD$9995)&lt;&gt;0,AVERAGEIF(EvalData!$A$7:$A$9995,"="&amp;$B13,EvalData!AD$7:AD$9995),"")</f>
        <v>50.988888888888887</v>
      </c>
      <c r="AJ13" s="9">
        <f>IF(SUMIF(EvalData!$A$7:$A$9995,"="&amp;$B13,EvalData!AE$7:AE$9995)&lt;&gt;0,AVERAGEIF(EvalData!$A$7:$A$9995,"="&amp;$B13,EvalData!AE$7:AE$9995),"")</f>
        <v>0.91850977777777842</v>
      </c>
      <c r="AK13" s="12">
        <f>IF(SUMIF(EvalData!$A$7:$A$9995,"="&amp;$B13,EvalData!AF$7:AF$9995)&lt;&gt;0,AVERAGEIF(EvalData!$A$7:$A$9995,"="&amp;$B13,EvalData!AF$7:AF$9995),"")</f>
        <v>2.4748444444444426</v>
      </c>
      <c r="AL13" s="12">
        <f>IF(SUMIF(EvalData!$A$7:$A$9995,"="&amp;$B13,EvalData!AG$7:AG$9995)&lt;&gt;0,AVERAGEIF(EvalData!$A$7:$A$9995,"="&amp;$B13,EvalData!AG$7:AG$9995),"")</f>
        <v>2.8976666666666655</v>
      </c>
      <c r="AM13" s="12">
        <f>IF(SUMIF(EvalData!$A$7:$A$9995,"="&amp;$B13,EvalData!AH$7:AH$9995)&lt;&gt;0,AVERAGEIF(EvalData!$A$7:$A$9995,"="&amp;$B13,EvalData!AH$7:AH$9995),"")</f>
        <v>3.6032666666666651</v>
      </c>
      <c r="AN13" s="12">
        <f>IF(SUMIF(EvalData!$A$7:$A$9995,"="&amp;$B13,EvalData!AI$7:AI$9995)&lt;&gt;0,AVERAGEIF(EvalData!$A$7:$A$9995,"="&amp;$B13,EvalData!AI$7:AI$9995),"")</f>
        <v>7.4130333333333356</v>
      </c>
      <c r="AO13" s="12">
        <f>IF(SUMIF(EvalData!$A$7:$A$9995,"="&amp;$B13,EvalData!AJ$7:AJ$9995)&lt;&gt;0,AVERAGEIF(EvalData!$A$7:$A$9995,"="&amp;$B13,EvalData!AJ$7:AJ$9995),"")</f>
        <v>5.4010333333333325</v>
      </c>
      <c r="AP13" s="12">
        <f>IF(SUMIF(EvalData!$A$7:$A$9995,"="&amp;$B13,EvalData!AK$7:AK$9995)&lt;&gt;0,AVERAGEIF(EvalData!$A$7:$A$9995,"="&amp;$B13,EvalData!AK$7:AK$9995),"")</f>
        <v>16.397200000000002</v>
      </c>
      <c r="AQ13" s="9">
        <f>IF(SUMIF(EvalData!$A$7:$A$9995,"="&amp;$B13,EvalData!AL$7:AL$9995)&lt;&gt;0,AVERAGEIF(EvalData!$A$7:$A$9995,"="&amp;$B13,EvalData!AL$7:AL$9995),"")</f>
        <v>0.18411711111111123</v>
      </c>
      <c r="AR13" s="9">
        <f>IF(SUMIF(EvalData!$A$7:$A$9995,"="&amp;$B13,EvalData!AM$7:AM$9995)&lt;&gt;0,AVERAGEIF(EvalData!$A$7:$A$9995,"="&amp;$B13,EvalData!AM$7:AM$9995),"")</f>
        <v>0.11789933333333341</v>
      </c>
      <c r="AS13" s="6">
        <f>IF(SUMIF(EvalData!$A$7:$A$9995,"="&amp;$B13,EvalData!AN$7:AN$9995)&lt;&gt;0,AVERAGEIF(EvalData!$A$7:$A$9995,"="&amp;$B13,EvalData!AN$7:AN$9995),"")</f>
        <v>31122.31111111111</v>
      </c>
      <c r="AT13" s="6">
        <f>IF(SUMIF(EvalData!$A$7:$A$9995,"="&amp;$B13,EvalData!AO$7:AO$9995)&lt;&gt;0,AVERAGEIF(EvalData!$A$7:$A$9995,"="&amp;$B13,EvalData!AO$7:AO$9995),"")</f>
        <v>109.72222222222224</v>
      </c>
      <c r="AU13" s="9">
        <f>IF(SUMIF(EvalData!$A$7:$A$9995,"="&amp;$B13,EvalData!AP$7:AP$9995)&lt;&gt;0,AVERAGEIF(EvalData!$A$7:$A$9995,"="&amp;$B13,EvalData!AP$7:AP$9995),"")</f>
        <v>0.41648033333333323</v>
      </c>
      <c r="AV13" s="9">
        <f>IF(SUMIF(EvalData!$A$7:$A$9995,"="&amp;$B13,EvalData!AQ$7:AQ$9995)&lt;&gt;0,AVERAGEIF(EvalData!$A$7:$A$9995,"="&amp;$B13,EvalData!AQ$7:AQ$9995),"")</f>
        <v>0.8456308888888886</v>
      </c>
      <c r="AW13" s="9">
        <f>IF(SUMIF(EvalData!$A$7:$A$9995,"="&amp;$B13,EvalData!AR$7:AR$9995)&lt;&gt;0,AVERAGEIF(EvalData!$A$7:$A$9995,"="&amp;$B13,EvalData!AR$7:AR$9995),"")</f>
        <v>0.64892222222222218</v>
      </c>
      <c r="AX13" s="12">
        <f>IF(SUMIF(EvalData!$A$7:$A$9995,"="&amp;$B13,EvalData!AS$7:AS$9995)&lt;&gt;0,AVERAGEIF(EvalData!$A$7:$A$9995,"="&amp;$B13,EvalData!AS$7:AS$9995),"")</f>
        <v>3.8111111111111109</v>
      </c>
      <c r="AY13" s="9">
        <f>IF(SUMIF(EvalData!$A$7:$A$9995,"="&amp;$B13,EvalData!AT$7:AT$9995)&lt;&gt;0,AVERAGEIF(EvalData!$A$7:$A$9995,"="&amp;$B13,EvalData!AT$7:AT$9995),"")</f>
        <v>0.89991977777777821</v>
      </c>
      <c r="AZ13" s="9">
        <f>IF(AY13&lt;&gt;"",_xlfn.MAXIFS(EvalData!AT$7:AT$9995,EvalData!A$7:A$9995,"="&amp;B13),"")</f>
        <v>0.97058999999999995</v>
      </c>
      <c r="BA13" s="61">
        <f>IF(SUMIF(EvalData!$A$7:$A$9995,"="&amp;$B13,EvalData!AU$7:AU$9995)&lt;&gt;0,AVERAGEIF(EvalData!$A$7:$A$9995,"="&amp;$B13,EvalData!AU$7:AU$9995),"")</f>
        <v>0.9161402222222228</v>
      </c>
      <c r="BB13" s="12">
        <f>IF(SUMIF(EvalData!$A$7:$A$9995,"="&amp;$B13,EvalData!AV$7:AV$9995)&lt;&gt;0,AVERAGEIF(EvalData!$A$7:$A$9995,"="&amp;$B13,EvalData!AV$7:AV$9995),"")</f>
        <v>3.1333333333333333</v>
      </c>
      <c r="BC13" s="61">
        <f>IF(SUMIF(EvalData!$A$7:$A$9995,"="&amp;$B13,EvalData!AW$7:AW$9995)&lt;&gt;0,AVERAGEIF(EvalData!$A$7:$A$9995,"="&amp;$B13,EvalData!AW$7:AW$9995),"")</f>
        <v>0.93207811111111105</v>
      </c>
      <c r="BD13" s="9">
        <f>IF(BC13&lt;&gt;"",_xlfn.MAXIFS(EvalData!AW$7:AW$9995,EvalData!A$7:A$9995,"="&amp;B13),"")</f>
        <v>1</v>
      </c>
    </row>
    <row r="14" spans="1:56" ht="17.25" thickTop="1" x14ac:dyDescent="0.3">
      <c r="A14" s="72"/>
      <c r="B14" t="s">
        <v>16</v>
      </c>
      <c r="C14" s="73" t="b">
        <f>_xlfn.MAXIFS(EvalData!D$7:D$9995,EvalData!C$7:C$9995,"="&amp;B14)=MAX(EvalData!D$7:D$9995)</f>
        <v>0</v>
      </c>
      <c r="D14" s="4" cm="1">
        <f t="array" ref="D14">SUM(IF(ISNUMBER(EvalData!G$7:G$9995),IF(EvalData!$A$7:$A$9995=$B14,1,0)),0)</f>
        <v>67</v>
      </c>
      <c r="E14" s="3" cm="1">
        <f t="array" ref="E14">SUM(IF(ISNUMBER(EvalData!N$7:N$9995),IF(EvalData!$A$7:$A$9995=B14,1,0)),0)</f>
        <v>67</v>
      </c>
      <c r="F14" s="3" cm="1">
        <f t="array" ref="F14">SUM(IF(ISNUMBER(EvalData!AD$7:AD$9995),IF(EvalData!$A$7:$A$9995=B14,1,0)),0)</f>
        <v>67</v>
      </c>
      <c r="G14" s="6" cm="1">
        <f t="array" ref="G14">IF(D14&lt;&gt;0,SUM(IF(EvalData!$A$7:$A$9995=$B14,ABS(EvalData!G$7:G$9995),0))/D14,"")</f>
        <v>7731.2985074626868</v>
      </c>
      <c r="H14" s="7">
        <f>IF(SUMIF(EvalData!$A$7:$A$9995,"="&amp;$B14,EvalData!H$7:H$9995)&lt;&gt;0,AVERAGEIF(EvalData!$A$7:$A$9995,"="&amp;$B14,EvalData!H$7:H$9995),"")</f>
        <v>0.29947761194029854</v>
      </c>
      <c r="I14" s="7" cm="1">
        <f t="array" ref="I14">IF(D14&lt;&gt;0,SUM(IF(EvalData!$A$7:$A$9995=$B14,ABS(_xlfn.NUMBERVALUE(EvalData!H$7:H$9995)))/D14,0),"")</f>
        <v>0.31022388059701511</v>
      </c>
      <c r="J14" s="8">
        <f>IF(SUMIF(EvalData!$A$7:$A$9995,"="&amp;$B14,EvalData!I$7:I$9995)&lt;&gt;0,AVERAGEIF(EvalData!$A$7:$A$9995,"="&amp;$B14,EvalData!I$7:I$9995),"")</f>
        <v>0.37313059701492524</v>
      </c>
      <c r="K14" s="8" cm="1">
        <f t="array" ref="K14">IF(D14&lt;&gt;0,SUM(IF(EvalData!$A$7:$A$9995=$B14,ABS(_xlfn.NUMBERVALUE(EvalData!I$7:I$9995)))/D14,0),"")</f>
        <v>0.38344373134328358</v>
      </c>
      <c r="L14" s="8">
        <f>IF(SUMIF(EvalData!$A$7:$A$9995,"="&amp;$B14,EvalData!J$7:J$9995)&lt;&gt;0,AVERAGEIF(EvalData!$A$7:$A$9995,"="&amp;$B14,EvalData!J$7:J$9995),"")</f>
        <v>0.37265134328358196</v>
      </c>
      <c r="M14" s="8" cm="1">
        <f t="array" ref="M14">IF(D14&lt;&gt;0,SUM(IF(EvalData!$A$7:$A$9995=$B14,ABS(_xlfn.NUMBERVALUE(EvalData!J$7:J$9995)))/D14,0),"")</f>
        <v>0.38392298507462685</v>
      </c>
      <c r="N14" s="9">
        <f>IF(SUMIF(EvalData!$A$7:$A$9995,"="&amp;$B14,EvalData!K$7:K$9995)&lt;&gt;0,AVERAGEIF(EvalData!$A$7:$A$9995,"="&amp;$B14,EvalData!K$7:K$9995),"")</f>
        <v>0.2656716417910448</v>
      </c>
      <c r="O14" s="10">
        <f>IF(SUMIF(EvalData!$A$7:$A$9995,"="&amp;$B14,EvalData!L$7:L$9995)&lt;&gt;0,AVERAGEIF(EvalData!$A$7:$A$9995,"="&amp;$B14,EvalData!L$7:L$9995),"")</f>
        <v>25.925373134328357</v>
      </c>
      <c r="P14" s="9">
        <f>IF(SUMIF(EvalData!$A$7:$A$9995,"="&amp;$B14,EvalData!M$7:M$9995)&lt;&gt;0,AVERAGEIF(EvalData!$A$7:$A$9995,"="&amp;$B14,EvalData!M$7:M$9995),"")</f>
        <v>0.25985223880597008</v>
      </c>
      <c r="Q14" s="9">
        <f>IF(P14&lt;&gt;"",_xlfn.MAXIFS(EvalData!M$7:M$9995,EvalData!A$7:A$9995,"="&amp;B14),"")</f>
        <v>1</v>
      </c>
      <c r="R14" s="10">
        <f>IF(SUMIF(EvalData!$A$7:$A$9995,"="&amp;$B14,EvalData!N$7:N$9995)&lt;&gt;0,AVERAGEIF(EvalData!$A$7:$A$9995,"="&amp;$B14,EvalData!N$7:N$9995),"")</f>
        <v>50.985074626865675</v>
      </c>
      <c r="S14" s="62">
        <f>IF(SUMIF(EvalData!$A$7:$A$9995,"="&amp;$B14,EvalData!O$7:O$9995)&lt;&gt;0,AVERAGEIF(EvalData!$A$7:$A$9995,"="&amp;$B14,EvalData!O$7:O$9995),"")</f>
        <v>32.943134328358205</v>
      </c>
      <c r="T14" s="6">
        <f>IF(SUMIF(EvalData!$A$7:$A$9995,"="&amp;$B14,EvalData!P$7:P$9995)&lt;&gt;0,AVERAGEIF(EvalData!$A$7:$A$9995,"="&amp;$B14,EvalData!P$7:P$9995),"")</f>
        <v>20869.64925373135</v>
      </c>
      <c r="U14" s="6">
        <f>IF(SUMIF(EvalData!$A$7:$A$9995,"="&amp;$B14,EvalData!Q$7:Q$9995)&lt;&gt;0,AVERAGEIF(EvalData!$A$7:$A$9995,"="&amp;$B14,EvalData!Q$7:Q$9995),"")</f>
        <v>210.67358208955224</v>
      </c>
      <c r="V14" s="11">
        <f>IF(SUMIF(EvalData!$A$7:$A$9995,"="&amp;$B14,EvalData!R$7:R$9995)&lt;&gt;0,AVERAGEIF(EvalData!$A$7:$A$9995,"="&amp;$B14,EvalData!R$7:R$9995),"")</f>
        <v>0.38500194029850759</v>
      </c>
      <c r="W14" s="7">
        <f>IF(SUMIF(EvalData!$A$7:$A$9995,"="&amp;$B14,EvalData!S$7:S$9995)&lt;&gt;0,AVERAGEIF(EvalData!$A$7:$A$9995,"="&amp;$B14,EvalData!S$7:S$9995),"")</f>
        <v>0.30808835820895525</v>
      </c>
      <c r="X14" s="9">
        <f>IF(SUMIF(EvalData!$A$7:$A$9995,"="&amp;$B14,EvalData!T$7:T$9995)&lt;&gt;0,AVERAGEIF(EvalData!$A$7:$A$9995,"="&amp;$B14,EvalData!T$7:T$9995),"")</f>
        <v>1.1448713432835824</v>
      </c>
      <c r="Y14" s="9">
        <f>IF(SUMIF(EvalData!$A$7:$A$9995,"="&amp;$B14,EvalData!U$7:U$9995)&lt;&gt;0,AVERAGEIF(EvalData!$A$7:$A$9995,"="&amp;$B14,EvalData!U$7:U$9995),"")</f>
        <v>0.88422925373134298</v>
      </c>
      <c r="Z14" s="9">
        <f>IF(SUMIF(EvalData!$A$7:$A$9995,"="&amp;$B14,EvalData!V$7:V$9995)&lt;&gt;0,AVERAGEIF(EvalData!$A$7:$A$9995,"="&amp;$B14,EvalData!V$7:V$9995),"")</f>
        <v>0.29216865671641779</v>
      </c>
      <c r="AA14" s="9">
        <f>IF(SUMIF(EvalData!$A$7:$A$9995,"="&amp;$B14,EvalData!W$7:W$9995)&lt;&gt;0,AVERAGEIF(EvalData!$A$7:$A$9995,"="&amp;$B14,EvalData!W$7:W$9995),"")</f>
        <v>0.32348313432835812</v>
      </c>
      <c r="AB14" s="6">
        <f>IF(SUMIF(EvalData!$A$7:$A$9995,"="&amp;$B14,EvalData!X$7:X$9995)&lt;&gt;0,AVERAGEIF(EvalData!$A$7:$A$9995,"="&amp;$B14,EvalData!X$7:X$9995),"")</f>
        <v>393.09686567164181</v>
      </c>
      <c r="AC14" s="9">
        <f>IF(SUMIF(EvalData!$A$7:$A$9995,"="&amp;$B14,EvalData!Y$7:Y$9995)&lt;&gt;0,AVERAGEIF(EvalData!$A$7:$A$9995,"="&amp;$B14,EvalData!Y$7:Y$9995),"")</f>
        <v>1.0971741791044778</v>
      </c>
      <c r="AD14" s="9">
        <f>IF(SUMIF(EvalData!$A$7:$A$9995,"="&amp;$B14,EvalData!Z$7:Z$9995)&lt;&gt;0,AVERAGEIF(EvalData!$A$7:$A$9995,"="&amp;$B14,EvalData!Z$7:Z$9995),"")</f>
        <v>0.54848940298507465</v>
      </c>
      <c r="AE14" s="9">
        <f>IF(SUMIF(EvalData!$A$7:$A$9995,"="&amp;$B14,EvalData!AA$7:AA$9995)&lt;&gt;0,AVERAGEIF(EvalData!$A$7:$A$9995,"="&amp;$B14,EvalData!AA$7:AA$9995),"")</f>
        <v>0.10188059701492536</v>
      </c>
      <c r="AF14" s="6">
        <f>IF(SUMIF(EvalData!$A$7:$A$9995,"="&amp;$B14,EvalData!AB$7:AB$9995)&lt;&gt;0,AVERAGEIF(EvalData!$A$7:$A$9995,"="&amp;$B14,EvalData!AB$7:AB$9995),"")</f>
        <v>26.238805970149254</v>
      </c>
      <c r="AG14" s="9">
        <f>IF(SUMIF(EvalData!$A$7:$A$9995,"="&amp;$B14,EvalData!AC$7:AC$9995)&lt;&gt;0,AVERAGEIF(EvalData!$A$7:$A$9995,"="&amp;$B14,EvalData!AC$7:AC$9995),"")</f>
        <v>0.18269522388059706</v>
      </c>
      <c r="AH14" s="9">
        <f>IF(AG14&lt;&gt;"",_xlfn.MAXIFS(EvalData!AC$7:AC$9995,EvalData!A$7:A$9995,"="&amp;B14),"")</f>
        <v>0.85714000000000001</v>
      </c>
      <c r="AI14" s="6">
        <f>IF(SUMIF(EvalData!$A$7:$A$9995,"="&amp;$B14,EvalData!AD$7:AD$9995)&lt;&gt;0,AVERAGEIF(EvalData!$A$7:$A$9995,"="&amp;$B14,EvalData!AD$7:AD$9995),"")</f>
        <v>50.985074626865675</v>
      </c>
      <c r="AJ14" s="9">
        <f>IF(SUMIF(EvalData!$A$7:$A$9995,"="&amp;$B14,EvalData!AE$7:AE$9995)&lt;&gt;0,AVERAGEIF(EvalData!$A$7:$A$9995,"="&amp;$B14,EvalData!AE$7:AE$9995),"")</f>
        <v>0.14989716417910451</v>
      </c>
      <c r="AK14" s="12">
        <f>IF(SUMIF(EvalData!$A$7:$A$9995,"="&amp;$B14,EvalData!AF$7:AF$9995)&lt;&gt;0,AVERAGEIF(EvalData!$A$7:$A$9995,"="&amp;$B14,EvalData!AF$7:AF$9995),"")</f>
        <v>1.1037313432835818</v>
      </c>
      <c r="AL14" s="12">
        <f>IF(SUMIF(EvalData!$A$7:$A$9995,"="&amp;$B14,EvalData!AG$7:AG$9995)&lt;&gt;0,AVERAGEIF(EvalData!$A$7:$A$9995,"="&amp;$B14,EvalData!AG$7:AG$9995),"")</f>
        <v>1.1372388059701493</v>
      </c>
      <c r="AM14" s="12">
        <f>IF(SUMIF(EvalData!$A$7:$A$9995,"="&amp;$B14,EvalData!AH$7:AH$9995)&lt;&gt;0,AVERAGEIF(EvalData!$A$7:$A$9995,"="&amp;$B14,EvalData!AH$7:AH$9995),"")</f>
        <v>1.2021940298507461</v>
      </c>
      <c r="AN14" s="12">
        <f>IF(SUMIF(EvalData!$A$7:$A$9995,"="&amp;$B14,EvalData!AI$7:AI$9995)&lt;&gt;0,AVERAGEIF(EvalData!$A$7:$A$9995,"="&amp;$B14,EvalData!AI$7:AI$9995),"")</f>
        <v>1.3403432835820894</v>
      </c>
      <c r="AO14" s="12">
        <f>IF(SUMIF(EvalData!$A$7:$A$9995,"="&amp;$B14,EvalData!AJ$7:AJ$9995)&lt;&gt;0,AVERAGEIF(EvalData!$A$7:$A$9995,"="&amp;$B14,EvalData!AJ$7:AJ$9995),"")</f>
        <v>1.3364626865671645</v>
      </c>
      <c r="AP14" s="12">
        <f>IF(SUMIF(EvalData!$A$7:$A$9995,"="&amp;$B14,EvalData!AK$7:AK$9995)&lt;&gt;0,AVERAGEIF(EvalData!$A$7:$A$9995,"="&amp;$B14,EvalData!AK$7:AK$9995),"")</f>
        <v>1.6633134328358208</v>
      </c>
      <c r="AQ14" s="9">
        <f>IF(SUMIF(EvalData!$A$7:$A$9995,"="&amp;$B14,EvalData!AL$7:AL$9995)&lt;&gt;0,AVERAGEIF(EvalData!$A$7:$A$9995,"="&amp;$B14,EvalData!AL$7:AL$9995),"")</f>
        <v>1.7561194029850746E-3</v>
      </c>
      <c r="AR14" s="9">
        <f>IF(SUMIF(EvalData!$A$7:$A$9995,"="&amp;$B14,EvalData!AM$7:AM$9995)&lt;&gt;0,AVERAGEIF(EvalData!$A$7:$A$9995,"="&amp;$B14,EvalData!AM$7:AM$9995),"")</f>
        <v>5.8537313432835815E-4</v>
      </c>
      <c r="AS14" s="6">
        <f>IF(SUMIF(EvalData!$A$7:$A$9995,"="&amp;$B14,EvalData!AN$7:AN$9995)&lt;&gt;0,AVERAGEIF(EvalData!$A$7:$A$9995,"="&amp;$B14,EvalData!AN$7:AN$9995),"")</f>
        <v>362794.34328358207</v>
      </c>
      <c r="AT14" s="6">
        <f>IF(SUMIF(EvalData!$A$7:$A$9995,"="&amp;$B14,EvalData!AO$7:AO$9995)&lt;&gt;0,AVERAGEIF(EvalData!$A$7:$A$9995,"="&amp;$B14,EvalData!AO$7:AO$9995),"")</f>
        <v>1699.1701492537309</v>
      </c>
      <c r="AU14" s="9">
        <f>IF(SUMIF(EvalData!$A$7:$A$9995,"="&amp;$B14,EvalData!AP$7:AP$9995)&lt;&gt;0,AVERAGEIF(EvalData!$A$7:$A$9995,"="&amp;$B14,EvalData!AP$7:AP$9995),"")</f>
        <v>0.87637507462686537</v>
      </c>
      <c r="AV14" s="9">
        <f>IF(SUMIF(EvalData!$A$7:$A$9995,"="&amp;$B14,EvalData!AQ$7:AQ$9995)&lt;&gt;0,AVERAGEIF(EvalData!$A$7:$A$9995,"="&amp;$B14,EvalData!AQ$7:AQ$9995),"")</f>
        <v>1</v>
      </c>
      <c r="AW14" s="9">
        <f>IF(SUMIF(EvalData!$A$7:$A$9995,"="&amp;$B14,EvalData!AR$7:AR$9995)&lt;&gt;0,AVERAGEIF(EvalData!$A$7:$A$9995,"="&amp;$B14,EvalData!AR$7:AR$9995),"")</f>
        <v>0.15526865671641793</v>
      </c>
      <c r="AX14" s="12">
        <f>IF(SUMIF(EvalData!$A$7:$A$9995,"="&amp;$B14,EvalData!AS$7:AS$9995)&lt;&gt;0,AVERAGEIF(EvalData!$A$7:$A$9995,"="&amp;$B14,EvalData!AS$7:AS$9995),"")</f>
        <v>22.835820895522389</v>
      </c>
      <c r="AY14" s="9">
        <f>IF(SUMIF(EvalData!$A$7:$A$9995,"="&amp;$B14,EvalData!AT$7:AT$9995)&lt;&gt;0,AVERAGEIF(EvalData!$A$7:$A$9995,"="&amp;$B14,EvalData!AT$7:AT$9995),"")</f>
        <v>0.23655671641791046</v>
      </c>
      <c r="AZ14" s="9">
        <f>IF(AY14&lt;&gt;"",_xlfn.MAXIFS(EvalData!AT$7:AT$9995,EvalData!A$7:A$9995,"="&amp;B14),"")</f>
        <v>0.95</v>
      </c>
      <c r="BA14" s="9">
        <f>IF(SUMIF(EvalData!$A$7:$A$9995,"="&amp;$B14,EvalData!AU$7:AU$9995)&lt;&gt;0,AVERAGEIF(EvalData!$A$7:$A$9995,"="&amp;$B14,EvalData!AU$7:AU$9995),"")</f>
        <v>0.15772656716417921</v>
      </c>
      <c r="BB14" s="12">
        <f>IF(SUMIF(EvalData!$A$7:$A$9995,"="&amp;$B14,EvalData!AV$7:AV$9995)&lt;&gt;0,AVERAGEIF(EvalData!$A$7:$A$9995,"="&amp;$B14,EvalData!AV$7:AV$9995),"")</f>
        <v>27.388059701492537</v>
      </c>
      <c r="BC14" s="9">
        <f>IF(SUMIF(EvalData!$A$7:$A$9995,"="&amp;$B14,EvalData!AW$7:AW$9995)&lt;&gt;0,AVERAGEIF(EvalData!$A$7:$A$9995,"="&amp;$B14,EvalData!AW$7:AW$9995),"")</f>
        <v>5.5940149253731301E-2</v>
      </c>
      <c r="BD14" s="9">
        <f>IF(BC14&lt;&gt;"",_xlfn.MAXIFS(EvalData!AW$7:AW$9995,EvalData!A$7:A$9995,"="&amp;B14),"")</f>
        <v>0.3</v>
      </c>
    </row>
    <row r="15" spans="1:56" x14ac:dyDescent="0.3">
      <c r="A15" s="64" t="b">
        <v>1</v>
      </c>
      <c r="B15" t="s">
        <v>40</v>
      </c>
      <c r="C15" s="73" t="b">
        <f>_xlfn.MAXIFS(EvalData!D$7:D$9995,EvalData!C$7:C$9995,"="&amp;B15)=MAX(EvalData!D$7:D$9995)</f>
        <v>1</v>
      </c>
      <c r="D15" s="4" cm="1">
        <f t="array" ref="D15">SUM(IF(ISNUMBER(EvalData!G$7:G$9995),IF(EvalData!$A$7:$A$9995=$B15,1,0)),0)</f>
        <v>78</v>
      </c>
      <c r="E15" s="3" cm="1">
        <f t="array" ref="E15">SUM(IF(ISNUMBER(EvalData!N$7:N$9995),IF(EvalData!$A$7:$A$9995=B15,1,0)),0)</f>
        <v>82</v>
      </c>
      <c r="F15" s="3" cm="1">
        <f t="array" ref="F15">SUM(IF(ISNUMBER(EvalData!AD$7:AD$9995),IF(EvalData!$A$7:$A$9995=B15,1,0)),0)</f>
        <v>82</v>
      </c>
      <c r="G15" s="6" cm="1">
        <f t="array" ref="G15">IF(D15&lt;&gt;0,SUM(IF(EvalData!$A$7:$A$9995=$B15,ABS(EvalData!G$7:G$9995),0))/D15,"")</f>
        <v>6983.5256410256407</v>
      </c>
      <c r="H15" s="7">
        <f>IF(SUMIF(EvalData!$A$7:$A$9995,"="&amp;$B15,EvalData!H$7:H$9995)&lt;&gt;0,AVERAGEIF(EvalData!$A$7:$A$9995,"="&amp;$B15,EvalData!H$7:H$9995),"")</f>
        <v>-0.70312820512820529</v>
      </c>
      <c r="I15" s="7" cm="1">
        <f t="array" ref="I15">IF(D15&lt;&gt;0,SUM(IF(EvalData!$A$7:$A$9995=$B15,ABS(_xlfn.NUMBERVALUE(EvalData!H$7:H$9995)))/D15,0),"")</f>
        <v>0.79623076923076819</v>
      </c>
      <c r="J15" s="8">
        <f>IF(SUMIF(EvalData!$A$7:$A$9995,"="&amp;$B15,EvalData!I$7:I$9995)&lt;&gt;0,AVERAGEIF(EvalData!$A$7:$A$9995,"="&amp;$B15,EvalData!I$7:I$9995),"")</f>
        <v>-0.26375717948717936</v>
      </c>
      <c r="K15" s="8" cm="1">
        <f t="array" ref="K15">IF(D15&lt;&gt;0,SUM(IF(EvalData!$A$7:$A$9995=$B15,ABS(_xlfn.NUMBERVALUE(EvalData!I$7:I$9995)))/D15,0),"")</f>
        <v>0.38483102564102556</v>
      </c>
      <c r="L15" s="8">
        <f>IF(SUMIF(EvalData!$A$7:$A$9995,"="&amp;$B15,EvalData!J$7:J$9995)&lt;&gt;0,AVERAGEIF(EvalData!$A$7:$A$9995,"="&amp;$B15,EvalData!J$7:J$9995),"")</f>
        <v>-0.96035615384615458</v>
      </c>
      <c r="M15" s="8" cm="1">
        <f t="array" ref="M15">IF(D15&lt;&gt;0,SUM(IF(EvalData!$A$7:$A$9995=$B15,ABS(_xlfn.NUMBERVALUE(EvalData!J$7:J$9995)))/D15,0),"")</f>
        <v>1.4614182051282054</v>
      </c>
      <c r="N15" s="9">
        <f>IF(SUMIF(EvalData!$A$7:$A$9995,"="&amp;$B15,EvalData!K$7:K$9995)&lt;&gt;0,AVERAGEIF(EvalData!$A$7:$A$9995,"="&amp;$B15,EvalData!K$7:K$9995),"")</f>
        <v>0.20064102564102565</v>
      </c>
      <c r="O15" s="10">
        <f>IF(SUMIF(EvalData!$A$7:$A$9995,"="&amp;$B15,EvalData!L$7:L$9995)&lt;&gt;0,AVERAGEIF(EvalData!$A$7:$A$9995,"="&amp;$B15,EvalData!L$7:L$9995),"")</f>
        <v>27.589743589743591</v>
      </c>
      <c r="P15" s="9">
        <f>IF(SUMIF(EvalData!$A$7:$A$9995,"="&amp;$B15,EvalData!M$7:M$9995)&lt;&gt;0,AVERAGEIF(EvalData!$A$7:$A$9995,"="&amp;$B15,EvalData!M$7:M$9995),"")</f>
        <v>0.20349051282051284</v>
      </c>
      <c r="Q15" s="9">
        <f>IF(P15&lt;&gt;"",_xlfn.MAXIFS(EvalData!M$7:M$9995,EvalData!A$7:A$9995,"="&amp;B15),"")</f>
        <v>0.96875</v>
      </c>
      <c r="R15" s="10">
        <f>IF(SUMIF(EvalData!$A$7:$A$9995,"="&amp;$B15,EvalData!N$7:N$9995)&lt;&gt;0,AVERAGEIF(EvalData!$A$7:$A$9995,"="&amp;$B15,EvalData!N$7:N$9995),"")</f>
        <v>50.121951219512198</v>
      </c>
      <c r="S15" s="62">
        <f>IF(SUMIF(EvalData!$A$7:$A$9995,"="&amp;$B15,EvalData!O$7:O$9995)&lt;&gt;0,AVERAGEIF(EvalData!$A$7:$A$9995,"="&amp;$B15,EvalData!O$7:O$9995),"")</f>
        <v>53.704512195121943</v>
      </c>
      <c r="T15" s="6">
        <f>IF(SUMIF(EvalData!$A$7:$A$9995,"="&amp;$B15,EvalData!P$7:P$9995)&lt;&gt;0,AVERAGEIF(EvalData!$A$7:$A$9995,"="&amp;$B15,EvalData!P$7:P$9995),"")</f>
        <v>22794.548048780482</v>
      </c>
      <c r="U15" s="6">
        <f>IF(SUMIF(EvalData!$A$7:$A$9995,"="&amp;$B15,EvalData!Q$7:Q$9995)&lt;&gt;0,AVERAGEIF(EvalData!$A$7:$A$9995,"="&amp;$B15,EvalData!Q$7:Q$9995),"")</f>
        <v>174.40243902439022</v>
      </c>
      <c r="V15" s="11">
        <f>IF(SUMIF(EvalData!$A$7:$A$9995,"="&amp;$B15,EvalData!R$7:R$9995)&lt;&gt;0,AVERAGEIF(EvalData!$A$7:$A$9995,"="&amp;$B15,EvalData!R$7:R$9995),"")</f>
        <v>0.52594743902439045</v>
      </c>
      <c r="W15" s="7">
        <f>IF(SUMIF(EvalData!$A$7:$A$9995,"="&amp;$B15,EvalData!S$7:S$9995)&lt;&gt;0,AVERAGEIF(EvalData!$A$7:$A$9995,"="&amp;$B15,EvalData!S$7:S$9995),"")</f>
        <v>-0.43802634146341446</v>
      </c>
      <c r="X15" s="9">
        <f>IF(SUMIF(EvalData!$A$7:$A$9995,"="&amp;$B15,EvalData!T$7:T$9995)&lt;&gt;0,AVERAGEIF(EvalData!$A$7:$A$9995,"="&amp;$B15,EvalData!T$7:T$9995),"")</f>
        <v>1.3945320731707314</v>
      </c>
      <c r="Y15" s="9">
        <f>IF(SUMIF(EvalData!$A$7:$A$9995,"="&amp;$B15,EvalData!U$7:U$9995)&lt;&gt;0,AVERAGEIF(EvalData!$A$7:$A$9995,"="&amp;$B15,EvalData!U$7:U$9995),"")</f>
        <v>-0.94009292682926826</v>
      </c>
      <c r="Z15" s="9">
        <f>IF(SUMIF(EvalData!$A$7:$A$9995,"="&amp;$B15,EvalData!V$7:V$9995)&lt;&gt;0,AVERAGEIF(EvalData!$A$7:$A$9995,"="&amp;$B15,EvalData!V$7:V$9995),"")</f>
        <v>0.21450341463414624</v>
      </c>
      <c r="AA15" s="9">
        <f>IF(SUMIF(EvalData!$A$7:$A$9995,"="&amp;$B15,EvalData!W$7:W$9995)&lt;&gt;0,AVERAGEIF(EvalData!$A$7:$A$9995,"="&amp;$B15,EvalData!W$7:W$9995),"")</f>
        <v>0.40035695121951204</v>
      </c>
      <c r="AB15" s="6">
        <f>IF(SUMIF(EvalData!$A$7:$A$9995,"="&amp;$B15,EvalData!X$7:X$9995)&lt;&gt;0,AVERAGEIF(EvalData!$A$7:$A$9995,"="&amp;$B15,EvalData!X$7:X$9995),"")</f>
        <v>337.62085365853648</v>
      </c>
      <c r="AC15" s="9">
        <f>IF(SUMIF(EvalData!$A$7:$A$9995,"="&amp;$B15,EvalData!Y$7:Y$9995)&lt;&gt;0,AVERAGEIF(EvalData!$A$7:$A$9995,"="&amp;$B15,EvalData!Y$7:Y$9995),"")</f>
        <v>0.62974756097561002</v>
      </c>
      <c r="AD15" s="9">
        <f>IF(SUMIF(EvalData!$A$7:$A$9995,"="&amp;$B15,EvalData!Z$7:Z$9995)&lt;&gt;0,AVERAGEIF(EvalData!$A$7:$A$9995,"="&amp;$B15,EvalData!Z$7:Z$9995),"")</f>
        <v>0.71949719512195143</v>
      </c>
      <c r="AE15" s="9">
        <f>IF(SUMIF(EvalData!$A$7:$A$9995,"="&amp;$B15,EvalData!AA$7:AA$9995)&lt;&gt;0,AVERAGEIF(EvalData!$A$7:$A$9995,"="&amp;$B15,EvalData!AA$7:AA$9995),"")</f>
        <v>6.3231707317073144E-2</v>
      </c>
      <c r="AF15" s="6">
        <f>IF(SUMIF(EvalData!$A$7:$A$9995,"="&amp;$B15,EvalData!AB$7:AB$9995)&lt;&gt;0,AVERAGEIF(EvalData!$A$7:$A$9995,"="&amp;$B15,EvalData!AB$7:AB$9995),"")</f>
        <v>29.792682926829269</v>
      </c>
      <c r="AG15" s="9">
        <f>IF(SUMIF(EvalData!$A$7:$A$9995,"="&amp;$B15,EvalData!AC$7:AC$9995)&lt;&gt;0,AVERAGEIF(EvalData!$A$7:$A$9995,"="&amp;$B15,EvalData!AC$7:AC$9995),"")</f>
        <v>9.9373048780487791E-2</v>
      </c>
      <c r="AH15" s="9">
        <f>IF(AG15&lt;&gt;"",_xlfn.MAXIFS(EvalData!AC$7:AC$9995,EvalData!A$7:A$9995,"="&amp;B15),"")</f>
        <v>0.5</v>
      </c>
      <c r="AI15" s="6">
        <f>IF(SUMIF(EvalData!$A$7:$A$9995,"="&amp;$B15,EvalData!AD$7:AD$9995)&lt;&gt;0,AVERAGEIF(EvalData!$A$7:$A$9995,"="&amp;$B15,EvalData!AD$7:AD$9995),"")</f>
        <v>50.121951219512198</v>
      </c>
      <c r="AJ15" s="9">
        <f>IF(SUMIF(EvalData!$A$7:$A$9995,"="&amp;$B15,EvalData!AE$7:AE$9995)&lt;&gt;0,AVERAGEIF(EvalData!$A$7:$A$9995,"="&amp;$B15,EvalData!AE$7:AE$9995),"")</f>
        <v>0.14653036585365856</v>
      </c>
      <c r="AK15" s="12">
        <f>IF(SUMIF(EvalData!$A$7:$A$9995,"="&amp;$B15,EvalData!AF$7:AF$9995)&lt;&gt;0,AVERAGEIF(EvalData!$A$7:$A$9995,"="&amp;$B15,EvalData!AF$7:AF$9995),"")</f>
        <v>1.0519512195121954</v>
      </c>
      <c r="AL15" s="12">
        <f>IF(SUMIF(EvalData!$A$7:$A$9995,"="&amp;$B15,EvalData!AG$7:AG$9995)&lt;&gt;0,AVERAGEIF(EvalData!$A$7:$A$9995,"="&amp;$B15,EvalData!AG$7:AG$9995),"")</f>
        <v>1.1276463414634144</v>
      </c>
      <c r="AM15" s="12">
        <f>IF(SUMIF(EvalData!$A$7:$A$9995,"="&amp;$B15,EvalData!AH$7:AH$9995)&lt;&gt;0,AVERAGEIF(EvalData!$A$7:$A$9995,"="&amp;$B15,EvalData!AH$7:AH$9995),"")</f>
        <v>1.2572926829268292</v>
      </c>
      <c r="AN15" s="12">
        <f>IF(SUMIF(EvalData!$A$7:$A$9995,"="&amp;$B15,EvalData!AI$7:AI$9995)&lt;&gt;0,AVERAGEIF(EvalData!$A$7:$A$9995,"="&amp;$B15,EvalData!AI$7:AI$9995),"")</f>
        <v>6.4176951219512182</v>
      </c>
      <c r="AO15" s="12">
        <f>IF(SUMIF(EvalData!$A$7:$A$9995,"="&amp;$B15,EvalData!AJ$7:AJ$9995)&lt;&gt;0,AVERAGEIF(EvalData!$A$7:$A$9995,"="&amp;$B15,EvalData!AJ$7:AJ$9995),"")</f>
        <v>1.6354268292682932</v>
      </c>
      <c r="AP15" s="12">
        <f>IF(SUMIF(EvalData!$A$7:$A$9995,"="&amp;$B15,EvalData!AK$7:AK$9995)&lt;&gt;0,AVERAGEIF(EvalData!$A$7:$A$9995,"="&amp;$B15,EvalData!AK$7:AK$9995),"")</f>
        <v>3.8907560975609767</v>
      </c>
      <c r="AQ15" s="9">
        <f>IF(SUMIF(EvalData!$A$7:$A$9995,"="&amp;$B15,EvalData!AL$7:AL$9995)&lt;&gt;0,AVERAGEIF(EvalData!$A$7:$A$9995,"="&amp;$B15,EvalData!AL$7:AL$9995),"")</f>
        <v>3.0275609756097556E-3</v>
      </c>
      <c r="AR15" s="9">
        <f>IF(SUMIF(EvalData!$A$7:$A$9995,"="&amp;$B15,EvalData!AM$7:AM$9995)&lt;&gt;0,AVERAGEIF(EvalData!$A$7:$A$9995,"="&amp;$B15,EvalData!AM$7:AM$9995),"")</f>
        <v>3.6895609756097569E-2</v>
      </c>
      <c r="AS15" s="6">
        <f>IF(SUMIF(EvalData!$A$7:$A$9995,"="&amp;$B15,EvalData!AN$7:AN$9995)&lt;&gt;0,AVERAGEIF(EvalData!$A$7:$A$9995,"="&amp;$B15,EvalData!AN$7:AN$9995),"")</f>
        <v>287993.28048780491</v>
      </c>
      <c r="AT15" s="6">
        <f>IF(SUMIF(EvalData!$A$7:$A$9995,"="&amp;$B15,EvalData!AO$7:AO$9995)&lt;&gt;0,AVERAGEIF(EvalData!$A$7:$A$9995,"="&amp;$B15,EvalData!AO$7:AO$9995),"")</f>
        <v>988.82439024390214</v>
      </c>
      <c r="AU15" s="9">
        <f>IF(SUMIF(EvalData!$A$7:$A$9995,"="&amp;$B15,EvalData!AP$7:AP$9995)&lt;&gt;0,AVERAGEIF(EvalData!$A$7:$A$9995,"="&amp;$B15,EvalData!AP$7:AP$9995),"")</f>
        <v>0.83778768292682904</v>
      </c>
      <c r="AV15" s="9">
        <f>IF(SUMIF(EvalData!$A$7:$A$9995,"="&amp;$B15,EvalData!AQ$7:AQ$9995)&lt;&gt;0,AVERAGEIF(EvalData!$A$7:$A$9995,"="&amp;$B15,EvalData!AQ$7:AQ$9995),"")</f>
        <v>1</v>
      </c>
      <c r="AW15" s="9">
        <f>IF(SUMIF(EvalData!$A$7:$A$9995,"="&amp;$B15,EvalData!AR$7:AR$9995)&lt;&gt;0,AVERAGEIF(EvalData!$A$7:$A$9995,"="&amp;$B15,EvalData!AR$7:AR$9995),"")</f>
        <v>0.11080487804878052</v>
      </c>
      <c r="AX15" s="12">
        <f>IF(SUMIF(EvalData!$A$7:$A$9995,"="&amp;$B15,EvalData!AS$7:AS$9995)&lt;&gt;0,AVERAGEIF(EvalData!$A$7:$A$9995,"="&amp;$B15,EvalData!AS$7:AS$9995),"")</f>
        <v>27.073170731707318</v>
      </c>
      <c r="AY15" s="9">
        <f>IF(SUMIF(EvalData!$A$7:$A$9995,"="&amp;$B15,EvalData!AT$7:AT$9995)&lt;&gt;0,AVERAGEIF(EvalData!$A$7:$A$9995,"="&amp;$B15,EvalData!AT$7:AT$9995),"")</f>
        <v>0.13463658536585374</v>
      </c>
      <c r="AZ15" s="9">
        <f>IF(AY15&lt;&gt;"",_xlfn.MAXIFS(EvalData!AT$7:AT$9995,EvalData!A$7:A$9995,"="&amp;B15),"")</f>
        <v>0.45833000000000002</v>
      </c>
      <c r="BA15" s="9">
        <f>IF(SUMIF(EvalData!$A$7:$A$9995,"="&amp;$B15,EvalData!AU$7:AU$9995)&lt;&gt;0,AVERAGEIF(EvalData!$A$7:$A$9995,"="&amp;$B15,EvalData!AU$7:AU$9995),"")</f>
        <v>0.14800378048780494</v>
      </c>
      <c r="BB15" s="12">
        <f>IF(SUMIF(EvalData!$A$7:$A$9995,"="&amp;$B15,EvalData!AV$7:AV$9995)&lt;&gt;0,AVERAGEIF(EvalData!$A$7:$A$9995,"="&amp;$B15,EvalData!AV$7:AV$9995),"")</f>
        <v>29.341463414634145</v>
      </c>
      <c r="BC15" s="9">
        <f>IF(SUMIF(EvalData!$A$7:$A$9995,"="&amp;$B15,EvalData!AW$7:AW$9995)&lt;&gt;0,AVERAGEIF(EvalData!$A$7:$A$9995,"="&amp;$B15,EvalData!AW$7:AW$9995),"")</f>
        <v>6.2055975609756085E-2</v>
      </c>
      <c r="BD15" s="9">
        <f>IF(BC15&lt;&gt;"",_xlfn.MAXIFS(EvalData!AW$7:AW$9995,EvalData!A$7:A$9995,"="&amp;B15),"")</f>
        <v>0.52381</v>
      </c>
    </row>
    <row r="16" spans="1:56" x14ac:dyDescent="0.3">
      <c r="A16" s="64" t="b">
        <v>1</v>
      </c>
      <c r="B16" t="s">
        <v>57</v>
      </c>
      <c r="C16" s="73" t="b">
        <f>_xlfn.MAXIFS(EvalData!D$7:D$9995,EvalData!C$7:C$9995,"="&amp;B16)=MAX(EvalData!D$7:D$9995)</f>
        <v>0</v>
      </c>
      <c r="D16" s="4" cm="1">
        <f t="array" ref="D16">SUM(IF(ISNUMBER(EvalData!G$7:G$9995),IF(EvalData!$A$7:$A$9995=$B16,1,0)),0)</f>
        <v>0</v>
      </c>
      <c r="E16" s="3" cm="1">
        <f t="array" ref="E16">SUM(IF(ISNUMBER(EvalData!N$7:N$9995),IF(EvalData!$A$7:$A$9995=B16,1,0)),0)</f>
        <v>16</v>
      </c>
      <c r="F16" s="3" cm="1">
        <f t="array" ref="F16">SUM(IF(ISNUMBER(EvalData!AD$7:AD$9995),IF(EvalData!$A$7:$A$9995=B16,1,0)),0)</f>
        <v>8</v>
      </c>
      <c r="G16" s="6" t="str" cm="1">
        <f t="array" ref="G16">IF(D16&lt;&gt;0,SUM(IF(EvalData!$A$7:$A$9995=$B16,ABS(EvalData!G$7:G$9995),0))/D16,"")</f>
        <v/>
      </c>
      <c r="H16" s="7" t="str">
        <f>IF(SUMIF(EvalData!$A$7:$A$9995,"="&amp;$B16,EvalData!H$7:H$9995)&lt;&gt;0,AVERAGEIF(EvalData!$A$7:$A$9995,"="&amp;$B16,EvalData!H$7:H$9995),"")</f>
        <v/>
      </c>
      <c r="I16" s="7" t="str" cm="1">
        <f t="array" ref="I16">IF(D16&lt;&gt;0,SUM(IF(EvalData!$A$7:$A$9995=$B16,ABS(_xlfn.NUMBERVALUE(EvalData!H$7:H$9995)))/D16,0),"")</f>
        <v/>
      </c>
      <c r="J16" s="8" t="str">
        <f>IF(SUMIF(EvalData!$A$7:$A$9995,"="&amp;$B16,EvalData!I$7:I$9995)&lt;&gt;0,AVERAGEIF(EvalData!$A$7:$A$9995,"="&amp;$B16,EvalData!I$7:I$9995),"")</f>
        <v/>
      </c>
      <c r="K16" s="8" t="str" cm="1">
        <f t="array" ref="K16">IF(D16&lt;&gt;0,SUM(IF(EvalData!$A$7:$A$9995=$B16,ABS(_xlfn.NUMBERVALUE(EvalData!I$7:I$9995)))/D16,0),"")</f>
        <v/>
      </c>
      <c r="L16" s="8" t="str">
        <f>IF(SUMIF(EvalData!$A$7:$A$9995,"="&amp;$B16,EvalData!J$7:J$9995)&lt;&gt;0,AVERAGEIF(EvalData!$A$7:$A$9995,"="&amp;$B16,EvalData!J$7:J$9995),"")</f>
        <v/>
      </c>
      <c r="M16" s="8" t="str" cm="1">
        <f t="array" ref="M16">IF(D16&lt;&gt;0,SUM(IF(EvalData!$A$7:$A$9995=$B16,ABS(_xlfn.NUMBERVALUE(EvalData!J$7:J$9995)))/D16,0),"")</f>
        <v/>
      </c>
      <c r="N16" s="9" t="str">
        <f>IF(SUMIF(EvalData!$A$7:$A$9995,"="&amp;$B16,EvalData!K$7:K$9995)&lt;&gt;0,AVERAGEIF(EvalData!$A$7:$A$9995,"="&amp;$B16,EvalData!K$7:K$9995),"")</f>
        <v/>
      </c>
      <c r="O16" s="10" t="str">
        <f>IF(SUMIF(EvalData!$A$7:$A$9995,"="&amp;$B16,EvalData!L$7:L$9995)&lt;&gt;0,AVERAGEIF(EvalData!$A$7:$A$9995,"="&amp;$B16,EvalData!L$7:L$9995),"")</f>
        <v/>
      </c>
      <c r="P16" s="9" t="str">
        <f>IF(SUMIF(EvalData!$A$7:$A$9995,"="&amp;$B16,EvalData!M$7:M$9995)&lt;&gt;0,AVERAGEIF(EvalData!$A$7:$A$9995,"="&amp;$B16,EvalData!M$7:M$9995),"")</f>
        <v/>
      </c>
      <c r="Q16" s="9" t="str">
        <f>IF(P16&lt;&gt;"",_xlfn.MAXIFS(EvalData!M$7:M$9995,EvalData!A$7:A$9995,"="&amp;B16),"")</f>
        <v/>
      </c>
      <c r="R16" s="10">
        <f>IF(SUMIF(EvalData!$A$7:$A$9995,"="&amp;$B16,EvalData!N$7:N$9995)&lt;&gt;0,AVERAGEIF(EvalData!$A$7:$A$9995,"="&amp;$B16,EvalData!N$7:N$9995),"")</f>
        <v>51</v>
      </c>
      <c r="S16" s="62">
        <f>IF(SUMIF(EvalData!$A$7:$A$9995,"="&amp;$B16,EvalData!O$7:O$9995)&lt;&gt;0,AVERAGEIF(EvalData!$A$7:$A$9995,"="&amp;$B16,EvalData!O$7:O$9995),"")</f>
        <v>13.230625</v>
      </c>
      <c r="T16" s="6">
        <f>IF(SUMIF(EvalData!$A$7:$A$9995,"="&amp;$B16,EvalData!P$7:P$9995)&lt;&gt;0,AVERAGEIF(EvalData!$A$7:$A$9995,"="&amp;$B16,EvalData!P$7:P$9995),"")</f>
        <v>1760.4656250000003</v>
      </c>
      <c r="U16" s="6">
        <f>IF(SUMIF(EvalData!$A$7:$A$9995,"="&amp;$B16,EvalData!Q$7:Q$9995)&lt;&gt;0,AVERAGEIF(EvalData!$A$7:$A$9995,"="&amp;$B16,EvalData!Q$7:Q$9995),"")</f>
        <v>82.563124999999999</v>
      </c>
      <c r="V16" s="11">
        <f>IF(SUMIF(EvalData!$A$7:$A$9995,"="&amp;$B16,EvalData!R$7:R$9995)&lt;&gt;0,AVERAGEIF(EvalData!$A$7:$A$9995,"="&amp;$B16,EvalData!R$7:R$9995),"")</f>
        <v>0.26109437499999999</v>
      </c>
      <c r="W16" s="7">
        <f>IF(SUMIF(EvalData!$A$7:$A$9995,"="&amp;$B16,EvalData!S$7:S$9995)&lt;&gt;0,AVERAGEIF(EvalData!$A$7:$A$9995,"="&amp;$B16,EvalData!S$7:S$9995),"")</f>
        <v>-0.18847125000000001</v>
      </c>
      <c r="X16" s="9">
        <f>IF(SUMIF(EvalData!$A$7:$A$9995,"="&amp;$B16,EvalData!T$7:T$9995)&lt;&gt;0,AVERAGEIF(EvalData!$A$7:$A$9995,"="&amp;$B16,EvalData!T$7:T$9995),"")</f>
        <v>0.52480562500000005</v>
      </c>
      <c r="Y16" s="9">
        <f>IF(SUMIF(EvalData!$A$7:$A$9995,"="&amp;$B16,EvalData!U$7:U$9995)&lt;&gt;0,AVERAGEIF(EvalData!$A$7:$A$9995,"="&amp;$B16,EvalData!U$7:U$9995),"")</f>
        <v>-0.15656687499999999</v>
      </c>
      <c r="Z16" s="9">
        <f>IF(SUMIF(EvalData!$A$7:$A$9995,"="&amp;$B16,EvalData!V$7:V$9995)&lt;&gt;0,AVERAGEIF(EvalData!$A$7:$A$9995,"="&amp;$B16,EvalData!V$7:V$9995),"")</f>
        <v>0.39338187499999999</v>
      </c>
      <c r="AA16" s="9">
        <f>IF(SUMIF(EvalData!$A$7:$A$9995,"="&amp;$B16,EvalData!W$7:W$9995)&lt;&gt;0,AVERAGEIF(EvalData!$A$7:$A$9995,"="&amp;$B16,EvalData!W$7:W$9995),"")</f>
        <v>0.11274375000000003</v>
      </c>
      <c r="AB16" s="6">
        <f>IF(SUMIF(EvalData!$A$7:$A$9995,"="&amp;$B16,EvalData!X$7:X$9995)&lt;&gt;0,AVERAGEIF(EvalData!$A$7:$A$9995,"="&amp;$B16,EvalData!X$7:X$9995),"")</f>
        <v>134.28125000000003</v>
      </c>
      <c r="AC16" s="9">
        <f>IF(SUMIF(EvalData!$A$7:$A$9995,"="&amp;$B16,EvalData!Y$7:Y$9995)&lt;&gt;0,AVERAGEIF(EvalData!$A$7:$A$9995,"="&amp;$B16,EvalData!Y$7:Y$9995),"")</f>
        <v>0.3856175</v>
      </c>
      <c r="AD16" s="9">
        <f>IF(SUMIF(EvalData!$A$7:$A$9995,"="&amp;$B16,EvalData!Z$7:Z$9995)&lt;&gt;0,AVERAGEIF(EvalData!$A$7:$A$9995,"="&amp;$B16,EvalData!Z$7:Z$9995),"")</f>
        <v>0.35750874999999999</v>
      </c>
      <c r="AE16" s="9">
        <f>IF(SUMIF(EvalData!$A$7:$A$9995,"="&amp;$B16,EvalData!AA$7:AA$9995)&lt;&gt;0,AVERAGEIF(EvalData!$A$7:$A$9995,"="&amp;$B16,EvalData!AA$7:AA$9995),"")</f>
        <v>0.41156249999999994</v>
      </c>
      <c r="AF16" s="6">
        <f>IF(SUMIF(EvalData!$A$7:$A$9995,"="&amp;$B16,EvalData!AB$7:AB$9995)&lt;&gt;0,AVERAGEIF(EvalData!$A$7:$A$9995,"="&amp;$B16,EvalData!AB$7:AB$9995),"")</f>
        <v>14.625</v>
      </c>
      <c r="AG16" s="9">
        <f>IF(SUMIF(EvalData!$A$7:$A$9995,"="&amp;$B16,EvalData!AC$7:AC$9995)&lt;&gt;0,AVERAGEIF(EvalData!$A$7:$A$9995,"="&amp;$B16,EvalData!AC$7:AC$9995),"")</f>
        <v>0.61932625000000008</v>
      </c>
      <c r="AH16" s="9">
        <f>IF(AG16&lt;&gt;"",_xlfn.MAXIFS(EvalData!AC$7:AC$9995,EvalData!A$7:A$9995,"="&amp;B16),"")</f>
        <v>0.85714000000000001</v>
      </c>
      <c r="AI16" s="6">
        <f>IF(SUMIF(EvalData!$A$7:$A$9995,"="&amp;$B16,EvalData!AD$7:AD$9995)&lt;&gt;0,AVERAGEIF(EvalData!$A$7:$A$9995,"="&amp;$B16,EvalData!AD$7:AD$9995),"")</f>
        <v>51</v>
      </c>
      <c r="AJ16" s="9">
        <f>IF(SUMIF(EvalData!$A$7:$A$9995,"="&amp;$B16,EvalData!AE$7:AE$9995)&lt;&gt;0,AVERAGEIF(EvalData!$A$7:$A$9995,"="&amp;$B16,EvalData!AE$7:AE$9995),"")</f>
        <v>0.8088225</v>
      </c>
      <c r="AK16" s="12">
        <f>IF(SUMIF(EvalData!$A$7:$A$9995,"="&amp;$B16,EvalData!AF$7:AF$9995)&lt;&gt;0,AVERAGEIF(EvalData!$A$7:$A$9995,"="&amp;$B16,EvalData!AF$7:AF$9995),"")</f>
        <v>5.9896250000000002</v>
      </c>
      <c r="AL16" s="12">
        <f>IF(SUMIF(EvalData!$A$7:$A$9995,"="&amp;$B16,EvalData!AG$7:AG$9995)&lt;&gt;0,AVERAGEIF(EvalData!$A$7:$A$9995,"="&amp;$B16,EvalData!AG$7:AG$9995),"")</f>
        <v>47.777875000000002</v>
      </c>
      <c r="AM16" s="12">
        <f>IF(SUMIF(EvalData!$A$7:$A$9995,"="&amp;$B16,EvalData!AH$7:AH$9995)&lt;&gt;0,AVERAGEIF(EvalData!$A$7:$A$9995,"="&amp;$B16,EvalData!AH$7:AH$9995),"")</f>
        <v>268.56950000000001</v>
      </c>
      <c r="AN16" s="12">
        <f>IF(SUMIF(EvalData!$A$7:$A$9995,"="&amp;$B16,EvalData!AI$7:AI$9995)&lt;&gt;0,AVERAGEIF(EvalData!$A$7:$A$9995,"="&amp;$B16,EvalData!AI$7:AI$9995),"")</f>
        <v>560.61699999999996</v>
      </c>
      <c r="AO16" s="12">
        <f>IF(SUMIF(EvalData!$A$7:$A$9995,"="&amp;$B16,EvalData!AJ$7:AJ$9995)&lt;&gt;0,AVERAGEIF(EvalData!$A$7:$A$9995,"="&amp;$B16,EvalData!AJ$7:AJ$9995),"")</f>
        <v>658.79987499999993</v>
      </c>
      <c r="AP16" s="12">
        <f>IF(SUMIF(EvalData!$A$7:$A$9995,"="&amp;$B16,EvalData!AK$7:AK$9995)&lt;&gt;0,AVERAGEIF(EvalData!$A$7:$A$9995,"="&amp;$B16,EvalData!AK$7:AK$9995),"")</f>
        <v>1231.375</v>
      </c>
      <c r="AQ16" s="9">
        <f>IF(SUMIF(EvalData!$A$7:$A$9995,"="&amp;$B16,EvalData!AL$7:AL$9995)&lt;&gt;0,AVERAGEIF(EvalData!$A$7:$A$9995,"="&amp;$B16,EvalData!AL$7:AL$9995),"")</f>
        <v>8.5785E-2</v>
      </c>
      <c r="AR16" s="9">
        <f>IF(SUMIF(EvalData!$A$7:$A$9995,"="&amp;$B16,EvalData!AM$7:AM$9995)&lt;&gt;0,AVERAGEIF(EvalData!$A$7:$A$9995,"="&amp;$B16,EvalData!AM$7:AM$9995),"")</f>
        <v>0.54166875000000003</v>
      </c>
      <c r="AS16" s="6">
        <f>IF(SUMIF(EvalData!$A$7:$A$9995,"="&amp;$B16,EvalData!AN$7:AN$9995)&lt;&gt;0,AVERAGEIF(EvalData!$A$7:$A$9995,"="&amp;$B16,EvalData!AN$7:AN$9995),"")</f>
        <v>43854.75</v>
      </c>
      <c r="AT16" s="6">
        <f>IF(SUMIF(EvalData!$A$7:$A$9995,"="&amp;$B16,EvalData!AO$7:AO$9995)&lt;&gt;0,AVERAGEIF(EvalData!$A$7:$A$9995,"="&amp;$B16,EvalData!AO$7:AO$9995),"")</f>
        <v>193.61250000000001</v>
      </c>
      <c r="AU16" s="9">
        <f>IF(SUMIF(EvalData!$A$7:$A$9995,"="&amp;$B16,EvalData!AP$7:AP$9995)&lt;&gt;0,AVERAGEIF(EvalData!$A$7:$A$9995,"="&amp;$B16,EvalData!AP$7:AP$9995),"")</f>
        <v>0.23916124999999999</v>
      </c>
      <c r="AV16" s="9">
        <f>IF(SUMIF(EvalData!$A$7:$A$9995,"="&amp;$B16,EvalData!AQ$7:AQ$9995)&lt;&gt;0,AVERAGEIF(EvalData!$A$7:$A$9995,"="&amp;$B16,EvalData!AQ$7:AQ$9995),"")</f>
        <v>0.48293375000000005</v>
      </c>
      <c r="AW16" s="9">
        <f>IF(SUMIF(EvalData!$A$7:$A$9995,"="&amp;$B16,EvalData!AR$7:AR$9995)&lt;&gt;0,AVERAGEIF(EvalData!$A$7:$A$9995,"="&amp;$B16,EvalData!AR$7:AR$9995),"")</f>
        <v>0.191</v>
      </c>
      <c r="AX16" s="12">
        <f>IF(SUMIF(EvalData!$A$7:$A$9995,"="&amp;$B16,EvalData!AS$7:AS$9995)&lt;&gt;0,AVERAGEIF(EvalData!$A$7:$A$9995,"="&amp;$B16,EvalData!AS$7:AS$9995),"")</f>
        <v>23.25</v>
      </c>
      <c r="AY16" s="9">
        <f>IF(SUMIF(EvalData!$A$7:$A$9995,"="&amp;$B16,EvalData!AT$7:AT$9995)&lt;&gt;0,AVERAGEIF(EvalData!$A$7:$A$9995,"="&amp;$B16,EvalData!AT$7:AT$9995),"")</f>
        <v>0.28225750000000005</v>
      </c>
      <c r="AZ16" s="9">
        <f>IF(AY16&lt;&gt;"",_xlfn.MAXIFS(EvalData!AT$7:AT$9995,EvalData!A$7:A$9995,"="&amp;B16),"")</f>
        <v>0.6129</v>
      </c>
      <c r="BA16" s="9">
        <f>IF(SUMIF(EvalData!$A$7:$A$9995,"="&amp;$B16,EvalData!AU$7:AU$9995)&lt;&gt;0,AVERAGEIF(EvalData!$A$7:$A$9995,"="&amp;$B16,EvalData!AU$7:AU$9995),"")</f>
        <v>0.438855</v>
      </c>
      <c r="BB16" s="12">
        <f>IF(SUMIF(EvalData!$A$7:$A$9995,"="&amp;$B16,EvalData!AV$7:AV$9995)&lt;&gt;0,AVERAGEIF(EvalData!$A$7:$A$9995,"="&amp;$B16,EvalData!AV$7:AV$9995),"")</f>
        <v>22.625</v>
      </c>
      <c r="BC16" s="9">
        <f>IF(SUMIF(EvalData!$A$7:$A$9995,"="&amp;$B16,EvalData!AW$7:AW$9995)&lt;&gt;0,AVERAGEIF(EvalData!$A$7:$A$9995,"="&amp;$B16,EvalData!AW$7:AW$9995),"")</f>
        <v>0.30241875000000001</v>
      </c>
      <c r="BD16" s="9">
        <f>IF(BC16&lt;&gt;"",_xlfn.MAXIFS(EvalData!AW$7:AW$9995,EvalData!A$7:A$9995,"="&amp;B16),"")</f>
        <v>0.77419000000000004</v>
      </c>
    </row>
    <row r="17" spans="1:56" x14ac:dyDescent="0.3">
      <c r="A17" s="64" t="b">
        <v>1</v>
      </c>
      <c r="B17" t="s">
        <v>17</v>
      </c>
      <c r="C17" s="73" t="b">
        <f>_xlfn.MAXIFS(EvalData!D$7:D$9995,EvalData!C$7:C$9995,"="&amp;B17)=MAX(EvalData!D$7:D$9995)</f>
        <v>1</v>
      </c>
      <c r="D17" s="4" cm="1">
        <f t="array" ref="D17">SUM(IF(ISNUMBER(EvalData!G$7:G$9995),IF(EvalData!$A$7:$A$9995=$B17,1,0)),0)</f>
        <v>90</v>
      </c>
      <c r="E17" s="3" cm="1">
        <f t="array" ref="E17">SUM(IF(ISNUMBER(EvalData!N$7:N$9995),IF(EvalData!$A$7:$A$9995=B17,1,0)),0)</f>
        <v>90</v>
      </c>
      <c r="F17" s="3" cm="1">
        <f t="array" ref="F17">SUM(IF(ISNUMBER(EvalData!AD$7:AD$9995),IF(EvalData!$A$7:$A$9995=B17,1,0)),0)</f>
        <v>90</v>
      </c>
      <c r="G17" s="6" cm="1">
        <f t="array" ref="G17">IF(D17&lt;&gt;0,SUM(IF(EvalData!$A$7:$A$9995=$B17,ABS(EvalData!G$7:G$9995),0))/D17,"")</f>
        <v>2640.0444444444443</v>
      </c>
      <c r="H17" s="7">
        <f>IF(SUMIF(EvalData!$A$7:$A$9995,"="&amp;$B17,EvalData!H$7:H$9995)&lt;&gt;0,AVERAGEIF(EvalData!$A$7:$A$9995,"="&amp;$B17,EvalData!H$7:H$9995),"")</f>
        <v>-0.20703333333333332</v>
      </c>
      <c r="I17" s="7" cm="1">
        <f t="array" ref="I17">IF(D17&lt;&gt;0,SUM(IF(EvalData!$A$7:$A$9995=$B17,ABS(_xlfn.NUMBERVALUE(EvalData!H$7:H$9995)))/D17,0),"")</f>
        <v>0.24783333333333341</v>
      </c>
      <c r="J17" s="8">
        <f>IF(SUMIF(EvalData!$A$7:$A$9995,"="&amp;$B17,EvalData!I$7:I$9995)&lt;&gt;0,AVERAGEIF(EvalData!$A$7:$A$9995,"="&amp;$B17,EvalData!I$7:I$9995),"")</f>
        <v>-9.5027777777777725E-2</v>
      </c>
      <c r="K17" s="8" cm="1">
        <f t="array" ref="K17">IF(D17&lt;&gt;0,SUM(IF(EvalData!$A$7:$A$9995=$B17,ABS(_xlfn.NUMBERVALUE(EvalData!I$7:I$9995)))/D17,0),"")</f>
        <v>0.13753466666666669</v>
      </c>
      <c r="L17" s="8">
        <f>IF(SUMIF(EvalData!$A$7:$A$9995,"="&amp;$B17,EvalData!J$7:J$9995)&lt;&gt;0,AVERAGEIF(EvalData!$A$7:$A$9995,"="&amp;$B17,EvalData!J$7:J$9995),"")</f>
        <v>-0.16364744444444443</v>
      </c>
      <c r="M17" s="8" cm="1">
        <f t="array" ref="M17">IF(D17&lt;&gt;0,SUM(IF(EvalData!$A$7:$A$9995=$B17,ABS(_xlfn.NUMBERVALUE(EvalData!J$7:J$9995)))/D17,0),"")</f>
        <v>0.25572144444444445</v>
      </c>
      <c r="N17" s="9">
        <f>IF(SUMIF(EvalData!$A$7:$A$9995,"="&amp;$B17,EvalData!K$7:K$9995)&lt;&gt;0,AVERAGEIF(EvalData!$A$7:$A$9995,"="&amp;$B17,EvalData!K$7:K$9995),"")</f>
        <v>0.76277777777777755</v>
      </c>
      <c r="O17" s="10">
        <f>IF(SUMIF(EvalData!$A$7:$A$9995,"="&amp;$B17,EvalData!L$7:L$9995)&lt;&gt;0,AVERAGEIF(EvalData!$A$7:$A$9995,"="&amp;$B17,EvalData!L$7:L$9995),"")</f>
        <v>12.944444444444445</v>
      </c>
      <c r="P17" s="9">
        <f>IF(SUMIF(EvalData!$A$7:$A$9995,"="&amp;$B17,EvalData!M$7:M$9995)&lt;&gt;0,AVERAGEIF(EvalData!$A$7:$A$9995,"="&amp;$B17,EvalData!M$7:M$9995),"")</f>
        <v>0.63228577777777761</v>
      </c>
      <c r="Q17" s="9">
        <f>IF(P17&lt;&gt;"",_xlfn.MAXIFS(EvalData!M$7:M$9995,EvalData!A$7:A$9995,"="&amp;B17),"")</f>
        <v>1</v>
      </c>
      <c r="R17" s="10">
        <f>IF(SUMIF(EvalData!$A$7:$A$9995,"="&amp;$B17,EvalData!N$7:N$9995)&lt;&gt;0,AVERAGEIF(EvalData!$A$7:$A$9995,"="&amp;$B17,EvalData!N$7:N$9995),"")</f>
        <v>46.044444444444444</v>
      </c>
      <c r="S17" s="62">
        <f>IF(SUMIF(EvalData!$A$7:$A$9995,"="&amp;$B17,EvalData!O$7:O$9995)&lt;&gt;0,AVERAGEIF(EvalData!$A$7:$A$9995,"="&amp;$B17,EvalData!O$7:O$9995),"")</f>
        <v>28.013111111111094</v>
      </c>
      <c r="T17" s="6">
        <f>IF(SUMIF(EvalData!$A$7:$A$9995,"="&amp;$B17,EvalData!P$7:P$9995)&lt;&gt;0,AVERAGEIF(EvalData!$A$7:$A$9995,"="&amp;$B17,EvalData!P$7:P$9995),"")</f>
        <v>3410.1905555555541</v>
      </c>
      <c r="U17" s="6">
        <f>IF(SUMIF(EvalData!$A$7:$A$9995,"="&amp;$B17,EvalData!Q$7:Q$9995)&lt;&gt;0,AVERAGEIF(EvalData!$A$7:$A$9995,"="&amp;$B17,EvalData!Q$7:Q$9995),"")</f>
        <v>95.054666666666662</v>
      </c>
      <c r="V17" s="11">
        <f>IF(SUMIF(EvalData!$A$7:$A$9995,"="&amp;$B17,EvalData!R$7:R$9995)&lt;&gt;0,AVERAGEIF(EvalData!$A$7:$A$9995,"="&amp;$B17,EvalData!R$7:R$9995),"")</f>
        <v>0.30548266666666674</v>
      </c>
      <c r="W17" s="7">
        <f>IF(SUMIF(EvalData!$A$7:$A$9995,"="&amp;$B17,EvalData!S$7:S$9995)&lt;&gt;0,AVERAGEIF(EvalData!$A$7:$A$9995,"="&amp;$B17,EvalData!S$7:S$9995),"")</f>
        <v>-0.14190422222222226</v>
      </c>
      <c r="X17" s="9">
        <f>IF(SUMIF(EvalData!$A$7:$A$9995,"="&amp;$B17,EvalData!T$7:T$9995)&lt;&gt;0,AVERAGEIF(EvalData!$A$7:$A$9995,"="&amp;$B17,EvalData!T$7:T$9995),"")</f>
        <v>0.50308133333333316</v>
      </c>
      <c r="Y17" s="9">
        <f>IF(SUMIF(EvalData!$A$7:$A$9995,"="&amp;$B17,EvalData!U$7:U$9995)&lt;&gt;0,AVERAGEIF(EvalData!$A$7:$A$9995,"="&amp;$B17,EvalData!U$7:U$9995),"")</f>
        <v>5.2243222222222212E-2</v>
      </c>
      <c r="Z17" s="9">
        <f>IF(SUMIF(EvalData!$A$7:$A$9995,"="&amp;$B17,EvalData!V$7:V$9995)&lt;&gt;0,AVERAGEIF(EvalData!$A$7:$A$9995,"="&amp;$B17,EvalData!V$7:V$9995),"")</f>
        <v>0.42623544444444444</v>
      </c>
      <c r="AA17" s="9">
        <f>IF(SUMIF(EvalData!$A$7:$A$9995,"="&amp;$B17,EvalData!W$7:W$9995)&lt;&gt;0,AVERAGEIF(EvalData!$A$7:$A$9995,"="&amp;$B17,EvalData!W$7:W$9995),"")</f>
        <v>0.14446277777777788</v>
      </c>
      <c r="AB17" s="6">
        <f>IF(SUMIF(EvalData!$A$7:$A$9995,"="&amp;$B17,EvalData!X$7:X$9995)&lt;&gt;0,AVERAGEIF(EvalData!$A$7:$A$9995,"="&amp;$B17,EvalData!X$7:X$9995),"")</f>
        <v>176.24011111111113</v>
      </c>
      <c r="AC17" s="9">
        <f>IF(SUMIF(EvalData!$A$7:$A$9995,"="&amp;$B17,EvalData!Y$7:Y$9995)&lt;&gt;0,AVERAGEIF(EvalData!$A$7:$A$9995,"="&amp;$B17,EvalData!Y$7:Y$9995),"")</f>
        <v>0.47359644444444443</v>
      </c>
      <c r="AD17" s="9">
        <f>IF(SUMIF(EvalData!$A$7:$A$9995,"="&amp;$B17,EvalData!Z$7:Z$9995)&lt;&gt;0,AVERAGEIF(EvalData!$A$7:$A$9995,"="&amp;$B17,EvalData!Z$7:Z$9995),"")</f>
        <v>0.42586000000000007</v>
      </c>
      <c r="AE17" s="9">
        <f>IF(SUMIF(EvalData!$A$7:$A$9995,"="&amp;$B17,EvalData!AA$7:AA$9995)&lt;&gt;0,AVERAGEIF(EvalData!$A$7:$A$9995,"="&amp;$B17,EvalData!AA$7:AA$9995),"")</f>
        <v>0.41042222222222219</v>
      </c>
      <c r="AF17" s="6">
        <f>IF(SUMIF(EvalData!$A$7:$A$9995,"="&amp;$B17,EvalData!AB$7:AB$9995)&lt;&gt;0,AVERAGEIF(EvalData!$A$7:$A$9995,"="&amp;$B17,EvalData!AB$7:AB$9995),"")</f>
        <v>14.533333333333333</v>
      </c>
      <c r="AG17" s="9">
        <f>IF(SUMIF(EvalData!$A$7:$A$9995,"="&amp;$B17,EvalData!AC$7:AC$9995)&lt;&gt;0,AVERAGEIF(EvalData!$A$7:$A$9995,"="&amp;$B17,EvalData!AC$7:AC$9995),"")</f>
        <v>0.55386366666666653</v>
      </c>
      <c r="AH17" s="9">
        <f>IF(AG17&lt;&gt;"",_xlfn.MAXIFS(EvalData!AC$7:AC$9995,EvalData!A$7:A$9995,"="&amp;B17),"")</f>
        <v>1</v>
      </c>
      <c r="AI17" s="6">
        <f>IF(SUMIF(EvalData!$A$7:$A$9995,"="&amp;$B17,EvalData!AD$7:AD$9995)&lt;&gt;0,AVERAGEIF(EvalData!$A$7:$A$9995,"="&amp;$B17,EvalData!AD$7:AD$9995),"")</f>
        <v>46.044444444444444</v>
      </c>
      <c r="AJ17" s="9">
        <f>IF(SUMIF(EvalData!$A$7:$A$9995,"="&amp;$B17,EvalData!AE$7:AE$9995)&lt;&gt;0,AVERAGEIF(EvalData!$A$7:$A$9995,"="&amp;$B17,EvalData!AE$7:AE$9995),"")</f>
        <v>0.82613244444444467</v>
      </c>
      <c r="AK17" s="12">
        <f>IF(SUMIF(EvalData!$A$7:$A$9995,"="&amp;$B17,EvalData!AF$7:AF$9995)&lt;&gt;0,AVERAGEIF(EvalData!$A$7:$A$9995,"="&amp;$B17,EvalData!AF$7:AF$9995),"")</f>
        <v>2.0724111111111116</v>
      </c>
      <c r="AL17" s="12">
        <f>IF(SUMIF(EvalData!$A$7:$A$9995,"="&amp;$B17,EvalData!AG$7:AG$9995)&lt;&gt;0,AVERAGEIF(EvalData!$A$7:$A$9995,"="&amp;$B17,EvalData!AG$7:AG$9995),"")</f>
        <v>2.7674777777777773</v>
      </c>
      <c r="AM17" s="12">
        <f>IF(SUMIF(EvalData!$A$7:$A$9995,"="&amp;$B17,EvalData!AH$7:AH$9995)&lt;&gt;0,AVERAGEIF(EvalData!$A$7:$A$9995,"="&amp;$B17,EvalData!AH$7:AH$9995),"")</f>
        <v>4.9253777777777783</v>
      </c>
      <c r="AN17" s="12">
        <f>IF(SUMIF(EvalData!$A$7:$A$9995,"="&amp;$B17,EvalData!AI$7:AI$9995)&lt;&gt;0,AVERAGEIF(EvalData!$A$7:$A$9995,"="&amp;$B17,EvalData!AI$7:AI$9995),"")</f>
        <v>38.341455555555555</v>
      </c>
      <c r="AO17" s="12">
        <f>IF(SUMIF(EvalData!$A$7:$A$9995,"="&amp;$B17,EvalData!AJ$7:AJ$9995)&lt;&gt;0,AVERAGEIF(EvalData!$A$7:$A$9995,"="&amp;$B17,EvalData!AJ$7:AJ$9995),"")</f>
        <v>15.550711111111111</v>
      </c>
      <c r="AP17" s="12">
        <f>IF(SUMIF(EvalData!$A$7:$A$9995,"="&amp;$B17,EvalData!AK$7:AK$9995)&lt;&gt;0,AVERAGEIF(EvalData!$A$7:$A$9995,"="&amp;$B17,EvalData!AK$7:AK$9995),"")</f>
        <v>75.536155555555553</v>
      </c>
      <c r="AQ17" s="9">
        <f>IF(SUMIF(EvalData!$A$7:$A$9995,"="&amp;$B17,EvalData!AL$7:AL$9995)&lt;&gt;0,AVERAGEIF(EvalData!$A$7:$A$9995,"="&amp;$B17,EvalData!AL$7:AL$9995),"")</f>
        <v>0.17441844444444438</v>
      </c>
      <c r="AR17" s="9">
        <f>IF(SUMIF(EvalData!$A$7:$A$9995,"="&amp;$B17,EvalData!AM$7:AM$9995)&lt;&gt;0,AVERAGEIF(EvalData!$A$7:$A$9995,"="&amp;$B17,EvalData!AM$7:AM$9995),"")</f>
        <v>0.26085755555555545</v>
      </c>
      <c r="AS17" s="6">
        <f>IF(SUMIF(EvalData!$A$7:$A$9995,"="&amp;$B17,EvalData!AN$7:AN$9995)&lt;&gt;0,AVERAGEIF(EvalData!$A$7:$A$9995,"="&amp;$B17,EvalData!AN$7:AN$9995),"")</f>
        <v>53289.422222222223</v>
      </c>
      <c r="AT17" s="6">
        <f>IF(SUMIF(EvalData!$A$7:$A$9995,"="&amp;$B17,EvalData!AO$7:AO$9995)&lt;&gt;0,AVERAGEIF(EvalData!$A$7:$A$9995,"="&amp;$B17,EvalData!AO$7:AO$9995),"")</f>
        <v>196.35000000000008</v>
      </c>
      <c r="AU17" s="9">
        <f>IF(SUMIF(EvalData!$A$7:$A$9995,"="&amp;$B17,EvalData!AP$7:AP$9995)&lt;&gt;0,AVERAGEIF(EvalData!$A$7:$A$9995,"="&amp;$B17,EvalData!AP$7:AP$9995),"")</f>
        <v>0.38190122222222223</v>
      </c>
      <c r="AV17" s="9">
        <f>IF(SUMIF(EvalData!$A$7:$A$9995,"="&amp;$B17,EvalData!AQ$7:AQ$9995)&lt;&gt;0,AVERAGEIF(EvalData!$A$7:$A$9995,"="&amp;$B17,EvalData!AQ$7:AQ$9995),"")</f>
        <v>0.74291566666666675</v>
      </c>
      <c r="AW17" s="9">
        <f>IF(SUMIF(EvalData!$A$7:$A$9995,"="&amp;$B17,EvalData!AR$7:AR$9995)&lt;&gt;0,AVERAGEIF(EvalData!$A$7:$A$9995,"="&amp;$B17,EvalData!AR$7:AR$9995),"")</f>
        <v>0.37378888888888895</v>
      </c>
      <c r="AX17" s="12">
        <f>IF(SUMIF(EvalData!$A$7:$A$9995,"="&amp;$B17,EvalData!AS$7:AS$9995)&lt;&gt;0,AVERAGEIF(EvalData!$A$7:$A$9995,"="&amp;$B17,EvalData!AS$7:AS$9995),"")</f>
        <v>14.411111111111111</v>
      </c>
      <c r="AY17" s="9">
        <f>IF(SUMIF(EvalData!$A$7:$A$9995,"="&amp;$B17,EvalData!AT$7:AT$9995)&lt;&gt;0,AVERAGEIF(EvalData!$A$7:$A$9995,"="&amp;$B17,EvalData!AT$7:AT$9995),"")</f>
        <v>0.54129477777777801</v>
      </c>
      <c r="AZ17" s="9">
        <f>IF(AY17&lt;&gt;"",_xlfn.MAXIFS(EvalData!AT$7:AT$9995,EvalData!A$7:A$9995,"="&amp;B17),"")</f>
        <v>0.89654999999999996</v>
      </c>
      <c r="BA17" s="9">
        <f>IF(SUMIF(EvalData!$A$7:$A$9995,"="&amp;$B17,EvalData!AU$7:AU$9995)&lt;&gt;0,AVERAGEIF(EvalData!$A$7:$A$9995,"="&amp;$B17,EvalData!AU$7:AU$9995),"")</f>
        <v>0.70845288888888891</v>
      </c>
      <c r="BB17" s="12">
        <f>IF(SUMIF(EvalData!$A$7:$A$9995,"="&amp;$B17,EvalData!AV$7:AV$9995)&lt;&gt;0,AVERAGEIF(EvalData!$A$7:$A$9995,"="&amp;$B17,EvalData!AV$7:AV$9995),"")</f>
        <v>13.066666666666666</v>
      </c>
      <c r="BC17" s="9">
        <f>IF(SUMIF(EvalData!$A$7:$A$9995,"="&amp;$B17,EvalData!AW$7:AW$9995)&lt;&gt;0,AVERAGEIF(EvalData!$A$7:$A$9995,"="&amp;$B17,EvalData!AW$7:AW$9995),"")</f>
        <v>0.57310522222222227</v>
      </c>
      <c r="BD17" s="9">
        <f>IF(BC17&lt;&gt;"",_xlfn.MAXIFS(EvalData!AW$7:AW$9995,EvalData!A$7:A$9995,"="&amp;B17),"")</f>
        <v>0.88571</v>
      </c>
    </row>
    <row r="18" spans="1:56" x14ac:dyDescent="0.3">
      <c r="A18" s="64" t="b">
        <v>1</v>
      </c>
      <c r="B18" t="s">
        <v>18</v>
      </c>
      <c r="C18" s="73" t="b">
        <f>_xlfn.MAXIFS(EvalData!D$7:D$9995,EvalData!C$7:C$9995,"="&amp;B18)=MAX(EvalData!D$7:D$9995)</f>
        <v>1</v>
      </c>
      <c r="D18" s="4" cm="1">
        <f t="array" ref="D18">SUM(IF(ISNUMBER(EvalData!G$7:G$9995),IF(EvalData!$A$7:$A$9995=$B18,1,0)),0)</f>
        <v>49</v>
      </c>
      <c r="E18" s="3" cm="1">
        <f t="array" ref="E18">SUM(IF(ISNUMBER(EvalData!N$7:N$9995),IF(EvalData!$A$7:$A$9995=B18,1,0)),0)</f>
        <v>49</v>
      </c>
      <c r="F18" s="3" cm="1">
        <f t="array" ref="F18">SUM(IF(ISNUMBER(EvalData!AD$7:AD$9995),IF(EvalData!$A$7:$A$9995=B18,1,0)),0)</f>
        <v>49</v>
      </c>
      <c r="G18" s="6" cm="1">
        <f t="array" ref="G18">IF(D18&lt;&gt;0,SUM(IF(EvalData!$A$7:$A$9995=$B18,ABS(EvalData!G$7:G$9995),0))/D18,"")</f>
        <v>2801.0816326530612</v>
      </c>
      <c r="H18" s="7">
        <f>IF(SUMIF(EvalData!$A$7:$A$9995,"="&amp;$B18,EvalData!H$7:H$9995)&lt;&gt;0,AVERAGEIF(EvalData!$A$7:$A$9995,"="&amp;$B18,EvalData!H$7:H$9995),"")</f>
        <v>-2.3469387755102048E-2</v>
      </c>
      <c r="I18" s="7" cm="1">
        <f t="array" ref="I18">IF(D18&lt;&gt;0,SUM(IF(EvalData!$A$7:$A$9995=$B18,ABS(_xlfn.NUMBERVALUE(EvalData!H$7:H$9995)))/D18,0),"")</f>
        <v>0.18481632653061222</v>
      </c>
      <c r="J18" s="8">
        <f>IF(SUMIF(EvalData!$A$7:$A$9995,"="&amp;$B18,EvalData!I$7:I$9995)&lt;&gt;0,AVERAGEIF(EvalData!$A$7:$A$9995,"="&amp;$B18,EvalData!I$7:I$9995),"")</f>
        <v>-1.9032653061224515E-3</v>
      </c>
      <c r="K18" s="8" cm="1">
        <f t="array" ref="K18">IF(D18&lt;&gt;0,SUM(IF(EvalData!$A$7:$A$9995=$B18,ABS(_xlfn.NUMBERVALUE(EvalData!I$7:I$9995)))/D18,0),"")</f>
        <v>0.18084244897959192</v>
      </c>
      <c r="L18" s="8">
        <f>IF(SUMIF(EvalData!$A$7:$A$9995,"="&amp;$B18,EvalData!J$7:J$9995)&lt;&gt;0,AVERAGEIF(EvalData!$A$7:$A$9995,"="&amp;$B18,EvalData!J$7:J$9995),"")</f>
        <v>-3.1063265306122436E-2</v>
      </c>
      <c r="M18" s="8" cm="1">
        <f t="array" ref="M18">IF(D18&lt;&gt;0,SUM(IF(EvalData!$A$7:$A$9995=$B18,ABS(_xlfn.NUMBERVALUE(EvalData!J$7:J$9995)))/D18,0),"")</f>
        <v>0.21000244897959186</v>
      </c>
      <c r="N18" s="9">
        <f>IF(SUMIF(EvalData!$A$7:$A$9995,"="&amp;$B18,EvalData!K$7:K$9995)&lt;&gt;0,AVERAGEIF(EvalData!$A$7:$A$9995,"="&amp;$B18,EvalData!K$7:K$9995),"")</f>
        <v>0.59795918367346934</v>
      </c>
      <c r="O18" s="10">
        <f>IF(SUMIF(EvalData!$A$7:$A$9995,"="&amp;$B18,EvalData!L$7:L$9995)&lt;&gt;0,AVERAGEIF(EvalData!$A$7:$A$9995,"="&amp;$B18,EvalData!L$7:L$9995),"")</f>
        <v>19.612244897959183</v>
      </c>
      <c r="P18" s="9">
        <f>IF(SUMIF(EvalData!$A$7:$A$9995,"="&amp;$B18,EvalData!M$7:M$9995)&lt;&gt;0,AVERAGEIF(EvalData!$A$7:$A$9995,"="&amp;$B18,EvalData!M$7:M$9995),"")</f>
        <v>0.43538265306122448</v>
      </c>
      <c r="Q18" s="9">
        <f>IF(P18&lt;&gt;"",_xlfn.MAXIFS(EvalData!M$7:M$9995,EvalData!A$7:A$9995,"="&amp;B18),"")</f>
        <v>1</v>
      </c>
      <c r="R18" s="10">
        <f>IF(SUMIF(EvalData!$A$7:$A$9995,"="&amp;$B18,EvalData!N$7:N$9995)&lt;&gt;0,AVERAGEIF(EvalData!$A$7:$A$9995,"="&amp;$B18,EvalData!N$7:N$9995),"")</f>
        <v>50.979591836734691</v>
      </c>
      <c r="S18" s="62">
        <f>IF(SUMIF(EvalData!$A$7:$A$9995,"="&amp;$B18,EvalData!O$7:O$9995)&lt;&gt;0,AVERAGEIF(EvalData!$A$7:$A$9995,"="&amp;$B18,EvalData!O$7:O$9995),"")</f>
        <v>34.289387755102041</v>
      </c>
      <c r="T18" s="6">
        <f>IF(SUMIF(EvalData!$A$7:$A$9995,"="&amp;$B18,EvalData!P$7:P$9995)&lt;&gt;0,AVERAGEIF(EvalData!$A$7:$A$9995,"="&amp;$B18,EvalData!P$7:P$9995),"")</f>
        <v>3726.1722448979581</v>
      </c>
      <c r="U18" s="6">
        <f>IF(SUMIF(EvalData!$A$7:$A$9995,"="&amp;$B18,EvalData!Q$7:Q$9995)&lt;&gt;0,AVERAGEIF(EvalData!$A$7:$A$9995,"="&amp;$B18,EvalData!Q$7:Q$9995),"")</f>
        <v>105.76122448979592</v>
      </c>
      <c r="V18" s="11">
        <f>IF(SUMIF(EvalData!$A$7:$A$9995,"="&amp;$B18,EvalData!R$7:R$9995)&lt;&gt;0,AVERAGEIF(EvalData!$A$7:$A$9995,"="&amp;$B18,EvalData!R$7:R$9995),"")</f>
        <v>0.34327775510204084</v>
      </c>
      <c r="W18" s="7">
        <f>IF(SUMIF(EvalData!$A$7:$A$9995,"="&amp;$B18,EvalData!S$7:S$9995)&lt;&gt;0,AVERAGEIF(EvalData!$A$7:$A$9995,"="&amp;$B18,EvalData!S$7:S$9995),"")</f>
        <v>-8.3953877551020392E-2</v>
      </c>
      <c r="X18" s="9">
        <f>IF(SUMIF(EvalData!$A$7:$A$9995,"="&amp;$B18,EvalData!T$7:T$9995)&lt;&gt;0,AVERAGEIF(EvalData!$A$7:$A$9995,"="&amp;$B18,EvalData!T$7:T$9995),"")</f>
        <v>0.74917877551020395</v>
      </c>
      <c r="Y18" s="9">
        <f>IF(SUMIF(EvalData!$A$7:$A$9995,"="&amp;$B18,EvalData!U$7:U$9995)&lt;&gt;0,AVERAGEIF(EvalData!$A$7:$A$9995,"="&amp;$B18,EvalData!U$7:U$9995),"")</f>
        <v>-0.16782163265306121</v>
      </c>
      <c r="Z18" s="9">
        <f>IF(SUMIF(EvalData!$A$7:$A$9995,"="&amp;$B18,EvalData!V$7:V$9995)&lt;&gt;0,AVERAGEIF(EvalData!$A$7:$A$9995,"="&amp;$B18,EvalData!V$7:V$9995),"")</f>
        <v>0.33867122448979592</v>
      </c>
      <c r="AA18" s="9">
        <f>IF(SUMIF(EvalData!$A$7:$A$9995,"="&amp;$B18,EvalData!W$7:W$9995)&lt;&gt;0,AVERAGEIF(EvalData!$A$7:$A$9995,"="&amp;$B18,EvalData!W$7:W$9995),"")</f>
        <v>0.22054448979591845</v>
      </c>
      <c r="AB18" s="6">
        <f>IF(SUMIF(EvalData!$A$7:$A$9995,"="&amp;$B18,EvalData!X$7:X$9995)&lt;&gt;0,AVERAGEIF(EvalData!$A$7:$A$9995,"="&amp;$B18,EvalData!X$7:X$9995),"")</f>
        <v>214.97367346938782</v>
      </c>
      <c r="AC18" s="9">
        <f>IF(SUMIF(EvalData!$A$7:$A$9995,"="&amp;$B18,EvalData!Y$7:Y$9995)&lt;&gt;0,AVERAGEIF(EvalData!$A$7:$A$9995,"="&amp;$B18,EvalData!Y$7:Y$9995),"")</f>
        <v>0.51949530612244921</v>
      </c>
      <c r="AD18" s="9">
        <f>IF(SUMIF(EvalData!$A$7:$A$9995,"="&amp;$B18,EvalData!Z$7:Z$9995)&lt;&gt;0,AVERAGEIF(EvalData!$A$7:$A$9995,"="&amp;$B18,EvalData!Z$7:Z$9995),"")</f>
        <v>0.50605612244897957</v>
      </c>
      <c r="AE18" s="9">
        <f>IF(SUMIF(EvalData!$A$7:$A$9995,"="&amp;$B18,EvalData!AA$7:AA$9995)&lt;&gt;0,AVERAGEIF(EvalData!$A$7:$A$9995,"="&amp;$B18,EvalData!AA$7:AA$9995),"")</f>
        <v>0.23122448979591831</v>
      </c>
      <c r="AF18" s="6">
        <f>IF(SUMIF(EvalData!$A$7:$A$9995,"="&amp;$B18,EvalData!AB$7:AB$9995)&lt;&gt;0,AVERAGEIF(EvalData!$A$7:$A$9995,"="&amp;$B18,EvalData!AB$7:AB$9995),"")</f>
        <v>20.897959183673468</v>
      </c>
      <c r="AG18" s="9">
        <f>IF(SUMIF(EvalData!$A$7:$A$9995,"="&amp;$B18,EvalData!AC$7:AC$9995)&lt;&gt;0,AVERAGEIF(EvalData!$A$7:$A$9995,"="&amp;$B18,EvalData!AC$7:AC$9995),"")</f>
        <v>0.33248244897959184</v>
      </c>
      <c r="AH18" s="9">
        <f>IF(AG18&lt;&gt;"",_xlfn.MAXIFS(EvalData!AC$7:AC$9995,EvalData!A$7:A$9995,"="&amp;B18),"")</f>
        <v>0.64285999999999999</v>
      </c>
      <c r="AI18" s="6">
        <f>IF(SUMIF(EvalData!$A$7:$A$9995,"="&amp;$B18,EvalData!AD$7:AD$9995)&lt;&gt;0,AVERAGEIF(EvalData!$A$7:$A$9995,"="&amp;$B18,EvalData!AD$7:AD$9995),"")</f>
        <v>50.979591836734691</v>
      </c>
      <c r="AJ18" s="9">
        <f>IF(SUMIF(EvalData!$A$7:$A$9995,"="&amp;$B18,EvalData!AE$7:AE$9995)&lt;&gt;0,AVERAGEIF(EvalData!$A$7:$A$9995,"="&amp;$B18,EvalData!AE$7:AE$9995),"")</f>
        <v>0.6897714285714287</v>
      </c>
      <c r="AK18" s="12">
        <f>IF(SUMIF(EvalData!$A$7:$A$9995,"="&amp;$B18,EvalData!AF$7:AF$9995)&lt;&gt;0,AVERAGEIF(EvalData!$A$7:$A$9995,"="&amp;$B18,EvalData!AF$7:AF$9995),"")</f>
        <v>4.7107755102040816</v>
      </c>
      <c r="AL18" s="12">
        <f>IF(SUMIF(EvalData!$A$7:$A$9995,"="&amp;$B18,EvalData!AG$7:AG$9995)&lt;&gt;0,AVERAGEIF(EvalData!$A$7:$A$9995,"="&amp;$B18,EvalData!AG$7:AG$9995),"")</f>
        <v>7.9307551020408189</v>
      </c>
      <c r="AM18" s="12">
        <f>IF(SUMIF(EvalData!$A$7:$A$9995,"="&amp;$B18,EvalData!AH$7:AH$9995)&lt;&gt;0,AVERAGEIF(EvalData!$A$7:$A$9995,"="&amp;$B18,EvalData!AH$7:AH$9995),"")</f>
        <v>43.920897959183677</v>
      </c>
      <c r="AN18" s="12">
        <f>IF(SUMIF(EvalData!$A$7:$A$9995,"="&amp;$B18,EvalData!AI$7:AI$9995)&lt;&gt;0,AVERAGEIF(EvalData!$A$7:$A$9995,"="&amp;$B18,EvalData!AI$7:AI$9995),"")</f>
        <v>104.36187755102044</v>
      </c>
      <c r="AO18" s="12">
        <f>IF(SUMIF(EvalData!$A$7:$A$9995,"="&amp;$B18,EvalData!AJ$7:AJ$9995)&lt;&gt;0,AVERAGEIF(EvalData!$A$7:$A$9995,"="&amp;$B18,EvalData!AJ$7:AJ$9995),"")</f>
        <v>97.140571428571448</v>
      </c>
      <c r="AP18" s="12">
        <f>IF(SUMIF(EvalData!$A$7:$A$9995,"="&amp;$B18,EvalData!AK$7:AK$9995)&lt;&gt;0,AVERAGEIF(EvalData!$A$7:$A$9995,"="&amp;$B18,EvalData!AK$7:AK$9995),"")</f>
        <v>163.3495918367347</v>
      </c>
      <c r="AQ18" s="9">
        <f>IF(SUMIF(EvalData!$A$7:$A$9995,"="&amp;$B18,EvalData!AL$7:AL$9995)&lt;&gt;0,AVERAGEIF(EvalData!$A$7:$A$9995,"="&amp;$B18,EvalData!AL$7:AL$9995),"")</f>
        <v>0.13687061224489799</v>
      </c>
      <c r="AR18" s="9">
        <f>IF(SUMIF(EvalData!$A$7:$A$9995,"="&amp;$B18,EvalData!AM$7:AM$9995)&lt;&gt;0,AVERAGEIF(EvalData!$A$7:$A$9995,"="&amp;$B18,EvalData!AM$7:AM$9995),"")</f>
        <v>8.9236530612244916E-2</v>
      </c>
      <c r="AS18" s="6">
        <f>IF(SUMIF(EvalData!$A$7:$A$9995,"="&amp;$B18,EvalData!AN$7:AN$9995)&lt;&gt;0,AVERAGEIF(EvalData!$A$7:$A$9995,"="&amp;$B18,EvalData!AN$7:AN$9995),"")</f>
        <v>71425.142857142855</v>
      </c>
      <c r="AT18" s="6">
        <f>IF(SUMIF(EvalData!$A$7:$A$9995,"="&amp;$B18,EvalData!AO$7:AO$9995)&lt;&gt;0,AVERAGEIF(EvalData!$A$7:$A$9995,"="&amp;$B18,EvalData!AO$7:AO$9995),"")</f>
        <v>418.64693877551008</v>
      </c>
      <c r="AU18" s="9">
        <f>IF(SUMIF(EvalData!$A$7:$A$9995,"="&amp;$B18,EvalData!AP$7:AP$9995)&lt;&gt;0,AVERAGEIF(EvalData!$A$7:$A$9995,"="&amp;$B18,EvalData!AP$7:AP$9995),"")</f>
        <v>0.46139979591836727</v>
      </c>
      <c r="AV18" s="9">
        <f>IF(SUMIF(EvalData!$A$7:$A$9995,"="&amp;$B18,EvalData!AQ$7:AQ$9995)&lt;&gt;0,AVERAGEIF(EvalData!$A$7:$A$9995,"="&amp;$B18,EvalData!AQ$7:AQ$9995),"")</f>
        <v>0.87996653061224483</v>
      </c>
      <c r="AW18" s="9">
        <f>IF(SUMIF(EvalData!$A$7:$A$9995,"="&amp;$B18,EvalData!AR$7:AR$9995)&lt;&gt;0,AVERAGEIF(EvalData!$A$7:$A$9995,"="&amp;$B18,EvalData!AR$7:AR$9995),"")</f>
        <v>0.48812244897959173</v>
      </c>
      <c r="AX18" s="12">
        <f>IF(SUMIF(EvalData!$A$7:$A$9995,"="&amp;$B18,EvalData!AS$7:AS$9995)&lt;&gt;0,AVERAGEIF(EvalData!$A$7:$A$9995,"="&amp;$B18,EvalData!AS$7:AS$9995),"")</f>
        <v>7.9183673469387754</v>
      </c>
      <c r="AY18" s="9">
        <f>IF(SUMIF(EvalData!$A$7:$A$9995,"="&amp;$B18,EvalData!AT$7:AT$9995)&lt;&gt;0,AVERAGEIF(EvalData!$A$7:$A$9995,"="&amp;$B18,EvalData!AT$7:AT$9995),"")</f>
        <v>0.75270326530612264</v>
      </c>
      <c r="AZ18" s="9">
        <f>IF(AY18&lt;&gt;"",_xlfn.MAXIFS(EvalData!AT$7:AT$9995,EvalData!A$7:A$9995,"="&amp;B18),"")</f>
        <v>0.96428999999999998</v>
      </c>
      <c r="BA18" s="9">
        <f>IF(SUMIF(EvalData!$A$7:$A$9995,"="&amp;$B18,EvalData!AU$7:AU$9995)&lt;&gt;0,AVERAGEIF(EvalData!$A$7:$A$9995,"="&amp;$B18,EvalData!AU$7:AU$9995),"")</f>
        <v>0.66799183673469376</v>
      </c>
      <c r="BB18" s="12">
        <f>IF(SUMIF(EvalData!$A$7:$A$9995,"="&amp;$B18,EvalData!AV$7:AV$9995)&lt;&gt;0,AVERAGEIF(EvalData!$A$7:$A$9995,"="&amp;$B18,EvalData!AV$7:AV$9995),"")</f>
        <v>13.306122448979592</v>
      </c>
      <c r="BC18" s="9">
        <f>IF(SUMIF(EvalData!$A$7:$A$9995,"="&amp;$B18,EvalData!AW$7:AW$9995)&lt;&gt;0,AVERAGEIF(EvalData!$A$7:$A$9995,"="&amp;$B18,EvalData!AW$7:AW$9995),"")</f>
        <v>0.54473510204081621</v>
      </c>
      <c r="BD18" s="9">
        <f>IF(BC18&lt;&gt;"",_xlfn.MAXIFS(EvalData!AW$7:AW$9995,EvalData!A$7:A$9995,"="&amp;B18),"")</f>
        <v>0.76922999999999997</v>
      </c>
    </row>
    <row r="19" spans="1:56" x14ac:dyDescent="0.3">
      <c r="A19" s="72"/>
      <c r="B19" t="s">
        <v>41</v>
      </c>
      <c r="C19" s="73" t="b">
        <f>_xlfn.MAXIFS(EvalData!D$7:D$9995,EvalData!C$7:C$9995,"="&amp;B19)=MAX(EvalData!D$7:D$9995)</f>
        <v>1</v>
      </c>
      <c r="D19" s="4" cm="1">
        <f t="array" ref="D19">SUM(IF(ISNUMBER(EvalData!G$7:G$9995),IF(EvalData!$A$7:$A$9995=$B19,1,0)),0)</f>
        <v>82</v>
      </c>
      <c r="E19" s="3" cm="1">
        <f t="array" ref="E19">SUM(IF(ISNUMBER(EvalData!N$7:N$9995),IF(EvalData!$A$7:$A$9995=B19,1,0)),0)</f>
        <v>82</v>
      </c>
      <c r="F19" s="3" cm="1">
        <f t="array" ref="F19">SUM(IF(ISNUMBER(EvalData!AD$7:AD$9995),IF(EvalData!$A$7:$A$9995=B19,1,0)),0)</f>
        <v>82</v>
      </c>
      <c r="G19" s="6" cm="1">
        <f t="array" ref="G19">IF(D19&lt;&gt;0,SUM(IF(EvalData!$A$7:$A$9995=$B19,ABS(EvalData!G$7:G$9995),0))/D19,"")</f>
        <v>3239.5975609756097</v>
      </c>
      <c r="H19" s="7">
        <f>IF(SUMIF(EvalData!$A$7:$A$9995,"="&amp;$B19,EvalData!H$7:H$9995)&lt;&gt;0,AVERAGEIF(EvalData!$A$7:$A$9995,"="&amp;$B19,EvalData!H$7:H$9995),"")</f>
        <v>-9.8268292682926833E-2</v>
      </c>
      <c r="I19" s="7" cm="1">
        <f t="array" ref="I19">IF(D19&lt;&gt;0,SUM(IF(EvalData!$A$7:$A$9995=$B19,ABS(_xlfn.NUMBERVALUE(EvalData!H$7:H$9995)))/D19,0),"")</f>
        <v>0.16865853658536598</v>
      </c>
      <c r="J19" s="8">
        <f>IF(SUMIF(EvalData!$A$7:$A$9995,"="&amp;$B19,EvalData!I$7:I$9995)&lt;&gt;0,AVERAGEIF(EvalData!$A$7:$A$9995,"="&amp;$B19,EvalData!I$7:I$9995),"")</f>
        <v>-7.8167195121951222E-2</v>
      </c>
      <c r="K19" s="8" cm="1">
        <f t="array" ref="K19">IF(D19&lt;&gt;0,SUM(IF(EvalData!$A$7:$A$9995=$B19,ABS(_xlfn.NUMBERVALUE(EvalData!I$7:I$9995)))/D19,0),"")</f>
        <v>0.15391914634146342</v>
      </c>
      <c r="L19" s="8">
        <f>IF(SUMIF(EvalData!$A$7:$A$9995,"="&amp;$B19,EvalData!J$7:J$9995)&lt;&gt;0,AVERAGEIF(EvalData!$A$7:$A$9995,"="&amp;$B19,EvalData!J$7:J$9995),"")</f>
        <v>-0.1174546341463414</v>
      </c>
      <c r="M19" s="8" cm="1">
        <f t="array" ref="M19">IF(D19&lt;&gt;0,SUM(IF(EvalData!$A$7:$A$9995=$B19,ABS(_xlfn.NUMBERVALUE(EvalData!J$7:J$9995)))/D19,0),"")</f>
        <v>0.19320658536585369</v>
      </c>
      <c r="N19" s="9">
        <f>IF(SUMIF(EvalData!$A$7:$A$9995,"="&amp;$B19,EvalData!K$7:K$9995)&lt;&gt;0,AVERAGEIF(EvalData!$A$7:$A$9995,"="&amp;$B19,EvalData!K$7:K$9995),"")</f>
        <v>0.61036585365853646</v>
      </c>
      <c r="O19" s="10">
        <f>IF(SUMIF(EvalData!$A$7:$A$9995,"="&amp;$B19,EvalData!L$7:L$9995)&lt;&gt;0,AVERAGEIF(EvalData!$A$7:$A$9995,"="&amp;$B19,EvalData!L$7:L$9995),"")</f>
        <v>17.463414634146343</v>
      </c>
      <c r="P19" s="9">
        <f>IF(SUMIF(EvalData!$A$7:$A$9995,"="&amp;$B19,EvalData!M$7:M$9995)&lt;&gt;0,AVERAGEIF(EvalData!$A$7:$A$9995,"="&amp;$B19,EvalData!M$7:M$9995),"")</f>
        <v>0.51061414634146352</v>
      </c>
      <c r="Q19" s="9">
        <f>IF(P19&lt;&gt;"",_xlfn.MAXIFS(EvalData!M$7:M$9995,EvalData!A$7:A$9995,"="&amp;B19),"")</f>
        <v>1</v>
      </c>
      <c r="R19" s="10">
        <f>IF(SUMIF(EvalData!$A$7:$A$9995,"="&amp;$B19,EvalData!N$7:N$9995)&lt;&gt;0,AVERAGEIF(EvalData!$A$7:$A$9995,"="&amp;$B19,EvalData!N$7:N$9995),"")</f>
        <v>48.987804878048777</v>
      </c>
      <c r="S19" s="62">
        <f>IF(SUMIF(EvalData!$A$7:$A$9995,"="&amp;$B19,EvalData!O$7:O$9995)&lt;&gt;0,AVERAGEIF(EvalData!$A$7:$A$9995,"="&amp;$B19,EvalData!O$7:O$9995),"")</f>
        <v>17.320000000000004</v>
      </c>
      <c r="T19" s="6">
        <f>IF(SUMIF(EvalData!$A$7:$A$9995,"="&amp;$B19,EvalData!P$7:P$9995)&lt;&gt;0,AVERAGEIF(EvalData!$A$7:$A$9995,"="&amp;$B19,EvalData!P$7:P$9995),"")</f>
        <v>2471.7218292682937</v>
      </c>
      <c r="U19" s="6">
        <f>IF(SUMIF(EvalData!$A$7:$A$9995,"="&amp;$B19,EvalData!Q$7:Q$9995)&lt;&gt;0,AVERAGEIF(EvalData!$A$7:$A$9995,"="&amp;$B19,EvalData!Q$7:Q$9995),"")</f>
        <v>108.44853658536584</v>
      </c>
      <c r="V19" s="11">
        <f>IF(SUMIF(EvalData!$A$7:$A$9995,"="&amp;$B19,EvalData!R$7:R$9995)&lt;&gt;0,AVERAGEIF(EvalData!$A$7:$A$9995,"="&amp;$B19,EvalData!R$7:R$9995),"")</f>
        <v>0.30034902439024397</v>
      </c>
      <c r="W19" s="7">
        <f>IF(SUMIF(EvalData!$A$7:$A$9995,"="&amp;$B19,EvalData!S$7:S$9995)&lt;&gt;0,AVERAGEIF(EvalData!$A$7:$A$9995,"="&amp;$B19,EvalData!S$7:S$9995),"")</f>
        <v>-0.16965451219512198</v>
      </c>
      <c r="X19" s="9">
        <f>IF(SUMIF(EvalData!$A$7:$A$9995,"="&amp;$B19,EvalData!T$7:T$9995)&lt;&gt;0,AVERAGEIF(EvalData!$A$7:$A$9995,"="&amp;$B19,EvalData!T$7:T$9995),"")</f>
        <v>0.64261341463414623</v>
      </c>
      <c r="Y19" s="9">
        <f>IF(SUMIF(EvalData!$A$7:$A$9995,"="&amp;$B19,EvalData!U$7:U$9995)&lt;&gt;0,AVERAGEIF(EvalData!$A$7:$A$9995,"="&amp;$B19,EvalData!U$7:U$9995),"")</f>
        <v>-0.23333853658536585</v>
      </c>
      <c r="Z19" s="9">
        <f>IF(SUMIF(EvalData!$A$7:$A$9995,"="&amp;$B19,EvalData!V$7:V$9995)&lt;&gt;0,AVERAGEIF(EvalData!$A$7:$A$9995,"="&amp;$B19,EvalData!V$7:V$9995),"")</f>
        <v>0.35620999999999992</v>
      </c>
      <c r="AA19" s="9">
        <f>IF(SUMIF(EvalData!$A$7:$A$9995,"="&amp;$B19,EvalData!W$7:W$9995)&lt;&gt;0,AVERAGEIF(EvalData!$A$7:$A$9995,"="&amp;$B19,EvalData!W$7:W$9995),"")</f>
        <v>0.18123646341463412</v>
      </c>
      <c r="AB19" s="6">
        <f>IF(SUMIF(EvalData!$A$7:$A$9995,"="&amp;$B19,EvalData!X$7:X$9995)&lt;&gt;0,AVERAGEIF(EvalData!$A$7:$A$9995,"="&amp;$B19,EvalData!X$7:X$9995),"")</f>
        <v>190.10999999999999</v>
      </c>
      <c r="AC19" s="9">
        <f>IF(SUMIF(EvalData!$A$7:$A$9995,"="&amp;$B19,EvalData!Y$7:Y$9995)&lt;&gt;0,AVERAGEIF(EvalData!$A$7:$A$9995,"="&amp;$B19,EvalData!Y$7:Y$9995),"")</f>
        <v>0.42184158536585387</v>
      </c>
      <c r="AD19" s="9">
        <f>IF(SUMIF(EvalData!$A$7:$A$9995,"="&amp;$B19,EvalData!Z$7:Z$9995)&lt;&gt;0,AVERAGEIF(EvalData!$A$7:$A$9995,"="&amp;$B19,EvalData!Z$7:Z$9995),"")</f>
        <v>0.40888536585365842</v>
      </c>
      <c r="AE19" s="9">
        <f>IF(SUMIF(EvalData!$A$7:$A$9995,"="&amp;$B19,EvalData!AA$7:AA$9995)&lt;&gt;0,AVERAGEIF(EvalData!$A$7:$A$9995,"="&amp;$B19,EvalData!AA$7:AA$9995),"")</f>
        <v>0.29769512195121944</v>
      </c>
      <c r="AF19" s="6">
        <f>IF(SUMIF(EvalData!$A$7:$A$9995,"="&amp;$B19,EvalData!AB$7:AB$9995)&lt;&gt;0,AVERAGEIF(EvalData!$A$7:$A$9995,"="&amp;$B19,EvalData!AB$7:AB$9995),"")</f>
        <v>19.365853658536587</v>
      </c>
      <c r="AG19" s="9">
        <f>IF(SUMIF(EvalData!$A$7:$A$9995,"="&amp;$B19,EvalData!AC$7:AC$9995)&lt;&gt;0,AVERAGEIF(EvalData!$A$7:$A$9995,"="&amp;$B19,EvalData!AC$7:AC$9995),"")</f>
        <v>0.42084024390243907</v>
      </c>
      <c r="AH19" s="9">
        <f>IF(AG19&lt;&gt;"",_xlfn.MAXIFS(EvalData!AC$7:AC$9995,EvalData!A$7:A$9995,"="&amp;B19),"")</f>
        <v>0.94118000000000002</v>
      </c>
      <c r="AI19" s="6">
        <f>IF(SUMIF(EvalData!$A$7:$A$9995,"="&amp;$B19,EvalData!AD$7:AD$9995)&lt;&gt;0,AVERAGEIF(EvalData!$A$7:$A$9995,"="&amp;$B19,EvalData!AD$7:AD$9995),"")</f>
        <v>48.987804878048777</v>
      </c>
      <c r="AJ19" s="9">
        <f>IF(SUMIF(EvalData!$A$7:$A$9995,"="&amp;$B19,EvalData!AE$7:AE$9995)&lt;&gt;0,AVERAGEIF(EvalData!$A$7:$A$9995,"="&amp;$B19,EvalData!AE$7:AE$9995),"")</f>
        <v>0.50907902439024377</v>
      </c>
      <c r="AK19" s="12">
        <f>IF(SUMIF(EvalData!$A$7:$A$9995,"="&amp;$B19,EvalData!AF$7:AF$9995)&lt;&gt;0,AVERAGEIF(EvalData!$A$7:$A$9995,"="&amp;$B19,EvalData!AF$7:AF$9995),"")</f>
        <v>1.4849756097560984</v>
      </c>
      <c r="AL19" s="12">
        <f>IF(SUMIF(EvalData!$A$7:$A$9995,"="&amp;$B19,EvalData!AG$7:AG$9995)&lt;&gt;0,AVERAGEIF(EvalData!$A$7:$A$9995,"="&amp;$B19,EvalData!AG$7:AG$9995),"")</f>
        <v>1.6373048780487807</v>
      </c>
      <c r="AM19" s="12">
        <f>IF(SUMIF(EvalData!$A$7:$A$9995,"="&amp;$B19,EvalData!AH$7:AH$9995)&lt;&gt;0,AVERAGEIF(EvalData!$A$7:$A$9995,"="&amp;$B19,EvalData!AH$7:AH$9995),"")</f>
        <v>1.9437439024390248</v>
      </c>
      <c r="AN19" s="12">
        <f>IF(SUMIF(EvalData!$A$7:$A$9995,"="&amp;$B19,EvalData!AI$7:AI$9995)&lt;&gt;0,AVERAGEIF(EvalData!$A$7:$A$9995,"="&amp;$B19,EvalData!AI$7:AI$9995),"")</f>
        <v>4.3492439024390261</v>
      </c>
      <c r="AO19" s="12">
        <f>IF(SUMIF(EvalData!$A$7:$A$9995,"="&amp;$B19,EvalData!AJ$7:AJ$9995)&lt;&gt;0,AVERAGEIF(EvalData!$A$7:$A$9995,"="&amp;$B19,EvalData!AJ$7:AJ$9995),"")</f>
        <v>2.5664878048780491</v>
      </c>
      <c r="AP19" s="12">
        <f>IF(SUMIF(EvalData!$A$7:$A$9995,"="&amp;$B19,EvalData!AK$7:AK$9995)&lt;&gt;0,AVERAGEIF(EvalData!$A$7:$A$9995,"="&amp;$B19,EvalData!AK$7:AK$9995),"")</f>
        <v>6.1694999999999984</v>
      </c>
      <c r="AQ19" s="9">
        <f>IF(SUMIF(EvalData!$A$7:$A$9995,"="&amp;$B19,EvalData!AL$7:AL$9995)&lt;&gt;0,AVERAGEIF(EvalData!$A$7:$A$9995,"="&amp;$B19,EvalData!AL$7:AL$9995),"")</f>
        <v>4.4808658536585409E-2</v>
      </c>
      <c r="AR19" s="9">
        <f>IF(SUMIF(EvalData!$A$7:$A$9995,"="&amp;$B19,EvalData!AM$7:AM$9995)&lt;&gt;0,AVERAGEIF(EvalData!$A$7:$A$9995,"="&amp;$B19,EvalData!AM$7:AM$9995),"")</f>
        <v>4.3066707317073211E-2</v>
      </c>
      <c r="AS19" s="6">
        <f>IF(SUMIF(EvalData!$A$7:$A$9995,"="&amp;$B19,EvalData!AN$7:AN$9995)&lt;&gt;0,AVERAGEIF(EvalData!$A$7:$A$9995,"="&amp;$B19,EvalData!AN$7:AN$9995),"")</f>
        <v>105565.76829268293</v>
      </c>
      <c r="AT19" s="6">
        <f>IF(SUMIF(EvalData!$A$7:$A$9995,"="&amp;$B19,EvalData!AO$7:AO$9995)&lt;&gt;0,AVERAGEIF(EvalData!$A$7:$A$9995,"="&amp;$B19,EvalData!AO$7:AO$9995),"")</f>
        <v>304.14268292682931</v>
      </c>
      <c r="AU19" s="9">
        <f>IF(SUMIF(EvalData!$A$7:$A$9995,"="&amp;$B19,EvalData!AP$7:AP$9995)&lt;&gt;0,AVERAGEIF(EvalData!$A$7:$A$9995,"="&amp;$B19,EvalData!AP$7:AP$9995),"")</f>
        <v>0.63436353658536559</v>
      </c>
      <c r="AV19" s="9">
        <f>IF(SUMIF(EvalData!$A$7:$A$9995,"="&amp;$B19,EvalData!AQ$7:AQ$9995)&lt;&gt;0,AVERAGEIF(EvalData!$A$7:$A$9995,"="&amp;$B19,EvalData!AQ$7:AQ$9995),"")</f>
        <v>0.99961853658536592</v>
      </c>
      <c r="AW19" s="9">
        <f>IF(SUMIF(EvalData!$A$7:$A$9995,"="&amp;$B19,EvalData!AR$7:AR$9995)&lt;&gt;0,AVERAGEIF(EvalData!$A$7:$A$9995,"="&amp;$B19,EvalData!AR$7:AR$9995),"")</f>
        <v>0.42595121951219511</v>
      </c>
      <c r="AX19" s="12">
        <f>IF(SUMIF(EvalData!$A$7:$A$9995,"="&amp;$B19,EvalData!AS$7:AS$9995)&lt;&gt;0,AVERAGEIF(EvalData!$A$7:$A$9995,"="&amp;$B19,EvalData!AS$7:AS$9995),"")</f>
        <v>12.475609756097562</v>
      </c>
      <c r="AY19" s="9">
        <f>IF(SUMIF(EvalData!$A$7:$A$9995,"="&amp;$B19,EvalData!AT$7:AT$9995)&lt;&gt;0,AVERAGEIF(EvalData!$A$7:$A$9995,"="&amp;$B19,EvalData!AT$7:AT$9995),"")</f>
        <v>0.62215317073170739</v>
      </c>
      <c r="AZ19" s="9">
        <f>IF(AY19&lt;&gt;"",_xlfn.MAXIFS(EvalData!AT$7:AT$9995,EvalData!A$7:A$9995,"="&amp;B19),"")</f>
        <v>0.93103000000000002</v>
      </c>
      <c r="BA19" s="9">
        <f>IF(SUMIF(EvalData!$A$7:$A$9995,"="&amp;$B19,EvalData!AU$7:AU$9995)&lt;&gt;0,AVERAGEIF(EvalData!$A$7:$A$9995,"="&amp;$B19,EvalData!AU$7:AU$9995),"")</f>
        <v>0.51472939024390196</v>
      </c>
      <c r="BB19" s="12">
        <f>IF(SUMIF(EvalData!$A$7:$A$9995,"="&amp;$B19,EvalData!AV$7:AV$9995)&lt;&gt;0,AVERAGEIF(EvalData!$A$7:$A$9995,"="&amp;$B19,EvalData!AV$7:AV$9995),"")</f>
        <v>21.158536585365855</v>
      </c>
      <c r="BC19" s="9">
        <f>IF(SUMIF(EvalData!$A$7:$A$9995,"="&amp;$B19,EvalData!AW$7:AW$9995)&lt;&gt;0,AVERAGEIF(EvalData!$A$7:$A$9995,"="&amp;$B19,EvalData!AW$7:AW$9995),"")</f>
        <v>0.32836560975609741</v>
      </c>
      <c r="BD19" s="9">
        <f>IF(BC19&lt;&gt;"",_xlfn.MAXIFS(EvalData!AW$7:AW$9995,EvalData!A$7:A$9995,"="&amp;B19),"")</f>
        <v>0.5</v>
      </c>
    </row>
    <row r="20" spans="1:56" x14ac:dyDescent="0.3">
      <c r="A20" s="74" t="b">
        <v>0</v>
      </c>
      <c r="B20" t="s">
        <v>45</v>
      </c>
      <c r="C20" s="73" t="b">
        <f>_xlfn.MAXIFS(EvalData!D$7:D$9995,EvalData!C$7:C$9995,"="&amp;B20)=MAX(EvalData!D$7:D$9995)</f>
        <v>0</v>
      </c>
      <c r="D20" s="4" cm="1">
        <f t="array" ref="D20">SUM(IF(ISNUMBER(EvalData!G$7:G$9995),IF(EvalData!$A$7:$A$9995=$B20,1,0)),0)</f>
        <v>77</v>
      </c>
      <c r="E20" s="3" cm="1">
        <f t="array" ref="E20">SUM(IF(ISNUMBER(EvalData!N$7:N$9995),IF(EvalData!$A$7:$A$9995=B20,1,0)),0)</f>
        <v>77</v>
      </c>
      <c r="F20" s="3" cm="1">
        <f t="array" ref="F20">SUM(IF(ISNUMBER(EvalData!AD$7:AD$9995),IF(EvalData!$A$7:$A$9995=B20,1,0)),0)</f>
        <v>21</v>
      </c>
      <c r="G20" s="6" cm="1">
        <f t="array" ref="G20">IF(D20&lt;&gt;0,SUM(IF(EvalData!$A$7:$A$9995=$B20,ABS(EvalData!G$7:G$9995),0))/D20,"")</f>
        <v>1835.9480519480519</v>
      </c>
      <c r="H20" s="7">
        <f>IF(SUMIF(EvalData!$A$7:$A$9995,"="&amp;$B20,EvalData!H$7:H$9995)&lt;&gt;0,AVERAGEIF(EvalData!$A$7:$A$9995,"="&amp;$B20,EvalData!H$7:H$9995),"")</f>
        <v>-4.6727272727272728E-2</v>
      </c>
      <c r="I20" s="7" cm="1">
        <f t="array" ref="I20">IF(D20&lt;&gt;0,SUM(IF(EvalData!$A$7:$A$9995=$B20,ABS(_xlfn.NUMBERVALUE(EvalData!H$7:H$9995)))/D20,0),"")</f>
        <v>9.3688311688311723E-2</v>
      </c>
      <c r="J20" s="8">
        <f>IF(SUMIF(EvalData!$A$7:$A$9995,"="&amp;$B20,EvalData!I$7:I$9995)&lt;&gt;0,AVERAGEIF(EvalData!$A$7:$A$9995,"="&amp;$B20,EvalData!I$7:I$9995),"")</f>
        <v>-4.1303896103896107E-2</v>
      </c>
      <c r="K20" s="8" cm="1">
        <f t="array" ref="K20">IF(D20&lt;&gt;0,SUM(IF(EvalData!$A$7:$A$9995=$B20,ABS(_xlfn.NUMBERVALUE(EvalData!I$7:I$9995)))/D20,0),"")</f>
        <v>9.0513246753246762E-2</v>
      </c>
      <c r="L20" s="8">
        <f>IF(SUMIF(EvalData!$A$7:$A$9995,"="&amp;$B20,EvalData!J$7:J$9995)&lt;&gt;0,AVERAGEIF(EvalData!$A$7:$A$9995,"="&amp;$B20,EvalData!J$7:J$9995),"")</f>
        <v>-5.0360519480519471E-2</v>
      </c>
      <c r="M20" s="8" cm="1">
        <f t="array" ref="M20">IF(D20&lt;&gt;0,SUM(IF(EvalData!$A$7:$A$9995=$B20,ABS(_xlfn.NUMBERVALUE(EvalData!J$7:J$9995)))/D20,0),"")</f>
        <v>9.9569870129870106E-2</v>
      </c>
      <c r="N20" s="9">
        <f>IF(SUMIF(EvalData!$A$7:$A$9995,"="&amp;$B20,EvalData!K$7:K$9995)&lt;&gt;0,AVERAGEIF(EvalData!$A$7:$A$9995,"="&amp;$B20,EvalData!K$7:K$9995),"")</f>
        <v>0.85389610389610371</v>
      </c>
      <c r="O20" s="10">
        <f>IF(SUMIF(EvalData!$A$7:$A$9995,"="&amp;$B20,EvalData!L$7:L$9995)&lt;&gt;0,AVERAGEIF(EvalData!$A$7:$A$9995,"="&amp;$B20,EvalData!L$7:L$9995),"")</f>
        <v>13.077922077922079</v>
      </c>
      <c r="P20" s="9">
        <f>IF(SUMIF(EvalData!$A$7:$A$9995,"="&amp;$B20,EvalData!M$7:M$9995)&lt;&gt;0,AVERAGEIF(EvalData!$A$7:$A$9995,"="&amp;$B20,EvalData!M$7:M$9995),"")</f>
        <v>0.64710831168831184</v>
      </c>
      <c r="Q20" s="9">
        <f>IF(P20&lt;&gt;"",_xlfn.MAXIFS(EvalData!M$7:M$9995,EvalData!A$7:A$9995,"="&amp;B20),"")</f>
        <v>0.96774000000000004</v>
      </c>
      <c r="R20" s="10">
        <f>IF(SUMIF(EvalData!$A$7:$A$9995,"="&amp;$B20,EvalData!N$7:N$9995)&lt;&gt;0,AVERAGEIF(EvalData!$A$7:$A$9995,"="&amp;$B20,EvalData!N$7:N$9995),"")</f>
        <v>50.987012987012989</v>
      </c>
      <c r="S20" s="62">
        <f>IF(SUMIF(EvalData!$A$7:$A$9995,"="&amp;$B20,EvalData!O$7:O$9995)&lt;&gt;0,AVERAGEIF(EvalData!$A$7:$A$9995,"="&amp;$B20,EvalData!O$7:O$9995),"")</f>
        <v>12.573376623376621</v>
      </c>
      <c r="T20" s="6">
        <f>IF(SUMIF(EvalData!$A$7:$A$9995,"="&amp;$B20,EvalData!P$7:P$9995)&lt;&gt;0,AVERAGEIF(EvalData!$A$7:$A$9995,"="&amp;$B20,EvalData!P$7:P$9995),"")</f>
        <v>1482.0288311688312</v>
      </c>
      <c r="U20" s="6">
        <f>IF(SUMIF(EvalData!$A$7:$A$9995,"="&amp;$B20,EvalData!Q$7:Q$9995)&lt;&gt;0,AVERAGEIF(EvalData!$A$7:$A$9995,"="&amp;$B20,EvalData!Q$7:Q$9995),"")</f>
        <v>76.854025974025959</v>
      </c>
      <c r="V20" s="11">
        <f>IF(SUMIF(EvalData!$A$7:$A$9995,"="&amp;$B20,EvalData!R$7:R$9995)&lt;&gt;0,AVERAGEIF(EvalData!$A$7:$A$9995,"="&amp;$B20,EvalData!R$7:R$9995),"")</f>
        <v>0.21564857142857141</v>
      </c>
      <c r="W20" s="7">
        <f>IF(SUMIF(EvalData!$A$7:$A$9995,"="&amp;$B20,EvalData!S$7:S$9995)&lt;&gt;0,AVERAGEIF(EvalData!$A$7:$A$9995,"="&amp;$B20,EvalData!S$7:S$9995),"")</f>
        <v>-5.4037272727272725E-2</v>
      </c>
      <c r="X20" s="9">
        <f>IF(SUMIF(EvalData!$A$7:$A$9995,"="&amp;$B20,EvalData!T$7:T$9995)&lt;&gt;0,AVERAGEIF(EvalData!$A$7:$A$9995,"="&amp;$B20,EvalData!T$7:T$9995),"")</f>
        <v>0.45824896103896096</v>
      </c>
      <c r="Y20" s="9">
        <f>IF(SUMIF(EvalData!$A$7:$A$9995,"="&amp;$B20,EvalData!U$7:U$9995)&lt;&gt;0,AVERAGEIF(EvalData!$A$7:$A$9995,"="&amp;$B20,EvalData!U$7:U$9995),"")</f>
        <v>-0.10120727272727273</v>
      </c>
      <c r="Z20" s="9">
        <f>IF(SUMIF(EvalData!$A$7:$A$9995,"="&amp;$B20,EvalData!V$7:V$9995)&lt;&gt;0,AVERAGEIF(EvalData!$A$7:$A$9995,"="&amp;$B20,EvalData!V$7:V$9995),"")</f>
        <v>0.49418870129870152</v>
      </c>
      <c r="AA20" s="9">
        <f>IF(SUMIF(EvalData!$A$7:$A$9995,"="&amp;$B20,EvalData!W$7:W$9995)&lt;&gt;0,AVERAGEIF(EvalData!$A$7:$A$9995,"="&amp;$B20,EvalData!W$7:W$9995),"")</f>
        <v>8.3793896103896079E-2</v>
      </c>
      <c r="AB20" s="6">
        <f>IF(SUMIF(EvalData!$A$7:$A$9995,"="&amp;$B20,EvalData!X$7:X$9995)&lt;&gt;0,AVERAGEIF(EvalData!$A$7:$A$9995,"="&amp;$B20,EvalData!X$7:X$9995),"")</f>
        <v>134.77246753246754</v>
      </c>
      <c r="AC20" s="9">
        <f>IF(SUMIF(EvalData!$A$7:$A$9995,"="&amp;$B20,EvalData!Y$7:Y$9995)&lt;&gt;0,AVERAGEIF(EvalData!$A$7:$A$9995,"="&amp;$B20,EvalData!Y$7:Y$9995),"")</f>
        <v>0.32806350649350652</v>
      </c>
      <c r="AD20" s="9">
        <f>IF(SUMIF(EvalData!$A$7:$A$9995,"="&amp;$B20,EvalData!Z$7:Z$9995)&lt;&gt;0,AVERAGEIF(EvalData!$A$7:$A$9995,"="&amp;$B20,EvalData!Z$7:Z$9995),"")</f>
        <v>0.3103812987012986</v>
      </c>
      <c r="AE20" s="9">
        <f>IF(SUMIF(EvalData!$A$7:$A$9995,"="&amp;$B20,EvalData!AA$7:AA$9995)&lt;&gt;0,AVERAGEIF(EvalData!$A$7:$A$9995,"="&amp;$B20,EvalData!AA$7:AA$9995),"")</f>
        <v>0.57481818181818189</v>
      </c>
      <c r="AF20" s="6">
        <f>IF(SUMIF(EvalData!$A$7:$A$9995,"="&amp;$B20,EvalData!AB$7:AB$9995)&lt;&gt;0,AVERAGEIF(EvalData!$A$7:$A$9995,"="&amp;$B20,EvalData!AB$7:AB$9995),"")</f>
        <v>9.5584415584415581</v>
      </c>
      <c r="AG20" s="9">
        <f>IF(SUMIF(EvalData!$A$7:$A$9995,"="&amp;$B20,EvalData!AC$7:AC$9995)&lt;&gt;0,AVERAGEIF(EvalData!$A$7:$A$9995,"="&amp;$B20,EvalData!AC$7:AC$9995),"")</f>
        <v>0.74027896103896118</v>
      </c>
      <c r="AH20" s="9">
        <f>IF(AG20&lt;&gt;"",_xlfn.MAXIFS(EvalData!AC$7:AC$9995,EvalData!A$7:A$9995,"="&amp;B20),"")</f>
        <v>1</v>
      </c>
      <c r="AI20" s="6">
        <f>IF(SUMIF(EvalData!$A$7:$A$9995,"="&amp;$B20,EvalData!AD$7:AD$9995)&lt;&gt;0,AVERAGEIF(EvalData!$A$7:$A$9995,"="&amp;$B20,EvalData!AD$7:AD$9995),"")</f>
        <v>51</v>
      </c>
      <c r="AJ20" s="9">
        <f>IF(SUMIF(EvalData!$A$7:$A$9995,"="&amp;$B20,EvalData!AE$7:AE$9995)&lt;&gt;0,AVERAGEIF(EvalData!$A$7:$A$9995,"="&amp;$B20,EvalData!AE$7:AE$9995),"")</f>
        <v>0.67506952380952379</v>
      </c>
      <c r="AK20" s="12">
        <f>IF(SUMIF(EvalData!$A$7:$A$9995,"="&amp;$B20,EvalData!AF$7:AF$9995)&lt;&gt;0,AVERAGEIF(EvalData!$A$7:$A$9995,"="&amp;$B20,EvalData!AF$7:AF$9995),"")</f>
        <v>2.1529047619047614</v>
      </c>
      <c r="AL20" s="12">
        <f>IF(SUMIF(EvalData!$A$7:$A$9995,"="&amp;$B20,EvalData!AG$7:AG$9995)&lt;&gt;0,AVERAGEIF(EvalData!$A$7:$A$9995,"="&amp;$B20,EvalData!AG$7:AG$9995),"")</f>
        <v>2.1576666666666671</v>
      </c>
      <c r="AM20" s="12">
        <f>IF(SUMIF(EvalData!$A$7:$A$9995,"="&amp;$B20,EvalData!AH$7:AH$9995)&lt;&gt;0,AVERAGEIF(EvalData!$A$7:$A$9995,"="&amp;$B20,EvalData!AH$7:AH$9995),"")</f>
        <v>2.1657142857142864</v>
      </c>
      <c r="AN20" s="12">
        <f>IF(SUMIF(EvalData!$A$7:$A$9995,"="&amp;$B20,EvalData!AI$7:AI$9995)&lt;&gt;0,AVERAGEIF(EvalData!$A$7:$A$9995,"="&amp;$B20,EvalData!AI$7:AI$9995),"")</f>
        <v>2.2379999999999995</v>
      </c>
      <c r="AO20" s="12">
        <f>IF(SUMIF(EvalData!$A$7:$A$9995,"="&amp;$B20,EvalData!AJ$7:AJ$9995)&lt;&gt;0,AVERAGEIF(EvalData!$A$7:$A$9995,"="&amp;$B20,EvalData!AJ$7:AJ$9995),"")</f>
        <v>2.1820952380952385</v>
      </c>
      <c r="AP20" s="12">
        <f>IF(SUMIF(EvalData!$A$7:$A$9995,"="&amp;$B20,EvalData!AK$7:AK$9995)&lt;&gt;0,AVERAGEIF(EvalData!$A$7:$A$9995,"="&amp;$B20,EvalData!AK$7:AK$9995),"")</f>
        <v>2.2579523809523812</v>
      </c>
      <c r="AQ20" s="9" t="str">
        <f>IF(SUMIF(EvalData!$A$7:$A$9995,"="&amp;$B20,EvalData!AL$7:AL$9995)&lt;&gt;0,AVERAGEIF(EvalData!$A$7:$A$9995,"="&amp;$B20,EvalData!AL$7:AL$9995),"")</f>
        <v/>
      </c>
      <c r="AR20" s="9" t="str">
        <f>IF(SUMIF(EvalData!$A$7:$A$9995,"="&amp;$B20,EvalData!AM$7:AM$9995)&lt;&gt;0,AVERAGEIF(EvalData!$A$7:$A$9995,"="&amp;$B20,EvalData!AM$7:AM$9995),"")</f>
        <v/>
      </c>
      <c r="AS20" s="6">
        <f>IF(SUMIF(EvalData!$A$7:$A$9995,"="&amp;$B20,EvalData!AN$7:AN$9995)&lt;&gt;0,AVERAGEIF(EvalData!$A$7:$A$9995,"="&amp;$B20,EvalData!AN$7:AN$9995),"")</f>
        <v>71243.71428571429</v>
      </c>
      <c r="AT20" s="6">
        <f>IF(SUMIF(EvalData!$A$7:$A$9995,"="&amp;$B20,EvalData!AO$7:AO$9995)&lt;&gt;0,AVERAGEIF(EvalData!$A$7:$A$9995,"="&amp;$B20,EvalData!AO$7:AO$9995),"")</f>
        <v>248.51904761904765</v>
      </c>
      <c r="AU20" s="9">
        <f>IF(SUMIF(EvalData!$A$7:$A$9995,"="&amp;$B20,EvalData!AP$7:AP$9995)&lt;&gt;0,AVERAGEIF(EvalData!$A$7:$A$9995,"="&amp;$B20,EvalData!AP$7:AP$9995),"")</f>
        <v>0.62605809523809519</v>
      </c>
      <c r="AV20" s="9">
        <f>IF(SUMIF(EvalData!$A$7:$A$9995,"="&amp;$B20,EvalData!AQ$7:AQ$9995)&lt;&gt;0,AVERAGEIF(EvalData!$A$7:$A$9995,"="&amp;$B20,EvalData!AQ$7:AQ$9995),"")</f>
        <v>1</v>
      </c>
      <c r="AW20" s="9">
        <f>IF(SUMIF(EvalData!$A$7:$A$9995,"="&amp;$B20,EvalData!AR$7:AR$9995)&lt;&gt;0,AVERAGEIF(EvalData!$A$7:$A$9995,"="&amp;$B20,EvalData!AR$7:AR$9995),"")</f>
        <v>0.71071428571428574</v>
      </c>
      <c r="AX20" s="12">
        <f>IF(SUMIF(EvalData!$A$7:$A$9995,"="&amp;$B20,EvalData!AS$7:AS$9995)&lt;&gt;0,AVERAGEIF(EvalData!$A$7:$A$9995,"="&amp;$B20,EvalData!AS$7:AS$9995),"")</f>
        <v>6.3809523809523814</v>
      </c>
      <c r="AY20" s="9">
        <f>IF(SUMIF(EvalData!$A$7:$A$9995,"="&amp;$B20,EvalData!AT$7:AT$9995)&lt;&gt;0,AVERAGEIF(EvalData!$A$7:$A$9995,"="&amp;$B20,EvalData!AT$7:AT$9995),"")</f>
        <v>0.83997666666666693</v>
      </c>
      <c r="AZ20" s="9">
        <f>IF(AY20&lt;&gt;"",_xlfn.MAXIFS(EvalData!AT$7:AT$9995,EvalData!A$7:A$9995,"="&amp;B20),"")</f>
        <v>0.93938999999999995</v>
      </c>
      <c r="BA20" s="9">
        <f>IF(SUMIF(EvalData!$A$7:$A$9995,"="&amp;$B20,EvalData!AU$7:AU$9995)&lt;&gt;0,AVERAGEIF(EvalData!$A$7:$A$9995,"="&amp;$B20,EvalData!AU$7:AU$9995),"")</f>
        <v>0.71059714285714282</v>
      </c>
      <c r="BB20" s="12">
        <f>IF(SUMIF(EvalData!$A$7:$A$9995,"="&amp;$B20,EvalData!AV$7:AV$9995)&lt;&gt;0,AVERAGEIF(EvalData!$A$7:$A$9995,"="&amp;$B20,EvalData!AV$7:AV$9995),"")</f>
        <v>17.047619047619047</v>
      </c>
      <c r="BC20" s="9">
        <f>IF(SUMIF(EvalData!$A$7:$A$9995,"="&amp;$B20,EvalData!AW$7:AW$9995)&lt;&gt;0,AVERAGEIF(EvalData!$A$7:$A$9995,"="&amp;$B20,EvalData!AW$7:AW$9995),"")</f>
        <v>0.52302666666666675</v>
      </c>
      <c r="BD20" s="9">
        <f>IF(BC20&lt;&gt;"",_xlfn.MAXIFS(EvalData!AW$7:AW$9995,EvalData!A$7:A$9995,"="&amp;B20),"")</f>
        <v>0.71428999999999998</v>
      </c>
    </row>
    <row r="21" spans="1:56" x14ac:dyDescent="0.3">
      <c r="A21" s="72"/>
      <c r="B21" t="s">
        <v>19</v>
      </c>
      <c r="C21" s="73" t="b">
        <f>_xlfn.MAXIFS(EvalData!D$7:D$9995,EvalData!C$7:C$9995,"="&amp;B21)=MAX(EvalData!D$7:D$9995)</f>
        <v>0</v>
      </c>
      <c r="D21" s="4" cm="1">
        <f t="array" ref="D21">SUM(IF(ISNUMBER(EvalData!G$7:G$9995),IF(EvalData!$A$7:$A$9995=$B21,1,0)),0)</f>
        <v>36</v>
      </c>
      <c r="E21" s="3" cm="1">
        <f t="array" ref="E21">SUM(IF(ISNUMBER(EvalData!N$7:N$9995),IF(EvalData!$A$7:$A$9995=B21,1,0)),0)</f>
        <v>36</v>
      </c>
      <c r="F21" s="3" cm="1">
        <f t="array" ref="F21">SUM(IF(ISNUMBER(EvalData!AD$7:AD$9995),IF(EvalData!$A$7:$A$9995=B21,1,0)),0)</f>
        <v>36</v>
      </c>
      <c r="G21" s="6" cm="1">
        <f t="array" ref="G21">IF(D21&lt;&gt;0,SUM(IF(EvalData!$A$7:$A$9995=$B21,ABS(EvalData!G$7:G$9995),0))/D21,"")</f>
        <v>3923.3333333333335</v>
      </c>
      <c r="H21" s="7">
        <f>IF(SUMIF(EvalData!$A$7:$A$9995,"="&amp;$B21,EvalData!H$7:H$9995)&lt;&gt;0,AVERAGEIF(EvalData!$A$7:$A$9995,"="&amp;$B21,EvalData!H$7:H$9995),"")</f>
        <v>0.12669444444444447</v>
      </c>
      <c r="I21" s="7" cm="1">
        <f t="array" ref="I21">IF(D21&lt;&gt;0,SUM(IF(EvalData!$A$7:$A$9995=$B21,ABS(_xlfn.NUMBERVALUE(EvalData!H$7:H$9995)))/D21,0),"")</f>
        <v>0.20397222222222219</v>
      </c>
      <c r="J21" s="8">
        <f>IF(SUMIF(EvalData!$A$7:$A$9995,"="&amp;$B21,EvalData!I$7:I$9995)&lt;&gt;0,AVERAGEIF(EvalData!$A$7:$A$9995,"="&amp;$B21,EvalData!I$7:I$9995),"")</f>
        <v>0.1563961111111111</v>
      </c>
      <c r="K21" s="8" cm="1">
        <f t="array" ref="K21">IF(D21&lt;&gt;0,SUM(IF(EvalData!$A$7:$A$9995=$B21,ABS(_xlfn.NUMBERVALUE(EvalData!I$7:I$9995)))/D21,0),"")</f>
        <v>0.22435555555555561</v>
      </c>
      <c r="L21" s="8">
        <f>IF(SUMIF(EvalData!$A$7:$A$9995,"="&amp;$B21,EvalData!J$7:J$9995)&lt;&gt;0,AVERAGEIF(EvalData!$A$7:$A$9995,"="&amp;$B21,EvalData!J$7:J$9995),"")</f>
        <v>0.14588833333333331</v>
      </c>
      <c r="M21" s="8" cm="1">
        <f t="array" ref="M21">IF(D21&lt;&gt;0,SUM(IF(EvalData!$A$7:$A$9995=$B21,ABS(_xlfn.NUMBERVALUE(EvalData!J$7:J$9995)))/D21,0),"")</f>
        <v>0.2348633333333334</v>
      </c>
      <c r="N21" s="9">
        <f>IF(SUMIF(EvalData!$A$7:$A$9995,"="&amp;$B21,EvalData!K$7:K$9995)&lt;&gt;0,AVERAGEIF(EvalData!$A$7:$A$9995,"="&amp;$B21,EvalData!K$7:K$9995),"")</f>
        <v>0.53750000000000009</v>
      </c>
      <c r="O21" s="10">
        <f>IF(SUMIF(EvalData!$A$7:$A$9995,"="&amp;$B21,EvalData!L$7:L$9995)&lt;&gt;0,AVERAGEIF(EvalData!$A$7:$A$9995,"="&amp;$B21,EvalData!L$7:L$9995),"")</f>
        <v>17.083333333333332</v>
      </c>
      <c r="P21" s="9">
        <f>IF(SUMIF(EvalData!$A$7:$A$9995,"="&amp;$B21,EvalData!M$7:M$9995)&lt;&gt;0,AVERAGEIF(EvalData!$A$7:$A$9995,"="&amp;$B21,EvalData!M$7:M$9995),"")</f>
        <v>0.47416722222222213</v>
      </c>
      <c r="Q21" s="9">
        <f>IF(P21&lt;&gt;"",_xlfn.MAXIFS(EvalData!M$7:M$9995,EvalData!A$7:A$9995,"="&amp;B21),"")</f>
        <v>1</v>
      </c>
      <c r="R21" s="10">
        <f>IF(SUMIF(EvalData!$A$7:$A$9995,"="&amp;$B21,EvalData!N$7:N$9995)&lt;&gt;0,AVERAGEIF(EvalData!$A$7:$A$9995,"="&amp;$B21,EvalData!N$7:N$9995),"")</f>
        <v>50.972222222222221</v>
      </c>
      <c r="S21" s="62">
        <f>IF(SUMIF(EvalData!$A$7:$A$9995,"="&amp;$B21,EvalData!O$7:O$9995)&lt;&gt;0,AVERAGEIF(EvalData!$A$7:$A$9995,"="&amp;$B21,EvalData!O$7:O$9995),"")</f>
        <v>39.385555555555555</v>
      </c>
      <c r="T21" s="6">
        <f>IF(SUMIF(EvalData!$A$7:$A$9995,"="&amp;$B21,EvalData!P$7:P$9995)&lt;&gt;0,AVERAGEIF(EvalData!$A$7:$A$9995,"="&amp;$B21,EvalData!P$7:P$9995),"")</f>
        <v>7211.5530555555561</v>
      </c>
      <c r="U21" s="6">
        <f>IF(SUMIF(EvalData!$A$7:$A$9995,"="&amp;$B21,EvalData!Q$7:Q$9995)&lt;&gt;0,AVERAGEIF(EvalData!$A$7:$A$9995,"="&amp;$B21,EvalData!Q$7:Q$9995),"")</f>
        <v>140.1575</v>
      </c>
      <c r="V21" s="11">
        <f>IF(SUMIF(EvalData!$A$7:$A$9995,"="&amp;$B21,EvalData!R$7:R$9995)&lt;&gt;0,AVERAGEIF(EvalData!$A$7:$A$9995,"="&amp;$B21,EvalData!R$7:R$9995),"")</f>
        <v>0.43738416666666663</v>
      </c>
      <c r="W21" s="7">
        <f>IF(SUMIF(EvalData!$A$7:$A$9995,"="&amp;$B21,EvalData!S$7:S$9995)&lt;&gt;0,AVERAGEIF(EvalData!$A$7:$A$9995,"="&amp;$B21,EvalData!S$7:S$9995),"")</f>
        <v>0.44779250000000004</v>
      </c>
      <c r="X21" s="9">
        <f>IF(SUMIF(EvalData!$A$7:$A$9995,"="&amp;$B21,EvalData!T$7:T$9995)&lt;&gt;0,AVERAGEIF(EvalData!$A$7:$A$9995,"="&amp;$B21,EvalData!T$7:T$9995),"")</f>
        <v>1.0908736111111113</v>
      </c>
      <c r="Y21" s="9">
        <f>IF(SUMIF(EvalData!$A$7:$A$9995,"="&amp;$B21,EvalData!U$7:U$9995)&lt;&gt;0,AVERAGEIF(EvalData!$A$7:$A$9995,"="&amp;$B21,EvalData!U$7:U$9995),"")</f>
        <v>0.88334916666666674</v>
      </c>
      <c r="Z21" s="9">
        <f>IF(SUMIF(EvalData!$A$7:$A$9995,"="&amp;$B21,EvalData!V$7:V$9995)&lt;&gt;0,AVERAGEIF(EvalData!$A$7:$A$9995,"="&amp;$B21,EvalData!V$7:V$9995),"")</f>
        <v>0.22619722222222227</v>
      </c>
      <c r="AA21" s="9">
        <f>IF(SUMIF(EvalData!$A$7:$A$9995,"="&amp;$B21,EvalData!W$7:W$9995)&lt;&gt;0,AVERAGEIF(EvalData!$A$7:$A$9995,"="&amp;$B21,EvalData!W$7:W$9995),"")</f>
        <v>0.34486916666666656</v>
      </c>
      <c r="AB21" s="6">
        <f>IF(SUMIF(EvalData!$A$7:$A$9995,"="&amp;$B21,EvalData!X$7:X$9995)&lt;&gt;0,AVERAGEIF(EvalData!$A$7:$A$9995,"="&amp;$B21,EvalData!X$7:X$9995),"")</f>
        <v>255.32333333333332</v>
      </c>
      <c r="AC21" s="9">
        <f>IF(SUMIF(EvalData!$A$7:$A$9995,"="&amp;$B21,EvalData!Y$7:Y$9995)&lt;&gt;0,AVERAGEIF(EvalData!$A$7:$A$9995,"="&amp;$B21,EvalData!Y$7:Y$9995),"")</f>
        <v>1.1171399999999994</v>
      </c>
      <c r="AD21" s="9">
        <f>IF(SUMIF(EvalData!$A$7:$A$9995,"="&amp;$B21,EvalData!Z$7:Z$9995)&lt;&gt;0,AVERAGEIF(EvalData!$A$7:$A$9995,"="&amp;$B21,EvalData!Z$7:Z$9995),"")</f>
        <v>0.68908888888888897</v>
      </c>
      <c r="AE21" s="9">
        <f>IF(SUMIF(EvalData!$A$7:$A$9995,"="&amp;$B21,EvalData!AA$7:AA$9995)&lt;&gt;0,AVERAGEIF(EvalData!$A$7:$A$9995,"="&amp;$B21,EvalData!AA$7:AA$9995),"")</f>
        <v>8.5305555555555579E-2</v>
      </c>
      <c r="AF21" s="6">
        <f>IF(SUMIF(EvalData!$A$7:$A$9995,"="&amp;$B21,EvalData!AB$7:AB$9995)&lt;&gt;0,AVERAGEIF(EvalData!$A$7:$A$9995,"="&amp;$B21,EvalData!AB$7:AB$9995),"")</f>
        <v>24.111111111111111</v>
      </c>
      <c r="AG21" s="9">
        <f>IF(SUMIF(EvalData!$A$7:$A$9995,"="&amp;$B21,EvalData!AC$7:AC$9995)&lt;&gt;0,AVERAGEIF(EvalData!$A$7:$A$9995,"="&amp;$B21,EvalData!AC$7:AC$9995),"")</f>
        <v>0.12407166666666664</v>
      </c>
      <c r="AH21" s="9">
        <f>IF(AG21&lt;&gt;"",_xlfn.MAXIFS(EvalData!AC$7:AC$9995,EvalData!A$7:A$9995,"="&amp;B21),"")</f>
        <v>0.32142999999999999</v>
      </c>
      <c r="AI21" s="6">
        <f>IF(SUMIF(EvalData!$A$7:$A$9995,"="&amp;$B21,EvalData!AD$7:AD$9995)&lt;&gt;0,AVERAGEIF(EvalData!$A$7:$A$9995,"="&amp;$B21,EvalData!AD$7:AD$9995),"")</f>
        <v>50.972222222222221</v>
      </c>
      <c r="AJ21" s="9">
        <f>IF(SUMIF(EvalData!$A$7:$A$9995,"="&amp;$B21,EvalData!AE$7:AE$9995)&lt;&gt;0,AVERAGEIF(EvalData!$A$7:$A$9995,"="&amp;$B21,EvalData!AE$7:AE$9995),"")</f>
        <v>0.91718972222222184</v>
      </c>
      <c r="AK21" s="12">
        <f>IF(SUMIF(EvalData!$A$7:$A$9995,"="&amp;$B21,EvalData!AF$7:AF$9995)&lt;&gt;0,AVERAGEIF(EvalData!$A$7:$A$9995,"="&amp;$B21,EvalData!AF$7:AF$9995),"")</f>
        <v>3.0430277777777781</v>
      </c>
      <c r="AL21" s="12">
        <f>IF(SUMIF(EvalData!$A$7:$A$9995,"="&amp;$B21,EvalData!AG$7:AG$9995)&lt;&gt;0,AVERAGEIF(EvalData!$A$7:$A$9995,"="&amp;$B21,EvalData!AG$7:AG$9995),"")</f>
        <v>4.176805555555557</v>
      </c>
      <c r="AM21" s="12">
        <f>IF(SUMIF(EvalData!$A$7:$A$9995,"="&amp;$B21,EvalData!AH$7:AH$9995)&lt;&gt;0,AVERAGEIF(EvalData!$A$7:$A$9995,"="&amp;$B21,EvalData!AH$7:AH$9995),"")</f>
        <v>8.3676111111111098</v>
      </c>
      <c r="AN21" s="12">
        <f>IF(SUMIF(EvalData!$A$7:$A$9995,"="&amp;$B21,EvalData!AI$7:AI$9995)&lt;&gt;0,AVERAGEIF(EvalData!$A$7:$A$9995,"="&amp;$B21,EvalData!AI$7:AI$9995),"")</f>
        <v>42.824944444444448</v>
      </c>
      <c r="AO21" s="12">
        <f>IF(SUMIF(EvalData!$A$7:$A$9995,"="&amp;$B21,EvalData!AJ$7:AJ$9995)&lt;&gt;0,AVERAGEIF(EvalData!$A$7:$A$9995,"="&amp;$B21,EvalData!AJ$7:AJ$9995),"")</f>
        <v>19.375444444444447</v>
      </c>
      <c r="AP21" s="12">
        <f>IF(SUMIF(EvalData!$A$7:$A$9995,"="&amp;$B21,EvalData!AK$7:AK$9995)&lt;&gt;0,AVERAGEIF(EvalData!$A$7:$A$9995,"="&amp;$B21,EvalData!AK$7:AK$9995),"")</f>
        <v>124.02280555555555</v>
      </c>
      <c r="AQ21" s="9">
        <f>IF(SUMIF(EvalData!$A$7:$A$9995,"="&amp;$B21,EvalData!AL$7:AL$9995)&lt;&gt;0,AVERAGEIF(EvalData!$A$7:$A$9995,"="&amp;$B21,EvalData!AL$7:AL$9995),"")</f>
        <v>0.28066472222222227</v>
      </c>
      <c r="AR21" s="9">
        <f>IF(SUMIF(EvalData!$A$7:$A$9995,"="&amp;$B21,EvalData!AM$7:AM$9995)&lt;&gt;0,AVERAGEIF(EvalData!$A$7:$A$9995,"="&amp;$B21,EvalData!AM$7:AM$9995),"")</f>
        <v>0.40870277777777786</v>
      </c>
      <c r="AS21" s="6">
        <f>IF(SUMIF(EvalData!$A$7:$A$9995,"="&amp;$B21,EvalData!AN$7:AN$9995)&lt;&gt;0,AVERAGEIF(EvalData!$A$7:$A$9995,"="&amp;$B21,EvalData!AN$7:AN$9995),"")</f>
        <v>44884.944444444445</v>
      </c>
      <c r="AT21" s="6">
        <f>IF(SUMIF(EvalData!$A$7:$A$9995,"="&amp;$B21,EvalData!AO$7:AO$9995)&lt;&gt;0,AVERAGEIF(EvalData!$A$7:$A$9995,"="&amp;$B21,EvalData!AO$7:AO$9995),"")</f>
        <v>440.58888888888885</v>
      </c>
      <c r="AU21" s="9">
        <f>IF(SUMIF(EvalData!$A$7:$A$9995,"="&amp;$B21,EvalData!AP$7:AP$9995)&lt;&gt;0,AVERAGEIF(EvalData!$A$7:$A$9995,"="&amp;$B21,EvalData!AP$7:AP$9995),"")</f>
        <v>0.2548286111111111</v>
      </c>
      <c r="AV21" s="9">
        <f>IF(SUMIF(EvalData!$A$7:$A$9995,"="&amp;$B21,EvalData!AQ$7:AQ$9995)&lt;&gt;0,AVERAGEIF(EvalData!$A$7:$A$9995,"="&amp;$B21,EvalData!AQ$7:AQ$9995),"")</f>
        <v>0.53200138888888882</v>
      </c>
      <c r="AW21" s="9">
        <f>IF(SUMIF(EvalData!$A$7:$A$9995,"="&amp;$B21,EvalData!AR$7:AR$9995)&lt;&gt;0,AVERAGEIF(EvalData!$A$7:$A$9995,"="&amp;$B21,EvalData!AR$7:AR$9995),"")</f>
        <v>0.23980555555555563</v>
      </c>
      <c r="AX21" s="12">
        <f>IF(SUMIF(EvalData!$A$7:$A$9995,"="&amp;$B21,EvalData!AS$7:AS$9995)&lt;&gt;0,AVERAGEIF(EvalData!$A$7:$A$9995,"="&amp;$B21,EvalData!AS$7:AS$9995),"")</f>
        <v>15.972222222222221</v>
      </c>
      <c r="AY21" s="9">
        <f>IF(SUMIF(EvalData!$A$7:$A$9995,"="&amp;$B21,EvalData!AT$7:AT$9995)&lt;&gt;0,AVERAGEIF(EvalData!$A$7:$A$9995,"="&amp;$B21,EvalData!AT$7:AT$9995),"")</f>
        <v>0.38793472222222225</v>
      </c>
      <c r="AZ21" s="9">
        <f>IF(AY21&lt;&gt;"",_xlfn.MAXIFS(EvalData!AT$7:AT$9995,EvalData!A$7:A$9995,"="&amp;B21),"")</f>
        <v>0.61538000000000004</v>
      </c>
      <c r="BA21" s="9">
        <f>IF(SUMIF(EvalData!$A$7:$A$9995,"="&amp;$B21,EvalData!AU$7:AU$9995)&lt;&gt;0,AVERAGEIF(EvalData!$A$7:$A$9995,"="&amp;$B21,EvalData!AU$7:AU$9995),"")</f>
        <v>0.73651833333333316</v>
      </c>
      <c r="BB21" s="12">
        <f>IF(SUMIF(EvalData!$A$7:$A$9995,"="&amp;$B21,EvalData!AV$7:AV$9995)&lt;&gt;0,AVERAGEIF(EvalData!$A$7:$A$9995,"="&amp;$B21,EvalData!AV$7:AV$9995),"")</f>
        <v>10.305555555555555</v>
      </c>
      <c r="BC21" s="9">
        <f>IF(SUMIF(EvalData!$A$7:$A$9995,"="&amp;$B21,EvalData!AW$7:AW$9995)&lt;&gt;0,AVERAGEIF(EvalData!$A$7:$A$9995,"="&amp;$B21,EvalData!AW$7:AW$9995),"")</f>
        <v>0.62699527777777797</v>
      </c>
      <c r="BD21" s="9">
        <f>IF(BC21&lt;&gt;"",_xlfn.MAXIFS(EvalData!AW$7:AW$9995,EvalData!A$7:A$9995,"="&amp;B21),"")</f>
        <v>0.86363999999999996</v>
      </c>
    </row>
    <row r="22" spans="1:56" x14ac:dyDescent="0.3">
      <c r="A22" s="77" t="b">
        <v>0</v>
      </c>
      <c r="B22" t="s">
        <v>52</v>
      </c>
      <c r="C22" s="73" t="b">
        <f>_xlfn.MAXIFS(EvalData!D$7:D$9995,EvalData!C$7:C$9995,"="&amp;B22)=MAX(EvalData!D$7:D$9995)</f>
        <v>1</v>
      </c>
      <c r="D22" s="4" cm="1">
        <f t="array" ref="D22">SUM(IF(ISNUMBER(EvalData!G$7:G$9995),IF(EvalData!$A$7:$A$9995=$B22,1,0)),0)</f>
        <v>58</v>
      </c>
      <c r="E22" s="3" cm="1">
        <f t="array" ref="E22">SUM(IF(ISNUMBER(EvalData!N$7:N$9995),IF(EvalData!$A$7:$A$9995=B22,1,0)),0)</f>
        <v>58</v>
      </c>
      <c r="F22" s="3" cm="1">
        <f t="array" ref="F22">SUM(IF(ISNUMBER(EvalData!AD$7:AD$9995),IF(EvalData!$A$7:$A$9995=B22,1,0)),0)</f>
        <v>58</v>
      </c>
      <c r="G22" s="6" cm="1">
        <f t="array" ref="G22">IF(D22&lt;&gt;0,SUM(IF(EvalData!$A$7:$A$9995=$B22,ABS(EvalData!G$7:G$9995),0))/D22,"")</f>
        <v>2557.0517241379312</v>
      </c>
      <c r="H22" s="7">
        <f>IF(SUMIF(EvalData!$A$7:$A$9995,"="&amp;$B22,EvalData!H$7:H$9995)&lt;&gt;0,AVERAGEIF(EvalData!$A$7:$A$9995,"="&amp;$B22,EvalData!H$7:H$9995),"")</f>
        <v>-7.1879310344827585E-2</v>
      </c>
      <c r="I22" s="7" cm="1">
        <f t="array" ref="I22">IF(D22&lt;&gt;0,SUM(IF(EvalData!$A$7:$A$9995=$B22,ABS(_xlfn.NUMBERVALUE(EvalData!H$7:H$9995)))/D22,0),"")</f>
        <v>0.14577586206896553</v>
      </c>
      <c r="J22" s="8">
        <f>IF(SUMIF(EvalData!$A$7:$A$9995,"="&amp;$B22,EvalData!I$7:I$9995)&lt;&gt;0,AVERAGEIF(EvalData!$A$7:$A$9995,"="&amp;$B22,EvalData!I$7:I$9995),"")</f>
        <v>-5.5352931034482772E-2</v>
      </c>
      <c r="K22" s="8" cm="1">
        <f t="array" ref="K22">IF(D22&lt;&gt;0,SUM(IF(EvalData!$A$7:$A$9995=$B22,ABS(_xlfn.NUMBERVALUE(EvalData!I$7:I$9995)))/D22,0),"")</f>
        <v>0.13710672413793104</v>
      </c>
      <c r="L22" s="8">
        <f>IF(SUMIF(EvalData!$A$7:$A$9995,"="&amp;$B22,EvalData!J$7:J$9995)&lt;&gt;0,AVERAGEIF(EvalData!$A$7:$A$9995,"="&amp;$B22,EvalData!J$7:J$9995),"")</f>
        <v>-8.3985689655172419E-2</v>
      </c>
      <c r="M22" s="8" cm="1">
        <f t="array" ref="M22">IF(D22&lt;&gt;0,SUM(IF(EvalData!$A$7:$A$9995=$B22,ABS(_xlfn.NUMBERVALUE(EvalData!J$7:J$9995)))/D22,0),"")</f>
        <v>0.16573948275862066</v>
      </c>
      <c r="N22" s="9">
        <f>IF(SUMIF(EvalData!$A$7:$A$9995,"="&amp;$B22,EvalData!K$7:K$9995)&lt;&gt;0,AVERAGEIF(EvalData!$A$7:$A$9995,"="&amp;$B22,EvalData!K$7:K$9995),"")</f>
        <v>0.70344827586206882</v>
      </c>
      <c r="O22" s="10">
        <f>IF(SUMIF(EvalData!$A$7:$A$9995,"="&amp;$B22,EvalData!L$7:L$9995)&lt;&gt;0,AVERAGEIF(EvalData!$A$7:$A$9995,"="&amp;$B22,EvalData!L$7:L$9995),"")</f>
        <v>16.758620689655171</v>
      </c>
      <c r="P22" s="9">
        <f>IF(SUMIF(EvalData!$A$7:$A$9995,"="&amp;$B22,EvalData!M$7:M$9995)&lt;&gt;0,AVERAGEIF(EvalData!$A$7:$A$9995,"="&amp;$B22,EvalData!M$7:M$9995),"")</f>
        <v>0.54876948275862081</v>
      </c>
      <c r="Q22" s="9">
        <f>IF(P22&lt;&gt;"",_xlfn.MAXIFS(EvalData!M$7:M$9995,EvalData!A$7:A$9995,"="&amp;B22),"")</f>
        <v>1</v>
      </c>
      <c r="R22" s="10">
        <f>IF(SUMIF(EvalData!$A$7:$A$9995,"="&amp;$B22,EvalData!N$7:N$9995)&lt;&gt;0,AVERAGEIF(EvalData!$A$7:$A$9995,"="&amp;$B22,EvalData!N$7:N$9995),"")</f>
        <v>51</v>
      </c>
      <c r="S22" s="62">
        <f>IF(SUMIF(EvalData!$A$7:$A$9995,"="&amp;$B22,EvalData!O$7:O$9995)&lt;&gt;0,AVERAGEIF(EvalData!$A$7:$A$9995,"="&amp;$B22,EvalData!O$7:O$9995),"")</f>
        <v>18.676034482758624</v>
      </c>
      <c r="T22" s="6">
        <f>IF(SUMIF(EvalData!$A$7:$A$9995,"="&amp;$B22,EvalData!P$7:P$9995)&lt;&gt;0,AVERAGEIF(EvalData!$A$7:$A$9995,"="&amp;$B22,EvalData!P$7:P$9995),"")</f>
        <v>4735.1427586206892</v>
      </c>
      <c r="U22" s="6">
        <f>IF(SUMIF(EvalData!$A$7:$A$9995,"="&amp;$B22,EvalData!Q$7:Q$9995)&lt;&gt;0,AVERAGEIF(EvalData!$A$7:$A$9995,"="&amp;$B22,EvalData!Q$7:Q$9995),"")</f>
        <v>116.26362068965518</v>
      </c>
      <c r="V22" s="11">
        <f>IF(SUMIF(EvalData!$A$7:$A$9995,"="&amp;$B22,EvalData!R$7:R$9995)&lt;&gt;0,AVERAGEIF(EvalData!$A$7:$A$9995,"="&amp;$B22,EvalData!R$7:R$9995),"")</f>
        <v>0.28061637931034472</v>
      </c>
      <c r="W22" s="7">
        <f>IF(SUMIF(EvalData!$A$7:$A$9995,"="&amp;$B22,EvalData!S$7:S$9995)&lt;&gt;0,AVERAGEIF(EvalData!$A$7:$A$9995,"="&amp;$B22,EvalData!S$7:S$9995),"")</f>
        <v>-5.2463793103448272E-2</v>
      </c>
      <c r="X22" s="9">
        <f>IF(SUMIF(EvalData!$A$7:$A$9995,"="&amp;$B22,EvalData!T$7:T$9995)&lt;&gt;0,AVERAGEIF(EvalData!$A$7:$A$9995,"="&amp;$B22,EvalData!T$7:T$9995),"")</f>
        <v>0.76065568965517183</v>
      </c>
      <c r="Y22" s="9">
        <f>IF(SUMIF(EvalData!$A$7:$A$9995,"="&amp;$B22,EvalData!U$7:U$9995)&lt;&gt;0,AVERAGEIF(EvalData!$A$7:$A$9995,"="&amp;$B22,EvalData!U$7:U$9995),"")</f>
        <v>-9.3666724137931048E-2</v>
      </c>
      <c r="Z22" s="9">
        <f>IF(SUMIF(EvalData!$A$7:$A$9995,"="&amp;$B22,EvalData!V$7:V$9995)&lt;&gt;0,AVERAGEIF(EvalData!$A$7:$A$9995,"="&amp;$B22,EvalData!V$7:V$9995),"")</f>
        <v>0.39114293103448278</v>
      </c>
      <c r="AA22" s="9">
        <f>IF(SUMIF(EvalData!$A$7:$A$9995,"="&amp;$B22,EvalData!W$7:W$9995)&lt;&gt;0,AVERAGEIF(EvalData!$A$7:$A$9995,"="&amp;$B22,EvalData!W$7:W$9995),"")</f>
        <v>0.1670041379310345</v>
      </c>
      <c r="AB22" s="6">
        <f>IF(SUMIF(EvalData!$A$7:$A$9995,"="&amp;$B22,EvalData!X$7:X$9995)&lt;&gt;0,AVERAGEIF(EvalData!$A$7:$A$9995,"="&amp;$B22,EvalData!X$7:X$9995),"")</f>
        <v>212.7306896551724</v>
      </c>
      <c r="AC22" s="9">
        <f>IF(SUMIF(EvalData!$A$7:$A$9995,"="&amp;$B22,EvalData!Y$7:Y$9995)&lt;&gt;0,AVERAGEIF(EvalData!$A$7:$A$9995,"="&amp;$B22,EvalData!Y$7:Y$9995),"")</f>
        <v>0.50375465517241402</v>
      </c>
      <c r="AD22" s="9">
        <f>IF(SUMIF(EvalData!$A$7:$A$9995,"="&amp;$B22,EvalData!Z$7:Z$9995)&lt;&gt;0,AVERAGEIF(EvalData!$A$7:$A$9995,"="&amp;$B22,EvalData!Z$7:Z$9995),"")</f>
        <v>0.39758517241379288</v>
      </c>
      <c r="AE22" s="9">
        <f>IF(SUMIF(EvalData!$A$7:$A$9995,"="&amp;$B22,EvalData!AA$7:AA$9995)&lt;&gt;0,AVERAGEIF(EvalData!$A$7:$A$9995,"="&amp;$B22,EvalData!AA$7:AA$9995),"")</f>
        <v>0.3555862068965519</v>
      </c>
      <c r="AF22" s="6">
        <f>IF(SUMIF(EvalData!$A$7:$A$9995,"="&amp;$B22,EvalData!AB$7:AB$9995)&lt;&gt;0,AVERAGEIF(EvalData!$A$7:$A$9995,"="&amp;$B22,EvalData!AB$7:AB$9995),"")</f>
        <v>18.189655172413794</v>
      </c>
      <c r="AG22" s="9">
        <f>IF(SUMIF(EvalData!$A$7:$A$9995,"="&amp;$B22,EvalData!AC$7:AC$9995)&lt;&gt;0,AVERAGEIF(EvalData!$A$7:$A$9995,"="&amp;$B22,EvalData!AC$7:AC$9995),"")</f>
        <v>0.48314620689655152</v>
      </c>
      <c r="AH22" s="9">
        <f>IF(AG22&lt;&gt;"",_xlfn.MAXIFS(EvalData!AC$7:AC$9995,EvalData!A$7:A$9995,"="&amp;B22),"")</f>
        <v>1</v>
      </c>
      <c r="AI22" s="6">
        <f>IF(SUMIF(EvalData!$A$7:$A$9995,"="&amp;$B22,EvalData!AD$7:AD$9995)&lt;&gt;0,AVERAGEIF(EvalData!$A$7:$A$9995,"="&amp;$B22,EvalData!AD$7:AD$9995),"")</f>
        <v>51</v>
      </c>
      <c r="AJ22" s="9">
        <f>IF(SUMIF(EvalData!$A$7:$A$9995,"="&amp;$B22,EvalData!AE$7:AE$9995)&lt;&gt;0,AVERAGEIF(EvalData!$A$7:$A$9995,"="&amp;$B22,EvalData!AE$7:AE$9995),"")</f>
        <v>0.57910689655172443</v>
      </c>
      <c r="AK22" s="12">
        <f>IF(SUMIF(EvalData!$A$7:$A$9995,"="&amp;$B22,EvalData!AF$7:AF$9995)&lt;&gt;0,AVERAGEIF(EvalData!$A$7:$A$9995,"="&amp;$B22,EvalData!AF$7:AF$9995),"")</f>
        <v>1.9284137931034482</v>
      </c>
      <c r="AL22" s="12">
        <f>IF(SUMIF(EvalData!$A$7:$A$9995,"="&amp;$B22,EvalData!AG$7:AG$9995)&lt;&gt;0,AVERAGEIF(EvalData!$A$7:$A$9995,"="&amp;$B22,EvalData!AG$7:AG$9995),"")</f>
        <v>2.0487068965517246</v>
      </c>
      <c r="AM22" s="12">
        <f>IF(SUMIF(EvalData!$A$7:$A$9995,"="&amp;$B22,EvalData!AH$7:AH$9995)&lt;&gt;0,AVERAGEIF(EvalData!$A$7:$A$9995,"="&amp;$B22,EvalData!AH$7:AH$9995),"")</f>
        <v>2.201775862068966</v>
      </c>
      <c r="AN22" s="12">
        <f>IF(SUMIF(EvalData!$A$7:$A$9995,"="&amp;$B22,EvalData!AI$7:AI$9995)&lt;&gt;0,AVERAGEIF(EvalData!$A$7:$A$9995,"="&amp;$B22,EvalData!AI$7:AI$9995),"")</f>
        <v>2.6388793103448274</v>
      </c>
      <c r="AO22" s="12">
        <f>IF(SUMIF(EvalData!$A$7:$A$9995,"="&amp;$B22,EvalData!AJ$7:AJ$9995)&lt;&gt;0,AVERAGEIF(EvalData!$A$7:$A$9995,"="&amp;$B22,EvalData!AJ$7:AJ$9995),"")</f>
        <v>2.3891724137931036</v>
      </c>
      <c r="AP22" s="12">
        <f>IF(SUMIF(EvalData!$A$7:$A$9995,"="&amp;$B22,EvalData!AK$7:AK$9995)&lt;&gt;0,AVERAGEIF(EvalData!$A$7:$A$9995,"="&amp;$B22,EvalData!AK$7:AK$9995),"")</f>
        <v>2.6739310344827576</v>
      </c>
      <c r="AQ22" s="9">
        <f>IF(SUMIF(EvalData!$A$7:$A$9995,"="&amp;$B22,EvalData!AL$7:AL$9995)&lt;&gt;0,AVERAGEIF(EvalData!$A$7:$A$9995,"="&amp;$B22,EvalData!AL$7:AL$9995),"")</f>
        <v>1.048086206896552E-2</v>
      </c>
      <c r="AR22" s="9">
        <f>IF(SUMIF(EvalData!$A$7:$A$9995,"="&amp;$B22,EvalData!AM$7:AM$9995)&lt;&gt;0,AVERAGEIF(EvalData!$A$7:$A$9995,"="&amp;$B22,EvalData!AM$7:AM$9995),"")</f>
        <v>6.7620689655172408E-4</v>
      </c>
      <c r="AS22" s="6">
        <f>IF(SUMIF(EvalData!$A$7:$A$9995,"="&amp;$B22,EvalData!AN$7:AN$9995)&lt;&gt;0,AVERAGEIF(EvalData!$A$7:$A$9995,"="&amp;$B22,EvalData!AN$7:AN$9995),"")</f>
        <v>93653.31034482758</v>
      </c>
      <c r="AT22" s="6">
        <f>IF(SUMIF(EvalData!$A$7:$A$9995,"="&amp;$B22,EvalData!AO$7:AO$9995)&lt;&gt;0,AVERAGEIF(EvalData!$A$7:$A$9995,"="&amp;$B22,EvalData!AO$7:AO$9995),"")</f>
        <v>432.65344827586199</v>
      </c>
      <c r="AU22" s="9">
        <f>IF(SUMIF(EvalData!$A$7:$A$9995,"="&amp;$B22,EvalData!AP$7:AP$9995)&lt;&gt;0,AVERAGEIF(EvalData!$A$7:$A$9995,"="&amp;$B22,EvalData!AP$7:AP$9995),"")</f>
        <v>0.63482775862068974</v>
      </c>
      <c r="AV22" s="9">
        <f>IF(SUMIF(EvalData!$A$7:$A$9995,"="&amp;$B22,EvalData!AQ$7:AQ$9995)&lt;&gt;0,AVERAGEIF(EvalData!$A$7:$A$9995,"="&amp;$B22,EvalData!AQ$7:AQ$9995),"")</f>
        <v>0.99454155172413783</v>
      </c>
      <c r="AW22" s="9">
        <f>IF(SUMIF(EvalData!$A$7:$A$9995,"="&amp;$B22,EvalData!AR$7:AR$9995)&lt;&gt;0,AVERAGEIF(EvalData!$A$7:$A$9995,"="&amp;$B22,EvalData!AR$7:AR$9995),"")</f>
        <v>0.59784482758620694</v>
      </c>
      <c r="AX22" s="12">
        <f>IF(SUMIF(EvalData!$A$7:$A$9995,"="&amp;$B22,EvalData!AS$7:AS$9995)&lt;&gt;0,AVERAGEIF(EvalData!$A$7:$A$9995,"="&amp;$B22,EvalData!AS$7:AS$9995),"")</f>
        <v>9.431034482758621</v>
      </c>
      <c r="AY22" s="9">
        <f>IF(SUMIF(EvalData!$A$7:$A$9995,"="&amp;$B22,EvalData!AT$7:AT$9995)&lt;&gt;0,AVERAGEIF(EvalData!$A$7:$A$9995,"="&amp;$B22,EvalData!AT$7:AT$9995),"")</f>
        <v>0.72805137931034491</v>
      </c>
      <c r="AZ22" s="9">
        <f>IF(AY22&lt;&gt;"",_xlfn.MAXIFS(EvalData!AT$7:AT$9995,EvalData!A$7:A$9995,"="&amp;B22),"")</f>
        <v>0.97058999999999995</v>
      </c>
      <c r="BA22" s="9">
        <f>IF(SUMIF(EvalData!$A$7:$A$9995,"="&amp;$B22,EvalData!AU$7:AU$9995)&lt;&gt;0,AVERAGEIF(EvalData!$A$7:$A$9995,"="&amp;$B22,EvalData!AU$7:AU$9995),"")</f>
        <v>0.60908189655172396</v>
      </c>
      <c r="BB22" s="12">
        <f>IF(SUMIF(EvalData!$A$7:$A$9995,"="&amp;$B22,EvalData!AV$7:AV$9995)&lt;&gt;0,AVERAGEIF(EvalData!$A$7:$A$9995,"="&amp;$B22,EvalData!AV$7:AV$9995),"")</f>
        <v>18.224137931034484</v>
      </c>
      <c r="BC22" s="9">
        <f>IF(SUMIF(EvalData!$A$7:$A$9995,"="&amp;$B22,EvalData!AW$7:AW$9995)&lt;&gt;0,AVERAGEIF(EvalData!$A$7:$A$9995,"="&amp;$B22,EvalData!AW$7:AW$9995),"")</f>
        <v>0.45192586206896546</v>
      </c>
      <c r="BD22" s="9">
        <f>IF(BC22&lt;&gt;"",_xlfn.MAXIFS(EvalData!AW$7:AW$9995,EvalData!A$7:A$9995,"="&amp;B22),"")</f>
        <v>0.91176000000000001</v>
      </c>
    </row>
    <row r="23" spans="1:56" ht="17.25" thickBot="1" x14ac:dyDescent="0.35">
      <c r="A23" s="75" t="s">
        <v>172</v>
      </c>
      <c r="B23" t="s">
        <v>58</v>
      </c>
      <c r="C23" s="73" t="b">
        <f>_xlfn.MAXIFS(EvalData!D$7:D$9995,EvalData!C$7:C$9995,"="&amp;B23)=MAX(EvalData!D$7:D$9995)</f>
        <v>1</v>
      </c>
      <c r="D23" s="4" cm="1">
        <f t="array" ref="D23">SUM(IF(ISNUMBER(EvalData!G$7:G$9995),IF(EvalData!$A$7:$A$9995=$B23,1,0)),0)</f>
        <v>26</v>
      </c>
      <c r="E23" s="3" cm="1">
        <f t="array" ref="E23">SUM(IF(ISNUMBER(EvalData!N$7:N$9995),IF(EvalData!$A$7:$A$9995=B23,1,0)),0)</f>
        <v>34</v>
      </c>
      <c r="F23" s="3" cm="1">
        <f t="array" ref="F23">SUM(IF(ISNUMBER(EvalData!AD$7:AD$9995),IF(EvalData!$A$7:$A$9995=B23,1,0)),0)</f>
        <v>34</v>
      </c>
      <c r="G23" s="6" cm="1">
        <f t="array" ref="G23">IF(D23&lt;&gt;0,SUM(IF(EvalData!$A$7:$A$9995=$B23,ABS(EvalData!G$7:G$9995),0))/D23,"")</f>
        <v>3628.3461538461538</v>
      </c>
      <c r="H23" s="7">
        <f>IF(SUMIF(EvalData!$A$7:$A$9995,"="&amp;$B23,EvalData!H$7:H$9995)&lt;&gt;0,AVERAGEIF(EvalData!$A$7:$A$9995,"="&amp;$B23,EvalData!H$7:H$9995),"")</f>
        <v>-0.12411538461538463</v>
      </c>
      <c r="I23" s="7" cm="1">
        <f t="array" ref="I23">IF(D23&lt;&gt;0,SUM(IF(EvalData!$A$7:$A$9995=$B23,ABS(_xlfn.NUMBERVALUE(EvalData!H$7:H$9995)))/D23,0),"")</f>
        <v>0.1511153846153846</v>
      </c>
      <c r="J23" s="8">
        <f>IF(SUMIF(EvalData!$A$7:$A$9995,"="&amp;$B23,EvalData!I$7:I$9995)&lt;&gt;0,AVERAGEIF(EvalData!$A$7:$A$9995,"="&amp;$B23,EvalData!I$7:I$9995),"")</f>
        <v>-0.10984807692307694</v>
      </c>
      <c r="K23" s="8" cm="1">
        <f t="array" ref="K23">IF(D23&lt;&gt;0,SUM(IF(EvalData!$A$7:$A$9995=$B23,ABS(_xlfn.NUMBERVALUE(EvalData!I$7:I$9995)))/D23,0),"")</f>
        <v>0.13871807692307694</v>
      </c>
      <c r="L23" s="8">
        <f>IF(SUMIF(EvalData!$A$7:$A$9995,"="&amp;$B23,EvalData!J$7:J$9995)&lt;&gt;0,AVERAGEIF(EvalData!$A$7:$A$9995,"="&amp;$B23,EvalData!J$7:J$9995),"")</f>
        <v>-0.13893730769230772</v>
      </c>
      <c r="M23" s="8" cm="1">
        <f t="array" ref="M23">IF(D23&lt;&gt;0,SUM(IF(EvalData!$A$7:$A$9995=$B23,ABS(_xlfn.NUMBERVALUE(EvalData!J$7:J$9995)))/D23,0),"")</f>
        <v>0.1678073076923077</v>
      </c>
      <c r="N23" s="9">
        <f>IF(SUMIF(EvalData!$A$7:$A$9995,"="&amp;$B23,EvalData!K$7:K$9995)&lt;&gt;0,AVERAGEIF(EvalData!$A$7:$A$9995,"="&amp;$B23,EvalData!K$7:K$9995),"")</f>
        <v>0.70576923076923082</v>
      </c>
      <c r="O23" s="10">
        <f>IF(SUMIF(EvalData!$A$7:$A$9995,"="&amp;$B23,EvalData!L$7:L$9995)&lt;&gt;0,AVERAGEIF(EvalData!$A$7:$A$9995,"="&amp;$B23,EvalData!L$7:L$9995),"")</f>
        <v>14.884615384615385</v>
      </c>
      <c r="P23" s="9">
        <f>IF(SUMIF(EvalData!$A$7:$A$9995,"="&amp;$B23,EvalData!M$7:M$9995)&lt;&gt;0,AVERAGEIF(EvalData!$A$7:$A$9995,"="&amp;$B23,EvalData!M$7:M$9995),"")</f>
        <v>0.58763461538461548</v>
      </c>
      <c r="Q23" s="9">
        <f>IF(P23&lt;&gt;"",_xlfn.MAXIFS(EvalData!M$7:M$9995,EvalData!A$7:A$9995,"="&amp;B23),"")</f>
        <v>1</v>
      </c>
      <c r="R23" s="10">
        <f>IF(SUMIF(EvalData!$A$7:$A$9995,"="&amp;$B23,EvalData!N$7:N$9995)&lt;&gt;0,AVERAGEIF(EvalData!$A$7:$A$9995,"="&amp;$B23,EvalData!N$7:N$9995),"")</f>
        <v>50.176470588235297</v>
      </c>
      <c r="S23" s="62">
        <f>IF(SUMIF(EvalData!$A$7:$A$9995,"="&amp;$B23,EvalData!O$7:O$9995)&lt;&gt;0,AVERAGEIF(EvalData!$A$7:$A$9995,"="&amp;$B23,EvalData!O$7:O$9995),"")</f>
        <v>71.774705882352933</v>
      </c>
      <c r="T23" s="6">
        <f>IF(SUMIF(EvalData!$A$7:$A$9995,"="&amp;$B23,EvalData!P$7:P$9995)&lt;&gt;0,AVERAGEIF(EvalData!$A$7:$A$9995,"="&amp;$B23,EvalData!P$7:P$9995),"")</f>
        <v>4079514.7711764704</v>
      </c>
      <c r="U23" s="6">
        <f>IF(SUMIF(EvalData!$A$7:$A$9995,"="&amp;$B23,EvalData!Q$7:Q$9995)&lt;&gt;0,AVERAGEIF(EvalData!$A$7:$A$9995,"="&amp;$B23,EvalData!Q$7:Q$9995),"")</f>
        <v>1594.1850000000004</v>
      </c>
      <c r="V23" s="11">
        <f>IF(SUMIF(EvalData!$A$7:$A$9995,"="&amp;$B23,EvalData!R$7:R$9995)&lt;&gt;0,AVERAGEIF(EvalData!$A$7:$A$9995,"="&amp;$B23,EvalData!R$7:R$9995),"")</f>
        <v>0.54051882352941161</v>
      </c>
      <c r="W23" s="7">
        <f>IF(SUMIF(EvalData!$A$7:$A$9995,"="&amp;$B23,EvalData!S$7:S$9995)&lt;&gt;0,AVERAGEIF(EvalData!$A$7:$A$9995,"="&amp;$B23,EvalData!S$7:S$9995),"")</f>
        <v>0.28183999999999998</v>
      </c>
      <c r="X23" s="9">
        <f>IF(SUMIF(EvalData!$A$7:$A$9995,"="&amp;$B23,EvalData!T$7:T$9995)&lt;&gt;0,AVERAGEIF(EvalData!$A$7:$A$9995,"="&amp;$B23,EvalData!T$7:T$9995),"")</f>
        <v>6.9307788235294092</v>
      </c>
      <c r="Y23" s="9">
        <f>IF(SUMIF(EvalData!$A$7:$A$9995,"="&amp;$B23,EvalData!U$7:U$9995)&lt;&gt;0,AVERAGEIF(EvalData!$A$7:$A$9995,"="&amp;$B23,EvalData!U$7:U$9995),"")</f>
        <v>6.5376588235294086</v>
      </c>
      <c r="Z23" s="9">
        <f>IF(SUMIF(EvalData!$A$7:$A$9995,"="&amp;$B23,EvalData!V$7:V$9995)&lt;&gt;0,AVERAGEIF(EvalData!$A$7:$A$9995,"="&amp;$B23,EvalData!V$7:V$9995),"")</f>
        <v>0.43907676470588236</v>
      </c>
      <c r="AA23" s="9">
        <f>IF(SUMIF(EvalData!$A$7:$A$9995,"="&amp;$B23,EvalData!W$7:W$9995)&lt;&gt;0,AVERAGEIF(EvalData!$A$7:$A$9995,"="&amp;$B23,EvalData!W$7:W$9995),"")</f>
        <v>0.13560558823529412</v>
      </c>
      <c r="AB23" s="6">
        <f>IF(SUMIF(EvalData!$A$7:$A$9995,"="&amp;$B23,EvalData!X$7:X$9995)&lt;&gt;0,AVERAGEIF(EvalData!$A$7:$A$9995,"="&amp;$B23,EvalData!X$7:X$9995),"")</f>
        <v>2363.5020588235279</v>
      </c>
      <c r="AC23" s="9">
        <f>IF(SUMIF(EvalData!$A$7:$A$9995,"="&amp;$B23,EvalData!Y$7:Y$9995)&lt;&gt;0,AVERAGEIF(EvalData!$A$7:$A$9995,"="&amp;$B23,EvalData!Y$7:Y$9995),"")</f>
        <v>6.8674988235294112</v>
      </c>
      <c r="AD23" s="9">
        <f>IF(SUMIF(EvalData!$A$7:$A$9995,"="&amp;$B23,EvalData!Z$7:Z$9995)&lt;&gt;0,AVERAGEIF(EvalData!$A$7:$A$9995,"="&amp;$B23,EvalData!Z$7:Z$9995),"")</f>
        <v>0.42845999999999984</v>
      </c>
      <c r="AE23" s="9">
        <f>IF(SUMIF(EvalData!$A$7:$A$9995,"="&amp;$B23,EvalData!AA$7:AA$9995)&lt;&gt;0,AVERAGEIF(EvalData!$A$7:$A$9995,"="&amp;$B23,EvalData!AA$7:AA$9995),"")</f>
        <v>0.54408823529411765</v>
      </c>
      <c r="AF23" s="6">
        <f>IF(SUMIF(EvalData!$A$7:$A$9995,"="&amp;$B23,EvalData!AB$7:AB$9995)&lt;&gt;0,AVERAGEIF(EvalData!$A$7:$A$9995,"="&amp;$B23,EvalData!AB$7:AB$9995),"")</f>
        <v>10.294117647058824</v>
      </c>
      <c r="AG23" s="9">
        <f>IF(SUMIF(EvalData!$A$7:$A$9995,"="&amp;$B23,EvalData!AC$7:AC$9995)&lt;&gt;0,AVERAGEIF(EvalData!$A$7:$A$9995,"="&amp;$B23,EvalData!AC$7:AC$9995),"")</f>
        <v>0.72714970588235317</v>
      </c>
      <c r="AH23" s="9">
        <f>IF(AG23&lt;&gt;"",_xlfn.MAXIFS(EvalData!AC$7:AC$9995,EvalData!A$7:A$9995,"="&amp;B23),"")</f>
        <v>1</v>
      </c>
      <c r="AI23" s="6">
        <f>IF(SUMIF(EvalData!$A$7:$A$9995,"="&amp;$B23,EvalData!AD$7:AD$9995)&lt;&gt;0,AVERAGEIF(EvalData!$A$7:$A$9995,"="&amp;$B23,EvalData!AD$7:AD$9995),"")</f>
        <v>50.176470588235297</v>
      </c>
      <c r="AJ23" s="9">
        <f>IF(SUMIF(EvalData!$A$7:$A$9995,"="&amp;$B23,EvalData!AE$7:AE$9995)&lt;&gt;0,AVERAGEIF(EvalData!$A$7:$A$9995,"="&amp;$B23,EvalData!AE$7:AE$9995),"")</f>
        <v>0.87389147058823524</v>
      </c>
      <c r="AK23" s="12">
        <f>IF(SUMIF(EvalData!$A$7:$A$9995,"="&amp;$B23,EvalData!AF$7:AF$9995)&lt;&gt;0,AVERAGEIF(EvalData!$A$7:$A$9995,"="&amp;$B23,EvalData!AF$7:AF$9995),"")</f>
        <v>3.899999999999999</v>
      </c>
      <c r="AL23" s="12">
        <f>IF(SUMIF(EvalData!$A$7:$A$9995,"="&amp;$B23,EvalData!AG$7:AG$9995)&lt;&gt;0,AVERAGEIF(EvalData!$A$7:$A$9995,"="&amp;$B23,EvalData!AG$7:AG$9995),"")</f>
        <v>5.0482647058823531</v>
      </c>
      <c r="AM23" s="12">
        <f>IF(SUMIF(EvalData!$A$7:$A$9995,"="&amp;$B23,EvalData!AH$7:AH$9995)&lt;&gt;0,AVERAGEIF(EvalData!$A$7:$A$9995,"="&amp;$B23,EvalData!AH$7:AH$9995),"")</f>
        <v>6.8937941176470598</v>
      </c>
      <c r="AN23" s="12">
        <f>IF(SUMIF(EvalData!$A$7:$A$9995,"="&amp;$B23,EvalData!AI$7:AI$9995)&lt;&gt;0,AVERAGEIF(EvalData!$A$7:$A$9995,"="&amp;$B23,EvalData!AI$7:AI$9995),"")</f>
        <v>19.531647058823527</v>
      </c>
      <c r="AO23" s="12">
        <f>IF(SUMIF(EvalData!$A$7:$A$9995,"="&amp;$B23,EvalData!AJ$7:AJ$9995)&lt;&gt;0,AVERAGEIF(EvalData!$A$7:$A$9995,"="&amp;$B23,EvalData!AJ$7:AJ$9995),"")</f>
        <v>10.674176470588232</v>
      </c>
      <c r="AP23" s="12">
        <f>IF(SUMIF(EvalData!$A$7:$A$9995,"="&amp;$B23,EvalData!AK$7:AK$9995)&lt;&gt;0,AVERAGEIF(EvalData!$A$7:$A$9995,"="&amp;$B23,EvalData!AK$7:AK$9995),"")</f>
        <v>19.763352941176468</v>
      </c>
      <c r="AQ23" s="9">
        <f>IF(SUMIF(EvalData!$A$7:$A$9995,"="&amp;$B23,EvalData!AL$7:AL$9995)&lt;&gt;0,AVERAGEIF(EvalData!$A$7:$A$9995,"="&amp;$B23,EvalData!AL$7:AL$9995),"")</f>
        <v>0.38245617647058816</v>
      </c>
      <c r="AR23" s="9">
        <f>IF(SUMIF(EvalData!$A$7:$A$9995,"="&amp;$B23,EvalData!AM$7:AM$9995)&lt;&gt;0,AVERAGEIF(EvalData!$A$7:$A$9995,"="&amp;$B23,EvalData!AM$7:AM$9995),"")</f>
        <v>0.27373000000000003</v>
      </c>
      <c r="AS23" s="6">
        <f>IF(SUMIF(EvalData!$A$7:$A$9995,"="&amp;$B23,EvalData!AN$7:AN$9995)&lt;&gt;0,AVERAGEIF(EvalData!$A$7:$A$9995,"="&amp;$B23,EvalData!AN$7:AN$9995),"")</f>
        <v>1236116.2647058824</v>
      </c>
      <c r="AT23" s="6">
        <f>IF(SUMIF(EvalData!$A$7:$A$9995,"="&amp;$B23,EvalData!AO$7:AO$9995)&lt;&gt;0,AVERAGEIF(EvalData!$A$7:$A$9995,"="&amp;$B23,EvalData!AO$7:AO$9995),"")</f>
        <v>5067.214705882353</v>
      </c>
      <c r="AU23" s="9">
        <f>IF(SUMIF(EvalData!$A$7:$A$9995,"="&amp;$B23,EvalData!AP$7:AP$9995)&lt;&gt;0,AVERAGEIF(EvalData!$A$7:$A$9995,"="&amp;$B23,EvalData!AP$7:AP$9995),"")</f>
        <v>0.28792558823529413</v>
      </c>
      <c r="AV23" s="9">
        <f>IF(SUMIF(EvalData!$A$7:$A$9995,"="&amp;$B23,EvalData!AQ$7:AQ$9995)&lt;&gt;0,AVERAGEIF(EvalData!$A$7:$A$9995,"="&amp;$B23,EvalData!AQ$7:AQ$9995),"")</f>
        <v>0.57846147058823538</v>
      </c>
      <c r="AW23" s="9">
        <f>IF(SUMIF(EvalData!$A$7:$A$9995,"="&amp;$B23,EvalData!AR$7:AR$9995)&lt;&gt;0,AVERAGEIF(EvalData!$A$7:$A$9995,"="&amp;$B23,EvalData!AR$7:AR$9995),"")</f>
        <v>0.22879411764705884</v>
      </c>
      <c r="AX23" s="12">
        <f>IF(SUMIF(EvalData!$A$7:$A$9995,"="&amp;$B23,EvalData!AS$7:AS$9995)&lt;&gt;0,AVERAGEIF(EvalData!$A$7:$A$9995,"="&amp;$B23,EvalData!AS$7:AS$9995),"")</f>
        <v>26.470588235294116</v>
      </c>
      <c r="AY23" s="9">
        <f>IF(SUMIF(EvalData!$A$7:$A$9995,"="&amp;$B23,EvalData!AT$7:AT$9995)&lt;&gt;0,AVERAGEIF(EvalData!$A$7:$A$9995,"="&amp;$B23,EvalData!AT$7:AT$9995),"")</f>
        <v>0.23782735294117649</v>
      </c>
      <c r="AZ23" s="9">
        <f>IF(AY23&lt;&gt;"",_xlfn.MAXIFS(EvalData!AT$7:AT$9995,EvalData!A$7:A$9995,"="&amp;B23),"")</f>
        <v>0.90908999999999995</v>
      </c>
      <c r="BA23" s="9">
        <f>IF(SUMIF(EvalData!$A$7:$A$9995,"="&amp;$B23,EvalData!AU$7:AU$9995)&lt;&gt;0,AVERAGEIF(EvalData!$A$7:$A$9995,"="&amp;$B23,EvalData!AU$7:AU$9995),"")</f>
        <v>0.6895470588235294</v>
      </c>
      <c r="BB23" s="12">
        <f>IF(SUMIF(EvalData!$A$7:$A$9995,"="&amp;$B23,EvalData!AV$7:AV$9995)&lt;&gt;0,AVERAGEIF(EvalData!$A$7:$A$9995,"="&amp;$B23,EvalData!AV$7:AV$9995),"")</f>
        <v>14.941176470588236</v>
      </c>
      <c r="BC23" s="9">
        <f>IF(SUMIF(EvalData!$A$7:$A$9995,"="&amp;$B23,EvalData!AW$7:AW$9995)&lt;&gt;0,AVERAGEIF(EvalData!$A$7:$A$9995,"="&amp;$B23,EvalData!AW$7:AW$9995),"")</f>
        <v>0.57991617647058846</v>
      </c>
      <c r="BD23" s="9">
        <f>IF(BC23&lt;&gt;"",_xlfn.MAXIFS(EvalData!AW$7:AW$9995,EvalData!A$7:A$9995,"="&amp;B23),"")</f>
        <v>0.79412000000000005</v>
      </c>
    </row>
    <row r="24" spans="1:56" ht="18" thickTop="1" thickBot="1" x14ac:dyDescent="0.35">
      <c r="A24" s="76">
        <v>34</v>
      </c>
      <c r="B24" t="s">
        <v>53</v>
      </c>
      <c r="C24" s="73" t="b">
        <f>_xlfn.MAXIFS(EvalData!D$7:D$9995,EvalData!C$7:C$9995,"="&amp;B24)=MAX(EvalData!D$7:D$9995)</f>
        <v>1</v>
      </c>
      <c r="D24" s="4" cm="1">
        <f t="array" ref="D24">SUM(IF(ISNUMBER(EvalData!G$7:G$9995),IF(EvalData!$A$7:$A$9995=$B24,1,0)),0)</f>
        <v>54</v>
      </c>
      <c r="E24" s="3" cm="1">
        <f t="array" ref="E24">SUM(IF(ISNUMBER(EvalData!N$7:N$9995),IF(EvalData!$A$7:$A$9995=B24,1,0)),0)</f>
        <v>54</v>
      </c>
      <c r="F24" s="3" cm="1">
        <f t="array" ref="F24">SUM(IF(ISNUMBER(EvalData!AD$7:AD$9995),IF(EvalData!$A$7:$A$9995=B24,1,0)),0)</f>
        <v>54</v>
      </c>
      <c r="G24" s="6" cm="1">
        <f t="array" ref="G24">IF(D24&lt;&gt;0,SUM(IF(EvalData!$A$7:$A$9995=$B24,ABS(EvalData!G$7:G$9995),0))/D24,"")</f>
        <v>4686.6111111111113</v>
      </c>
      <c r="H24" s="7">
        <f>IF(SUMIF(EvalData!$A$7:$A$9995,"="&amp;$B24,EvalData!H$7:H$9995)&lt;&gt;0,AVERAGEIF(EvalData!$A$7:$A$9995,"="&amp;$B24,EvalData!H$7:H$9995),"")</f>
        <v>-0.21459259259259258</v>
      </c>
      <c r="I24" s="7" cm="1">
        <f t="array" ref="I24">IF(D24&lt;&gt;0,SUM(IF(EvalData!$A$7:$A$9995=$B24,ABS(_xlfn.NUMBERVALUE(EvalData!H$7:H$9995)))/D24,0),"")</f>
        <v>0.2629629629629629</v>
      </c>
      <c r="J24" s="8">
        <f>IF(SUMIF(EvalData!$A$7:$A$9995,"="&amp;$B24,EvalData!I$7:I$9995)&lt;&gt;0,AVERAGEIF(EvalData!$A$7:$A$9995,"="&amp;$B24,EvalData!I$7:I$9995),"")</f>
        <v>-0.16185518518518524</v>
      </c>
      <c r="K24" s="8" cm="1">
        <f t="array" ref="K24">IF(D24&lt;&gt;0,SUM(IF(EvalData!$A$7:$A$9995=$B24,ABS(_xlfn.NUMBERVALUE(EvalData!I$7:I$9995)))/D24,0),"")</f>
        <v>0.21371703703703701</v>
      </c>
      <c r="L24" s="8">
        <f>IF(SUMIF(EvalData!$A$7:$A$9995,"="&amp;$B24,EvalData!J$7:J$9995)&lt;&gt;0,AVERAGEIF(EvalData!$A$7:$A$9995,"="&amp;$B24,EvalData!J$7:J$9995),"")</f>
        <v>-0.29154148148148157</v>
      </c>
      <c r="M24" s="8" cm="1">
        <f t="array" ref="M24">IF(D24&lt;&gt;0,SUM(IF(EvalData!$A$7:$A$9995=$B24,ABS(_xlfn.NUMBERVALUE(EvalData!J$7:J$9995)))/D24,0),"")</f>
        <v>0.34340333333333334</v>
      </c>
      <c r="N24" s="9">
        <f>IF(SUMIF(EvalData!$A$7:$A$9995,"="&amp;$B24,EvalData!K$7:K$9995)&lt;&gt;0,AVERAGEIF(EvalData!$A$7:$A$9995,"="&amp;$B24,EvalData!K$7:K$9995),"")</f>
        <v>0.51388888888888884</v>
      </c>
      <c r="O24" s="10">
        <f>IF(SUMIF(EvalData!$A$7:$A$9995,"="&amp;$B24,EvalData!L$7:L$9995)&lt;&gt;0,AVERAGEIF(EvalData!$A$7:$A$9995,"="&amp;$B24,EvalData!L$7:L$9995),"")</f>
        <v>22.222222222222221</v>
      </c>
      <c r="P24" s="9">
        <f>IF(SUMIF(EvalData!$A$7:$A$9995,"="&amp;$B24,EvalData!M$7:M$9995)&lt;&gt;0,AVERAGEIF(EvalData!$A$7:$A$9995,"="&amp;$B24,EvalData!M$7:M$9995),"")</f>
        <v>0.39700407407407412</v>
      </c>
      <c r="Q24" s="9">
        <f>IF(P24&lt;&gt;"",_xlfn.MAXIFS(EvalData!M$7:M$9995,EvalData!A$7:A$9995,"="&amp;B24),"")</f>
        <v>0.97297</v>
      </c>
      <c r="R24" s="10">
        <f>IF(SUMIF(EvalData!$A$7:$A$9995,"="&amp;$B24,EvalData!N$7:N$9995)&lt;&gt;0,AVERAGEIF(EvalData!$A$7:$A$9995,"="&amp;$B24,EvalData!N$7:N$9995),"")</f>
        <v>51</v>
      </c>
      <c r="S24" s="62">
        <f>IF(SUMIF(EvalData!$A$7:$A$9995,"="&amp;$B24,EvalData!O$7:O$9995)&lt;&gt;0,AVERAGEIF(EvalData!$A$7:$A$9995,"="&amp;$B24,EvalData!O$7:O$9995),"")</f>
        <v>22.660370370370373</v>
      </c>
      <c r="T24" s="6">
        <f>IF(SUMIF(EvalData!$A$7:$A$9995,"="&amp;$B24,EvalData!P$7:P$9995)&lt;&gt;0,AVERAGEIF(EvalData!$A$7:$A$9995,"="&amp;$B24,EvalData!P$7:P$9995),"")</f>
        <v>3316.6107407407421</v>
      </c>
      <c r="U24" s="6">
        <f>IF(SUMIF(EvalData!$A$7:$A$9995,"="&amp;$B24,EvalData!Q$7:Q$9995)&lt;&gt;0,AVERAGEIF(EvalData!$A$7:$A$9995,"="&amp;$B24,EvalData!Q$7:Q$9995),"")</f>
        <v>128.45870370370369</v>
      </c>
      <c r="V24" s="11">
        <f>IF(SUMIF(EvalData!$A$7:$A$9995,"="&amp;$B24,EvalData!R$7:R$9995)&lt;&gt;0,AVERAGEIF(EvalData!$A$7:$A$9995,"="&amp;$B24,EvalData!R$7:R$9995),"")</f>
        <v>0.35000351851851863</v>
      </c>
      <c r="W24" s="7">
        <f>IF(SUMIF(EvalData!$A$7:$A$9995,"="&amp;$B24,EvalData!S$7:S$9995)&lt;&gt;0,AVERAGEIF(EvalData!$A$7:$A$9995,"="&amp;$B24,EvalData!S$7:S$9995),"")</f>
        <v>-0.20086425925925921</v>
      </c>
      <c r="X24" s="9">
        <f>IF(SUMIF(EvalData!$A$7:$A$9995,"="&amp;$B24,EvalData!T$7:T$9995)&lt;&gt;0,AVERAGEIF(EvalData!$A$7:$A$9995,"="&amp;$B24,EvalData!T$7:T$9995),"")</f>
        <v>0.88734851851851837</v>
      </c>
      <c r="Y24" s="9">
        <f>IF(SUMIF(EvalData!$A$7:$A$9995,"="&amp;$B24,EvalData!U$7:U$9995)&lt;&gt;0,AVERAGEIF(EvalData!$A$7:$A$9995,"="&amp;$B24,EvalData!U$7:U$9995),"")</f>
        <v>-0.15336592592592588</v>
      </c>
      <c r="Z24" s="9">
        <f>IF(SUMIF(EvalData!$A$7:$A$9995,"="&amp;$B24,EvalData!V$7:V$9995)&lt;&gt;0,AVERAGEIF(EvalData!$A$7:$A$9995,"="&amp;$B24,EvalData!V$7:V$9995),"")</f>
        <v>0.31009462962962958</v>
      </c>
      <c r="AA24" s="9">
        <f>IF(SUMIF(EvalData!$A$7:$A$9995,"="&amp;$B24,EvalData!W$7:W$9995)&lt;&gt;0,AVERAGEIF(EvalData!$A$7:$A$9995,"="&amp;$B24,EvalData!W$7:W$9995),"")</f>
        <v>0.23166314814814812</v>
      </c>
      <c r="AB24" s="6">
        <f>IF(SUMIF(EvalData!$A$7:$A$9995,"="&amp;$B24,EvalData!X$7:X$9995)&lt;&gt;0,AVERAGEIF(EvalData!$A$7:$A$9995,"="&amp;$B24,EvalData!X$7:X$9995),"")</f>
        <v>194.9585185185185</v>
      </c>
      <c r="AC24" s="9">
        <f>IF(SUMIF(EvalData!$A$7:$A$9995,"="&amp;$B24,EvalData!Y$7:Y$9995)&lt;&gt;0,AVERAGEIF(EvalData!$A$7:$A$9995,"="&amp;$B24,EvalData!Y$7:Y$9995),"")</f>
        <v>0.59556518518518531</v>
      </c>
      <c r="AD24" s="9">
        <f>IF(SUMIF(EvalData!$A$7:$A$9995,"="&amp;$B24,EvalData!Z$7:Z$9995)&lt;&gt;0,AVERAGEIF(EvalData!$A$7:$A$9995,"="&amp;$B24,EvalData!Z$7:Z$9995),"")</f>
        <v>0.45916962962962959</v>
      </c>
      <c r="AE24" s="9">
        <f>IF(SUMIF(EvalData!$A$7:$A$9995,"="&amp;$B24,EvalData!AA$7:AA$9995)&lt;&gt;0,AVERAGEIF(EvalData!$A$7:$A$9995,"="&amp;$B24,EvalData!AA$7:AA$9995),"")</f>
        <v>0.22588888888888886</v>
      </c>
      <c r="AF24" s="6">
        <f>IF(SUMIF(EvalData!$A$7:$A$9995,"="&amp;$B24,EvalData!AB$7:AB$9995)&lt;&gt;0,AVERAGEIF(EvalData!$A$7:$A$9995,"="&amp;$B24,EvalData!AB$7:AB$9995),"")</f>
        <v>24.592592592592592</v>
      </c>
      <c r="AG24" s="9">
        <f>IF(SUMIF(EvalData!$A$7:$A$9995,"="&amp;$B24,EvalData!AC$7:AC$9995)&lt;&gt;0,AVERAGEIF(EvalData!$A$7:$A$9995,"="&amp;$B24,EvalData!AC$7:AC$9995),"")</f>
        <v>0.31858907407407411</v>
      </c>
      <c r="AH24" s="9">
        <f>IF(AG24&lt;&gt;"",_xlfn.MAXIFS(EvalData!AC$7:AC$9995,EvalData!A$7:A$9995,"="&amp;B24),"")</f>
        <v>0.85294000000000003</v>
      </c>
      <c r="AI24" s="6">
        <f>IF(SUMIF(EvalData!$A$7:$A$9995,"="&amp;$B24,EvalData!AD$7:AD$9995)&lt;&gt;0,AVERAGEIF(EvalData!$A$7:$A$9995,"="&amp;$B24,EvalData!AD$7:AD$9995),"")</f>
        <v>51</v>
      </c>
      <c r="AJ24" s="9">
        <f>IF(SUMIF(EvalData!$A$7:$A$9995,"="&amp;$B24,EvalData!AE$7:AE$9995)&lt;&gt;0,AVERAGEIF(EvalData!$A$7:$A$9995,"="&amp;$B24,EvalData!AE$7:AE$9995),"")</f>
        <v>0.86492296296296312</v>
      </c>
      <c r="AK24" s="12">
        <f>IF(SUMIF(EvalData!$A$7:$A$9995,"="&amp;$B24,EvalData!AF$7:AF$9995)&lt;&gt;0,AVERAGEIF(EvalData!$A$7:$A$9995,"="&amp;$B24,EvalData!AF$7:AF$9995),"")</f>
        <v>3.1391296296296303</v>
      </c>
      <c r="AL24" s="12">
        <f>IF(SUMIF(EvalData!$A$7:$A$9995,"="&amp;$B24,EvalData!AG$7:AG$9995)&lt;&gt;0,AVERAGEIF(EvalData!$A$7:$A$9995,"="&amp;$B24,EvalData!AG$7:AG$9995),"")</f>
        <v>3.9997222222222213</v>
      </c>
      <c r="AM24" s="12">
        <f>IF(SUMIF(EvalData!$A$7:$A$9995,"="&amp;$B24,EvalData!AH$7:AH$9995)&lt;&gt;0,AVERAGEIF(EvalData!$A$7:$A$9995,"="&amp;$B24,EvalData!AH$7:AH$9995),"")</f>
        <v>7.2015925925925908</v>
      </c>
      <c r="AN24" s="12">
        <f>IF(SUMIF(EvalData!$A$7:$A$9995,"="&amp;$B24,EvalData!AI$7:AI$9995)&lt;&gt;0,AVERAGEIF(EvalData!$A$7:$A$9995,"="&amp;$B24,EvalData!AI$7:AI$9995),"")</f>
        <v>53.674166666666665</v>
      </c>
      <c r="AO24" s="12">
        <f>IF(SUMIF(EvalData!$A$7:$A$9995,"="&amp;$B24,EvalData!AJ$7:AJ$9995)&lt;&gt;0,AVERAGEIF(EvalData!$A$7:$A$9995,"="&amp;$B24,EvalData!AJ$7:AJ$9995),"")</f>
        <v>20.925296296296295</v>
      </c>
      <c r="AP24" s="12">
        <f>IF(SUMIF(EvalData!$A$7:$A$9995,"="&amp;$B24,EvalData!AK$7:AK$9995)&lt;&gt;0,AVERAGEIF(EvalData!$A$7:$A$9995,"="&amp;$B24,EvalData!AK$7:AK$9995),"")</f>
        <v>127.58607407407405</v>
      </c>
      <c r="AQ24" s="9">
        <f>IF(SUMIF(EvalData!$A$7:$A$9995,"="&amp;$B24,EvalData!AL$7:AL$9995)&lt;&gt;0,AVERAGEIF(EvalData!$A$7:$A$9995,"="&amp;$B24,EvalData!AL$7:AL$9995),"")</f>
        <v>0.24400777777777766</v>
      </c>
      <c r="AR24" s="9">
        <f>IF(SUMIF(EvalData!$A$7:$A$9995,"="&amp;$B24,EvalData!AM$7:AM$9995)&lt;&gt;0,AVERAGEIF(EvalData!$A$7:$A$9995,"="&amp;$B24,EvalData!AM$7:AM$9995),"")</f>
        <v>0.3551194444444441</v>
      </c>
      <c r="AS24" s="6">
        <f>IF(SUMIF(EvalData!$A$7:$A$9995,"="&amp;$B24,EvalData!AN$7:AN$9995)&lt;&gt;0,AVERAGEIF(EvalData!$A$7:$A$9995,"="&amp;$B24,EvalData!AN$7:AN$9995),"")</f>
        <v>57655</v>
      </c>
      <c r="AT24" s="6">
        <f>IF(SUMIF(EvalData!$A$7:$A$9995,"="&amp;$B24,EvalData!AO$7:AO$9995)&lt;&gt;0,AVERAGEIF(EvalData!$A$7:$A$9995,"="&amp;$B24,EvalData!AO$7:AO$9995),"")</f>
        <v>254.75000000000011</v>
      </c>
      <c r="AU24" s="9">
        <f>IF(SUMIF(EvalData!$A$7:$A$9995,"="&amp;$B24,EvalData!AP$7:AP$9995)&lt;&gt;0,AVERAGEIF(EvalData!$A$7:$A$9995,"="&amp;$B24,EvalData!AP$7:AP$9995),"")</f>
        <v>0.26150037037037038</v>
      </c>
      <c r="AV24" s="9">
        <f>IF(SUMIF(EvalData!$A$7:$A$9995,"="&amp;$B24,EvalData!AQ$7:AQ$9995)&lt;&gt;0,AVERAGEIF(EvalData!$A$7:$A$9995,"="&amp;$B24,EvalData!AQ$7:AQ$9995),"")</f>
        <v>0.54592907407407398</v>
      </c>
      <c r="AW24" s="9">
        <f>IF(SUMIF(EvalData!$A$7:$A$9995,"="&amp;$B24,EvalData!AR$7:AR$9995)&lt;&gt;0,AVERAGEIF(EvalData!$A$7:$A$9995,"="&amp;$B24,EvalData!AR$7:AR$9995),"")</f>
        <v>0.27985185185185191</v>
      </c>
      <c r="AX24" s="12">
        <f>IF(SUMIF(EvalData!$A$7:$A$9995,"="&amp;$B24,EvalData!AS$7:AS$9995)&lt;&gt;0,AVERAGEIF(EvalData!$A$7:$A$9995,"="&amp;$B24,EvalData!AS$7:AS$9995),"")</f>
        <v>22.185185185185187</v>
      </c>
      <c r="AY24" s="9">
        <f>IF(SUMIF(EvalData!$A$7:$A$9995,"="&amp;$B24,EvalData!AT$7:AT$9995)&lt;&gt;0,AVERAGEIF(EvalData!$A$7:$A$9995,"="&amp;$B24,EvalData!AT$7:AT$9995),"")</f>
        <v>0.34869814814814798</v>
      </c>
      <c r="AZ24" s="9">
        <f>IF(AY24&lt;&gt;"",_xlfn.MAXIFS(EvalData!AT$7:AT$9995,EvalData!A$7:A$9995,"="&amp;B24),"")</f>
        <v>0.72414000000000001</v>
      </c>
      <c r="BA24" s="9">
        <f>IF(SUMIF(EvalData!$A$7:$A$9995,"="&amp;$B24,EvalData!AU$7:AU$9995)&lt;&gt;0,AVERAGEIF(EvalData!$A$7:$A$9995,"="&amp;$B24,EvalData!AU$7:AU$9995),"")</f>
        <v>0.69011666666666682</v>
      </c>
      <c r="BB24" s="12">
        <f>IF(SUMIF(EvalData!$A$7:$A$9995,"="&amp;$B24,EvalData!AV$7:AV$9995)&lt;&gt;0,AVERAGEIF(EvalData!$A$7:$A$9995,"="&amp;$B24,EvalData!AV$7:AV$9995),"")</f>
        <v>16.092592592592592</v>
      </c>
      <c r="BC24" s="9">
        <f>IF(SUMIF(EvalData!$A$7:$A$9995,"="&amp;$B24,EvalData!AW$7:AW$9995)&lt;&gt;0,AVERAGEIF(EvalData!$A$7:$A$9995,"="&amp;$B24,EvalData!AW$7:AW$9995),"")</f>
        <v>0.53547592592592586</v>
      </c>
      <c r="BD24" s="9">
        <f>IF(BC24&lt;&gt;"",_xlfn.MAXIFS(EvalData!AW$7:AW$9995,EvalData!A$7:A$9995,"="&amp;B24),"")</f>
        <v>0.88234999999999997</v>
      </c>
    </row>
    <row r="25" spans="1:56" ht="17.25" thickTop="1" x14ac:dyDescent="0.3">
      <c r="A25" s="78" t="s">
        <v>173</v>
      </c>
      <c r="B25" t="s">
        <v>46</v>
      </c>
      <c r="C25" s="73" t="b">
        <f>_xlfn.MAXIFS(EvalData!D$7:D$9995,EvalData!C$7:C$9995,"="&amp;B25)=MAX(EvalData!D$7:D$9995)</f>
        <v>1</v>
      </c>
      <c r="D25" s="4" cm="1">
        <f t="array" ref="D25">SUM(IF(ISNUMBER(EvalData!G$7:G$9995),IF(EvalData!$A$7:$A$9995=$B25,1,0)),0)</f>
        <v>78</v>
      </c>
      <c r="E25" s="3" cm="1">
        <f t="array" ref="E25">SUM(IF(ISNUMBER(EvalData!N$7:N$9995),IF(EvalData!$A$7:$A$9995=B25,1,0)),0)</f>
        <v>78</v>
      </c>
      <c r="F25" s="3" cm="1">
        <f t="array" ref="F25">SUM(IF(ISNUMBER(EvalData!AD$7:AD$9995),IF(EvalData!$A$7:$A$9995=B25,1,0)),0)</f>
        <v>78</v>
      </c>
      <c r="G25" s="6" cm="1">
        <f t="array" ref="G25">IF(D25&lt;&gt;0,SUM(IF(EvalData!$A$7:$A$9995=$B25,ABS(EvalData!G$7:G$9995),0))/D25,"")</f>
        <v>1784.9743589743589</v>
      </c>
      <c r="H25" s="7">
        <f>IF(SUMIF(EvalData!$A$7:$A$9995,"="&amp;$B25,EvalData!H$7:H$9995)&lt;&gt;0,AVERAGEIF(EvalData!$A$7:$A$9995,"="&amp;$B25,EvalData!H$7:H$9995),"")</f>
        <v>1.8987179487179491E-2</v>
      </c>
      <c r="I25" s="7" cm="1">
        <f t="array" ref="I25">IF(D25&lt;&gt;0,SUM(IF(EvalData!$A$7:$A$9995=$B25,ABS(_xlfn.NUMBERVALUE(EvalData!H$7:H$9995)))/D25,0),"")</f>
        <v>8.8141025641025633E-2</v>
      </c>
      <c r="J25" s="8">
        <f>IF(SUMIF(EvalData!$A$7:$A$9995,"="&amp;$B25,EvalData!I$7:I$9995)&lt;&gt;0,AVERAGEIF(EvalData!$A$7:$A$9995,"="&amp;$B25,EvalData!I$7:I$9995),"")</f>
        <v>2.5643205128205136E-2</v>
      </c>
      <c r="K25" s="8" cm="1">
        <f t="array" ref="K25">IF(D25&lt;&gt;0,SUM(IF(EvalData!$A$7:$A$9995=$B25,ABS(_xlfn.NUMBERVALUE(EvalData!I$7:I$9995)))/D25,0),"")</f>
        <v>9.1120128205128215E-2</v>
      </c>
      <c r="L25" s="8">
        <f>IF(SUMIF(EvalData!$A$7:$A$9995,"="&amp;$B25,EvalData!J$7:J$9995)&lt;&gt;0,AVERAGEIF(EvalData!$A$7:$A$9995,"="&amp;$B25,EvalData!J$7:J$9995),"")</f>
        <v>2.1823974358974353E-2</v>
      </c>
      <c r="M25" s="8" cm="1">
        <f t="array" ref="M25">IF(D25&lt;&gt;0,SUM(IF(EvalData!$A$7:$A$9995=$B25,ABS(_xlfn.NUMBERVALUE(EvalData!J$7:J$9995)))/D25,0),"")</f>
        <v>9.493935897435897E-2</v>
      </c>
      <c r="N25" s="9">
        <f>IF(SUMIF(EvalData!$A$7:$A$9995,"="&amp;$B25,EvalData!K$7:K$9995)&lt;&gt;0,AVERAGEIF(EvalData!$A$7:$A$9995,"="&amp;$B25,EvalData!K$7:K$9995),"")</f>
        <v>0.84871794871794859</v>
      </c>
      <c r="O25" s="10">
        <f>IF(SUMIF(EvalData!$A$7:$A$9995,"="&amp;$B25,EvalData!L$7:L$9995)&lt;&gt;0,AVERAGEIF(EvalData!$A$7:$A$9995,"="&amp;$B25,EvalData!L$7:L$9995),"")</f>
        <v>11.743589743589743</v>
      </c>
      <c r="P25" s="9">
        <f>IF(SUMIF(EvalData!$A$7:$A$9995,"="&amp;$B25,EvalData!M$7:M$9995)&lt;&gt;0,AVERAGEIF(EvalData!$A$7:$A$9995,"="&amp;$B25,EvalData!M$7:M$9995),"")</f>
        <v>0.6790125641025645</v>
      </c>
      <c r="Q25" s="9">
        <f>IF(P25&lt;&gt;"",_xlfn.MAXIFS(EvalData!M$7:M$9995,EvalData!A$7:A$9995,"="&amp;B25),"")</f>
        <v>1</v>
      </c>
      <c r="R25" s="10">
        <f>IF(SUMIF(EvalData!$A$7:$A$9995,"="&amp;$B25,EvalData!N$7:N$9995)&lt;&gt;0,AVERAGEIF(EvalData!$A$7:$A$9995,"="&amp;$B25,EvalData!N$7:N$9995),"")</f>
        <v>50.987179487179489</v>
      </c>
      <c r="S25" s="62">
        <f>IF(SUMIF(EvalData!$A$7:$A$9995,"="&amp;$B25,EvalData!O$7:O$9995)&lt;&gt;0,AVERAGEIF(EvalData!$A$7:$A$9995,"="&amp;$B25,EvalData!O$7:O$9995),"")</f>
        <v>8.2011538461538418</v>
      </c>
      <c r="T25" s="6">
        <f>IF(SUMIF(EvalData!$A$7:$A$9995,"="&amp;$B25,EvalData!P$7:P$9995)&lt;&gt;0,AVERAGEIF(EvalData!$A$7:$A$9995,"="&amp;$B25,EvalData!P$7:P$9995),"")</f>
        <v>1792.9374358974355</v>
      </c>
      <c r="U25" s="6">
        <f>IF(SUMIF(EvalData!$A$7:$A$9995,"="&amp;$B25,EvalData!Q$7:Q$9995)&lt;&gt;0,AVERAGEIF(EvalData!$A$7:$A$9995,"="&amp;$B25,EvalData!Q$7:Q$9995),"")</f>
        <v>81.191282051282045</v>
      </c>
      <c r="V25" s="11">
        <f>IF(SUMIF(EvalData!$A$7:$A$9995,"="&amp;$B25,EvalData!R$7:R$9995)&lt;&gt;0,AVERAGEIF(EvalData!$A$7:$A$9995,"="&amp;$B25,EvalData!R$7:R$9995),"")</f>
        <v>0.20336205128205118</v>
      </c>
      <c r="W25" s="7">
        <f>IF(SUMIF(EvalData!$A$7:$A$9995,"="&amp;$B25,EvalData!S$7:S$9995)&lt;&gt;0,AVERAGEIF(EvalData!$A$7:$A$9995,"="&amp;$B25,EvalData!S$7:S$9995),"")</f>
        <v>-1.1366666666666606E-3</v>
      </c>
      <c r="X25" s="9">
        <f>IF(SUMIF(EvalData!$A$7:$A$9995,"="&amp;$B25,EvalData!T$7:T$9995)&lt;&gt;0,AVERAGEIF(EvalData!$A$7:$A$9995,"="&amp;$B25,EvalData!T$7:T$9995),"")</f>
        <v>0.39935897435897438</v>
      </c>
      <c r="Y25" s="9">
        <f>IF(SUMIF(EvalData!$A$7:$A$9995,"="&amp;$B25,EvalData!U$7:U$9995)&lt;&gt;0,AVERAGEIF(EvalData!$A$7:$A$9995,"="&amp;$B25,EvalData!U$7:U$9995),"")</f>
        <v>1.0921666666666678E-2</v>
      </c>
      <c r="Z25" s="9">
        <f>IF(SUMIF(EvalData!$A$7:$A$9995,"="&amp;$B25,EvalData!V$7:V$9995)&lt;&gt;0,AVERAGEIF(EvalData!$A$7:$A$9995,"="&amp;$B25,EvalData!V$7:V$9995),"")</f>
        <v>0.52051269230769259</v>
      </c>
      <c r="AA25" s="9">
        <f>IF(SUMIF(EvalData!$A$7:$A$9995,"="&amp;$B25,EvalData!W$7:W$9995)&lt;&gt;0,AVERAGEIF(EvalData!$A$7:$A$9995,"="&amp;$B25,EvalData!W$7:W$9995),"")</f>
        <v>6.6878076923076943E-2</v>
      </c>
      <c r="AB25" s="6">
        <f>IF(SUMIF(EvalData!$A$7:$A$9995,"="&amp;$B25,EvalData!X$7:X$9995)&lt;&gt;0,AVERAGEIF(EvalData!$A$7:$A$9995,"="&amp;$B25,EvalData!X$7:X$9995),"")</f>
        <v>163.27974358974353</v>
      </c>
      <c r="AC25" s="9">
        <f>IF(SUMIF(EvalData!$A$7:$A$9995,"="&amp;$B25,EvalData!Y$7:Y$9995)&lt;&gt;0,AVERAGEIF(EvalData!$A$7:$A$9995,"="&amp;$B25,EvalData!Y$7:Y$9995),"")</f>
        <v>0.32147641025641022</v>
      </c>
      <c r="AD25" s="9">
        <f>IF(SUMIF(EvalData!$A$7:$A$9995,"="&amp;$B25,EvalData!Z$7:Z$9995)&lt;&gt;0,AVERAGEIF(EvalData!$A$7:$A$9995,"="&amp;$B25,EvalData!Z$7:Z$9995),"")</f>
        <v>0.28115961538461542</v>
      </c>
      <c r="AE25" s="9">
        <f>IF(SUMIF(EvalData!$A$7:$A$9995,"="&amp;$B25,EvalData!AA$7:AA$9995)&lt;&gt;0,AVERAGEIF(EvalData!$A$7:$A$9995,"="&amp;$B25,EvalData!AA$7:AA$9995),"")</f>
        <v>0.6490256410256412</v>
      </c>
      <c r="AF25" s="6">
        <f>IF(SUMIF(EvalData!$A$7:$A$9995,"="&amp;$B25,EvalData!AB$7:AB$9995)&lt;&gt;0,AVERAGEIF(EvalData!$A$7:$A$9995,"="&amp;$B25,EvalData!AB$7:AB$9995),"")</f>
        <v>5.7179487179487181</v>
      </c>
      <c r="AG25" s="9">
        <f>IF(SUMIF(EvalData!$A$7:$A$9995,"="&amp;$B25,EvalData!AC$7:AC$9995)&lt;&gt;0,AVERAGEIF(EvalData!$A$7:$A$9995,"="&amp;$B25,EvalData!AC$7:AC$9995),"")</f>
        <v>0.8446323076923079</v>
      </c>
      <c r="AH25" s="9">
        <f>IF(AG25&lt;&gt;"",_xlfn.MAXIFS(EvalData!AC$7:AC$9995,EvalData!A$7:A$9995,"="&amp;B25),"")</f>
        <v>1</v>
      </c>
      <c r="AI25" s="6">
        <f>IF(SUMIF(EvalData!$A$7:$A$9995,"="&amp;$B25,EvalData!AD$7:AD$9995)&lt;&gt;0,AVERAGEIF(EvalData!$A$7:$A$9995,"="&amp;$B25,EvalData!AD$7:AD$9995),"")</f>
        <v>50.987179487179489</v>
      </c>
      <c r="AJ25" s="9">
        <f>IF(SUMIF(EvalData!$A$7:$A$9995,"="&amp;$B25,EvalData!AE$7:AE$9995)&lt;&gt;0,AVERAGEIF(EvalData!$A$7:$A$9995,"="&amp;$B25,EvalData!AE$7:AE$9995),"")</f>
        <v>0.87908038461538518</v>
      </c>
      <c r="AK25" s="12">
        <f>IF(SUMIF(EvalData!$A$7:$A$9995,"="&amp;$B25,EvalData!AF$7:AF$9995)&lt;&gt;0,AVERAGEIF(EvalData!$A$7:$A$9995,"="&amp;$B25,EvalData!AF$7:AF$9995),"")</f>
        <v>1.966474358974359</v>
      </c>
      <c r="AL25" s="12">
        <f>IF(SUMIF(EvalData!$A$7:$A$9995,"="&amp;$B25,EvalData!AG$7:AG$9995)&lt;&gt;0,AVERAGEIF(EvalData!$A$7:$A$9995,"="&amp;$B25,EvalData!AG$7:AG$9995),"")</f>
        <v>2.419</v>
      </c>
      <c r="AM25" s="12">
        <f>IF(SUMIF(EvalData!$A$7:$A$9995,"="&amp;$B25,EvalData!AH$7:AH$9995)&lt;&gt;0,AVERAGEIF(EvalData!$A$7:$A$9995,"="&amp;$B25,EvalData!AH$7:AH$9995),"")</f>
        <v>3.3306923076923076</v>
      </c>
      <c r="AN25" s="12">
        <f>IF(SUMIF(EvalData!$A$7:$A$9995,"="&amp;$B25,EvalData!AI$7:AI$9995)&lt;&gt;0,AVERAGEIF(EvalData!$A$7:$A$9995,"="&amp;$B25,EvalData!AI$7:AI$9995),"")</f>
        <v>15.018474358974363</v>
      </c>
      <c r="AO25" s="12">
        <f>IF(SUMIF(EvalData!$A$7:$A$9995,"="&amp;$B25,EvalData!AJ$7:AJ$9995)&lt;&gt;0,AVERAGEIF(EvalData!$A$7:$A$9995,"="&amp;$B25,EvalData!AJ$7:AJ$9995),"")</f>
        <v>7.2561025641025623</v>
      </c>
      <c r="AP25" s="12">
        <f>IF(SUMIF(EvalData!$A$7:$A$9995,"="&amp;$B25,EvalData!AK$7:AK$9995)&lt;&gt;0,AVERAGEIF(EvalData!$A$7:$A$9995,"="&amp;$B25,EvalData!AK$7:AK$9995),"")</f>
        <v>33.650102564102568</v>
      </c>
      <c r="AQ25" s="9">
        <f>IF(SUMIF(EvalData!$A$7:$A$9995,"="&amp;$B25,EvalData!AL$7:AL$9995)&lt;&gt;0,AVERAGEIF(EvalData!$A$7:$A$9995,"="&amp;$B25,EvalData!AL$7:AL$9995),"")</f>
        <v>0.15187410256410255</v>
      </c>
      <c r="AR25" s="9">
        <f>IF(SUMIF(EvalData!$A$7:$A$9995,"="&amp;$B25,EvalData!AM$7:AM$9995)&lt;&gt;0,AVERAGEIF(EvalData!$A$7:$A$9995,"="&amp;$B25,EvalData!AM$7:AM$9995),"")</f>
        <v>0.15841628205128208</v>
      </c>
      <c r="AS25" s="6">
        <f>IF(SUMIF(EvalData!$A$7:$A$9995,"="&amp;$B25,EvalData!AN$7:AN$9995)&lt;&gt;0,AVERAGEIF(EvalData!$A$7:$A$9995,"="&amp;$B25,EvalData!AN$7:AN$9995),"")</f>
        <v>37378.948717948719</v>
      </c>
      <c r="AT25" s="6">
        <f>IF(SUMIF(EvalData!$A$7:$A$9995,"="&amp;$B25,EvalData!AO$7:AO$9995)&lt;&gt;0,AVERAGEIF(EvalData!$A$7:$A$9995,"="&amp;$B25,EvalData!AO$7:AO$9995),"")</f>
        <v>141.82435897435897</v>
      </c>
      <c r="AU25" s="9">
        <f>IF(SUMIF(EvalData!$A$7:$A$9995,"="&amp;$B25,EvalData!AP$7:AP$9995)&lt;&gt;0,AVERAGEIF(EvalData!$A$7:$A$9995,"="&amp;$B25,EvalData!AP$7:AP$9995),"")</f>
        <v>0.45066000000000006</v>
      </c>
      <c r="AV25" s="9">
        <f>IF(SUMIF(EvalData!$A$7:$A$9995,"="&amp;$B25,EvalData!AQ$7:AQ$9995)&lt;&gt;0,AVERAGEIF(EvalData!$A$7:$A$9995,"="&amp;$B25,EvalData!AQ$7:AQ$9995),"")</f>
        <v>0.8823864102564104</v>
      </c>
      <c r="AW25" s="9">
        <f>IF(SUMIF(EvalData!$A$7:$A$9995,"="&amp;$B25,EvalData!AR$7:AR$9995)&lt;&gt;0,AVERAGEIF(EvalData!$A$7:$A$9995,"="&amp;$B25,EvalData!AR$7:AR$9995),"")</f>
        <v>0.59873076923076929</v>
      </c>
      <c r="AX25" s="12">
        <f>IF(SUMIF(EvalData!$A$7:$A$9995,"="&amp;$B25,EvalData!AS$7:AS$9995)&lt;&gt;0,AVERAGEIF(EvalData!$A$7:$A$9995,"="&amp;$B25,EvalData!AS$7:AS$9995),"")</f>
        <v>6.7692307692307692</v>
      </c>
      <c r="AY25" s="9">
        <f>IF(SUMIF(EvalData!$A$7:$A$9995,"="&amp;$B25,EvalData!AT$7:AT$9995)&lt;&gt;0,AVERAGEIF(EvalData!$A$7:$A$9995,"="&amp;$B25,EvalData!AT$7:AT$9995),"")</f>
        <v>0.8050237179487183</v>
      </c>
      <c r="AZ25" s="9">
        <f>IF(AY25&lt;&gt;"",_xlfn.MAXIFS(EvalData!AT$7:AT$9995,EvalData!A$7:A$9995,"="&amp;B25),"")</f>
        <v>0.97143000000000002</v>
      </c>
      <c r="BA25" s="9">
        <f>IF(SUMIF(EvalData!$A$7:$A$9995,"="&amp;$B25,EvalData!AU$7:AU$9995)&lt;&gt;0,AVERAGEIF(EvalData!$A$7:$A$9995,"="&amp;$B25,EvalData!AU$7:AU$9995),"")</f>
        <v>0.89173000000000036</v>
      </c>
      <c r="BB25" s="12">
        <f>IF(SUMIF(EvalData!$A$7:$A$9995,"="&amp;$B25,EvalData!AV$7:AV$9995)&lt;&gt;0,AVERAGEIF(EvalData!$A$7:$A$9995,"="&amp;$B25,EvalData!AV$7:AV$9995),"")</f>
        <v>5.6794871794871797</v>
      </c>
      <c r="BC25" s="9">
        <f>IF(SUMIF(EvalData!$A$7:$A$9995,"="&amp;$B25,EvalData!AW$7:AW$9995)&lt;&gt;0,AVERAGEIF(EvalData!$A$7:$A$9995,"="&amp;$B25,EvalData!AW$7:AW$9995),"")</f>
        <v>0.84182038461538489</v>
      </c>
      <c r="BD25" s="9">
        <f>IF(BC25&lt;&gt;"",_xlfn.MAXIFS(EvalData!AW$7:AW$9995,EvalData!A$7:A$9995,"="&amp;B25),"")</f>
        <v>1</v>
      </c>
    </row>
    <row r="26" spans="1:56" x14ac:dyDescent="0.3">
      <c r="A26" s="79">
        <f>COUNTIF(EvalData!B7:B3184,"=Ensemble")</f>
        <v>90</v>
      </c>
      <c r="B26" t="s">
        <v>20</v>
      </c>
      <c r="C26" s="73" t="b">
        <f>_xlfn.MAXIFS(EvalData!D$7:D$9995,EvalData!C$7:C$9995,"="&amp;B26)=MAX(EvalData!D$7:D$9995)</f>
        <v>1</v>
      </c>
      <c r="D26" s="4" cm="1">
        <f t="array" ref="D26">SUM(IF(ISNUMBER(EvalData!G$7:G$9995),IF(EvalData!$A$7:$A$9995=$B26,1,0)),0)</f>
        <v>90</v>
      </c>
      <c r="E26" s="3" cm="1">
        <f t="array" ref="E26">SUM(IF(ISNUMBER(EvalData!N$7:N$9995),IF(EvalData!$A$7:$A$9995=B26,1,0)),0)</f>
        <v>90</v>
      </c>
      <c r="F26" s="3" cm="1">
        <f t="array" ref="F26">SUM(IF(ISNUMBER(EvalData!AD$7:AD$9995),IF(EvalData!$A$7:$A$9995=B26,1,0)),0)</f>
        <v>90</v>
      </c>
      <c r="G26" s="6" cm="1">
        <f t="array" ref="G26">IF(D26&lt;&gt;0,SUM(IF(EvalData!$A$7:$A$9995=$B26,ABS(EvalData!G$7:G$9995),0))/D26,"")</f>
        <v>5195.2777777777774</v>
      </c>
      <c r="H26" s="7">
        <f>IF(SUMIF(EvalData!$A$7:$A$9995,"="&amp;$B26,EvalData!H$7:H$9995)&lt;&gt;0,AVERAGEIF(EvalData!$A$7:$A$9995,"="&amp;$B26,EvalData!H$7:H$9995),"")</f>
        <v>-0.34260000000000007</v>
      </c>
      <c r="I26" s="7" cm="1">
        <f t="array" ref="I26">IF(D26&lt;&gt;0,SUM(IF(EvalData!$A$7:$A$9995=$B26,ABS(_xlfn.NUMBERVALUE(EvalData!H$7:H$9995)))/D26,0),"")</f>
        <v>0.34508888888888894</v>
      </c>
      <c r="J26" s="8">
        <f>IF(SUMIF(EvalData!$A$7:$A$9995,"="&amp;$B26,EvalData!I$7:I$9995)&lt;&gt;0,AVERAGEIF(EvalData!$A$7:$A$9995,"="&amp;$B26,EvalData!I$7:I$9995),"")</f>
        <v>-0.27828711111111115</v>
      </c>
      <c r="K26" s="8" cm="1">
        <f t="array" ref="K26">IF(D26&lt;&gt;0,SUM(IF(EvalData!$A$7:$A$9995=$B26,ABS(_xlfn.NUMBERVALUE(EvalData!I$7:I$9995)))/D26,0),"")</f>
        <v>0.28086955555555559</v>
      </c>
      <c r="L26" s="8">
        <f>IF(SUMIF(EvalData!$A$7:$A$9995,"="&amp;$B26,EvalData!J$7:J$9995)&lt;&gt;0,AVERAGEIF(EvalData!$A$7:$A$9995,"="&amp;$B26,EvalData!J$7:J$9995),"")</f>
        <v>-0.43217922222222216</v>
      </c>
      <c r="M26" s="8" cm="1">
        <f t="array" ref="M26">IF(D26&lt;&gt;0,SUM(IF(EvalData!$A$7:$A$9995=$B26,ABS(_xlfn.NUMBERVALUE(EvalData!J$7:J$9995)))/D26,0),"")</f>
        <v>0.43476166666666671</v>
      </c>
      <c r="N26" s="9">
        <f>IF(SUMIF(EvalData!$A$7:$A$9995,"="&amp;$B26,EvalData!K$7:K$9995)&lt;&gt;0,AVERAGEIF(EvalData!$A$7:$A$9995,"="&amp;$B26,EvalData!K$7:K$9995),"")</f>
        <v>0.24333333333333332</v>
      </c>
      <c r="O26" s="10">
        <f>IF(SUMIF(EvalData!$A$7:$A$9995,"="&amp;$B26,EvalData!L$7:L$9995)&lt;&gt;0,AVERAGEIF(EvalData!$A$7:$A$9995,"="&amp;$B26,EvalData!L$7:L$9995),"")</f>
        <v>25.81111111111111</v>
      </c>
      <c r="P26" s="9">
        <f>IF(SUMIF(EvalData!$A$7:$A$9995,"="&amp;$B26,EvalData!M$7:M$9995)&lt;&gt;0,AVERAGEIF(EvalData!$A$7:$A$9995,"="&amp;$B26,EvalData!M$7:M$9995),"")</f>
        <v>0.25036244444444444</v>
      </c>
      <c r="Q26" s="9">
        <f>IF(P26&lt;&gt;"",_xlfn.MAXIFS(EvalData!M$7:M$9995,EvalData!A$7:A$9995,"="&amp;B26),"")</f>
        <v>1</v>
      </c>
      <c r="R26" s="10">
        <f>IF(SUMIF(EvalData!$A$7:$A$9995,"="&amp;$B26,EvalData!N$7:N$9995)&lt;&gt;0,AVERAGEIF(EvalData!$A$7:$A$9995,"="&amp;$B26,EvalData!N$7:N$9995),"")</f>
        <v>50.988888888888887</v>
      </c>
      <c r="S26" s="62">
        <f>IF(SUMIF(EvalData!$A$7:$A$9995,"="&amp;$B26,EvalData!O$7:O$9995)&lt;&gt;0,AVERAGEIF(EvalData!$A$7:$A$9995,"="&amp;$B26,EvalData!O$7:O$9995),"")</f>
        <v>22.045777777777783</v>
      </c>
      <c r="T26" s="6">
        <f>IF(SUMIF(EvalData!$A$7:$A$9995,"="&amp;$B26,EvalData!P$7:P$9995)&lt;&gt;0,AVERAGEIF(EvalData!$A$7:$A$9995,"="&amp;$B26,EvalData!P$7:P$9995),"")</f>
        <v>3029.1277777777786</v>
      </c>
      <c r="U26" s="6">
        <f>IF(SUMIF(EvalData!$A$7:$A$9995,"="&amp;$B26,EvalData!Q$7:Q$9995)&lt;&gt;0,AVERAGEIF(EvalData!$A$7:$A$9995,"="&amp;$B26,EvalData!Q$7:Q$9995),"")</f>
        <v>118.93011111111119</v>
      </c>
      <c r="V26" s="11">
        <f>IF(SUMIF(EvalData!$A$7:$A$9995,"="&amp;$B26,EvalData!R$7:R$9995)&lt;&gt;0,AVERAGEIF(EvalData!$A$7:$A$9995,"="&amp;$B26,EvalData!R$7:R$9995),"")</f>
        <v>0.35639088888888876</v>
      </c>
      <c r="W26" s="7">
        <f>IF(SUMIF(EvalData!$A$7:$A$9995,"="&amp;$B26,EvalData!S$7:S$9995)&lt;&gt;0,AVERAGEIF(EvalData!$A$7:$A$9995,"="&amp;$B26,EvalData!S$7:S$9995),"")</f>
        <v>-0.31106044444444464</v>
      </c>
      <c r="X26" s="9">
        <f>IF(SUMIF(EvalData!$A$7:$A$9995,"="&amp;$B26,EvalData!T$7:T$9995)&lt;&gt;0,AVERAGEIF(EvalData!$A$7:$A$9995,"="&amp;$B26,EvalData!T$7:T$9995),"")</f>
        <v>0.75551333333333348</v>
      </c>
      <c r="Y26" s="9">
        <f>IF(SUMIF(EvalData!$A$7:$A$9995,"="&amp;$B26,EvalData!U$7:U$9995)&lt;&gt;0,AVERAGEIF(EvalData!$A$7:$A$9995,"="&amp;$B26,EvalData!U$7:U$9995),"")</f>
        <v>-0.53928488888888892</v>
      </c>
      <c r="Z26" s="9">
        <f>IF(SUMIF(EvalData!$A$7:$A$9995,"="&amp;$B26,EvalData!V$7:V$9995)&lt;&gt;0,AVERAGEIF(EvalData!$A$7:$A$9995,"="&amp;$B26,EvalData!V$7:V$9995),"")</f>
        <v>0.31226122222222225</v>
      </c>
      <c r="AA26" s="9">
        <f>IF(SUMIF(EvalData!$A$7:$A$9995,"="&amp;$B26,EvalData!W$7:W$9995)&lt;&gt;0,AVERAGEIF(EvalData!$A$7:$A$9995,"="&amp;$B26,EvalData!W$7:W$9995),"")</f>
        <v>0.22901477777777776</v>
      </c>
      <c r="AB26" s="6">
        <f>IF(SUMIF(EvalData!$A$7:$A$9995,"="&amp;$B26,EvalData!X$7:X$9995)&lt;&gt;0,AVERAGEIF(EvalData!$A$7:$A$9995,"="&amp;$B26,EvalData!X$7:X$9995),"")</f>
        <v>230.05577777777779</v>
      </c>
      <c r="AC26" s="9">
        <f>IF(SUMIF(EvalData!$A$7:$A$9995,"="&amp;$B26,EvalData!Y$7:Y$9995)&lt;&gt;0,AVERAGEIF(EvalData!$A$7:$A$9995,"="&amp;$B26,EvalData!Y$7:Y$9995),"")</f>
        <v>0.39636733333333318</v>
      </c>
      <c r="AD26" s="9">
        <f>IF(SUMIF(EvalData!$A$7:$A$9995,"="&amp;$B26,EvalData!Z$7:Z$9995)&lt;&gt;0,AVERAGEIF(EvalData!$A$7:$A$9995,"="&amp;$B26,EvalData!Z$7:Z$9995),"")</f>
        <v>0.45974133333333361</v>
      </c>
      <c r="AE26" s="9">
        <f>IF(SUMIF(EvalData!$A$7:$A$9995,"="&amp;$B26,EvalData!AA$7:AA$9995)&lt;&gt;0,AVERAGEIF(EvalData!$A$7:$A$9995,"="&amp;$B26,EvalData!AA$7:AA$9995),"")</f>
        <v>0.24348888888888889</v>
      </c>
      <c r="AF26" s="6">
        <f>IF(SUMIF(EvalData!$A$7:$A$9995,"="&amp;$B26,EvalData!AB$7:AB$9995)&lt;&gt;0,AVERAGEIF(EvalData!$A$7:$A$9995,"="&amp;$B26,EvalData!AB$7:AB$9995),"")</f>
        <v>21.666666666666668</v>
      </c>
      <c r="AG26" s="9">
        <f>IF(SUMIF(EvalData!$A$7:$A$9995,"="&amp;$B26,EvalData!AC$7:AC$9995)&lt;&gt;0,AVERAGEIF(EvalData!$A$7:$A$9995,"="&amp;$B26,EvalData!AC$7:AC$9995),"")</f>
        <v>0.35061788888888884</v>
      </c>
      <c r="AH26" s="9">
        <f>IF(AG26&lt;&gt;"",_xlfn.MAXIFS(EvalData!AC$7:AC$9995,EvalData!A$7:A$9995,"="&amp;B26),"")</f>
        <v>0.90908999999999995</v>
      </c>
      <c r="AI26" s="6">
        <f>IF(SUMIF(EvalData!$A$7:$A$9995,"="&amp;$B26,EvalData!AD$7:AD$9995)&lt;&gt;0,AVERAGEIF(EvalData!$A$7:$A$9995,"="&amp;$B26,EvalData!AD$7:AD$9995),"")</f>
        <v>50.988888888888887</v>
      </c>
      <c r="AJ26" s="9">
        <f>IF(SUMIF(EvalData!$A$7:$A$9995,"="&amp;$B26,EvalData!AE$7:AE$9995)&lt;&gt;0,AVERAGEIF(EvalData!$A$7:$A$9995,"="&amp;$B26,EvalData!AE$7:AE$9995),"")</f>
        <v>0.94008677777777838</v>
      </c>
      <c r="AK26" s="12">
        <f>IF(SUMIF(EvalData!$A$7:$A$9995,"="&amp;$B26,EvalData!AF$7:AF$9995)&lt;&gt;0,AVERAGEIF(EvalData!$A$7:$A$9995,"="&amp;$B26,EvalData!AF$7:AF$9995),"")</f>
        <v>5.3642555555555553</v>
      </c>
      <c r="AL26" s="12">
        <f>IF(SUMIF(EvalData!$A$7:$A$9995,"="&amp;$B26,EvalData!AG$7:AG$9995)&lt;&gt;0,AVERAGEIF(EvalData!$A$7:$A$9995,"="&amp;$B26,EvalData!AG$7:AG$9995),"")</f>
        <v>6.9589111111111128</v>
      </c>
      <c r="AM26" s="12">
        <f>IF(SUMIF(EvalData!$A$7:$A$9995,"="&amp;$B26,EvalData!AH$7:AH$9995)&lt;&gt;0,AVERAGEIF(EvalData!$A$7:$A$9995,"="&amp;$B26,EvalData!AH$7:AH$9995),"")</f>
        <v>11.078577777777776</v>
      </c>
      <c r="AN26" s="12">
        <f>IF(SUMIF(EvalData!$A$7:$A$9995,"="&amp;$B26,EvalData!AI$7:AI$9995)&lt;&gt;0,AVERAGEIF(EvalData!$A$7:$A$9995,"="&amp;$B26,EvalData!AI$7:AI$9995),"")</f>
        <v>24.615633333333335</v>
      </c>
      <c r="AO26" s="12">
        <f>IF(SUMIF(EvalData!$A$7:$A$9995,"="&amp;$B26,EvalData!AJ$7:AJ$9995)&lt;&gt;0,AVERAGEIF(EvalData!$A$7:$A$9995,"="&amp;$B26,EvalData!AJ$7:AJ$9995),"")</f>
        <v>25.027611111111106</v>
      </c>
      <c r="AP26" s="12">
        <f>IF(SUMIF(EvalData!$A$7:$A$9995,"="&amp;$B26,EvalData!AK$7:AK$9995)&lt;&gt;0,AVERAGEIF(EvalData!$A$7:$A$9995,"="&amp;$B26,EvalData!AK$7:AK$9995),"")</f>
        <v>62.754622222222231</v>
      </c>
      <c r="AQ26" s="9">
        <f>IF(SUMIF(EvalData!$A$7:$A$9995,"="&amp;$B26,EvalData!AL$7:AL$9995)&lt;&gt;0,AVERAGEIF(EvalData!$A$7:$A$9995,"="&amp;$B26,EvalData!AL$7:AL$9995),"")</f>
        <v>0.36457533333333314</v>
      </c>
      <c r="AR26" s="9">
        <f>IF(SUMIF(EvalData!$A$7:$A$9995,"="&amp;$B26,EvalData!AM$7:AM$9995)&lt;&gt;0,AVERAGEIF(EvalData!$A$7:$A$9995,"="&amp;$B26,EvalData!AM$7:AM$9995),"")</f>
        <v>0.45195666666666678</v>
      </c>
      <c r="AS26" s="6">
        <f>IF(SUMIF(EvalData!$A$7:$A$9995,"="&amp;$B26,EvalData!AN$7:AN$9995)&lt;&gt;0,AVERAGEIF(EvalData!$A$7:$A$9995,"="&amp;$B26,EvalData!AN$7:AN$9995),"")</f>
        <v>45035.388888888891</v>
      </c>
      <c r="AT26" s="6">
        <f>IF(SUMIF(EvalData!$A$7:$A$9995,"="&amp;$B26,EvalData!AO$7:AO$9995)&lt;&gt;0,AVERAGEIF(EvalData!$A$7:$A$9995,"="&amp;$B26,EvalData!AO$7:AO$9995),"")</f>
        <v>155.83666666666664</v>
      </c>
      <c r="AU26" s="9">
        <f>IF(SUMIF(EvalData!$A$7:$A$9995,"="&amp;$B26,EvalData!AP$7:AP$9995)&lt;&gt;0,AVERAGEIF(EvalData!$A$7:$A$9995,"="&amp;$B26,EvalData!AP$7:AP$9995),"")</f>
        <v>0.20984766666666668</v>
      </c>
      <c r="AV26" s="9">
        <f>IF(SUMIF(EvalData!$A$7:$A$9995,"="&amp;$B26,EvalData!AQ$7:AQ$9995)&lt;&gt;0,AVERAGEIF(EvalData!$A$7:$A$9995,"="&amp;$B26,EvalData!AQ$7:AQ$9995),"")</f>
        <v>0.43809522222222241</v>
      </c>
      <c r="AW26" s="9">
        <f>IF(SUMIF(EvalData!$A$7:$A$9995,"="&amp;$B26,EvalData!AR$7:AR$9995)&lt;&gt;0,AVERAGEIF(EvalData!$A$7:$A$9995,"="&amp;$B26,EvalData!AR$7:AR$9995),"")</f>
        <v>0.13008888888888892</v>
      </c>
      <c r="AX26" s="12">
        <f>IF(SUMIF(EvalData!$A$7:$A$9995,"="&amp;$B26,EvalData!AS$7:AS$9995)&lt;&gt;0,AVERAGEIF(EvalData!$A$7:$A$9995,"="&amp;$B26,EvalData!AS$7:AS$9995),"")</f>
        <v>24.755555555555556</v>
      </c>
      <c r="AY26" s="9">
        <f>IF(SUMIF(EvalData!$A$7:$A$9995,"="&amp;$B26,EvalData!AT$7:AT$9995)&lt;&gt;0,AVERAGEIF(EvalData!$A$7:$A$9995,"="&amp;$B26,EvalData!AT$7:AT$9995),"")</f>
        <v>0.17990344444444445</v>
      </c>
      <c r="AZ26" s="9">
        <f>IF(AY26&lt;&gt;"",_xlfn.MAXIFS(EvalData!AT$7:AT$9995,EvalData!A$7:A$9995,"="&amp;B26),"")</f>
        <v>0.8</v>
      </c>
      <c r="BA26" s="9">
        <f>IF(SUMIF(EvalData!$A$7:$A$9995,"="&amp;$B26,EvalData!AU$7:AU$9995)&lt;&gt;0,AVERAGEIF(EvalData!$A$7:$A$9995,"="&amp;$B26,EvalData!AU$7:AU$9995),"")</f>
        <v>0.62149200000000027</v>
      </c>
      <c r="BB26" s="12">
        <f>IF(SUMIF(EvalData!$A$7:$A$9995,"="&amp;$B26,EvalData!AV$7:AV$9995)&lt;&gt;0,AVERAGEIF(EvalData!$A$7:$A$9995,"="&amp;$B26,EvalData!AV$7:AV$9995),"")</f>
        <v>16.166666666666668</v>
      </c>
      <c r="BC26" s="9">
        <f>IF(SUMIF(EvalData!$A$7:$A$9995,"="&amp;$B26,EvalData!AW$7:AW$9995)&lt;&gt;0,AVERAGEIF(EvalData!$A$7:$A$9995,"="&amp;$B26,EvalData!AW$7:AW$9995),"")</f>
        <v>0.48183288888888892</v>
      </c>
      <c r="BD26" s="9">
        <f>IF(BC26&lt;&gt;"",_xlfn.MAXIFS(EvalData!AW$7:AW$9995,EvalData!A$7:A$9995,"="&amp;B26),"")</f>
        <v>0.93938999999999995</v>
      </c>
    </row>
    <row r="27" spans="1:56" x14ac:dyDescent="0.3">
      <c r="A27" s="72"/>
      <c r="B27" t="s">
        <v>47</v>
      </c>
      <c r="C27" s="73" t="b">
        <f>_xlfn.MAXIFS(EvalData!D$7:D$9995,EvalData!C$7:C$9995,"="&amp;B27)=MAX(EvalData!D$7:D$9995)</f>
        <v>0</v>
      </c>
      <c r="D27" s="4" cm="1">
        <f t="array" ref="D27">SUM(IF(ISNUMBER(EvalData!G$7:G$9995),IF(EvalData!$A$7:$A$9995=$B27,1,0)),0)</f>
        <v>56</v>
      </c>
      <c r="E27" s="3" cm="1">
        <f t="array" ref="E27">SUM(IF(ISNUMBER(EvalData!N$7:N$9995),IF(EvalData!$A$7:$A$9995=B27,1,0)),0)</f>
        <v>56</v>
      </c>
      <c r="F27" s="3" cm="1">
        <f t="array" ref="F27">SUM(IF(ISNUMBER(EvalData!AD$7:AD$9995),IF(EvalData!$A$7:$A$9995=B27,1,0)),0)</f>
        <v>56</v>
      </c>
      <c r="G27" s="6" cm="1">
        <f t="array" ref="G27">IF(D27&lt;&gt;0,SUM(IF(EvalData!$A$7:$A$9995=$B27,ABS(EvalData!G$7:G$9995),0))/D27,"")</f>
        <v>1108.9642857142858</v>
      </c>
      <c r="H27" s="7">
        <f>IF(SUMIF(EvalData!$A$7:$A$9995,"="&amp;$B27,EvalData!H$7:H$9995)&lt;&gt;0,AVERAGEIF(EvalData!$A$7:$A$9995,"="&amp;$B27,EvalData!H$7:H$9995),"")</f>
        <v>-1.8750000000000047E-3</v>
      </c>
      <c r="I27" s="7" cm="1">
        <f t="array" ref="I27">IF(D27&lt;&gt;0,SUM(IF(EvalData!$A$7:$A$9995=$B27,ABS(_xlfn.NUMBERVALUE(EvalData!H$7:H$9995)))/D27,0),"")</f>
        <v>6.8089285714285713E-2</v>
      </c>
      <c r="J27" s="8">
        <f>IF(SUMIF(EvalData!$A$7:$A$9995,"="&amp;$B27,EvalData!I$7:I$9995)&lt;&gt;0,AVERAGEIF(EvalData!$A$7:$A$9995,"="&amp;$B27,EvalData!I$7:I$9995),"")</f>
        <v>2.0748214285714267E-3</v>
      </c>
      <c r="K27" s="8" cm="1">
        <f t="array" ref="K27">IF(D27&lt;&gt;0,SUM(IF(EvalData!$A$7:$A$9995=$B27,ABS(_xlfn.NUMBERVALUE(EvalData!I$7:I$9995)))/D27,0),"")</f>
        <v>6.8119464285714304E-2</v>
      </c>
      <c r="L27" s="8">
        <f>IF(SUMIF(EvalData!$A$7:$A$9995,"="&amp;$B27,EvalData!J$7:J$9995)&lt;&gt;0,AVERAGEIF(EvalData!$A$7:$A$9995,"="&amp;$B27,EvalData!J$7:J$9995),"")</f>
        <v>-1.987857142857151E-3</v>
      </c>
      <c r="M27" s="8" cm="1">
        <f t="array" ref="M27">IF(D27&lt;&gt;0,SUM(IF(EvalData!$A$7:$A$9995=$B27,ABS(_xlfn.NUMBERVALUE(EvalData!J$7:J$9995)))/D27,0),"")</f>
        <v>7.2182142857142875E-2</v>
      </c>
      <c r="N27" s="9">
        <f>IF(SUMIF(EvalData!$A$7:$A$9995,"="&amp;$B27,EvalData!K$7:K$9995)&lt;&gt;0,AVERAGEIF(EvalData!$A$7:$A$9995,"="&amp;$B27,EvalData!K$7:K$9995),"")</f>
        <v>0.90624999999999978</v>
      </c>
      <c r="O27" s="10">
        <f>IF(SUMIF(EvalData!$A$7:$A$9995,"="&amp;$B27,EvalData!L$7:L$9995)&lt;&gt;0,AVERAGEIF(EvalData!$A$7:$A$9995,"="&amp;$B27,EvalData!L$7:L$9995),"")</f>
        <v>10.75</v>
      </c>
      <c r="P27" s="9">
        <f>IF(SUMIF(EvalData!$A$7:$A$9995,"="&amp;$B27,EvalData!M$7:M$9995)&lt;&gt;0,AVERAGEIF(EvalData!$A$7:$A$9995,"="&amp;$B27,EvalData!M$7:M$9995),"")</f>
        <v>0.71505857142857143</v>
      </c>
      <c r="Q27" s="9">
        <f>IF(P27&lt;&gt;"",_xlfn.MAXIFS(EvalData!M$7:M$9995,EvalData!A$7:A$9995,"="&amp;B27),"")</f>
        <v>1</v>
      </c>
      <c r="R27" s="10">
        <f>IF(SUMIF(EvalData!$A$7:$A$9995,"="&amp;$B27,EvalData!N$7:N$9995)&lt;&gt;0,AVERAGEIF(EvalData!$A$7:$A$9995,"="&amp;$B27,EvalData!N$7:N$9995),"")</f>
        <v>50.982142857142854</v>
      </c>
      <c r="S27" s="62">
        <f>IF(SUMIF(EvalData!$A$7:$A$9995,"="&amp;$B27,EvalData!O$7:O$9995)&lt;&gt;0,AVERAGEIF(EvalData!$A$7:$A$9995,"="&amp;$B27,EvalData!O$7:O$9995),"")</f>
        <v>28.109642857142862</v>
      </c>
      <c r="T27" s="6">
        <f>IF(SUMIF(EvalData!$A$7:$A$9995,"="&amp;$B27,EvalData!P$7:P$9995)&lt;&gt;0,AVERAGEIF(EvalData!$A$7:$A$9995,"="&amp;$B27,EvalData!P$7:P$9995),"")</f>
        <v>964.34589285714287</v>
      </c>
      <c r="U27" s="6">
        <f>IF(SUMIF(EvalData!$A$7:$A$9995,"="&amp;$B27,EvalData!Q$7:Q$9995)&lt;&gt;0,AVERAGEIF(EvalData!$A$7:$A$9995,"="&amp;$B27,EvalData!Q$7:Q$9995),"")</f>
        <v>57.550714285714307</v>
      </c>
      <c r="V27" s="11">
        <f>IF(SUMIF(EvalData!$A$7:$A$9995,"="&amp;$B27,EvalData!R$7:R$9995)&lt;&gt;0,AVERAGEIF(EvalData!$A$7:$A$9995,"="&amp;$B27,EvalData!R$7:R$9995),"")</f>
        <v>0.25668142857142862</v>
      </c>
      <c r="W27" s="7">
        <f>IF(SUMIF(EvalData!$A$7:$A$9995,"="&amp;$B27,EvalData!S$7:S$9995)&lt;&gt;0,AVERAGEIF(EvalData!$A$7:$A$9995,"="&amp;$B27,EvalData!S$7:S$9995),"")</f>
        <v>-0.20720107142857139</v>
      </c>
      <c r="X27" s="9">
        <f>IF(SUMIF(EvalData!$A$7:$A$9995,"="&amp;$B27,EvalData!T$7:T$9995)&lt;&gt;0,AVERAGEIF(EvalData!$A$7:$A$9995,"="&amp;$B27,EvalData!T$7:T$9995),"")</f>
        <v>0.57167446428571433</v>
      </c>
      <c r="Y27" s="9">
        <f>IF(SUMIF(EvalData!$A$7:$A$9995,"="&amp;$B27,EvalData!U$7:U$9995)&lt;&gt;0,AVERAGEIF(EvalData!$A$7:$A$9995,"="&amp;$B27,EvalData!U$7:U$9995),"")</f>
        <v>-0.46042553571428568</v>
      </c>
      <c r="Z27" s="9">
        <f>IF(SUMIF(EvalData!$A$7:$A$9995,"="&amp;$B27,EvalData!V$7:V$9995)&lt;&gt;0,AVERAGEIF(EvalData!$A$7:$A$9995,"="&amp;$B27,EvalData!V$7:V$9995),"")</f>
        <v>0.45602946428571428</v>
      </c>
      <c r="AA27" s="9">
        <f>IF(SUMIF(EvalData!$A$7:$A$9995,"="&amp;$B27,EvalData!W$7:W$9995)&lt;&gt;0,AVERAGEIF(EvalData!$A$7:$A$9995,"="&amp;$B27,EvalData!W$7:W$9995),"")</f>
        <v>0.15761125000000001</v>
      </c>
      <c r="AB27" s="6">
        <f>IF(SUMIF(EvalData!$A$7:$A$9995,"="&amp;$B27,EvalData!X$7:X$9995)&lt;&gt;0,AVERAGEIF(EvalData!$A$7:$A$9995,"="&amp;$B27,EvalData!X$7:X$9995),"")</f>
        <v>101.58821428571424</v>
      </c>
      <c r="AC27" s="9">
        <f>IF(SUMIF(EvalData!$A$7:$A$9995,"="&amp;$B27,EvalData!Y$7:Y$9995)&lt;&gt;0,AVERAGEIF(EvalData!$A$7:$A$9995,"="&amp;$B27,EvalData!Y$7:Y$9995),"")</f>
        <v>0.31054321428571419</v>
      </c>
      <c r="AD27" s="9">
        <f>IF(SUMIF(EvalData!$A$7:$A$9995,"="&amp;$B27,EvalData!Z$7:Z$9995)&lt;&gt;0,AVERAGEIF(EvalData!$A$7:$A$9995,"="&amp;$B27,EvalData!Z$7:Z$9995),"")</f>
        <v>0.40741785714285711</v>
      </c>
      <c r="AE27" s="9">
        <f>IF(SUMIF(EvalData!$A$7:$A$9995,"="&amp;$B27,EvalData!AA$7:AA$9995)&lt;&gt;0,AVERAGEIF(EvalData!$A$7:$A$9995,"="&amp;$B27,EvalData!AA$7:AA$9995),"")</f>
        <v>0.38792857142857134</v>
      </c>
      <c r="AF27" s="6">
        <f>IF(SUMIF(EvalData!$A$7:$A$9995,"="&amp;$B27,EvalData!AB$7:AB$9995)&lt;&gt;0,AVERAGEIF(EvalData!$A$7:$A$9995,"="&amp;$B27,EvalData!AB$7:AB$9995),"")</f>
        <v>15.928571428571429</v>
      </c>
      <c r="AG27" s="9">
        <f>IF(SUMIF(EvalData!$A$7:$A$9995,"="&amp;$B27,EvalData!AC$7:AC$9995)&lt;&gt;0,AVERAGEIF(EvalData!$A$7:$A$9995,"="&amp;$B27,EvalData!AC$7:AC$9995),"")</f>
        <v>0.53514571428571434</v>
      </c>
      <c r="AH27" s="9">
        <f>IF(AG27&lt;&gt;"",_xlfn.MAXIFS(EvalData!AC$7:AC$9995,EvalData!A$7:A$9995,"="&amp;B27),"")</f>
        <v>0.93547999999999998</v>
      </c>
      <c r="AI27" s="6">
        <f>IF(SUMIF(EvalData!$A$7:$A$9995,"="&amp;$B27,EvalData!AD$7:AD$9995)&lt;&gt;0,AVERAGEIF(EvalData!$A$7:$A$9995,"="&amp;$B27,EvalData!AD$7:AD$9995),"")</f>
        <v>50.982142857142854</v>
      </c>
      <c r="AJ27" s="9">
        <f>IF(SUMIF(EvalData!$A$7:$A$9995,"="&amp;$B27,EvalData!AE$7:AE$9995)&lt;&gt;0,AVERAGEIF(EvalData!$A$7:$A$9995,"="&amp;$B27,EvalData!AE$7:AE$9995),"")</f>
        <v>0.99824910714285708</v>
      </c>
      <c r="AK27" s="12">
        <f>IF(SUMIF(EvalData!$A$7:$A$9995,"="&amp;$B27,EvalData!AF$7:AF$9995)&lt;&gt;0,AVERAGEIF(EvalData!$A$7:$A$9995,"="&amp;$B27,EvalData!AF$7:AF$9995),"")</f>
        <v>10.515142857142854</v>
      </c>
      <c r="AL27" s="12">
        <f>IF(SUMIF(EvalData!$A$7:$A$9995,"="&amp;$B27,EvalData!AG$7:AG$9995)&lt;&gt;0,AVERAGEIF(EvalData!$A$7:$A$9995,"="&amp;$B27,EvalData!AG$7:AG$9995),"")</f>
        <v>15.633589285714285</v>
      </c>
      <c r="AM27" s="12">
        <f>IF(SUMIF(EvalData!$A$7:$A$9995,"="&amp;$B27,EvalData!AH$7:AH$9995)&lt;&gt;0,AVERAGEIF(EvalData!$A$7:$A$9995,"="&amp;$B27,EvalData!AH$7:AH$9995),"")</f>
        <v>32.334446428571432</v>
      </c>
      <c r="AN27" s="12">
        <f>IF(SUMIF(EvalData!$A$7:$A$9995,"="&amp;$B27,EvalData!AI$7:AI$9995)&lt;&gt;0,AVERAGEIF(EvalData!$A$7:$A$9995,"="&amp;$B27,EvalData!AI$7:AI$9995),"")</f>
        <v>85.246589285714322</v>
      </c>
      <c r="AO27" s="12">
        <f>IF(SUMIF(EvalData!$A$7:$A$9995,"="&amp;$B27,EvalData!AJ$7:AJ$9995)&lt;&gt;0,AVERAGEIF(EvalData!$A$7:$A$9995,"="&amp;$B27,EvalData!AJ$7:AJ$9995),"")</f>
        <v>106.14883928571427</v>
      </c>
      <c r="AP27" s="12">
        <f>IF(SUMIF(EvalData!$A$7:$A$9995,"="&amp;$B27,EvalData!AK$7:AK$9995)&lt;&gt;0,AVERAGEIF(EvalData!$A$7:$A$9995,"="&amp;$B27,EvalData!AK$7:AK$9995),"")</f>
        <v>243.6309642857143</v>
      </c>
      <c r="AQ27" s="9">
        <f>IF(SUMIF(EvalData!$A$7:$A$9995,"="&amp;$B27,EvalData!AL$7:AL$9995)&lt;&gt;0,AVERAGEIF(EvalData!$A$7:$A$9995,"="&amp;$B27,EvalData!AL$7:AL$9995),"")</f>
        <v>0.13383053571428574</v>
      </c>
      <c r="AR27" s="9">
        <f>IF(SUMIF(EvalData!$A$7:$A$9995,"="&amp;$B27,EvalData!AM$7:AM$9995)&lt;&gt;0,AVERAGEIF(EvalData!$A$7:$A$9995,"="&amp;$B27,EvalData!AM$7:AM$9995),"")</f>
        <v>0.86056714285714264</v>
      </c>
      <c r="AS27" s="6">
        <f>IF(SUMIF(EvalData!$A$7:$A$9995,"="&amp;$B27,EvalData!AN$7:AN$9995)&lt;&gt;0,AVERAGEIF(EvalData!$A$7:$A$9995,"="&amp;$B27,EvalData!AN$7:AN$9995),"")</f>
        <v>32040.857142857141</v>
      </c>
      <c r="AT27" s="6">
        <f>IF(SUMIF(EvalData!$A$7:$A$9995,"="&amp;$B27,EvalData!AO$7:AO$9995)&lt;&gt;0,AVERAGEIF(EvalData!$A$7:$A$9995,"="&amp;$B27,EvalData!AO$7:AO$9995),"")</f>
        <v>204.30178571428573</v>
      </c>
      <c r="AU27" s="9">
        <f>IF(SUMIF(EvalData!$A$7:$A$9995,"="&amp;$B27,EvalData!AP$7:AP$9995)&lt;&gt;0,AVERAGEIF(EvalData!$A$7:$A$9995,"="&amp;$B27,EvalData!AP$7:AP$9995),"")</f>
        <v>8.5350892857142854E-2</v>
      </c>
      <c r="AV27" s="9">
        <f>IF(SUMIF(EvalData!$A$7:$A$9995,"="&amp;$B27,EvalData!AQ$7:AQ$9995)&lt;&gt;0,AVERAGEIF(EvalData!$A$7:$A$9995,"="&amp;$B27,EvalData!AQ$7:AQ$9995),"")</f>
        <v>0.1781851785714286</v>
      </c>
      <c r="AW27" s="9">
        <f>IF(SUMIF(EvalData!$A$7:$A$9995,"="&amp;$B27,EvalData!AR$7:AR$9995)&lt;&gt;0,AVERAGEIF(EvalData!$A$7:$A$9995,"="&amp;$B27,EvalData!AR$7:AR$9995),"")</f>
        <v>4.0535714285714281E-3</v>
      </c>
      <c r="AX27" s="12">
        <f>IF(SUMIF(EvalData!$A$7:$A$9995,"="&amp;$B27,EvalData!AS$7:AS$9995)&lt;&gt;0,AVERAGEIF(EvalData!$A$7:$A$9995,"="&amp;$B27,EvalData!AS$7:AS$9995),"")</f>
        <v>28.821428571428573</v>
      </c>
      <c r="AY27" s="9">
        <f>IF(SUMIF(EvalData!$A$7:$A$9995,"="&amp;$B27,EvalData!AT$7:AT$9995)&lt;&gt;0,AVERAGEIF(EvalData!$A$7:$A$9995,"="&amp;$B27,EvalData!AT$7:AT$9995),"")</f>
        <v>4.7998214285714255E-2</v>
      </c>
      <c r="AZ27" s="9">
        <f>IF(AY27&lt;&gt;"",_xlfn.MAXIFS(EvalData!AT$7:AT$9995,EvalData!A$7:A$9995,"="&amp;B27),"")</f>
        <v>0.19231000000000001</v>
      </c>
      <c r="BA27" s="9">
        <f>IF(SUMIF(EvalData!$A$7:$A$9995,"="&amp;$B27,EvalData!AU$7:AU$9995)&lt;&gt;0,AVERAGEIF(EvalData!$A$7:$A$9995,"="&amp;$B27,EvalData!AU$7:AU$9995),"")</f>
        <v>0.32197196428571423</v>
      </c>
      <c r="BB27" s="12">
        <f>IF(SUMIF(EvalData!$A$7:$A$9995,"="&amp;$B27,EvalData!AV$7:AV$9995)&lt;&gt;0,AVERAGEIF(EvalData!$A$7:$A$9995,"="&amp;$B27,EvalData!AV$7:AV$9995),"")</f>
        <v>25.910714285714285</v>
      </c>
      <c r="BC27" s="9">
        <f>IF(SUMIF(EvalData!$A$7:$A$9995,"="&amp;$B27,EvalData!AW$7:AW$9995)&lt;&gt;0,AVERAGEIF(EvalData!$A$7:$A$9995,"="&amp;$B27,EvalData!AW$7:AW$9995),"")</f>
        <v>0.14764089285714288</v>
      </c>
      <c r="BD27" s="9">
        <f>IF(BC27&lt;&gt;"",_xlfn.MAXIFS(EvalData!AW$7:AW$9995,EvalData!A$7:A$9995,"="&amp;B27),"")</f>
        <v>0.26923000000000002</v>
      </c>
    </row>
    <row r="28" spans="1:56" x14ac:dyDescent="0.3">
      <c r="A28" s="72"/>
      <c r="B28" t="s">
        <v>21</v>
      </c>
      <c r="C28" s="73" t="b">
        <f>_xlfn.MAXIFS(EvalData!D$7:D$9995,EvalData!C$7:C$9995,"="&amp;B28)=MAX(EvalData!D$7:D$9995)</f>
        <v>1</v>
      </c>
      <c r="D28" s="4" cm="1">
        <f t="array" ref="D28">SUM(IF(ISNUMBER(EvalData!G$7:G$9995),IF(EvalData!$A$7:$A$9995=$B28,1,0)),0)</f>
        <v>86</v>
      </c>
      <c r="E28" s="3" cm="1">
        <f t="array" ref="E28">SUM(IF(ISNUMBER(EvalData!N$7:N$9995),IF(EvalData!$A$7:$A$9995=B28,1,0)),0)</f>
        <v>86</v>
      </c>
      <c r="F28" s="3" cm="1">
        <f t="array" ref="F28">SUM(IF(ISNUMBER(EvalData!AD$7:AD$9995),IF(EvalData!$A$7:$A$9995=B28,1,0)),0)</f>
        <v>86</v>
      </c>
      <c r="G28" s="6" cm="1">
        <f t="array" ref="G28">IF(D28&lt;&gt;0,SUM(IF(EvalData!$A$7:$A$9995=$B28,ABS(EvalData!G$7:G$9995),0))/D28,"")</f>
        <v>4553.8604651162786</v>
      </c>
      <c r="H28" s="7">
        <f>IF(SUMIF(EvalData!$A$7:$A$9995,"="&amp;$B28,EvalData!H$7:H$9995)&lt;&gt;0,AVERAGEIF(EvalData!$A$7:$A$9995,"="&amp;$B28,EvalData!H$7:H$9995),"")</f>
        <v>-0.373093023255814</v>
      </c>
      <c r="I28" s="7" cm="1">
        <f t="array" ref="I28">IF(D28&lt;&gt;0,SUM(IF(EvalData!$A$7:$A$9995=$B28,ABS(_xlfn.NUMBERVALUE(EvalData!H$7:H$9995)))/D28,0),"")</f>
        <v>0.45439534883720945</v>
      </c>
      <c r="J28" s="8">
        <f>IF(SUMIF(EvalData!$A$7:$A$9995,"="&amp;$B28,EvalData!I$7:I$9995)&lt;&gt;0,AVERAGEIF(EvalData!$A$7:$A$9995,"="&amp;$B28,EvalData!I$7:I$9995),"")</f>
        <v>-0.13409674418604653</v>
      </c>
      <c r="K28" s="8" cm="1">
        <f t="array" ref="K28">IF(D28&lt;&gt;0,SUM(IF(EvalData!$A$7:$A$9995=$B28,ABS(_xlfn.NUMBERVALUE(EvalData!I$7:I$9995)))/D28,0),"")</f>
        <v>0.22667395348837216</v>
      </c>
      <c r="L28" s="8">
        <f>IF(SUMIF(EvalData!$A$7:$A$9995,"="&amp;$B28,EvalData!J$7:J$9995)&lt;&gt;0,AVERAGEIF(EvalData!$A$7:$A$9995,"="&amp;$B28,EvalData!J$7:J$9995),"")</f>
        <v>-1.4229767441860459E-2</v>
      </c>
      <c r="M28" s="8" cm="1">
        <f t="array" ref="M28">IF(D28&lt;&gt;0,SUM(IF(EvalData!$A$7:$A$9995=$B28,ABS(_xlfn.NUMBERVALUE(EvalData!J$7:J$9995)))/D28,0),"")</f>
        <v>0.51335232558139532</v>
      </c>
      <c r="N28" s="9">
        <f>IF(SUMIF(EvalData!$A$7:$A$9995,"="&amp;$B28,EvalData!K$7:K$9995)&lt;&gt;0,AVERAGEIF(EvalData!$A$7:$A$9995,"="&amp;$B28,EvalData!K$7:K$9995),"")</f>
        <v>0.54999999999999993</v>
      </c>
      <c r="O28" s="10">
        <f>IF(SUMIF(EvalData!$A$7:$A$9995,"="&amp;$B28,EvalData!L$7:L$9995)&lt;&gt;0,AVERAGEIF(EvalData!$A$7:$A$9995,"="&amp;$B28,EvalData!L$7:L$9995),"")</f>
        <v>19.523255813953487</v>
      </c>
      <c r="P28" s="9">
        <f>IF(SUMIF(EvalData!$A$7:$A$9995,"="&amp;$B28,EvalData!M$7:M$9995)&lt;&gt;0,AVERAGEIF(EvalData!$A$7:$A$9995,"="&amp;$B28,EvalData!M$7:M$9995),"")</f>
        <v>0.42599476744186066</v>
      </c>
      <c r="Q28" s="9">
        <f>IF(P28&lt;&gt;"",_xlfn.MAXIFS(EvalData!M$7:M$9995,EvalData!A$7:A$9995,"="&amp;B28),"")</f>
        <v>1</v>
      </c>
      <c r="R28" s="10">
        <f>IF(SUMIF(EvalData!$A$7:$A$9995,"="&amp;$B28,EvalData!N$7:N$9995)&lt;&gt;0,AVERAGEIF(EvalData!$A$7:$A$9995,"="&amp;$B28,EvalData!N$7:N$9995),"")</f>
        <v>40.511627906976742</v>
      </c>
      <c r="S28" s="62">
        <f>IF(SUMIF(EvalData!$A$7:$A$9995,"="&amp;$B28,EvalData!O$7:O$9995)&lt;&gt;0,AVERAGEIF(EvalData!$A$7:$A$9995,"="&amp;$B28,EvalData!O$7:O$9995),"")</f>
        <v>21.344069767441855</v>
      </c>
      <c r="T28" s="6">
        <f>IF(SUMIF(EvalData!$A$7:$A$9995,"="&amp;$B28,EvalData!P$7:P$9995)&lt;&gt;0,AVERAGEIF(EvalData!$A$7:$A$9995,"="&amp;$B28,EvalData!P$7:P$9995),"")</f>
        <v>7955.7626744186055</v>
      </c>
      <c r="U28" s="6">
        <f>IF(SUMIF(EvalData!$A$7:$A$9995,"="&amp;$B28,EvalData!Q$7:Q$9995)&lt;&gt;0,AVERAGEIF(EvalData!$A$7:$A$9995,"="&amp;$B28,EvalData!Q$7:Q$9995),"")</f>
        <v>162.70686046511628</v>
      </c>
      <c r="V28" s="11">
        <f>IF(SUMIF(EvalData!$A$7:$A$9995,"="&amp;$B28,EvalData!R$7:R$9995)&lt;&gt;0,AVERAGEIF(EvalData!$A$7:$A$9995,"="&amp;$B28,EvalData!R$7:R$9995),"")</f>
        <v>0.27142813953488376</v>
      </c>
      <c r="W28" s="7">
        <f>IF(SUMIF(EvalData!$A$7:$A$9995,"="&amp;$B28,EvalData!S$7:S$9995)&lt;&gt;0,AVERAGEIF(EvalData!$A$7:$A$9995,"="&amp;$B28,EvalData!S$7:S$9995),"")</f>
        <v>-0.16939372093023253</v>
      </c>
      <c r="X28" s="9">
        <f>IF(SUMIF(EvalData!$A$7:$A$9995,"="&amp;$B28,EvalData!T$7:T$9995)&lt;&gt;0,AVERAGEIF(EvalData!$A$7:$A$9995,"="&amp;$B28,EvalData!T$7:T$9995),"")</f>
        <v>0.553103488372093</v>
      </c>
      <c r="Y28" s="9">
        <f>IF(SUMIF(EvalData!$A$7:$A$9995,"="&amp;$B28,EvalData!U$7:U$9995)&lt;&gt;0,AVERAGEIF(EvalData!$A$7:$A$9995,"="&amp;$B28,EvalData!U$7:U$9995),"")</f>
        <v>-0.21076220930232556</v>
      </c>
      <c r="Z28" s="9">
        <f>IF(SUMIF(EvalData!$A$7:$A$9995,"="&amp;$B28,EvalData!V$7:V$9995)&lt;&gt;0,AVERAGEIF(EvalData!$A$7:$A$9995,"="&amp;$B28,EvalData!V$7:V$9995),"")</f>
        <v>0.41037616279069772</v>
      </c>
      <c r="AA28" s="9">
        <f>IF(SUMIF(EvalData!$A$7:$A$9995,"="&amp;$B28,EvalData!W$7:W$9995)&lt;&gt;0,AVERAGEIF(EvalData!$A$7:$A$9995,"="&amp;$B28,EvalData!W$7:W$9995),"")</f>
        <v>0.14126616279069762</v>
      </c>
      <c r="AB28" s="6">
        <f>IF(SUMIF(EvalData!$A$7:$A$9995,"="&amp;$B28,EvalData!X$7:X$9995)&lt;&gt;0,AVERAGEIF(EvalData!$A$7:$A$9995,"="&amp;$B28,EvalData!X$7:X$9995),"")</f>
        <v>285.89872093023251</v>
      </c>
      <c r="AC28" s="9">
        <f>IF(SUMIF(EvalData!$A$7:$A$9995,"="&amp;$B28,EvalData!Y$7:Y$9995)&lt;&gt;0,AVERAGEIF(EvalData!$A$7:$A$9995,"="&amp;$B28,EvalData!Y$7:Y$9995),"")</f>
        <v>0.41380906976744181</v>
      </c>
      <c r="AD28" s="9">
        <f>IF(SUMIF(EvalData!$A$7:$A$9995,"="&amp;$B28,EvalData!Z$7:Z$9995)&lt;&gt;0,AVERAGEIF(EvalData!$A$7:$A$9995,"="&amp;$B28,EvalData!Z$7:Z$9995),"")</f>
        <v>0.45085430232558127</v>
      </c>
      <c r="AE28" s="9">
        <f>IF(SUMIF(EvalData!$A$7:$A$9995,"="&amp;$B28,EvalData!AA$7:AA$9995)&lt;&gt;0,AVERAGEIF(EvalData!$A$7:$A$9995,"="&amp;$B28,EvalData!AA$7:AA$9995),"")</f>
        <v>0.33754651162790694</v>
      </c>
      <c r="AF28" s="6">
        <f>IF(SUMIF(EvalData!$A$7:$A$9995,"="&amp;$B28,EvalData!AB$7:AB$9995)&lt;&gt;0,AVERAGEIF(EvalData!$A$7:$A$9995,"="&amp;$B28,EvalData!AB$7:AB$9995),"")</f>
        <v>17.348837209302324</v>
      </c>
      <c r="AG28" s="9">
        <f>IF(SUMIF(EvalData!$A$7:$A$9995,"="&amp;$B28,EvalData!AC$7:AC$9995)&lt;&gt;0,AVERAGEIF(EvalData!$A$7:$A$9995,"="&amp;$B28,EvalData!AC$7:AC$9995),"")</f>
        <v>0.4711377906976742</v>
      </c>
      <c r="AH28" s="9">
        <f>IF(AG28&lt;&gt;"",_xlfn.MAXIFS(EvalData!AC$7:AC$9995,EvalData!A$7:A$9995,"="&amp;B28),"")</f>
        <v>0.90908999999999995</v>
      </c>
      <c r="AI28" s="6">
        <f>IF(SUMIF(EvalData!$A$7:$A$9995,"="&amp;$B28,EvalData!AD$7:AD$9995)&lt;&gt;0,AVERAGEIF(EvalData!$A$7:$A$9995,"="&amp;$B28,EvalData!AD$7:AD$9995),"")</f>
        <v>40.511627906976742</v>
      </c>
      <c r="AJ28" s="9">
        <f>IF(SUMIF(EvalData!$A$7:$A$9995,"="&amp;$B28,EvalData!AE$7:AE$9995)&lt;&gt;0,AVERAGEIF(EvalData!$A$7:$A$9995,"="&amp;$B28,EvalData!AE$7:AE$9995),"")</f>
        <v>0.84213674418604667</v>
      </c>
      <c r="AK28" s="12">
        <f>IF(SUMIF(EvalData!$A$7:$A$9995,"="&amp;$B28,EvalData!AF$7:AF$9995)&lt;&gt;0,AVERAGEIF(EvalData!$A$7:$A$9995,"="&amp;$B28,EvalData!AF$7:AF$9995),"")</f>
        <v>2.5102093023255816</v>
      </c>
      <c r="AL28" s="12">
        <f>IF(SUMIF(EvalData!$A$7:$A$9995,"="&amp;$B28,EvalData!AG$7:AG$9995)&lt;&gt;0,AVERAGEIF(EvalData!$A$7:$A$9995,"="&amp;$B28,EvalData!AG$7:AG$9995),"")</f>
        <v>4.0053372093023247</v>
      </c>
      <c r="AM28" s="12">
        <f>IF(SUMIF(EvalData!$A$7:$A$9995,"="&amp;$B28,EvalData!AH$7:AH$9995)&lt;&gt;0,AVERAGEIF(EvalData!$A$7:$A$9995,"="&amp;$B28,EvalData!AH$7:AH$9995),"")</f>
        <v>8.3587674418604632</v>
      </c>
      <c r="AN28" s="12">
        <f>IF(SUMIF(EvalData!$A$7:$A$9995,"="&amp;$B28,EvalData!AI$7:AI$9995)&lt;&gt;0,AVERAGEIF(EvalData!$A$7:$A$9995,"="&amp;$B28,EvalData!AI$7:AI$9995),"")</f>
        <v>3219.7823604651135</v>
      </c>
      <c r="AO28" s="12">
        <f>IF(SUMIF(EvalData!$A$7:$A$9995,"="&amp;$B28,EvalData!AJ$7:AJ$9995)&lt;&gt;0,AVERAGEIF(EvalData!$A$7:$A$9995,"="&amp;$B28,EvalData!AJ$7:AJ$9995),"")</f>
        <v>27.142732558139542</v>
      </c>
      <c r="AP28" s="12">
        <f>IF(SUMIF(EvalData!$A$7:$A$9995,"="&amp;$B28,EvalData!AK$7:AK$9995)&lt;&gt;0,AVERAGEIF(EvalData!$A$7:$A$9995,"="&amp;$B28,EvalData!AK$7:AK$9995),"")</f>
        <v>126.97438372093022</v>
      </c>
      <c r="AQ28" s="9">
        <f>IF(SUMIF(EvalData!$A$7:$A$9995,"="&amp;$B28,EvalData!AL$7:AL$9995)&lt;&gt;0,AVERAGEIF(EvalData!$A$7:$A$9995,"="&amp;$B28,EvalData!AL$7:AL$9995),"")</f>
        <v>0.1832223255813954</v>
      </c>
      <c r="AR28" s="9">
        <f>IF(SUMIF(EvalData!$A$7:$A$9995,"="&amp;$B28,EvalData!AM$7:AM$9995)&lt;&gt;0,AVERAGEIF(EvalData!$A$7:$A$9995,"="&amp;$B28,EvalData!AM$7:AM$9995),"")</f>
        <v>0.33175093023255814</v>
      </c>
      <c r="AS28" s="6">
        <f>IF(SUMIF(EvalData!$A$7:$A$9995,"="&amp;$B28,EvalData!AN$7:AN$9995)&lt;&gt;0,AVERAGEIF(EvalData!$A$7:$A$9995,"="&amp;$B28,EvalData!AN$7:AN$9995),"")</f>
        <v>154497.17441860464</v>
      </c>
      <c r="AT28" s="6">
        <f>IF(SUMIF(EvalData!$A$7:$A$9995,"="&amp;$B28,EvalData!AO$7:AO$9995)&lt;&gt;0,AVERAGEIF(EvalData!$A$7:$A$9995,"="&amp;$B28,EvalData!AO$7:AO$9995),"")</f>
        <v>663.05465116279083</v>
      </c>
      <c r="AU28" s="9">
        <f>IF(SUMIF(EvalData!$A$7:$A$9995,"="&amp;$B28,EvalData!AP$7:AP$9995)&lt;&gt;0,AVERAGEIF(EvalData!$A$7:$A$9995,"="&amp;$B28,EvalData!AP$7:AP$9995),"")</f>
        <v>0.33715593023255808</v>
      </c>
      <c r="AV28" s="9">
        <f>IF(SUMIF(EvalData!$A$7:$A$9995,"="&amp;$B28,EvalData!AQ$7:AQ$9995)&lt;&gt;0,AVERAGEIF(EvalData!$A$7:$A$9995,"="&amp;$B28,EvalData!AQ$7:AQ$9995),"")</f>
        <v>0.69429058139534872</v>
      </c>
      <c r="AW28" s="9">
        <f>IF(SUMIF(EvalData!$A$7:$A$9995,"="&amp;$B28,EvalData!AR$7:AR$9995)&lt;&gt;0,AVERAGEIF(EvalData!$A$7:$A$9995,"="&amp;$B28,EvalData!AR$7:AR$9995),"")</f>
        <v>0.29360465116279072</v>
      </c>
      <c r="AX28" s="12">
        <f>IF(SUMIF(EvalData!$A$7:$A$9995,"="&amp;$B28,EvalData!AS$7:AS$9995)&lt;&gt;0,AVERAGEIF(EvalData!$A$7:$A$9995,"="&amp;$B28,EvalData!AS$7:AS$9995),"")</f>
        <v>18.174418604651162</v>
      </c>
      <c r="AY28" s="9">
        <f>IF(SUMIF(EvalData!$A$7:$A$9995,"="&amp;$B28,EvalData!AT$7:AT$9995)&lt;&gt;0,AVERAGEIF(EvalData!$A$7:$A$9995,"="&amp;$B28,EvalData!AT$7:AT$9995),"")</f>
        <v>0.3956345348837208</v>
      </c>
      <c r="AZ28" s="9">
        <f>IF(AY28&lt;&gt;"",_xlfn.MAXIFS(EvalData!AT$7:AT$9995,EvalData!A$7:A$9995,"="&amp;B28),"")</f>
        <v>0.81818000000000002</v>
      </c>
      <c r="BA28" s="9">
        <f>IF(SUMIF(EvalData!$A$7:$A$9995,"="&amp;$B28,EvalData!AU$7:AU$9995)&lt;&gt;0,AVERAGEIF(EvalData!$A$7:$A$9995,"="&amp;$B28,EvalData!AU$7:AU$9995),"")</f>
        <v>0.58969488372093015</v>
      </c>
      <c r="BB28" s="12">
        <f>IF(SUMIF(EvalData!$A$7:$A$9995,"="&amp;$B28,EvalData!AV$7:AV$9995)&lt;&gt;0,AVERAGEIF(EvalData!$A$7:$A$9995,"="&amp;$B28,EvalData!AV$7:AV$9995),"")</f>
        <v>17.104651162790699</v>
      </c>
      <c r="BC28" s="9">
        <f>IF(SUMIF(EvalData!$A$7:$A$9995,"="&amp;$B28,EvalData!AW$7:AW$9995)&lt;&gt;0,AVERAGEIF(EvalData!$A$7:$A$9995,"="&amp;$B28,EvalData!AW$7:AW$9995),"")</f>
        <v>0.42847558139534875</v>
      </c>
      <c r="BD28" s="9">
        <f>IF(BC28&lt;&gt;"",_xlfn.MAXIFS(EvalData!AW$7:AW$9995,EvalData!A$7:A$9995,"="&amp;B28),"")</f>
        <v>1</v>
      </c>
    </row>
    <row r="29" spans="1:56" x14ac:dyDescent="0.3">
      <c r="A29" s="72"/>
      <c r="B29" t="s">
        <v>153</v>
      </c>
      <c r="C29" s="73" t="b">
        <f>_xlfn.MAXIFS(EvalData!D$7:D$9995,EvalData!C$7:C$9995,"="&amp;B29)=MAX(EvalData!D$7:D$9995)</f>
        <v>1</v>
      </c>
      <c r="D29" s="6" cm="1">
        <f t="array" ref="D29">SUM(IF(ISNUMBER(EvalData!G$7:G$9995),IF(EvalData!$A$7:$A$9995=$B29,1,0)),0)</f>
        <v>1</v>
      </c>
      <c r="E29" s="6" cm="1">
        <f t="array" ref="E29">SUM(IF(ISNUMBER(EvalData!N$7:N$9995),IF(EvalData!$A$7:$A$9995=B29,1,0)),0)</f>
        <v>1</v>
      </c>
      <c r="F29" s="6" cm="1">
        <f t="array" ref="F29">SUM(IF(ISNUMBER(EvalData!AD$7:AD$9995),IF(EvalData!$A$7:$A$9995=B29,1,0)),0)</f>
        <v>1</v>
      </c>
      <c r="G29" s="6" cm="1">
        <f t="array" ref="G29">IF(D29&lt;&gt;0,SUM(IF(EvalData!$A$7:$A$9995=$B29,ABS(EvalData!G$7:G$9995),0))/D29,"")</f>
        <v>2557</v>
      </c>
      <c r="H29" s="7">
        <f>IF(SUMIF(EvalData!$A$7:$A$9995,"="&amp;$B29,EvalData!H$7:H$9995)&lt;&gt;0,AVERAGEIF(EvalData!$A$7:$A$9995,"="&amp;$B29,EvalData!H$7:H$9995),"")</f>
        <v>0.13100000000000001</v>
      </c>
      <c r="I29" s="7" cm="1">
        <f t="array" ref="I29">IF(D29&lt;&gt;0,SUM(IF(EvalData!$A$7:$A$9995=$B29,ABS(_xlfn.NUMBERVALUE(EvalData!H$7:H$9995)))/D29,0),"")</f>
        <v>0.13100000000000001</v>
      </c>
      <c r="J29" s="8">
        <f>IF(SUMIF(EvalData!$A$7:$A$9995,"="&amp;$B29,EvalData!I$7:I$9995)&lt;&gt;0,AVERAGEIF(EvalData!$A$7:$A$9995,"="&amp;$B29,EvalData!I$7:I$9995),"")</f>
        <v>0.14007</v>
      </c>
      <c r="K29" s="8" cm="1">
        <f t="array" ref="K29">IF(D29&lt;&gt;0,SUM(IF(EvalData!$A$7:$A$9995=$B29,ABS(_xlfn.NUMBERVALUE(EvalData!I$7:I$9995)))/D29,0),"")</f>
        <v>0.14007</v>
      </c>
      <c r="L29" s="8">
        <f>IF(SUMIF(EvalData!$A$7:$A$9995,"="&amp;$B29,EvalData!J$7:J$9995)&lt;&gt;0,AVERAGEIF(EvalData!$A$7:$A$9995,"="&amp;$B29,EvalData!J$7:J$9995),"")</f>
        <v>0.14007</v>
      </c>
      <c r="M29" s="8" cm="1">
        <f t="array" ref="M29">IF(D29&lt;&gt;0,SUM(IF(EvalData!$A$7:$A$9995=$B29,ABS(_xlfn.NUMBERVALUE(EvalData!J$7:J$9995)))/D29,0),"")</f>
        <v>0.14007</v>
      </c>
      <c r="N29" s="9">
        <f>IF(SUMIF(EvalData!$A$7:$A$9995,"="&amp;$B29,EvalData!K$7:K$9995)&lt;&gt;0,AVERAGEIF(EvalData!$A$7:$A$9995,"="&amp;$B29,EvalData!K$7:K$9995),"")</f>
        <v>0.75</v>
      </c>
      <c r="O29" s="10">
        <f>IF(SUMIF(EvalData!$A$7:$A$9995,"="&amp;$B29,EvalData!L$7:L$9995)&lt;&gt;0,AVERAGEIF(EvalData!$A$7:$A$9995,"="&amp;$B29,EvalData!L$7:L$9995),"")</f>
        <v>25</v>
      </c>
      <c r="P29" s="9">
        <f>IF(SUMIF(EvalData!$A$7:$A$9995,"="&amp;$B29,EvalData!M$7:M$9995)&lt;&gt;0,AVERAGEIF(EvalData!$A$7:$A$9995,"="&amp;$B29,EvalData!M$7:M$9995),"")</f>
        <v>0.29411999999999999</v>
      </c>
      <c r="Q29" s="9">
        <f>IF(P29&lt;&gt;"",_xlfn.MAXIFS(EvalData!M$7:M$9995,EvalData!A$7:A$9995,"="&amp;B29),"")</f>
        <v>0.29411999999999999</v>
      </c>
      <c r="R29" s="10">
        <f>IF(SUMIF(EvalData!$A$7:$A$9995,"="&amp;$B29,EvalData!N$7:N$9995)&lt;&gt;0,AVERAGEIF(EvalData!$A$7:$A$9995,"="&amp;$B29,EvalData!N$7:N$9995),"")</f>
        <v>50</v>
      </c>
      <c r="S29" s="62">
        <f>IF(SUMIF(EvalData!$A$7:$A$9995,"="&amp;$B29,EvalData!O$7:O$9995)&lt;&gt;0,AVERAGEIF(EvalData!$A$7:$A$9995,"="&amp;$B29,EvalData!O$7:O$9995),"")</f>
        <v>4.93</v>
      </c>
      <c r="T29" s="6">
        <f>IF(SUMIF(EvalData!$A$7:$A$9995,"="&amp;$B29,EvalData!P$7:P$9995)&lt;&gt;0,AVERAGEIF(EvalData!$A$7:$A$9995,"="&amp;$B29,EvalData!P$7:P$9995),"")</f>
        <v>1468.56</v>
      </c>
      <c r="U29" s="6">
        <f>IF(SUMIF(EvalData!$A$7:$A$9995,"="&amp;$B29,EvalData!Q$7:Q$9995)&lt;&gt;0,AVERAGEIF(EvalData!$A$7:$A$9995,"="&amp;$B29,EvalData!Q$7:Q$9995),"")</f>
        <v>70.08</v>
      </c>
      <c r="V29" s="11">
        <f>IF(SUMIF(EvalData!$A$7:$A$9995,"="&amp;$B29,EvalData!R$7:R$9995)&lt;&gt;0,AVERAGEIF(EvalData!$A$7:$A$9995,"="&amp;$B29,EvalData!R$7:R$9995),"")</f>
        <v>0.13536999999999999</v>
      </c>
      <c r="W29" s="7">
        <f>IF(SUMIF(EvalData!$A$7:$A$9995,"="&amp;$B29,EvalData!S$7:S$9995)&lt;&gt;0,AVERAGEIF(EvalData!$A$7:$A$9995,"="&amp;$B29,EvalData!S$7:S$9995),"")</f>
        <v>0.12093</v>
      </c>
      <c r="X29" s="9">
        <f>IF(SUMIF(EvalData!$A$7:$A$9995,"="&amp;$B29,EvalData!T$7:T$9995)&lt;&gt;0,AVERAGEIF(EvalData!$A$7:$A$9995,"="&amp;$B29,EvalData!T$7:T$9995),"")</f>
        <v>0.28599000000000002</v>
      </c>
      <c r="Y29" s="9">
        <f>IF(SUMIF(EvalData!$A$7:$A$9995,"="&amp;$B29,EvalData!U$7:U$9995)&lt;&gt;0,AVERAGEIF(EvalData!$A$7:$A$9995,"="&amp;$B29,EvalData!U$7:U$9995),"")</f>
        <v>0.22441</v>
      </c>
      <c r="Z29" s="9">
        <f>IF(SUMIF(EvalData!$A$7:$A$9995,"="&amp;$B29,EvalData!V$7:V$9995)&lt;&gt;0,AVERAGEIF(EvalData!$A$7:$A$9995,"="&amp;$B29,EvalData!V$7:V$9995),"")</f>
        <v>0.57999999999999996</v>
      </c>
      <c r="AA29" s="9">
        <f>IF(SUMIF(EvalData!$A$7:$A$9995,"="&amp;$B29,EvalData!W$7:W$9995)&lt;&gt;0,AVERAGEIF(EvalData!$A$7:$A$9995,"="&amp;$B29,EvalData!W$7:W$9995),"")</f>
        <v>0.04</v>
      </c>
      <c r="AB29" s="6">
        <f>IF(SUMIF(EvalData!$A$7:$A$9995,"="&amp;$B29,EvalData!X$7:X$9995)&lt;&gt;0,AVERAGEIF(EvalData!$A$7:$A$9995,"="&amp;$B29,EvalData!X$7:X$9995),"")</f>
        <v>124.01</v>
      </c>
      <c r="AC29" s="9">
        <f>IF(SUMIF(EvalData!$A$7:$A$9995,"="&amp;$B29,EvalData!Y$7:Y$9995)&lt;&gt;0,AVERAGEIF(EvalData!$A$7:$A$9995,"="&amp;$B29,EvalData!Y$7:Y$9995),"")</f>
        <v>0.28076000000000001</v>
      </c>
      <c r="AD29" s="9">
        <f>IF(SUMIF(EvalData!$A$7:$A$9995,"="&amp;$B29,EvalData!Z$7:Z$9995)&lt;&gt;0,AVERAGEIF(EvalData!$A$7:$A$9995,"="&amp;$B29,EvalData!Z$7:Z$9995),"")</f>
        <v>0.21576999999999999</v>
      </c>
      <c r="AE29" s="9">
        <f>IF(SUMIF(EvalData!$A$7:$A$9995,"="&amp;$B29,EvalData!AA$7:AA$9995)&lt;&gt;0,AVERAGEIF(EvalData!$A$7:$A$9995,"="&amp;$B29,EvalData!AA$7:AA$9995),"")</f>
        <v>0.441</v>
      </c>
      <c r="AF29" s="6">
        <f>IF(SUMIF(EvalData!$A$7:$A$9995,"="&amp;$B29,EvalData!AB$7:AB$9995)&lt;&gt;0,AVERAGEIF(EvalData!$A$7:$A$9995,"="&amp;$B29,EvalData!AB$7:AB$9995),"")</f>
        <v>19</v>
      </c>
      <c r="AG29" s="9">
        <f>IF(SUMIF(EvalData!$A$7:$A$9995,"="&amp;$B29,EvalData!AC$7:AC$9995)&lt;&gt;0,AVERAGEIF(EvalData!$A$7:$A$9995,"="&amp;$B29,EvalData!AC$7:AC$9995),"")</f>
        <v>0.45455000000000001</v>
      </c>
      <c r="AH29" s="9">
        <f>IF(AG29&lt;&gt;"",_xlfn.MAXIFS(EvalData!AC$7:AC$9995,EvalData!A$7:A$9995,"="&amp;B29),"")</f>
        <v>0.45455000000000001</v>
      </c>
      <c r="AI29" s="6">
        <f>IF(SUMIF(EvalData!$A$7:$A$9995,"="&amp;$B29,EvalData!AD$7:AD$9995)&lt;&gt;0,AVERAGEIF(EvalData!$A$7:$A$9995,"="&amp;$B29,EvalData!AD$7:AD$9995),"")</f>
        <v>50</v>
      </c>
      <c r="AJ29" s="9">
        <f>IF(SUMIF(EvalData!$A$7:$A$9995,"="&amp;$B29,EvalData!AE$7:AE$9995)&lt;&gt;0,AVERAGEIF(EvalData!$A$7:$A$9995,"="&amp;$B29,EvalData!AE$7:AE$9995),"")</f>
        <v>0.56000000000000005</v>
      </c>
      <c r="AK29" s="12">
        <f>IF(SUMIF(EvalData!$A$7:$A$9995,"="&amp;$B29,EvalData!AF$7:AF$9995)&lt;&gt;0,AVERAGEIF(EvalData!$A$7:$A$9995,"="&amp;$B29,EvalData!AF$7:AF$9995),"")</f>
        <v>1.2949999999999999</v>
      </c>
      <c r="AL29" s="12">
        <f>IF(SUMIF(EvalData!$A$7:$A$9995,"="&amp;$B29,EvalData!AG$7:AG$9995)&lt;&gt;0,AVERAGEIF(EvalData!$A$7:$A$9995,"="&amp;$B29,EvalData!AG$7:AG$9995),"")</f>
        <v>1.373</v>
      </c>
      <c r="AM29" s="12">
        <f>IF(SUMIF(EvalData!$A$7:$A$9995,"="&amp;$B29,EvalData!AH$7:AH$9995)&lt;&gt;0,AVERAGEIF(EvalData!$A$7:$A$9995,"="&amp;$B29,EvalData!AH$7:AH$9995),"")</f>
        <v>1.526</v>
      </c>
      <c r="AN29" s="12">
        <f>IF(SUMIF(EvalData!$A$7:$A$9995,"="&amp;$B29,EvalData!AI$7:AI$9995)&lt;&gt;0,AVERAGEIF(EvalData!$A$7:$A$9995,"="&amp;$B29,EvalData!AI$7:AI$9995),"")</f>
        <v>1.6919999999999999</v>
      </c>
      <c r="AO29" s="12">
        <f>IF(SUMIF(EvalData!$A$7:$A$9995,"="&amp;$B29,EvalData!AJ$7:AJ$9995)&lt;&gt;0,AVERAGEIF(EvalData!$A$7:$A$9995,"="&amp;$B29,EvalData!AJ$7:AJ$9995),"")</f>
        <v>1.6779999999999999</v>
      </c>
      <c r="AP29" s="12">
        <f>IF(SUMIF(EvalData!$A$7:$A$9995,"="&amp;$B29,EvalData!AK$7:AK$9995)&lt;&gt;0,AVERAGEIF(EvalData!$A$7:$A$9995,"="&amp;$B29,EvalData!AK$7:AK$9995),"")</f>
        <v>2.1219999999999999</v>
      </c>
      <c r="AQ29" s="9">
        <f>IF(SUMIF(EvalData!$A$7:$A$9995,"="&amp;$B29,EvalData!AL$7:AL$9995)&lt;&gt;0,AVERAGEIF(EvalData!$A$7:$A$9995,"="&amp;$B29,EvalData!AL$7:AL$9995),"")</f>
        <v>0.02</v>
      </c>
      <c r="AR29" s="9" t="str">
        <f>IF(SUMIF(EvalData!$A$7:$A$9995,"="&amp;$B29,EvalData!AM$7:AM$9995)&lt;&gt;0,AVERAGEIF(EvalData!$A$7:$A$9995,"="&amp;$B29,EvalData!AM$7:AM$9995),"")</f>
        <v/>
      </c>
      <c r="AS29" s="6">
        <f>IF(SUMIF(EvalData!$A$7:$A$9995,"="&amp;$B29,EvalData!AN$7:AN$9995)&lt;&gt;0,AVERAGEIF(EvalData!$A$7:$A$9995,"="&amp;$B29,EvalData!AN$7:AN$9995),"")</f>
        <v>34544</v>
      </c>
      <c r="AT29" s="6">
        <f>IF(SUMIF(EvalData!$A$7:$A$9995,"="&amp;$B29,EvalData!AO$7:AO$9995)&lt;&gt;0,AVERAGEIF(EvalData!$A$7:$A$9995,"="&amp;$B29,EvalData!AO$7:AO$9995),"")</f>
        <v>222.8</v>
      </c>
      <c r="AU29" s="9">
        <f>IF(SUMIF(EvalData!$A$7:$A$9995,"="&amp;$B29,EvalData!AP$7:AP$9995)&lt;&gt;0,AVERAGEIF(EvalData!$A$7:$A$9995,"="&amp;$B29,EvalData!AP$7:AP$9995),"")</f>
        <v>0.77032</v>
      </c>
      <c r="AV29" s="9">
        <f>IF(SUMIF(EvalData!$A$7:$A$9995,"="&amp;$B29,EvalData!AQ$7:AQ$9995)&lt;&gt;0,AVERAGEIF(EvalData!$A$7:$A$9995,"="&amp;$B29,EvalData!AQ$7:AQ$9995),"")</f>
        <v>1</v>
      </c>
      <c r="AW29" s="9">
        <f>IF(SUMIF(EvalData!$A$7:$A$9995,"="&amp;$B29,EvalData!AR$7:AR$9995)&lt;&gt;0,AVERAGEIF(EvalData!$A$7:$A$9995,"="&amp;$B29,EvalData!AR$7:AR$9995),"")</f>
        <v>0.55700000000000005</v>
      </c>
      <c r="AX29" s="12">
        <f>IF(SUMIF(EvalData!$A$7:$A$9995,"="&amp;$B29,EvalData!AS$7:AS$9995)&lt;&gt;0,AVERAGEIF(EvalData!$A$7:$A$9995,"="&amp;$B29,EvalData!AS$7:AS$9995),"")</f>
        <v>20</v>
      </c>
      <c r="AY29" s="9">
        <f>IF(SUMIF(EvalData!$A$7:$A$9995,"="&amp;$B29,EvalData!AT$7:AT$9995)&lt;&gt;0,AVERAGEIF(EvalData!$A$7:$A$9995,"="&amp;$B29,EvalData!AT$7:AT$9995),"")</f>
        <v>0.42424000000000001</v>
      </c>
      <c r="AZ29" s="9">
        <f>IF(AY29&lt;&gt;"",_xlfn.MAXIFS(EvalData!AT$7:AT$9995,EvalData!A$7:A$9995,"="&amp;B29),"")</f>
        <v>0.42424000000000001</v>
      </c>
      <c r="BA29" s="9">
        <f>IF(SUMIF(EvalData!$A$7:$A$9995,"="&amp;$B29,EvalData!AU$7:AU$9995)&lt;&gt;0,AVERAGEIF(EvalData!$A$7:$A$9995,"="&amp;$B29,EvalData!AU$7:AU$9995),"")</f>
        <v>0.57791999999999999</v>
      </c>
      <c r="BB29" s="12">
        <f>IF(SUMIF(EvalData!$A$7:$A$9995,"="&amp;$B29,EvalData!AV$7:AV$9995)&lt;&gt;0,AVERAGEIF(EvalData!$A$7:$A$9995,"="&amp;$B29,EvalData!AV$7:AV$9995),"")</f>
        <v>26</v>
      </c>
      <c r="BC29" s="9">
        <f>IF(SUMIF(EvalData!$A$7:$A$9995,"="&amp;$B29,EvalData!AW$7:AW$9995)&lt;&gt;0,AVERAGEIF(EvalData!$A$7:$A$9995,"="&amp;$B29,EvalData!AW$7:AW$9995),"")</f>
        <v>0.24242</v>
      </c>
      <c r="BD29" s="9">
        <f>IF(BC29&lt;&gt;"",_xlfn.MAXIFS(EvalData!AW$7:AW$9995,EvalData!A$7:A$9995,"="&amp;B29),"")</f>
        <v>0.24242</v>
      </c>
    </row>
    <row r="30" spans="1:56" x14ac:dyDescent="0.3">
      <c r="A30" s="72"/>
      <c r="B30" t="s">
        <v>22</v>
      </c>
      <c r="C30" s="73" t="b">
        <f>_xlfn.MAXIFS(EvalData!D$7:D$9995,EvalData!C$7:C$9995,"="&amp;B30)=MAX(EvalData!D$7:D$9995)</f>
        <v>0</v>
      </c>
      <c r="D30" s="4" cm="1">
        <f t="array" ref="D30">SUM(IF(ISNUMBER(EvalData!G$7:G$9995),IF(EvalData!$A$7:$A$9995=$B30,1,0)),0)</f>
        <v>44</v>
      </c>
      <c r="E30" s="3" cm="1">
        <f t="array" ref="E30">SUM(IF(ISNUMBER(EvalData!N$7:N$9995),IF(EvalData!$A$7:$A$9995=B30,1,0)),0)</f>
        <v>44</v>
      </c>
      <c r="F30" s="3" cm="1">
        <f t="array" ref="F30">SUM(IF(ISNUMBER(EvalData!AD$7:AD$9995),IF(EvalData!$A$7:$A$9995=B30,1,0)),0)</f>
        <v>44</v>
      </c>
      <c r="G30" s="6" cm="1">
        <f t="array" ref="G30">IF(D30&lt;&gt;0,SUM(IF(EvalData!$A$7:$A$9995=$B30,ABS(EvalData!G$7:G$9995),0))/D30,"")</f>
        <v>5750.659090909091</v>
      </c>
      <c r="H30" s="7">
        <f>IF(SUMIF(EvalData!$A$7:$A$9995,"="&amp;$B30,EvalData!H$7:H$9995)&lt;&gt;0,AVERAGEIF(EvalData!$A$7:$A$9995,"="&amp;$B30,EvalData!H$7:H$9995),"")</f>
        <v>-0.77150000000000041</v>
      </c>
      <c r="I30" s="7" cm="1">
        <f t="array" ref="I30">IF(D30&lt;&gt;0,SUM(IF(EvalData!$A$7:$A$9995=$B30,ABS(_xlfn.NUMBERVALUE(EvalData!H$7:H$9995)))/D30,0),"")</f>
        <v>0.87918181818181795</v>
      </c>
      <c r="J30" s="8">
        <f>IF(SUMIF(EvalData!$A$7:$A$9995,"="&amp;$B30,EvalData!I$7:I$9995)&lt;&gt;0,AVERAGEIF(EvalData!$A$7:$A$9995,"="&amp;$B30,EvalData!I$7:I$9995),"")</f>
        <v>-0.25214909090909099</v>
      </c>
      <c r="K30" s="8" cm="1">
        <f t="array" ref="K30">IF(D30&lt;&gt;0,SUM(IF(EvalData!$A$7:$A$9995=$B30,ABS(_xlfn.NUMBERVALUE(EvalData!I$7:I$9995)))/D30,0),"")</f>
        <v>0.37119181818181812</v>
      </c>
      <c r="L30" s="8">
        <f>IF(SUMIF(EvalData!$A$7:$A$9995,"="&amp;$B30,EvalData!J$7:J$9995)&lt;&gt;0,AVERAGEIF(EvalData!$A$7:$A$9995,"="&amp;$B30,EvalData!J$7:J$9995),"")</f>
        <v>-0.41413749999999977</v>
      </c>
      <c r="M30" s="8" cm="1">
        <f t="array" ref="M30">IF(D30&lt;&gt;0,SUM(IF(EvalData!$A$7:$A$9995=$B30,ABS(_xlfn.NUMBERVALUE(EvalData!J$7:J$9995)))/D30,0),"")</f>
        <v>1.1036397727272729</v>
      </c>
      <c r="N30" s="9">
        <f>IF(SUMIF(EvalData!$A$7:$A$9995,"="&amp;$B30,EvalData!K$7:K$9995)&lt;&gt;0,AVERAGEIF(EvalData!$A$7:$A$9995,"="&amp;$B30,EvalData!K$7:K$9995),"")</f>
        <v>0.32272727272727275</v>
      </c>
      <c r="O30" s="10">
        <f>IF(SUMIF(EvalData!$A$7:$A$9995,"="&amp;$B30,EvalData!L$7:L$9995)&lt;&gt;0,AVERAGEIF(EvalData!$A$7:$A$9995,"="&amp;$B30,EvalData!L$7:L$9995),"")</f>
        <v>23.704545454545453</v>
      </c>
      <c r="P30" s="9">
        <f>IF(SUMIF(EvalData!$A$7:$A$9995,"="&amp;$B30,EvalData!M$7:M$9995)&lt;&gt;0,AVERAGEIF(EvalData!$A$7:$A$9995,"="&amp;$B30,EvalData!M$7:M$9995),"")</f>
        <v>0.26183999999999996</v>
      </c>
      <c r="Q30" s="9">
        <f>IF(P30&lt;&gt;"",_xlfn.MAXIFS(EvalData!M$7:M$9995,EvalData!A$7:A$9995,"="&amp;B30),"")</f>
        <v>0.94872000000000001</v>
      </c>
      <c r="R30" s="10">
        <f>IF(SUMIF(EvalData!$A$7:$A$9995,"="&amp;$B30,EvalData!N$7:N$9995)&lt;&gt;0,AVERAGEIF(EvalData!$A$7:$A$9995,"="&amp;$B30,EvalData!N$7:N$9995),"")</f>
        <v>51</v>
      </c>
      <c r="S30" s="62">
        <f>IF(SUMIF(EvalData!$A$7:$A$9995,"="&amp;$B30,EvalData!O$7:O$9995)&lt;&gt;0,AVERAGEIF(EvalData!$A$7:$A$9995,"="&amp;$B30,EvalData!O$7:O$9995),"")</f>
        <v>101.60181818181819</v>
      </c>
      <c r="T30" s="6">
        <f>IF(SUMIF(EvalData!$A$7:$A$9995,"="&amp;$B30,EvalData!P$7:P$9995)&lt;&gt;0,AVERAGEIF(EvalData!$A$7:$A$9995,"="&amp;$B30,EvalData!P$7:P$9995),"")</f>
        <v>42517.131818181821</v>
      </c>
      <c r="U30" s="6">
        <f>IF(SUMIF(EvalData!$A$7:$A$9995,"="&amp;$B30,EvalData!Q$7:Q$9995)&lt;&gt;0,AVERAGEIF(EvalData!$A$7:$A$9995,"="&amp;$B30,EvalData!Q$7:Q$9995),"")</f>
        <v>195.05204545454546</v>
      </c>
      <c r="V30" s="11">
        <f>IF(SUMIF(EvalData!$A$7:$A$9995,"="&amp;$B30,EvalData!R$7:R$9995)&lt;&gt;0,AVERAGEIF(EvalData!$A$7:$A$9995,"="&amp;$B30,EvalData!R$7:R$9995),"")</f>
        <v>0.46180136363636354</v>
      </c>
      <c r="W30" s="7">
        <f>IF(SUMIF(EvalData!$A$7:$A$9995,"="&amp;$B30,EvalData!S$7:S$9995)&lt;&gt;0,AVERAGEIF(EvalData!$A$7:$A$9995,"="&amp;$B30,EvalData!S$7:S$9995),"")</f>
        <v>-5.3550681818181796E-2</v>
      </c>
      <c r="X30" s="9">
        <f>IF(SUMIF(EvalData!$A$7:$A$9995,"="&amp;$B30,EvalData!T$7:T$9995)&lt;&gt;0,AVERAGEIF(EvalData!$A$7:$A$9995,"="&amp;$B30,EvalData!T$7:T$9995),"")</f>
        <v>0.6739309090909088</v>
      </c>
      <c r="Y30" s="9">
        <f>IF(SUMIF(EvalData!$A$7:$A$9995,"="&amp;$B30,EvalData!U$7:U$9995)&lt;&gt;0,AVERAGEIF(EvalData!$A$7:$A$9995,"="&amp;$B30,EvalData!U$7:U$9995),"")</f>
        <v>0.55500818181818179</v>
      </c>
      <c r="Z30" s="9">
        <f>IF(SUMIF(EvalData!$A$7:$A$9995,"="&amp;$B30,EvalData!V$7:V$9995)&lt;&gt;0,AVERAGEIF(EvalData!$A$7:$A$9995,"="&amp;$B30,EvalData!V$7:V$9995),"")</f>
        <v>0.2923352272727272</v>
      </c>
      <c r="AA30" s="9">
        <f>IF(SUMIF(EvalData!$A$7:$A$9995,"="&amp;$B30,EvalData!W$7:W$9995)&lt;&gt;0,AVERAGEIF(EvalData!$A$7:$A$9995,"="&amp;$B30,EvalData!W$7:W$9995),"")</f>
        <v>0.34358272727272732</v>
      </c>
      <c r="AB30" s="6">
        <f>IF(SUMIF(EvalData!$A$7:$A$9995,"="&amp;$B30,EvalData!X$7:X$9995)&lt;&gt;0,AVERAGEIF(EvalData!$A$7:$A$9995,"="&amp;$B30,EvalData!X$7:X$9995),"")</f>
        <v>480.37613636363653</v>
      </c>
      <c r="AC30" s="9">
        <f>IF(SUMIF(EvalData!$A$7:$A$9995,"="&amp;$B30,EvalData!Y$7:Y$9995)&lt;&gt;0,AVERAGEIF(EvalData!$A$7:$A$9995,"="&amp;$B30,EvalData!Y$7:Y$9995),"")</f>
        <v>1.0031547727272734</v>
      </c>
      <c r="AD30" s="9">
        <f>IF(SUMIF(EvalData!$A$7:$A$9995,"="&amp;$B30,EvalData!Z$7:Z$9995)&lt;&gt;0,AVERAGEIF(EvalData!$A$7:$A$9995,"="&amp;$B30,EvalData!Z$7:Z$9995),"")</f>
        <v>0.91862545454545452</v>
      </c>
      <c r="AE30" s="9">
        <f>IF(SUMIF(EvalData!$A$7:$A$9995,"="&amp;$B30,EvalData!AA$7:AA$9995)&lt;&gt;0,AVERAGEIF(EvalData!$A$7:$A$9995,"="&amp;$B30,EvalData!AA$7:AA$9995),"")</f>
        <v>0.1722272727272727</v>
      </c>
      <c r="AF30" s="6">
        <f>IF(SUMIF(EvalData!$A$7:$A$9995,"="&amp;$B30,EvalData!AB$7:AB$9995)&lt;&gt;0,AVERAGEIF(EvalData!$A$7:$A$9995,"="&amp;$B30,EvalData!AB$7:AB$9995),"")</f>
        <v>22.068181818181817</v>
      </c>
      <c r="AG30" s="9">
        <f>IF(SUMIF(EvalData!$A$7:$A$9995,"="&amp;$B30,EvalData!AC$7:AC$9995)&lt;&gt;0,AVERAGEIF(EvalData!$A$7:$A$9995,"="&amp;$B30,EvalData!AC$7:AC$9995),"")</f>
        <v>0.26771909090909091</v>
      </c>
      <c r="AH30" s="9">
        <f>IF(AG30&lt;&gt;"",_xlfn.MAXIFS(EvalData!AC$7:AC$9995,EvalData!A$7:A$9995,"="&amp;B30),"")</f>
        <v>0.61111000000000004</v>
      </c>
      <c r="AI30" s="6">
        <f>IF(SUMIF(EvalData!$A$7:$A$9995,"="&amp;$B30,EvalData!AD$7:AD$9995)&lt;&gt;0,AVERAGEIF(EvalData!$A$7:$A$9995,"="&amp;$B30,EvalData!AD$7:AD$9995),"")</f>
        <v>51</v>
      </c>
      <c r="AJ30" s="9">
        <f>IF(SUMIF(EvalData!$A$7:$A$9995,"="&amp;$B30,EvalData!AE$7:AE$9995)&lt;&gt;0,AVERAGEIF(EvalData!$A$7:$A$9995,"="&amp;$B30,EvalData!AE$7:AE$9995),"")</f>
        <v>0.8012472727272727</v>
      </c>
      <c r="AK30" s="12">
        <f>IF(SUMIF(EvalData!$A$7:$A$9995,"="&amp;$B30,EvalData!AF$7:AF$9995)&lt;&gt;0,AVERAGEIF(EvalData!$A$7:$A$9995,"="&amp;$B30,EvalData!AF$7:AF$9995),"")</f>
        <v>10.533909090909091</v>
      </c>
      <c r="AL30" s="12">
        <f>IF(SUMIF(EvalData!$A$7:$A$9995,"="&amp;$B30,EvalData!AG$7:AG$9995)&lt;&gt;0,AVERAGEIF(EvalData!$A$7:$A$9995,"="&amp;$B30,EvalData!AG$7:AG$9995),"")</f>
        <v>11.132659090909092</v>
      </c>
      <c r="AM30" s="12">
        <f>IF(SUMIF(EvalData!$A$7:$A$9995,"="&amp;$B30,EvalData!AH$7:AH$9995)&lt;&gt;0,AVERAGEIF(EvalData!$A$7:$A$9995,"="&amp;$B30,EvalData!AH$7:AH$9995),"")</f>
        <v>12.175545454545455</v>
      </c>
      <c r="AN30" s="12">
        <f>IF(SUMIF(EvalData!$A$7:$A$9995,"="&amp;$B30,EvalData!AI$7:AI$9995)&lt;&gt;0,AVERAGEIF(EvalData!$A$7:$A$9995,"="&amp;$B30,EvalData!AI$7:AI$9995),"")</f>
        <v>17.547250000000005</v>
      </c>
      <c r="AO30" s="12">
        <f>IF(SUMIF(EvalData!$A$7:$A$9995,"="&amp;$B30,EvalData!AJ$7:AJ$9995)&lt;&gt;0,AVERAGEIF(EvalData!$A$7:$A$9995,"="&amp;$B30,EvalData!AJ$7:AJ$9995),"")</f>
        <v>16.569272727272722</v>
      </c>
      <c r="AP30" s="12">
        <f>IF(SUMIF(EvalData!$A$7:$A$9995,"="&amp;$B30,EvalData!AK$7:AK$9995)&lt;&gt;0,AVERAGEIF(EvalData!$A$7:$A$9995,"="&amp;$B30,EvalData!AK$7:AK$9995),"")</f>
        <v>26.064750000000004</v>
      </c>
      <c r="AQ30" s="9">
        <f>IF(SUMIF(EvalData!$A$7:$A$9995,"="&amp;$B30,EvalData!AL$7:AL$9995)&lt;&gt;0,AVERAGEIF(EvalData!$A$7:$A$9995,"="&amp;$B30,EvalData!AL$7:AL$9995),"")</f>
        <v>6.9965000000000027E-2</v>
      </c>
      <c r="AR30" s="9">
        <f>IF(SUMIF(EvalData!$A$7:$A$9995,"="&amp;$B30,EvalData!AM$7:AM$9995)&lt;&gt;0,AVERAGEIF(EvalData!$A$7:$A$9995,"="&amp;$B30,EvalData!AM$7:AM$9995),"")</f>
        <v>0.68805590909090908</v>
      </c>
      <c r="AS30" s="6">
        <f>IF(SUMIF(EvalData!$A$7:$A$9995,"="&amp;$B30,EvalData!AN$7:AN$9995)&lt;&gt;0,AVERAGEIF(EvalData!$A$7:$A$9995,"="&amp;$B30,EvalData!AN$7:AN$9995),"")</f>
        <v>190868.90909090909</v>
      </c>
      <c r="AT30" s="6">
        <f>IF(SUMIF(EvalData!$A$7:$A$9995,"="&amp;$B30,EvalData!AO$7:AO$9995)&lt;&gt;0,AVERAGEIF(EvalData!$A$7:$A$9995,"="&amp;$B30,EvalData!AO$7:AO$9995),"")</f>
        <v>1037.159090909091</v>
      </c>
      <c r="AU30" s="9">
        <f>IF(SUMIF(EvalData!$A$7:$A$9995,"="&amp;$B30,EvalData!AP$7:AP$9995)&lt;&gt;0,AVERAGEIF(EvalData!$A$7:$A$9995,"="&amp;$B30,EvalData!AP$7:AP$9995),"")</f>
        <v>0.2147713636363637</v>
      </c>
      <c r="AV30" s="9">
        <f>IF(SUMIF(EvalData!$A$7:$A$9995,"="&amp;$B30,EvalData!AQ$7:AQ$9995)&lt;&gt;0,AVERAGEIF(EvalData!$A$7:$A$9995,"="&amp;$B30,EvalData!AQ$7:AQ$9995),"")</f>
        <v>0.42988818181818195</v>
      </c>
      <c r="AW30" s="9">
        <f>IF(SUMIF(EvalData!$A$7:$A$9995,"="&amp;$B30,EvalData!AR$7:AR$9995)&lt;&gt;0,AVERAGEIF(EvalData!$A$7:$A$9995,"="&amp;$B30,EvalData!AR$7:AR$9995),"")</f>
        <v>4.5477272727272713E-2</v>
      </c>
      <c r="AX30" s="12">
        <f>IF(SUMIF(EvalData!$A$7:$A$9995,"="&amp;$B30,EvalData!AS$7:AS$9995)&lt;&gt;0,AVERAGEIF(EvalData!$A$7:$A$9995,"="&amp;$B30,EvalData!AS$7:AS$9995),"")</f>
        <v>24.636363636363637</v>
      </c>
      <c r="AY30" s="9">
        <f>IF(SUMIF(EvalData!$A$7:$A$9995,"="&amp;$B30,EvalData!AT$7:AT$9995)&lt;&gt;0,AVERAGEIF(EvalData!$A$7:$A$9995,"="&amp;$B30,EvalData!AT$7:AT$9995),"")</f>
        <v>0.13839931818181819</v>
      </c>
      <c r="AZ30" s="9">
        <f>IF(AY30&lt;&gt;"",_xlfn.MAXIFS(EvalData!AT$7:AT$9995,EvalData!A$7:A$9995,"="&amp;B30),"")</f>
        <v>0.55000000000000004</v>
      </c>
      <c r="BA30" s="9">
        <f>IF(SUMIF(EvalData!$A$7:$A$9995,"="&amp;$B30,EvalData!AU$7:AU$9995)&lt;&gt;0,AVERAGEIF(EvalData!$A$7:$A$9995,"="&amp;$B30,EvalData!AU$7:AU$9995),"")</f>
        <v>0.42435931818181821</v>
      </c>
      <c r="BB30" s="12">
        <f>IF(SUMIF(EvalData!$A$7:$A$9995,"="&amp;$B30,EvalData!AV$7:AV$9995)&lt;&gt;0,AVERAGEIF(EvalData!$A$7:$A$9995,"="&amp;$B30,EvalData!AV$7:AV$9995),"")</f>
        <v>20.795454545454547</v>
      </c>
      <c r="BC30" s="9">
        <f>IF(SUMIF(EvalData!$A$7:$A$9995,"="&amp;$B30,EvalData!AW$7:AW$9995)&lt;&gt;0,AVERAGEIF(EvalData!$A$7:$A$9995,"="&amp;$B30,EvalData!AW$7:AW$9995),"")</f>
        <v>0.26736113636363634</v>
      </c>
      <c r="BD30" s="9">
        <f>IF(BC30&lt;&gt;"",_xlfn.MAXIFS(EvalData!AW$7:AW$9995,EvalData!A$7:A$9995,"="&amp;B30),"")</f>
        <v>0.59091000000000005</v>
      </c>
    </row>
    <row r="31" spans="1:56" x14ac:dyDescent="0.3">
      <c r="A31" s="72"/>
      <c r="B31" t="s">
        <v>55</v>
      </c>
      <c r="C31" s="73" t="b">
        <f>_xlfn.MAXIFS(EvalData!D$7:D$9995,EvalData!C$7:C$9995,"="&amp;B31)=MAX(EvalData!D$7:D$9995)</f>
        <v>1</v>
      </c>
      <c r="D31" s="4" cm="1">
        <f t="array" ref="D31">SUM(IF(ISNUMBER(EvalData!G$7:G$9995),IF(EvalData!$A$7:$A$9995=$B31,1,0)),0)</f>
        <v>27</v>
      </c>
      <c r="E31" s="3" cm="1">
        <f t="array" ref="E31">SUM(IF(ISNUMBER(EvalData!N$7:N$9995),IF(EvalData!$A$7:$A$9995=B31,1,0)),0)</f>
        <v>27</v>
      </c>
      <c r="F31" s="3" cm="1">
        <f t="array" ref="F31">SUM(IF(ISNUMBER(EvalData!AD$7:AD$9995),IF(EvalData!$A$7:$A$9995=B31,1,0)),0)</f>
        <v>3</v>
      </c>
      <c r="G31" s="6" cm="1">
        <f t="array" ref="G31">IF(D31&lt;&gt;0,SUM(IF(EvalData!$A$7:$A$9995=$B31,ABS(EvalData!G$7:G$9995),0))/D31,"")</f>
        <v>2730.1481481481483</v>
      </c>
      <c r="H31" s="7">
        <f>IF(SUMIF(EvalData!$A$7:$A$9995,"="&amp;$B31,EvalData!H$7:H$9995)&lt;&gt;0,AVERAGEIF(EvalData!$A$7:$A$9995,"="&amp;$B31,EvalData!H$7:H$9995),"")</f>
        <v>-0.1779259259259259</v>
      </c>
      <c r="I31" s="7" cm="1">
        <f t="array" ref="I31">IF(D31&lt;&gt;0,SUM(IF(EvalData!$A$7:$A$9995=$B31,ABS(_xlfn.NUMBERVALUE(EvalData!H$7:H$9995)))/D31,0),"")</f>
        <v>0.17792592592592593</v>
      </c>
      <c r="J31" s="8">
        <f>IF(SUMIF(EvalData!$A$7:$A$9995,"="&amp;$B31,EvalData!I$7:I$9995)&lt;&gt;0,AVERAGEIF(EvalData!$A$7:$A$9995,"="&amp;$B31,EvalData!I$7:I$9995),"")</f>
        <v>-0.15909037037037035</v>
      </c>
      <c r="K31" s="8" cm="1">
        <f t="array" ref="K31">IF(D31&lt;&gt;0,SUM(IF(EvalData!$A$7:$A$9995=$B31,ABS(_xlfn.NUMBERVALUE(EvalData!I$7:I$9995)))/D31,0),"")</f>
        <v>0.15909037037037038</v>
      </c>
      <c r="L31" s="8">
        <f>IF(SUMIF(EvalData!$A$7:$A$9995,"="&amp;$B31,EvalData!J$7:J$9995)&lt;&gt;0,AVERAGEIF(EvalData!$A$7:$A$9995,"="&amp;$B31,EvalData!J$7:J$9995),"")</f>
        <v>-0.2005237037037037</v>
      </c>
      <c r="M31" s="8" cm="1">
        <f t="array" ref="M31">IF(D31&lt;&gt;0,SUM(IF(EvalData!$A$7:$A$9995=$B31,ABS(_xlfn.NUMBERVALUE(EvalData!J$7:J$9995)))/D31,0),"")</f>
        <v>0.2005237037037037</v>
      </c>
      <c r="N31" s="9">
        <f>IF(SUMIF(EvalData!$A$7:$A$9995,"="&amp;$B31,EvalData!K$7:K$9995)&lt;&gt;0,AVERAGEIF(EvalData!$A$7:$A$9995,"="&amp;$B31,EvalData!K$7:K$9995),"")</f>
        <v>0.59259259259259256</v>
      </c>
      <c r="O31" s="10">
        <f>IF(SUMIF(EvalData!$A$7:$A$9995,"="&amp;$B31,EvalData!L$7:L$9995)&lt;&gt;0,AVERAGEIF(EvalData!$A$7:$A$9995,"="&amp;$B31,EvalData!L$7:L$9995),"")</f>
        <v>24.111111111111111</v>
      </c>
      <c r="P31" s="9">
        <f>IF(SUMIF(EvalData!$A$7:$A$9995,"="&amp;$B31,EvalData!M$7:M$9995)&lt;&gt;0,AVERAGEIF(EvalData!$A$7:$A$9995,"="&amp;$B31,EvalData!M$7:M$9995),"")</f>
        <v>0.38164518518518514</v>
      </c>
      <c r="Q31" s="9">
        <f>IF(P31&lt;&gt;"",_xlfn.MAXIFS(EvalData!M$7:M$9995,EvalData!A$7:A$9995,"="&amp;B31),"")</f>
        <v>0.91176000000000001</v>
      </c>
      <c r="R31" s="10">
        <f>IF(SUMIF(EvalData!$A$7:$A$9995,"="&amp;$B31,EvalData!N$7:N$9995)&lt;&gt;0,AVERAGEIF(EvalData!$A$7:$A$9995,"="&amp;$B31,EvalData!N$7:N$9995),"")</f>
        <v>51</v>
      </c>
      <c r="S31" s="62">
        <f>IF(SUMIF(EvalData!$A$7:$A$9995,"="&amp;$B31,EvalData!O$7:O$9995)&lt;&gt;0,AVERAGEIF(EvalData!$A$7:$A$9995,"="&amp;$B31,EvalData!O$7:O$9995),"")</f>
        <v>58.758148148148159</v>
      </c>
      <c r="T31" s="6">
        <f>IF(SUMIF(EvalData!$A$7:$A$9995,"="&amp;$B31,EvalData!P$7:P$9995)&lt;&gt;0,AVERAGEIF(EvalData!$A$7:$A$9995,"="&amp;$B31,EvalData!P$7:P$9995),"")</f>
        <v>2137.6855555555562</v>
      </c>
      <c r="U31" s="6">
        <f>IF(SUMIF(EvalData!$A$7:$A$9995,"="&amp;$B31,EvalData!Q$7:Q$9995)&lt;&gt;0,AVERAGEIF(EvalData!$A$7:$A$9995,"="&amp;$B31,EvalData!Q$7:Q$9995),"")</f>
        <v>79.040370370370354</v>
      </c>
      <c r="V31" s="11">
        <f>IF(SUMIF(EvalData!$A$7:$A$9995,"="&amp;$B31,EvalData!R$7:R$9995)&lt;&gt;0,AVERAGEIF(EvalData!$A$7:$A$9995,"="&amp;$B31,EvalData!R$7:R$9995),"")</f>
        <v>0.23396074074074072</v>
      </c>
      <c r="W31" s="7">
        <f>IF(SUMIF(EvalData!$A$7:$A$9995,"="&amp;$B31,EvalData!S$7:S$9995)&lt;&gt;0,AVERAGEIF(EvalData!$A$7:$A$9995,"="&amp;$B31,EvalData!S$7:S$9995),"")</f>
        <v>-0.1029125925925926</v>
      </c>
      <c r="X31" s="9">
        <f>IF(SUMIF(EvalData!$A$7:$A$9995,"="&amp;$B31,EvalData!T$7:T$9995)&lt;&gt;0,AVERAGEIF(EvalData!$A$7:$A$9995,"="&amp;$B31,EvalData!T$7:T$9995),"")</f>
        <v>0.75808111111111121</v>
      </c>
      <c r="Y31" s="9">
        <f>IF(SUMIF(EvalData!$A$7:$A$9995,"="&amp;$B31,EvalData!U$7:U$9995)&lt;&gt;0,AVERAGEIF(EvalData!$A$7:$A$9995,"="&amp;$B31,EvalData!U$7:U$9995),"")</f>
        <v>0.22098999999999996</v>
      </c>
      <c r="Z31" s="9">
        <f>IF(SUMIF(EvalData!$A$7:$A$9995,"="&amp;$B31,EvalData!V$7:V$9995)&lt;&gt;0,AVERAGEIF(EvalData!$A$7:$A$9995,"="&amp;$B31,EvalData!V$7:V$9995),"")</f>
        <v>0.45098000000000016</v>
      </c>
      <c r="AA31" s="9">
        <f>IF(SUMIF(EvalData!$A$7:$A$9995,"="&amp;$B31,EvalData!W$7:W$9995)&lt;&gt;0,AVERAGEIF(EvalData!$A$7:$A$9995,"="&amp;$B31,EvalData!W$7:W$9995),"")</f>
        <v>0.12708703703703703</v>
      </c>
      <c r="AB31" s="6">
        <f>IF(SUMIF(EvalData!$A$7:$A$9995,"="&amp;$B31,EvalData!X$7:X$9995)&lt;&gt;0,AVERAGEIF(EvalData!$A$7:$A$9995,"="&amp;$B31,EvalData!X$7:X$9995),"")</f>
        <v>134.28666666666666</v>
      </c>
      <c r="AC31" s="9">
        <f>IF(SUMIF(EvalData!$A$7:$A$9995,"="&amp;$B31,EvalData!Y$7:Y$9995)&lt;&gt;0,AVERAGEIF(EvalData!$A$7:$A$9995,"="&amp;$B31,EvalData!Y$7:Y$9995),"")</f>
        <v>0.67010370370370376</v>
      </c>
      <c r="AD31" s="9">
        <f>IF(SUMIF(EvalData!$A$7:$A$9995,"="&amp;$B31,EvalData!Z$7:Z$9995)&lt;&gt;0,AVERAGEIF(EvalData!$A$7:$A$9995,"="&amp;$B31,EvalData!Z$7:Z$9995),"")</f>
        <v>0.37525888888888881</v>
      </c>
      <c r="AE31" s="9">
        <f>IF(SUMIF(EvalData!$A$7:$A$9995,"="&amp;$B31,EvalData!AA$7:AA$9995)&lt;&gt;0,AVERAGEIF(EvalData!$A$7:$A$9995,"="&amp;$B31,EvalData!AA$7:AA$9995),"")</f>
        <v>0.38462962962962954</v>
      </c>
      <c r="AF31" s="6">
        <f>IF(SUMIF(EvalData!$A$7:$A$9995,"="&amp;$B31,EvalData!AB$7:AB$9995)&lt;&gt;0,AVERAGEIF(EvalData!$A$7:$A$9995,"="&amp;$B31,EvalData!AB$7:AB$9995),"")</f>
        <v>17.962962962962962</v>
      </c>
      <c r="AG31" s="9">
        <f>IF(SUMIF(EvalData!$A$7:$A$9995,"="&amp;$B31,EvalData!AC$7:AC$9995)&lt;&gt;0,AVERAGEIF(EvalData!$A$7:$A$9995,"="&amp;$B31,EvalData!AC$7:AC$9995),"")</f>
        <v>0.53096629629629633</v>
      </c>
      <c r="AH31" s="9">
        <f>IF(AG31&lt;&gt;"",_xlfn.MAXIFS(EvalData!AC$7:AC$9995,EvalData!A$7:A$9995,"="&amp;B31),"")</f>
        <v>0.96970000000000001</v>
      </c>
      <c r="AI31" s="6">
        <f>IF(SUMIF(EvalData!$A$7:$A$9995,"="&amp;$B31,EvalData!AD$7:AD$9995)&lt;&gt;0,AVERAGEIF(EvalData!$A$7:$A$9995,"="&amp;$B31,EvalData!AD$7:AD$9995),"")</f>
        <v>51</v>
      </c>
      <c r="AJ31" s="9">
        <f>IF(SUMIF(EvalData!$A$7:$A$9995,"="&amp;$B31,EvalData!AE$7:AE$9995)&lt;&gt;0,AVERAGEIF(EvalData!$A$7:$A$9995,"="&amp;$B31,EvalData!AE$7:AE$9995),"")</f>
        <v>5.8823333333333332E-2</v>
      </c>
      <c r="AK31" s="12">
        <f>IF(SUMIF(EvalData!$A$7:$A$9995,"="&amp;$B31,EvalData!AF$7:AF$9995)&lt;&gt;0,AVERAGEIF(EvalData!$A$7:$A$9995,"="&amp;$B31,EvalData!AF$7:AF$9995),"")</f>
        <v>1.0086666666666666</v>
      </c>
      <c r="AL31" s="12">
        <f>IF(SUMIF(EvalData!$A$7:$A$9995,"="&amp;$B31,EvalData!AG$7:AG$9995)&lt;&gt;0,AVERAGEIF(EvalData!$A$7:$A$9995,"="&amp;$B31,EvalData!AG$7:AG$9995),"")</f>
        <v>1.0229999999999999</v>
      </c>
      <c r="AM31" s="12">
        <f>IF(SUMIF(EvalData!$A$7:$A$9995,"="&amp;$B31,EvalData!AH$7:AH$9995)&lt;&gt;0,AVERAGEIF(EvalData!$A$7:$A$9995,"="&amp;$B31,EvalData!AH$7:AH$9995),"")</f>
        <v>1.0256666666666667</v>
      </c>
      <c r="AN31" s="12">
        <f>IF(SUMIF(EvalData!$A$7:$A$9995,"="&amp;$B31,EvalData!AI$7:AI$9995)&lt;&gt;0,AVERAGEIF(EvalData!$A$7:$A$9995,"="&amp;$B31,EvalData!AI$7:AI$9995),"")</f>
        <v>1.016</v>
      </c>
      <c r="AO31" s="12">
        <f>IF(SUMIF(EvalData!$A$7:$A$9995,"="&amp;$B31,EvalData!AJ$7:AJ$9995)&lt;&gt;0,AVERAGEIF(EvalData!$A$7:$A$9995,"="&amp;$B31,EvalData!AJ$7:AJ$9995),"")</f>
        <v>1.0263333333333333</v>
      </c>
      <c r="AP31" s="12">
        <f>IF(SUMIF(EvalData!$A$7:$A$9995,"="&amp;$B31,EvalData!AK$7:AK$9995)&lt;&gt;0,AVERAGEIF(EvalData!$A$7:$A$9995,"="&amp;$B31,EvalData!AK$7:AK$9995),"")</f>
        <v>1.0273333333333332</v>
      </c>
      <c r="AQ31" s="9" t="str">
        <f>IF(SUMIF(EvalData!$A$7:$A$9995,"="&amp;$B31,EvalData!AL$7:AL$9995)&lt;&gt;0,AVERAGEIF(EvalData!$A$7:$A$9995,"="&amp;$B31,EvalData!AL$7:AL$9995),"")</f>
        <v/>
      </c>
      <c r="AR31" s="9" t="str">
        <f>IF(SUMIF(EvalData!$A$7:$A$9995,"="&amp;$B31,EvalData!AM$7:AM$9995)&lt;&gt;0,AVERAGEIF(EvalData!$A$7:$A$9995,"="&amp;$B31,EvalData!AM$7:AM$9995),"")</f>
        <v/>
      </c>
      <c r="AS31" s="6">
        <f>IF(SUMIF(EvalData!$A$7:$A$9995,"="&amp;$B31,EvalData!AN$7:AN$9995)&lt;&gt;0,AVERAGEIF(EvalData!$A$7:$A$9995,"="&amp;$B31,EvalData!AN$7:AN$9995),"")</f>
        <v>189373.66666666666</v>
      </c>
      <c r="AT31" s="6">
        <f>IF(SUMIF(EvalData!$A$7:$A$9995,"="&amp;$B31,EvalData!AO$7:AO$9995)&lt;&gt;0,AVERAGEIF(EvalData!$A$7:$A$9995,"="&amp;$B31,EvalData!AO$7:AO$9995),"")</f>
        <v>533.23333333333323</v>
      </c>
      <c r="AU31" s="9">
        <f>IF(SUMIF(EvalData!$A$7:$A$9995,"="&amp;$B31,EvalData!AP$7:AP$9995)&lt;&gt;0,AVERAGEIF(EvalData!$A$7:$A$9995,"="&amp;$B31,EvalData!AP$7:AP$9995),"")</f>
        <v>0.98894000000000004</v>
      </c>
      <c r="AV31" s="9">
        <f>IF(SUMIF(EvalData!$A$7:$A$9995,"="&amp;$B31,EvalData!AQ$7:AQ$9995)&lt;&gt;0,AVERAGEIF(EvalData!$A$7:$A$9995,"="&amp;$B31,EvalData!AQ$7:AQ$9995),"")</f>
        <v>1</v>
      </c>
      <c r="AW31" s="9">
        <f>IF(SUMIF(EvalData!$A$7:$A$9995,"="&amp;$B31,EvalData!AR$7:AR$9995)&lt;&gt;0,AVERAGEIF(EvalData!$A$7:$A$9995,"="&amp;$B31,EvalData!AR$7:AR$9995),"")</f>
        <v>6.2000000000000006E-2</v>
      </c>
      <c r="AX31" s="12">
        <f>IF(SUMIF(EvalData!$A$7:$A$9995,"="&amp;$B31,EvalData!AS$7:AS$9995)&lt;&gt;0,AVERAGEIF(EvalData!$A$7:$A$9995,"="&amp;$B31,EvalData!AS$7:AS$9995),"")</f>
        <v>33.666666666666664</v>
      </c>
      <c r="AY31" s="9">
        <f>IF(SUMIF(EvalData!$A$7:$A$9995,"="&amp;$B31,EvalData!AT$7:AT$9995)&lt;&gt;0,AVERAGEIF(EvalData!$A$7:$A$9995,"="&amp;$B31,EvalData!AT$7:AT$9995),"")</f>
        <v>4.7616666666666668E-2</v>
      </c>
      <c r="AZ31" s="9">
        <f>IF(AY31&lt;&gt;"",_xlfn.MAXIFS(EvalData!AT$7:AT$9995,EvalData!A$7:A$9995,"="&amp;B31),"")</f>
        <v>8.5709999999999995E-2</v>
      </c>
      <c r="BA31" s="9">
        <f>IF(SUMIF(EvalData!$A$7:$A$9995,"="&amp;$B31,EvalData!AU$7:AU$9995)&lt;&gt;0,AVERAGEIF(EvalData!$A$7:$A$9995,"="&amp;$B31,EvalData!AU$7:AU$9995),"")</f>
        <v>6.1919999999999996E-2</v>
      </c>
      <c r="BB31" s="12">
        <f>IF(SUMIF(EvalData!$A$7:$A$9995,"="&amp;$B31,EvalData!AV$7:AV$9995)&lt;&gt;0,AVERAGEIF(EvalData!$A$7:$A$9995,"="&amp;$B31,EvalData!AV$7:AV$9995),"")</f>
        <v>34</v>
      </c>
      <c r="BC31" s="9">
        <f>IF(SUMIF(EvalData!$A$7:$A$9995,"="&amp;$B31,EvalData!AW$7:AW$9995)&lt;&gt;0,AVERAGEIF(EvalData!$A$7:$A$9995,"="&amp;$B31,EvalData!AW$7:AW$9995),"")</f>
        <v>3.8093333333333333E-2</v>
      </c>
      <c r="BD31" s="9">
        <f>IF(BC31&lt;&gt;"",_xlfn.MAXIFS(EvalData!AW$7:AW$9995,EvalData!A$7:A$9995,"="&amp;B31),"")</f>
        <v>5.7140000000000003E-2</v>
      </c>
    </row>
    <row r="32" spans="1:56" x14ac:dyDescent="0.3">
      <c r="A32" s="72"/>
      <c r="B32" t="s">
        <v>23</v>
      </c>
      <c r="C32" s="73" t="b">
        <f>_xlfn.MAXIFS(EvalData!D$7:D$9995,EvalData!C$7:C$9995,"="&amp;B32)=MAX(EvalData!D$7:D$9995)</f>
        <v>1</v>
      </c>
      <c r="D32" s="4" cm="1">
        <f t="array" ref="D32">SUM(IF(ISNUMBER(EvalData!G$7:G$9995),IF(EvalData!$A$7:$A$9995=$B32,1,0)),0)</f>
        <v>54</v>
      </c>
      <c r="E32" s="3" cm="1">
        <f t="array" ref="E32">SUM(IF(ISNUMBER(EvalData!N$7:N$9995),IF(EvalData!$A$7:$A$9995=B32,1,0)),0)</f>
        <v>54</v>
      </c>
      <c r="F32" s="3" cm="1">
        <f t="array" ref="F32">SUM(IF(ISNUMBER(EvalData!AD$7:AD$9995),IF(EvalData!$A$7:$A$9995=B32,1,0)),0)</f>
        <v>54</v>
      </c>
      <c r="G32" s="6" cm="1">
        <f t="array" ref="G32">IF(D32&lt;&gt;0,SUM(IF(EvalData!$A$7:$A$9995=$B32,ABS(EvalData!G$7:G$9995),0))/D32,"")</f>
        <v>4913.4074074074078</v>
      </c>
      <c r="H32" s="7">
        <f>IF(SUMIF(EvalData!$A$7:$A$9995,"="&amp;$B32,EvalData!H$7:H$9995)&lt;&gt;0,AVERAGEIF(EvalData!$A$7:$A$9995,"="&amp;$B32,EvalData!H$7:H$9995),"")</f>
        <v>-0.22409259259259254</v>
      </c>
      <c r="I32" s="7" cm="1">
        <f t="array" ref="I32">IF(D32&lt;&gt;0,SUM(IF(EvalData!$A$7:$A$9995=$B32,ABS(_xlfn.NUMBERVALUE(EvalData!H$7:H$9995)))/D32,0),"")</f>
        <v>0.28346296296296292</v>
      </c>
      <c r="J32" s="8">
        <f>IF(SUMIF(EvalData!$A$7:$A$9995,"="&amp;$B32,EvalData!I$7:I$9995)&lt;&gt;0,AVERAGEIF(EvalData!$A$7:$A$9995,"="&amp;$B32,EvalData!I$7:I$9995),"")</f>
        <v>-0.17856259259259258</v>
      </c>
      <c r="K32" s="8" cm="1">
        <f t="array" ref="K32">IF(D32&lt;&gt;0,SUM(IF(EvalData!$A$7:$A$9995=$B32,ABS(_xlfn.NUMBERVALUE(EvalData!I$7:I$9995)))/D32,0),"")</f>
        <v>0.24684333333333333</v>
      </c>
      <c r="L32" s="8">
        <f>IF(SUMIF(EvalData!$A$7:$A$9995,"="&amp;$B32,EvalData!J$7:J$9995)&lt;&gt;0,AVERAGEIF(EvalData!$A$7:$A$9995,"="&amp;$B32,EvalData!J$7:J$9995),"")</f>
        <v>-0.2743222222222223</v>
      </c>
      <c r="M32" s="8" cm="1">
        <f t="array" ref="M32">IF(D32&lt;&gt;0,SUM(IF(EvalData!$A$7:$A$9995=$B32,ABS(_xlfn.NUMBERVALUE(EvalData!J$7:J$9995)))/D32,0),"")</f>
        <v>0.34260296296296294</v>
      </c>
      <c r="N32" s="9">
        <f>IF(SUMIF(EvalData!$A$7:$A$9995,"="&amp;$B32,EvalData!K$7:K$9995)&lt;&gt;0,AVERAGEIF(EvalData!$A$7:$A$9995,"="&amp;$B32,EvalData!K$7:K$9995),"")</f>
        <v>0.34259259259259262</v>
      </c>
      <c r="O32" s="10">
        <f>IF(SUMIF(EvalData!$A$7:$A$9995,"="&amp;$B32,EvalData!L$7:L$9995)&lt;&gt;0,AVERAGEIF(EvalData!$A$7:$A$9995,"="&amp;$B32,EvalData!L$7:L$9995),"")</f>
        <v>23.777777777777779</v>
      </c>
      <c r="P32" s="9">
        <f>IF(SUMIF(EvalData!$A$7:$A$9995,"="&amp;$B32,EvalData!M$7:M$9995)&lt;&gt;0,AVERAGEIF(EvalData!$A$7:$A$9995,"="&amp;$B32,EvalData!M$7:M$9995),"")</f>
        <v>0.34079444444444434</v>
      </c>
      <c r="Q32" s="9">
        <f>IF(P32&lt;&gt;"",_xlfn.MAXIFS(EvalData!M$7:M$9995,EvalData!A$7:A$9995,"="&amp;B32),"")</f>
        <v>1</v>
      </c>
      <c r="R32" s="10">
        <f>IF(SUMIF(EvalData!$A$7:$A$9995,"="&amp;$B32,EvalData!N$7:N$9995)&lt;&gt;0,AVERAGEIF(EvalData!$A$7:$A$9995,"="&amp;$B32,EvalData!N$7:N$9995),"")</f>
        <v>51</v>
      </c>
      <c r="S32" s="62">
        <f>IF(SUMIF(EvalData!$A$7:$A$9995,"="&amp;$B32,EvalData!O$7:O$9995)&lt;&gt;0,AVERAGEIF(EvalData!$A$7:$A$9995,"="&amp;$B32,EvalData!O$7:O$9995),"")</f>
        <v>26.214074074074073</v>
      </c>
      <c r="T32" s="6">
        <f>IF(SUMIF(EvalData!$A$7:$A$9995,"="&amp;$B32,EvalData!P$7:P$9995)&lt;&gt;0,AVERAGEIF(EvalData!$A$7:$A$9995,"="&amp;$B32,EvalData!P$7:P$9995),"")</f>
        <v>4322.5237037037041</v>
      </c>
      <c r="U32" s="6">
        <f>IF(SUMIF(EvalData!$A$7:$A$9995,"="&amp;$B32,EvalData!Q$7:Q$9995)&lt;&gt;0,AVERAGEIF(EvalData!$A$7:$A$9995,"="&amp;$B32,EvalData!Q$7:Q$9995),"")</f>
        <v>147.69814814814814</v>
      </c>
      <c r="V32" s="11">
        <f>IF(SUMIF(EvalData!$A$7:$A$9995,"="&amp;$B32,EvalData!R$7:R$9995)&lt;&gt;0,AVERAGEIF(EvalData!$A$7:$A$9995,"="&amp;$B32,EvalData!R$7:R$9995),"")</f>
        <v>0.35406018518518534</v>
      </c>
      <c r="W32" s="7">
        <f>IF(SUMIF(EvalData!$A$7:$A$9995,"="&amp;$B32,EvalData!S$7:S$9995)&lt;&gt;0,AVERAGEIF(EvalData!$A$7:$A$9995,"="&amp;$B32,EvalData!S$7:S$9995),"")</f>
        <v>-0.27711851851851843</v>
      </c>
      <c r="X32" s="9">
        <f>IF(SUMIF(EvalData!$A$7:$A$9995,"="&amp;$B32,EvalData!T$7:T$9995)&lt;&gt;0,AVERAGEIF(EvalData!$A$7:$A$9995,"="&amp;$B32,EvalData!T$7:T$9995),"")</f>
        <v>1.0007553703703704</v>
      </c>
      <c r="Y32" s="9">
        <f>IF(SUMIF(EvalData!$A$7:$A$9995,"="&amp;$B32,EvalData!U$7:U$9995)&lt;&gt;0,AVERAGEIF(EvalData!$A$7:$A$9995,"="&amp;$B32,EvalData!U$7:U$9995),"")</f>
        <v>-0.70308759259259268</v>
      </c>
      <c r="Z32" s="9">
        <f>IF(SUMIF(EvalData!$A$7:$A$9995,"="&amp;$B32,EvalData!V$7:V$9995)&lt;&gt;0,AVERAGEIF(EvalData!$A$7:$A$9995,"="&amp;$B32,EvalData!V$7:V$9995),"")</f>
        <v>0.31191000000000002</v>
      </c>
      <c r="AA32" s="9">
        <f>IF(SUMIF(EvalData!$A$7:$A$9995,"="&amp;$B32,EvalData!W$7:W$9995)&lt;&gt;0,AVERAGEIF(EvalData!$A$7:$A$9995,"="&amp;$B32,EvalData!W$7:W$9995),"")</f>
        <v>0.25381296296296285</v>
      </c>
      <c r="AB32" s="6">
        <f>IF(SUMIF(EvalData!$A$7:$A$9995,"="&amp;$B32,EvalData!X$7:X$9995)&lt;&gt;0,AVERAGEIF(EvalData!$A$7:$A$9995,"="&amp;$B32,EvalData!X$7:X$9995),"")</f>
        <v>262.20314814814816</v>
      </c>
      <c r="AC32" s="9">
        <f>IF(SUMIF(EvalData!$A$7:$A$9995,"="&amp;$B32,EvalData!Y$7:Y$9995)&lt;&gt;0,AVERAGEIF(EvalData!$A$7:$A$9995,"="&amp;$B32,EvalData!Y$7:Y$9995),"")</f>
        <v>0.42884407407407404</v>
      </c>
      <c r="AD32" s="9">
        <f>IF(SUMIF(EvalData!$A$7:$A$9995,"="&amp;$B32,EvalData!Z$7:Z$9995)&lt;&gt;0,AVERAGEIF(EvalData!$A$7:$A$9995,"="&amp;$B32,EvalData!Z$7:Z$9995),"")</f>
        <v>0.48270962962962971</v>
      </c>
      <c r="AE32" s="9">
        <f>IF(SUMIF(EvalData!$A$7:$A$9995,"="&amp;$B32,EvalData!AA$7:AA$9995)&lt;&gt;0,AVERAGEIF(EvalData!$A$7:$A$9995,"="&amp;$B32,EvalData!AA$7:AA$9995),"")</f>
        <v>0.20903703703703697</v>
      </c>
      <c r="AF32" s="6">
        <f>IF(SUMIF(EvalData!$A$7:$A$9995,"="&amp;$B32,EvalData!AB$7:AB$9995)&lt;&gt;0,AVERAGEIF(EvalData!$A$7:$A$9995,"="&amp;$B32,EvalData!AB$7:AB$9995),"")</f>
        <v>23.537037037037038</v>
      </c>
      <c r="AG32" s="9">
        <f>IF(SUMIF(EvalData!$A$7:$A$9995,"="&amp;$B32,EvalData!AC$7:AC$9995)&lt;&gt;0,AVERAGEIF(EvalData!$A$7:$A$9995,"="&amp;$B32,EvalData!AC$7:AC$9995),"")</f>
        <v>0.32994851851851859</v>
      </c>
      <c r="AH32" s="9">
        <f>IF(AG32&lt;&gt;"",_xlfn.MAXIFS(EvalData!AC$7:AC$9995,EvalData!A$7:A$9995,"="&amp;B32),"")</f>
        <v>0.81818000000000002</v>
      </c>
      <c r="AI32" s="6">
        <f>IF(SUMIF(EvalData!$A$7:$A$9995,"="&amp;$B32,EvalData!AD$7:AD$9995)&lt;&gt;0,AVERAGEIF(EvalData!$A$7:$A$9995,"="&amp;$B32,EvalData!AD$7:AD$9995),"")</f>
        <v>51</v>
      </c>
      <c r="AJ32" s="9">
        <f>IF(SUMIF(EvalData!$A$7:$A$9995,"="&amp;$B32,EvalData!AE$7:AE$9995)&lt;&gt;0,AVERAGEIF(EvalData!$A$7:$A$9995,"="&amp;$B32,EvalData!AE$7:AE$9995),"")</f>
        <v>0.72621685185185192</v>
      </c>
      <c r="AK32" s="12">
        <f>IF(SUMIF(EvalData!$A$7:$A$9995,"="&amp;$B32,EvalData!AF$7:AF$9995)&lt;&gt;0,AVERAGEIF(EvalData!$A$7:$A$9995,"="&amp;$B32,EvalData!AF$7:AF$9995),"")</f>
        <v>2.5123333333333333</v>
      </c>
      <c r="AL32" s="12">
        <f>IF(SUMIF(EvalData!$A$7:$A$9995,"="&amp;$B32,EvalData!AG$7:AG$9995)&lt;&gt;0,AVERAGEIF(EvalData!$A$7:$A$9995,"="&amp;$B32,EvalData!AG$7:AG$9995),"")</f>
        <v>4.8988148148148136</v>
      </c>
      <c r="AM32" s="12">
        <f>IF(SUMIF(EvalData!$A$7:$A$9995,"="&amp;$B32,EvalData!AH$7:AH$9995)&lt;&gt;0,AVERAGEIF(EvalData!$A$7:$A$9995,"="&amp;$B32,EvalData!AH$7:AH$9995),"")</f>
        <v>14.363777777777775</v>
      </c>
      <c r="AN32" s="12">
        <f>IF(SUMIF(EvalData!$A$7:$A$9995,"="&amp;$B32,EvalData!AI$7:AI$9995)&lt;&gt;0,AVERAGEIF(EvalData!$A$7:$A$9995,"="&amp;$B32,EvalData!AI$7:AI$9995),"")</f>
        <v>93.590796296296261</v>
      </c>
      <c r="AO32" s="12">
        <f>IF(SUMIF(EvalData!$A$7:$A$9995,"="&amp;$B32,EvalData!AJ$7:AJ$9995)&lt;&gt;0,AVERAGEIF(EvalData!$A$7:$A$9995,"="&amp;$B32,EvalData!AJ$7:AJ$9995),"")</f>
        <v>55.906037037037038</v>
      </c>
      <c r="AP32" s="12">
        <f>IF(SUMIF(EvalData!$A$7:$A$9995,"="&amp;$B32,EvalData!AK$7:AK$9995)&lt;&gt;0,AVERAGEIF(EvalData!$A$7:$A$9995,"="&amp;$B32,EvalData!AK$7:AK$9995),"")</f>
        <v>205.26762962962962</v>
      </c>
      <c r="AQ32" s="9">
        <f>IF(SUMIF(EvalData!$A$7:$A$9995,"="&amp;$B32,EvalData!AL$7:AL$9995)&lt;&gt;0,AVERAGEIF(EvalData!$A$7:$A$9995,"="&amp;$B32,EvalData!AL$7:AL$9995),"")</f>
        <v>0.11873648148148153</v>
      </c>
      <c r="AR32" s="9">
        <f>IF(SUMIF(EvalData!$A$7:$A$9995,"="&amp;$B32,EvalData!AM$7:AM$9995)&lt;&gt;0,AVERAGEIF(EvalData!$A$7:$A$9995,"="&amp;$B32,EvalData!AM$7:AM$9995),"")</f>
        <v>0.35148833333333313</v>
      </c>
      <c r="AS32" s="6">
        <f>IF(SUMIF(EvalData!$A$7:$A$9995,"="&amp;$B32,EvalData!AN$7:AN$9995)&lt;&gt;0,AVERAGEIF(EvalData!$A$7:$A$9995,"="&amp;$B32,EvalData!AN$7:AN$9995),"")</f>
        <v>85569.037037037036</v>
      </c>
      <c r="AT32" s="6">
        <f>IF(SUMIF(EvalData!$A$7:$A$9995,"="&amp;$B32,EvalData!AO$7:AO$9995)&lt;&gt;0,AVERAGEIF(EvalData!$A$7:$A$9995,"="&amp;$B32,EvalData!AO$7:AO$9995),"")</f>
        <v>228.93888888888901</v>
      </c>
      <c r="AU32" s="9">
        <f>IF(SUMIF(EvalData!$A$7:$A$9995,"="&amp;$B32,EvalData!AP$7:AP$9995)&lt;&gt;0,AVERAGEIF(EvalData!$A$7:$A$9995,"="&amp;$B32,EvalData!AP$7:AP$9995),"")</f>
        <v>0.30924888888888885</v>
      </c>
      <c r="AV32" s="9">
        <f>IF(SUMIF(EvalData!$A$7:$A$9995,"="&amp;$B32,EvalData!AQ$7:AQ$9995)&lt;&gt;0,AVERAGEIF(EvalData!$A$7:$A$9995,"="&amp;$B32,EvalData!AQ$7:AQ$9995),"")</f>
        <v>0.60740166666666673</v>
      </c>
      <c r="AW32" s="9">
        <f>IF(SUMIF(EvalData!$A$7:$A$9995,"="&amp;$B32,EvalData!AR$7:AR$9995)&lt;&gt;0,AVERAGEIF(EvalData!$A$7:$A$9995,"="&amp;$B32,EvalData!AR$7:AR$9995),"")</f>
        <v>0.26940740740740737</v>
      </c>
      <c r="AX32" s="12">
        <f>IF(SUMIF(EvalData!$A$7:$A$9995,"="&amp;$B32,EvalData!AS$7:AS$9995)&lt;&gt;0,AVERAGEIF(EvalData!$A$7:$A$9995,"="&amp;$B32,EvalData!AS$7:AS$9995),"")</f>
        <v>20.87037037037037</v>
      </c>
      <c r="AY32" s="9">
        <f>IF(SUMIF(EvalData!$A$7:$A$9995,"="&amp;$B32,EvalData!AT$7:AT$9995)&lt;&gt;0,AVERAGEIF(EvalData!$A$7:$A$9995,"="&amp;$B32,EvalData!AT$7:AT$9995),"")</f>
        <v>0.34750944444444448</v>
      </c>
      <c r="AZ32" s="9">
        <f>IF(AY32&lt;&gt;"",_xlfn.MAXIFS(EvalData!AT$7:AT$9995,EvalData!A$7:A$9995,"="&amp;B32),"")</f>
        <v>0.81818000000000002</v>
      </c>
      <c r="BA32" s="9">
        <f>IF(SUMIF(EvalData!$A$7:$A$9995,"="&amp;$B32,EvalData!AU$7:AU$9995)&lt;&gt;0,AVERAGEIF(EvalData!$A$7:$A$9995,"="&amp;$B32,EvalData!AU$7:AU$9995),"")</f>
        <v>0.56326722222222214</v>
      </c>
      <c r="BB32" s="12">
        <f>IF(SUMIF(EvalData!$A$7:$A$9995,"="&amp;$B32,EvalData!AV$7:AV$9995)&lt;&gt;0,AVERAGEIF(EvalData!$A$7:$A$9995,"="&amp;$B32,EvalData!AV$7:AV$9995),"")</f>
        <v>19.407407407407408</v>
      </c>
      <c r="BC32" s="9">
        <f>IF(SUMIF(EvalData!$A$7:$A$9995,"="&amp;$B32,EvalData!AW$7:AW$9995)&lt;&gt;0,AVERAGEIF(EvalData!$A$7:$A$9995,"="&amp;$B32,EvalData!AW$7:AW$9995),"")</f>
        <v>0.39317962962962971</v>
      </c>
      <c r="BD32" s="9">
        <f>IF(BC32&lt;&gt;"",_xlfn.MAXIFS(EvalData!AW$7:AW$9995,EvalData!A$7:A$9995,"="&amp;B32),"")</f>
        <v>0.7</v>
      </c>
    </row>
    <row r="33" spans="1:56" x14ac:dyDescent="0.3">
      <c r="A33" s="72"/>
      <c r="B33" t="s">
        <v>24</v>
      </c>
      <c r="C33" s="73" t="b">
        <f>_xlfn.MAXIFS(EvalData!D$7:D$9995,EvalData!C$7:C$9995,"="&amp;B33)=MAX(EvalData!D$7:D$9995)</f>
        <v>1</v>
      </c>
      <c r="D33" s="4" cm="1">
        <f t="array" ref="D33">SUM(IF(ISNUMBER(EvalData!G$7:G$9995),IF(EvalData!$A$7:$A$9995=$B33,1,0)),0)</f>
        <v>90</v>
      </c>
      <c r="E33" s="3" cm="1">
        <f t="array" ref="E33">SUM(IF(ISNUMBER(EvalData!N$7:N$9995),IF(EvalData!$A$7:$A$9995=B33,1,0)),0)</f>
        <v>90</v>
      </c>
      <c r="F33" s="3" cm="1">
        <f t="array" ref="F33">SUM(IF(ISNUMBER(EvalData!AD$7:AD$9995),IF(EvalData!$A$7:$A$9995=B33,1,0)),0)</f>
        <v>90</v>
      </c>
      <c r="G33" s="6" cm="1">
        <f t="array" ref="G33">IF(D33&lt;&gt;0,SUM(IF(EvalData!$A$7:$A$9995=$B33,ABS(EvalData!G$7:G$9995),0))/D33,"")</f>
        <v>2964.6555555555556</v>
      </c>
      <c r="H33" s="7">
        <f>IF(SUMIF(EvalData!$A$7:$A$9995,"="&amp;$B33,EvalData!H$7:H$9995)&lt;&gt;0,AVERAGEIF(EvalData!$A$7:$A$9995,"="&amp;$B33,EvalData!H$7:H$9995),"")</f>
        <v>-9.8677777777777795E-2</v>
      </c>
      <c r="I33" s="7" cm="1">
        <f t="array" ref="I33">IF(D33&lt;&gt;0,SUM(IF(EvalData!$A$7:$A$9995=$B33,ABS(_xlfn.NUMBERVALUE(EvalData!H$7:H$9995)))/D33,0),"")</f>
        <v>0.15869999999999998</v>
      </c>
      <c r="J33" s="8">
        <f>IF(SUMIF(EvalData!$A$7:$A$9995,"="&amp;$B33,EvalData!I$7:I$9995)&lt;&gt;0,AVERAGEIF(EvalData!$A$7:$A$9995,"="&amp;$B33,EvalData!I$7:I$9995),"")</f>
        <v>-8.1640777777777757E-2</v>
      </c>
      <c r="K33" s="8" cm="1">
        <f t="array" ref="K33">IF(D33&lt;&gt;0,SUM(IF(EvalData!$A$7:$A$9995=$B33,ABS(_xlfn.NUMBERVALUE(EvalData!I$7:I$9995)))/D33,0),"")</f>
        <v>0.15058344444444441</v>
      </c>
      <c r="L33" s="8">
        <f>IF(SUMIF(EvalData!$A$7:$A$9995,"="&amp;$B33,EvalData!J$7:J$9995)&lt;&gt;0,AVERAGEIF(EvalData!$A$7:$A$9995,"="&amp;$B33,EvalData!J$7:J$9995),"")</f>
        <v>-0.10919944444444447</v>
      </c>
      <c r="M33" s="8" cm="1">
        <f t="array" ref="M33">IF(D33&lt;&gt;0,SUM(IF(EvalData!$A$7:$A$9995=$B33,ABS(_xlfn.NUMBERVALUE(EvalData!J$7:J$9995)))/D33,0),"")</f>
        <v>0.17814211111111111</v>
      </c>
      <c r="N33" s="9">
        <f>IF(SUMIF(EvalData!$A$7:$A$9995,"="&amp;$B33,EvalData!K$7:K$9995)&lt;&gt;0,AVERAGEIF(EvalData!$A$7:$A$9995,"="&amp;$B33,EvalData!K$7:K$9995),"")</f>
        <v>0.68611111111111101</v>
      </c>
      <c r="O33" s="10">
        <f>IF(SUMIF(EvalData!$A$7:$A$9995,"="&amp;$B33,EvalData!L$7:L$9995)&lt;&gt;0,AVERAGEIF(EvalData!$A$7:$A$9995,"="&amp;$B33,EvalData!L$7:L$9995),"")</f>
        <v>16.822222222222223</v>
      </c>
      <c r="P33" s="9">
        <f>IF(SUMIF(EvalData!$A$7:$A$9995,"="&amp;$B33,EvalData!M$7:M$9995)&lt;&gt;0,AVERAGEIF(EvalData!$A$7:$A$9995,"="&amp;$B33,EvalData!M$7:M$9995),"")</f>
        <v>0.52149811111111111</v>
      </c>
      <c r="Q33" s="9">
        <f>IF(P33&lt;&gt;"",_xlfn.MAXIFS(EvalData!M$7:M$9995,EvalData!A$7:A$9995,"="&amp;B33),"")</f>
        <v>1</v>
      </c>
      <c r="R33" s="10">
        <f>IF(SUMIF(EvalData!$A$7:$A$9995,"="&amp;$B33,EvalData!N$7:N$9995)&lt;&gt;0,AVERAGEIF(EvalData!$A$7:$A$9995,"="&amp;$B33,EvalData!N$7:N$9995),"")</f>
        <v>49.988888888888887</v>
      </c>
      <c r="S33" s="62">
        <f>IF(SUMIF(EvalData!$A$7:$A$9995,"="&amp;$B33,EvalData!O$7:O$9995)&lt;&gt;0,AVERAGEIF(EvalData!$A$7:$A$9995,"="&amp;$B33,EvalData!O$7:O$9995),"")</f>
        <v>16.829888888888892</v>
      </c>
      <c r="T33" s="6">
        <f>IF(SUMIF(EvalData!$A$7:$A$9995,"="&amp;$B33,EvalData!P$7:P$9995)&lt;&gt;0,AVERAGEIF(EvalData!$A$7:$A$9995,"="&amp;$B33,EvalData!P$7:P$9995),"")</f>
        <v>3577.3225555555564</v>
      </c>
      <c r="U33" s="6">
        <f>IF(SUMIF(EvalData!$A$7:$A$9995,"="&amp;$B33,EvalData!Q$7:Q$9995)&lt;&gt;0,AVERAGEIF(EvalData!$A$7:$A$9995,"="&amp;$B33,EvalData!Q$7:Q$9995),"")</f>
        <v>111.88066666666666</v>
      </c>
      <c r="V33" s="11">
        <f>IF(SUMIF(EvalData!$A$7:$A$9995,"="&amp;$B33,EvalData!R$7:R$9995)&lt;&gt;0,AVERAGEIF(EvalData!$A$7:$A$9995,"="&amp;$B33,EvalData!R$7:R$9995),"")</f>
        <v>0.27863266666666664</v>
      </c>
      <c r="W33" s="7">
        <f>IF(SUMIF(EvalData!$A$7:$A$9995,"="&amp;$B33,EvalData!S$7:S$9995)&lt;&gt;0,AVERAGEIF(EvalData!$A$7:$A$9995,"="&amp;$B33,EvalData!S$7:S$9995),"")</f>
        <v>-0.11446088888888889</v>
      </c>
      <c r="X33" s="9">
        <f>IF(SUMIF(EvalData!$A$7:$A$9995,"="&amp;$B33,EvalData!T$7:T$9995)&lt;&gt;0,AVERAGEIF(EvalData!$A$7:$A$9995,"="&amp;$B33,EvalData!T$7:T$9995),"")</f>
        <v>0.63144077777777774</v>
      </c>
      <c r="Y33" s="9">
        <f>IF(SUMIF(EvalData!$A$7:$A$9995,"="&amp;$B33,EvalData!U$7:U$9995)&lt;&gt;0,AVERAGEIF(EvalData!$A$7:$A$9995,"="&amp;$B33,EvalData!U$7:U$9995),"")</f>
        <v>-0.14021377777777777</v>
      </c>
      <c r="Z33" s="9">
        <f>IF(SUMIF(EvalData!$A$7:$A$9995,"="&amp;$B33,EvalData!V$7:V$9995)&lt;&gt;0,AVERAGEIF(EvalData!$A$7:$A$9995,"="&amp;$B33,EvalData!V$7:V$9995),"")</f>
        <v>0.39053066666666675</v>
      </c>
      <c r="AA33" s="9">
        <f>IF(SUMIF(EvalData!$A$7:$A$9995,"="&amp;$B33,EvalData!W$7:W$9995)&lt;&gt;0,AVERAGEIF(EvalData!$A$7:$A$9995,"="&amp;$B33,EvalData!W$7:W$9995),"")</f>
        <v>0.16225855555555546</v>
      </c>
      <c r="AB33" s="6">
        <f>IF(SUMIF(EvalData!$A$7:$A$9995,"="&amp;$B33,EvalData!X$7:X$9995)&lt;&gt;0,AVERAGEIF(EvalData!$A$7:$A$9995,"="&amp;$B33,EvalData!X$7:X$9995),"")</f>
        <v>225.71355555555562</v>
      </c>
      <c r="AC33" s="9">
        <f>IF(SUMIF(EvalData!$A$7:$A$9995,"="&amp;$B33,EvalData!Y$7:Y$9995)&lt;&gt;0,AVERAGEIF(EvalData!$A$7:$A$9995,"="&amp;$B33,EvalData!Y$7:Y$9995),"")</f>
        <v>0.43842933333333328</v>
      </c>
      <c r="AD33" s="9">
        <f>IF(SUMIF(EvalData!$A$7:$A$9995,"="&amp;$B33,EvalData!Z$7:Z$9995)&lt;&gt;0,AVERAGEIF(EvalData!$A$7:$A$9995,"="&amp;$B33,EvalData!Z$7:Z$9995),"")</f>
        <v>0.39216166666666674</v>
      </c>
      <c r="AE33" s="9">
        <f>IF(SUMIF(EvalData!$A$7:$A$9995,"="&amp;$B33,EvalData!AA$7:AA$9995)&lt;&gt;0,AVERAGEIF(EvalData!$A$7:$A$9995,"="&amp;$B33,EvalData!AA$7:AA$9995),"")</f>
        <v>0.3579666666666666</v>
      </c>
      <c r="AF33" s="6">
        <f>IF(SUMIF(EvalData!$A$7:$A$9995,"="&amp;$B33,EvalData!AB$7:AB$9995)&lt;&gt;0,AVERAGEIF(EvalData!$A$7:$A$9995,"="&amp;$B33,EvalData!AB$7:AB$9995),"")</f>
        <v>16.722222222222221</v>
      </c>
      <c r="AG33" s="9">
        <f>IF(SUMIF(EvalData!$A$7:$A$9995,"="&amp;$B33,EvalData!AC$7:AC$9995)&lt;&gt;0,AVERAGEIF(EvalData!$A$7:$A$9995,"="&amp;$B33,EvalData!AC$7:AC$9995),"")</f>
        <v>0.49193866666666669</v>
      </c>
      <c r="AH33" s="9">
        <f>IF(AG33&lt;&gt;"",_xlfn.MAXIFS(EvalData!AC$7:AC$9995,EvalData!A$7:A$9995,"="&amp;B33),"")</f>
        <v>0.84848000000000001</v>
      </c>
      <c r="AI33" s="6">
        <f>IF(SUMIF(EvalData!$A$7:$A$9995,"="&amp;$B33,EvalData!AD$7:AD$9995)&lt;&gt;0,AVERAGEIF(EvalData!$A$7:$A$9995,"="&amp;$B33,EvalData!AD$7:AD$9995),"")</f>
        <v>49.988888888888887</v>
      </c>
      <c r="AJ33" s="9">
        <f>IF(SUMIF(EvalData!$A$7:$A$9995,"="&amp;$B33,EvalData!AE$7:AE$9995)&lt;&gt;0,AVERAGEIF(EvalData!$A$7:$A$9995,"="&amp;$B33,EvalData!AE$7:AE$9995),"")</f>
        <v>0.75777322222222254</v>
      </c>
      <c r="AK33" s="12">
        <f>IF(SUMIF(EvalData!$A$7:$A$9995,"="&amp;$B33,EvalData!AF$7:AF$9995)&lt;&gt;0,AVERAGEIF(EvalData!$A$7:$A$9995,"="&amp;$B33,EvalData!AF$7:AF$9995),"")</f>
        <v>2.1086555555555559</v>
      </c>
      <c r="AL33" s="12">
        <f>IF(SUMIF(EvalData!$A$7:$A$9995,"="&amp;$B33,EvalData!AG$7:AG$9995)&lt;&gt;0,AVERAGEIF(EvalData!$A$7:$A$9995,"="&amp;$B33,EvalData!AG$7:AG$9995),"")</f>
        <v>2.8882666666666656</v>
      </c>
      <c r="AM33" s="12">
        <f>IF(SUMIF(EvalData!$A$7:$A$9995,"="&amp;$B33,EvalData!AH$7:AH$9995)&lt;&gt;0,AVERAGEIF(EvalData!$A$7:$A$9995,"="&amp;$B33,EvalData!AH$7:AH$9995),"")</f>
        <v>4.7798777777777781</v>
      </c>
      <c r="AN33" s="12">
        <f>IF(SUMIF(EvalData!$A$7:$A$9995,"="&amp;$B33,EvalData!AI$7:AI$9995)&lt;&gt;0,AVERAGEIF(EvalData!$A$7:$A$9995,"="&amp;$B33,EvalData!AI$7:AI$9995),"")</f>
        <v>61.032811111111108</v>
      </c>
      <c r="AO33" s="12">
        <f>IF(SUMIF(EvalData!$A$7:$A$9995,"="&amp;$B33,EvalData!AJ$7:AJ$9995)&lt;&gt;0,AVERAGEIF(EvalData!$A$7:$A$9995,"="&amp;$B33,EvalData!AJ$7:AJ$9995),"")</f>
        <v>14.420944444444443</v>
      </c>
      <c r="AP33" s="12">
        <f>IF(SUMIF(EvalData!$A$7:$A$9995,"="&amp;$B33,EvalData!AK$7:AK$9995)&lt;&gt;0,AVERAGEIF(EvalData!$A$7:$A$9995,"="&amp;$B33,EvalData!AK$7:AK$9995),"")</f>
        <v>76.135099999999966</v>
      </c>
      <c r="AQ33" s="9">
        <f>IF(SUMIF(EvalData!$A$7:$A$9995,"="&amp;$B33,EvalData!AL$7:AL$9995)&lt;&gt;0,AVERAGEIF(EvalData!$A$7:$A$9995,"="&amp;$B33,EvalData!AL$7:AL$9995),"")</f>
        <v>0.1360498888888888</v>
      </c>
      <c r="AR33" s="9">
        <f>IF(SUMIF(EvalData!$A$7:$A$9995,"="&amp;$B33,EvalData!AM$7:AM$9995)&lt;&gt;0,AVERAGEIF(EvalData!$A$7:$A$9995,"="&amp;$B33,EvalData!AM$7:AM$9995),"")</f>
        <v>0.21188211111111091</v>
      </c>
      <c r="AS33" s="6">
        <f>IF(SUMIF(EvalData!$A$7:$A$9995,"="&amp;$B33,EvalData!AN$7:AN$9995)&lt;&gt;0,AVERAGEIF(EvalData!$A$7:$A$9995,"="&amp;$B33,EvalData!AN$7:AN$9995),"")</f>
        <v>74589.044444444444</v>
      </c>
      <c r="AT33" s="6">
        <f>IF(SUMIF(EvalData!$A$7:$A$9995,"="&amp;$B33,EvalData!AO$7:AO$9995)&lt;&gt;0,AVERAGEIF(EvalData!$A$7:$A$9995,"="&amp;$B33,EvalData!AO$7:AO$9995),"")</f>
        <v>242.33333333333337</v>
      </c>
      <c r="AU33" s="9">
        <f>IF(SUMIF(EvalData!$A$7:$A$9995,"="&amp;$B33,EvalData!AP$7:AP$9995)&lt;&gt;0,AVERAGEIF(EvalData!$A$7:$A$9995,"="&amp;$B33,EvalData!AP$7:AP$9995),"")</f>
        <v>0.44182711111111095</v>
      </c>
      <c r="AV33" s="9">
        <f>IF(SUMIF(EvalData!$A$7:$A$9995,"="&amp;$B33,EvalData!AQ$7:AQ$9995)&lt;&gt;0,AVERAGEIF(EvalData!$A$7:$A$9995,"="&amp;$B33,EvalData!AQ$7:AQ$9995),"")</f>
        <v>0.81228822222222208</v>
      </c>
      <c r="AW33" s="9">
        <f>IF(SUMIF(EvalData!$A$7:$A$9995,"="&amp;$B33,EvalData!AR$7:AR$9995)&lt;&gt;0,AVERAGEIF(EvalData!$A$7:$A$9995,"="&amp;$B33,EvalData!AR$7:AR$9995),"")</f>
        <v>0.42294444444444435</v>
      </c>
      <c r="AX33" s="12">
        <f>IF(SUMIF(EvalData!$A$7:$A$9995,"="&amp;$B33,EvalData!AS$7:AS$9995)&lt;&gt;0,AVERAGEIF(EvalData!$A$7:$A$9995,"="&amp;$B33,EvalData!AS$7:AS$9995),"")</f>
        <v>13.077777777777778</v>
      </c>
      <c r="AY33" s="9">
        <f>IF(SUMIF(EvalData!$A$7:$A$9995,"="&amp;$B33,EvalData!AT$7:AT$9995)&lt;&gt;0,AVERAGEIF(EvalData!$A$7:$A$9995,"="&amp;$B33,EvalData!AT$7:AT$9995),"")</f>
        <v>0.59411366666666665</v>
      </c>
      <c r="AZ33" s="9">
        <f>IF(AY33&lt;&gt;"",_xlfn.MAXIFS(EvalData!AT$7:AT$9995,EvalData!A$7:A$9995,"="&amp;B33),"")</f>
        <v>0.95238</v>
      </c>
      <c r="BA33" s="9">
        <f>IF(SUMIF(EvalData!$A$7:$A$9995,"="&amp;$B33,EvalData!AU$7:AU$9995)&lt;&gt;0,AVERAGEIF(EvalData!$A$7:$A$9995,"="&amp;$B33,EvalData!AU$7:AU$9995),"")</f>
        <v>0.69360911111111057</v>
      </c>
      <c r="BB33" s="12">
        <f>IF(SUMIF(EvalData!$A$7:$A$9995,"="&amp;$B33,EvalData!AV$7:AV$9995)&lt;&gt;0,AVERAGEIF(EvalData!$A$7:$A$9995,"="&amp;$B33,EvalData!AV$7:AV$9995),"")</f>
        <v>14.522222222222222</v>
      </c>
      <c r="BC33" s="9">
        <f>IF(SUMIF(EvalData!$A$7:$A$9995,"="&amp;$B33,EvalData!AW$7:AW$9995)&lt;&gt;0,AVERAGEIF(EvalData!$A$7:$A$9995,"="&amp;$B33,EvalData!AW$7:AW$9995),"")</f>
        <v>0.5418046666666666</v>
      </c>
      <c r="BD33" s="9">
        <f>IF(BC33&lt;&gt;"",_xlfn.MAXIFS(EvalData!AW$7:AW$9995,EvalData!A$7:A$9995,"="&amp;B33),"")</f>
        <v>0.86363999999999996</v>
      </c>
    </row>
    <row r="34" spans="1:56" x14ac:dyDescent="0.3">
      <c r="A34" s="72"/>
      <c r="B34" t="s">
        <v>60</v>
      </c>
      <c r="C34" s="73" t="b">
        <f>_xlfn.MAXIFS(EvalData!D$7:D$9995,EvalData!C$7:C$9995,"="&amp;B34)=MAX(EvalData!D$7:D$9995)</f>
        <v>0</v>
      </c>
      <c r="D34" s="4" cm="1">
        <f t="array" ref="D34">SUM(IF(ISNUMBER(EvalData!G$7:G$9995),IF(EvalData!$A$7:$A$9995=$B34,1,0)),0)</f>
        <v>25</v>
      </c>
      <c r="E34" s="3" cm="1">
        <f t="array" ref="E34">SUM(IF(ISNUMBER(EvalData!N$7:N$9995),IF(EvalData!$A$7:$A$9995=B34,1,0)),0)</f>
        <v>25</v>
      </c>
      <c r="F34" s="3" cm="1">
        <f t="array" ref="F34">SUM(IF(ISNUMBER(EvalData!AD$7:AD$9995),IF(EvalData!$A$7:$A$9995=B34,1,0)),0)</f>
        <v>25</v>
      </c>
      <c r="G34" s="6" cm="1">
        <f t="array" ref="G34">IF(D34&lt;&gt;0,SUM(IF(EvalData!$A$7:$A$9995=$B34,ABS(EvalData!G$7:G$9995),0))/D34,"")</f>
        <v>4408.4399999999996</v>
      </c>
      <c r="H34" s="7">
        <f>IF(SUMIF(EvalData!$A$7:$A$9995,"="&amp;$B34,EvalData!H$7:H$9995)&lt;&gt;0,AVERAGEIF(EvalData!$A$7:$A$9995,"="&amp;$B34,EvalData!H$7:H$9995),"")</f>
        <v>-0.17052</v>
      </c>
      <c r="I34" s="7" cm="1">
        <f t="array" ref="I34">IF(D34&lt;&gt;0,SUM(IF(EvalData!$A$7:$A$9995=$B34,ABS(_xlfn.NUMBERVALUE(EvalData!H$7:H$9995)))/D34,0),"")</f>
        <v>0.18348</v>
      </c>
      <c r="J34" s="8">
        <f>IF(SUMIF(EvalData!$A$7:$A$9995,"="&amp;$B34,EvalData!I$7:I$9995)&lt;&gt;0,AVERAGEIF(EvalData!$A$7:$A$9995,"="&amp;$B34,EvalData!I$7:I$9995),"")</f>
        <v>-0.15142680000000003</v>
      </c>
      <c r="K34" s="8" cm="1">
        <f t="array" ref="K34">IF(D34&lt;&gt;0,SUM(IF(EvalData!$A$7:$A$9995=$B34,ABS(_xlfn.NUMBERVALUE(EvalData!I$7:I$9995)))/D34,0),"")</f>
        <v>0.16547000000000001</v>
      </c>
      <c r="L34" s="8">
        <f>IF(SUMIF(EvalData!$A$7:$A$9995,"="&amp;$B34,EvalData!J$7:J$9995)&lt;&gt;0,AVERAGEIF(EvalData!$A$7:$A$9995,"="&amp;$B34,EvalData!J$7:J$9995),"")</f>
        <v>-0.19169919999999999</v>
      </c>
      <c r="M34" s="8" cm="1">
        <f t="array" ref="M34">IF(D34&lt;&gt;0,SUM(IF(EvalData!$A$7:$A$9995=$B34,ABS(_xlfn.NUMBERVALUE(EvalData!J$7:J$9995)))/D34,0),"")</f>
        <v>0.20574239999999996</v>
      </c>
      <c r="N34" s="9">
        <f>IF(SUMIF(EvalData!$A$7:$A$9995,"="&amp;$B34,EvalData!K$7:K$9995)&lt;&gt;0,AVERAGEIF(EvalData!$A$7:$A$9995,"="&amp;$B34,EvalData!K$7:K$9995),"")</f>
        <v>0.60199999999999998</v>
      </c>
      <c r="O34" s="10">
        <f>IF(SUMIF(EvalData!$A$7:$A$9995,"="&amp;$B34,EvalData!L$7:L$9995)&lt;&gt;0,AVERAGEIF(EvalData!$A$7:$A$9995,"="&amp;$B34,EvalData!L$7:L$9995),"")</f>
        <v>17.440000000000001</v>
      </c>
      <c r="P34" s="9">
        <f>IF(SUMIF(EvalData!$A$7:$A$9995,"="&amp;$B34,EvalData!M$7:M$9995)&lt;&gt;0,AVERAGEIF(EvalData!$A$7:$A$9995,"="&amp;$B34,EvalData!M$7:M$9995),"")</f>
        <v>0.52018240000000004</v>
      </c>
      <c r="Q34" s="9">
        <f>IF(P34&lt;&gt;"",_xlfn.MAXIFS(EvalData!M$7:M$9995,EvalData!A$7:A$9995,"="&amp;B34),"")</f>
        <v>1</v>
      </c>
      <c r="R34" s="10">
        <f>IF(SUMIF(EvalData!$A$7:$A$9995,"="&amp;$B34,EvalData!N$7:N$9995)&lt;&gt;0,AVERAGEIF(EvalData!$A$7:$A$9995,"="&amp;$B34,EvalData!N$7:N$9995),"")</f>
        <v>48.56</v>
      </c>
      <c r="S34" s="62">
        <f>IF(SUMIF(EvalData!$A$7:$A$9995,"="&amp;$B34,EvalData!O$7:O$9995)&lt;&gt;0,AVERAGEIF(EvalData!$A$7:$A$9995,"="&amp;$B34,EvalData!O$7:O$9995),"")</f>
        <v>8.0687999999999995</v>
      </c>
      <c r="T34" s="6">
        <f>IF(SUMIF(EvalData!$A$7:$A$9995,"="&amp;$B34,EvalData!P$7:P$9995)&lt;&gt;0,AVERAGEIF(EvalData!$A$7:$A$9995,"="&amp;$B34,EvalData!P$7:P$9995),"")</f>
        <v>1922.9708000000001</v>
      </c>
      <c r="U34" s="6">
        <f>IF(SUMIF(EvalData!$A$7:$A$9995,"="&amp;$B34,EvalData!Q$7:Q$9995)&lt;&gt;0,AVERAGEIF(EvalData!$A$7:$A$9995,"="&amp;$B34,EvalData!Q$7:Q$9995),"")</f>
        <v>114.51400000000001</v>
      </c>
      <c r="V34" s="11">
        <f>IF(SUMIF(EvalData!$A$7:$A$9995,"="&amp;$B34,EvalData!R$7:R$9995)&lt;&gt;0,AVERAGEIF(EvalData!$A$7:$A$9995,"="&amp;$B34,EvalData!R$7:R$9995),"")</f>
        <v>0.18474000000000002</v>
      </c>
      <c r="W34" s="7">
        <f>IF(SUMIF(EvalData!$A$7:$A$9995,"="&amp;$B34,EvalData!S$7:S$9995)&lt;&gt;0,AVERAGEIF(EvalData!$A$7:$A$9995,"="&amp;$B34,EvalData!S$7:S$9995),"")</f>
        <v>-0.12590680000000001</v>
      </c>
      <c r="X34" s="9">
        <f>IF(SUMIF(EvalData!$A$7:$A$9995,"="&amp;$B34,EvalData!T$7:T$9995)&lt;&gt;0,AVERAGEIF(EvalData!$A$7:$A$9995,"="&amp;$B34,EvalData!T$7:T$9995),"")</f>
        <v>0.42186879999999993</v>
      </c>
      <c r="Y34" s="9">
        <f>IF(SUMIF(EvalData!$A$7:$A$9995,"="&amp;$B34,EvalData!U$7:U$9995)&lt;&gt;0,AVERAGEIF(EvalData!$A$7:$A$9995,"="&amp;$B34,EvalData!U$7:U$9995),"")</f>
        <v>-1.9499200000000019E-2</v>
      </c>
      <c r="Z34" s="9">
        <f>IF(SUMIF(EvalData!$A$7:$A$9995,"="&amp;$B34,EvalData!V$7:V$9995)&lt;&gt;0,AVERAGEIF(EvalData!$A$7:$A$9995,"="&amp;$B34,EvalData!V$7:V$9995),"")</f>
        <v>0.51664639999999995</v>
      </c>
      <c r="AA34" s="9">
        <f>IF(SUMIF(EvalData!$A$7:$A$9995,"="&amp;$B34,EvalData!W$7:W$9995)&lt;&gt;0,AVERAGEIF(EvalData!$A$7:$A$9995,"="&amp;$B34,EvalData!W$7:W$9995),"")</f>
        <v>4.6740400000000008E-2</v>
      </c>
      <c r="AB34" s="6">
        <f>IF(SUMIF(EvalData!$A$7:$A$9995,"="&amp;$B34,EvalData!X$7:X$9995)&lt;&gt;0,AVERAGEIF(EvalData!$A$7:$A$9995,"="&amp;$B34,EvalData!X$7:X$9995),"")</f>
        <v>185.31199999999998</v>
      </c>
      <c r="AC34" s="9">
        <f>IF(SUMIF(EvalData!$A$7:$A$9995,"="&amp;$B34,EvalData!Y$7:Y$9995)&lt;&gt;0,AVERAGEIF(EvalData!$A$7:$A$9995,"="&amp;$B34,EvalData!Y$7:Y$9995),"")</f>
        <v>0.35155000000000003</v>
      </c>
      <c r="AD34" s="9">
        <f>IF(SUMIF(EvalData!$A$7:$A$9995,"="&amp;$B34,EvalData!Z$7:Z$9995)&lt;&gt;0,AVERAGEIF(EvalData!$A$7:$A$9995,"="&amp;$B34,EvalData!Z$7:Z$9995),"")</f>
        <v>0.27095160000000001</v>
      </c>
      <c r="AE34" s="9">
        <f>IF(SUMIF(EvalData!$A$7:$A$9995,"="&amp;$B34,EvalData!AA$7:AA$9995)&lt;&gt;0,AVERAGEIF(EvalData!$A$7:$A$9995,"="&amp;$B34,EvalData!AA$7:AA$9995),"")</f>
        <v>0.59484000000000004</v>
      </c>
      <c r="AF34" s="6">
        <f>IF(SUMIF(EvalData!$A$7:$A$9995,"="&amp;$B34,EvalData!AB$7:AB$9995)&lt;&gt;0,AVERAGEIF(EvalData!$A$7:$A$9995,"="&amp;$B34,EvalData!AB$7:AB$9995),"")</f>
        <v>8.6</v>
      </c>
      <c r="AG34" s="9">
        <f>IF(SUMIF(EvalData!$A$7:$A$9995,"="&amp;$B34,EvalData!AC$7:AC$9995)&lt;&gt;0,AVERAGEIF(EvalData!$A$7:$A$9995,"="&amp;$B34,EvalData!AC$7:AC$9995),"")</f>
        <v>0.78107360000000003</v>
      </c>
      <c r="AH34" s="9">
        <f>IF(AG34&lt;&gt;"",_xlfn.MAXIFS(EvalData!AC$7:AC$9995,EvalData!A$7:A$9995,"="&amp;B34),"")</f>
        <v>1</v>
      </c>
      <c r="AI34" s="6">
        <f>IF(SUMIF(EvalData!$A$7:$A$9995,"="&amp;$B34,EvalData!AD$7:AD$9995)&lt;&gt;0,AVERAGEIF(EvalData!$A$7:$A$9995,"="&amp;$B34,EvalData!AD$7:AD$9995),"")</f>
        <v>48.56</v>
      </c>
      <c r="AJ34" s="9">
        <f>IF(SUMIF(EvalData!$A$7:$A$9995,"="&amp;$B34,EvalData!AE$7:AE$9995)&lt;&gt;0,AVERAGEIF(EvalData!$A$7:$A$9995,"="&amp;$B34,EvalData!AE$7:AE$9995),"")</f>
        <v>0.33981319999999998</v>
      </c>
      <c r="AK34" s="12">
        <f>IF(SUMIF(EvalData!$A$7:$A$9995,"="&amp;$B34,EvalData!AF$7:AF$9995)&lt;&gt;0,AVERAGEIF(EvalData!$A$7:$A$9995,"="&amp;$B34,EvalData!AF$7:AF$9995),"")</f>
        <v>1.2307599999999999</v>
      </c>
      <c r="AL34" s="12">
        <f>IF(SUMIF(EvalData!$A$7:$A$9995,"="&amp;$B34,EvalData!AG$7:AG$9995)&lt;&gt;0,AVERAGEIF(EvalData!$A$7:$A$9995,"="&amp;$B34,EvalData!AG$7:AG$9995),"")</f>
        <v>1.2745999999999997</v>
      </c>
      <c r="AM34" s="12">
        <f>IF(SUMIF(EvalData!$A$7:$A$9995,"="&amp;$B34,EvalData!AH$7:AH$9995)&lt;&gt;0,AVERAGEIF(EvalData!$A$7:$A$9995,"="&amp;$B34,EvalData!AH$7:AH$9995),"")</f>
        <v>1.34728</v>
      </c>
      <c r="AN34" s="12">
        <f>IF(SUMIF(EvalData!$A$7:$A$9995,"="&amp;$B34,EvalData!AI$7:AI$9995)&lt;&gt;0,AVERAGEIF(EvalData!$A$7:$A$9995,"="&amp;$B34,EvalData!AI$7:AI$9995),"")</f>
        <v>1.3919999999999999</v>
      </c>
      <c r="AO34" s="12">
        <f>IF(SUMIF(EvalData!$A$7:$A$9995,"="&amp;$B34,EvalData!AJ$7:AJ$9995)&lt;&gt;0,AVERAGEIF(EvalData!$A$7:$A$9995,"="&amp;$B34,EvalData!AJ$7:AJ$9995),"")</f>
        <v>1.4480000000000002</v>
      </c>
      <c r="AP34" s="12">
        <f>IF(SUMIF(EvalData!$A$7:$A$9995,"="&amp;$B34,EvalData!AK$7:AK$9995)&lt;&gt;0,AVERAGEIF(EvalData!$A$7:$A$9995,"="&amp;$B34,EvalData!AK$7:AK$9995),"")</f>
        <v>1.6118399999999999</v>
      </c>
      <c r="AQ34" s="9" t="str">
        <f>IF(SUMIF(EvalData!$A$7:$A$9995,"="&amp;$B34,EvalData!AL$7:AL$9995)&lt;&gt;0,AVERAGEIF(EvalData!$A$7:$A$9995,"="&amp;$B34,EvalData!AL$7:AL$9995),"")</f>
        <v/>
      </c>
      <c r="AR34" s="9" t="str">
        <f>IF(SUMIF(EvalData!$A$7:$A$9995,"="&amp;$B34,EvalData!AM$7:AM$9995)&lt;&gt;0,AVERAGEIF(EvalData!$A$7:$A$9995,"="&amp;$B34,EvalData!AM$7:AM$9995),"")</f>
        <v/>
      </c>
      <c r="AS34" s="6">
        <f>IF(SUMIF(EvalData!$A$7:$A$9995,"="&amp;$B34,EvalData!AN$7:AN$9995)&lt;&gt;0,AVERAGEIF(EvalData!$A$7:$A$9995,"="&amp;$B34,EvalData!AN$7:AN$9995),"")</f>
        <v>142080</v>
      </c>
      <c r="AT34" s="6">
        <f>IF(SUMIF(EvalData!$A$7:$A$9995,"="&amp;$B34,EvalData!AO$7:AO$9995)&lt;&gt;0,AVERAGEIF(EvalData!$A$7:$A$9995,"="&amp;$B34,EvalData!AO$7:AO$9995),"")</f>
        <v>436.72</v>
      </c>
      <c r="AU34" s="9">
        <f>IF(SUMIF(EvalData!$A$7:$A$9995,"="&amp;$B34,EvalData!AP$7:AP$9995)&lt;&gt;0,AVERAGEIF(EvalData!$A$7:$A$9995,"="&amp;$B34,EvalData!AP$7:AP$9995),"")</f>
        <v>0.85300679999999995</v>
      </c>
      <c r="AV34" s="9">
        <f>IF(SUMIF(EvalData!$A$7:$A$9995,"="&amp;$B34,EvalData!AQ$7:AQ$9995)&lt;&gt;0,AVERAGEIF(EvalData!$A$7:$A$9995,"="&amp;$B34,EvalData!AQ$7:AQ$9995),"")</f>
        <v>1</v>
      </c>
      <c r="AW34" s="9">
        <f>IF(SUMIF(EvalData!$A$7:$A$9995,"="&amp;$B34,EvalData!AR$7:AR$9995)&lt;&gt;0,AVERAGEIF(EvalData!$A$7:$A$9995,"="&amp;$B34,EvalData!AR$7:AR$9995),"")</f>
        <v>0.33763999999999994</v>
      </c>
      <c r="AX34" s="12">
        <f>IF(SUMIF(EvalData!$A$7:$A$9995,"="&amp;$B34,EvalData!AS$7:AS$9995)&lt;&gt;0,AVERAGEIF(EvalData!$A$7:$A$9995,"="&amp;$B34,EvalData!AS$7:AS$9995),"")</f>
        <v>21.4</v>
      </c>
      <c r="AY34" s="9">
        <f>IF(SUMIF(EvalData!$A$7:$A$9995,"="&amp;$B34,EvalData!AT$7:AT$9995)&lt;&gt;0,AVERAGEIF(EvalData!$A$7:$A$9995,"="&amp;$B34,EvalData!AT$7:AT$9995),"")</f>
        <v>0.3949495999999999</v>
      </c>
      <c r="AZ34" s="9">
        <f>IF(AY34&lt;&gt;"",_xlfn.MAXIFS(EvalData!AT$7:AT$9995,EvalData!A$7:A$9995,"="&amp;B34),"")</f>
        <v>0.84848000000000001</v>
      </c>
      <c r="BA34" s="9">
        <f>IF(SUMIF(EvalData!$A$7:$A$9995,"="&amp;$B34,EvalData!AU$7:AU$9995)&lt;&gt;0,AVERAGEIF(EvalData!$A$7:$A$9995,"="&amp;$B34,EvalData!AU$7:AU$9995),"")</f>
        <v>0.33766999999999997</v>
      </c>
      <c r="BB34" s="12">
        <f>IF(SUMIF(EvalData!$A$7:$A$9995,"="&amp;$B34,EvalData!AV$7:AV$9995)&lt;&gt;0,AVERAGEIF(EvalData!$A$7:$A$9995,"="&amp;$B34,EvalData!AV$7:AV$9995),"")</f>
        <v>26.84</v>
      </c>
      <c r="BC34" s="9">
        <f>IF(SUMIF(EvalData!$A$7:$A$9995,"="&amp;$B34,EvalData!AW$7:AW$9995)&lt;&gt;0,AVERAGEIF(EvalData!$A$7:$A$9995,"="&amp;$B34,EvalData!AW$7:AW$9995),"")</f>
        <v>0.23427319999999996</v>
      </c>
      <c r="BD34" s="9">
        <f>IF(BC34&lt;&gt;"",_xlfn.MAXIFS(EvalData!AW$7:AW$9995,EvalData!A$7:A$9995,"="&amp;B34),"")</f>
        <v>0.57576000000000005</v>
      </c>
    </row>
    <row r="35" spans="1:56" x14ac:dyDescent="0.3">
      <c r="A35" s="72"/>
      <c r="B35" t="s">
        <v>25</v>
      </c>
      <c r="C35" s="73" t="b">
        <f>_xlfn.MAXIFS(EvalData!D$7:D$9995,EvalData!C$7:C$9995,"="&amp;B35)=MAX(EvalData!D$7:D$9995)</f>
        <v>1</v>
      </c>
      <c r="D35" s="4" cm="1">
        <f t="array" ref="D35">SUM(IF(ISNUMBER(EvalData!G$7:G$9995),IF(EvalData!$A$7:$A$9995=$B35,1,0)),0)</f>
        <v>90</v>
      </c>
      <c r="E35" s="3" cm="1">
        <f t="array" ref="E35">SUM(IF(ISNUMBER(EvalData!N$7:N$9995),IF(EvalData!$A$7:$A$9995=B35,1,0)),0)</f>
        <v>90</v>
      </c>
      <c r="F35" s="3" cm="1">
        <f t="array" ref="F35">SUM(IF(ISNUMBER(EvalData!AD$7:AD$9995),IF(EvalData!$A$7:$A$9995=B35,1,0)),0)</f>
        <v>90</v>
      </c>
      <c r="G35" s="6" cm="1">
        <f t="array" ref="G35">IF(D35&lt;&gt;0,SUM(IF(EvalData!$A$7:$A$9995=$B35,ABS(EvalData!G$7:G$9995),0))/D35,"")</f>
        <v>5168.1111111111113</v>
      </c>
      <c r="H35" s="7">
        <f>IF(SUMIF(EvalData!$A$7:$A$9995,"="&amp;$B35,EvalData!H$7:H$9995)&lt;&gt;0,AVERAGEIF(EvalData!$A$7:$A$9995,"="&amp;$B35,EvalData!H$7:H$9995),"")</f>
        <v>-0.29503333333333331</v>
      </c>
      <c r="I35" s="7" cm="1">
        <f t="array" ref="I35">IF(D35&lt;&gt;0,SUM(IF(EvalData!$A$7:$A$9995=$B35,ABS(_xlfn.NUMBERVALUE(EvalData!H$7:H$9995)))/D35,0),"")</f>
        <v>0.31194444444444441</v>
      </c>
      <c r="J35" s="8">
        <f>IF(SUMIF(EvalData!$A$7:$A$9995,"="&amp;$B35,EvalData!I$7:I$9995)&lt;&gt;0,AVERAGEIF(EvalData!$A$7:$A$9995,"="&amp;$B35,EvalData!I$7:I$9995),"")</f>
        <v>-0.23627133333333331</v>
      </c>
      <c r="K35" s="8" cm="1">
        <f t="array" ref="K35">IF(D35&lt;&gt;0,SUM(IF(EvalData!$A$7:$A$9995=$B35,ABS(_xlfn.NUMBERVALUE(EvalData!I$7:I$9995)))/D35,0),"")</f>
        <v>0.25405577777777782</v>
      </c>
      <c r="L35" s="8">
        <f>IF(SUMIF(EvalData!$A$7:$A$9995,"="&amp;$B35,EvalData!J$7:J$9995)&lt;&gt;0,AVERAGEIF(EvalData!$A$7:$A$9995,"="&amp;$B35,EvalData!J$7:J$9995),"")</f>
        <v>-0.37719944444444442</v>
      </c>
      <c r="M35" s="8" cm="1">
        <f t="array" ref="M35">IF(D35&lt;&gt;0,SUM(IF(EvalData!$A$7:$A$9995=$B35,ABS(_xlfn.NUMBERVALUE(EvalData!J$7:J$9995)))/D35,0),"")</f>
        <v>0.39498388888888891</v>
      </c>
      <c r="N35" s="9">
        <f>IF(SUMIF(EvalData!$A$7:$A$9995,"="&amp;$B35,EvalData!K$7:K$9995)&lt;&gt;0,AVERAGEIF(EvalData!$A$7:$A$9995,"="&amp;$B35,EvalData!K$7:K$9995),"")</f>
        <v>0.36666666666666664</v>
      </c>
      <c r="O35" s="10">
        <f>IF(SUMIF(EvalData!$A$7:$A$9995,"="&amp;$B35,EvalData!L$7:L$9995)&lt;&gt;0,AVERAGEIF(EvalData!$A$7:$A$9995,"="&amp;$B35,EvalData!L$7:L$9995),"")</f>
        <v>24.444444444444443</v>
      </c>
      <c r="P35" s="9">
        <f>IF(SUMIF(EvalData!$A$7:$A$9995,"="&amp;$B35,EvalData!M$7:M$9995)&lt;&gt;0,AVERAGEIF(EvalData!$A$7:$A$9995,"="&amp;$B35,EvalData!M$7:M$9995),"")</f>
        <v>0.28709944444444446</v>
      </c>
      <c r="Q35" s="9">
        <f>IF(P35&lt;&gt;"",_xlfn.MAXIFS(EvalData!M$7:M$9995,EvalData!A$7:A$9995,"="&amp;B35),"")</f>
        <v>1</v>
      </c>
      <c r="R35" s="10">
        <f>IF(SUMIF(EvalData!$A$7:$A$9995,"="&amp;$B35,EvalData!N$7:N$9995)&lt;&gt;0,AVERAGEIF(EvalData!$A$7:$A$9995,"="&amp;$B35,EvalData!N$7:N$9995),"")</f>
        <v>50.988888888888887</v>
      </c>
      <c r="S35" s="62">
        <f>IF(SUMIF(EvalData!$A$7:$A$9995,"="&amp;$B35,EvalData!O$7:O$9995)&lt;&gt;0,AVERAGEIF(EvalData!$A$7:$A$9995,"="&amp;$B35,EvalData!O$7:O$9995),"")</f>
        <v>34.395888888888891</v>
      </c>
      <c r="T35" s="6">
        <f>IF(SUMIF(EvalData!$A$7:$A$9995,"="&amp;$B35,EvalData!P$7:P$9995)&lt;&gt;0,AVERAGEIF(EvalData!$A$7:$A$9995,"="&amp;$B35,EvalData!P$7:P$9995),"")</f>
        <v>4693.114555555554</v>
      </c>
      <c r="U35" s="6">
        <f>IF(SUMIF(EvalData!$A$7:$A$9995,"="&amp;$B35,EvalData!Q$7:Q$9995)&lt;&gt;0,AVERAGEIF(EvalData!$A$7:$A$9995,"="&amp;$B35,EvalData!Q$7:Q$9995),"")</f>
        <v>144.02111111111114</v>
      </c>
      <c r="V35" s="11">
        <f>IF(SUMIF(EvalData!$A$7:$A$9995,"="&amp;$B35,EvalData!R$7:R$9995)&lt;&gt;0,AVERAGEIF(EvalData!$A$7:$A$9995,"="&amp;$B35,EvalData!R$7:R$9995),"")</f>
        <v>0.38031099999999995</v>
      </c>
      <c r="W35" s="7">
        <f>IF(SUMIF(EvalData!$A$7:$A$9995,"="&amp;$B35,EvalData!S$7:S$9995)&lt;&gt;0,AVERAGEIF(EvalData!$A$7:$A$9995,"="&amp;$B35,EvalData!S$7:S$9995),"")</f>
        <v>-0.29323677777777768</v>
      </c>
      <c r="X35" s="9">
        <f>IF(SUMIF(EvalData!$A$7:$A$9995,"="&amp;$B35,EvalData!T$7:T$9995)&lt;&gt;0,AVERAGEIF(EvalData!$A$7:$A$9995,"="&amp;$B35,EvalData!T$7:T$9995),"")</f>
        <v>1.1364741111111112</v>
      </c>
      <c r="Y35" s="9">
        <f>IF(SUMIF(EvalData!$A$7:$A$9995,"="&amp;$B35,EvalData!U$7:U$9995)&lt;&gt;0,AVERAGEIF(EvalData!$A$7:$A$9995,"="&amp;$B35,EvalData!U$7:U$9995),"")</f>
        <v>-0.63311777777777778</v>
      </c>
      <c r="Z35" s="9">
        <f>IF(SUMIF(EvalData!$A$7:$A$9995,"="&amp;$B35,EvalData!V$7:V$9995)&lt;&gt;0,AVERAGEIF(EvalData!$A$7:$A$9995,"="&amp;$B35,EvalData!V$7:V$9995),"")</f>
        <v>0.29182177777777768</v>
      </c>
      <c r="AA35" s="9">
        <f>IF(SUMIF(EvalData!$A$7:$A$9995,"="&amp;$B35,EvalData!W$7:W$9995)&lt;&gt;0,AVERAGEIF(EvalData!$A$7:$A$9995,"="&amp;$B35,EvalData!W$7:W$9995),"")</f>
        <v>0.28259666666666661</v>
      </c>
      <c r="AB35" s="6">
        <f>IF(SUMIF(EvalData!$A$7:$A$9995,"="&amp;$B35,EvalData!X$7:X$9995)&lt;&gt;0,AVERAGEIF(EvalData!$A$7:$A$9995,"="&amp;$B35,EvalData!X$7:X$9995),"")</f>
        <v>266.80388888888893</v>
      </c>
      <c r="AC35" s="9">
        <f>IF(SUMIF(EvalData!$A$7:$A$9995,"="&amp;$B35,EvalData!Y$7:Y$9995)&lt;&gt;0,AVERAGEIF(EvalData!$A$7:$A$9995,"="&amp;$B35,EvalData!Y$7:Y$9995),"")</f>
        <v>0.53695555555555585</v>
      </c>
      <c r="AD35" s="9">
        <f>IF(SUMIF(EvalData!$A$7:$A$9995,"="&amp;$B35,EvalData!Z$7:Z$9995)&lt;&gt;0,AVERAGEIF(EvalData!$A$7:$A$9995,"="&amp;$B35,EvalData!Z$7:Z$9995),"")</f>
        <v>0.51043311111111123</v>
      </c>
      <c r="AE35" s="9">
        <f>IF(SUMIF(EvalData!$A$7:$A$9995,"="&amp;$B35,EvalData!AA$7:AA$9995)&lt;&gt;0,AVERAGEIF(EvalData!$A$7:$A$9995,"="&amp;$B35,EvalData!AA$7:AA$9995),"")</f>
        <v>0.15615555555555555</v>
      </c>
      <c r="AF35" s="6">
        <f>IF(SUMIF(EvalData!$A$7:$A$9995,"="&amp;$B35,EvalData!AB$7:AB$9995)&lt;&gt;0,AVERAGEIF(EvalData!$A$7:$A$9995,"="&amp;$B35,EvalData!AB$7:AB$9995),"")</f>
        <v>25.18888888888889</v>
      </c>
      <c r="AG35" s="9">
        <f>IF(SUMIF(EvalData!$A$7:$A$9995,"="&amp;$B35,EvalData!AC$7:AC$9995)&lt;&gt;0,AVERAGEIF(EvalData!$A$7:$A$9995,"="&amp;$B35,EvalData!AC$7:AC$9995),"")</f>
        <v>0.23610322222222216</v>
      </c>
      <c r="AH35" s="9">
        <f>IF(AG35&lt;&gt;"",_xlfn.MAXIFS(EvalData!AC$7:AC$9995,EvalData!A$7:A$9995,"="&amp;B35),"")</f>
        <v>0.64705999999999997</v>
      </c>
      <c r="AI35" s="6">
        <f>IF(SUMIF(EvalData!$A$7:$A$9995,"="&amp;$B35,EvalData!AD$7:AD$9995)&lt;&gt;0,AVERAGEIF(EvalData!$A$7:$A$9995,"="&amp;$B35,EvalData!AD$7:AD$9995),"")</f>
        <v>50.988888888888887</v>
      </c>
      <c r="AJ35" s="9">
        <f>IF(SUMIF(EvalData!$A$7:$A$9995,"="&amp;$B35,EvalData!AE$7:AE$9995)&lt;&gt;0,AVERAGEIF(EvalData!$A$7:$A$9995,"="&amp;$B35,EvalData!AE$7:AE$9995),"")</f>
        <v>0.51655333333333309</v>
      </c>
      <c r="AK35" s="12">
        <f>IF(SUMIF(EvalData!$A$7:$A$9995,"="&amp;$B35,EvalData!AF$7:AF$9995)&lt;&gt;0,AVERAGEIF(EvalData!$A$7:$A$9995,"="&amp;$B35,EvalData!AF$7:AF$9995),"")</f>
        <v>1.878188888888888</v>
      </c>
      <c r="AL35" s="12">
        <f>IF(SUMIF(EvalData!$A$7:$A$9995,"="&amp;$B35,EvalData!AG$7:AG$9995)&lt;&gt;0,AVERAGEIF(EvalData!$A$7:$A$9995,"="&amp;$B35,EvalData!AG$7:AG$9995),"")</f>
        <v>2.5709111111111107</v>
      </c>
      <c r="AM35" s="12">
        <f>IF(SUMIF(EvalData!$A$7:$A$9995,"="&amp;$B35,EvalData!AH$7:AH$9995)&lt;&gt;0,AVERAGEIF(EvalData!$A$7:$A$9995,"="&amp;$B35,EvalData!AH$7:AH$9995),"")</f>
        <v>5.5753999999999992</v>
      </c>
      <c r="AN35" s="12">
        <f>IF(SUMIF(EvalData!$A$7:$A$9995,"="&amp;$B35,EvalData!AI$7:AI$9995)&lt;&gt;0,AVERAGEIF(EvalData!$A$7:$A$9995,"="&amp;$B35,EvalData!AI$7:AI$9995),"")</f>
        <v>20.728677777777779</v>
      </c>
      <c r="AO35" s="12">
        <f>IF(SUMIF(EvalData!$A$7:$A$9995,"="&amp;$B35,EvalData!AJ$7:AJ$9995)&lt;&gt;0,AVERAGEIF(EvalData!$A$7:$A$9995,"="&amp;$B35,EvalData!AJ$7:AJ$9995),"")</f>
        <v>19.864488888888889</v>
      </c>
      <c r="AP35" s="12">
        <f>IF(SUMIF(EvalData!$A$7:$A$9995,"="&amp;$B35,EvalData!AK$7:AK$9995)&lt;&gt;0,AVERAGEIF(EvalData!$A$7:$A$9995,"="&amp;$B35,EvalData!AK$7:AK$9995),"")</f>
        <v>50.519544444444442</v>
      </c>
      <c r="AQ35" s="9">
        <f>IF(SUMIF(EvalData!$A$7:$A$9995,"="&amp;$B35,EvalData!AL$7:AL$9995)&lt;&gt;0,AVERAGEIF(EvalData!$A$7:$A$9995,"="&amp;$B35,EvalData!AL$7:AL$9995),"")</f>
        <v>9.0893222222222278E-2</v>
      </c>
      <c r="AR35" s="9">
        <f>IF(SUMIF(EvalData!$A$7:$A$9995,"="&amp;$B35,EvalData!AM$7:AM$9995)&lt;&gt;0,AVERAGEIF(EvalData!$A$7:$A$9995,"="&amp;$B35,EvalData!AM$7:AM$9995),"")</f>
        <v>0.19204844444444463</v>
      </c>
      <c r="AS35" s="6">
        <f>IF(SUMIF(EvalData!$A$7:$A$9995,"="&amp;$B35,EvalData!AN$7:AN$9995)&lt;&gt;0,AVERAGEIF(EvalData!$A$7:$A$9995,"="&amp;$B35,EvalData!AN$7:AN$9995),"")</f>
        <v>183375.63333333333</v>
      </c>
      <c r="AT35" s="6">
        <f>IF(SUMIF(EvalData!$A$7:$A$9995,"="&amp;$B35,EvalData!AO$7:AO$9995)&lt;&gt;0,AVERAGEIF(EvalData!$A$7:$A$9995,"="&amp;$B35,EvalData!AO$7:AO$9995),"")</f>
        <v>472.39999999999992</v>
      </c>
      <c r="AU35" s="9">
        <f>IF(SUMIF(EvalData!$A$7:$A$9995,"="&amp;$B35,EvalData!AP$7:AP$9995)&lt;&gt;0,AVERAGEIF(EvalData!$A$7:$A$9995,"="&amp;$B35,EvalData!AP$7:AP$9995),"")</f>
        <v>0.51280122222222235</v>
      </c>
      <c r="AV35" s="9">
        <f>IF(SUMIF(EvalData!$A$7:$A$9995,"="&amp;$B35,EvalData!AQ$7:AQ$9995)&lt;&gt;0,AVERAGEIF(EvalData!$A$7:$A$9995,"="&amp;$B35,EvalData!AQ$7:AQ$9995),"")</f>
        <v>0.82206288888888901</v>
      </c>
      <c r="AW35" s="9">
        <f>IF(SUMIF(EvalData!$A$7:$A$9995,"="&amp;$B35,EvalData!AR$7:AR$9995)&lt;&gt;0,AVERAGEIF(EvalData!$A$7:$A$9995,"="&amp;$B35,EvalData!AR$7:AR$9995),"")</f>
        <v>0.24589999999999992</v>
      </c>
      <c r="AX35" s="12">
        <f>IF(SUMIF(EvalData!$A$7:$A$9995,"="&amp;$B35,EvalData!AS$7:AS$9995)&lt;&gt;0,AVERAGEIF(EvalData!$A$7:$A$9995,"="&amp;$B35,EvalData!AS$7:AS$9995),"")</f>
        <v>20.355555555555554</v>
      </c>
      <c r="AY35" s="9">
        <f>IF(SUMIF(EvalData!$A$7:$A$9995,"="&amp;$B35,EvalData!AT$7:AT$9995)&lt;&gt;0,AVERAGEIF(EvalData!$A$7:$A$9995,"="&amp;$B35,EvalData!AT$7:AT$9995),"")</f>
        <v>0.34119799999999989</v>
      </c>
      <c r="AZ35" s="9">
        <f>IF(AY35&lt;&gt;"",_xlfn.MAXIFS(EvalData!AT$7:AT$9995,EvalData!A$7:A$9995,"="&amp;B35),"")</f>
        <v>0.70967999999999998</v>
      </c>
      <c r="BA35" s="9">
        <f>IF(SUMIF(EvalData!$A$7:$A$9995,"="&amp;$B35,EvalData!AU$7:AU$9995)&lt;&gt;0,AVERAGEIF(EvalData!$A$7:$A$9995,"="&amp;$B35,EvalData!AU$7:AU$9995),"")</f>
        <v>0.45124288888888936</v>
      </c>
      <c r="BB35" s="12">
        <f>IF(SUMIF(EvalData!$A$7:$A$9995,"="&amp;$B35,EvalData!AV$7:AV$9995)&lt;&gt;0,AVERAGEIF(EvalData!$A$7:$A$9995,"="&amp;$B35,EvalData!AV$7:AV$9995),"")</f>
        <v>22.122222222222224</v>
      </c>
      <c r="BC35" s="9">
        <f>IF(SUMIF(EvalData!$A$7:$A$9995,"="&amp;$B35,EvalData!AW$7:AW$9995)&lt;&gt;0,AVERAGEIF(EvalData!$A$7:$A$9995,"="&amp;$B35,EvalData!AW$7:AW$9995),"")</f>
        <v>0.29663455555555557</v>
      </c>
      <c r="BD35" s="9">
        <f>IF(BC35&lt;&gt;"",_xlfn.MAXIFS(EvalData!AW$7:AW$9995,EvalData!A$7:A$9995,"="&amp;B35),"")</f>
        <v>0.75</v>
      </c>
    </row>
    <row r="36" spans="1:56" x14ac:dyDescent="0.3">
      <c r="A36" s="72"/>
      <c r="B36" t="s">
        <v>26</v>
      </c>
      <c r="C36" s="73" t="b">
        <f>_xlfn.MAXIFS(EvalData!D$7:D$9995,EvalData!C$7:C$9995,"="&amp;B36)=MAX(EvalData!D$7:D$9995)</f>
        <v>1</v>
      </c>
      <c r="D36" s="4" cm="1">
        <f t="array" ref="D36">SUM(IF(ISNUMBER(EvalData!G$7:G$9995),IF(EvalData!$A$7:$A$9995=$B36,1,0)),0)</f>
        <v>90</v>
      </c>
      <c r="E36" s="3" cm="1">
        <f t="array" ref="E36">SUM(IF(ISNUMBER(EvalData!N$7:N$9995),IF(EvalData!$A$7:$A$9995=B36,1,0)),0)</f>
        <v>90</v>
      </c>
      <c r="F36" s="3" cm="1">
        <f t="array" ref="F36">SUM(IF(ISNUMBER(EvalData!AD$7:AD$9995),IF(EvalData!$A$7:$A$9995=B36,1,0)),0)</f>
        <v>90</v>
      </c>
      <c r="G36" s="6" cm="1">
        <f t="array" ref="G36">IF(D36&lt;&gt;0,SUM(IF(EvalData!$A$7:$A$9995=$B36,ABS(EvalData!G$7:G$9995),0))/D36,"")</f>
        <v>1484.2555555555555</v>
      </c>
      <c r="H36" s="7">
        <f>IF(SUMIF(EvalData!$A$7:$A$9995,"="&amp;$B36,EvalData!H$7:H$9995)&lt;&gt;0,AVERAGEIF(EvalData!$A$7:$A$9995,"="&amp;$B36,EvalData!H$7:H$9995),"")</f>
        <v>-5.2166666666666667E-2</v>
      </c>
      <c r="I36" s="7" cm="1">
        <f t="array" ref="I36">IF(D36&lt;&gt;0,SUM(IF(EvalData!$A$7:$A$9995=$B36,ABS(_xlfn.NUMBERVALUE(EvalData!H$7:H$9995)))/D36,0),"")</f>
        <v>8.1166666666666692E-2</v>
      </c>
      <c r="J36" s="8">
        <f>IF(SUMIF(EvalData!$A$7:$A$9995,"="&amp;$B36,EvalData!I$7:I$9995)&lt;&gt;0,AVERAGEIF(EvalData!$A$7:$A$9995,"="&amp;$B36,EvalData!I$7:I$9995),"")</f>
        <v>-4.6612222222222222E-2</v>
      </c>
      <c r="K36" s="8" cm="1">
        <f t="array" ref="K36">IF(D36&lt;&gt;0,SUM(IF(EvalData!$A$7:$A$9995=$B36,ABS(_xlfn.NUMBERVALUE(EvalData!I$7:I$9995)))/D36,0),"")</f>
        <v>7.7030666666666678E-2</v>
      </c>
      <c r="L36" s="8">
        <f>IF(SUMIF(EvalData!$A$7:$A$9995,"="&amp;$B36,EvalData!J$7:J$9995)&lt;&gt;0,AVERAGEIF(EvalData!$A$7:$A$9995,"="&amp;$B36,EvalData!J$7:J$9995),"")</f>
        <v>-5.7027444444444457E-2</v>
      </c>
      <c r="M36" s="8" cm="1">
        <f t="array" ref="M36">IF(D36&lt;&gt;0,SUM(IF(EvalData!$A$7:$A$9995=$B36,ABS(_xlfn.NUMBERVALUE(EvalData!J$7:J$9995)))/D36,0),"")</f>
        <v>8.7445888888888892E-2</v>
      </c>
      <c r="N36" s="9">
        <f>IF(SUMIF(EvalData!$A$7:$A$9995,"="&amp;$B36,EvalData!K$7:K$9995)&lt;&gt;0,AVERAGEIF(EvalData!$A$7:$A$9995,"="&amp;$B36,EvalData!K$7:K$9995),"")</f>
        <v>0.88111111111111129</v>
      </c>
      <c r="O36" s="10">
        <f>IF(SUMIF(EvalData!$A$7:$A$9995,"="&amp;$B36,EvalData!L$7:L$9995)&lt;&gt;0,AVERAGEIF(EvalData!$A$7:$A$9995,"="&amp;$B36,EvalData!L$7:L$9995),"")</f>
        <v>8.4333333333333336</v>
      </c>
      <c r="P36" s="9">
        <f>IF(SUMIF(EvalData!$A$7:$A$9995,"="&amp;$B36,EvalData!M$7:M$9995)&lt;&gt;0,AVERAGEIF(EvalData!$A$7:$A$9995,"="&amp;$B36,EvalData!M$7:M$9995),"")</f>
        <v>0.77595244444444489</v>
      </c>
      <c r="Q36" s="9">
        <f>IF(P36&lt;&gt;"",_xlfn.MAXIFS(EvalData!M$7:M$9995,EvalData!A$7:A$9995,"="&amp;B36),"")</f>
        <v>1</v>
      </c>
      <c r="R36" s="10">
        <f>IF(SUMIF(EvalData!$A$7:$A$9995,"="&amp;$B36,EvalData!N$7:N$9995)&lt;&gt;0,AVERAGEIF(EvalData!$A$7:$A$9995,"="&amp;$B36,EvalData!N$7:N$9995),"")</f>
        <v>50.988888888888887</v>
      </c>
      <c r="S36" s="62">
        <f>IF(SUMIF(EvalData!$A$7:$A$9995,"="&amp;$B36,EvalData!O$7:O$9995)&lt;&gt;0,AVERAGEIF(EvalData!$A$7:$A$9995,"="&amp;$B36,EvalData!O$7:O$9995),"")</f>
        <v>10.933444444444449</v>
      </c>
      <c r="T36" s="6">
        <f>IF(SUMIF(EvalData!$A$7:$A$9995,"="&amp;$B36,EvalData!P$7:P$9995)&lt;&gt;0,AVERAGEIF(EvalData!$A$7:$A$9995,"="&amp;$B36,EvalData!P$7:P$9995),"")</f>
        <v>1569.4615555555556</v>
      </c>
      <c r="U36" s="6">
        <f>IF(SUMIF(EvalData!$A$7:$A$9995,"="&amp;$B36,EvalData!Q$7:Q$9995)&lt;&gt;0,AVERAGEIF(EvalData!$A$7:$A$9995,"="&amp;$B36,EvalData!Q$7:Q$9995),"")</f>
        <v>77.12244444444444</v>
      </c>
      <c r="V36" s="11">
        <f>IF(SUMIF(EvalData!$A$7:$A$9995,"="&amp;$B36,EvalData!R$7:R$9995)&lt;&gt;0,AVERAGEIF(EvalData!$A$7:$A$9995,"="&amp;$B36,EvalData!R$7:R$9995),"")</f>
        <v>0.21156111111111117</v>
      </c>
      <c r="W36" s="7">
        <f>IF(SUMIF(EvalData!$A$7:$A$9995,"="&amp;$B36,EvalData!S$7:S$9995)&lt;&gt;0,AVERAGEIF(EvalData!$A$7:$A$9995,"="&amp;$B36,EvalData!S$7:S$9995),"")</f>
        <v>-3.9542555555555567E-2</v>
      </c>
      <c r="X36" s="9">
        <f>IF(SUMIF(EvalData!$A$7:$A$9995,"="&amp;$B36,EvalData!T$7:T$9995)&lt;&gt;0,AVERAGEIF(EvalData!$A$7:$A$9995,"="&amp;$B36,EvalData!T$7:T$9995),"")</f>
        <v>0.47093588888888893</v>
      </c>
      <c r="Y36" s="9">
        <f>IF(SUMIF(EvalData!$A$7:$A$9995,"="&amp;$B36,EvalData!U$7:U$9995)&lt;&gt;0,AVERAGEIF(EvalData!$A$7:$A$9995,"="&amp;$B36,EvalData!U$7:U$9995),"")</f>
        <v>-5.9236111111111107E-2</v>
      </c>
      <c r="Z36" s="9">
        <f>IF(SUMIF(EvalData!$A$7:$A$9995,"="&amp;$B36,EvalData!V$7:V$9995)&lt;&gt;0,AVERAGEIF(EvalData!$A$7:$A$9995,"="&amp;$B36,EvalData!V$7:V$9995),"")</f>
        <v>0.50011722222222221</v>
      </c>
      <c r="AA36" s="9">
        <f>IF(SUMIF(EvalData!$A$7:$A$9995,"="&amp;$B36,EvalData!W$7:W$9995)&lt;&gt;0,AVERAGEIF(EvalData!$A$7:$A$9995,"="&amp;$B36,EvalData!W$7:W$9995),"")</f>
        <v>8.6296000000000039E-2</v>
      </c>
      <c r="AB36" s="6">
        <f>IF(SUMIF(EvalData!$A$7:$A$9995,"="&amp;$B36,EvalData!X$7:X$9995)&lt;&gt;0,AVERAGEIF(EvalData!$A$7:$A$9995,"="&amp;$B36,EvalData!X$7:X$9995),"")</f>
        <v>148.49433333333334</v>
      </c>
      <c r="AC36" s="9">
        <f>IF(SUMIF(EvalData!$A$7:$A$9995,"="&amp;$B36,EvalData!Y$7:Y$9995)&lt;&gt;0,AVERAGEIF(EvalData!$A$7:$A$9995,"="&amp;$B36,EvalData!Y$7:Y$9995),"")</f>
        <v>0.34450255555555559</v>
      </c>
      <c r="AD36" s="9">
        <f>IF(SUMIF(EvalData!$A$7:$A$9995,"="&amp;$B36,EvalData!Z$7:Z$9995)&lt;&gt;0,AVERAGEIF(EvalData!$A$7:$A$9995,"="&amp;$B36,EvalData!Z$7:Z$9995),"")</f>
        <v>0.30615477777777789</v>
      </c>
      <c r="AE36" s="9">
        <f>IF(SUMIF(EvalData!$A$7:$A$9995,"="&amp;$B36,EvalData!AA$7:AA$9995)&lt;&gt;0,AVERAGEIF(EvalData!$A$7:$A$9995,"="&amp;$B36,EvalData!AA$7:AA$9995),"")</f>
        <v>0.62503333333333344</v>
      </c>
      <c r="AF36" s="6">
        <f>IF(SUMIF(EvalData!$A$7:$A$9995,"="&amp;$B36,EvalData!AB$7:AB$9995)&lt;&gt;0,AVERAGEIF(EvalData!$A$7:$A$9995,"="&amp;$B36,EvalData!AB$7:AB$9995),"")</f>
        <v>5.9111111111111114</v>
      </c>
      <c r="AG36" s="9">
        <f>IF(SUMIF(EvalData!$A$7:$A$9995,"="&amp;$B36,EvalData!AC$7:AC$9995)&lt;&gt;0,AVERAGEIF(EvalData!$A$7:$A$9995,"="&amp;$B36,EvalData!AC$7:AC$9995),"")</f>
        <v>0.84680233333333299</v>
      </c>
      <c r="AH36" s="9">
        <f>IF(AG36&lt;&gt;"",_xlfn.MAXIFS(EvalData!AC$7:AC$9995,EvalData!A$7:A$9995,"="&amp;B36),"")</f>
        <v>1</v>
      </c>
      <c r="AI36" s="6">
        <f>IF(SUMIF(EvalData!$A$7:$A$9995,"="&amp;$B36,EvalData!AD$7:AD$9995)&lt;&gt;0,AVERAGEIF(EvalData!$A$7:$A$9995,"="&amp;$B36,EvalData!AD$7:AD$9995),"")</f>
        <v>50.988888888888887</v>
      </c>
      <c r="AJ36" s="9">
        <f>IF(SUMIF(EvalData!$A$7:$A$9995,"="&amp;$B36,EvalData!AE$7:AE$9995)&lt;&gt;0,AVERAGEIF(EvalData!$A$7:$A$9995,"="&amp;$B36,EvalData!AE$7:AE$9995),"")</f>
        <v>0.89083211111111194</v>
      </c>
      <c r="AK36" s="12">
        <f>IF(SUMIF(EvalData!$A$7:$A$9995,"="&amp;$B36,EvalData!AF$7:AF$9995)&lt;&gt;0,AVERAGEIF(EvalData!$A$7:$A$9995,"="&amp;$B36,EvalData!AF$7:AF$9995),"")</f>
        <v>2.1221555555555569</v>
      </c>
      <c r="AL36" s="12">
        <f>IF(SUMIF(EvalData!$A$7:$A$9995,"="&amp;$B36,EvalData!AG$7:AG$9995)&lt;&gt;0,AVERAGEIF(EvalData!$A$7:$A$9995,"="&amp;$B36,EvalData!AG$7:AG$9995),"")</f>
        <v>2.7965111111111107</v>
      </c>
      <c r="AM36" s="12">
        <f>IF(SUMIF(EvalData!$A$7:$A$9995,"="&amp;$B36,EvalData!AH$7:AH$9995)&lt;&gt;0,AVERAGEIF(EvalData!$A$7:$A$9995,"="&amp;$B36,EvalData!AH$7:AH$9995),"")</f>
        <v>4.7659777777777776</v>
      </c>
      <c r="AN36" s="12">
        <f>IF(SUMIF(EvalData!$A$7:$A$9995,"="&amp;$B36,EvalData!AI$7:AI$9995)&lt;&gt;0,AVERAGEIF(EvalData!$A$7:$A$9995,"="&amp;$B36,EvalData!AI$7:AI$9995),"")</f>
        <v>37.20368888888887</v>
      </c>
      <c r="AO36" s="12">
        <f>IF(SUMIF(EvalData!$A$7:$A$9995,"="&amp;$B36,EvalData!AJ$7:AJ$9995)&lt;&gt;0,AVERAGEIF(EvalData!$A$7:$A$9995,"="&amp;$B36,EvalData!AJ$7:AJ$9995),"")</f>
        <v>17.762299999999996</v>
      </c>
      <c r="AP36" s="12">
        <f>IF(SUMIF(EvalData!$A$7:$A$9995,"="&amp;$B36,EvalData!AK$7:AK$9995)&lt;&gt;0,AVERAGEIF(EvalData!$A$7:$A$9995,"="&amp;$B36,EvalData!AK$7:AK$9995),"")</f>
        <v>92.96302222222225</v>
      </c>
      <c r="AQ36" s="9">
        <f>IF(SUMIF(EvalData!$A$7:$A$9995,"="&amp;$B36,EvalData!AL$7:AL$9995)&lt;&gt;0,AVERAGEIF(EvalData!$A$7:$A$9995,"="&amp;$B36,EvalData!AL$7:AL$9995),"")</f>
        <v>0.19350311111111121</v>
      </c>
      <c r="AR36" s="9">
        <f>IF(SUMIF(EvalData!$A$7:$A$9995,"="&amp;$B36,EvalData!AM$7:AM$9995)&lt;&gt;0,AVERAGEIF(EvalData!$A$7:$A$9995,"="&amp;$B36,EvalData!AM$7:AM$9995),"")</f>
        <v>0.22792566666666703</v>
      </c>
      <c r="AS36" s="6">
        <f>IF(SUMIF(EvalData!$A$7:$A$9995,"="&amp;$B36,EvalData!AN$7:AN$9995)&lt;&gt;0,AVERAGEIF(EvalData!$A$7:$A$9995,"="&amp;$B36,EvalData!AN$7:AN$9995),"")</f>
        <v>37024.6</v>
      </c>
      <c r="AT36" s="6">
        <f>IF(SUMIF(EvalData!$A$7:$A$9995,"="&amp;$B36,EvalData!AO$7:AO$9995)&lt;&gt;0,AVERAGEIF(EvalData!$A$7:$A$9995,"="&amp;$B36,EvalData!AO$7:AO$9995),"")</f>
        <v>162.77444444444444</v>
      </c>
      <c r="AU36" s="9">
        <f>IF(SUMIF(EvalData!$A$7:$A$9995,"="&amp;$B36,EvalData!AP$7:AP$9995)&lt;&gt;0,AVERAGEIF(EvalData!$A$7:$A$9995,"="&amp;$B36,EvalData!AP$7:AP$9995),"")</f>
        <v>0.38988466666666671</v>
      </c>
      <c r="AV36" s="9">
        <f>IF(SUMIF(EvalData!$A$7:$A$9995,"="&amp;$B36,EvalData!AQ$7:AQ$9995)&lt;&gt;0,AVERAGEIF(EvalData!$A$7:$A$9995,"="&amp;$B36,EvalData!AQ$7:AQ$9995),"")</f>
        <v>0.79396433333333316</v>
      </c>
      <c r="AW36" s="9">
        <f>IF(SUMIF(EvalData!$A$7:$A$9995,"="&amp;$B36,EvalData!AR$7:AR$9995)&lt;&gt;0,AVERAGEIF(EvalData!$A$7:$A$9995,"="&amp;$B36,EvalData!AR$7:AR$9995),"")</f>
        <v>0.49408888888888863</v>
      </c>
      <c r="AX36" s="12">
        <f>IF(SUMIF(EvalData!$A$7:$A$9995,"="&amp;$B36,EvalData!AS$7:AS$9995)&lt;&gt;0,AVERAGEIF(EvalData!$A$7:$A$9995,"="&amp;$B36,EvalData!AS$7:AS$9995),"")</f>
        <v>8.9666666666666668</v>
      </c>
      <c r="AY36" s="9">
        <f>IF(SUMIF(EvalData!$A$7:$A$9995,"="&amp;$B36,EvalData!AT$7:AT$9995)&lt;&gt;0,AVERAGEIF(EvalData!$A$7:$A$9995,"="&amp;$B36,EvalData!AT$7:AT$9995),"")</f>
        <v>0.71614411111111109</v>
      </c>
      <c r="AZ36" s="9">
        <f>IF(AY36&lt;&gt;"",_xlfn.MAXIFS(EvalData!AT$7:AT$9995,EvalData!A$7:A$9995,"="&amp;B36),"")</f>
        <v>0.90908999999999995</v>
      </c>
      <c r="BA36" s="9">
        <f>IF(SUMIF(EvalData!$A$7:$A$9995,"="&amp;$B36,EvalData!AU$7:AU$9995)&lt;&gt;0,AVERAGEIF(EvalData!$A$7:$A$9995,"="&amp;$B36,EvalData!AU$7:AU$9995),"")</f>
        <v>0.85278722222222314</v>
      </c>
      <c r="BB36" s="12">
        <f>IF(SUMIF(EvalData!$A$7:$A$9995,"="&amp;$B36,EvalData!AV$7:AV$9995)&lt;&gt;0,AVERAGEIF(EvalData!$A$7:$A$9995,"="&amp;$B36,EvalData!AV$7:AV$9995),"")</f>
        <v>6.3111111111111109</v>
      </c>
      <c r="BC36" s="9">
        <f>IF(SUMIF(EvalData!$A$7:$A$9995,"="&amp;$B36,EvalData!AW$7:AW$9995)&lt;&gt;0,AVERAGEIF(EvalData!$A$7:$A$9995,"="&amp;$B36,EvalData!AW$7:AW$9995),"")</f>
        <v>0.81112133333333347</v>
      </c>
      <c r="BD36" s="9">
        <f>IF(BC36&lt;&gt;"",_xlfn.MAXIFS(EvalData!AW$7:AW$9995,EvalData!A$7:A$9995,"="&amp;B36),"")</f>
        <v>1</v>
      </c>
    </row>
    <row r="37" spans="1:56" x14ac:dyDescent="0.3">
      <c r="A37" s="72"/>
      <c r="B37" t="s">
        <v>27</v>
      </c>
      <c r="C37" s="73" t="b">
        <f>_xlfn.MAXIFS(EvalData!D$7:D$9995,EvalData!C$7:C$9995,"="&amp;B37)=MAX(EvalData!D$7:D$9995)</f>
        <v>1</v>
      </c>
      <c r="D37" s="4" cm="1">
        <f t="array" ref="D37">SUM(IF(ISNUMBER(EvalData!G$7:G$9995),IF(EvalData!$A$7:$A$9995=$B37,1,0)),0)</f>
        <v>90</v>
      </c>
      <c r="E37" s="3" cm="1">
        <f t="array" ref="E37">SUM(IF(ISNUMBER(EvalData!N$7:N$9995),IF(EvalData!$A$7:$A$9995=B37,1,0)),0)</f>
        <v>90</v>
      </c>
      <c r="F37" s="3" cm="1">
        <f t="array" ref="F37">SUM(IF(ISNUMBER(EvalData!AD$7:AD$9995),IF(EvalData!$A$7:$A$9995=B37,1,0)),0)</f>
        <v>90</v>
      </c>
      <c r="G37" s="6" cm="1">
        <f t="array" ref="G37">IF(D37&lt;&gt;0,SUM(IF(EvalData!$A$7:$A$9995=$B37,ABS(EvalData!G$7:G$9995),0))/D37,"")</f>
        <v>5176.0222222222219</v>
      </c>
      <c r="H37" s="7">
        <f>IF(SUMIF(EvalData!$A$7:$A$9995,"="&amp;$B37,EvalData!H$7:H$9995)&lt;&gt;0,AVERAGEIF(EvalData!$A$7:$A$9995,"="&amp;$B37,EvalData!H$7:H$9995),"")</f>
        <v>-0.17924444444444443</v>
      </c>
      <c r="I37" s="7" cm="1">
        <f t="array" ref="I37">IF(D37&lt;&gt;0,SUM(IF(EvalData!$A$7:$A$9995=$B37,ABS(_xlfn.NUMBERVALUE(EvalData!H$7:H$9995)))/D37,0),"")</f>
        <v>0.29055555555555562</v>
      </c>
      <c r="J37" s="8">
        <f>IF(SUMIF(EvalData!$A$7:$A$9995,"="&amp;$B37,EvalData!I$7:I$9995)&lt;&gt;0,AVERAGEIF(EvalData!$A$7:$A$9995,"="&amp;$B37,EvalData!I$7:I$9995),"")</f>
        <v>-0.12523733333333334</v>
      </c>
      <c r="K37" s="8" cm="1">
        <f t="array" ref="K37">IF(D37&lt;&gt;0,SUM(IF(EvalData!$A$7:$A$9995=$B37,ABS(_xlfn.NUMBERVALUE(EvalData!I$7:I$9995)))/D37,0),"")</f>
        <v>0.26298800000000006</v>
      </c>
      <c r="L37" s="8">
        <f>IF(SUMIF(EvalData!$A$7:$A$9995,"="&amp;$B37,EvalData!J$7:J$9995)&lt;&gt;0,AVERAGEIF(EvalData!$A$7:$A$9995,"="&amp;$B37,EvalData!J$7:J$9995),"")</f>
        <v>-0.22142766666666672</v>
      </c>
      <c r="M37" s="8" cm="1">
        <f t="array" ref="M37">IF(D37&lt;&gt;0,SUM(IF(EvalData!$A$7:$A$9995=$B37,ABS(_xlfn.NUMBERVALUE(EvalData!J$7:J$9995)))/D37,0),"")</f>
        <v>0.35917833333333327</v>
      </c>
      <c r="N37" s="9">
        <f>IF(SUMIF(EvalData!$A$7:$A$9995,"="&amp;$B37,EvalData!K$7:K$9995)&lt;&gt;0,AVERAGEIF(EvalData!$A$7:$A$9995,"="&amp;$B37,EvalData!K$7:K$9995),"")</f>
        <v>0.42111111111111099</v>
      </c>
      <c r="O37" s="10">
        <f>IF(SUMIF(EvalData!$A$7:$A$9995,"="&amp;$B37,EvalData!L$7:L$9995)&lt;&gt;0,AVERAGEIF(EvalData!$A$7:$A$9995,"="&amp;$B37,EvalData!L$7:L$9995),"")</f>
        <v>24.522222222222222</v>
      </c>
      <c r="P37" s="9">
        <f>IF(SUMIF(EvalData!$A$7:$A$9995,"="&amp;$B37,EvalData!M$7:M$9995)&lt;&gt;0,AVERAGEIF(EvalData!$A$7:$A$9995,"="&amp;$B37,EvalData!M$7:M$9995),"")</f>
        <v>0.29238344444444436</v>
      </c>
      <c r="Q37" s="9">
        <f>IF(P37&lt;&gt;"",_xlfn.MAXIFS(EvalData!M$7:M$9995,EvalData!A$7:A$9995,"="&amp;B37),"")</f>
        <v>0.92308000000000001</v>
      </c>
      <c r="R37" s="10">
        <f>IF(SUMIF(EvalData!$A$7:$A$9995,"="&amp;$B37,EvalData!N$7:N$9995)&lt;&gt;0,AVERAGEIF(EvalData!$A$7:$A$9995,"="&amp;$B37,EvalData!N$7:N$9995),"")</f>
        <v>50.944444444444443</v>
      </c>
      <c r="S37" s="62">
        <f>IF(SUMIF(EvalData!$A$7:$A$9995,"="&amp;$B37,EvalData!O$7:O$9995)&lt;&gt;0,AVERAGEIF(EvalData!$A$7:$A$9995,"="&amp;$B37,EvalData!O$7:O$9995),"")</f>
        <v>57.466444444444463</v>
      </c>
      <c r="T37" s="6">
        <f>IF(SUMIF(EvalData!$A$7:$A$9995,"="&amp;$B37,EvalData!P$7:P$9995)&lt;&gt;0,AVERAGEIF(EvalData!$A$7:$A$9995,"="&amp;$B37,EvalData!P$7:P$9995),"")</f>
        <v>7333.497444444447</v>
      </c>
      <c r="U37" s="6">
        <f>IF(SUMIF(EvalData!$A$7:$A$9995,"="&amp;$B37,EvalData!Q$7:Q$9995)&lt;&gt;0,AVERAGEIF(EvalData!$A$7:$A$9995,"="&amp;$B37,EvalData!Q$7:Q$9995),"")</f>
        <v>165.91377777777777</v>
      </c>
      <c r="V37" s="11">
        <f>IF(SUMIF(EvalData!$A$7:$A$9995,"="&amp;$B37,EvalData!R$7:R$9995)&lt;&gt;0,AVERAGEIF(EvalData!$A$7:$A$9995,"="&amp;$B37,EvalData!R$7:R$9995),"")</f>
        <v>0.44088466666666659</v>
      </c>
      <c r="W37" s="7">
        <f>IF(SUMIF(EvalData!$A$7:$A$9995,"="&amp;$B37,EvalData!S$7:S$9995)&lt;&gt;0,AVERAGEIF(EvalData!$A$7:$A$9995,"="&amp;$B37,EvalData!S$7:S$9995),"")</f>
        <v>-0.28259000000000001</v>
      </c>
      <c r="X37" s="9">
        <f>IF(SUMIF(EvalData!$A$7:$A$9995,"="&amp;$B37,EvalData!T$7:T$9995)&lt;&gt;0,AVERAGEIF(EvalData!$A$7:$A$9995,"="&amp;$B37,EvalData!T$7:T$9995),"")</f>
        <v>1.8690118888888887</v>
      </c>
      <c r="Y37" s="9">
        <f>IF(SUMIF(EvalData!$A$7:$A$9995,"="&amp;$B37,EvalData!U$7:U$9995)&lt;&gt;0,AVERAGEIF(EvalData!$A$7:$A$9995,"="&amp;$B37,EvalData!U$7:U$9995),"")</f>
        <v>-1.4099673333333334</v>
      </c>
      <c r="Z37" s="9">
        <f>IF(SUMIF(EvalData!$A$7:$A$9995,"="&amp;$B37,EvalData!V$7:V$9995)&lt;&gt;0,AVERAGEIF(EvalData!$A$7:$A$9995,"="&amp;$B37,EvalData!V$7:V$9995),"")</f>
        <v>0.26805688888888862</v>
      </c>
      <c r="AA37" s="9">
        <f>IF(SUMIF(EvalData!$A$7:$A$9995,"="&amp;$B37,EvalData!W$7:W$9995)&lt;&gt;0,AVERAGEIF(EvalData!$A$7:$A$9995,"="&amp;$B37,EvalData!W$7:W$9995),"")</f>
        <v>0.33657944444444426</v>
      </c>
      <c r="AB37" s="6">
        <f>IF(SUMIF(EvalData!$A$7:$A$9995,"="&amp;$B37,EvalData!X$7:X$9995)&lt;&gt;0,AVERAGEIF(EvalData!$A$7:$A$9995,"="&amp;$B37,EvalData!X$7:X$9995),"")</f>
        <v>327.86811111111126</v>
      </c>
      <c r="AC37" s="9">
        <f>IF(SUMIF(EvalData!$A$7:$A$9995,"="&amp;$B37,EvalData!Y$7:Y$9995)&lt;&gt;0,AVERAGEIF(EvalData!$A$7:$A$9995,"="&amp;$B37,EvalData!Y$7:Y$9995),"")</f>
        <v>0.53848911111111097</v>
      </c>
      <c r="AD37" s="9">
        <f>IF(SUMIF(EvalData!$A$7:$A$9995,"="&amp;$B37,EvalData!Z$7:Z$9995)&lt;&gt;0,AVERAGEIF(EvalData!$A$7:$A$9995,"="&amp;$B37,EvalData!Z$7:Z$9995),"")</f>
        <v>0.58732566666666686</v>
      </c>
      <c r="AE37" s="9">
        <f>IF(SUMIF(EvalData!$A$7:$A$9995,"="&amp;$B37,EvalData!AA$7:AA$9995)&lt;&gt;0,AVERAGEIF(EvalData!$A$7:$A$9995,"="&amp;$B37,EvalData!AA$7:AA$9995),"")</f>
        <v>8.0477777777777731E-2</v>
      </c>
      <c r="AF37" s="6">
        <f>IF(SUMIF(EvalData!$A$7:$A$9995,"="&amp;$B37,EvalData!AB$7:AB$9995)&lt;&gt;0,AVERAGEIF(EvalData!$A$7:$A$9995,"="&amp;$B37,EvalData!AB$7:AB$9995),"")</f>
        <v>28.18888888888889</v>
      </c>
      <c r="AG37" s="9">
        <f>IF(SUMIF(EvalData!$A$7:$A$9995,"="&amp;$B37,EvalData!AC$7:AC$9995)&lt;&gt;0,AVERAGEIF(EvalData!$A$7:$A$9995,"="&amp;$B37,EvalData!AC$7:AC$9995),"")</f>
        <v>0.12978633333333334</v>
      </c>
      <c r="AH37" s="9">
        <f>IF(AG37&lt;&gt;"",_xlfn.MAXIFS(EvalData!AC$7:AC$9995,EvalData!A$7:A$9995,"="&amp;B37),"")</f>
        <v>0.34782999999999997</v>
      </c>
      <c r="AI37" s="6">
        <f>IF(SUMIF(EvalData!$A$7:$A$9995,"="&amp;$B37,EvalData!AD$7:AD$9995)&lt;&gt;0,AVERAGEIF(EvalData!$A$7:$A$9995,"="&amp;$B37,EvalData!AD$7:AD$9995),"")</f>
        <v>50.944444444444443</v>
      </c>
      <c r="AJ37" s="9">
        <f>IF(SUMIF(EvalData!$A$7:$A$9995,"="&amp;$B37,EvalData!AE$7:AE$9995)&lt;&gt;0,AVERAGEIF(EvalData!$A$7:$A$9995,"="&amp;$B37,EvalData!AE$7:AE$9995),"")</f>
        <v>0.40368155555555546</v>
      </c>
      <c r="AK37" s="12">
        <f>IF(SUMIF(EvalData!$A$7:$A$9995,"="&amp;$B37,EvalData!AF$7:AF$9995)&lt;&gt;0,AVERAGEIF(EvalData!$A$7:$A$9995,"="&amp;$B37,EvalData!AF$7:AF$9995),"")</f>
        <v>1.5865</v>
      </c>
      <c r="AL37" s="12">
        <f>IF(SUMIF(EvalData!$A$7:$A$9995,"="&amp;$B37,EvalData!AG$7:AG$9995)&lt;&gt;0,AVERAGEIF(EvalData!$A$7:$A$9995,"="&amp;$B37,EvalData!AG$7:AG$9995),"")</f>
        <v>2.0175444444444439</v>
      </c>
      <c r="AM37" s="12">
        <f>IF(SUMIF(EvalData!$A$7:$A$9995,"="&amp;$B37,EvalData!AH$7:AH$9995)&lt;&gt;0,AVERAGEIF(EvalData!$A$7:$A$9995,"="&amp;$B37,EvalData!AH$7:AH$9995),"")</f>
        <v>3.1478888888888901</v>
      </c>
      <c r="AN37" s="12">
        <f>IF(SUMIF(EvalData!$A$7:$A$9995,"="&amp;$B37,EvalData!AI$7:AI$9995)&lt;&gt;0,AVERAGEIF(EvalData!$A$7:$A$9995,"="&amp;$B37,EvalData!AI$7:AI$9995),"")</f>
        <v>13.385055555555548</v>
      </c>
      <c r="AO37" s="12">
        <f>IF(SUMIF(EvalData!$A$7:$A$9995,"="&amp;$B37,EvalData!AJ$7:AJ$9995)&lt;&gt;0,AVERAGEIF(EvalData!$A$7:$A$9995,"="&amp;$B37,EvalData!AJ$7:AJ$9995),"")</f>
        <v>13.079933333333335</v>
      </c>
      <c r="AP37" s="12">
        <f>IF(SUMIF(EvalData!$A$7:$A$9995,"="&amp;$B37,EvalData!AK$7:AK$9995)&lt;&gt;0,AVERAGEIF(EvalData!$A$7:$A$9995,"="&amp;$B37,EvalData!AK$7:AK$9995),"")</f>
        <v>29.850088888888887</v>
      </c>
      <c r="AQ37" s="9">
        <f>IF(SUMIF(EvalData!$A$7:$A$9995,"="&amp;$B37,EvalData!AL$7:AL$9995)&lt;&gt;0,AVERAGEIF(EvalData!$A$7:$A$9995,"="&amp;$B37,EvalData!AL$7:AL$9995),"")</f>
        <v>5.2567444444444444E-2</v>
      </c>
      <c r="AR37" s="9">
        <f>IF(SUMIF(EvalData!$A$7:$A$9995,"="&amp;$B37,EvalData!AM$7:AM$9995)&lt;&gt;0,AVERAGEIF(EvalData!$A$7:$A$9995,"="&amp;$B37,EvalData!AM$7:AM$9995),"")</f>
        <v>9.5943333333333394E-2</v>
      </c>
      <c r="AS37" s="6">
        <f>IF(SUMIF(EvalData!$A$7:$A$9995,"="&amp;$B37,EvalData!AN$7:AN$9995)&lt;&gt;0,AVERAGEIF(EvalData!$A$7:$A$9995,"="&amp;$B37,EvalData!AN$7:AN$9995),"")</f>
        <v>230885.2888888889</v>
      </c>
      <c r="AT37" s="6">
        <f>IF(SUMIF(EvalData!$A$7:$A$9995,"="&amp;$B37,EvalData!AO$7:AO$9995)&lt;&gt;0,AVERAGEIF(EvalData!$A$7:$A$9995,"="&amp;$B37,EvalData!AO$7:AO$9995),"")</f>
        <v>563.36555555555549</v>
      </c>
      <c r="AU37" s="9">
        <f>IF(SUMIF(EvalData!$A$7:$A$9995,"="&amp;$B37,EvalData!AP$7:AP$9995)&lt;&gt;0,AVERAGEIF(EvalData!$A$7:$A$9995,"="&amp;$B37,EvalData!AP$7:AP$9995),"")</f>
        <v>0.58562599999999976</v>
      </c>
      <c r="AV37" s="9">
        <f>IF(SUMIF(EvalData!$A$7:$A$9995,"="&amp;$B37,EvalData!AQ$7:AQ$9995)&lt;&gt;0,AVERAGEIF(EvalData!$A$7:$A$9995,"="&amp;$B37,EvalData!AQ$7:AQ$9995),"")</f>
        <v>0.96692400000000001</v>
      </c>
      <c r="AW37" s="9">
        <f>IF(SUMIF(EvalData!$A$7:$A$9995,"="&amp;$B37,EvalData!AR$7:AR$9995)&lt;&gt;0,AVERAGEIF(EvalData!$A$7:$A$9995,"="&amp;$B37,EvalData!AR$7:AR$9995),"")</f>
        <v>0.2684333333333333</v>
      </c>
      <c r="AX37" s="12">
        <f>IF(SUMIF(EvalData!$A$7:$A$9995,"="&amp;$B37,EvalData!AS$7:AS$9995)&lt;&gt;0,AVERAGEIF(EvalData!$A$7:$A$9995,"="&amp;$B37,EvalData!AS$7:AS$9995),"")</f>
        <v>19.288888888888888</v>
      </c>
      <c r="AY37" s="9">
        <f>IF(SUMIF(EvalData!$A$7:$A$9995,"="&amp;$B37,EvalData!AT$7:AT$9995)&lt;&gt;0,AVERAGEIF(EvalData!$A$7:$A$9995,"="&amp;$B37,EvalData!AT$7:AT$9995),"")</f>
        <v>0.37358244444444449</v>
      </c>
      <c r="AZ37" s="9">
        <f>IF(AY37&lt;&gt;"",_xlfn.MAXIFS(EvalData!AT$7:AT$9995,EvalData!A$7:A$9995,"="&amp;B37),"")</f>
        <v>0.6875</v>
      </c>
      <c r="BA37" s="9">
        <f>IF(SUMIF(EvalData!$A$7:$A$9995,"="&amp;$B37,EvalData!AU$7:AU$9995)&lt;&gt;0,AVERAGEIF(EvalData!$A$7:$A$9995,"="&amp;$B37,EvalData!AU$7:AU$9995),"")</f>
        <v>0.39987955555555571</v>
      </c>
      <c r="BB37" s="12">
        <f>IF(SUMIF(EvalData!$A$7:$A$9995,"="&amp;$B37,EvalData!AV$7:AV$9995)&lt;&gt;0,AVERAGEIF(EvalData!$A$7:$A$9995,"="&amp;$B37,EvalData!AV$7:AV$9995),"")</f>
        <v>23.544444444444444</v>
      </c>
      <c r="BC37" s="9">
        <f>IF(SUMIF(EvalData!$A$7:$A$9995,"="&amp;$B37,EvalData!AW$7:AW$9995)&lt;&gt;0,AVERAGEIF(EvalData!$A$7:$A$9995,"="&amp;$B37,EvalData!AW$7:AW$9995),"")</f>
        <v>0.22686099999999998</v>
      </c>
      <c r="BD37" s="9">
        <f>IF(BC37&lt;&gt;"",_xlfn.MAXIFS(EvalData!AW$7:AW$9995,EvalData!A$7:A$9995,"="&amp;B37),"")</f>
        <v>0.3871</v>
      </c>
    </row>
    <row r="38" spans="1:56" x14ac:dyDescent="0.3">
      <c r="A38" s="72"/>
      <c r="B38" t="s">
        <v>28</v>
      </c>
      <c r="C38" s="73" t="b">
        <f>_xlfn.MAXIFS(EvalData!D$7:D$9995,EvalData!C$7:C$9995,"="&amp;B38)=MAX(EvalData!D$7:D$9995)</f>
        <v>1</v>
      </c>
      <c r="D38" s="4" cm="1">
        <f t="array" ref="D38">SUM(IF(ISNUMBER(EvalData!G$7:G$9995),IF(EvalData!$A$7:$A$9995=$B38,1,0)),0)</f>
        <v>67</v>
      </c>
      <c r="E38" s="3" cm="1">
        <f t="array" ref="E38">SUM(IF(ISNUMBER(EvalData!N$7:N$9995),IF(EvalData!$A$7:$A$9995=B38,1,0)),0)</f>
        <v>0</v>
      </c>
      <c r="F38" s="3" cm="1">
        <f t="array" ref="F38">SUM(IF(ISNUMBER(EvalData!AD$7:AD$9995),IF(EvalData!$A$7:$A$9995=B38,1,0)),0)</f>
        <v>0</v>
      </c>
      <c r="G38" s="6" cm="1">
        <f t="array" ref="G38">IF(D38&lt;&gt;0,SUM(IF(EvalData!$A$7:$A$9995=$B38,ABS(EvalData!G$7:G$9995),0))/D38,"")</f>
        <v>1506.4925373134329</v>
      </c>
      <c r="H38" s="7">
        <f>IF(SUMIF(EvalData!$A$7:$A$9995,"="&amp;$B38,EvalData!H$7:H$9995)&lt;&gt;0,AVERAGEIF(EvalData!$A$7:$A$9995,"="&amp;$B38,EvalData!H$7:H$9995),"")</f>
        <v>-1.5014925373134329E-2</v>
      </c>
      <c r="I38" s="7" cm="1">
        <f t="array" ref="I38">IF(D38&lt;&gt;0,SUM(IF(EvalData!$A$7:$A$9995=$B38,ABS(_xlfn.NUMBERVALUE(EvalData!H$7:H$9995)))/D38,0),"")</f>
        <v>8.8865671641791016E-2</v>
      </c>
      <c r="J38" s="8">
        <f>IF(SUMIF(EvalData!$A$7:$A$9995,"="&amp;$B38,EvalData!I$7:I$9995)&lt;&gt;0,AVERAGEIF(EvalData!$A$7:$A$9995,"="&amp;$B38,EvalData!I$7:I$9995),"")</f>
        <v>-7.3407462686567128E-3</v>
      </c>
      <c r="K38" s="8" cm="1">
        <f t="array" ref="K38">IF(D38&lt;&gt;0,SUM(IF(EvalData!$A$7:$A$9995=$B38,ABS(_xlfn.NUMBERVALUE(EvalData!I$7:I$9995)))/D38,0),"")</f>
        <v>9.0209104477611962E-2</v>
      </c>
      <c r="L38" s="8">
        <f>IF(SUMIF(EvalData!$A$7:$A$9995,"="&amp;$B38,EvalData!J$7:J$9995)&lt;&gt;0,AVERAGEIF(EvalData!$A$7:$A$9995,"="&amp;$B38,EvalData!J$7:J$9995),"")</f>
        <v>-1.3906417910447758E-2</v>
      </c>
      <c r="M38" s="8" cm="1">
        <f t="array" ref="M38">IF(D38&lt;&gt;0,SUM(IF(EvalData!$A$7:$A$9995=$B38,ABS(_xlfn.NUMBERVALUE(EvalData!J$7:J$9995)))/D38,0),"")</f>
        <v>9.6774776119403008E-2</v>
      </c>
      <c r="N38" s="9">
        <f>IF(SUMIF(EvalData!$A$7:$A$9995,"="&amp;$B38,EvalData!K$7:K$9995)&lt;&gt;0,AVERAGEIF(EvalData!$A$7:$A$9995,"="&amp;$B38,EvalData!K$7:K$9995),"")</f>
        <v>0.86268656716417891</v>
      </c>
      <c r="O38" s="10">
        <f>IF(SUMIF(EvalData!$A$7:$A$9995,"="&amp;$B38,EvalData!L$7:L$9995)&lt;&gt;0,AVERAGEIF(EvalData!$A$7:$A$9995,"="&amp;$B38,EvalData!L$7:L$9995),"")</f>
        <v>11.328358208955224</v>
      </c>
      <c r="P38" s="9">
        <f>IF(SUMIF(EvalData!$A$7:$A$9995,"="&amp;$B38,EvalData!M$7:M$9995)&lt;&gt;0,AVERAGEIF(EvalData!$A$7:$A$9995,"="&amp;$B38,EvalData!M$7:M$9995),"")</f>
        <v>0.69662223880597041</v>
      </c>
      <c r="Q38" s="9">
        <f>IF(P38&lt;&gt;"",_xlfn.MAXIFS(EvalData!M$7:M$9995,EvalData!A$7:A$9995,"="&amp;B38),"")</f>
        <v>1</v>
      </c>
      <c r="R38" s="10" t="str">
        <f>IF(SUMIF(EvalData!$A$7:$A$9995,"="&amp;$B38,EvalData!N$7:N$9995)&lt;&gt;0,AVERAGEIF(EvalData!$A$7:$A$9995,"="&amp;$B38,EvalData!N$7:N$9995),"")</f>
        <v/>
      </c>
      <c r="S38" s="62" t="str">
        <f>IF(SUMIF(EvalData!$A$7:$A$9995,"="&amp;$B38,EvalData!O$7:O$9995)&lt;&gt;0,AVERAGEIF(EvalData!$A$7:$A$9995,"="&amp;$B38,EvalData!O$7:O$9995),"")</f>
        <v/>
      </c>
      <c r="T38" s="6" t="str">
        <f>IF(SUMIF(EvalData!$A$7:$A$9995,"="&amp;$B38,EvalData!P$7:P$9995)&lt;&gt;0,AVERAGEIF(EvalData!$A$7:$A$9995,"="&amp;$B38,EvalData!P$7:P$9995),"")</f>
        <v/>
      </c>
      <c r="U38" s="6" t="str">
        <f>IF(SUMIF(EvalData!$A$7:$A$9995,"="&amp;$B38,EvalData!Q$7:Q$9995)&lt;&gt;0,AVERAGEIF(EvalData!$A$7:$A$9995,"="&amp;$B38,EvalData!Q$7:Q$9995),"")</f>
        <v/>
      </c>
      <c r="V38" s="11" t="str">
        <f>IF(SUMIF(EvalData!$A$7:$A$9995,"="&amp;$B38,EvalData!R$7:R$9995)&lt;&gt;0,AVERAGEIF(EvalData!$A$7:$A$9995,"="&amp;$B38,EvalData!R$7:R$9995),"")</f>
        <v/>
      </c>
      <c r="W38" s="7" t="str">
        <f>IF(SUMIF(EvalData!$A$7:$A$9995,"="&amp;$B38,EvalData!S$7:S$9995)&lt;&gt;0,AVERAGEIF(EvalData!$A$7:$A$9995,"="&amp;$B38,EvalData!S$7:S$9995),"")</f>
        <v/>
      </c>
      <c r="X38" s="9" t="str">
        <f>IF(SUMIF(EvalData!$A$7:$A$9995,"="&amp;$B38,EvalData!T$7:T$9995)&lt;&gt;0,AVERAGEIF(EvalData!$A$7:$A$9995,"="&amp;$B38,EvalData!T$7:T$9995),"")</f>
        <v/>
      </c>
      <c r="Y38" s="9" t="str">
        <f>IF(SUMIF(EvalData!$A$7:$A$9995,"="&amp;$B38,EvalData!U$7:U$9995)&lt;&gt;0,AVERAGEIF(EvalData!$A$7:$A$9995,"="&amp;$B38,EvalData!U$7:U$9995),"")</f>
        <v/>
      </c>
      <c r="Z38" s="9" t="str">
        <f>IF(SUMIF(EvalData!$A$7:$A$9995,"="&amp;$B38,EvalData!V$7:V$9995)&lt;&gt;0,AVERAGEIF(EvalData!$A$7:$A$9995,"="&amp;$B38,EvalData!V$7:V$9995),"")</f>
        <v/>
      </c>
      <c r="AA38" s="9" t="str">
        <f>IF(SUMIF(EvalData!$A$7:$A$9995,"="&amp;$B38,EvalData!W$7:W$9995)&lt;&gt;0,AVERAGEIF(EvalData!$A$7:$A$9995,"="&amp;$B38,EvalData!W$7:W$9995),"")</f>
        <v/>
      </c>
      <c r="AB38" s="6" t="str">
        <f>IF(SUMIF(EvalData!$A$7:$A$9995,"="&amp;$B38,EvalData!X$7:X$9995)&lt;&gt;0,AVERAGEIF(EvalData!$A$7:$A$9995,"="&amp;$B38,EvalData!X$7:X$9995),"")</f>
        <v/>
      </c>
      <c r="AC38" s="9" t="str">
        <f>IF(SUMIF(EvalData!$A$7:$A$9995,"="&amp;$B38,EvalData!Y$7:Y$9995)&lt;&gt;0,AVERAGEIF(EvalData!$A$7:$A$9995,"="&amp;$B38,EvalData!Y$7:Y$9995),"")</f>
        <v/>
      </c>
      <c r="AD38" s="9" t="str">
        <f>IF(SUMIF(EvalData!$A$7:$A$9995,"="&amp;$B38,EvalData!Z$7:Z$9995)&lt;&gt;0,AVERAGEIF(EvalData!$A$7:$A$9995,"="&amp;$B38,EvalData!Z$7:Z$9995),"")</f>
        <v/>
      </c>
      <c r="AE38" s="9" t="str">
        <f>IF(SUMIF(EvalData!$A$7:$A$9995,"="&amp;$B38,EvalData!AA$7:AA$9995)&lt;&gt;0,AVERAGEIF(EvalData!$A$7:$A$9995,"="&amp;$B38,EvalData!AA$7:AA$9995),"")</f>
        <v/>
      </c>
      <c r="AF38" s="6" t="str">
        <f>IF(SUMIF(EvalData!$A$7:$A$9995,"="&amp;$B38,EvalData!AB$7:AB$9995)&lt;&gt;0,AVERAGEIF(EvalData!$A$7:$A$9995,"="&amp;$B38,EvalData!AB$7:AB$9995),"")</f>
        <v/>
      </c>
      <c r="AG38" s="9" t="str">
        <f>IF(SUMIF(EvalData!$A$7:$A$9995,"="&amp;$B38,EvalData!AC$7:AC$9995)&lt;&gt;0,AVERAGEIF(EvalData!$A$7:$A$9995,"="&amp;$B38,EvalData!AC$7:AC$9995),"")</f>
        <v/>
      </c>
      <c r="AH38" s="9" t="str">
        <f>IF(AG38&lt;&gt;"",_xlfn.MAXIFS(EvalData!AC$7:AC$9995,EvalData!A$7:A$9995,"="&amp;B38),"")</f>
        <v/>
      </c>
      <c r="AI38" s="6" t="str">
        <f>IF(SUMIF(EvalData!$A$7:$A$9995,"="&amp;$B38,EvalData!AD$7:AD$9995)&lt;&gt;0,AVERAGEIF(EvalData!$A$7:$A$9995,"="&amp;$B38,EvalData!AD$7:AD$9995),"")</f>
        <v/>
      </c>
      <c r="AJ38" s="9" t="str">
        <f>IF(SUMIF(EvalData!$A$7:$A$9995,"="&amp;$B38,EvalData!AE$7:AE$9995)&lt;&gt;0,AVERAGEIF(EvalData!$A$7:$A$9995,"="&amp;$B38,EvalData!AE$7:AE$9995),"")</f>
        <v/>
      </c>
      <c r="AK38" s="12" t="str">
        <f>IF(SUMIF(EvalData!$A$7:$A$9995,"="&amp;$B38,EvalData!AF$7:AF$9995)&lt;&gt;0,AVERAGEIF(EvalData!$A$7:$A$9995,"="&amp;$B38,EvalData!AF$7:AF$9995),"")</f>
        <v/>
      </c>
      <c r="AL38" s="12" t="str">
        <f>IF(SUMIF(EvalData!$A$7:$A$9995,"="&amp;$B38,EvalData!AG$7:AG$9995)&lt;&gt;0,AVERAGEIF(EvalData!$A$7:$A$9995,"="&amp;$B38,EvalData!AG$7:AG$9995),"")</f>
        <v/>
      </c>
      <c r="AM38" s="12" t="str">
        <f>IF(SUMIF(EvalData!$A$7:$A$9995,"="&amp;$B38,EvalData!AH$7:AH$9995)&lt;&gt;0,AVERAGEIF(EvalData!$A$7:$A$9995,"="&amp;$B38,EvalData!AH$7:AH$9995),"")</f>
        <v/>
      </c>
      <c r="AN38" s="12" t="str">
        <f>IF(SUMIF(EvalData!$A$7:$A$9995,"="&amp;$B38,EvalData!AI$7:AI$9995)&lt;&gt;0,AVERAGEIF(EvalData!$A$7:$A$9995,"="&amp;$B38,EvalData!AI$7:AI$9995),"")</f>
        <v/>
      </c>
      <c r="AO38" s="12" t="str">
        <f>IF(SUMIF(EvalData!$A$7:$A$9995,"="&amp;$B38,EvalData!AJ$7:AJ$9995)&lt;&gt;0,AVERAGEIF(EvalData!$A$7:$A$9995,"="&amp;$B38,EvalData!AJ$7:AJ$9995),"")</f>
        <v/>
      </c>
      <c r="AP38" s="12" t="str">
        <f>IF(SUMIF(EvalData!$A$7:$A$9995,"="&amp;$B38,EvalData!AK$7:AK$9995)&lt;&gt;0,AVERAGEIF(EvalData!$A$7:$A$9995,"="&amp;$B38,EvalData!AK$7:AK$9995),"")</f>
        <v/>
      </c>
      <c r="AQ38" s="9" t="str">
        <f>IF(SUMIF(EvalData!$A$7:$A$9995,"="&amp;$B38,EvalData!AL$7:AL$9995)&lt;&gt;0,AVERAGEIF(EvalData!$A$7:$A$9995,"="&amp;$B38,EvalData!AL$7:AL$9995),"")</f>
        <v/>
      </c>
      <c r="AR38" s="9" t="str">
        <f>IF(SUMIF(EvalData!$A$7:$A$9995,"="&amp;$B38,EvalData!AM$7:AM$9995)&lt;&gt;0,AVERAGEIF(EvalData!$A$7:$A$9995,"="&amp;$B38,EvalData!AM$7:AM$9995),"")</f>
        <v/>
      </c>
      <c r="AS38" s="6" t="str">
        <f>IF(SUMIF(EvalData!$A$7:$A$9995,"="&amp;$B38,EvalData!AN$7:AN$9995)&lt;&gt;0,AVERAGEIF(EvalData!$A$7:$A$9995,"="&amp;$B38,EvalData!AN$7:AN$9995),"")</f>
        <v/>
      </c>
      <c r="AT38" s="6" t="str">
        <f>IF(SUMIF(EvalData!$A$7:$A$9995,"="&amp;$B38,EvalData!AO$7:AO$9995)&lt;&gt;0,AVERAGEIF(EvalData!$A$7:$A$9995,"="&amp;$B38,EvalData!AO$7:AO$9995),"")</f>
        <v/>
      </c>
      <c r="AU38" s="9" t="str">
        <f>IF(SUMIF(EvalData!$A$7:$A$9995,"="&amp;$B38,EvalData!AP$7:AP$9995)&lt;&gt;0,AVERAGEIF(EvalData!$A$7:$A$9995,"="&amp;$B38,EvalData!AP$7:AP$9995),"")</f>
        <v/>
      </c>
      <c r="AV38" s="9" t="str">
        <f>IF(SUMIF(EvalData!$A$7:$A$9995,"="&amp;$B38,EvalData!AQ$7:AQ$9995)&lt;&gt;0,AVERAGEIF(EvalData!$A$7:$A$9995,"="&amp;$B38,EvalData!AQ$7:AQ$9995),"")</f>
        <v/>
      </c>
      <c r="AW38" s="9" t="str">
        <f>IF(SUMIF(EvalData!$A$7:$A$9995,"="&amp;$B38,EvalData!AR$7:AR$9995)&lt;&gt;0,AVERAGEIF(EvalData!$A$7:$A$9995,"="&amp;$B38,EvalData!AR$7:AR$9995),"")</f>
        <v/>
      </c>
      <c r="AX38" s="12" t="str">
        <f>IF(SUMIF(EvalData!$A$7:$A$9995,"="&amp;$B38,EvalData!AS$7:AS$9995)&lt;&gt;0,AVERAGEIF(EvalData!$A$7:$A$9995,"="&amp;$B38,EvalData!AS$7:AS$9995),"")</f>
        <v/>
      </c>
      <c r="AY38" s="9" t="str">
        <f>IF(SUMIF(EvalData!$A$7:$A$9995,"="&amp;$B38,EvalData!AT$7:AT$9995)&lt;&gt;0,AVERAGEIF(EvalData!$A$7:$A$9995,"="&amp;$B38,EvalData!AT$7:AT$9995),"")</f>
        <v/>
      </c>
      <c r="AZ38" s="9" t="str">
        <f>IF(AY38&lt;&gt;"",_xlfn.MAXIFS(EvalData!AT$7:AT$9995,EvalData!A$7:A$9995,"="&amp;B38),"")</f>
        <v/>
      </c>
      <c r="BA38" s="9" t="str">
        <f>IF(SUMIF(EvalData!$A$7:$A$9995,"="&amp;$B38,EvalData!AU$7:AU$9995)&lt;&gt;0,AVERAGEIF(EvalData!$A$7:$A$9995,"="&amp;$B38,EvalData!AU$7:AU$9995),"")</f>
        <v/>
      </c>
      <c r="BB38" s="12" t="str">
        <f>IF(SUMIF(EvalData!$A$7:$A$9995,"="&amp;$B38,EvalData!AV$7:AV$9995)&lt;&gt;0,AVERAGEIF(EvalData!$A$7:$A$9995,"="&amp;$B38,EvalData!AV$7:AV$9995),"")</f>
        <v/>
      </c>
      <c r="BC38" s="9" t="str">
        <f>IF(SUMIF(EvalData!$A$7:$A$9995,"="&amp;$B38,EvalData!AW$7:AW$9995)&lt;&gt;0,AVERAGEIF(EvalData!$A$7:$A$9995,"="&amp;$B38,EvalData!AW$7:AW$9995),"")</f>
        <v/>
      </c>
      <c r="BD38" s="9" t="str">
        <f>IF(BC38&lt;&gt;"",_xlfn.MAXIFS(EvalData!AW$7:AW$9995,EvalData!A$7:A$9995,"="&amp;B38),"")</f>
        <v/>
      </c>
    </row>
    <row r="39" spans="1:56" x14ac:dyDescent="0.3">
      <c r="A39" s="72"/>
      <c r="B39" t="s">
        <v>49</v>
      </c>
      <c r="C39" s="73" t="b">
        <f>_xlfn.MAXIFS(EvalData!D$7:D$9995,EvalData!C$7:C$9995,"="&amp;B39)=MAX(EvalData!D$7:D$9995)</f>
        <v>1</v>
      </c>
      <c r="D39" s="4" cm="1">
        <f t="array" ref="D39">SUM(IF(ISNUMBER(EvalData!G$7:G$9995),IF(EvalData!$A$7:$A$9995=$B39,1,0)),0)</f>
        <v>70</v>
      </c>
      <c r="E39" s="3" cm="1">
        <f t="array" ref="E39">SUM(IF(ISNUMBER(EvalData!N$7:N$9995),IF(EvalData!$A$7:$A$9995=B39,1,0)),0)</f>
        <v>66</v>
      </c>
      <c r="F39" s="3" cm="1">
        <f t="array" ref="F39">SUM(IF(ISNUMBER(EvalData!AD$7:AD$9995),IF(EvalData!$A$7:$A$9995=B39,1,0)),0)</f>
        <v>66</v>
      </c>
      <c r="G39" s="6" cm="1">
        <f t="array" ref="G39">IF(D39&lt;&gt;0,SUM(IF(EvalData!$A$7:$A$9995=$B39,ABS(EvalData!G$7:G$9995),0))/D39,"")</f>
        <v>4856.3857142857141</v>
      </c>
      <c r="H39" s="7">
        <f>IF(SUMIF(EvalData!$A$7:$A$9995,"="&amp;$B39,EvalData!H$7:H$9995)&lt;&gt;0,AVERAGEIF(EvalData!$A$7:$A$9995,"="&amp;$B39,EvalData!H$7:H$9995),"")</f>
        <v>-5.6857142857142705E-3</v>
      </c>
      <c r="I39" s="7" cm="1">
        <f t="array" ref="I39">IF(D39&lt;&gt;0,SUM(IF(EvalData!$A$7:$A$9995=$B39,ABS(_xlfn.NUMBERVALUE(EvalData!H$7:H$9995)))/D39,0),"")</f>
        <v>0.23325714285714289</v>
      </c>
      <c r="J39" s="8">
        <f>IF(SUMIF(EvalData!$A$7:$A$9995,"="&amp;$B39,EvalData!I$7:I$9995)&lt;&gt;0,AVERAGEIF(EvalData!$A$7:$A$9995,"="&amp;$B39,EvalData!I$7:I$9995),"")</f>
        <v>3.4942571428571448E-2</v>
      </c>
      <c r="K39" s="8" cm="1">
        <f t="array" ref="K39">IF(D39&lt;&gt;0,SUM(IF(EvalData!$A$7:$A$9995=$B39,ABS(_xlfn.NUMBERVALUE(EvalData!I$7:I$9995)))/D39,0),"")</f>
        <v>0.24334114285714284</v>
      </c>
      <c r="L39" s="8">
        <f>IF(SUMIF(EvalData!$A$7:$A$9995,"="&amp;$B39,EvalData!J$7:J$9995)&lt;&gt;0,AVERAGEIF(EvalData!$A$7:$A$9995,"="&amp;$B39,EvalData!J$7:J$9995),"")</f>
        <v>6.9342857142850364E-4</v>
      </c>
      <c r="M39" s="8" cm="1">
        <f t="array" ref="M39">IF(D39&lt;&gt;0,SUM(IF(EvalData!$A$7:$A$9995=$B39,ABS(_xlfn.NUMBERVALUE(EvalData!J$7:J$9995)))/D39,0),"")</f>
        <v>0.27759028571428573</v>
      </c>
      <c r="N39" s="9">
        <f>IF(SUMIF(EvalData!$A$7:$A$9995,"="&amp;$B39,EvalData!K$7:K$9995)&lt;&gt;0,AVERAGEIF(EvalData!$A$7:$A$9995,"="&amp;$B39,EvalData!K$7:K$9995),"")</f>
        <v>0.50928571428571412</v>
      </c>
      <c r="O39" s="10">
        <f>IF(SUMIF(EvalData!$A$7:$A$9995,"="&amp;$B39,EvalData!L$7:L$9995)&lt;&gt;0,AVERAGEIF(EvalData!$A$7:$A$9995,"="&amp;$B39,EvalData!L$7:L$9995),"")</f>
        <v>22.942857142857143</v>
      </c>
      <c r="P39" s="9">
        <f>IF(SUMIF(EvalData!$A$7:$A$9995,"="&amp;$B39,EvalData!M$7:M$9995)&lt;&gt;0,AVERAGEIF(EvalData!$A$7:$A$9995,"="&amp;$B39,EvalData!M$7:M$9995),"")</f>
        <v>0.35281885714285716</v>
      </c>
      <c r="Q39" s="9">
        <f>IF(P39&lt;&gt;"",_xlfn.MAXIFS(EvalData!M$7:M$9995,EvalData!A$7:A$9995,"="&amp;B39),"")</f>
        <v>0.97221999999999997</v>
      </c>
      <c r="R39" s="10">
        <f>IF(SUMIF(EvalData!$A$7:$A$9995,"="&amp;$B39,EvalData!N$7:N$9995)&lt;&gt;0,AVERAGEIF(EvalData!$A$7:$A$9995,"="&amp;$B39,EvalData!N$7:N$9995),"")</f>
        <v>30.757575757575758</v>
      </c>
      <c r="S39" s="62">
        <f>IF(SUMIF(EvalData!$A$7:$A$9995,"="&amp;$B39,EvalData!O$7:O$9995)&lt;&gt;0,AVERAGEIF(EvalData!$A$7:$A$9995,"="&amp;$B39,EvalData!O$7:O$9995),"")</f>
        <v>9.0672727272727247</v>
      </c>
      <c r="T39" s="6">
        <f>IF(SUMIF(EvalData!$A$7:$A$9995,"="&amp;$B39,EvalData!P$7:P$9995)&lt;&gt;0,AVERAGEIF(EvalData!$A$7:$A$9995,"="&amp;$B39,EvalData!P$7:P$9995),"")</f>
        <v>4302.1424242424237</v>
      </c>
      <c r="U39" s="6">
        <f>IF(SUMIF(EvalData!$A$7:$A$9995,"="&amp;$B39,EvalData!Q$7:Q$9995)&lt;&gt;0,AVERAGEIF(EvalData!$A$7:$A$9995,"="&amp;$B39,EvalData!Q$7:Q$9995),"")</f>
        <v>204.24848484848482</v>
      </c>
      <c r="V39" s="11">
        <f>IF(SUMIF(EvalData!$A$7:$A$9995,"="&amp;$B39,EvalData!R$7:R$9995)&lt;&gt;0,AVERAGEIF(EvalData!$A$7:$A$9995,"="&amp;$B39,EvalData!R$7:R$9995),"")</f>
        <v>0.29251454545454536</v>
      </c>
      <c r="W39" s="7">
        <f>IF(SUMIF(EvalData!$A$7:$A$9995,"="&amp;$B39,EvalData!S$7:S$9995)&lt;&gt;0,AVERAGEIF(EvalData!$A$7:$A$9995,"="&amp;$B39,EvalData!S$7:S$9995),"")</f>
        <v>-0.11436969696969695</v>
      </c>
      <c r="X39" s="9">
        <f>IF(SUMIF(EvalData!$A$7:$A$9995,"="&amp;$B39,EvalData!T$7:T$9995)&lt;&gt;0,AVERAGEIF(EvalData!$A$7:$A$9995,"="&amp;$B39,EvalData!T$7:T$9995),"")</f>
        <v>0.63071939393939402</v>
      </c>
      <c r="Y39" s="9">
        <f>IF(SUMIF(EvalData!$A$7:$A$9995,"="&amp;$B39,EvalData!U$7:U$9995)&lt;&gt;0,AVERAGEIF(EvalData!$A$7:$A$9995,"="&amp;$B39,EvalData!U$7:U$9995),"")</f>
        <v>-0.25669363636363646</v>
      </c>
      <c r="Z39" s="9">
        <f>IF(SUMIF(EvalData!$A$7:$A$9995,"="&amp;$B39,EvalData!V$7:V$9995)&lt;&gt;0,AVERAGEIF(EvalData!$A$7:$A$9995,"="&amp;$B39,EvalData!V$7:V$9995),"")</f>
        <v>0.35213424242424235</v>
      </c>
      <c r="AA39" s="9">
        <f>IF(SUMIF(EvalData!$A$7:$A$9995,"="&amp;$B39,EvalData!W$7:W$9995)&lt;&gt;0,AVERAGEIF(EvalData!$A$7:$A$9995,"="&amp;$B39,EvalData!W$7:W$9995),"")</f>
        <v>0.17650287878787876</v>
      </c>
      <c r="AB39" s="6">
        <f>IF(SUMIF(EvalData!$A$7:$A$9995,"="&amp;$B39,EvalData!X$7:X$9995)&lt;&gt;0,AVERAGEIF(EvalData!$A$7:$A$9995,"="&amp;$B39,EvalData!X$7:X$9995),"")</f>
        <v>351.17060606060613</v>
      </c>
      <c r="AC39" s="9">
        <f>IF(SUMIF(EvalData!$A$7:$A$9995,"="&amp;$B39,EvalData!Y$7:Y$9995)&lt;&gt;0,AVERAGEIF(EvalData!$A$7:$A$9995,"="&amp;$B39,EvalData!Y$7:Y$9995),"")</f>
        <v>0.38927484848484833</v>
      </c>
      <c r="AD39" s="9">
        <f>IF(SUMIF(EvalData!$A$7:$A$9995,"="&amp;$B39,EvalData!Z$7:Z$9995)&lt;&gt;0,AVERAGEIF(EvalData!$A$7:$A$9995,"="&amp;$B39,EvalData!Z$7:Z$9995),"")</f>
        <v>0.39762151515151511</v>
      </c>
      <c r="AE39" s="9">
        <f>IF(SUMIF(EvalData!$A$7:$A$9995,"="&amp;$B39,EvalData!AA$7:AA$9995)&lt;&gt;0,AVERAGEIF(EvalData!$A$7:$A$9995,"="&amp;$B39,EvalData!AA$7:AA$9995),"")</f>
        <v>0.15296969696969701</v>
      </c>
      <c r="AF39" s="6">
        <f>IF(SUMIF(EvalData!$A$7:$A$9995,"="&amp;$B39,EvalData!AB$7:AB$9995)&lt;&gt;0,AVERAGEIF(EvalData!$A$7:$A$9995,"="&amp;$B39,EvalData!AB$7:AB$9995),"")</f>
        <v>26.878787878787879</v>
      </c>
      <c r="AG39" s="9">
        <f>IF(SUMIF(EvalData!$A$7:$A$9995,"="&amp;$B39,EvalData!AC$7:AC$9995)&lt;&gt;0,AVERAGEIF(EvalData!$A$7:$A$9995,"="&amp;$B39,EvalData!AC$7:AC$9995),"")</f>
        <v>0.22087606060606066</v>
      </c>
      <c r="AH39" s="9">
        <f>IF(AG39&lt;&gt;"",_xlfn.MAXIFS(EvalData!AC$7:AC$9995,EvalData!A$7:A$9995,"="&amp;B39),"")</f>
        <v>0.8</v>
      </c>
      <c r="AI39" s="6">
        <f>IF(SUMIF(EvalData!$A$7:$A$9995,"="&amp;$B39,EvalData!AD$7:AD$9995)&lt;&gt;0,AVERAGEIF(EvalData!$A$7:$A$9995,"="&amp;$B39,EvalData!AD$7:AD$9995),"")</f>
        <v>30.757575757575758</v>
      </c>
      <c r="AJ39" s="9">
        <f>IF(SUMIF(EvalData!$A$7:$A$9995,"="&amp;$B39,EvalData!AE$7:AE$9995)&lt;&gt;0,AVERAGEIF(EvalData!$A$7:$A$9995,"="&amp;$B39,EvalData!AE$7:AE$9995),"")</f>
        <v>0.6953512121212122</v>
      </c>
      <c r="AK39" s="12">
        <f>IF(SUMIF(EvalData!$A$7:$A$9995,"="&amp;$B39,EvalData!AF$7:AF$9995)&lt;&gt;0,AVERAGEIF(EvalData!$A$7:$A$9995,"="&amp;$B39,EvalData!AF$7:AF$9995),"")</f>
        <v>2.1792121212121218</v>
      </c>
      <c r="AL39" s="12">
        <f>IF(SUMIF(EvalData!$A$7:$A$9995,"="&amp;$B39,EvalData!AG$7:AG$9995)&lt;&gt;0,AVERAGEIF(EvalData!$A$7:$A$9995,"="&amp;$B39,EvalData!AG$7:AG$9995),"")</f>
        <v>2.5281060606060617</v>
      </c>
      <c r="AM39" s="12">
        <f>IF(SUMIF(EvalData!$A$7:$A$9995,"="&amp;$B39,EvalData!AH$7:AH$9995)&lt;&gt;0,AVERAGEIF(EvalData!$A$7:$A$9995,"="&amp;$B39,EvalData!AH$7:AH$9995),"")</f>
        <v>3.2476212121212114</v>
      </c>
      <c r="AN39" s="12">
        <f>IF(SUMIF(EvalData!$A$7:$A$9995,"="&amp;$B39,EvalData!AI$7:AI$9995)&lt;&gt;0,AVERAGEIF(EvalData!$A$7:$A$9995,"="&amp;$B39,EvalData!AI$7:AI$9995),"")</f>
        <v>56.407181818181812</v>
      </c>
      <c r="AO39" s="12">
        <f>IF(SUMIF(EvalData!$A$7:$A$9995,"="&amp;$B39,EvalData!AJ$7:AJ$9995)&lt;&gt;0,AVERAGEIF(EvalData!$A$7:$A$9995,"="&amp;$B39,EvalData!AJ$7:AJ$9995),"")</f>
        <v>6.57969696969697</v>
      </c>
      <c r="AP39" s="12">
        <f>IF(SUMIF(EvalData!$A$7:$A$9995,"="&amp;$B39,EvalData!AK$7:AK$9995)&lt;&gt;0,AVERAGEIF(EvalData!$A$7:$A$9995,"="&amp;$B39,EvalData!AK$7:AK$9995),"")</f>
        <v>37.143772727272733</v>
      </c>
      <c r="AQ39" s="9">
        <f>IF(SUMIF(EvalData!$A$7:$A$9995,"="&amp;$B39,EvalData!AL$7:AL$9995)&lt;&gt;0,AVERAGEIF(EvalData!$A$7:$A$9995,"="&amp;$B39,EvalData!AL$7:AL$9995),"")</f>
        <v>0.12485060606060612</v>
      </c>
      <c r="AR39" s="9">
        <f>IF(SUMIF(EvalData!$A$7:$A$9995,"="&amp;$B39,EvalData!AM$7:AM$9995)&lt;&gt;0,AVERAGEIF(EvalData!$A$7:$A$9995,"="&amp;$B39,EvalData!AM$7:AM$9995),"")</f>
        <v>0.10987909090909098</v>
      </c>
      <c r="AS39" s="6">
        <f>IF(SUMIF(EvalData!$A$7:$A$9995,"="&amp;$B39,EvalData!AN$7:AN$9995)&lt;&gt;0,AVERAGEIF(EvalData!$A$7:$A$9995,"="&amp;$B39,EvalData!AN$7:AN$9995),"")</f>
        <v>84866.484848484848</v>
      </c>
      <c r="AT39" s="6">
        <f>IF(SUMIF(EvalData!$A$7:$A$9995,"="&amp;$B39,EvalData!AO$7:AO$9995)&lt;&gt;0,AVERAGEIF(EvalData!$A$7:$A$9995,"="&amp;$B39,EvalData!AO$7:AO$9995),"")</f>
        <v>132.7621212121212</v>
      </c>
      <c r="AU39" s="9">
        <f>IF(SUMIF(EvalData!$A$7:$A$9995,"="&amp;$B39,EvalData!AP$7:AP$9995)&lt;&gt;0,AVERAGEIF(EvalData!$A$7:$A$9995,"="&amp;$B39,EvalData!AP$7:AP$9995),"")</f>
        <v>0.43590621212121211</v>
      </c>
      <c r="AV39" s="9">
        <f>IF(SUMIF(EvalData!$A$7:$A$9995,"="&amp;$B39,EvalData!AQ$7:AQ$9995)&lt;&gt;0,AVERAGEIF(EvalData!$A$7:$A$9995,"="&amp;$B39,EvalData!AQ$7:AQ$9995),"")</f>
        <v>0.88541772727272738</v>
      </c>
      <c r="AW39" s="9">
        <f>IF(SUMIF(EvalData!$A$7:$A$9995,"="&amp;$B39,EvalData!AR$7:AR$9995)&lt;&gt;0,AVERAGEIF(EvalData!$A$7:$A$9995,"="&amp;$B39,EvalData!AR$7:AR$9995),"")</f>
        <v>0.2931818181818181</v>
      </c>
      <c r="AX39" s="12">
        <f>IF(SUMIF(EvalData!$A$7:$A$9995,"="&amp;$B39,EvalData!AS$7:AS$9995)&lt;&gt;0,AVERAGEIF(EvalData!$A$7:$A$9995,"="&amp;$B39,EvalData!AS$7:AS$9995),"")</f>
        <v>20.151515151515152</v>
      </c>
      <c r="AY39" s="9">
        <f>IF(SUMIF(EvalData!$A$7:$A$9995,"="&amp;$B39,EvalData!AT$7:AT$9995)&lt;&gt;0,AVERAGEIF(EvalData!$A$7:$A$9995,"="&amp;$B39,EvalData!AT$7:AT$9995),"")</f>
        <v>0.3918766666666666</v>
      </c>
      <c r="AZ39" s="9">
        <f>IF(AY39&lt;&gt;"",_xlfn.MAXIFS(EvalData!AT$7:AT$9995,EvalData!A$7:A$9995,"="&amp;B39),"")</f>
        <v>0.79166999999999998</v>
      </c>
      <c r="BA39" s="9">
        <f>IF(SUMIF(EvalData!$A$7:$A$9995,"="&amp;$B39,EvalData!AU$7:AU$9995)&lt;&gt;0,AVERAGEIF(EvalData!$A$7:$A$9995,"="&amp;$B39,EvalData!AU$7:AU$9995),"")</f>
        <v>0.42539030303030306</v>
      </c>
      <c r="BB39" s="12">
        <f>IF(SUMIF(EvalData!$A$7:$A$9995,"="&amp;$B39,EvalData!AV$7:AV$9995)&lt;&gt;0,AVERAGEIF(EvalData!$A$7:$A$9995,"="&amp;$B39,EvalData!AV$7:AV$9995),"")</f>
        <v>24.696969696969695</v>
      </c>
      <c r="BC39" s="9">
        <f>IF(SUMIF(EvalData!$A$7:$A$9995,"="&amp;$B39,EvalData!AW$7:AW$9995)&lt;&gt;0,AVERAGEIF(EvalData!$A$7:$A$9995,"="&amp;$B39,EvalData!AW$7:AW$9995),"")</f>
        <v>0.23549878787878784</v>
      </c>
      <c r="BD39" s="9">
        <f>IF(BC39&lt;&gt;"",_xlfn.MAXIFS(EvalData!AW$7:AW$9995,EvalData!A$7:A$9995,"="&amp;B39),"")</f>
        <v>0.37930999999999998</v>
      </c>
    </row>
    <row r="40" spans="1:56" x14ac:dyDescent="0.3">
      <c r="A40" s="72"/>
      <c r="B40" t="s">
        <v>42</v>
      </c>
      <c r="C40" s="73" t="b">
        <f>_xlfn.MAXIFS(EvalData!D$7:D$9995,EvalData!C$7:C$9995,"="&amp;B40)=MAX(EvalData!D$7:D$9995)</f>
        <v>0</v>
      </c>
      <c r="D40" s="4" cm="1">
        <f t="array" ref="D40">SUM(IF(ISNUMBER(EvalData!G$7:G$9995),IF(EvalData!$A$7:$A$9995=$B40,1,0)),0)</f>
        <v>56</v>
      </c>
      <c r="E40" s="3" cm="1">
        <f t="array" ref="E40">SUM(IF(ISNUMBER(EvalData!N$7:N$9995),IF(EvalData!$A$7:$A$9995=B40,1,0)),0)</f>
        <v>0</v>
      </c>
      <c r="F40" s="3" cm="1">
        <f t="array" ref="F40">SUM(IF(ISNUMBER(EvalData!AD$7:AD$9995),IF(EvalData!$A$7:$A$9995=B40,1,0)),0)</f>
        <v>0</v>
      </c>
      <c r="G40" s="6" cm="1">
        <f t="array" ref="G40">IF(D40&lt;&gt;0,SUM(IF(EvalData!$A$7:$A$9995=$B40,ABS(EvalData!G$7:G$9995),0))/D40,"")</f>
        <v>3557.1785714285716</v>
      </c>
      <c r="H40" s="7">
        <f>IF(SUMIF(EvalData!$A$7:$A$9995,"="&amp;$B40,EvalData!H$7:H$9995)&lt;&gt;0,AVERAGEIF(EvalData!$A$7:$A$9995,"="&amp;$B40,EvalData!H$7:H$9995),"")</f>
        <v>-0.11125000000000003</v>
      </c>
      <c r="I40" s="7" cm="1">
        <f t="array" ref="I40">IF(D40&lt;&gt;0,SUM(IF(EvalData!$A$7:$A$9995=$B40,ABS(_xlfn.NUMBERVALUE(EvalData!H$7:H$9995)))/D40,0),"")</f>
        <v>0.21450000000000005</v>
      </c>
      <c r="J40" s="8">
        <f>IF(SUMIF(EvalData!$A$7:$A$9995,"="&amp;$B40,EvalData!I$7:I$9995)&lt;&gt;0,AVERAGEIF(EvalData!$A$7:$A$9995,"="&amp;$B40,EvalData!I$7:I$9995),"")</f>
        <v>-5.9089464285714308E-2</v>
      </c>
      <c r="K40" s="8" cm="1">
        <f t="array" ref="K40">IF(D40&lt;&gt;0,SUM(IF(EvalData!$A$7:$A$9995=$B40,ABS(_xlfn.NUMBERVALUE(EvalData!I$7:I$9995)))/D40,0),"")</f>
        <v>0.19926803571428578</v>
      </c>
      <c r="L40" s="8">
        <f>IF(SUMIF(EvalData!$A$7:$A$9995,"="&amp;$B40,EvalData!J$7:J$9995)&lt;&gt;0,AVERAGEIF(EvalData!$A$7:$A$9995,"="&amp;$B40,EvalData!J$7:J$9995),"")</f>
        <v>-0.14540875</v>
      </c>
      <c r="M40" s="8" cm="1">
        <f t="array" ref="M40">IF(D40&lt;&gt;0,SUM(IF(EvalData!$A$7:$A$9995=$B40,ABS(_xlfn.NUMBERVALUE(EvalData!J$7:J$9995)))/D40,0),"")</f>
        <v>0.28558732142857141</v>
      </c>
      <c r="N40" s="9">
        <f>IF(SUMIF(EvalData!$A$7:$A$9995,"="&amp;$B40,EvalData!K$7:K$9995)&lt;&gt;0,AVERAGEIF(EvalData!$A$7:$A$9995,"="&amp;$B40,EvalData!K$7:K$9995),"")</f>
        <v>0.63571428571428557</v>
      </c>
      <c r="O40" s="10">
        <f>IF(SUMIF(EvalData!$A$7:$A$9995,"="&amp;$B40,EvalData!L$7:L$9995)&lt;&gt;0,AVERAGEIF(EvalData!$A$7:$A$9995,"="&amp;$B40,EvalData!L$7:L$9995),"")</f>
        <v>17.285714285714285</v>
      </c>
      <c r="P40" s="9">
        <f>IF(SUMIF(EvalData!$A$7:$A$9995,"="&amp;$B40,EvalData!M$7:M$9995)&lt;&gt;0,AVERAGEIF(EvalData!$A$7:$A$9995,"="&amp;$B40,EvalData!M$7:M$9995),"")</f>
        <v>0.52602178571428559</v>
      </c>
      <c r="Q40" s="9">
        <f>IF(P40&lt;&gt;"",_xlfn.MAXIFS(EvalData!M$7:M$9995,EvalData!A$7:A$9995,"="&amp;B40),"")</f>
        <v>1</v>
      </c>
      <c r="R40" s="10" t="str">
        <f>IF(SUMIF(EvalData!$A$7:$A$9995,"="&amp;$B40,EvalData!N$7:N$9995)&lt;&gt;0,AVERAGEIF(EvalData!$A$7:$A$9995,"="&amp;$B40,EvalData!N$7:N$9995),"")</f>
        <v/>
      </c>
      <c r="S40" s="62" t="str">
        <f>IF(SUMIF(EvalData!$A$7:$A$9995,"="&amp;$B40,EvalData!O$7:O$9995)&lt;&gt;0,AVERAGEIF(EvalData!$A$7:$A$9995,"="&amp;$B40,EvalData!O$7:O$9995),"")</f>
        <v/>
      </c>
      <c r="T40" s="6" t="str">
        <f>IF(SUMIF(EvalData!$A$7:$A$9995,"="&amp;$B40,EvalData!P$7:P$9995)&lt;&gt;0,AVERAGEIF(EvalData!$A$7:$A$9995,"="&amp;$B40,EvalData!P$7:P$9995),"")</f>
        <v/>
      </c>
      <c r="U40" s="6" t="str">
        <f>IF(SUMIF(EvalData!$A$7:$A$9995,"="&amp;$B40,EvalData!Q$7:Q$9995)&lt;&gt;0,AVERAGEIF(EvalData!$A$7:$A$9995,"="&amp;$B40,EvalData!Q$7:Q$9995),"")</f>
        <v/>
      </c>
      <c r="V40" s="11" t="str">
        <f>IF(SUMIF(EvalData!$A$7:$A$9995,"="&amp;$B40,EvalData!R$7:R$9995)&lt;&gt;0,AVERAGEIF(EvalData!$A$7:$A$9995,"="&amp;$B40,EvalData!R$7:R$9995),"")</f>
        <v/>
      </c>
      <c r="W40" s="7" t="str">
        <f>IF(SUMIF(EvalData!$A$7:$A$9995,"="&amp;$B40,EvalData!S$7:S$9995)&lt;&gt;0,AVERAGEIF(EvalData!$A$7:$A$9995,"="&amp;$B40,EvalData!S$7:S$9995),"")</f>
        <v/>
      </c>
      <c r="X40" s="9" t="str">
        <f>IF(SUMIF(EvalData!$A$7:$A$9995,"="&amp;$B40,EvalData!T$7:T$9995)&lt;&gt;0,AVERAGEIF(EvalData!$A$7:$A$9995,"="&amp;$B40,EvalData!T$7:T$9995),"")</f>
        <v/>
      </c>
      <c r="Y40" s="9" t="str">
        <f>IF(SUMIF(EvalData!$A$7:$A$9995,"="&amp;$B40,EvalData!U$7:U$9995)&lt;&gt;0,AVERAGEIF(EvalData!$A$7:$A$9995,"="&amp;$B40,EvalData!U$7:U$9995),"")</f>
        <v/>
      </c>
      <c r="Z40" s="9" t="str">
        <f>IF(SUMIF(EvalData!$A$7:$A$9995,"="&amp;$B40,EvalData!V$7:V$9995)&lt;&gt;0,AVERAGEIF(EvalData!$A$7:$A$9995,"="&amp;$B40,EvalData!V$7:V$9995),"")</f>
        <v/>
      </c>
      <c r="AA40" s="9" t="str">
        <f>IF(SUMIF(EvalData!$A$7:$A$9995,"="&amp;$B40,EvalData!W$7:W$9995)&lt;&gt;0,AVERAGEIF(EvalData!$A$7:$A$9995,"="&amp;$B40,EvalData!W$7:W$9995),"")</f>
        <v/>
      </c>
      <c r="AB40" s="6" t="str">
        <f>IF(SUMIF(EvalData!$A$7:$A$9995,"="&amp;$B40,EvalData!X$7:X$9995)&lt;&gt;0,AVERAGEIF(EvalData!$A$7:$A$9995,"="&amp;$B40,EvalData!X$7:X$9995),"")</f>
        <v/>
      </c>
      <c r="AC40" s="9" t="str">
        <f>IF(SUMIF(EvalData!$A$7:$A$9995,"="&amp;$B40,EvalData!Y$7:Y$9995)&lt;&gt;0,AVERAGEIF(EvalData!$A$7:$A$9995,"="&amp;$B40,EvalData!Y$7:Y$9995),"")</f>
        <v/>
      </c>
      <c r="AD40" s="9" t="str">
        <f>IF(SUMIF(EvalData!$A$7:$A$9995,"="&amp;$B40,EvalData!Z$7:Z$9995)&lt;&gt;0,AVERAGEIF(EvalData!$A$7:$A$9995,"="&amp;$B40,EvalData!Z$7:Z$9995),"")</f>
        <v/>
      </c>
      <c r="AE40" s="9" t="str">
        <f>IF(SUMIF(EvalData!$A$7:$A$9995,"="&amp;$B40,EvalData!AA$7:AA$9995)&lt;&gt;0,AVERAGEIF(EvalData!$A$7:$A$9995,"="&amp;$B40,EvalData!AA$7:AA$9995),"")</f>
        <v/>
      </c>
      <c r="AF40" s="6" t="str">
        <f>IF(SUMIF(EvalData!$A$7:$A$9995,"="&amp;$B40,EvalData!AB$7:AB$9995)&lt;&gt;0,AVERAGEIF(EvalData!$A$7:$A$9995,"="&amp;$B40,EvalData!AB$7:AB$9995),"")</f>
        <v/>
      </c>
      <c r="AG40" s="9" t="str">
        <f>IF(SUMIF(EvalData!$A$7:$A$9995,"="&amp;$B40,EvalData!AC$7:AC$9995)&lt;&gt;0,AVERAGEIF(EvalData!$A$7:$A$9995,"="&amp;$B40,EvalData!AC$7:AC$9995),"")</f>
        <v/>
      </c>
      <c r="AH40" s="9" t="str">
        <f>IF(AG40&lt;&gt;"",_xlfn.MAXIFS(EvalData!AC$7:AC$9995,EvalData!A$7:A$9995,"="&amp;B40),"")</f>
        <v/>
      </c>
      <c r="AI40" s="6" t="str">
        <f>IF(SUMIF(EvalData!$A$7:$A$9995,"="&amp;$B40,EvalData!AD$7:AD$9995)&lt;&gt;0,AVERAGEIF(EvalData!$A$7:$A$9995,"="&amp;$B40,EvalData!AD$7:AD$9995),"")</f>
        <v/>
      </c>
      <c r="AJ40" s="9" t="str">
        <f>IF(SUMIF(EvalData!$A$7:$A$9995,"="&amp;$B40,EvalData!AE$7:AE$9995)&lt;&gt;0,AVERAGEIF(EvalData!$A$7:$A$9995,"="&amp;$B40,EvalData!AE$7:AE$9995),"")</f>
        <v/>
      </c>
      <c r="AK40" s="12" t="str">
        <f>IF(SUMIF(EvalData!$A$7:$A$9995,"="&amp;$B40,EvalData!AF$7:AF$9995)&lt;&gt;0,AVERAGEIF(EvalData!$A$7:$A$9995,"="&amp;$B40,EvalData!AF$7:AF$9995),"")</f>
        <v/>
      </c>
      <c r="AL40" s="12" t="str">
        <f>IF(SUMIF(EvalData!$A$7:$A$9995,"="&amp;$B40,EvalData!AG$7:AG$9995)&lt;&gt;0,AVERAGEIF(EvalData!$A$7:$A$9995,"="&amp;$B40,EvalData!AG$7:AG$9995),"")</f>
        <v/>
      </c>
      <c r="AM40" s="12" t="str">
        <f>IF(SUMIF(EvalData!$A$7:$A$9995,"="&amp;$B40,EvalData!AH$7:AH$9995)&lt;&gt;0,AVERAGEIF(EvalData!$A$7:$A$9995,"="&amp;$B40,EvalData!AH$7:AH$9995),"")</f>
        <v/>
      </c>
      <c r="AN40" s="12" t="str">
        <f>IF(SUMIF(EvalData!$A$7:$A$9995,"="&amp;$B40,EvalData!AI$7:AI$9995)&lt;&gt;0,AVERAGEIF(EvalData!$A$7:$A$9995,"="&amp;$B40,EvalData!AI$7:AI$9995),"")</f>
        <v/>
      </c>
      <c r="AO40" s="12" t="str">
        <f>IF(SUMIF(EvalData!$A$7:$A$9995,"="&amp;$B40,EvalData!AJ$7:AJ$9995)&lt;&gt;0,AVERAGEIF(EvalData!$A$7:$A$9995,"="&amp;$B40,EvalData!AJ$7:AJ$9995),"")</f>
        <v/>
      </c>
      <c r="AP40" s="12" t="str">
        <f>IF(SUMIF(EvalData!$A$7:$A$9995,"="&amp;$B40,EvalData!AK$7:AK$9995)&lt;&gt;0,AVERAGEIF(EvalData!$A$7:$A$9995,"="&amp;$B40,EvalData!AK$7:AK$9995),"")</f>
        <v/>
      </c>
      <c r="AQ40" s="9" t="str">
        <f>IF(SUMIF(EvalData!$A$7:$A$9995,"="&amp;$B40,EvalData!AL$7:AL$9995)&lt;&gt;0,AVERAGEIF(EvalData!$A$7:$A$9995,"="&amp;$B40,EvalData!AL$7:AL$9995),"")</f>
        <v/>
      </c>
      <c r="AR40" s="9" t="str">
        <f>IF(SUMIF(EvalData!$A$7:$A$9995,"="&amp;$B40,EvalData!AM$7:AM$9995)&lt;&gt;0,AVERAGEIF(EvalData!$A$7:$A$9995,"="&amp;$B40,EvalData!AM$7:AM$9995),"")</f>
        <v/>
      </c>
      <c r="AS40" s="6" t="str">
        <f>IF(SUMIF(EvalData!$A$7:$A$9995,"="&amp;$B40,EvalData!AN$7:AN$9995)&lt;&gt;0,AVERAGEIF(EvalData!$A$7:$A$9995,"="&amp;$B40,EvalData!AN$7:AN$9995),"")</f>
        <v/>
      </c>
      <c r="AT40" s="6" t="str">
        <f>IF(SUMIF(EvalData!$A$7:$A$9995,"="&amp;$B40,EvalData!AO$7:AO$9995)&lt;&gt;0,AVERAGEIF(EvalData!$A$7:$A$9995,"="&amp;$B40,EvalData!AO$7:AO$9995),"")</f>
        <v/>
      </c>
      <c r="AU40" s="9" t="str">
        <f>IF(SUMIF(EvalData!$A$7:$A$9995,"="&amp;$B40,EvalData!AP$7:AP$9995)&lt;&gt;0,AVERAGEIF(EvalData!$A$7:$A$9995,"="&amp;$B40,EvalData!AP$7:AP$9995),"")</f>
        <v/>
      </c>
      <c r="AV40" s="9" t="str">
        <f>IF(SUMIF(EvalData!$A$7:$A$9995,"="&amp;$B40,EvalData!AQ$7:AQ$9995)&lt;&gt;0,AVERAGEIF(EvalData!$A$7:$A$9995,"="&amp;$B40,EvalData!AQ$7:AQ$9995),"")</f>
        <v/>
      </c>
      <c r="AW40" s="9" t="str">
        <f>IF(SUMIF(EvalData!$A$7:$A$9995,"="&amp;$B40,EvalData!AR$7:AR$9995)&lt;&gt;0,AVERAGEIF(EvalData!$A$7:$A$9995,"="&amp;$B40,EvalData!AR$7:AR$9995),"")</f>
        <v/>
      </c>
      <c r="AX40" s="12" t="str">
        <f>IF(SUMIF(EvalData!$A$7:$A$9995,"="&amp;$B40,EvalData!AS$7:AS$9995)&lt;&gt;0,AVERAGEIF(EvalData!$A$7:$A$9995,"="&amp;$B40,EvalData!AS$7:AS$9995),"")</f>
        <v/>
      </c>
      <c r="AY40" s="9" t="str">
        <f>IF(SUMIF(EvalData!$A$7:$A$9995,"="&amp;$B40,EvalData!AT$7:AT$9995)&lt;&gt;0,AVERAGEIF(EvalData!$A$7:$A$9995,"="&amp;$B40,EvalData!AT$7:AT$9995),"")</f>
        <v/>
      </c>
      <c r="AZ40" s="9" t="str">
        <f>IF(AY40&lt;&gt;"",_xlfn.MAXIFS(EvalData!AT$7:AT$9995,EvalData!A$7:A$9995,"="&amp;B40),"")</f>
        <v/>
      </c>
      <c r="BA40" s="9" t="str">
        <f>IF(SUMIF(EvalData!$A$7:$A$9995,"="&amp;$B40,EvalData!AU$7:AU$9995)&lt;&gt;0,AVERAGEIF(EvalData!$A$7:$A$9995,"="&amp;$B40,EvalData!AU$7:AU$9995),"")</f>
        <v/>
      </c>
      <c r="BB40" s="12" t="str">
        <f>IF(SUMIF(EvalData!$A$7:$A$9995,"="&amp;$B40,EvalData!AV$7:AV$9995)&lt;&gt;0,AVERAGEIF(EvalData!$A$7:$A$9995,"="&amp;$B40,EvalData!AV$7:AV$9995),"")</f>
        <v/>
      </c>
      <c r="BC40" s="9" t="str">
        <f>IF(SUMIF(EvalData!$A$7:$A$9995,"="&amp;$B40,EvalData!AW$7:AW$9995)&lt;&gt;0,AVERAGEIF(EvalData!$A$7:$A$9995,"="&amp;$B40,EvalData!AW$7:AW$9995),"")</f>
        <v/>
      </c>
      <c r="BD40" s="9" t="str">
        <f>IF(BC40&lt;&gt;"",_xlfn.MAXIFS(EvalData!AW$7:AW$9995,EvalData!A$7:A$9995,"="&amp;B40),"")</f>
        <v/>
      </c>
    </row>
    <row r="41" spans="1:56" x14ac:dyDescent="0.3">
      <c r="A41" s="72"/>
      <c r="B41" t="s">
        <v>56</v>
      </c>
      <c r="C41" s="73" t="b">
        <f>_xlfn.MAXIFS(EvalData!D$7:D$9995,EvalData!C$7:C$9995,"="&amp;B41)=MAX(EvalData!D$7:D$9995)</f>
        <v>0</v>
      </c>
      <c r="D41" s="4" cm="1">
        <f t="array" ref="D41">SUM(IF(ISNUMBER(EvalData!G$7:G$9995),IF(EvalData!$A$7:$A$9995=$B41,1,0)),0)</f>
        <v>24</v>
      </c>
      <c r="E41" s="3" cm="1">
        <f t="array" ref="E41">SUM(IF(ISNUMBER(EvalData!N$7:N$9995),IF(EvalData!$A$7:$A$9995=B41,1,0)),0)</f>
        <v>24</v>
      </c>
      <c r="F41" s="3" cm="1">
        <f t="array" ref="F41">SUM(IF(ISNUMBER(EvalData!AD$7:AD$9995),IF(EvalData!$A$7:$A$9995=B41,1,0)),0)</f>
        <v>0</v>
      </c>
      <c r="G41" s="6" cm="1">
        <f t="array" ref="G41">IF(D41&lt;&gt;0,SUM(IF(EvalData!$A$7:$A$9995=$B41,ABS(EvalData!G$7:G$9995),0))/D41,"")</f>
        <v>5356.083333333333</v>
      </c>
      <c r="H41" s="7">
        <f>IF(SUMIF(EvalData!$A$7:$A$9995,"="&amp;$B41,EvalData!H$7:H$9995)&lt;&gt;0,AVERAGEIF(EvalData!$A$7:$A$9995,"="&amp;$B41,EvalData!H$7:H$9995),"")</f>
        <v>0.29658333333333337</v>
      </c>
      <c r="I41" s="7" cm="1">
        <f t="array" ref="I41">IF(D41&lt;&gt;0,SUM(IF(EvalData!$A$7:$A$9995=$B41,ABS(_xlfn.NUMBERVALUE(EvalData!H$7:H$9995)))/D41,0),"")</f>
        <v>0.31258333333333321</v>
      </c>
      <c r="J41" s="8">
        <f>IF(SUMIF(EvalData!$A$7:$A$9995,"="&amp;$B41,EvalData!I$7:I$9995)&lt;&gt;0,AVERAGEIF(EvalData!$A$7:$A$9995,"="&amp;$B41,EvalData!I$7:I$9995),"")</f>
        <v>0.39356250000000004</v>
      </c>
      <c r="K41" s="8" cm="1">
        <f t="array" ref="K41">IF(D41&lt;&gt;0,SUM(IF(EvalData!$A$7:$A$9995=$B41,ABS(_xlfn.NUMBERVALUE(EvalData!I$7:I$9995)))/D41,0),"")</f>
        <v>0.40869750000000005</v>
      </c>
      <c r="L41" s="8">
        <f>IF(SUMIF(EvalData!$A$7:$A$9995,"="&amp;$B41,EvalData!J$7:J$9995)&lt;&gt;0,AVERAGEIF(EvalData!$A$7:$A$9995,"="&amp;$B41,EvalData!J$7:J$9995),"")</f>
        <v>0.39270708333333332</v>
      </c>
      <c r="M41" s="8" cm="1">
        <f t="array" ref="M41">IF(D41&lt;&gt;0,SUM(IF(EvalData!$A$7:$A$9995=$B41,ABS(_xlfn.NUMBERVALUE(EvalData!J$7:J$9995)))/D41,0),"")</f>
        <v>0.40955291666666666</v>
      </c>
      <c r="N41" s="9">
        <f>IF(SUMIF(EvalData!$A$7:$A$9995,"="&amp;$B41,EvalData!K$7:K$9995)&lt;&gt;0,AVERAGEIF(EvalData!$A$7:$A$9995,"="&amp;$B41,EvalData!K$7:K$9995),"")</f>
        <v>0.4916666666666667</v>
      </c>
      <c r="O41" s="10">
        <f>IF(SUMIF(EvalData!$A$7:$A$9995,"="&amp;$B41,EvalData!L$7:L$9995)&lt;&gt;0,AVERAGEIF(EvalData!$A$7:$A$9995,"="&amp;$B41,EvalData!L$7:L$9995),"")</f>
        <v>26.041666666666668</v>
      </c>
      <c r="P41" s="9">
        <f>IF(SUMIF(EvalData!$A$7:$A$9995,"="&amp;$B41,EvalData!M$7:M$9995)&lt;&gt;0,AVERAGEIF(EvalData!$A$7:$A$9995,"="&amp;$B41,EvalData!M$7:M$9995),"")</f>
        <v>0.31600083333333334</v>
      </c>
      <c r="Q41" s="9">
        <f>IF(P41&lt;&gt;"",_xlfn.MAXIFS(EvalData!M$7:M$9995,EvalData!A$7:A$9995,"="&amp;B41),"")</f>
        <v>1</v>
      </c>
      <c r="R41" s="10">
        <f>IF(SUMIF(EvalData!$A$7:$A$9995,"="&amp;$B41,EvalData!N$7:N$9995)&lt;&gt;0,AVERAGEIF(EvalData!$A$7:$A$9995,"="&amp;$B41,EvalData!N$7:N$9995),"")</f>
        <v>51</v>
      </c>
      <c r="S41" s="62">
        <f>IF(SUMIF(EvalData!$A$7:$A$9995,"="&amp;$B41,EvalData!O$7:O$9995)&lt;&gt;0,AVERAGEIF(EvalData!$A$7:$A$9995,"="&amp;$B41,EvalData!O$7:O$9995),"")</f>
        <v>29.782499999999999</v>
      </c>
      <c r="T41" s="6">
        <f>IF(SUMIF(EvalData!$A$7:$A$9995,"="&amp;$B41,EvalData!P$7:P$9995)&lt;&gt;0,AVERAGEIF(EvalData!$A$7:$A$9995,"="&amp;$B41,EvalData!P$7:P$9995),"")</f>
        <v>14525.10833333333</v>
      </c>
      <c r="U41" s="6">
        <f>IF(SUMIF(EvalData!$A$7:$A$9995,"="&amp;$B41,EvalData!Q$7:Q$9995)&lt;&gt;0,AVERAGEIF(EvalData!$A$7:$A$9995,"="&amp;$B41,EvalData!Q$7:Q$9995),"")</f>
        <v>183.94291666666666</v>
      </c>
      <c r="V41" s="11">
        <f>IF(SUMIF(EvalData!$A$7:$A$9995,"="&amp;$B41,EvalData!R$7:R$9995)&lt;&gt;0,AVERAGEIF(EvalData!$A$7:$A$9995,"="&amp;$B41,EvalData!R$7:R$9995),"")</f>
        <v>0.40516749999999996</v>
      </c>
      <c r="W41" s="7">
        <f>IF(SUMIF(EvalData!$A$7:$A$9995,"="&amp;$B41,EvalData!S$7:S$9995)&lt;&gt;0,AVERAGEIF(EvalData!$A$7:$A$9995,"="&amp;$B41,EvalData!S$7:S$9995),"")</f>
        <v>0.1594491666666667</v>
      </c>
      <c r="X41" s="9">
        <f>IF(SUMIF(EvalData!$A$7:$A$9995,"="&amp;$B41,EvalData!T$7:T$9995)&lt;&gt;0,AVERAGEIF(EvalData!$A$7:$A$9995,"="&amp;$B41,EvalData!T$7:T$9995),"")</f>
        <v>1.1029158333333333</v>
      </c>
      <c r="Y41" s="9">
        <f>IF(SUMIF(EvalData!$A$7:$A$9995,"="&amp;$B41,EvalData!U$7:U$9995)&lt;&gt;0,AVERAGEIF(EvalData!$A$7:$A$9995,"="&amp;$B41,EvalData!U$7:U$9995),"")</f>
        <v>0.13028291666666672</v>
      </c>
      <c r="Z41" s="9">
        <f>IF(SUMIF(EvalData!$A$7:$A$9995,"="&amp;$B41,EvalData!V$7:V$9995)&lt;&gt;0,AVERAGEIF(EvalData!$A$7:$A$9995,"="&amp;$B41,EvalData!V$7:V$9995),"")</f>
        <v>0.27369250000000006</v>
      </c>
      <c r="AA41" s="9">
        <f>IF(SUMIF(EvalData!$A$7:$A$9995,"="&amp;$B41,EvalData!W$7:W$9995)&lt;&gt;0,AVERAGEIF(EvalData!$A$7:$A$9995,"="&amp;$B41,EvalData!W$7:W$9995),"")</f>
        <v>0.3406845833333334</v>
      </c>
      <c r="AB41" s="6">
        <f>IF(SUMIF(EvalData!$A$7:$A$9995,"="&amp;$B41,EvalData!X$7:X$9995)&lt;&gt;0,AVERAGEIF(EvalData!$A$7:$A$9995,"="&amp;$B41,EvalData!X$7:X$9995),"")</f>
        <v>421.9904166666667</v>
      </c>
      <c r="AC41" s="9">
        <f>IF(SUMIF(EvalData!$A$7:$A$9995,"="&amp;$B41,EvalData!Y$7:Y$9995)&lt;&gt;0,AVERAGEIF(EvalData!$A$7:$A$9995,"="&amp;$B41,EvalData!Y$7:Y$9995),"")</f>
        <v>0.77388416666666682</v>
      </c>
      <c r="AD41" s="9">
        <f>IF(SUMIF(EvalData!$A$7:$A$9995,"="&amp;$B41,EvalData!Z$7:Z$9995)&lt;&gt;0,AVERAGEIF(EvalData!$A$7:$A$9995,"="&amp;$B41,EvalData!Z$7:Z$9995),"")</f>
        <v>0.54182500000000011</v>
      </c>
      <c r="AE41" s="9">
        <f>IF(SUMIF(EvalData!$A$7:$A$9995,"="&amp;$B41,EvalData!AA$7:AA$9995)&lt;&gt;0,AVERAGEIF(EvalData!$A$7:$A$9995,"="&amp;$B41,EvalData!AA$7:AA$9995),"")</f>
        <v>9.6916666666666665E-2</v>
      </c>
      <c r="AF41" s="6">
        <f>IF(SUMIF(EvalData!$A$7:$A$9995,"="&amp;$B41,EvalData!AB$7:AB$9995)&lt;&gt;0,AVERAGEIF(EvalData!$A$7:$A$9995,"="&amp;$B41,EvalData!AB$7:AB$9995),"")</f>
        <v>30.791666666666668</v>
      </c>
      <c r="AG41" s="9">
        <f>IF(SUMIF(EvalData!$A$7:$A$9995,"="&amp;$B41,EvalData!AC$7:AC$9995)&lt;&gt;0,AVERAGEIF(EvalData!$A$7:$A$9995,"="&amp;$B41,EvalData!AC$7:AC$9995),"")</f>
        <v>0.16660541666666667</v>
      </c>
      <c r="AH41" s="9">
        <f>IF(AG41&lt;&gt;"",_xlfn.MAXIFS(EvalData!AC$7:AC$9995,EvalData!A$7:A$9995,"="&amp;B41),"")</f>
        <v>0.41026000000000001</v>
      </c>
      <c r="AI41" s="6" t="str">
        <f>IF(SUMIF(EvalData!$A$7:$A$9995,"="&amp;$B41,EvalData!AD$7:AD$9995)&lt;&gt;0,AVERAGEIF(EvalData!$A$7:$A$9995,"="&amp;$B41,EvalData!AD$7:AD$9995),"")</f>
        <v/>
      </c>
      <c r="AJ41" s="9" t="str">
        <f>IF(SUMIF(EvalData!$A$7:$A$9995,"="&amp;$B41,EvalData!AE$7:AE$9995)&lt;&gt;0,AVERAGEIF(EvalData!$A$7:$A$9995,"="&amp;$B41,EvalData!AE$7:AE$9995),"")</f>
        <v/>
      </c>
      <c r="AK41" s="12" t="str">
        <f>IF(SUMIF(EvalData!$A$7:$A$9995,"="&amp;$B41,EvalData!AF$7:AF$9995)&lt;&gt;0,AVERAGEIF(EvalData!$A$7:$A$9995,"="&amp;$B41,EvalData!AF$7:AF$9995),"")</f>
        <v/>
      </c>
      <c r="AL41" s="12" t="str">
        <f>IF(SUMIF(EvalData!$A$7:$A$9995,"="&amp;$B41,EvalData!AG$7:AG$9995)&lt;&gt;0,AVERAGEIF(EvalData!$A$7:$A$9995,"="&amp;$B41,EvalData!AG$7:AG$9995),"")</f>
        <v/>
      </c>
      <c r="AM41" s="12" t="str">
        <f>IF(SUMIF(EvalData!$A$7:$A$9995,"="&amp;$B41,EvalData!AH$7:AH$9995)&lt;&gt;0,AVERAGEIF(EvalData!$A$7:$A$9995,"="&amp;$B41,EvalData!AH$7:AH$9995),"")</f>
        <v/>
      </c>
      <c r="AN41" s="12" t="str">
        <f>IF(SUMIF(EvalData!$A$7:$A$9995,"="&amp;$B41,EvalData!AI$7:AI$9995)&lt;&gt;0,AVERAGEIF(EvalData!$A$7:$A$9995,"="&amp;$B41,EvalData!AI$7:AI$9995),"")</f>
        <v/>
      </c>
      <c r="AO41" s="12" t="str">
        <f>IF(SUMIF(EvalData!$A$7:$A$9995,"="&amp;$B41,EvalData!AJ$7:AJ$9995)&lt;&gt;0,AVERAGEIF(EvalData!$A$7:$A$9995,"="&amp;$B41,EvalData!AJ$7:AJ$9995),"")</f>
        <v/>
      </c>
      <c r="AP41" s="12" t="str">
        <f>IF(SUMIF(EvalData!$A$7:$A$9995,"="&amp;$B41,EvalData!AK$7:AK$9995)&lt;&gt;0,AVERAGEIF(EvalData!$A$7:$A$9995,"="&amp;$B41,EvalData!AK$7:AK$9995),"")</f>
        <v/>
      </c>
      <c r="AQ41" s="9" t="str">
        <f>IF(SUMIF(EvalData!$A$7:$A$9995,"="&amp;$B41,EvalData!AL$7:AL$9995)&lt;&gt;0,AVERAGEIF(EvalData!$A$7:$A$9995,"="&amp;$B41,EvalData!AL$7:AL$9995),"")</f>
        <v/>
      </c>
      <c r="AR41" s="9" t="str">
        <f>IF(SUMIF(EvalData!$A$7:$A$9995,"="&amp;$B41,EvalData!AM$7:AM$9995)&lt;&gt;0,AVERAGEIF(EvalData!$A$7:$A$9995,"="&amp;$B41,EvalData!AM$7:AM$9995),"")</f>
        <v/>
      </c>
      <c r="AS41" s="6" t="str">
        <f>IF(SUMIF(EvalData!$A$7:$A$9995,"="&amp;$B41,EvalData!AN$7:AN$9995)&lt;&gt;0,AVERAGEIF(EvalData!$A$7:$A$9995,"="&amp;$B41,EvalData!AN$7:AN$9995),"")</f>
        <v/>
      </c>
      <c r="AT41" s="6" t="str">
        <f>IF(SUMIF(EvalData!$A$7:$A$9995,"="&amp;$B41,EvalData!AO$7:AO$9995)&lt;&gt;0,AVERAGEIF(EvalData!$A$7:$A$9995,"="&amp;$B41,EvalData!AO$7:AO$9995),"")</f>
        <v/>
      </c>
      <c r="AU41" s="9" t="str">
        <f>IF(SUMIF(EvalData!$A$7:$A$9995,"="&amp;$B41,EvalData!AP$7:AP$9995)&lt;&gt;0,AVERAGEIF(EvalData!$A$7:$A$9995,"="&amp;$B41,EvalData!AP$7:AP$9995),"")</f>
        <v/>
      </c>
      <c r="AV41" s="9" t="str">
        <f>IF(SUMIF(EvalData!$A$7:$A$9995,"="&amp;$B41,EvalData!AQ$7:AQ$9995)&lt;&gt;0,AVERAGEIF(EvalData!$A$7:$A$9995,"="&amp;$B41,EvalData!AQ$7:AQ$9995),"")</f>
        <v/>
      </c>
      <c r="AW41" s="9" t="str">
        <f>IF(SUMIF(EvalData!$A$7:$A$9995,"="&amp;$B41,EvalData!AR$7:AR$9995)&lt;&gt;0,AVERAGEIF(EvalData!$A$7:$A$9995,"="&amp;$B41,EvalData!AR$7:AR$9995),"")</f>
        <v/>
      </c>
      <c r="AX41" s="12" t="str">
        <f>IF(SUMIF(EvalData!$A$7:$A$9995,"="&amp;$B41,EvalData!AS$7:AS$9995)&lt;&gt;0,AVERAGEIF(EvalData!$A$7:$A$9995,"="&amp;$B41,EvalData!AS$7:AS$9995),"")</f>
        <v/>
      </c>
      <c r="AY41" s="9" t="str">
        <f>IF(SUMIF(EvalData!$A$7:$A$9995,"="&amp;$B41,EvalData!AT$7:AT$9995)&lt;&gt;0,AVERAGEIF(EvalData!$A$7:$A$9995,"="&amp;$B41,EvalData!AT$7:AT$9995),"")</f>
        <v/>
      </c>
      <c r="AZ41" s="9" t="str">
        <f>IF(AY41&lt;&gt;"",_xlfn.MAXIFS(EvalData!AT$7:AT$9995,EvalData!A$7:A$9995,"="&amp;B41),"")</f>
        <v/>
      </c>
      <c r="BA41" s="9" t="str">
        <f>IF(SUMIF(EvalData!$A$7:$A$9995,"="&amp;$B41,EvalData!AU$7:AU$9995)&lt;&gt;0,AVERAGEIF(EvalData!$A$7:$A$9995,"="&amp;$B41,EvalData!AU$7:AU$9995),"")</f>
        <v/>
      </c>
      <c r="BB41" s="12" t="str">
        <f>IF(SUMIF(EvalData!$A$7:$A$9995,"="&amp;$B41,EvalData!AV$7:AV$9995)&lt;&gt;0,AVERAGEIF(EvalData!$A$7:$A$9995,"="&amp;$B41,EvalData!AV$7:AV$9995),"")</f>
        <v/>
      </c>
      <c r="BC41" s="9" t="str">
        <f>IF(SUMIF(EvalData!$A$7:$A$9995,"="&amp;$B41,EvalData!AW$7:AW$9995)&lt;&gt;0,AVERAGEIF(EvalData!$A$7:$A$9995,"="&amp;$B41,EvalData!AW$7:AW$9995),"")</f>
        <v/>
      </c>
      <c r="BD41" s="9" t="str">
        <f>IF(BC41&lt;&gt;"",_xlfn.MAXIFS(EvalData!AW$7:AW$9995,EvalData!A$7:A$9995,"="&amp;B41),"")</f>
        <v/>
      </c>
    </row>
    <row r="42" spans="1:56" x14ac:dyDescent="0.3">
      <c r="A42" s="72"/>
      <c r="B42" t="s">
        <v>29</v>
      </c>
      <c r="C42" s="73" t="b">
        <f>_xlfn.MAXIFS(EvalData!D$7:D$9995,EvalData!C$7:C$9995,"="&amp;B42)=MAX(EvalData!D$7:D$9995)</f>
        <v>1</v>
      </c>
      <c r="D42" s="4" cm="1">
        <f t="array" ref="D42">SUM(IF(ISNUMBER(EvalData!G$7:G$9995),IF(EvalData!$A$7:$A$9995=$B42,1,0)),0)</f>
        <v>90</v>
      </c>
      <c r="E42" s="3" cm="1">
        <f t="array" ref="E42">SUM(IF(ISNUMBER(EvalData!N$7:N$9995),IF(EvalData!$A$7:$A$9995=B42,1,0)),0)</f>
        <v>90</v>
      </c>
      <c r="F42" s="3" cm="1">
        <f t="array" ref="F42">SUM(IF(ISNUMBER(EvalData!AD$7:AD$9995),IF(EvalData!$A$7:$A$9995=B42,1,0)),0)</f>
        <v>90</v>
      </c>
      <c r="G42" s="6" cm="1">
        <f t="array" ref="G42">IF(D42&lt;&gt;0,SUM(IF(EvalData!$A$7:$A$9995=$B42,ABS(EvalData!G$7:G$9995),0))/D42,"")</f>
        <v>2938.4777777777776</v>
      </c>
      <c r="H42" s="7">
        <f>IF(SUMIF(EvalData!$A$7:$A$9995,"="&amp;$B42,EvalData!H$7:H$9995)&lt;&gt;0,AVERAGEIF(EvalData!$A$7:$A$9995,"="&amp;$B42,EvalData!H$7:H$9995),"")</f>
        <v>-8.2477777777777761E-2</v>
      </c>
      <c r="I42" s="7" cm="1">
        <f t="array" ref="I42">IF(D42&lt;&gt;0,SUM(IF(EvalData!$A$7:$A$9995=$B42,ABS(_xlfn.NUMBERVALUE(EvalData!H$7:H$9995)))/D42,0),"")</f>
        <v>0.16214444444444437</v>
      </c>
      <c r="J42" s="8">
        <f>IF(SUMIF(EvalData!$A$7:$A$9995,"="&amp;$B42,EvalData!I$7:I$9995)&lt;&gt;0,AVERAGEIF(EvalData!$A$7:$A$9995,"="&amp;$B42,EvalData!I$7:I$9995),"")</f>
        <v>-5.9420666666666642E-2</v>
      </c>
      <c r="K42" s="8" cm="1">
        <f t="array" ref="K42">IF(D42&lt;&gt;0,SUM(IF(EvalData!$A$7:$A$9995=$B42,ABS(_xlfn.NUMBERVALUE(EvalData!I$7:I$9995)))/D42,0),"")</f>
        <v>0.14468155555555559</v>
      </c>
      <c r="L42" s="8">
        <f>IF(SUMIF(EvalData!$A$7:$A$9995,"="&amp;$B42,EvalData!J$7:J$9995)&lt;&gt;0,AVERAGEIF(EvalData!$A$7:$A$9995,"="&amp;$B42,EvalData!J$7:J$9995),"")</f>
        <v>-0.10794288888888887</v>
      </c>
      <c r="M42" s="8" cm="1">
        <f t="array" ref="M42">IF(D42&lt;&gt;0,SUM(IF(EvalData!$A$7:$A$9995=$B42,ABS(_xlfn.NUMBERVALUE(EvalData!J$7:J$9995)))/D42,0),"")</f>
        <v>0.1932037777777777</v>
      </c>
      <c r="N42" s="9">
        <f>IF(SUMIF(EvalData!$A$7:$A$9995,"="&amp;$B42,EvalData!K$7:K$9995)&lt;&gt;0,AVERAGEIF(EvalData!$A$7:$A$9995,"="&amp;$B42,EvalData!K$7:K$9995),"")</f>
        <v>0.70555555555555538</v>
      </c>
      <c r="O42" s="10">
        <f>IF(SUMIF(EvalData!$A$7:$A$9995,"="&amp;$B42,EvalData!L$7:L$9995)&lt;&gt;0,AVERAGEIF(EvalData!$A$7:$A$9995,"="&amp;$B42,EvalData!L$7:L$9995),"")</f>
        <v>14.8</v>
      </c>
      <c r="P42" s="9">
        <f>IF(SUMIF(EvalData!$A$7:$A$9995,"="&amp;$B42,EvalData!M$7:M$9995)&lt;&gt;0,AVERAGEIF(EvalData!$A$7:$A$9995,"="&amp;$B42,EvalData!M$7:M$9995),"")</f>
        <v>0.56881888888888887</v>
      </c>
      <c r="Q42" s="9">
        <f>IF(P42&lt;&gt;"",_xlfn.MAXIFS(EvalData!M$7:M$9995,EvalData!A$7:A$9995,"="&amp;B42),"")</f>
        <v>1</v>
      </c>
      <c r="R42" s="10">
        <f>IF(SUMIF(EvalData!$A$7:$A$9995,"="&amp;$B42,EvalData!N$7:N$9995)&lt;&gt;0,AVERAGEIF(EvalData!$A$7:$A$9995,"="&amp;$B42,EvalData!N$7:N$9995),"")</f>
        <v>50.988888888888887</v>
      </c>
      <c r="S42" s="62">
        <f>IF(SUMIF(EvalData!$A$7:$A$9995,"="&amp;$B42,EvalData!O$7:O$9995)&lt;&gt;0,AVERAGEIF(EvalData!$A$7:$A$9995,"="&amp;$B42,EvalData!O$7:O$9995),"")</f>
        <v>16.197555555555553</v>
      </c>
      <c r="T42" s="6">
        <f>IF(SUMIF(EvalData!$A$7:$A$9995,"="&amp;$B42,EvalData!P$7:P$9995)&lt;&gt;0,AVERAGEIF(EvalData!$A$7:$A$9995,"="&amp;$B42,EvalData!P$7:P$9995),"")</f>
        <v>2732.3084444444435</v>
      </c>
      <c r="U42" s="6">
        <f>IF(SUMIF(EvalData!$A$7:$A$9995,"="&amp;$B42,EvalData!Q$7:Q$9995)&lt;&gt;0,AVERAGEIF(EvalData!$A$7:$A$9995,"="&amp;$B42,EvalData!Q$7:Q$9995),"")</f>
        <v>105.46577777777777</v>
      </c>
      <c r="V42" s="11">
        <f>IF(SUMIF(EvalData!$A$7:$A$9995,"="&amp;$B42,EvalData!R$7:R$9995)&lt;&gt;0,AVERAGEIF(EvalData!$A$7:$A$9995,"="&amp;$B42,EvalData!R$7:R$9995),"")</f>
        <v>0.26699188888888903</v>
      </c>
      <c r="W42" s="7">
        <f>IF(SUMIF(EvalData!$A$7:$A$9995,"="&amp;$B42,EvalData!S$7:S$9995)&lt;&gt;0,AVERAGEIF(EvalData!$A$7:$A$9995,"="&amp;$B42,EvalData!S$7:S$9995),"")</f>
        <v>-8.9242777777777768E-2</v>
      </c>
      <c r="X42" s="9">
        <f>IF(SUMIF(EvalData!$A$7:$A$9995,"="&amp;$B42,EvalData!T$7:T$9995)&lt;&gt;0,AVERAGEIF(EvalData!$A$7:$A$9995,"="&amp;$B42,EvalData!T$7:T$9995),"")</f>
        <v>0.68387733333333323</v>
      </c>
      <c r="Y42" s="9">
        <f>IF(SUMIF(EvalData!$A$7:$A$9995,"="&amp;$B42,EvalData!U$7:U$9995)&lt;&gt;0,AVERAGEIF(EvalData!$A$7:$A$9995,"="&amp;$B42,EvalData!U$7:U$9995),"")</f>
        <v>-0.127913</v>
      </c>
      <c r="Z42" s="9">
        <f>IF(SUMIF(EvalData!$A$7:$A$9995,"="&amp;$B42,EvalData!V$7:V$9995)&lt;&gt;0,AVERAGEIF(EvalData!$A$7:$A$9995,"="&amp;$B42,EvalData!V$7:V$9995),"")</f>
        <v>0.42582111111111132</v>
      </c>
      <c r="AA42" s="9">
        <f>IF(SUMIF(EvalData!$A$7:$A$9995,"="&amp;$B42,EvalData!W$7:W$9995)&lt;&gt;0,AVERAGEIF(EvalData!$A$7:$A$9995,"="&amp;$B42,EvalData!W$7:W$9995),"")</f>
        <v>0.15340288888888884</v>
      </c>
      <c r="AB42" s="6">
        <f>IF(SUMIF(EvalData!$A$7:$A$9995,"="&amp;$B42,EvalData!X$7:X$9995)&lt;&gt;0,AVERAGEIF(EvalData!$A$7:$A$9995,"="&amp;$B42,EvalData!X$7:X$9995),"")</f>
        <v>217.24688888888889</v>
      </c>
      <c r="AC42" s="9">
        <f>IF(SUMIF(EvalData!$A$7:$A$9995,"="&amp;$B42,EvalData!Y$7:Y$9995)&lt;&gt;0,AVERAGEIF(EvalData!$A$7:$A$9995,"="&amp;$B42,EvalData!Y$7:Y$9995),"")</f>
        <v>0.45662366666666659</v>
      </c>
      <c r="AD42" s="9">
        <f>IF(SUMIF(EvalData!$A$7:$A$9995,"="&amp;$B42,EvalData!Z$7:Z$9995)&lt;&gt;0,AVERAGEIF(EvalData!$A$7:$A$9995,"="&amp;$B42,EvalData!Z$7:Z$9995),"")</f>
        <v>0.37788822222222229</v>
      </c>
      <c r="AE42" s="9">
        <f>IF(SUMIF(EvalData!$A$7:$A$9995,"="&amp;$B42,EvalData!AA$7:AA$9995)&lt;&gt;0,AVERAGEIF(EvalData!$A$7:$A$9995,"="&amp;$B42,EvalData!AA$7:AA$9995),"")</f>
        <v>0.42905555555555552</v>
      </c>
      <c r="AF42" s="6">
        <f>IF(SUMIF(EvalData!$A$7:$A$9995,"="&amp;$B42,EvalData!AB$7:AB$9995)&lt;&gt;0,AVERAGEIF(EvalData!$A$7:$A$9995,"="&amp;$B42,EvalData!AB$7:AB$9995),"")</f>
        <v>14.088888888888889</v>
      </c>
      <c r="AG42" s="9">
        <f>IF(SUMIF(EvalData!$A$7:$A$9995,"="&amp;$B42,EvalData!AC$7:AC$9995)&lt;&gt;0,AVERAGEIF(EvalData!$A$7:$A$9995,"="&amp;$B42,EvalData!AC$7:AC$9995),"")</f>
        <v>0.5811546666666666</v>
      </c>
      <c r="AH42" s="9">
        <f>IF(AG42&lt;&gt;"",_xlfn.MAXIFS(EvalData!AC$7:AC$9995,EvalData!A$7:A$9995,"="&amp;B42),"")</f>
        <v>0.92857000000000001</v>
      </c>
      <c r="AI42" s="6">
        <f>IF(SUMIF(EvalData!$A$7:$A$9995,"="&amp;$B42,EvalData!AD$7:AD$9995)&lt;&gt;0,AVERAGEIF(EvalData!$A$7:$A$9995,"="&amp;$B42,EvalData!AD$7:AD$9995),"")</f>
        <v>50.988888888888887</v>
      </c>
      <c r="AJ42" s="9">
        <f>IF(SUMIF(EvalData!$A$7:$A$9995,"="&amp;$B42,EvalData!AE$7:AE$9995)&lt;&gt;0,AVERAGEIF(EvalData!$A$7:$A$9995,"="&amp;$B42,EvalData!AE$7:AE$9995),"")</f>
        <v>0.71780011111111119</v>
      </c>
      <c r="AK42" s="12">
        <f>IF(SUMIF(EvalData!$A$7:$A$9995,"="&amp;$B42,EvalData!AF$7:AF$9995)&lt;&gt;0,AVERAGEIF(EvalData!$A$7:$A$9995,"="&amp;$B42,EvalData!AF$7:AF$9995),"")</f>
        <v>1.7136999999999998</v>
      </c>
      <c r="AL42" s="12">
        <f>IF(SUMIF(EvalData!$A$7:$A$9995,"="&amp;$B42,EvalData!AG$7:AG$9995)&lt;&gt;0,AVERAGEIF(EvalData!$A$7:$A$9995,"="&amp;$B42,EvalData!AG$7:AG$9995),"")</f>
        <v>2.1191222222222215</v>
      </c>
      <c r="AM42" s="12">
        <f>IF(SUMIF(EvalData!$A$7:$A$9995,"="&amp;$B42,EvalData!AH$7:AH$9995)&lt;&gt;0,AVERAGEIF(EvalData!$A$7:$A$9995,"="&amp;$B42,EvalData!AH$7:AH$9995),"")</f>
        <v>2.9671111111111115</v>
      </c>
      <c r="AN42" s="12">
        <f>IF(SUMIF(EvalData!$A$7:$A$9995,"="&amp;$B42,EvalData!AI$7:AI$9995)&lt;&gt;0,AVERAGEIF(EvalData!$A$7:$A$9995,"="&amp;$B42,EvalData!AI$7:AI$9995),"")</f>
        <v>4.4726222222222232</v>
      </c>
      <c r="AO42" s="12">
        <f>IF(SUMIF(EvalData!$A$7:$A$9995,"="&amp;$B42,EvalData!AJ$7:AJ$9995)&lt;&gt;0,AVERAGEIF(EvalData!$A$7:$A$9995,"="&amp;$B42,EvalData!AJ$7:AJ$9995),"")</f>
        <v>4.6706444444444433</v>
      </c>
      <c r="AP42" s="12">
        <f>IF(SUMIF(EvalData!$A$7:$A$9995,"="&amp;$B42,EvalData!AK$7:AK$9995)&lt;&gt;0,AVERAGEIF(EvalData!$A$7:$A$9995,"="&amp;$B42,EvalData!AK$7:AK$9995),"")</f>
        <v>8.1458777777777769</v>
      </c>
      <c r="AQ42" s="9">
        <f>IF(SUMIF(EvalData!$A$7:$A$9995,"="&amp;$B42,EvalData!AL$7:AL$9995)&lt;&gt;0,AVERAGEIF(EvalData!$A$7:$A$9995,"="&amp;$B42,EvalData!AL$7:AL$9995),"")</f>
        <v>0.16104144444444443</v>
      </c>
      <c r="AR42" s="9">
        <f>IF(SUMIF(EvalData!$A$7:$A$9995,"="&amp;$B42,EvalData!AM$7:AM$9995)&lt;&gt;0,AVERAGEIF(EvalData!$A$7:$A$9995,"="&amp;$B42,EvalData!AM$7:AM$9995),"")</f>
        <v>6.1228999999999999E-2</v>
      </c>
      <c r="AS42" s="6">
        <f>IF(SUMIF(EvalData!$A$7:$A$9995,"="&amp;$B42,EvalData!AN$7:AN$9995)&lt;&gt;0,AVERAGEIF(EvalData!$A$7:$A$9995,"="&amp;$B42,EvalData!AN$7:AN$9995),"")</f>
        <v>67423.233333333337</v>
      </c>
      <c r="AT42" s="6">
        <f>IF(SUMIF(EvalData!$A$7:$A$9995,"="&amp;$B42,EvalData!AO$7:AO$9995)&lt;&gt;0,AVERAGEIF(EvalData!$A$7:$A$9995,"="&amp;$B42,EvalData!AO$7:AO$9995),"")</f>
        <v>291.17444444444453</v>
      </c>
      <c r="AU42" s="9">
        <f>IF(SUMIF(EvalData!$A$7:$A$9995,"="&amp;$B42,EvalData!AP$7:AP$9995)&lt;&gt;0,AVERAGEIF(EvalData!$A$7:$A$9995,"="&amp;$B42,EvalData!AP$7:AP$9995),"")</f>
        <v>0.52677733333333343</v>
      </c>
      <c r="AV42" s="9">
        <f>IF(SUMIF(EvalData!$A$7:$A$9995,"="&amp;$B42,EvalData!AQ$7:AQ$9995)&lt;&gt;0,AVERAGEIF(EvalData!$A$7:$A$9995,"="&amp;$B42,EvalData!AQ$7:AQ$9995),"")</f>
        <v>0.94310677777777796</v>
      </c>
      <c r="AW42" s="9">
        <f>IF(SUMIF(EvalData!$A$7:$A$9995,"="&amp;$B42,EvalData!AR$7:AR$9995)&lt;&gt;0,AVERAGEIF(EvalData!$A$7:$A$9995,"="&amp;$B42,EvalData!AR$7:AR$9995),"")</f>
        <v>0.52155555555555533</v>
      </c>
      <c r="AX42" s="12">
        <f>IF(SUMIF(EvalData!$A$7:$A$9995,"="&amp;$B42,EvalData!AS$7:AS$9995)&lt;&gt;0,AVERAGEIF(EvalData!$A$7:$A$9995,"="&amp;$B42,EvalData!AS$7:AS$9995),"")</f>
        <v>8.7333333333333325</v>
      </c>
      <c r="AY42" s="9">
        <f>IF(SUMIF(EvalData!$A$7:$A$9995,"="&amp;$B42,EvalData!AT$7:AT$9995)&lt;&gt;0,AVERAGEIF(EvalData!$A$7:$A$9995,"="&amp;$B42,EvalData!AT$7:AT$9995),"")</f>
        <v>0.73537788888888911</v>
      </c>
      <c r="AZ42" s="9">
        <f>IF(AY42&lt;&gt;"",_xlfn.MAXIFS(EvalData!AT$7:AT$9995,EvalData!A$7:A$9995,"="&amp;B42),"")</f>
        <v>0.97058999999999995</v>
      </c>
      <c r="BA42" s="9">
        <f>IF(SUMIF(EvalData!$A$7:$A$9995,"="&amp;$B42,EvalData!AU$7:AU$9995)&lt;&gt;0,AVERAGEIF(EvalData!$A$7:$A$9995,"="&amp;$B42,EvalData!AU$7:AU$9995),"")</f>
        <v>0.74175566666666637</v>
      </c>
      <c r="BB42" s="12">
        <f>IF(SUMIF(EvalData!$A$7:$A$9995,"="&amp;$B42,EvalData!AV$7:AV$9995)&lt;&gt;0,AVERAGEIF(EvalData!$A$7:$A$9995,"="&amp;$B42,EvalData!AV$7:AV$9995),"")</f>
        <v>10.966666666666667</v>
      </c>
      <c r="BC42" s="9">
        <f>IF(SUMIF(EvalData!$A$7:$A$9995,"="&amp;$B42,EvalData!AW$7:AW$9995)&lt;&gt;0,AVERAGEIF(EvalData!$A$7:$A$9995,"="&amp;$B42,EvalData!AW$7:AW$9995),"")</f>
        <v>0.64448844444444464</v>
      </c>
      <c r="BD42" s="9">
        <f>IF(BC42&lt;&gt;"",_xlfn.MAXIFS(EvalData!AW$7:AW$9995,EvalData!A$7:A$9995,"="&amp;B42),"")</f>
        <v>1</v>
      </c>
    </row>
    <row r="43" spans="1:56" x14ac:dyDescent="0.3">
      <c r="A43" s="72"/>
      <c r="B43" t="s">
        <v>30</v>
      </c>
      <c r="C43" s="73" t="b">
        <f>_xlfn.MAXIFS(EvalData!D$7:D$9995,EvalData!C$7:C$9995,"="&amp;B43)=MAX(EvalData!D$7:D$9995)</f>
        <v>1</v>
      </c>
      <c r="D43" s="4" cm="1">
        <f t="array" ref="D43">SUM(IF(ISNUMBER(EvalData!G$7:G$9995),IF(EvalData!$A$7:$A$9995=$B43,1,0)),0)</f>
        <v>90</v>
      </c>
      <c r="E43" s="3" cm="1">
        <f t="array" ref="E43">SUM(IF(ISNUMBER(EvalData!N$7:N$9995),IF(EvalData!$A$7:$A$9995=B43,1,0)),0)</f>
        <v>90</v>
      </c>
      <c r="F43" s="3" cm="1">
        <f t="array" ref="F43">SUM(IF(ISNUMBER(EvalData!AD$7:AD$9995),IF(EvalData!$A$7:$A$9995=B43,1,0)),0)</f>
        <v>90</v>
      </c>
      <c r="G43" s="6" cm="1">
        <f t="array" ref="G43">IF(D43&lt;&gt;0,SUM(IF(EvalData!$A$7:$A$9995=$B43,ABS(EvalData!G$7:G$9995),0))/D43,"")</f>
        <v>3713.3333333333335</v>
      </c>
      <c r="H43" s="7">
        <f>IF(SUMIF(EvalData!$A$7:$A$9995,"="&amp;$B43,EvalData!H$7:H$9995)&lt;&gt;0,AVERAGEIF(EvalData!$A$7:$A$9995,"="&amp;$B43,EvalData!H$7:H$9995),"")</f>
        <v>-0.16490000000000002</v>
      </c>
      <c r="I43" s="7" cm="1">
        <f t="array" ref="I43">IF(D43&lt;&gt;0,SUM(IF(EvalData!$A$7:$A$9995=$B43,ABS(_xlfn.NUMBERVALUE(EvalData!H$7:H$9995)))/D43,0),"")</f>
        <v>0.19550000000000003</v>
      </c>
      <c r="J43" s="8">
        <f>IF(SUMIF(EvalData!$A$7:$A$9995,"="&amp;$B43,EvalData!I$7:I$9995)&lt;&gt;0,AVERAGEIF(EvalData!$A$7:$A$9995,"="&amp;$B43,EvalData!I$7:I$9995),"")</f>
        <v>-0.13570277777777773</v>
      </c>
      <c r="K43" s="8" cm="1">
        <f t="array" ref="K43">IF(D43&lt;&gt;0,SUM(IF(EvalData!$A$7:$A$9995=$B43,ABS(_xlfn.NUMBERVALUE(EvalData!I$7:I$9995)))/D43,0),"")</f>
        <v>0.16863722222222224</v>
      </c>
      <c r="L43" s="8">
        <f>IF(SUMIF(EvalData!$A$7:$A$9995,"="&amp;$B43,EvalData!J$7:J$9995)&lt;&gt;0,AVERAGEIF(EvalData!$A$7:$A$9995,"="&amp;$B43,EvalData!J$7:J$9995),"")</f>
        <v>-0.20101722222222224</v>
      </c>
      <c r="M43" s="8" cm="1">
        <f t="array" ref="M43">IF(D43&lt;&gt;0,SUM(IF(EvalData!$A$7:$A$9995=$B43,ABS(_xlfn.NUMBERVALUE(EvalData!J$7:J$9995)))/D43,0),"")</f>
        <v>0.23395166666666664</v>
      </c>
      <c r="N43" s="9">
        <f>IF(SUMIF(EvalData!$A$7:$A$9995,"="&amp;$B43,EvalData!K$7:K$9995)&lt;&gt;0,AVERAGEIF(EvalData!$A$7:$A$9995,"="&amp;$B43,EvalData!K$7:K$9995),"")</f>
        <v>0.59277777777777763</v>
      </c>
      <c r="O43" s="10">
        <f>IF(SUMIF(EvalData!$A$7:$A$9995,"="&amp;$B43,EvalData!L$7:L$9995)&lt;&gt;0,AVERAGEIF(EvalData!$A$7:$A$9995,"="&amp;$B43,EvalData!L$7:L$9995),"")</f>
        <v>17.277777777777779</v>
      </c>
      <c r="P43" s="9">
        <f>IF(SUMIF(EvalData!$A$7:$A$9995,"="&amp;$B43,EvalData!M$7:M$9995)&lt;&gt;0,AVERAGEIF(EvalData!$A$7:$A$9995,"="&amp;$B43,EvalData!M$7:M$9995),"")</f>
        <v>0.50414655555555554</v>
      </c>
      <c r="Q43" s="9">
        <f>IF(P43&lt;&gt;"",_xlfn.MAXIFS(EvalData!M$7:M$9995,EvalData!A$7:A$9995,"="&amp;B43),"")</f>
        <v>0.97297</v>
      </c>
      <c r="R43" s="10">
        <f>IF(SUMIF(EvalData!$A$7:$A$9995,"="&amp;$B43,EvalData!N$7:N$9995)&lt;&gt;0,AVERAGEIF(EvalData!$A$7:$A$9995,"="&amp;$B43,EvalData!N$7:N$9995),"")</f>
        <v>50.988888888888887</v>
      </c>
      <c r="S43" s="62">
        <f>IF(SUMIF(EvalData!$A$7:$A$9995,"="&amp;$B43,EvalData!O$7:O$9995)&lt;&gt;0,AVERAGEIF(EvalData!$A$7:$A$9995,"="&amp;$B43,EvalData!O$7:O$9995),"")</f>
        <v>25.739555555555551</v>
      </c>
      <c r="T43" s="6">
        <f>IF(SUMIF(EvalData!$A$7:$A$9995,"="&amp;$B43,EvalData!P$7:P$9995)&lt;&gt;0,AVERAGEIF(EvalData!$A$7:$A$9995,"="&amp;$B43,EvalData!P$7:P$9995),"")</f>
        <v>2831.4814444444442</v>
      </c>
      <c r="U43" s="6">
        <f>IF(SUMIF(EvalData!$A$7:$A$9995,"="&amp;$B43,EvalData!Q$7:Q$9995)&lt;&gt;0,AVERAGEIF(EvalData!$A$7:$A$9995,"="&amp;$B43,EvalData!Q$7:Q$9995),"")</f>
        <v>112.0342222222222</v>
      </c>
      <c r="V43" s="11">
        <f>IF(SUMIF(EvalData!$A$7:$A$9995,"="&amp;$B43,EvalData!R$7:R$9995)&lt;&gt;0,AVERAGEIF(EvalData!$A$7:$A$9995,"="&amp;$B43,EvalData!R$7:R$9995),"")</f>
        <v>0.32611733333333343</v>
      </c>
      <c r="W43" s="7">
        <f>IF(SUMIF(EvalData!$A$7:$A$9995,"="&amp;$B43,EvalData!S$7:S$9995)&lt;&gt;0,AVERAGEIF(EvalData!$A$7:$A$9995,"="&amp;$B43,EvalData!S$7:S$9995),"")</f>
        <v>-0.24969922222222227</v>
      </c>
      <c r="X43" s="9">
        <f>IF(SUMIF(EvalData!$A$7:$A$9995,"="&amp;$B43,EvalData!T$7:T$9995)&lt;&gt;0,AVERAGEIF(EvalData!$A$7:$A$9995,"="&amp;$B43,EvalData!T$7:T$9995),"")</f>
        <v>0.90133511111111109</v>
      </c>
      <c r="Y43" s="9">
        <f>IF(SUMIF(EvalData!$A$7:$A$9995,"="&amp;$B43,EvalData!U$7:U$9995)&lt;&gt;0,AVERAGEIF(EvalData!$A$7:$A$9995,"="&amp;$B43,EvalData!U$7:U$9995),"")</f>
        <v>-0.63125111111111132</v>
      </c>
      <c r="Z43" s="9">
        <f>IF(SUMIF(EvalData!$A$7:$A$9995,"="&amp;$B43,EvalData!V$7:V$9995)&lt;&gt;0,AVERAGEIF(EvalData!$A$7:$A$9995,"="&amp;$B43,EvalData!V$7:V$9995),"")</f>
        <v>0.36090200000000011</v>
      </c>
      <c r="AA43" s="9">
        <f>IF(SUMIF(EvalData!$A$7:$A$9995,"="&amp;$B43,EvalData!W$7:W$9995)&lt;&gt;0,AVERAGEIF(EvalData!$A$7:$A$9995,"="&amp;$B43,EvalData!W$7:W$9995),"")</f>
        <v>0.21679711111111113</v>
      </c>
      <c r="AB43" s="6">
        <f>IF(SUMIF(EvalData!$A$7:$A$9995,"="&amp;$B43,EvalData!X$7:X$9995)&lt;&gt;0,AVERAGEIF(EvalData!$A$7:$A$9995,"="&amp;$B43,EvalData!X$7:X$9995),"")</f>
        <v>204.00533333333328</v>
      </c>
      <c r="AC43" s="9">
        <f>IF(SUMIF(EvalData!$A$7:$A$9995,"="&amp;$B43,EvalData!Y$7:Y$9995)&lt;&gt;0,AVERAGEIF(EvalData!$A$7:$A$9995,"="&amp;$B43,EvalData!Y$7:Y$9995),"")</f>
        <v>0.39958688888888905</v>
      </c>
      <c r="AD43" s="9">
        <f>IF(SUMIF(EvalData!$A$7:$A$9995,"="&amp;$B43,EvalData!Z$7:Z$9995)&lt;&gt;0,AVERAGEIF(EvalData!$A$7:$A$9995,"="&amp;$B43,EvalData!Z$7:Z$9995),"")</f>
        <v>0.4503517777777778</v>
      </c>
      <c r="AE43" s="9">
        <f>IF(SUMIF(EvalData!$A$7:$A$9995,"="&amp;$B43,EvalData!AA$7:AA$9995)&lt;&gt;0,AVERAGEIF(EvalData!$A$7:$A$9995,"="&amp;$B43,EvalData!AA$7:AA$9995),"")</f>
        <v>0.30531111111111114</v>
      </c>
      <c r="AF43" s="6">
        <f>IF(SUMIF(EvalData!$A$7:$A$9995,"="&amp;$B43,EvalData!AB$7:AB$9995)&lt;&gt;0,AVERAGEIF(EvalData!$A$7:$A$9995,"="&amp;$B43,EvalData!AB$7:AB$9995),"")</f>
        <v>19.822222222222223</v>
      </c>
      <c r="AG43" s="9">
        <f>IF(SUMIF(EvalData!$A$7:$A$9995,"="&amp;$B43,EvalData!AC$7:AC$9995)&lt;&gt;0,AVERAGEIF(EvalData!$A$7:$A$9995,"="&amp;$B43,EvalData!AC$7:AC$9995),"")</f>
        <v>0.42052577777777755</v>
      </c>
      <c r="AH43" s="9">
        <f>IF(AG43&lt;&gt;"",_xlfn.MAXIFS(EvalData!AC$7:AC$9995,EvalData!A$7:A$9995,"="&amp;B43),"")</f>
        <v>0.85714000000000001</v>
      </c>
      <c r="AI43" s="6">
        <f>IF(SUMIF(EvalData!$A$7:$A$9995,"="&amp;$B43,EvalData!AD$7:AD$9995)&lt;&gt;0,AVERAGEIF(EvalData!$A$7:$A$9995,"="&amp;$B43,EvalData!AD$7:AD$9995),"")</f>
        <v>50.988888888888887</v>
      </c>
      <c r="AJ43" s="9">
        <f>IF(SUMIF(EvalData!$A$7:$A$9995,"="&amp;$B43,EvalData!AE$7:AE$9995)&lt;&gt;0,AVERAGEIF(EvalData!$A$7:$A$9995,"="&amp;$B43,EvalData!AE$7:AE$9995),"")</f>
        <v>0.20243544444444442</v>
      </c>
      <c r="AK43" s="12">
        <f>IF(SUMIF(EvalData!$A$7:$A$9995,"="&amp;$B43,EvalData!AF$7:AF$9995)&lt;&gt;0,AVERAGEIF(EvalData!$A$7:$A$9995,"="&amp;$B43,EvalData!AF$7:AF$9995),"")</f>
        <v>1.1141555555555558</v>
      </c>
      <c r="AL43" s="12">
        <f>IF(SUMIF(EvalData!$A$7:$A$9995,"="&amp;$B43,EvalData!AG$7:AG$9995)&lt;&gt;0,AVERAGEIF(EvalData!$A$7:$A$9995,"="&amp;$B43,EvalData!AG$7:AG$9995),"")</f>
        <v>1.1560777777777775</v>
      </c>
      <c r="AM43" s="12">
        <f>IF(SUMIF(EvalData!$A$7:$A$9995,"="&amp;$B43,EvalData!AH$7:AH$9995)&lt;&gt;0,AVERAGEIF(EvalData!$A$7:$A$9995,"="&amp;$B43,EvalData!AH$7:AH$9995),"")</f>
        <v>1.2256888888888884</v>
      </c>
      <c r="AN43" s="12">
        <f>IF(SUMIF(EvalData!$A$7:$A$9995,"="&amp;$B43,EvalData!AI$7:AI$9995)&lt;&gt;0,AVERAGEIF(EvalData!$A$7:$A$9995,"="&amp;$B43,EvalData!AI$7:AI$9995),"")</f>
        <v>2.9420222222222221</v>
      </c>
      <c r="AO43" s="12">
        <f>IF(SUMIF(EvalData!$A$7:$A$9995,"="&amp;$B43,EvalData!AJ$7:AJ$9995)&lt;&gt;0,AVERAGEIF(EvalData!$A$7:$A$9995,"="&amp;$B43,EvalData!AJ$7:AJ$9995),"")</f>
        <v>1.4711000000000003</v>
      </c>
      <c r="AP43" s="12">
        <f>IF(SUMIF(EvalData!$A$7:$A$9995,"="&amp;$B43,EvalData!AK$7:AK$9995)&lt;&gt;0,AVERAGEIF(EvalData!$A$7:$A$9995,"="&amp;$B43,EvalData!AK$7:AK$9995),"")</f>
        <v>2.8514888888888885</v>
      </c>
      <c r="AQ43" s="9">
        <f>IF(SUMIF(EvalData!$A$7:$A$9995,"="&amp;$B43,EvalData!AL$7:AL$9995)&lt;&gt;0,AVERAGEIF(EvalData!$A$7:$A$9995,"="&amp;$B43,EvalData!AL$7:AL$9995),"")</f>
        <v>1.1770111111111113E-2</v>
      </c>
      <c r="AR43" s="9">
        <f>IF(SUMIF(EvalData!$A$7:$A$9995,"="&amp;$B43,EvalData!AM$7:AM$9995)&lt;&gt;0,AVERAGEIF(EvalData!$A$7:$A$9995,"="&amp;$B43,EvalData!AM$7:AM$9995),"")</f>
        <v>2.3100111111111089E-2</v>
      </c>
      <c r="AS43" s="6">
        <f>IF(SUMIF(EvalData!$A$7:$A$9995,"="&amp;$B43,EvalData!AN$7:AN$9995)&lt;&gt;0,AVERAGEIF(EvalData!$A$7:$A$9995,"="&amp;$B43,EvalData!AN$7:AN$9995),"")</f>
        <v>178519.74444444446</v>
      </c>
      <c r="AT43" s="6">
        <f>IF(SUMIF(EvalData!$A$7:$A$9995,"="&amp;$B43,EvalData!AO$7:AO$9995)&lt;&gt;0,AVERAGEIF(EvalData!$A$7:$A$9995,"="&amp;$B43,EvalData!AO$7:AO$9995),"")</f>
        <v>611.46999999999991</v>
      </c>
      <c r="AU43" s="9">
        <f>IF(SUMIF(EvalData!$A$7:$A$9995,"="&amp;$B43,EvalData!AP$7:AP$9995)&lt;&gt;0,AVERAGEIF(EvalData!$A$7:$A$9995,"="&amp;$B43,EvalData!AP$7:AP$9995),"")</f>
        <v>0.81992711111111127</v>
      </c>
      <c r="AV43" s="9">
        <f>IF(SUMIF(EvalData!$A$7:$A$9995,"="&amp;$B43,EvalData!AQ$7:AQ$9995)&lt;&gt;0,AVERAGEIF(EvalData!$A$7:$A$9995,"="&amp;$B43,EvalData!AQ$7:AQ$9995),"")</f>
        <v>1</v>
      </c>
      <c r="AW43" s="9">
        <f>IF(SUMIF(EvalData!$A$7:$A$9995,"="&amp;$B43,EvalData!AR$7:AR$9995)&lt;&gt;0,AVERAGEIF(EvalData!$A$7:$A$9995,"="&amp;$B43,EvalData!AR$7:AR$9995),"")</f>
        <v>0.17631111111111114</v>
      </c>
      <c r="AX43" s="12">
        <f>IF(SUMIF(EvalData!$A$7:$A$9995,"="&amp;$B43,EvalData!AS$7:AS$9995)&lt;&gt;0,AVERAGEIF(EvalData!$A$7:$A$9995,"="&amp;$B43,EvalData!AS$7:AS$9995),"")</f>
        <v>23.266666666666666</v>
      </c>
      <c r="AY43" s="9">
        <f>IF(SUMIF(EvalData!$A$7:$A$9995,"="&amp;$B43,EvalData!AT$7:AT$9995)&lt;&gt;0,AVERAGEIF(EvalData!$A$7:$A$9995,"="&amp;$B43,EvalData!AT$7:AT$9995),"")</f>
        <v>0.2595526666666666</v>
      </c>
      <c r="AZ43" s="9">
        <f>IF(AY43&lt;&gt;"",_xlfn.MAXIFS(EvalData!AT$7:AT$9995,EvalData!A$7:A$9995,"="&amp;B43),"")</f>
        <v>0.9</v>
      </c>
      <c r="BA43" s="9">
        <f>IF(SUMIF(EvalData!$A$7:$A$9995,"="&amp;$B43,EvalData!AU$7:AU$9995)&lt;&gt;0,AVERAGEIF(EvalData!$A$7:$A$9995,"="&amp;$B43,EvalData!AU$7:AU$9995),"")</f>
        <v>0.21305066666666675</v>
      </c>
      <c r="BB43" s="12">
        <f>IF(SUMIF(EvalData!$A$7:$A$9995,"="&amp;$B43,EvalData!AV$7:AV$9995)&lt;&gt;0,AVERAGEIF(EvalData!$A$7:$A$9995,"="&amp;$B43,EvalData!AV$7:AV$9995),"")</f>
        <v>27.566666666666666</v>
      </c>
      <c r="BC43" s="9">
        <f>IF(SUMIF(EvalData!$A$7:$A$9995,"="&amp;$B43,EvalData!AW$7:AW$9995)&lt;&gt;0,AVERAGEIF(EvalData!$A$7:$A$9995,"="&amp;$B43,EvalData!AW$7:AW$9995),"")</f>
        <v>9.590655555555562E-2</v>
      </c>
      <c r="BD43" s="9">
        <f>IF(BC43&lt;&gt;"",_xlfn.MAXIFS(EvalData!AW$7:AW$9995,EvalData!A$7:A$9995,"="&amp;B43),"")</f>
        <v>0.35</v>
      </c>
    </row>
    <row r="44" spans="1:56" x14ac:dyDescent="0.3">
      <c r="A44" s="72"/>
      <c r="B44" t="s">
        <v>48</v>
      </c>
      <c r="C44" s="73" t="b">
        <f>_xlfn.MAXIFS(EvalData!D$7:D$9995,EvalData!C$7:C$9995,"="&amp;B44)=MAX(EvalData!D$7:D$9995)</f>
        <v>1</v>
      </c>
      <c r="D44" s="4" cm="1">
        <f t="array" ref="D44">SUM(IF(ISNUMBER(EvalData!G$7:G$9995),IF(EvalData!$A$7:$A$9995=$B44,1,0)),0)</f>
        <v>78</v>
      </c>
      <c r="E44" s="3" cm="1">
        <f t="array" ref="E44">SUM(IF(ISNUMBER(EvalData!N$7:N$9995),IF(EvalData!$A$7:$A$9995=B44,1,0)),0)</f>
        <v>0</v>
      </c>
      <c r="F44" s="3" cm="1">
        <f t="array" ref="F44">SUM(IF(ISNUMBER(EvalData!AD$7:AD$9995),IF(EvalData!$A$7:$A$9995=B44,1,0)),0)</f>
        <v>0</v>
      </c>
      <c r="G44" s="6" cm="1">
        <f t="array" ref="G44">IF(D44&lt;&gt;0,SUM(IF(EvalData!$A$7:$A$9995=$B44,ABS(EvalData!G$7:G$9995),0))/D44,"")</f>
        <v>4920.5</v>
      </c>
      <c r="H44" s="7">
        <f>IF(SUMIF(EvalData!$A$7:$A$9995,"="&amp;$B44,EvalData!H$7:H$9995)&lt;&gt;0,AVERAGEIF(EvalData!$A$7:$A$9995,"="&amp;$B44,EvalData!H$7:H$9995),"")</f>
        <v>-0.16839743589743586</v>
      </c>
      <c r="I44" s="7" cm="1">
        <f t="array" ref="I44">IF(D44&lt;&gt;0,SUM(IF(EvalData!$A$7:$A$9995=$B44,ABS(_xlfn.NUMBERVALUE(EvalData!H$7:H$9995)))/D44,0),"")</f>
        <v>0.27775641025641024</v>
      </c>
      <c r="J44" s="8">
        <f>IF(SUMIF(EvalData!$A$7:$A$9995,"="&amp;$B44,EvalData!I$7:I$9995)&lt;&gt;0,AVERAGEIF(EvalData!$A$7:$A$9995,"="&amp;$B44,EvalData!I$7:I$9995),"")</f>
        <v>-0.12166538461538462</v>
      </c>
      <c r="K44" s="8" cm="1">
        <f t="array" ref="K44">IF(D44&lt;&gt;0,SUM(IF(EvalData!$A$7:$A$9995=$B44,ABS(_xlfn.NUMBERVALUE(EvalData!I$7:I$9995)))/D44,0),"")</f>
        <v>0.24867871794871796</v>
      </c>
      <c r="L44" s="8">
        <f>IF(SUMIF(EvalData!$A$7:$A$9995,"="&amp;$B44,EvalData!J$7:J$9995)&lt;&gt;0,AVERAGEIF(EvalData!$A$7:$A$9995,"="&amp;$B44,EvalData!J$7:J$9995),"")</f>
        <v>-0.21176141025641021</v>
      </c>
      <c r="M44" s="8" cm="1">
        <f t="array" ref="M44">IF(D44&lt;&gt;0,SUM(IF(EvalData!$A$7:$A$9995=$B44,ABS(_xlfn.NUMBERVALUE(EvalData!J$7:J$9995)))/D44,0),"")</f>
        <v>0.33877474358974363</v>
      </c>
      <c r="N44" s="9">
        <f>IF(SUMIF(EvalData!$A$7:$A$9995,"="&amp;$B44,EvalData!K$7:K$9995)&lt;&gt;0,AVERAGEIF(EvalData!$A$7:$A$9995,"="&amp;$B44,EvalData!K$7:K$9995),"")</f>
        <v>0.38910256410256405</v>
      </c>
      <c r="O44" s="10">
        <f>IF(SUMIF(EvalData!$A$7:$A$9995,"="&amp;$B44,EvalData!L$7:L$9995)&lt;&gt;0,AVERAGEIF(EvalData!$A$7:$A$9995,"="&amp;$B44,EvalData!L$7:L$9995),"")</f>
        <v>25.564102564102566</v>
      </c>
      <c r="P44" s="9">
        <f>IF(SUMIF(EvalData!$A$7:$A$9995,"="&amp;$B44,EvalData!M$7:M$9995)&lt;&gt;0,AVERAGEIF(EvalData!$A$7:$A$9995,"="&amp;$B44,EvalData!M$7:M$9995),"")</f>
        <v>0.28096230769230762</v>
      </c>
      <c r="Q44" s="9">
        <f>IF(P44&lt;&gt;"",_xlfn.MAXIFS(EvalData!M$7:M$9995,EvalData!A$7:A$9995,"="&amp;B44),"")</f>
        <v>0.93103000000000002</v>
      </c>
      <c r="R44" s="10" t="str">
        <f>IF(SUMIF(EvalData!$A$7:$A$9995,"="&amp;$B44,EvalData!N$7:N$9995)&lt;&gt;0,AVERAGEIF(EvalData!$A$7:$A$9995,"="&amp;$B44,EvalData!N$7:N$9995),"")</f>
        <v/>
      </c>
      <c r="S44" s="62" t="str">
        <f>IF(SUMIF(EvalData!$A$7:$A$9995,"="&amp;$B44,EvalData!O$7:O$9995)&lt;&gt;0,AVERAGEIF(EvalData!$A$7:$A$9995,"="&amp;$B44,EvalData!O$7:O$9995),"")</f>
        <v/>
      </c>
      <c r="T44" s="6" t="str">
        <f>IF(SUMIF(EvalData!$A$7:$A$9995,"="&amp;$B44,EvalData!P$7:P$9995)&lt;&gt;0,AVERAGEIF(EvalData!$A$7:$A$9995,"="&amp;$B44,EvalData!P$7:P$9995),"")</f>
        <v/>
      </c>
      <c r="U44" s="6" t="str">
        <f>IF(SUMIF(EvalData!$A$7:$A$9995,"="&amp;$B44,EvalData!Q$7:Q$9995)&lt;&gt;0,AVERAGEIF(EvalData!$A$7:$A$9995,"="&amp;$B44,EvalData!Q$7:Q$9995),"")</f>
        <v/>
      </c>
      <c r="V44" s="11" t="str">
        <f>IF(SUMIF(EvalData!$A$7:$A$9995,"="&amp;$B44,EvalData!R$7:R$9995)&lt;&gt;0,AVERAGEIF(EvalData!$A$7:$A$9995,"="&amp;$B44,EvalData!R$7:R$9995),"")</f>
        <v/>
      </c>
      <c r="W44" s="7" t="str">
        <f>IF(SUMIF(EvalData!$A$7:$A$9995,"="&amp;$B44,EvalData!S$7:S$9995)&lt;&gt;0,AVERAGEIF(EvalData!$A$7:$A$9995,"="&amp;$B44,EvalData!S$7:S$9995),"")</f>
        <v/>
      </c>
      <c r="X44" s="9" t="str">
        <f>IF(SUMIF(EvalData!$A$7:$A$9995,"="&amp;$B44,EvalData!T$7:T$9995)&lt;&gt;0,AVERAGEIF(EvalData!$A$7:$A$9995,"="&amp;$B44,EvalData!T$7:T$9995),"")</f>
        <v/>
      </c>
      <c r="Y44" s="9" t="str">
        <f>IF(SUMIF(EvalData!$A$7:$A$9995,"="&amp;$B44,EvalData!U$7:U$9995)&lt;&gt;0,AVERAGEIF(EvalData!$A$7:$A$9995,"="&amp;$B44,EvalData!U$7:U$9995),"")</f>
        <v/>
      </c>
      <c r="Z44" s="9" t="str">
        <f>IF(SUMIF(EvalData!$A$7:$A$9995,"="&amp;$B44,EvalData!V$7:V$9995)&lt;&gt;0,AVERAGEIF(EvalData!$A$7:$A$9995,"="&amp;$B44,EvalData!V$7:V$9995),"")</f>
        <v/>
      </c>
      <c r="AA44" s="9" t="str">
        <f>IF(SUMIF(EvalData!$A$7:$A$9995,"="&amp;$B44,EvalData!W$7:W$9995)&lt;&gt;0,AVERAGEIF(EvalData!$A$7:$A$9995,"="&amp;$B44,EvalData!W$7:W$9995),"")</f>
        <v/>
      </c>
      <c r="AB44" s="6" t="str">
        <f>IF(SUMIF(EvalData!$A$7:$A$9995,"="&amp;$B44,EvalData!X$7:X$9995)&lt;&gt;0,AVERAGEIF(EvalData!$A$7:$A$9995,"="&amp;$B44,EvalData!X$7:X$9995),"")</f>
        <v/>
      </c>
      <c r="AC44" s="9" t="str">
        <f>IF(SUMIF(EvalData!$A$7:$A$9995,"="&amp;$B44,EvalData!Y$7:Y$9995)&lt;&gt;0,AVERAGEIF(EvalData!$A$7:$A$9995,"="&amp;$B44,EvalData!Y$7:Y$9995),"")</f>
        <v/>
      </c>
      <c r="AD44" s="9" t="str">
        <f>IF(SUMIF(EvalData!$A$7:$A$9995,"="&amp;$B44,EvalData!Z$7:Z$9995)&lt;&gt;0,AVERAGEIF(EvalData!$A$7:$A$9995,"="&amp;$B44,EvalData!Z$7:Z$9995),"")</f>
        <v/>
      </c>
      <c r="AE44" s="9" t="str">
        <f>IF(SUMIF(EvalData!$A$7:$A$9995,"="&amp;$B44,EvalData!AA$7:AA$9995)&lt;&gt;0,AVERAGEIF(EvalData!$A$7:$A$9995,"="&amp;$B44,EvalData!AA$7:AA$9995),"")</f>
        <v/>
      </c>
      <c r="AF44" s="6" t="str">
        <f>IF(SUMIF(EvalData!$A$7:$A$9995,"="&amp;$B44,EvalData!AB$7:AB$9995)&lt;&gt;0,AVERAGEIF(EvalData!$A$7:$A$9995,"="&amp;$B44,EvalData!AB$7:AB$9995),"")</f>
        <v/>
      </c>
      <c r="AG44" s="9" t="str">
        <f>IF(SUMIF(EvalData!$A$7:$A$9995,"="&amp;$B44,EvalData!AC$7:AC$9995)&lt;&gt;0,AVERAGEIF(EvalData!$A$7:$A$9995,"="&amp;$B44,EvalData!AC$7:AC$9995),"")</f>
        <v/>
      </c>
      <c r="AH44" s="9" t="str">
        <f>IF(AG44&lt;&gt;"",_xlfn.MAXIFS(EvalData!AC$7:AC$9995,EvalData!A$7:A$9995,"="&amp;B44),"")</f>
        <v/>
      </c>
      <c r="AI44" s="6" t="str">
        <f>IF(SUMIF(EvalData!$A$7:$A$9995,"="&amp;$B44,EvalData!AD$7:AD$9995)&lt;&gt;0,AVERAGEIF(EvalData!$A$7:$A$9995,"="&amp;$B44,EvalData!AD$7:AD$9995),"")</f>
        <v/>
      </c>
      <c r="AJ44" s="9" t="str">
        <f>IF(SUMIF(EvalData!$A$7:$A$9995,"="&amp;$B44,EvalData!AE$7:AE$9995)&lt;&gt;0,AVERAGEIF(EvalData!$A$7:$A$9995,"="&amp;$B44,EvalData!AE$7:AE$9995),"")</f>
        <v/>
      </c>
      <c r="AK44" s="12" t="str">
        <f>IF(SUMIF(EvalData!$A$7:$A$9995,"="&amp;$B44,EvalData!AF$7:AF$9995)&lt;&gt;0,AVERAGEIF(EvalData!$A$7:$A$9995,"="&amp;$B44,EvalData!AF$7:AF$9995),"")</f>
        <v/>
      </c>
      <c r="AL44" s="12" t="str">
        <f>IF(SUMIF(EvalData!$A$7:$A$9995,"="&amp;$B44,EvalData!AG$7:AG$9995)&lt;&gt;0,AVERAGEIF(EvalData!$A$7:$A$9995,"="&amp;$B44,EvalData!AG$7:AG$9995),"")</f>
        <v/>
      </c>
      <c r="AM44" s="12" t="str">
        <f>IF(SUMIF(EvalData!$A$7:$A$9995,"="&amp;$B44,EvalData!AH$7:AH$9995)&lt;&gt;0,AVERAGEIF(EvalData!$A$7:$A$9995,"="&amp;$B44,EvalData!AH$7:AH$9995),"")</f>
        <v/>
      </c>
      <c r="AN44" s="12" t="str">
        <f>IF(SUMIF(EvalData!$A$7:$A$9995,"="&amp;$B44,EvalData!AI$7:AI$9995)&lt;&gt;0,AVERAGEIF(EvalData!$A$7:$A$9995,"="&amp;$B44,EvalData!AI$7:AI$9995),"")</f>
        <v/>
      </c>
      <c r="AO44" s="12" t="str">
        <f>IF(SUMIF(EvalData!$A$7:$A$9995,"="&amp;$B44,EvalData!AJ$7:AJ$9995)&lt;&gt;0,AVERAGEIF(EvalData!$A$7:$A$9995,"="&amp;$B44,EvalData!AJ$7:AJ$9995),"")</f>
        <v/>
      </c>
      <c r="AP44" s="12" t="str">
        <f>IF(SUMIF(EvalData!$A$7:$A$9995,"="&amp;$B44,EvalData!AK$7:AK$9995)&lt;&gt;0,AVERAGEIF(EvalData!$A$7:$A$9995,"="&amp;$B44,EvalData!AK$7:AK$9995),"")</f>
        <v/>
      </c>
      <c r="AQ44" s="9" t="str">
        <f>IF(SUMIF(EvalData!$A$7:$A$9995,"="&amp;$B44,EvalData!AL$7:AL$9995)&lt;&gt;0,AVERAGEIF(EvalData!$A$7:$A$9995,"="&amp;$B44,EvalData!AL$7:AL$9995),"")</f>
        <v/>
      </c>
      <c r="AR44" s="9" t="str">
        <f>IF(SUMIF(EvalData!$A$7:$A$9995,"="&amp;$B44,EvalData!AM$7:AM$9995)&lt;&gt;0,AVERAGEIF(EvalData!$A$7:$A$9995,"="&amp;$B44,EvalData!AM$7:AM$9995),"")</f>
        <v/>
      </c>
      <c r="AS44" s="6" t="str">
        <f>IF(SUMIF(EvalData!$A$7:$A$9995,"="&amp;$B44,EvalData!AN$7:AN$9995)&lt;&gt;0,AVERAGEIF(EvalData!$A$7:$A$9995,"="&amp;$B44,EvalData!AN$7:AN$9995),"")</f>
        <v/>
      </c>
      <c r="AT44" s="6" t="str">
        <f>IF(SUMIF(EvalData!$A$7:$A$9995,"="&amp;$B44,EvalData!AO$7:AO$9995)&lt;&gt;0,AVERAGEIF(EvalData!$A$7:$A$9995,"="&amp;$B44,EvalData!AO$7:AO$9995),"")</f>
        <v/>
      </c>
      <c r="AU44" s="9" t="str">
        <f>IF(SUMIF(EvalData!$A$7:$A$9995,"="&amp;$B44,EvalData!AP$7:AP$9995)&lt;&gt;0,AVERAGEIF(EvalData!$A$7:$A$9995,"="&amp;$B44,EvalData!AP$7:AP$9995),"")</f>
        <v/>
      </c>
      <c r="AV44" s="9" t="str">
        <f>IF(SUMIF(EvalData!$A$7:$A$9995,"="&amp;$B44,EvalData!AQ$7:AQ$9995)&lt;&gt;0,AVERAGEIF(EvalData!$A$7:$A$9995,"="&amp;$B44,EvalData!AQ$7:AQ$9995),"")</f>
        <v/>
      </c>
      <c r="AW44" s="9" t="str">
        <f>IF(SUMIF(EvalData!$A$7:$A$9995,"="&amp;$B44,EvalData!AR$7:AR$9995)&lt;&gt;0,AVERAGEIF(EvalData!$A$7:$A$9995,"="&amp;$B44,EvalData!AR$7:AR$9995),"")</f>
        <v/>
      </c>
      <c r="AX44" s="12" t="str">
        <f>IF(SUMIF(EvalData!$A$7:$A$9995,"="&amp;$B44,EvalData!AS$7:AS$9995)&lt;&gt;0,AVERAGEIF(EvalData!$A$7:$A$9995,"="&amp;$B44,EvalData!AS$7:AS$9995),"")</f>
        <v/>
      </c>
      <c r="AY44" s="9" t="str">
        <f>IF(SUMIF(EvalData!$A$7:$A$9995,"="&amp;$B44,EvalData!AT$7:AT$9995)&lt;&gt;0,AVERAGEIF(EvalData!$A$7:$A$9995,"="&amp;$B44,EvalData!AT$7:AT$9995),"")</f>
        <v/>
      </c>
      <c r="AZ44" s="9" t="str">
        <f>IF(AY44&lt;&gt;"",_xlfn.MAXIFS(EvalData!AT$7:AT$9995,EvalData!A$7:A$9995,"="&amp;B44),"")</f>
        <v/>
      </c>
      <c r="BA44" s="9" t="str">
        <f>IF(SUMIF(EvalData!$A$7:$A$9995,"="&amp;$B44,EvalData!AU$7:AU$9995)&lt;&gt;0,AVERAGEIF(EvalData!$A$7:$A$9995,"="&amp;$B44,EvalData!AU$7:AU$9995),"")</f>
        <v/>
      </c>
      <c r="BB44" s="12" t="str">
        <f>IF(SUMIF(EvalData!$A$7:$A$9995,"="&amp;$B44,EvalData!AV$7:AV$9995)&lt;&gt;0,AVERAGEIF(EvalData!$A$7:$A$9995,"="&amp;$B44,EvalData!AV$7:AV$9995),"")</f>
        <v/>
      </c>
      <c r="BC44" s="9" t="str">
        <f>IF(SUMIF(EvalData!$A$7:$A$9995,"="&amp;$B44,EvalData!AW$7:AW$9995)&lt;&gt;0,AVERAGEIF(EvalData!$A$7:$A$9995,"="&amp;$B44,EvalData!AW$7:AW$9995),"")</f>
        <v/>
      </c>
      <c r="BD44" s="9" t="str">
        <f>IF(BC44&lt;&gt;"",_xlfn.MAXIFS(EvalData!AW$7:AW$9995,EvalData!A$7:A$9995,"="&amp;B44),"")</f>
        <v/>
      </c>
    </row>
    <row r="45" spans="1:56" x14ac:dyDescent="0.3">
      <c r="A45" s="72"/>
      <c r="B45" t="s">
        <v>61</v>
      </c>
      <c r="C45" s="73" t="b">
        <f>_xlfn.MAXIFS(EvalData!D$7:D$9995,EvalData!C$7:C$9995,"="&amp;B45)=MAX(EvalData!D$7:D$9995)</f>
        <v>0</v>
      </c>
      <c r="D45" s="4" cm="1">
        <f t="array" ref="D45">SUM(IF(ISNUMBER(EvalData!G$7:G$9995),IF(EvalData!$A$7:$A$9995=$B45,1,0)),0)</f>
        <v>0</v>
      </c>
      <c r="E45" s="3" cm="1">
        <f t="array" ref="E45">SUM(IF(ISNUMBER(EvalData!N$7:N$9995),IF(EvalData!$A$7:$A$9995=B45,1,0)),0)</f>
        <v>25</v>
      </c>
      <c r="F45" s="3" cm="1">
        <f t="array" ref="F45">SUM(IF(ISNUMBER(EvalData!AD$7:AD$9995),IF(EvalData!$A$7:$A$9995=B45,1,0)),0)</f>
        <v>25</v>
      </c>
      <c r="G45" s="6" t="str" cm="1">
        <f t="array" ref="G45">IF(D45&lt;&gt;0,SUM(IF(EvalData!$A$7:$A$9995=$B45,ABS(EvalData!G$7:G$9995),0))/D45,"")</f>
        <v/>
      </c>
      <c r="H45" s="7" t="str">
        <f>IF(SUMIF(EvalData!$A$7:$A$9995,"="&amp;$B45,EvalData!H$7:H$9995)&lt;&gt;0,AVERAGEIF(EvalData!$A$7:$A$9995,"="&amp;$B45,EvalData!H$7:H$9995),"")</f>
        <v/>
      </c>
      <c r="I45" s="7" t="str" cm="1">
        <f t="array" ref="I45">IF(D45&lt;&gt;0,SUM(IF(EvalData!$A$7:$A$9995=$B45,ABS(_xlfn.NUMBERVALUE(EvalData!H$7:H$9995)))/D45,0),"")</f>
        <v/>
      </c>
      <c r="J45" s="8" t="str">
        <f>IF(SUMIF(EvalData!$A$7:$A$9995,"="&amp;$B45,EvalData!I$7:I$9995)&lt;&gt;0,AVERAGEIF(EvalData!$A$7:$A$9995,"="&amp;$B45,EvalData!I$7:I$9995),"")</f>
        <v/>
      </c>
      <c r="K45" s="8" t="str" cm="1">
        <f t="array" ref="K45">IF(D45&lt;&gt;0,SUM(IF(EvalData!$A$7:$A$9995=$B45,ABS(_xlfn.NUMBERVALUE(EvalData!I$7:I$9995)))/D45,0),"")</f>
        <v/>
      </c>
      <c r="L45" s="8" t="str">
        <f>IF(SUMIF(EvalData!$A$7:$A$9995,"="&amp;$B45,EvalData!J$7:J$9995)&lt;&gt;0,AVERAGEIF(EvalData!$A$7:$A$9995,"="&amp;$B45,EvalData!J$7:J$9995),"")</f>
        <v/>
      </c>
      <c r="M45" s="8" t="str" cm="1">
        <f t="array" ref="M45">IF(D45&lt;&gt;0,SUM(IF(EvalData!$A$7:$A$9995=$B45,ABS(_xlfn.NUMBERVALUE(EvalData!J$7:J$9995)))/D45,0),"")</f>
        <v/>
      </c>
      <c r="N45" s="9" t="str">
        <f>IF(SUMIF(EvalData!$A$7:$A$9995,"="&amp;$B45,EvalData!K$7:K$9995)&lt;&gt;0,AVERAGEIF(EvalData!$A$7:$A$9995,"="&amp;$B45,EvalData!K$7:K$9995),"")</f>
        <v/>
      </c>
      <c r="O45" s="10" t="str">
        <f>IF(SUMIF(EvalData!$A$7:$A$9995,"="&amp;$B45,EvalData!L$7:L$9995)&lt;&gt;0,AVERAGEIF(EvalData!$A$7:$A$9995,"="&amp;$B45,EvalData!L$7:L$9995),"")</f>
        <v/>
      </c>
      <c r="P45" s="9" t="str">
        <f>IF(SUMIF(EvalData!$A$7:$A$9995,"="&amp;$B45,EvalData!M$7:M$9995)&lt;&gt;0,AVERAGEIF(EvalData!$A$7:$A$9995,"="&amp;$B45,EvalData!M$7:M$9995),"")</f>
        <v/>
      </c>
      <c r="Q45" s="9" t="str">
        <f>IF(P45&lt;&gt;"",_xlfn.MAXIFS(EvalData!M$7:M$9995,EvalData!A$7:A$9995,"="&amp;B45),"")</f>
        <v/>
      </c>
      <c r="R45" s="10">
        <f>IF(SUMIF(EvalData!$A$7:$A$9995,"="&amp;$B45,EvalData!N$7:N$9995)&lt;&gt;0,AVERAGEIF(EvalData!$A$7:$A$9995,"="&amp;$B45,EvalData!N$7:N$9995),"")</f>
        <v>51</v>
      </c>
      <c r="S45" s="62">
        <f>IF(SUMIF(EvalData!$A$7:$A$9995,"="&amp;$B45,EvalData!O$7:O$9995)&lt;&gt;0,AVERAGEIF(EvalData!$A$7:$A$9995,"="&amp;$B45,EvalData!O$7:O$9995),"")</f>
        <v>30.808799999999998</v>
      </c>
      <c r="T45" s="6">
        <f>IF(SUMIF(EvalData!$A$7:$A$9995,"="&amp;$B45,EvalData!P$7:P$9995)&lt;&gt;0,AVERAGEIF(EvalData!$A$7:$A$9995,"="&amp;$B45,EvalData!P$7:P$9995),"")</f>
        <v>4804.5187999999998</v>
      </c>
      <c r="U45" s="6">
        <f>IF(SUMIF(EvalData!$A$7:$A$9995,"="&amp;$B45,EvalData!Q$7:Q$9995)&lt;&gt;0,AVERAGEIF(EvalData!$A$7:$A$9995,"="&amp;$B45,EvalData!Q$7:Q$9995),"")</f>
        <v>176.00479999999999</v>
      </c>
      <c r="V45" s="11">
        <f>IF(SUMIF(EvalData!$A$7:$A$9995,"="&amp;$B45,EvalData!R$7:R$9995)&lt;&gt;0,AVERAGEIF(EvalData!$A$7:$A$9995,"="&amp;$B45,EvalData!R$7:R$9995),"")</f>
        <v>0.30923320000000004</v>
      </c>
      <c r="W45" s="7">
        <f>IF(SUMIF(EvalData!$A$7:$A$9995,"="&amp;$B45,EvalData!S$7:S$9995)&lt;&gt;0,AVERAGEIF(EvalData!$A$7:$A$9995,"="&amp;$B45,EvalData!S$7:S$9995),"")</f>
        <v>-0.18678919999999993</v>
      </c>
      <c r="X45" s="9">
        <f>IF(SUMIF(EvalData!$A$7:$A$9995,"="&amp;$B45,EvalData!T$7:T$9995)&lt;&gt;0,AVERAGEIF(EvalData!$A$7:$A$9995,"="&amp;$B45,EvalData!T$7:T$9995),"")</f>
        <v>0.97418719999999992</v>
      </c>
      <c r="Y45" s="9">
        <f>IF(SUMIF(EvalData!$A$7:$A$9995,"="&amp;$B45,EvalData!U$7:U$9995)&lt;&gt;0,AVERAGEIF(EvalData!$A$7:$A$9995,"="&amp;$B45,EvalData!U$7:U$9995),"")</f>
        <v>-0.52735599999999994</v>
      </c>
      <c r="Z45" s="9">
        <f>IF(SUMIF(EvalData!$A$7:$A$9995,"="&amp;$B45,EvalData!V$7:V$9995)&lt;&gt;0,AVERAGEIF(EvalData!$A$7:$A$9995,"="&amp;$B45,EvalData!V$7:V$9995),"")</f>
        <v>0.33725519999999987</v>
      </c>
      <c r="AA45" s="9">
        <f>IF(SUMIF(EvalData!$A$7:$A$9995,"="&amp;$B45,EvalData!W$7:W$9995)&lt;&gt;0,AVERAGEIF(EvalData!$A$7:$A$9995,"="&amp;$B45,EvalData!W$7:W$9995),"")</f>
        <v>0.20235240000000004</v>
      </c>
      <c r="AB45" s="6">
        <f>IF(SUMIF(EvalData!$A$7:$A$9995,"="&amp;$B45,EvalData!X$7:X$9995)&lt;&gt;0,AVERAGEIF(EvalData!$A$7:$A$9995,"="&amp;$B45,EvalData!X$7:X$9995),"")</f>
        <v>289.88720000000001</v>
      </c>
      <c r="AC45" s="9">
        <f>IF(SUMIF(EvalData!$A$7:$A$9995,"="&amp;$B45,EvalData!Y$7:Y$9995)&lt;&gt;0,AVERAGEIF(EvalData!$A$7:$A$9995,"="&amp;$B45,EvalData!Y$7:Y$9995),"")</f>
        <v>0.4513660000000001</v>
      </c>
      <c r="AD45" s="9">
        <f>IF(SUMIF(EvalData!$A$7:$A$9995,"="&amp;$B45,EvalData!Z$7:Z$9995)&lt;&gt;0,AVERAGEIF(EvalData!$A$7:$A$9995,"="&amp;$B45,EvalData!Z$7:Z$9995),"")</f>
        <v>0.43461760000000005</v>
      </c>
      <c r="AE45" s="9">
        <f>IF(SUMIF(EvalData!$A$7:$A$9995,"="&amp;$B45,EvalData!AA$7:AA$9995)&lt;&gt;0,AVERAGEIF(EvalData!$A$7:$A$9995,"="&amp;$B45,EvalData!AA$7:AA$9995),"")</f>
        <v>0.21436000000000002</v>
      </c>
      <c r="AF45" s="6">
        <f>IF(SUMIF(EvalData!$A$7:$A$9995,"="&amp;$B45,EvalData!AB$7:AB$9995)&lt;&gt;0,AVERAGEIF(EvalData!$A$7:$A$9995,"="&amp;$B45,EvalData!AB$7:AB$9995),"")</f>
        <v>24.92</v>
      </c>
      <c r="AG45" s="9">
        <f>IF(SUMIF(EvalData!$A$7:$A$9995,"="&amp;$B45,EvalData!AC$7:AC$9995)&lt;&gt;0,AVERAGEIF(EvalData!$A$7:$A$9995,"="&amp;$B45,EvalData!AC$7:AC$9995),"")</f>
        <v>0.31303560000000002</v>
      </c>
      <c r="AH45" s="9">
        <f>IF(AG45&lt;&gt;"",_xlfn.MAXIFS(EvalData!AC$7:AC$9995,EvalData!A$7:A$9995,"="&amp;B45),"")</f>
        <v>0.91176000000000001</v>
      </c>
      <c r="AI45" s="6">
        <f>IF(SUMIF(EvalData!$A$7:$A$9995,"="&amp;$B45,EvalData!AD$7:AD$9995)&lt;&gt;0,AVERAGEIF(EvalData!$A$7:$A$9995,"="&amp;$B45,EvalData!AD$7:AD$9995),"")</f>
        <v>51</v>
      </c>
      <c r="AJ45" s="9">
        <f>IF(SUMIF(EvalData!$A$7:$A$9995,"="&amp;$B45,EvalData!AE$7:AE$9995)&lt;&gt;0,AVERAGEIF(EvalData!$A$7:$A$9995,"="&amp;$B45,EvalData!AE$7:AE$9995),"")</f>
        <v>0.76705879999999993</v>
      </c>
      <c r="AK45" s="12">
        <f>IF(SUMIF(EvalData!$A$7:$A$9995,"="&amp;$B45,EvalData!AF$7:AF$9995)&lt;&gt;0,AVERAGEIF(EvalData!$A$7:$A$9995,"="&amp;$B45,EvalData!AF$7:AF$9995),"")</f>
        <v>113.30691999999999</v>
      </c>
      <c r="AL45" s="12">
        <f>IF(SUMIF(EvalData!$A$7:$A$9995,"="&amp;$B45,EvalData!AG$7:AG$9995)&lt;&gt;0,AVERAGEIF(EvalData!$A$7:$A$9995,"="&amp;$B45,EvalData!AG$7:AG$9995),"")</f>
        <v>510.29151999999999</v>
      </c>
      <c r="AM45" s="12">
        <f>IF(SUMIF(EvalData!$A$7:$A$9995,"="&amp;$B45,EvalData!AH$7:AH$9995)&lt;&gt;0,AVERAGEIF(EvalData!$A$7:$A$9995,"="&amp;$B45,EvalData!AH$7:AH$9995),"")</f>
        <v>812.38760000000013</v>
      </c>
      <c r="AN45" s="12">
        <f>IF(SUMIF(EvalData!$A$7:$A$9995,"="&amp;$B45,EvalData!AI$7:AI$9995)&lt;&gt;0,AVERAGEIF(EvalData!$A$7:$A$9995,"="&amp;$B45,EvalData!AI$7:AI$9995),"")</f>
        <v>1232.0812800000003</v>
      </c>
      <c r="AO45" s="12">
        <f>IF(SUMIF(EvalData!$A$7:$A$9995,"="&amp;$B45,EvalData!AJ$7:AJ$9995)&lt;&gt;0,AVERAGEIF(EvalData!$A$7:$A$9995,"="&amp;$B45,EvalData!AJ$7:AJ$9995),"")</f>
        <v>1561.8227999999999</v>
      </c>
      <c r="AP45" s="12">
        <f>IF(SUMIF(EvalData!$A$7:$A$9995,"="&amp;$B45,EvalData!AK$7:AK$9995)&lt;&gt;0,AVERAGEIF(EvalData!$A$7:$A$9995,"="&amp;$B45,EvalData!AK$7:AK$9995),"")</f>
        <v>2596.9166399999999</v>
      </c>
      <c r="AQ45" s="9">
        <f>IF(SUMIF(EvalData!$A$7:$A$9995,"="&amp;$B45,EvalData!AL$7:AL$9995)&lt;&gt;0,AVERAGEIF(EvalData!$A$7:$A$9995,"="&amp;$B45,EvalData!AL$7:AL$9995),"")</f>
        <v>4.3137199999999994E-2</v>
      </c>
      <c r="AR45" s="9">
        <f>IF(SUMIF(EvalData!$A$7:$A$9995,"="&amp;$B45,EvalData!AM$7:AM$9995)&lt;&gt;0,AVERAGEIF(EvalData!$A$7:$A$9995,"="&amp;$B45,EvalData!AM$7:AM$9995),"")</f>
        <v>0.61411759999999982</v>
      </c>
      <c r="AS45" s="6">
        <f>IF(SUMIF(EvalData!$A$7:$A$9995,"="&amp;$B45,EvalData!AN$7:AN$9995)&lt;&gt;0,AVERAGEIF(EvalData!$A$7:$A$9995,"="&amp;$B45,EvalData!AN$7:AN$9995),"")</f>
        <v>116757.12</v>
      </c>
      <c r="AT45" s="6">
        <f>IF(SUMIF(EvalData!$A$7:$A$9995,"="&amp;$B45,EvalData!AO$7:AO$9995)&lt;&gt;0,AVERAGEIF(EvalData!$A$7:$A$9995,"="&amp;$B45,EvalData!AO$7:AO$9995),"")</f>
        <v>236.708</v>
      </c>
      <c r="AU45" s="9">
        <f>IF(SUMIF(EvalData!$A$7:$A$9995,"="&amp;$B45,EvalData!AP$7:AP$9995)&lt;&gt;0,AVERAGEIF(EvalData!$A$7:$A$9995,"="&amp;$B45,EvalData!AP$7:AP$9995),"")</f>
        <v>0.21997360000000007</v>
      </c>
      <c r="AV45" s="9">
        <f>IF(SUMIF(EvalData!$A$7:$A$9995,"="&amp;$B45,EvalData!AQ$7:AQ$9995)&lt;&gt;0,AVERAGEIF(EvalData!$A$7:$A$9995,"="&amp;$B45,EvalData!AQ$7:AQ$9995),"")</f>
        <v>0.41086480000000003</v>
      </c>
      <c r="AW45" s="9">
        <f>IF(SUMIF(EvalData!$A$7:$A$9995,"="&amp;$B45,EvalData!AR$7:AR$9995)&lt;&gt;0,AVERAGEIF(EvalData!$A$7:$A$9995,"="&amp;$B45,EvalData!AR$7:AR$9995),"")</f>
        <v>0.11548000000000001</v>
      </c>
      <c r="AX45" s="12">
        <f>IF(SUMIF(EvalData!$A$7:$A$9995,"="&amp;$B45,EvalData!AS$7:AS$9995)&lt;&gt;0,AVERAGEIF(EvalData!$A$7:$A$9995,"="&amp;$B45,EvalData!AS$7:AS$9995),"")</f>
        <v>30.2</v>
      </c>
      <c r="AY45" s="9">
        <f>IF(SUMIF(EvalData!$A$7:$A$9995,"="&amp;$B45,EvalData!AT$7:AT$9995)&lt;&gt;0,AVERAGEIF(EvalData!$A$7:$A$9995,"="&amp;$B45,EvalData!AT$7:AT$9995),"")</f>
        <v>0.1345856</v>
      </c>
      <c r="AZ45" s="9">
        <f>IF(AY45&lt;&gt;"",_xlfn.MAXIFS(EvalData!AT$7:AT$9995,EvalData!A$7:A$9995,"="&amp;B45),"")</f>
        <v>0.64705999999999997</v>
      </c>
      <c r="BA45" s="9">
        <f>IF(SUMIF(EvalData!$A$7:$A$9995,"="&amp;$B45,EvalData!AU$7:AU$9995)&lt;&gt;0,AVERAGEIF(EvalData!$A$7:$A$9995,"="&amp;$B45,EvalData!AU$7:AU$9995),"")</f>
        <v>0.26881320000000003</v>
      </c>
      <c r="BB45" s="12">
        <f>IF(SUMIF(EvalData!$A$7:$A$9995,"="&amp;$B45,EvalData!AV$7:AV$9995)&lt;&gt;0,AVERAGEIF(EvalData!$A$7:$A$9995,"="&amp;$B45,EvalData!AV$7:AV$9995),"")</f>
        <v>28.6</v>
      </c>
      <c r="BC45" s="9">
        <f>IF(SUMIF(EvalData!$A$7:$A$9995,"="&amp;$B45,EvalData!AW$7:AW$9995)&lt;&gt;0,AVERAGEIF(EvalData!$A$7:$A$9995,"="&amp;$B45,EvalData!AW$7:AW$9995),"")</f>
        <v>0.18324680000000007</v>
      </c>
      <c r="BD45" s="9">
        <f>IF(BC45&lt;&gt;"",_xlfn.MAXIFS(EvalData!AW$7:AW$9995,EvalData!A$7:A$9995,"="&amp;B45),"")</f>
        <v>0.48485</v>
      </c>
    </row>
    <row r="46" spans="1:56" x14ac:dyDescent="0.3">
      <c r="A46" s="72"/>
      <c r="B46" t="s">
        <v>54</v>
      </c>
      <c r="C46" s="73" t="b">
        <f>_xlfn.MAXIFS(EvalData!D$7:D$9995,EvalData!C$7:C$9995,"="&amp;B46)=MAX(EvalData!D$7:D$9995)</f>
        <v>1</v>
      </c>
      <c r="D46" s="4" cm="1">
        <f t="array" ref="D46">SUM(IF(ISNUMBER(EvalData!G$7:G$9995),IF(EvalData!$A$7:$A$9995=$B46,1,0)),0)</f>
        <v>54</v>
      </c>
      <c r="E46" s="3" cm="1">
        <f t="array" ref="E46">SUM(IF(ISNUMBER(EvalData!N$7:N$9995),IF(EvalData!$A$7:$A$9995=B46,1,0)),0)</f>
        <v>54</v>
      </c>
      <c r="F46" s="3" cm="1">
        <f t="array" ref="F46">SUM(IF(ISNUMBER(EvalData!AD$7:AD$9995),IF(EvalData!$A$7:$A$9995=B46,1,0)),0)</f>
        <v>54</v>
      </c>
      <c r="G46" s="6" cm="1">
        <f t="array" ref="G46">IF(D46&lt;&gt;0,SUM(IF(EvalData!$A$7:$A$9995=$B46,ABS(EvalData!G$7:G$9995),0))/D46,"")</f>
        <v>2621.4814814814813</v>
      </c>
      <c r="H46" s="7">
        <f>IF(SUMIF(EvalData!$A$7:$A$9995,"="&amp;$B46,EvalData!H$7:H$9995)&lt;&gt;0,AVERAGEIF(EvalData!$A$7:$A$9995,"="&amp;$B46,EvalData!H$7:H$9995),"")</f>
        <v>-9.3203703703703691E-2</v>
      </c>
      <c r="I46" s="7" cm="1">
        <f t="array" ref="I46">IF(D46&lt;&gt;0,SUM(IF(EvalData!$A$7:$A$9995=$B46,ABS(_xlfn.NUMBERVALUE(EvalData!H$7:H$9995)))/D46,0),"")</f>
        <v>0.13772222222222222</v>
      </c>
      <c r="J46" s="8">
        <f>IF(SUMIF(EvalData!$A$7:$A$9995,"="&amp;$B46,EvalData!I$7:I$9995)&lt;&gt;0,AVERAGEIF(EvalData!$A$7:$A$9995,"="&amp;$B46,EvalData!I$7:I$9995),"")</f>
        <v>-8.0645185185185153E-2</v>
      </c>
      <c r="K46" s="8" cm="1">
        <f t="array" ref="K46">IF(D46&lt;&gt;0,SUM(IF(EvalData!$A$7:$A$9995=$B46,ABS(_xlfn.NUMBERVALUE(EvalData!I$7:I$9995)))/D46,0),"")</f>
        <v>0.12992037037037038</v>
      </c>
      <c r="L46" s="8">
        <f>IF(SUMIF(EvalData!$A$7:$A$9995,"="&amp;$B46,EvalData!J$7:J$9995)&lt;&gt;0,AVERAGEIF(EvalData!$A$7:$A$9995,"="&amp;$B46,EvalData!J$7:J$9995),"")</f>
        <v>-0.10258111111111111</v>
      </c>
      <c r="M46" s="8" cm="1">
        <f t="array" ref="M46">IF(D46&lt;&gt;0,SUM(IF(EvalData!$A$7:$A$9995=$B46,ABS(_xlfn.NUMBERVALUE(EvalData!J$7:J$9995)))/D46,0),"")</f>
        <v>0.15185629629629629</v>
      </c>
      <c r="N46" s="9">
        <f>IF(SUMIF(EvalData!$A$7:$A$9995,"="&amp;$B46,EvalData!K$7:K$9995)&lt;&gt;0,AVERAGEIF(EvalData!$A$7:$A$9995,"="&amp;$B46,EvalData!K$7:K$9995),"")</f>
        <v>0.7759259259259258</v>
      </c>
      <c r="O46" s="10">
        <f>IF(SUMIF(EvalData!$A$7:$A$9995,"="&amp;$B46,EvalData!L$7:L$9995)&lt;&gt;0,AVERAGEIF(EvalData!$A$7:$A$9995,"="&amp;$B46,EvalData!L$7:L$9995),"")</f>
        <v>15.888888888888889</v>
      </c>
      <c r="P46" s="9">
        <f>IF(SUMIF(EvalData!$A$7:$A$9995,"="&amp;$B46,EvalData!M$7:M$9995)&lt;&gt;0,AVERAGEIF(EvalData!$A$7:$A$9995,"="&amp;$B46,EvalData!M$7:M$9995),"")</f>
        <v>0.57635351851851846</v>
      </c>
      <c r="Q46" s="9">
        <f>IF(P46&lt;&gt;"",_xlfn.MAXIFS(EvalData!M$7:M$9995,EvalData!A$7:A$9995,"="&amp;B46),"")</f>
        <v>1</v>
      </c>
      <c r="R46" s="10">
        <f>IF(SUMIF(EvalData!$A$7:$A$9995,"="&amp;$B46,EvalData!N$7:N$9995)&lt;&gt;0,AVERAGEIF(EvalData!$A$7:$A$9995,"="&amp;$B46,EvalData!N$7:N$9995),"")</f>
        <v>50</v>
      </c>
      <c r="S46" s="62">
        <f>IF(SUMIF(EvalData!$A$7:$A$9995,"="&amp;$B46,EvalData!O$7:O$9995)&lt;&gt;0,AVERAGEIF(EvalData!$A$7:$A$9995,"="&amp;$B46,EvalData!O$7:O$9995),"")</f>
        <v>18.41</v>
      </c>
      <c r="T46" s="6">
        <f>IF(SUMIF(EvalData!$A$7:$A$9995,"="&amp;$B46,EvalData!P$7:P$9995)&lt;&gt;0,AVERAGEIF(EvalData!$A$7:$A$9995,"="&amp;$B46,EvalData!P$7:P$9995),"")</f>
        <v>2440.5222222222224</v>
      </c>
      <c r="U46" s="6">
        <f>IF(SUMIF(EvalData!$A$7:$A$9995,"="&amp;$B46,EvalData!Q$7:Q$9995)&lt;&gt;0,AVERAGEIF(EvalData!$A$7:$A$9995,"="&amp;$B46,EvalData!Q$7:Q$9995),"")</f>
        <v>102.85000000000002</v>
      </c>
      <c r="V46" s="11">
        <f>IF(SUMIF(EvalData!$A$7:$A$9995,"="&amp;$B46,EvalData!R$7:R$9995)&lt;&gt;0,AVERAGEIF(EvalData!$A$7:$A$9995,"="&amp;$B46,EvalData!R$7:R$9995),"")</f>
        <v>0.24679685185185182</v>
      </c>
      <c r="W46" s="7">
        <f>IF(SUMIF(EvalData!$A$7:$A$9995,"="&amp;$B46,EvalData!S$7:S$9995)&lt;&gt;0,AVERAGEIF(EvalData!$A$7:$A$9995,"="&amp;$B46,EvalData!S$7:S$9995),"")</f>
        <v>-7.1242777777777794E-2</v>
      </c>
      <c r="X46" s="9">
        <f>IF(SUMIF(EvalData!$A$7:$A$9995,"="&amp;$B46,EvalData!T$7:T$9995)&lt;&gt;0,AVERAGEIF(EvalData!$A$7:$A$9995,"="&amp;$B46,EvalData!T$7:T$9995),"")</f>
        <v>0.74784277777777763</v>
      </c>
      <c r="Y46" s="9">
        <f>IF(SUMIF(EvalData!$A$7:$A$9995,"="&amp;$B46,EvalData!U$7:U$9995)&lt;&gt;0,AVERAGEIF(EvalData!$A$7:$A$9995,"="&amp;$B46,EvalData!U$7:U$9995),"")</f>
        <v>6.3627222222222196E-2</v>
      </c>
      <c r="Z46" s="9">
        <f>IF(SUMIF(EvalData!$A$7:$A$9995,"="&amp;$B46,EvalData!V$7:V$9995)&lt;&gt;0,AVERAGEIF(EvalData!$A$7:$A$9995,"="&amp;$B46,EvalData!V$7:V$9995),"")</f>
        <v>0.4270370370370371</v>
      </c>
      <c r="AA46" s="9">
        <f>IF(SUMIF(EvalData!$A$7:$A$9995,"="&amp;$B46,EvalData!W$7:W$9995)&lt;&gt;0,AVERAGEIF(EvalData!$A$7:$A$9995,"="&amp;$B46,EvalData!W$7:W$9995),"")</f>
        <v>0.13259259259259251</v>
      </c>
      <c r="AB46" s="6">
        <f>IF(SUMIF(EvalData!$A$7:$A$9995,"="&amp;$B46,EvalData!X$7:X$9995)&lt;&gt;0,AVERAGEIF(EvalData!$A$7:$A$9995,"="&amp;$B46,EvalData!X$7:X$9995),"")</f>
        <v>177.6614814814815</v>
      </c>
      <c r="AC46" s="9">
        <f>IF(SUMIF(EvalData!$A$7:$A$9995,"="&amp;$B46,EvalData!Y$7:Y$9995)&lt;&gt;0,AVERAGEIF(EvalData!$A$7:$A$9995,"="&amp;$B46,EvalData!Y$7:Y$9995),"")</f>
        <v>0.57673537037037026</v>
      </c>
      <c r="AD46" s="9">
        <f>IF(SUMIF(EvalData!$A$7:$A$9995,"="&amp;$B46,EvalData!Z$7:Z$9995)&lt;&gt;0,AVERAGEIF(EvalData!$A$7:$A$9995,"="&amp;$B46,EvalData!Z$7:Z$9995),"")</f>
        <v>0.36455629629629627</v>
      </c>
      <c r="AE46" s="9">
        <f>IF(SUMIF(EvalData!$A$7:$A$9995,"="&amp;$B46,EvalData!AA$7:AA$9995)&lt;&gt;0,AVERAGEIF(EvalData!$A$7:$A$9995,"="&amp;$B46,EvalData!AA$7:AA$9995),"")</f>
        <v>0.36929629629629634</v>
      </c>
      <c r="AF46" s="6">
        <f>IF(SUMIF(EvalData!$A$7:$A$9995,"="&amp;$B46,EvalData!AB$7:AB$9995)&lt;&gt;0,AVERAGEIF(EvalData!$A$7:$A$9995,"="&amp;$B46,EvalData!AB$7:AB$9995),"")</f>
        <v>17.907407407407408</v>
      </c>
      <c r="AG46" s="9">
        <f>IF(SUMIF(EvalData!$A$7:$A$9995,"="&amp;$B46,EvalData!AC$7:AC$9995)&lt;&gt;0,AVERAGEIF(EvalData!$A$7:$A$9995,"="&amp;$B46,EvalData!AC$7:AC$9995),"")</f>
        <v>0.5080459259259259</v>
      </c>
      <c r="AH46" s="9">
        <f>IF(AG46&lt;&gt;"",_xlfn.MAXIFS(EvalData!AC$7:AC$9995,EvalData!A$7:A$9995,"="&amp;B46),"")</f>
        <v>0.97058999999999995</v>
      </c>
      <c r="AI46" s="6">
        <f>IF(SUMIF(EvalData!$A$7:$A$9995,"="&amp;$B46,EvalData!AD$7:AD$9995)&lt;&gt;0,AVERAGEIF(EvalData!$A$7:$A$9995,"="&amp;$B46,EvalData!AD$7:AD$9995),"")</f>
        <v>50</v>
      </c>
      <c r="AJ46" s="9">
        <f>IF(SUMIF(EvalData!$A$7:$A$9995,"="&amp;$B46,EvalData!AE$7:AE$9995)&lt;&gt;0,AVERAGEIF(EvalData!$A$7:$A$9995,"="&amp;$B46,EvalData!AE$7:AE$9995),"")</f>
        <v>0.89444444444444493</v>
      </c>
      <c r="AK46" s="12">
        <f>IF(SUMIF(EvalData!$A$7:$A$9995,"="&amp;$B46,EvalData!AF$7:AF$9995)&lt;&gt;0,AVERAGEIF(EvalData!$A$7:$A$9995,"="&amp;$B46,EvalData!AF$7:AF$9995),"")</f>
        <v>2.4036666666666666</v>
      </c>
      <c r="AL46" s="12">
        <f>IF(SUMIF(EvalData!$A$7:$A$9995,"="&amp;$B46,EvalData!AG$7:AG$9995)&lt;&gt;0,AVERAGEIF(EvalData!$A$7:$A$9995,"="&amp;$B46,EvalData!AG$7:AG$9995),"")</f>
        <v>31.758944444444449</v>
      </c>
      <c r="AM46" s="12">
        <f>IF(SUMIF(EvalData!$A$7:$A$9995,"="&amp;$B46,EvalData!AH$7:AH$9995)&lt;&gt;0,AVERAGEIF(EvalData!$A$7:$A$9995,"="&amp;$B46,EvalData!AH$7:AH$9995),"")</f>
        <v>194.75779629629631</v>
      </c>
      <c r="AN46" s="12">
        <f>IF(SUMIF(EvalData!$A$7:$A$9995,"="&amp;$B46,EvalData!AI$7:AI$9995)&lt;&gt;0,AVERAGEIF(EvalData!$A$7:$A$9995,"="&amp;$B46,EvalData!AI$7:AI$9995),"")</f>
        <v>242.31807407407408</v>
      </c>
      <c r="AO46" s="12">
        <f>IF(SUMIF(EvalData!$A$7:$A$9995,"="&amp;$B46,EvalData!AJ$7:AJ$9995)&lt;&gt;0,AVERAGEIF(EvalData!$A$7:$A$9995,"="&amp;$B46,EvalData!AJ$7:AJ$9995),"")</f>
        <v>396.08207407407417</v>
      </c>
      <c r="AP46" s="12">
        <f>IF(SUMIF(EvalData!$A$7:$A$9995,"="&amp;$B46,EvalData!AK$7:AK$9995)&lt;&gt;0,AVERAGEIF(EvalData!$A$7:$A$9995,"="&amp;$B46,EvalData!AK$7:AK$9995),"")</f>
        <v>633.66666666666663</v>
      </c>
      <c r="AQ46" s="9">
        <f>IF(SUMIF(EvalData!$A$7:$A$9995,"="&amp;$B46,EvalData!AL$7:AL$9995)&lt;&gt;0,AVERAGEIF(EvalData!$A$7:$A$9995,"="&amp;$B46,EvalData!AL$7:AL$9995),"")</f>
        <v>0.12666666666666673</v>
      </c>
      <c r="AR46" s="9">
        <f>IF(SUMIF(EvalData!$A$7:$A$9995,"="&amp;$B46,EvalData!AM$7:AM$9995)&lt;&gt;0,AVERAGEIF(EvalData!$A$7:$A$9995,"="&amp;$B46,EvalData!AM$7:AM$9995),"")</f>
        <v>0.49555555555555536</v>
      </c>
      <c r="AS46" s="6">
        <f>IF(SUMIF(EvalData!$A$7:$A$9995,"="&amp;$B46,EvalData!AN$7:AN$9995)&lt;&gt;0,AVERAGEIF(EvalData!$A$7:$A$9995,"="&amp;$B46,EvalData!AN$7:AN$9995),"")</f>
        <v>57618.222222222219</v>
      </c>
      <c r="AT46" s="6">
        <f>IF(SUMIF(EvalData!$A$7:$A$9995,"="&amp;$B46,EvalData!AO$7:AO$9995)&lt;&gt;0,AVERAGEIF(EvalData!$A$7:$A$9995,"="&amp;$B46,EvalData!AO$7:AO$9995),"")</f>
        <v>444.15</v>
      </c>
      <c r="AU46" s="9">
        <f>IF(SUMIF(EvalData!$A$7:$A$9995,"="&amp;$B46,EvalData!AP$7:AP$9995)&lt;&gt;0,AVERAGEIF(EvalData!$A$7:$A$9995,"="&amp;$B46,EvalData!AP$7:AP$9995),"")</f>
        <v>0.26133759259259254</v>
      </c>
      <c r="AV46" s="9">
        <f>IF(SUMIF(EvalData!$A$7:$A$9995,"="&amp;$B46,EvalData!AQ$7:AQ$9995)&lt;&gt;0,AVERAGEIF(EvalData!$A$7:$A$9995,"="&amp;$B46,EvalData!AQ$7:AQ$9995),"")</f>
        <v>0.54310981481481468</v>
      </c>
      <c r="AW46" s="9">
        <f>IF(SUMIF(EvalData!$A$7:$A$9995,"="&amp;$B46,EvalData!AR$7:AR$9995)&lt;&gt;0,AVERAGEIF(EvalData!$A$7:$A$9995,"="&amp;$B46,EvalData!AR$7:AR$9995),"")</f>
        <v>0.28087037037037038</v>
      </c>
      <c r="AX46" s="12">
        <f>IF(SUMIF(EvalData!$A$7:$A$9995,"="&amp;$B46,EvalData!AS$7:AS$9995)&lt;&gt;0,AVERAGEIF(EvalData!$A$7:$A$9995,"="&amp;$B46,EvalData!AS$7:AS$9995),"")</f>
        <v>22.296296296296298</v>
      </c>
      <c r="AY46" s="9">
        <f>IF(SUMIF(EvalData!$A$7:$A$9995,"="&amp;$B46,EvalData!AT$7:AT$9995)&lt;&gt;0,AVERAGEIF(EvalData!$A$7:$A$9995,"="&amp;$B46,EvalData!AT$7:AT$9995),"")</f>
        <v>0.33993166666666669</v>
      </c>
      <c r="AZ46" s="9">
        <f>IF(AY46&lt;&gt;"",_xlfn.MAXIFS(EvalData!AT$7:AT$9995,EvalData!A$7:A$9995,"="&amp;B46),"")</f>
        <v>0.72414000000000001</v>
      </c>
      <c r="BA46" s="9">
        <f>IF(SUMIF(EvalData!$A$7:$A$9995,"="&amp;$B46,EvalData!AU$7:AU$9995)&lt;&gt;0,AVERAGEIF(EvalData!$A$7:$A$9995,"="&amp;$B46,EvalData!AU$7:AU$9995),"")</f>
        <v>0.66513333333333335</v>
      </c>
      <c r="BB46" s="12">
        <f>IF(SUMIF(EvalData!$A$7:$A$9995,"="&amp;$B46,EvalData!AV$7:AV$9995)&lt;&gt;0,AVERAGEIF(EvalData!$A$7:$A$9995,"="&amp;$B46,EvalData!AV$7:AV$9995),"")</f>
        <v>16.703703703703702</v>
      </c>
      <c r="BC46" s="9">
        <f>IF(SUMIF(EvalData!$A$7:$A$9995,"="&amp;$B46,EvalData!AW$7:AW$9995)&lt;&gt;0,AVERAGEIF(EvalData!$A$7:$A$9995,"="&amp;$B46,EvalData!AW$7:AW$9995),"")</f>
        <v>0.50924740740740737</v>
      </c>
      <c r="BD46" s="9">
        <f>IF(BC46&lt;&gt;"",_xlfn.MAXIFS(EvalData!AW$7:AW$9995,EvalData!A$7:A$9995,"="&amp;B46),"")</f>
        <v>0.87878999999999996</v>
      </c>
    </row>
    <row r="47" spans="1:56" x14ac:dyDescent="0.3">
      <c r="A47" s="72"/>
      <c r="B47" t="s">
        <v>50</v>
      </c>
      <c r="C47" s="73" t="b">
        <f>_xlfn.MAXIFS(EvalData!D$7:D$9995,EvalData!C$7:C$9995,"="&amp;B47)=MAX(EvalData!D$7:D$9995)</f>
        <v>0</v>
      </c>
      <c r="D47" s="4" cm="1">
        <f t="array" ref="D47">SUM(IF(ISNUMBER(EvalData!G$7:G$9995),IF(EvalData!$A$7:$A$9995=$B47,1,0)),0)</f>
        <v>69</v>
      </c>
      <c r="E47" s="3" cm="1">
        <f t="array" ref="E47">SUM(IF(ISNUMBER(EvalData!N$7:N$9995),IF(EvalData!$A$7:$A$9995=B47,1,0)),0)</f>
        <v>69</v>
      </c>
      <c r="F47" s="3" cm="1">
        <f t="array" ref="F47">SUM(IF(ISNUMBER(EvalData!AD$7:AD$9995),IF(EvalData!$A$7:$A$9995=B47,1,0)),0)</f>
        <v>69</v>
      </c>
      <c r="G47" s="6" cm="1">
        <f t="array" ref="G47">IF(D47&lt;&gt;0,SUM(IF(EvalData!$A$7:$A$9995=$B47,ABS(EvalData!G$7:G$9995),0))/D47,"")</f>
        <v>3747.1884057971015</v>
      </c>
      <c r="H47" s="7">
        <f>IF(SUMIF(EvalData!$A$7:$A$9995,"="&amp;$B47,EvalData!H$7:H$9995)&lt;&gt;0,AVERAGEIF(EvalData!$A$7:$A$9995,"="&amp;$B47,EvalData!H$7:H$9995),"")</f>
        <v>-9.0637681159420266E-2</v>
      </c>
      <c r="I47" s="7" cm="1">
        <f t="array" ref="I47">IF(D47&lt;&gt;0,SUM(IF(EvalData!$A$7:$A$9995=$B47,ABS(_xlfn.NUMBERVALUE(EvalData!H$7:H$9995)))/D47,0),"")</f>
        <v>0.17</v>
      </c>
      <c r="J47" s="8">
        <f>IF(SUMIF(EvalData!$A$7:$A$9995,"="&amp;$B47,EvalData!I$7:I$9995)&lt;&gt;0,AVERAGEIF(EvalData!$A$7:$A$9995,"="&amp;$B47,EvalData!I$7:I$9995),"")</f>
        <v>-6.9365797101449272E-2</v>
      </c>
      <c r="K47" s="8" cm="1">
        <f t="array" ref="K47">IF(D47&lt;&gt;0,SUM(IF(EvalData!$A$7:$A$9995=$B47,ABS(_xlfn.NUMBERVALUE(EvalData!I$7:I$9995)))/D47,0),"")</f>
        <v>0.15378057971014492</v>
      </c>
      <c r="L47" s="8">
        <f>IF(SUMIF(EvalData!$A$7:$A$9995,"="&amp;$B47,EvalData!J$7:J$9995)&lt;&gt;0,AVERAGEIF(EvalData!$A$7:$A$9995,"="&amp;$B47,EvalData!J$7:J$9995),"")</f>
        <v>-0.11229333333333337</v>
      </c>
      <c r="M47" s="8" cm="1">
        <f t="array" ref="M47">IF(D47&lt;&gt;0,SUM(IF(EvalData!$A$7:$A$9995=$B47,ABS(_xlfn.NUMBERVALUE(EvalData!J$7:J$9995)))/D47,0),"")</f>
        <v>0.19670811594202897</v>
      </c>
      <c r="N47" s="9">
        <f>IF(SUMIF(EvalData!$A$7:$A$9995,"="&amp;$B47,EvalData!K$7:K$9995)&lt;&gt;0,AVERAGEIF(EvalData!$A$7:$A$9995,"="&amp;$B47,EvalData!K$7:K$9995),"")</f>
        <v>0.64927536231884042</v>
      </c>
      <c r="O47" s="10">
        <f>IF(SUMIF(EvalData!$A$7:$A$9995,"="&amp;$B47,EvalData!L$7:L$9995)&lt;&gt;0,AVERAGEIF(EvalData!$A$7:$A$9995,"="&amp;$B47,EvalData!L$7:L$9995),"")</f>
        <v>19.652173913043477</v>
      </c>
      <c r="P47" s="9">
        <f>IF(SUMIF(EvalData!$A$7:$A$9995,"="&amp;$B47,EvalData!M$7:M$9995)&lt;&gt;0,AVERAGEIF(EvalData!$A$7:$A$9995,"="&amp;$B47,EvalData!M$7:M$9995),"")</f>
        <v>0.45525391304347823</v>
      </c>
      <c r="Q47" s="9">
        <f>IF(P47&lt;&gt;"",_xlfn.MAXIFS(EvalData!M$7:M$9995,EvalData!A$7:A$9995,"="&amp;B47),"")</f>
        <v>1</v>
      </c>
      <c r="R47" s="10">
        <f>IF(SUMIF(EvalData!$A$7:$A$9995,"="&amp;$B47,EvalData!N$7:N$9995)&lt;&gt;0,AVERAGEIF(EvalData!$A$7:$A$9995,"="&amp;$B47,EvalData!N$7:N$9995),"")</f>
        <v>50.985507246376812</v>
      </c>
      <c r="S47" s="62">
        <f>IF(SUMIF(EvalData!$A$7:$A$9995,"="&amp;$B47,EvalData!O$7:O$9995)&lt;&gt;0,AVERAGEIF(EvalData!$A$7:$A$9995,"="&amp;$B47,EvalData!O$7:O$9995),"")</f>
        <v>19.250144927536233</v>
      </c>
      <c r="T47" s="6">
        <f>IF(SUMIF(EvalData!$A$7:$A$9995,"="&amp;$B47,EvalData!P$7:P$9995)&lt;&gt;0,AVERAGEIF(EvalData!$A$7:$A$9995,"="&amp;$B47,EvalData!P$7:P$9995),"")</f>
        <v>2218.3894202898555</v>
      </c>
      <c r="U47" s="6">
        <f>IF(SUMIF(EvalData!$A$7:$A$9995,"="&amp;$B47,EvalData!Q$7:Q$9995)&lt;&gt;0,AVERAGEIF(EvalData!$A$7:$A$9995,"="&amp;$B47,EvalData!Q$7:Q$9995),"")</f>
        <v>103.9653623188406</v>
      </c>
      <c r="V47" s="11">
        <f>IF(SUMIF(EvalData!$A$7:$A$9995,"="&amp;$B47,EvalData!R$7:R$9995)&lt;&gt;0,AVERAGEIF(EvalData!$A$7:$A$9995,"="&amp;$B47,EvalData!R$7:R$9995),"")</f>
        <v>0.27262869565217379</v>
      </c>
      <c r="W47" s="7">
        <f>IF(SUMIF(EvalData!$A$7:$A$9995,"="&amp;$B47,EvalData!S$7:S$9995)&lt;&gt;0,AVERAGEIF(EvalData!$A$7:$A$9995,"="&amp;$B47,EvalData!S$7:S$9995),"")</f>
        <v>-0.1372171014492754</v>
      </c>
      <c r="X47" s="9">
        <f>IF(SUMIF(EvalData!$A$7:$A$9995,"="&amp;$B47,EvalData!T$7:T$9995)&lt;&gt;0,AVERAGEIF(EvalData!$A$7:$A$9995,"="&amp;$B47,EvalData!T$7:T$9995),"")</f>
        <v>0.59365333333333326</v>
      </c>
      <c r="Y47" s="9">
        <f>IF(SUMIF(EvalData!$A$7:$A$9995,"="&amp;$B47,EvalData!U$7:U$9995)&lt;&gt;0,AVERAGEIF(EvalData!$A$7:$A$9995,"="&amp;$B47,EvalData!U$7:U$9995),"")</f>
        <v>-0.29357536231884057</v>
      </c>
      <c r="Z47" s="9">
        <f>IF(SUMIF(EvalData!$A$7:$A$9995,"="&amp;$B47,EvalData!V$7:V$9995)&lt;&gt;0,AVERAGEIF(EvalData!$A$7:$A$9995,"="&amp;$B47,EvalData!V$7:V$9995),"")</f>
        <v>0.41248594202898542</v>
      </c>
      <c r="AA47" s="9">
        <f>IF(SUMIF(EvalData!$A$7:$A$9995,"="&amp;$B47,EvalData!W$7:W$9995)&lt;&gt;0,AVERAGEIF(EvalData!$A$7:$A$9995,"="&amp;$B47,EvalData!W$7:W$9995),"")</f>
        <v>0.14097695652173914</v>
      </c>
      <c r="AB47" s="6">
        <f>IF(SUMIF(EvalData!$A$7:$A$9995,"="&amp;$B47,EvalData!X$7:X$9995)&lt;&gt;0,AVERAGEIF(EvalData!$A$7:$A$9995,"="&amp;$B47,EvalData!X$7:X$9995),"")</f>
        <v>173.09594202898549</v>
      </c>
      <c r="AC47" s="9">
        <f>IF(SUMIF(EvalData!$A$7:$A$9995,"="&amp;$B47,EvalData!Y$7:Y$9995)&lt;&gt;0,AVERAGEIF(EvalData!$A$7:$A$9995,"="&amp;$B47,EvalData!Y$7:Y$9995),"")</f>
        <v>0.3588111594202899</v>
      </c>
      <c r="AD47" s="9">
        <f>IF(SUMIF(EvalData!$A$7:$A$9995,"="&amp;$B47,EvalData!Z$7:Z$9995)&lt;&gt;0,AVERAGEIF(EvalData!$A$7:$A$9995,"="&amp;$B47,EvalData!Z$7:Z$9995),"")</f>
        <v>0.37526405797101442</v>
      </c>
      <c r="AE47" s="9">
        <f>IF(SUMIF(EvalData!$A$7:$A$9995,"="&amp;$B47,EvalData!AA$7:AA$9995)&lt;&gt;0,AVERAGEIF(EvalData!$A$7:$A$9995,"="&amp;$B47,EvalData!AA$7:AA$9995),"")</f>
        <v>0.39127536231884064</v>
      </c>
      <c r="AF47" s="6">
        <f>IF(SUMIF(EvalData!$A$7:$A$9995,"="&amp;$B47,EvalData!AB$7:AB$9995)&lt;&gt;0,AVERAGEIF(EvalData!$A$7:$A$9995,"="&amp;$B47,EvalData!AB$7:AB$9995),"")</f>
        <v>16.681159420289855</v>
      </c>
      <c r="AG47" s="9">
        <f>IF(SUMIF(EvalData!$A$7:$A$9995,"="&amp;$B47,EvalData!AC$7:AC$9995)&lt;&gt;0,AVERAGEIF(EvalData!$A$7:$A$9995,"="&amp;$B47,EvalData!AC$7:AC$9995),"")</f>
        <v>0.53536260869565222</v>
      </c>
      <c r="AH47" s="9">
        <f>IF(AG47&lt;&gt;"",_xlfn.MAXIFS(EvalData!AC$7:AC$9995,EvalData!A$7:A$9995,"="&amp;B47),"")</f>
        <v>1</v>
      </c>
      <c r="AI47" s="6">
        <f>IF(SUMIF(EvalData!$A$7:$A$9995,"="&amp;$B47,EvalData!AD$7:AD$9995)&lt;&gt;0,AVERAGEIF(EvalData!$A$7:$A$9995,"="&amp;$B47,EvalData!AD$7:AD$9995),"")</f>
        <v>50.985507246376812</v>
      </c>
      <c r="AJ47" s="9">
        <f>IF(SUMIF(EvalData!$A$7:$A$9995,"="&amp;$B47,EvalData!AE$7:AE$9995)&lt;&gt;0,AVERAGEIF(EvalData!$A$7:$A$9995,"="&amp;$B47,EvalData!AE$7:AE$9995),"")</f>
        <v>0.80361434782608687</v>
      </c>
      <c r="AK47" s="12">
        <f>IF(SUMIF(EvalData!$A$7:$A$9995,"="&amp;$B47,EvalData!AF$7:AF$9995)&lt;&gt;0,AVERAGEIF(EvalData!$A$7:$A$9995,"="&amp;$B47,EvalData!AF$7:AF$9995),"")</f>
        <v>2.0116811594202906</v>
      </c>
      <c r="AL47" s="12">
        <f>IF(SUMIF(EvalData!$A$7:$A$9995,"="&amp;$B47,EvalData!AG$7:AG$9995)&lt;&gt;0,AVERAGEIF(EvalData!$A$7:$A$9995,"="&amp;$B47,EvalData!AG$7:AG$9995),"")</f>
        <v>2.8851014492753633</v>
      </c>
      <c r="AM47" s="12">
        <f>IF(SUMIF(EvalData!$A$7:$A$9995,"="&amp;$B47,EvalData!AH$7:AH$9995)&lt;&gt;0,AVERAGEIF(EvalData!$A$7:$A$9995,"="&amp;$B47,EvalData!AH$7:AH$9995),"")</f>
        <v>8.4283768115942035</v>
      </c>
      <c r="AN47" s="12">
        <f>IF(SUMIF(EvalData!$A$7:$A$9995,"="&amp;$B47,EvalData!AI$7:AI$9995)&lt;&gt;0,AVERAGEIF(EvalData!$A$7:$A$9995,"="&amp;$B47,EvalData!AI$7:AI$9995),"")</f>
        <v>146.14197101449278</v>
      </c>
      <c r="AO47" s="12">
        <f>IF(SUMIF(EvalData!$A$7:$A$9995,"="&amp;$B47,EvalData!AJ$7:AJ$9995)&lt;&gt;0,AVERAGEIF(EvalData!$A$7:$A$9995,"="&amp;$B47,EvalData!AJ$7:AJ$9995),"")</f>
        <v>45.144652173913052</v>
      </c>
      <c r="AP47" s="12">
        <f>IF(SUMIF(EvalData!$A$7:$A$9995,"="&amp;$B47,EvalData!AK$7:AK$9995)&lt;&gt;0,AVERAGEIF(EvalData!$A$7:$A$9995,"="&amp;$B47,EvalData!AK$7:AK$9995),"")</f>
        <v>278.73871014492755</v>
      </c>
      <c r="AQ47" s="9">
        <f>IF(SUMIF(EvalData!$A$7:$A$9995,"="&amp;$B47,EvalData!AL$7:AL$9995)&lt;&gt;0,AVERAGEIF(EvalData!$A$7:$A$9995,"="&amp;$B47,EvalData!AL$7:AL$9995),"")</f>
        <v>0.13446362318840585</v>
      </c>
      <c r="AR47" s="9">
        <f>IF(SUMIF(EvalData!$A$7:$A$9995,"="&amp;$B47,EvalData!AM$7:AM$9995)&lt;&gt;0,AVERAGEIF(EvalData!$A$7:$A$9995,"="&amp;$B47,EvalData!AM$7:AM$9995),"")</f>
        <v>0.36354043478260856</v>
      </c>
      <c r="AS47" s="6">
        <f>IF(SUMIF(EvalData!$A$7:$A$9995,"="&amp;$B47,EvalData!AN$7:AN$9995)&lt;&gt;0,AVERAGEIF(EvalData!$A$7:$A$9995,"="&amp;$B47,EvalData!AN$7:AN$9995),"")</f>
        <v>58554.188405797104</v>
      </c>
      <c r="AT47" s="6">
        <f>IF(SUMIF(EvalData!$A$7:$A$9995,"="&amp;$B47,EvalData!AO$7:AO$9995)&lt;&gt;0,AVERAGEIF(EvalData!$A$7:$A$9995,"="&amp;$B47,EvalData!AO$7:AO$9995),"")</f>
        <v>165.29420289855076</v>
      </c>
      <c r="AU47" s="9">
        <f>IF(SUMIF(EvalData!$A$7:$A$9995,"="&amp;$B47,EvalData!AP$7:AP$9995)&lt;&gt;0,AVERAGEIF(EvalData!$A$7:$A$9995,"="&amp;$B47,EvalData!AP$7:AP$9995),"")</f>
        <v>0.33180898550724636</v>
      </c>
      <c r="AV47" s="9">
        <f>IF(SUMIF(EvalData!$A$7:$A$9995,"="&amp;$B47,EvalData!AQ$7:AQ$9995)&lt;&gt;0,AVERAGEIF(EvalData!$A$7:$A$9995,"="&amp;$B47,EvalData!AQ$7:AQ$9995),"")</f>
        <v>0.68704768115942039</v>
      </c>
      <c r="AW47" s="9">
        <f>IF(SUMIF(EvalData!$A$7:$A$9995,"="&amp;$B47,EvalData!AR$7:AR$9995)&lt;&gt;0,AVERAGEIF(EvalData!$A$7:$A$9995,"="&amp;$B47,EvalData!AR$7:AR$9995),"")</f>
        <v>0.32168115942028985</v>
      </c>
      <c r="AX47" s="12">
        <f>IF(SUMIF(EvalData!$A$7:$A$9995,"="&amp;$B47,EvalData!AS$7:AS$9995)&lt;&gt;0,AVERAGEIF(EvalData!$A$7:$A$9995,"="&amp;$B47,EvalData!AS$7:AS$9995),"")</f>
        <v>19.260869565217391</v>
      </c>
      <c r="AY47" s="9">
        <f>IF(SUMIF(EvalData!$A$7:$A$9995,"="&amp;$B47,EvalData!AT$7:AT$9995)&lt;&gt;0,AVERAGEIF(EvalData!$A$7:$A$9995,"="&amp;$B47,EvalData!AT$7:AT$9995),"")</f>
        <v>0.41507231884057966</v>
      </c>
      <c r="AZ47" s="9">
        <f>IF(AY47&lt;&gt;"",_xlfn.MAXIFS(EvalData!AT$7:AT$9995,EvalData!A$7:A$9995,"="&amp;B47),"")</f>
        <v>0.65385000000000004</v>
      </c>
      <c r="BA47" s="9">
        <f>IF(SUMIF(EvalData!$A$7:$A$9995,"="&amp;$B47,EvalData!AU$7:AU$9995)&lt;&gt;0,AVERAGEIF(EvalData!$A$7:$A$9995,"="&amp;$B47,EvalData!AU$7:AU$9995),"")</f>
        <v>0.71259999999999979</v>
      </c>
      <c r="BB47" s="12">
        <f>IF(SUMIF(EvalData!$A$7:$A$9995,"="&amp;$B47,EvalData!AV$7:AV$9995)&lt;&gt;0,AVERAGEIF(EvalData!$A$7:$A$9995,"="&amp;$B47,EvalData!AV$7:AV$9995),"")</f>
        <v>14.826086956521738</v>
      </c>
      <c r="BC47" s="9">
        <f>IF(SUMIF(EvalData!$A$7:$A$9995,"="&amp;$B47,EvalData!AW$7:AW$9995)&lt;&gt;0,AVERAGEIF(EvalData!$A$7:$A$9995,"="&amp;$B47,EvalData!AW$7:AW$9995),"")</f>
        <v>0.55758028985507235</v>
      </c>
      <c r="BD47" s="9">
        <f>IF(BC47&lt;&gt;"",_xlfn.MAXIFS(EvalData!AW$7:AW$9995,EvalData!A$7:A$9995,"="&amp;B47),"")</f>
        <v>0.85294000000000003</v>
      </c>
    </row>
    <row r="48" spans="1:56" x14ac:dyDescent="0.3">
      <c r="A48" s="72"/>
      <c r="B48" t="s">
        <v>31</v>
      </c>
      <c r="C48" s="73" t="b">
        <f>_xlfn.MAXIFS(EvalData!D$7:D$9995,EvalData!C$7:C$9995,"="&amp;B48)=MAX(EvalData!D$7:D$9995)</f>
        <v>1</v>
      </c>
      <c r="D48" s="4" cm="1">
        <f t="array" ref="D48">SUM(IF(ISNUMBER(EvalData!G$7:G$9995),IF(EvalData!$A$7:$A$9995=$B48,1,0)),0)</f>
        <v>90</v>
      </c>
      <c r="E48" s="3" cm="1">
        <f t="array" ref="E48">SUM(IF(ISNUMBER(EvalData!N$7:N$9995),IF(EvalData!$A$7:$A$9995=B48,1,0)),0)</f>
        <v>76</v>
      </c>
      <c r="F48" s="3" cm="1">
        <f t="array" ref="F48">SUM(IF(ISNUMBER(EvalData!AD$7:AD$9995),IF(EvalData!$A$7:$A$9995=B48,1,0)),0)</f>
        <v>76</v>
      </c>
      <c r="G48" s="6" cm="1">
        <f t="array" ref="G48">IF(D48&lt;&gt;0,SUM(IF(EvalData!$A$7:$A$9995=$B48,ABS(EvalData!G$7:G$9995),0))/D48,"")</f>
        <v>5453.2888888888892</v>
      </c>
      <c r="H48" s="7">
        <f>IF(SUMIF(EvalData!$A$7:$A$9995,"="&amp;$B48,EvalData!H$7:H$9995)&lt;&gt;0,AVERAGEIF(EvalData!$A$7:$A$9995,"="&amp;$B48,EvalData!H$7:H$9995),"")</f>
        <v>-0.17133333333333342</v>
      </c>
      <c r="I48" s="7" cm="1">
        <f t="array" ref="I48">IF(D48&lt;&gt;0,SUM(IF(EvalData!$A$7:$A$9995=$B48,ABS(_xlfn.NUMBERVALUE(EvalData!H$7:H$9995)))/D48,0),"")</f>
        <v>0.32386666666666675</v>
      </c>
      <c r="J48" s="8">
        <f>IF(SUMIF(EvalData!$A$7:$A$9995,"="&amp;$B48,EvalData!I$7:I$9995)&lt;&gt;0,AVERAGEIF(EvalData!$A$7:$A$9995,"="&amp;$B48,EvalData!I$7:I$9995),"")</f>
        <v>-0.10620177777777783</v>
      </c>
      <c r="K48" s="8" cm="1">
        <f t="array" ref="K48">IF(D48&lt;&gt;0,SUM(IF(EvalData!$A$7:$A$9995=$B48,ABS(_xlfn.NUMBERVALUE(EvalData!I$7:I$9995)))/D48,0),"")</f>
        <v>0.28417155555555557</v>
      </c>
      <c r="L48" s="8">
        <f>IF(SUMIF(EvalData!$A$7:$A$9995,"="&amp;$B48,EvalData!J$7:J$9995)&lt;&gt;0,AVERAGEIF(EvalData!$A$7:$A$9995,"="&amp;$B48,EvalData!J$7:J$9995),"")</f>
        <v>-0.23756188888888896</v>
      </c>
      <c r="M48" s="8" cm="1">
        <f t="array" ref="M48">IF(D48&lt;&gt;0,SUM(IF(EvalData!$A$7:$A$9995=$B48,ABS(_xlfn.NUMBERVALUE(EvalData!J$7:J$9995)))/D48,0),"")</f>
        <v>0.41553166666666685</v>
      </c>
      <c r="N48" s="9">
        <f>IF(SUMIF(EvalData!$A$7:$A$9995,"="&amp;$B48,EvalData!K$7:K$9995)&lt;&gt;0,AVERAGEIF(EvalData!$A$7:$A$9995,"="&amp;$B48,EvalData!K$7:K$9995),"")</f>
        <v>0.315</v>
      </c>
      <c r="O48" s="10">
        <f>IF(SUMIF(EvalData!$A$7:$A$9995,"="&amp;$B48,EvalData!L$7:L$9995)&lt;&gt;0,AVERAGEIF(EvalData!$A$7:$A$9995,"="&amp;$B48,EvalData!L$7:L$9995),"")</f>
        <v>24.555555555555557</v>
      </c>
      <c r="P48" s="9">
        <f>IF(SUMIF(EvalData!$A$7:$A$9995,"="&amp;$B48,EvalData!M$7:M$9995)&lt;&gt;0,AVERAGEIF(EvalData!$A$7:$A$9995,"="&amp;$B48,EvalData!M$7:M$9995),"")</f>
        <v>0.26806011111111111</v>
      </c>
      <c r="Q48" s="9">
        <f>IF(P48&lt;&gt;"",_xlfn.MAXIFS(EvalData!M$7:M$9995,EvalData!A$7:A$9995,"="&amp;B48),"")</f>
        <v>1</v>
      </c>
      <c r="R48" s="10">
        <f>IF(SUMIF(EvalData!$A$7:$A$9995,"="&amp;$B48,EvalData!N$7:N$9995)&lt;&gt;0,AVERAGEIF(EvalData!$A$7:$A$9995,"="&amp;$B48,EvalData!N$7:N$9995),"")</f>
        <v>45.210526315789473</v>
      </c>
      <c r="S48" s="62">
        <f>IF(SUMIF(EvalData!$A$7:$A$9995,"="&amp;$B48,EvalData!O$7:O$9995)&lt;&gt;0,AVERAGEIF(EvalData!$A$7:$A$9995,"="&amp;$B48,EvalData!O$7:O$9995),"")</f>
        <v>22.945263157894729</v>
      </c>
      <c r="T48" s="6">
        <f>IF(SUMIF(EvalData!$A$7:$A$9995,"="&amp;$B48,EvalData!P$7:P$9995)&lt;&gt;0,AVERAGEIF(EvalData!$A$7:$A$9995,"="&amp;$B48,EvalData!P$7:P$9995),"")</f>
        <v>11121.663289473678</v>
      </c>
      <c r="U48" s="6">
        <f>IF(SUMIF(EvalData!$A$7:$A$9995,"="&amp;$B48,EvalData!Q$7:Q$9995)&lt;&gt;0,AVERAGEIF(EvalData!$A$7:$A$9995,"="&amp;$B48,EvalData!Q$7:Q$9995),"")</f>
        <v>146.70763157894734</v>
      </c>
      <c r="V48" s="11">
        <f>IF(SUMIF(EvalData!$A$7:$A$9995,"="&amp;$B48,EvalData!R$7:R$9995)&lt;&gt;0,AVERAGEIF(EvalData!$A$7:$A$9995,"="&amp;$B48,EvalData!R$7:R$9995),"")</f>
        <v>0.33428171052631583</v>
      </c>
      <c r="W48" s="7">
        <f>IF(SUMIF(EvalData!$A$7:$A$9995,"="&amp;$B48,EvalData!S$7:S$9995)&lt;&gt;0,AVERAGEIF(EvalData!$A$7:$A$9995,"="&amp;$B48,EvalData!S$7:S$9995),"")</f>
        <v>-0.139015</v>
      </c>
      <c r="X48" s="9">
        <f>IF(SUMIF(EvalData!$A$7:$A$9995,"="&amp;$B48,EvalData!T$7:T$9995)&lt;&gt;0,AVERAGEIF(EvalData!$A$7:$A$9995,"="&amp;$B48,EvalData!T$7:T$9995),"")</f>
        <v>0.92730723684210548</v>
      </c>
      <c r="Y48" s="9">
        <f>IF(SUMIF(EvalData!$A$7:$A$9995,"="&amp;$B48,EvalData!U$7:U$9995)&lt;&gt;0,AVERAGEIF(EvalData!$A$7:$A$9995,"="&amp;$B48,EvalData!U$7:U$9995),"")</f>
        <v>-2.4975131578947339E-2</v>
      </c>
      <c r="Z48" s="9">
        <f>IF(SUMIF(EvalData!$A$7:$A$9995,"="&amp;$B48,EvalData!V$7:V$9995)&lt;&gt;0,AVERAGEIF(EvalData!$A$7:$A$9995,"="&amp;$B48,EvalData!V$7:V$9995),"")</f>
        <v>0.31748592105263146</v>
      </c>
      <c r="AA48" s="9">
        <f>IF(SUMIF(EvalData!$A$7:$A$9995,"="&amp;$B48,EvalData!W$7:W$9995)&lt;&gt;0,AVERAGEIF(EvalData!$A$7:$A$9995,"="&amp;$B48,EvalData!W$7:W$9995),"")</f>
        <v>0.23374171052631573</v>
      </c>
      <c r="AB48" s="6">
        <f>IF(SUMIF(EvalData!$A$7:$A$9995,"="&amp;$B48,EvalData!X$7:X$9995)&lt;&gt;0,AVERAGEIF(EvalData!$A$7:$A$9995,"="&amp;$B48,EvalData!X$7:X$9995),"")</f>
        <v>293.23289473684218</v>
      </c>
      <c r="AC48" s="9">
        <f>IF(SUMIF(EvalData!$A$7:$A$9995,"="&amp;$B48,EvalData!Y$7:Y$9995)&lt;&gt;0,AVERAGEIF(EvalData!$A$7:$A$9995,"="&amp;$B48,EvalData!Y$7:Y$9995),"")</f>
        <v>0.66984184210526321</v>
      </c>
      <c r="AD48" s="9">
        <f>IF(SUMIF(EvalData!$A$7:$A$9995,"="&amp;$B48,EvalData!Z$7:Z$9995)&lt;&gt;0,AVERAGEIF(EvalData!$A$7:$A$9995,"="&amp;$B48,EvalData!Z$7:Z$9995),"")</f>
        <v>0.47015973684210538</v>
      </c>
      <c r="AE48" s="9">
        <f>IF(SUMIF(EvalData!$A$7:$A$9995,"="&amp;$B48,EvalData!AA$7:AA$9995)&lt;&gt;0,AVERAGEIF(EvalData!$A$7:$A$9995,"="&amp;$B48,EvalData!AA$7:AA$9995),"")</f>
        <v>0.13347368421052627</v>
      </c>
      <c r="AF48" s="6">
        <f>IF(SUMIF(EvalData!$A$7:$A$9995,"="&amp;$B48,EvalData!AB$7:AB$9995)&lt;&gt;0,AVERAGEIF(EvalData!$A$7:$A$9995,"="&amp;$B48,EvalData!AB$7:AB$9995),"")</f>
        <v>26.078947368421051</v>
      </c>
      <c r="AG48" s="9">
        <f>IF(SUMIF(EvalData!$A$7:$A$9995,"="&amp;$B48,EvalData!AC$7:AC$9995)&lt;&gt;0,AVERAGEIF(EvalData!$A$7:$A$9995,"="&amp;$B48,EvalData!AC$7:AC$9995),"")</f>
        <v>0.21654644736842113</v>
      </c>
      <c r="AH48" s="9">
        <f>IF(AG48&lt;&gt;"",_xlfn.MAXIFS(EvalData!AC$7:AC$9995,EvalData!A$7:A$9995,"="&amp;B48),"")</f>
        <v>0.47059000000000001</v>
      </c>
      <c r="AI48" s="6">
        <f>IF(SUMIF(EvalData!$A$7:$A$9995,"="&amp;$B48,EvalData!AD$7:AD$9995)&lt;&gt;0,AVERAGEIF(EvalData!$A$7:$A$9995,"="&amp;$B48,EvalData!AD$7:AD$9995),"")</f>
        <v>45.210526315789473</v>
      </c>
      <c r="AJ48" s="9">
        <f>IF(SUMIF(EvalData!$A$7:$A$9995,"="&amp;$B48,EvalData!AE$7:AE$9995)&lt;&gt;0,AVERAGEIF(EvalData!$A$7:$A$9995,"="&amp;$B48,EvalData!AE$7:AE$9995),"")</f>
        <v>0.39062131578947368</v>
      </c>
      <c r="AK48" s="12">
        <f>IF(SUMIF(EvalData!$A$7:$A$9995,"="&amp;$B48,EvalData!AF$7:AF$9995)&lt;&gt;0,AVERAGEIF(EvalData!$A$7:$A$9995,"="&amp;$B48,EvalData!AF$7:AF$9995),"")</f>
        <v>1.2603289473684209</v>
      </c>
      <c r="AL48" s="12">
        <f>IF(SUMIF(EvalData!$A$7:$A$9995,"="&amp;$B48,EvalData!AG$7:AG$9995)&lt;&gt;0,AVERAGEIF(EvalData!$A$7:$A$9995,"="&amp;$B48,EvalData!AG$7:AG$9995),"")</f>
        <v>1.4592236842105262</v>
      </c>
      <c r="AM48" s="12">
        <f>IF(SUMIF(EvalData!$A$7:$A$9995,"="&amp;$B48,EvalData!AH$7:AH$9995)&lt;&gt;0,AVERAGEIF(EvalData!$A$7:$A$9995,"="&amp;$B48,EvalData!AH$7:AH$9995),"")</f>
        <v>1.9920526315789464</v>
      </c>
      <c r="AN48" s="12">
        <f>IF(SUMIF(EvalData!$A$7:$A$9995,"="&amp;$B48,EvalData!AI$7:AI$9995)&lt;&gt;0,AVERAGEIF(EvalData!$A$7:$A$9995,"="&amp;$B48,EvalData!AI$7:AI$9995),"")</f>
        <v>53.451078947368444</v>
      </c>
      <c r="AO48" s="12">
        <f>IF(SUMIF(EvalData!$A$7:$A$9995,"="&amp;$B48,EvalData!AJ$7:AJ$9995)&lt;&gt;0,AVERAGEIF(EvalData!$A$7:$A$9995,"="&amp;$B48,EvalData!AJ$7:AJ$9995),"")</f>
        <v>21.002473684210528</v>
      </c>
      <c r="AP48" s="12">
        <f>IF(SUMIF(EvalData!$A$7:$A$9995,"="&amp;$B48,EvalData!AK$7:AK$9995)&lt;&gt;0,AVERAGEIF(EvalData!$A$7:$A$9995,"="&amp;$B48,EvalData!AK$7:AK$9995),"")</f>
        <v>91.460907894736877</v>
      </c>
      <c r="AQ48" s="9">
        <f>IF(SUMIF(EvalData!$A$7:$A$9995,"="&amp;$B48,EvalData!AL$7:AL$9995)&lt;&gt;0,AVERAGEIF(EvalData!$A$7:$A$9995,"="&amp;$B48,EvalData!AL$7:AL$9995),"")</f>
        <v>5.3258947368421052E-2</v>
      </c>
      <c r="AR48" s="9">
        <f>IF(SUMIF(EvalData!$A$7:$A$9995,"="&amp;$B48,EvalData!AM$7:AM$9995)&lt;&gt;0,AVERAGEIF(EvalData!$A$7:$A$9995,"="&amp;$B48,EvalData!AM$7:AM$9995),"")</f>
        <v>9.041342105263149E-2</v>
      </c>
      <c r="AS48" s="6">
        <f>IF(SUMIF(EvalData!$A$7:$A$9995,"="&amp;$B48,EvalData!AN$7:AN$9995)&lt;&gt;0,AVERAGEIF(EvalData!$A$7:$A$9995,"="&amp;$B48,EvalData!AN$7:AN$9995),"")</f>
        <v>150769.31578947368</v>
      </c>
      <c r="AT48" s="6">
        <f>IF(SUMIF(EvalData!$A$7:$A$9995,"="&amp;$B48,EvalData!AO$7:AO$9995)&lt;&gt;0,AVERAGEIF(EvalData!$A$7:$A$9995,"="&amp;$B48,EvalData!AO$7:AO$9995),"")</f>
        <v>563.80657894736851</v>
      </c>
      <c r="AU48" s="9">
        <f>IF(SUMIF(EvalData!$A$7:$A$9995,"="&amp;$B48,EvalData!AP$7:AP$9995)&lt;&gt;0,AVERAGEIF(EvalData!$A$7:$A$9995,"="&amp;$B48,EvalData!AP$7:AP$9995),"")</f>
        <v>0.65716907894736831</v>
      </c>
      <c r="AV48" s="9">
        <f>IF(SUMIF(EvalData!$A$7:$A$9995,"="&amp;$B48,EvalData!AQ$7:AQ$9995)&lt;&gt;0,AVERAGEIF(EvalData!$A$7:$A$9995,"="&amp;$B48,EvalData!AQ$7:AQ$9995),"")</f>
        <v>0.96972131578947363</v>
      </c>
      <c r="AW48" s="9">
        <f>IF(SUMIF(EvalData!$A$7:$A$9995,"="&amp;$B48,EvalData!AR$7:AR$9995)&lt;&gt;0,AVERAGEIF(EvalData!$A$7:$A$9995,"="&amp;$B48,EvalData!AR$7:AR$9995),"")</f>
        <v>0.2379736842105262</v>
      </c>
      <c r="AX48" s="12">
        <f>IF(SUMIF(EvalData!$A$7:$A$9995,"="&amp;$B48,EvalData!AS$7:AS$9995)&lt;&gt;0,AVERAGEIF(EvalData!$A$7:$A$9995,"="&amp;$B48,EvalData!AS$7:AS$9995),"")</f>
        <v>20.907894736842106</v>
      </c>
      <c r="AY48" s="9">
        <f>IF(SUMIF(EvalData!$A$7:$A$9995,"="&amp;$B48,EvalData!AT$7:AT$9995)&lt;&gt;0,AVERAGEIF(EvalData!$A$7:$A$9995,"="&amp;$B48,EvalData!AT$7:AT$9995),"")</f>
        <v>0.32267118421052637</v>
      </c>
      <c r="AZ48" s="9">
        <f>IF(AY48&lt;&gt;"",_xlfn.MAXIFS(EvalData!AT$7:AT$9995,EvalData!A$7:A$9995,"="&amp;B48),"")</f>
        <v>0.67742000000000002</v>
      </c>
      <c r="BA48" s="9">
        <f>IF(SUMIF(EvalData!$A$7:$A$9995,"="&amp;$B48,EvalData!AU$7:AU$9995)&lt;&gt;0,AVERAGEIF(EvalData!$A$7:$A$9995,"="&amp;$B48,EvalData!AU$7:AU$9995),"")</f>
        <v>0.35194618421052637</v>
      </c>
      <c r="BB48" s="12">
        <f>IF(SUMIF(EvalData!$A$7:$A$9995,"="&amp;$B48,EvalData!AV$7:AV$9995)&lt;&gt;0,AVERAGEIF(EvalData!$A$7:$A$9995,"="&amp;$B48,EvalData!AV$7:AV$9995),"")</f>
        <v>24.907894736842106</v>
      </c>
      <c r="BC48" s="9">
        <f>IF(SUMIF(EvalData!$A$7:$A$9995,"="&amp;$B48,EvalData!AW$7:AW$9995)&lt;&gt;0,AVERAGEIF(EvalData!$A$7:$A$9995,"="&amp;$B48,EvalData!AW$7:AW$9995),"")</f>
        <v>0.19369657894736841</v>
      </c>
      <c r="BD48" s="9">
        <f>IF(BC48&lt;&gt;"",_xlfn.MAXIFS(EvalData!AW$7:AW$9995,EvalData!A$7:A$9995,"="&amp;B48),"")</f>
        <v>0.48276000000000002</v>
      </c>
    </row>
    <row r="49" spans="1:56" x14ac:dyDescent="0.3">
      <c r="A49" s="72"/>
      <c r="B49" t="s">
        <v>32</v>
      </c>
      <c r="C49" s="73" t="b">
        <f>_xlfn.MAXIFS(EvalData!D$7:D$9995,EvalData!C$7:C$9995,"="&amp;B49)=MAX(EvalData!D$7:D$9995)</f>
        <v>1</v>
      </c>
      <c r="D49" s="4" cm="1">
        <f t="array" ref="D49">SUM(IF(ISNUMBER(EvalData!G$7:G$9995),IF(EvalData!$A$7:$A$9995=$B49,1,0)),0)</f>
        <v>90</v>
      </c>
      <c r="E49" s="3" cm="1">
        <f t="array" ref="E49">SUM(IF(ISNUMBER(EvalData!N$7:N$9995),IF(EvalData!$A$7:$A$9995=B49,1,0)),0)</f>
        <v>90</v>
      </c>
      <c r="F49" s="3" cm="1">
        <f t="array" ref="F49">SUM(IF(ISNUMBER(EvalData!AD$7:AD$9995),IF(EvalData!$A$7:$A$9995=B49,1,0)),0)</f>
        <v>90</v>
      </c>
      <c r="G49" s="6" cm="1">
        <f t="array" ref="G49">IF(D49&lt;&gt;0,SUM(IF(EvalData!$A$7:$A$9995=$B49,ABS(EvalData!G$7:G$9995),0))/D49,"")</f>
        <v>1761.0333333333333</v>
      </c>
      <c r="H49" s="7">
        <f>IF(SUMIF(EvalData!$A$7:$A$9995,"="&amp;$B49,EvalData!H$7:H$9995)&lt;&gt;0,AVERAGEIF(EvalData!$A$7:$A$9995,"="&amp;$B49,EvalData!H$7:H$9995),"")</f>
        <v>-4.2744444444444418E-2</v>
      </c>
      <c r="I49" s="7" cm="1">
        <f t="array" ref="I49">IF(D49&lt;&gt;0,SUM(IF(EvalData!$A$7:$A$9995=$B49,ABS(_xlfn.NUMBERVALUE(EvalData!H$7:H$9995)))/D49,0),"")</f>
        <v>8.6366666666666661E-2</v>
      </c>
      <c r="J49" s="8">
        <f>IF(SUMIF(EvalData!$A$7:$A$9995,"="&amp;$B49,EvalData!I$7:I$9995)&lt;&gt;0,AVERAGEIF(EvalData!$A$7:$A$9995,"="&amp;$B49,EvalData!I$7:I$9995),"")</f>
        <v>-3.686533333333334E-2</v>
      </c>
      <c r="K49" s="8" cm="1">
        <f t="array" ref="K49">IF(D49&lt;&gt;0,SUM(IF(EvalData!$A$7:$A$9995=$B49,ABS(_xlfn.NUMBERVALUE(EvalData!I$7:I$9995)))/D49,0),"")</f>
        <v>8.3788666666666664E-2</v>
      </c>
      <c r="L49" s="8">
        <f>IF(SUMIF(EvalData!$A$7:$A$9995,"="&amp;$B49,EvalData!J$7:J$9995)&lt;&gt;0,AVERAGEIF(EvalData!$A$7:$A$9995,"="&amp;$B49,EvalData!J$7:J$9995),"")</f>
        <v>-4.5901777777777764E-2</v>
      </c>
      <c r="M49" s="8" cm="1">
        <f t="array" ref="M49">IF(D49&lt;&gt;0,SUM(IF(EvalData!$A$7:$A$9995=$B49,ABS(_xlfn.NUMBERVALUE(EvalData!J$7:J$9995)))/D49,0),"")</f>
        <v>9.2825111111111108E-2</v>
      </c>
      <c r="N49" s="9">
        <f>IF(SUMIF(EvalData!$A$7:$A$9995,"="&amp;$B49,EvalData!K$7:K$9995)&lt;&gt;0,AVERAGEIF(EvalData!$A$7:$A$9995,"="&amp;$B49,EvalData!K$7:K$9995),"")</f>
        <v>0.86500000000000021</v>
      </c>
      <c r="O49" s="10">
        <f>IF(SUMIF(EvalData!$A$7:$A$9995,"="&amp;$B49,EvalData!L$7:L$9995)&lt;&gt;0,AVERAGEIF(EvalData!$A$7:$A$9995,"="&amp;$B49,EvalData!L$7:L$9995),"")</f>
        <v>9.7888888888888896</v>
      </c>
      <c r="P49" s="9">
        <f>IF(SUMIF(EvalData!$A$7:$A$9995,"="&amp;$B49,EvalData!M$7:M$9995)&lt;&gt;0,AVERAGEIF(EvalData!$A$7:$A$9995,"="&amp;$B49,EvalData!M$7:M$9995),"")</f>
        <v>0.73012155555555569</v>
      </c>
      <c r="Q49" s="9">
        <f>IF(P49&lt;&gt;"",_xlfn.MAXIFS(EvalData!M$7:M$9995,EvalData!A$7:A$9995,"="&amp;B49),"")</f>
        <v>1</v>
      </c>
      <c r="R49" s="10">
        <f>IF(SUMIF(EvalData!$A$7:$A$9995,"="&amp;$B49,EvalData!N$7:N$9995)&lt;&gt;0,AVERAGEIF(EvalData!$A$7:$A$9995,"="&amp;$B49,EvalData!N$7:N$9995),"")</f>
        <v>50.988888888888887</v>
      </c>
      <c r="S49" s="62">
        <f>IF(SUMIF(EvalData!$A$7:$A$9995,"="&amp;$B49,EvalData!O$7:O$9995)&lt;&gt;0,AVERAGEIF(EvalData!$A$7:$A$9995,"="&amp;$B49,EvalData!O$7:O$9995),"")</f>
        <v>8.8587777777777763</v>
      </c>
      <c r="T49" s="6">
        <f>IF(SUMIF(EvalData!$A$7:$A$9995,"="&amp;$B49,EvalData!P$7:P$9995)&lt;&gt;0,AVERAGEIF(EvalData!$A$7:$A$9995,"="&amp;$B49,EvalData!P$7:P$9995),"")</f>
        <v>2463.8018888888892</v>
      </c>
      <c r="U49" s="6">
        <f>IF(SUMIF(EvalData!$A$7:$A$9995,"="&amp;$B49,EvalData!Q$7:Q$9995)&lt;&gt;0,AVERAGEIF(EvalData!$A$7:$A$9995,"="&amp;$B49,EvalData!Q$7:Q$9995),"")</f>
        <v>76.751333333333335</v>
      </c>
      <c r="V49" s="11">
        <f>IF(SUMIF(EvalData!$A$7:$A$9995,"="&amp;$B49,EvalData!R$7:R$9995)&lt;&gt;0,AVERAGEIF(EvalData!$A$7:$A$9995,"="&amp;$B49,EvalData!R$7:R$9995),"")</f>
        <v>0.20651111111111115</v>
      </c>
      <c r="W49" s="7">
        <f>IF(SUMIF(EvalData!$A$7:$A$9995,"="&amp;$B49,EvalData!S$7:S$9995)&lt;&gt;0,AVERAGEIF(EvalData!$A$7:$A$9995,"="&amp;$B49,EvalData!S$7:S$9995),"")</f>
        <v>-8.3819333333333315E-2</v>
      </c>
      <c r="X49" s="9">
        <f>IF(SUMIF(EvalData!$A$7:$A$9995,"="&amp;$B49,EvalData!T$7:T$9995)&lt;&gt;0,AVERAGEIF(EvalData!$A$7:$A$9995,"="&amp;$B49,EvalData!T$7:T$9995),"")</f>
        <v>0.43081022222222254</v>
      </c>
      <c r="Y49" s="9">
        <f>IF(SUMIF(EvalData!$A$7:$A$9995,"="&amp;$B49,EvalData!U$7:U$9995)&lt;&gt;0,AVERAGEIF(EvalData!$A$7:$A$9995,"="&amp;$B49,EvalData!U$7:U$9995),"")</f>
        <v>-8.0236444444444471E-2</v>
      </c>
      <c r="Z49" s="9">
        <f>IF(SUMIF(EvalData!$A$7:$A$9995,"="&amp;$B49,EvalData!V$7:V$9995)&lt;&gt;0,AVERAGEIF(EvalData!$A$7:$A$9995,"="&amp;$B49,EvalData!V$7:V$9995),"")</f>
        <v>0.51143788888888886</v>
      </c>
      <c r="AA49" s="9">
        <f>IF(SUMIF(EvalData!$A$7:$A$9995,"="&amp;$B49,EvalData!W$7:W$9995)&lt;&gt;0,AVERAGEIF(EvalData!$A$7:$A$9995,"="&amp;$B49,EvalData!W$7:W$9995),"")</f>
        <v>7.5838777777777797E-2</v>
      </c>
      <c r="AB49" s="6">
        <f>IF(SUMIF(EvalData!$A$7:$A$9995,"="&amp;$B49,EvalData!X$7:X$9995)&lt;&gt;0,AVERAGEIF(EvalData!$A$7:$A$9995,"="&amp;$B49,EvalData!X$7:X$9995),"")</f>
        <v>149.77677777777777</v>
      </c>
      <c r="AC49" s="9">
        <f>IF(SUMIF(EvalData!$A$7:$A$9995,"="&amp;$B49,EvalData!Y$7:Y$9995)&lt;&gt;0,AVERAGEIF(EvalData!$A$7:$A$9995,"="&amp;$B49,EvalData!Y$7:Y$9995),"")</f>
        <v>0.32553088888888881</v>
      </c>
      <c r="AD49" s="9">
        <f>IF(SUMIF(EvalData!$A$7:$A$9995,"="&amp;$B49,EvalData!Z$7:Z$9995)&lt;&gt;0,AVERAGEIF(EvalData!$A$7:$A$9995,"="&amp;$B49,EvalData!Z$7:Z$9995),"")</f>
        <v>0.28929555555555558</v>
      </c>
      <c r="AE49" s="9">
        <f>IF(SUMIF(EvalData!$A$7:$A$9995,"="&amp;$B49,EvalData!AA$7:AA$9995)&lt;&gt;0,AVERAGEIF(EvalData!$A$7:$A$9995,"="&amp;$B49,EvalData!AA$7:AA$9995),"")</f>
        <v>0.6443888888888889</v>
      </c>
      <c r="AF49" s="6">
        <f>IF(SUMIF(EvalData!$A$7:$A$9995,"="&amp;$B49,EvalData!AB$7:AB$9995)&lt;&gt;0,AVERAGEIF(EvalData!$A$7:$A$9995,"="&amp;$B49,EvalData!AB$7:AB$9995),"")</f>
        <v>4.9777777777777779</v>
      </c>
      <c r="AG49" s="9">
        <f>IF(SUMIF(EvalData!$A$7:$A$9995,"="&amp;$B49,EvalData!AC$7:AC$9995)&lt;&gt;0,AVERAGEIF(EvalData!$A$7:$A$9995,"="&amp;$B49,EvalData!AC$7:AC$9995),"")</f>
        <v>0.87027044444444435</v>
      </c>
      <c r="AH49" s="9">
        <f>IF(AG49&lt;&gt;"",_xlfn.MAXIFS(EvalData!AC$7:AC$9995,EvalData!A$7:A$9995,"="&amp;B49),"")</f>
        <v>1</v>
      </c>
      <c r="AI49" s="6">
        <f>IF(SUMIF(EvalData!$A$7:$A$9995,"="&amp;$B49,EvalData!AD$7:AD$9995)&lt;&gt;0,AVERAGEIF(EvalData!$A$7:$A$9995,"="&amp;$B49,EvalData!AD$7:AD$9995),"")</f>
        <v>50.988888888888887</v>
      </c>
      <c r="AJ49" s="9">
        <f>IF(SUMIF(EvalData!$A$7:$A$9995,"="&amp;$B49,EvalData!AE$7:AE$9995)&lt;&gt;0,AVERAGEIF(EvalData!$A$7:$A$9995,"="&amp;$B49,EvalData!AE$7:AE$9995),"")</f>
        <v>0.95685333333333389</v>
      </c>
      <c r="AK49" s="12">
        <f>IF(SUMIF(EvalData!$A$7:$A$9995,"="&amp;$B49,EvalData!AF$7:AF$9995)&lt;&gt;0,AVERAGEIF(EvalData!$A$7:$A$9995,"="&amp;$B49,EvalData!AF$7:AF$9995),"")</f>
        <v>3.1216666666666679</v>
      </c>
      <c r="AL49" s="12">
        <f>IF(SUMIF(EvalData!$A$7:$A$9995,"="&amp;$B49,EvalData!AG$7:AG$9995)&lt;&gt;0,AVERAGEIF(EvalData!$A$7:$A$9995,"="&amp;$B49,EvalData!AG$7:AG$9995),"")</f>
        <v>3.7340000000000009</v>
      </c>
      <c r="AM49" s="12">
        <f>IF(SUMIF(EvalData!$A$7:$A$9995,"="&amp;$B49,EvalData!AH$7:AH$9995)&lt;&gt;0,AVERAGEIF(EvalData!$A$7:$A$9995,"="&amp;$B49,EvalData!AH$7:AH$9995),"")</f>
        <v>4.6618888888888881</v>
      </c>
      <c r="AN49" s="12">
        <f>IF(SUMIF(EvalData!$A$7:$A$9995,"="&amp;$B49,EvalData!AI$7:AI$9995)&lt;&gt;0,AVERAGEIF(EvalData!$A$7:$A$9995,"="&amp;$B49,EvalData!AI$7:AI$9995),"")</f>
        <v>7.6809444444444432</v>
      </c>
      <c r="AO49" s="12">
        <f>IF(SUMIF(EvalData!$A$7:$A$9995,"="&amp;$B49,EvalData!AJ$7:AJ$9995)&lt;&gt;0,AVERAGEIF(EvalData!$A$7:$A$9995,"="&amp;$B49,EvalData!AJ$7:AJ$9995),"")</f>
        <v>6.9965666666666735</v>
      </c>
      <c r="AP49" s="12">
        <f>IF(SUMIF(EvalData!$A$7:$A$9995,"="&amp;$B49,EvalData!AK$7:AK$9995)&lt;&gt;0,AVERAGEIF(EvalData!$A$7:$A$9995,"="&amp;$B49,EvalData!AK$7:AK$9995),"")</f>
        <v>15.390322222222226</v>
      </c>
      <c r="AQ49" s="9">
        <f>IF(SUMIF(EvalData!$A$7:$A$9995,"="&amp;$B49,EvalData!AL$7:AL$9995)&lt;&gt;0,AVERAGEIF(EvalData!$A$7:$A$9995,"="&amp;$B49,EvalData!AL$7:AL$9995),"")</f>
        <v>0.36190833333333311</v>
      </c>
      <c r="AR49" s="9">
        <f>IF(SUMIF(EvalData!$A$7:$A$9995,"="&amp;$B49,EvalData!AM$7:AM$9995)&lt;&gt;0,AVERAGEIF(EvalData!$A$7:$A$9995,"="&amp;$B49,EvalData!AM$7:AM$9995),"")</f>
        <v>0.13467044444444454</v>
      </c>
      <c r="AS49" s="6">
        <f>IF(SUMIF(EvalData!$A$7:$A$9995,"="&amp;$B49,EvalData!AN$7:AN$9995)&lt;&gt;0,AVERAGEIF(EvalData!$A$7:$A$9995,"="&amp;$B49,EvalData!AN$7:AN$9995),"")</f>
        <v>34333.744444444441</v>
      </c>
      <c r="AT49" s="6">
        <f>IF(SUMIF(EvalData!$A$7:$A$9995,"="&amp;$B49,EvalData!AO$7:AO$9995)&lt;&gt;0,AVERAGEIF(EvalData!$A$7:$A$9995,"="&amp;$B49,EvalData!AO$7:AO$9995),"")</f>
        <v>131.51666666666671</v>
      </c>
      <c r="AU49" s="9">
        <f>IF(SUMIF(EvalData!$A$7:$A$9995,"="&amp;$B49,EvalData!AP$7:AP$9995)&lt;&gt;0,AVERAGEIF(EvalData!$A$7:$A$9995,"="&amp;$B49,EvalData!AP$7:AP$9995),"")</f>
        <v>0.34379611111111119</v>
      </c>
      <c r="AV49" s="9">
        <f>IF(SUMIF(EvalData!$A$7:$A$9995,"="&amp;$B49,EvalData!AQ$7:AQ$9995)&lt;&gt;0,AVERAGEIF(EvalData!$A$7:$A$9995,"="&amp;$B49,EvalData!AQ$7:AQ$9995),"")</f>
        <v>0.7177353333333335</v>
      </c>
      <c r="AW49" s="9">
        <f>IF(SUMIF(EvalData!$A$7:$A$9995,"="&amp;$B49,EvalData!AR$7:AR$9995)&lt;&gt;0,AVERAGEIF(EvalData!$A$7:$A$9995,"="&amp;$B49,EvalData!AR$7:AR$9995),"")</f>
        <v>0.48445555555555547</v>
      </c>
      <c r="AX49" s="12">
        <f>IF(SUMIF(EvalData!$A$7:$A$9995,"="&amp;$B49,EvalData!AS$7:AS$9995)&lt;&gt;0,AVERAGEIF(EvalData!$A$7:$A$9995,"="&amp;$B49,EvalData!AS$7:AS$9995),"")</f>
        <v>10.28888888888889</v>
      </c>
      <c r="AY49" s="9">
        <f>IF(SUMIF(EvalData!$A$7:$A$9995,"="&amp;$B49,EvalData!AT$7:AT$9995)&lt;&gt;0,AVERAGEIF(EvalData!$A$7:$A$9995,"="&amp;$B49,EvalData!AT$7:AT$9995),"")</f>
        <v>0.68647488888888886</v>
      </c>
      <c r="AZ49" s="9">
        <f>IF(AY49&lt;&gt;"",_xlfn.MAXIFS(EvalData!AT$7:AT$9995,EvalData!A$7:A$9995,"="&amp;B49),"")</f>
        <v>0.96153999999999995</v>
      </c>
      <c r="BA49" s="9">
        <f>IF(SUMIF(EvalData!$A$7:$A$9995,"="&amp;$B49,EvalData!AU$7:AU$9995)&lt;&gt;0,AVERAGEIF(EvalData!$A$7:$A$9995,"="&amp;$B49,EvalData!AU$7:AU$9995),"")</f>
        <v>0.89233622222222175</v>
      </c>
      <c r="BB49" s="12">
        <f>IF(SUMIF(EvalData!$A$7:$A$9995,"="&amp;$B49,EvalData!AV$7:AV$9995)&lt;&gt;0,AVERAGEIF(EvalData!$A$7:$A$9995,"="&amp;$B49,EvalData!AV$7:AV$9995),"")</f>
        <v>4.3666666666666663</v>
      </c>
      <c r="BC49" s="9">
        <f>IF(SUMIF(EvalData!$A$7:$A$9995,"="&amp;$B49,EvalData!AW$7:AW$9995)&lt;&gt;0,AVERAGEIF(EvalData!$A$7:$A$9995,"="&amp;$B49,EvalData!AW$7:AW$9995),"")</f>
        <v>0.88468266666666717</v>
      </c>
      <c r="BD49" s="9">
        <f>IF(BC49&lt;&gt;"",_xlfn.MAXIFS(EvalData!AW$7:AW$9995,EvalData!A$7:A$9995,"="&amp;B49),"")</f>
        <v>1</v>
      </c>
    </row>
    <row r="50" spans="1:56" x14ac:dyDescent="0.3">
      <c r="A50" s="72"/>
      <c r="B50" t="s">
        <v>33</v>
      </c>
      <c r="C50" s="73" t="b">
        <f>_xlfn.MAXIFS(EvalData!D$7:D$9995,EvalData!C$7:C$9995,"="&amp;B50)=MAX(EvalData!D$7:D$9995)</f>
        <v>1</v>
      </c>
      <c r="D50" s="4" cm="1">
        <f t="array" ref="D50">SUM(IF(ISNUMBER(EvalData!G$7:G$9995),IF(EvalData!$A$7:$A$9995=$B50,1,0)),0)</f>
        <v>86</v>
      </c>
      <c r="E50" s="3" cm="1">
        <f t="array" ref="E50">SUM(IF(ISNUMBER(EvalData!N$7:N$9995),IF(EvalData!$A$7:$A$9995=B50,1,0)),0)</f>
        <v>86</v>
      </c>
      <c r="F50" s="3" cm="1">
        <f t="array" ref="F50">SUM(IF(ISNUMBER(EvalData!AD$7:AD$9995),IF(EvalData!$A$7:$A$9995=B50,1,0)),0)</f>
        <v>18</v>
      </c>
      <c r="G50" s="6" cm="1">
        <f t="array" ref="G50">IF(D50&lt;&gt;0,SUM(IF(EvalData!$A$7:$A$9995=$B50,ABS(EvalData!G$7:G$9995),0))/D50,"")</f>
        <v>2591.953488372093</v>
      </c>
      <c r="H50" s="7">
        <f>IF(SUMIF(EvalData!$A$7:$A$9995,"="&amp;$B50,EvalData!H$7:H$9995)&lt;&gt;0,AVERAGEIF(EvalData!$A$7:$A$9995,"="&amp;$B50,EvalData!H$7:H$9995),"")</f>
        <v>2.5244186046511637E-2</v>
      </c>
      <c r="I50" s="7" cm="1">
        <f t="array" ref="I50">IF(D50&lt;&gt;0,SUM(IF(EvalData!$A$7:$A$9995=$B50,ABS(_xlfn.NUMBERVALUE(EvalData!H$7:H$9995)))/D50,0),"")</f>
        <v>0.13236046511627905</v>
      </c>
      <c r="J50" s="8">
        <f>IF(SUMIF(EvalData!$A$7:$A$9995,"="&amp;$B50,EvalData!I$7:I$9995)&lt;&gt;0,AVERAGEIF(EvalData!$A$7:$A$9995,"="&amp;$B50,EvalData!I$7:I$9995),"")</f>
        <v>4.2747558139534882E-2</v>
      </c>
      <c r="K50" s="8" cm="1">
        <f t="array" ref="K50">IF(D50&lt;&gt;0,SUM(IF(EvalData!$A$7:$A$9995=$B50,ABS(_xlfn.NUMBERVALUE(EvalData!I$7:I$9995)))/D50,0),"")</f>
        <v>0.14034593023255823</v>
      </c>
      <c r="L50" s="8">
        <f>IF(SUMIF(EvalData!$A$7:$A$9995,"="&amp;$B50,EvalData!J$7:J$9995)&lt;&gt;0,AVERAGEIF(EvalData!$A$7:$A$9995,"="&amp;$B50,EvalData!J$7:J$9995),"")</f>
        <v>3.2296976744186051E-2</v>
      </c>
      <c r="M50" s="8" cm="1">
        <f t="array" ref="M50">IF(D50&lt;&gt;0,SUM(IF(EvalData!$A$7:$A$9995=$B50,ABS(_xlfn.NUMBERVALUE(EvalData!J$7:J$9995)))/D50,0),"")</f>
        <v>0.15079651162790697</v>
      </c>
      <c r="N50" s="9">
        <f>IF(SUMIF(EvalData!$A$7:$A$9995,"="&amp;$B50,EvalData!K$7:K$9995)&lt;&gt;0,AVERAGEIF(EvalData!$A$7:$A$9995,"="&amp;$B50,EvalData!K$7:K$9995),"")</f>
        <v>0.74069767441860446</v>
      </c>
      <c r="O50" s="10">
        <f>IF(SUMIF(EvalData!$A$7:$A$9995,"="&amp;$B50,EvalData!L$7:L$9995)&lt;&gt;0,AVERAGEIF(EvalData!$A$7:$A$9995,"="&amp;$B50,EvalData!L$7:L$9995),"")</f>
        <v>12.883720930232558</v>
      </c>
      <c r="P50" s="9">
        <f>IF(SUMIF(EvalData!$A$7:$A$9995,"="&amp;$B50,EvalData!M$7:M$9995)&lt;&gt;0,AVERAGEIF(EvalData!$A$7:$A$9995,"="&amp;$B50,EvalData!M$7:M$9995),"")</f>
        <v>0.63488534883720937</v>
      </c>
      <c r="Q50" s="9">
        <f>IF(P50&lt;&gt;"",_xlfn.MAXIFS(EvalData!M$7:M$9995,EvalData!A$7:A$9995,"="&amp;B50),"")</f>
        <v>1</v>
      </c>
      <c r="R50" s="10">
        <f>IF(SUMIF(EvalData!$A$7:$A$9995,"="&amp;$B50,EvalData!N$7:N$9995)&lt;&gt;0,AVERAGEIF(EvalData!$A$7:$A$9995,"="&amp;$B50,EvalData!N$7:N$9995),"")</f>
        <v>50.988372093023258</v>
      </c>
      <c r="S50" s="62">
        <f>IF(SUMIF(EvalData!$A$7:$A$9995,"="&amp;$B50,EvalData!O$7:O$9995)&lt;&gt;0,AVERAGEIF(EvalData!$A$7:$A$9995,"="&amp;$B50,EvalData!O$7:O$9995),"")</f>
        <v>16.377209302325575</v>
      </c>
      <c r="T50" s="6">
        <f>IF(SUMIF(EvalData!$A$7:$A$9995,"="&amp;$B50,EvalData!P$7:P$9995)&lt;&gt;0,AVERAGEIF(EvalData!$A$7:$A$9995,"="&amp;$B50,EvalData!P$7:P$9995),"")</f>
        <v>2393.1151162790698</v>
      </c>
      <c r="U50" s="6">
        <f>IF(SUMIF(EvalData!$A$7:$A$9995,"="&amp;$B50,EvalData!Q$7:Q$9995)&lt;&gt;0,AVERAGEIF(EvalData!$A$7:$A$9995,"="&amp;$B50,EvalData!Q$7:Q$9995),"")</f>
        <v>85.551279069767403</v>
      </c>
      <c r="V50" s="11">
        <f>IF(SUMIF(EvalData!$A$7:$A$9995,"="&amp;$B50,EvalData!R$7:R$9995)&lt;&gt;0,AVERAGEIF(EvalData!$A$7:$A$9995,"="&amp;$B50,EvalData!R$7:R$9995),"")</f>
        <v>0.2356124418604652</v>
      </c>
      <c r="W50" s="7">
        <f>IF(SUMIF(EvalData!$A$7:$A$9995,"="&amp;$B50,EvalData!S$7:S$9995)&lt;&gt;0,AVERAGEIF(EvalData!$A$7:$A$9995,"="&amp;$B50,EvalData!S$7:S$9995),"")</f>
        <v>-3.9330232558139534E-2</v>
      </c>
      <c r="X50" s="9">
        <f>IF(SUMIF(EvalData!$A$7:$A$9995,"="&amp;$B50,EvalData!T$7:T$9995)&lt;&gt;0,AVERAGEIF(EvalData!$A$7:$A$9995,"="&amp;$B50,EvalData!T$7:T$9995),"")</f>
        <v>0.50432906976744185</v>
      </c>
      <c r="Y50" s="9">
        <f>IF(SUMIF(EvalData!$A$7:$A$9995,"="&amp;$B50,EvalData!U$7:U$9995)&lt;&gt;0,AVERAGEIF(EvalData!$A$7:$A$9995,"="&amp;$B50,EvalData!U$7:U$9995),"")</f>
        <v>-8.5631279069767433E-2</v>
      </c>
      <c r="Z50" s="9">
        <f>IF(SUMIF(EvalData!$A$7:$A$9995,"="&amp;$B50,EvalData!V$7:V$9995)&lt;&gt;0,AVERAGEIF(EvalData!$A$7:$A$9995,"="&amp;$B50,EvalData!V$7:V$9995),"")</f>
        <v>0.47435500000000008</v>
      </c>
      <c r="AA50" s="9">
        <f>IF(SUMIF(EvalData!$A$7:$A$9995,"="&amp;$B50,EvalData!W$7:W$9995)&lt;&gt;0,AVERAGEIF(EvalData!$A$7:$A$9995,"="&amp;$B50,EvalData!W$7:W$9995),"")</f>
        <v>0.1012450000000001</v>
      </c>
      <c r="AB50" s="6">
        <f>IF(SUMIF(EvalData!$A$7:$A$9995,"="&amp;$B50,EvalData!X$7:X$9995)&lt;&gt;0,AVERAGEIF(EvalData!$A$7:$A$9995,"="&amp;$B50,EvalData!X$7:X$9995),"")</f>
        <v>158.84674418604646</v>
      </c>
      <c r="AC50" s="9">
        <f>IF(SUMIF(EvalData!$A$7:$A$9995,"="&amp;$B50,EvalData!Y$7:Y$9995)&lt;&gt;0,AVERAGEIF(EvalData!$A$7:$A$9995,"="&amp;$B50,EvalData!Y$7:Y$9995),"")</f>
        <v>0.36171988372093011</v>
      </c>
      <c r="AD50" s="9">
        <f>IF(SUMIF(EvalData!$A$7:$A$9995,"="&amp;$B50,EvalData!Z$7:Z$9995)&lt;&gt;0,AVERAGEIF(EvalData!$A$7:$A$9995,"="&amp;$B50,EvalData!Z$7:Z$9995),"")</f>
        <v>0.33393534883720943</v>
      </c>
      <c r="AE50" s="9">
        <f>IF(SUMIF(EvalData!$A$7:$A$9995,"="&amp;$B50,EvalData!AA$7:AA$9995)&lt;&gt;0,AVERAGEIF(EvalData!$A$7:$A$9995,"="&amp;$B50,EvalData!AA$7:AA$9995),"")</f>
        <v>0.52813953488372067</v>
      </c>
      <c r="AF50" s="6">
        <f>IF(SUMIF(EvalData!$A$7:$A$9995,"="&amp;$B50,EvalData!AB$7:AB$9995)&lt;&gt;0,AVERAGEIF(EvalData!$A$7:$A$9995,"="&amp;$B50,EvalData!AB$7:AB$9995),"")</f>
        <v>9.8837209302325579</v>
      </c>
      <c r="AG50" s="9">
        <f>IF(SUMIF(EvalData!$A$7:$A$9995,"="&amp;$B50,EvalData!AC$7:AC$9995)&lt;&gt;0,AVERAGEIF(EvalData!$A$7:$A$9995,"="&amp;$B50,EvalData!AC$7:AC$9995),"")</f>
        <v>0.70704569767441894</v>
      </c>
      <c r="AH50" s="9">
        <f>IF(AG50&lt;&gt;"",_xlfn.MAXIFS(EvalData!AC$7:AC$9995,EvalData!A$7:A$9995,"="&amp;B50),"")</f>
        <v>0.97058999999999995</v>
      </c>
      <c r="AI50" s="6">
        <f>IF(SUMIF(EvalData!$A$7:$A$9995,"="&amp;$B50,EvalData!AD$7:AD$9995)&lt;&gt;0,AVERAGEIF(EvalData!$A$7:$A$9995,"="&amp;$B50,EvalData!AD$7:AD$9995),"")</f>
        <v>51</v>
      </c>
      <c r="AJ50" s="9">
        <f>IF(SUMIF(EvalData!$A$7:$A$9995,"="&amp;$B50,EvalData!AE$7:AE$9995)&lt;&gt;0,AVERAGEIF(EvalData!$A$7:$A$9995,"="&amp;$B50,EvalData!AE$7:AE$9995),"")</f>
        <v>0.91067444444444456</v>
      </c>
      <c r="AK50" s="12">
        <f>IF(SUMIF(EvalData!$A$7:$A$9995,"="&amp;$B50,EvalData!AF$7:AF$9995)&lt;&gt;0,AVERAGEIF(EvalData!$A$7:$A$9995,"="&amp;$B50,EvalData!AF$7:AF$9995),"")</f>
        <v>2.3532222222222221</v>
      </c>
      <c r="AL50" s="12">
        <f>IF(SUMIF(EvalData!$A$7:$A$9995,"="&amp;$B50,EvalData!AG$7:AG$9995)&lt;&gt;0,AVERAGEIF(EvalData!$A$7:$A$9995,"="&amp;$B50,EvalData!AG$7:AG$9995),"")</f>
        <v>2.7817222222222222</v>
      </c>
      <c r="AM50" s="12">
        <f>IF(SUMIF(EvalData!$A$7:$A$9995,"="&amp;$B50,EvalData!AH$7:AH$9995)&lt;&gt;0,AVERAGEIF(EvalData!$A$7:$A$9995,"="&amp;$B50,EvalData!AH$7:AH$9995),"")</f>
        <v>3.9091666666666658</v>
      </c>
      <c r="AN50" s="12">
        <f>IF(SUMIF(EvalData!$A$7:$A$9995,"="&amp;$B50,EvalData!AI$7:AI$9995)&lt;&gt;0,AVERAGEIF(EvalData!$A$7:$A$9995,"="&amp;$B50,EvalData!AI$7:AI$9995),"")</f>
        <v>106.30038888888888</v>
      </c>
      <c r="AO50" s="12">
        <f>IF(SUMIF(EvalData!$A$7:$A$9995,"="&amp;$B50,EvalData!AJ$7:AJ$9995)&lt;&gt;0,AVERAGEIF(EvalData!$A$7:$A$9995,"="&amp;$B50,EvalData!AJ$7:AJ$9995),"")</f>
        <v>33.744499999999988</v>
      </c>
      <c r="AP50" s="12">
        <f>IF(SUMIF(EvalData!$A$7:$A$9995,"="&amp;$B50,EvalData!AK$7:AK$9995)&lt;&gt;0,AVERAGEIF(EvalData!$A$7:$A$9995,"="&amp;$B50,EvalData!AK$7:AK$9995),"")</f>
        <v>281.47222222222223</v>
      </c>
      <c r="AQ50" s="9">
        <f>IF(SUMIF(EvalData!$A$7:$A$9995,"="&amp;$B50,EvalData!AL$7:AL$9995)&lt;&gt;0,AVERAGEIF(EvalData!$A$7:$A$9995,"="&amp;$B50,EvalData!AL$7:AL$9995),"")</f>
        <v>0.13616500000000001</v>
      </c>
      <c r="AR50" s="9">
        <f>IF(SUMIF(EvalData!$A$7:$A$9995,"="&amp;$B50,EvalData!AM$7:AM$9995)&lt;&gt;0,AVERAGEIF(EvalData!$A$7:$A$9995,"="&amp;$B50,EvalData!AM$7:AM$9995),"")</f>
        <v>0.25925833333333331</v>
      </c>
      <c r="AS50" s="6">
        <f>IF(SUMIF(EvalData!$A$7:$A$9995,"="&amp;$B50,EvalData!AN$7:AN$9995)&lt;&gt;0,AVERAGEIF(EvalData!$A$7:$A$9995,"="&amp;$B50,EvalData!AN$7:AN$9995),"")</f>
        <v>50502</v>
      </c>
      <c r="AT50" s="6">
        <f>IF(SUMIF(EvalData!$A$7:$A$9995,"="&amp;$B50,EvalData!AO$7:AO$9995)&lt;&gt;0,AVERAGEIF(EvalData!$A$7:$A$9995,"="&amp;$B50,EvalData!AO$7:AO$9995),"")</f>
        <v>93.105555555555554</v>
      </c>
      <c r="AU50" s="9">
        <f>IF(SUMIF(EvalData!$A$7:$A$9995,"="&amp;$B50,EvalData!AP$7:AP$9995)&lt;&gt;0,AVERAGEIF(EvalData!$A$7:$A$9995,"="&amp;$B50,EvalData!AP$7:AP$9995),"")</f>
        <v>0.35794833333333337</v>
      </c>
      <c r="AV50" s="9">
        <f>IF(SUMIF(EvalData!$A$7:$A$9995,"="&amp;$B50,EvalData!AQ$7:AQ$9995)&lt;&gt;0,AVERAGEIF(EvalData!$A$7:$A$9995,"="&amp;$B50,EvalData!AQ$7:AQ$9995),"")</f>
        <v>0.74728222222222218</v>
      </c>
      <c r="AW50" s="9">
        <f>IF(SUMIF(EvalData!$A$7:$A$9995,"="&amp;$B50,EvalData!AR$7:AR$9995)&lt;&gt;0,AVERAGEIF(EvalData!$A$7:$A$9995,"="&amp;$B50,EvalData!AR$7:AR$9995),"")</f>
        <v>0.54249999999999998</v>
      </c>
      <c r="AX50" s="12">
        <f>IF(SUMIF(EvalData!$A$7:$A$9995,"="&amp;$B50,EvalData!AS$7:AS$9995)&lt;&gt;0,AVERAGEIF(EvalData!$A$7:$A$9995,"="&amp;$B50,EvalData!AS$7:AS$9995),"")</f>
        <v>13.833333333333334</v>
      </c>
      <c r="AY50" s="9">
        <f>IF(SUMIF(EvalData!$A$7:$A$9995,"="&amp;$B50,EvalData!AT$7:AT$9995)&lt;&gt;0,AVERAGEIF(EvalData!$A$7:$A$9995,"="&amp;$B50,EvalData!AT$7:AT$9995),"")</f>
        <v>0.62048722222222219</v>
      </c>
      <c r="AZ50" s="9">
        <f>IF(AY50&lt;&gt;"",_xlfn.MAXIFS(EvalData!AT$7:AT$9995,EvalData!A$7:A$9995,"="&amp;B50),"")</f>
        <v>0.91176000000000001</v>
      </c>
      <c r="BA50" s="9">
        <f>IF(SUMIF(EvalData!$A$7:$A$9995,"="&amp;$B50,EvalData!AU$7:AU$9995)&lt;&gt;0,AVERAGEIF(EvalData!$A$7:$A$9995,"="&amp;$B50,EvalData!AU$7:AU$9995),"")</f>
        <v>0.87578055555555556</v>
      </c>
      <c r="BB50" s="12">
        <f>IF(SUMIF(EvalData!$A$7:$A$9995,"="&amp;$B50,EvalData!AV$7:AV$9995)&lt;&gt;0,AVERAGEIF(EvalData!$A$7:$A$9995,"="&amp;$B50,EvalData!AV$7:AV$9995),"")</f>
        <v>8.3333333333333339</v>
      </c>
      <c r="BC50" s="9">
        <f>IF(SUMIF(EvalData!$A$7:$A$9995,"="&amp;$B50,EvalData!AW$7:AW$9995)&lt;&gt;0,AVERAGEIF(EvalData!$A$7:$A$9995,"="&amp;$B50,EvalData!AW$7:AW$9995),"")</f>
        <v>0.78398000000000001</v>
      </c>
      <c r="BD50" s="9">
        <f>IF(BC50&lt;&gt;"",_xlfn.MAXIFS(EvalData!AW$7:AW$9995,EvalData!A$7:A$9995,"="&amp;B50),"")</f>
        <v>0.91176000000000001</v>
      </c>
    </row>
    <row r="51" spans="1:56" x14ac:dyDescent="0.3">
      <c r="A51" s="72"/>
      <c r="B51" t="s">
        <v>34</v>
      </c>
      <c r="C51" s="73" t="b">
        <f>_xlfn.MAXIFS(EvalData!D$7:D$9995,EvalData!C$7:C$9995,"="&amp;B51)=MAX(EvalData!D$7:D$9995)</f>
        <v>1</v>
      </c>
      <c r="D51" s="4" cm="1">
        <f t="array" ref="D51">SUM(IF(ISNUMBER(EvalData!G$7:G$9995),IF(EvalData!$A$7:$A$9995=$B51,1,0)),0)</f>
        <v>78</v>
      </c>
      <c r="E51" s="3" cm="1">
        <f t="array" ref="E51">SUM(IF(ISNUMBER(EvalData!N$7:N$9995),IF(EvalData!$A$7:$A$9995=B51,1,0)),0)</f>
        <v>78</v>
      </c>
      <c r="F51" s="3" cm="1">
        <f t="array" ref="F51">SUM(IF(ISNUMBER(EvalData!AD$7:AD$9995),IF(EvalData!$A$7:$A$9995=B51,1,0)),0)</f>
        <v>78</v>
      </c>
      <c r="G51" s="6" cm="1">
        <f t="array" ref="G51">IF(D51&lt;&gt;0,SUM(IF(EvalData!$A$7:$A$9995=$B51,ABS(EvalData!G$7:G$9995),0))/D51,"")</f>
        <v>5642.7051282051279</v>
      </c>
      <c r="H51" s="7">
        <f>IF(SUMIF(EvalData!$A$7:$A$9995,"="&amp;$B51,EvalData!H$7:H$9995)&lt;&gt;0,AVERAGEIF(EvalData!$A$7:$A$9995,"="&amp;$B51,EvalData!H$7:H$9995),"")</f>
        <v>-2.2884615384615368E-2</v>
      </c>
      <c r="I51" s="7" cm="1">
        <f t="array" ref="I51">IF(D51&lt;&gt;0,SUM(IF(EvalData!$A$7:$A$9995=$B51,ABS(_xlfn.NUMBERVALUE(EvalData!H$7:H$9995)))/D51,0),"")</f>
        <v>0.24798717948717952</v>
      </c>
      <c r="J51" s="8">
        <f>IF(SUMIF(EvalData!$A$7:$A$9995,"="&amp;$B51,EvalData!I$7:I$9995)&lt;&gt;0,AVERAGEIF(EvalData!$A$7:$A$9995,"="&amp;$B51,EvalData!I$7:I$9995),"")</f>
        <v>2.8860256410256378E-2</v>
      </c>
      <c r="K51" s="8" cm="1">
        <f t="array" ref="K51">IF(D51&lt;&gt;0,SUM(IF(EvalData!$A$7:$A$9995=$B51,ABS(_xlfn.NUMBERVALUE(EvalData!I$7:I$9995)))/D51,0),"")</f>
        <v>0.2617312820512821</v>
      </c>
      <c r="L51" s="8">
        <f>IF(SUMIF(EvalData!$A$7:$A$9995,"="&amp;$B51,EvalData!J$7:J$9995)&lt;&gt;0,AVERAGEIF(EvalData!$A$7:$A$9995,"="&amp;$B51,EvalData!J$7:J$9995),"")</f>
        <v>-1.4159102564102549E-2</v>
      </c>
      <c r="M51" s="8" cm="1">
        <f t="array" ref="M51">IF(D51&lt;&gt;0,SUM(IF(EvalData!$A$7:$A$9995=$B51,ABS(_xlfn.NUMBERVALUE(EvalData!J$7:J$9995)))/D51,0),"")</f>
        <v>0.3047506410256412</v>
      </c>
      <c r="N51" s="9">
        <f>IF(SUMIF(EvalData!$A$7:$A$9995,"="&amp;$B51,EvalData!K$7:K$9995)&lt;&gt;0,AVERAGEIF(EvalData!$A$7:$A$9995,"="&amp;$B51,EvalData!K$7:K$9995),"")</f>
        <v>0.44871794871794873</v>
      </c>
      <c r="O51" s="10">
        <f>IF(SUMIF(EvalData!$A$7:$A$9995,"="&amp;$B51,EvalData!L$7:L$9995)&lt;&gt;0,AVERAGEIF(EvalData!$A$7:$A$9995,"="&amp;$B51,EvalData!L$7:L$9995),"")</f>
        <v>20.666666666666668</v>
      </c>
      <c r="P51" s="9">
        <f>IF(SUMIF(EvalData!$A$7:$A$9995,"="&amp;$B51,EvalData!M$7:M$9995)&lt;&gt;0,AVERAGEIF(EvalData!$A$7:$A$9995,"="&amp;$B51,EvalData!M$7:M$9995),"")</f>
        <v>0.41116217948717942</v>
      </c>
      <c r="Q51" s="9">
        <f>IF(P51&lt;&gt;"",_xlfn.MAXIFS(EvalData!M$7:M$9995,EvalData!A$7:A$9995,"="&amp;B51),"")</f>
        <v>1</v>
      </c>
      <c r="R51" s="10">
        <f>IF(SUMIF(EvalData!$A$7:$A$9995,"="&amp;$B51,EvalData!N$7:N$9995)&lt;&gt;0,AVERAGEIF(EvalData!$A$7:$A$9995,"="&amp;$B51,EvalData!N$7:N$9995),"")</f>
        <v>50.987179487179489</v>
      </c>
      <c r="S51" s="62">
        <f>IF(SUMIF(EvalData!$A$7:$A$9995,"="&amp;$B51,EvalData!O$7:O$9995)&lt;&gt;0,AVERAGEIF(EvalData!$A$7:$A$9995,"="&amp;$B51,EvalData!O$7:O$9995),"")</f>
        <v>28.036923076923074</v>
      </c>
      <c r="T51" s="6">
        <f>IF(SUMIF(EvalData!$A$7:$A$9995,"="&amp;$B51,EvalData!P$7:P$9995)&lt;&gt;0,AVERAGEIF(EvalData!$A$7:$A$9995,"="&amp;$B51,EvalData!P$7:P$9995),"")</f>
        <v>18170.382051282046</v>
      </c>
      <c r="U51" s="6">
        <f>IF(SUMIF(EvalData!$A$7:$A$9995,"="&amp;$B51,EvalData!Q$7:Q$9995)&lt;&gt;0,AVERAGEIF(EvalData!$A$7:$A$9995,"="&amp;$B51,EvalData!Q$7:Q$9995),"")</f>
        <v>168.34358974358975</v>
      </c>
      <c r="V51" s="11">
        <f>IF(SUMIF(EvalData!$A$7:$A$9995,"="&amp;$B51,EvalData!R$7:R$9995)&lt;&gt;0,AVERAGEIF(EvalData!$A$7:$A$9995,"="&amp;$B51,EvalData!R$7:R$9995),"")</f>
        <v>0.35099551282051294</v>
      </c>
      <c r="W51" s="7">
        <f>IF(SUMIF(EvalData!$A$7:$A$9995,"="&amp;$B51,EvalData!S$7:S$9995)&lt;&gt;0,AVERAGEIF(EvalData!$A$7:$A$9995,"="&amp;$B51,EvalData!S$7:S$9995),"")</f>
        <v>4.0727179487179473E-2</v>
      </c>
      <c r="X51" s="9">
        <f>IF(SUMIF(EvalData!$A$7:$A$9995,"="&amp;$B51,EvalData!T$7:T$9995)&lt;&gt;0,AVERAGEIF(EvalData!$A$7:$A$9995,"="&amp;$B51,EvalData!T$7:T$9995),"")</f>
        <v>1.0856689743589738</v>
      </c>
      <c r="Y51" s="9">
        <f>IF(SUMIF(EvalData!$A$7:$A$9995,"="&amp;$B51,EvalData!U$7:U$9995)&lt;&gt;0,AVERAGEIF(EvalData!$A$7:$A$9995,"="&amp;$B51,EvalData!U$7:U$9995),"")</f>
        <v>0.30923858974358975</v>
      </c>
      <c r="Z51" s="9">
        <f>IF(SUMIF(EvalData!$A$7:$A$9995,"="&amp;$B51,EvalData!V$7:V$9995)&lt;&gt;0,AVERAGEIF(EvalData!$A$7:$A$9995,"="&amp;$B51,EvalData!V$7:V$9995),"")</f>
        <v>0.29803948717948697</v>
      </c>
      <c r="AA51" s="9">
        <f>IF(SUMIF(EvalData!$A$7:$A$9995,"="&amp;$B51,EvalData!W$7:W$9995)&lt;&gt;0,AVERAGEIF(EvalData!$A$7:$A$9995,"="&amp;$B51,EvalData!W$7:W$9995),"")</f>
        <v>0.24135192307692294</v>
      </c>
      <c r="AB51" s="6">
        <f>IF(SUMIF(EvalData!$A$7:$A$9995,"="&amp;$B51,EvalData!X$7:X$9995)&lt;&gt;0,AVERAGEIF(EvalData!$A$7:$A$9995,"="&amp;$B51,EvalData!X$7:X$9995),"")</f>
        <v>345.08423076923066</v>
      </c>
      <c r="AC51" s="9">
        <f>IF(SUMIF(EvalData!$A$7:$A$9995,"="&amp;$B51,EvalData!Y$7:Y$9995)&lt;&gt;0,AVERAGEIF(EvalData!$A$7:$A$9995,"="&amp;$B51,EvalData!Y$7:Y$9995),"")</f>
        <v>0.87386282051282049</v>
      </c>
      <c r="AD51" s="9">
        <f>IF(SUMIF(EvalData!$A$7:$A$9995,"="&amp;$B51,EvalData!Z$7:Z$9995)&lt;&gt;0,AVERAGEIF(EvalData!$A$7:$A$9995,"="&amp;$B51,EvalData!Z$7:Z$9995),"")</f>
        <v>0.48414538461538481</v>
      </c>
      <c r="AE51" s="9">
        <f>IF(SUMIF(EvalData!$A$7:$A$9995,"="&amp;$B51,EvalData!AA$7:AA$9995)&lt;&gt;0,AVERAGEIF(EvalData!$A$7:$A$9995,"="&amp;$B51,EvalData!AA$7:AA$9995),"")</f>
        <v>0.19447435897435905</v>
      </c>
      <c r="AF51" s="6">
        <f>IF(SUMIF(EvalData!$A$7:$A$9995,"="&amp;$B51,EvalData!AB$7:AB$9995)&lt;&gt;0,AVERAGEIF(EvalData!$A$7:$A$9995,"="&amp;$B51,EvalData!AB$7:AB$9995),"")</f>
        <v>23.320512820512821</v>
      </c>
      <c r="AG51" s="9">
        <f>IF(SUMIF(EvalData!$A$7:$A$9995,"="&amp;$B51,EvalData!AC$7:AC$9995)&lt;&gt;0,AVERAGEIF(EvalData!$A$7:$A$9995,"="&amp;$B51,EvalData!AC$7:AC$9995),"")</f>
        <v>0.31453371794871804</v>
      </c>
      <c r="AH51" s="9">
        <f>IF(AG51&lt;&gt;"",_xlfn.MAXIFS(EvalData!AC$7:AC$9995,EvalData!A$7:A$9995,"="&amp;B51),"")</f>
        <v>0.91303999999999996</v>
      </c>
      <c r="AI51" s="6">
        <f>IF(SUMIF(EvalData!$A$7:$A$9995,"="&amp;$B51,EvalData!AD$7:AD$9995)&lt;&gt;0,AVERAGEIF(EvalData!$A$7:$A$9995,"="&amp;$B51,EvalData!AD$7:AD$9995),"")</f>
        <v>50.987179487179489</v>
      </c>
      <c r="AJ51" s="9">
        <f>IF(SUMIF(EvalData!$A$7:$A$9995,"="&amp;$B51,EvalData!AE$7:AE$9995)&lt;&gt;0,AVERAGEIF(EvalData!$A$7:$A$9995,"="&amp;$B51,EvalData!AE$7:AE$9995),"")</f>
        <v>0.73227794871794916</v>
      </c>
      <c r="AK51" s="12">
        <f>IF(SUMIF(EvalData!$A$7:$A$9995,"="&amp;$B51,EvalData!AF$7:AF$9995)&lt;&gt;0,AVERAGEIF(EvalData!$A$7:$A$9995,"="&amp;$B51,EvalData!AF$7:AF$9995),"")</f>
        <v>2.1445512820512813</v>
      </c>
      <c r="AL51" s="12">
        <f>IF(SUMIF(EvalData!$A$7:$A$9995,"="&amp;$B51,EvalData!AG$7:AG$9995)&lt;&gt;0,AVERAGEIF(EvalData!$A$7:$A$9995,"="&amp;$B51,EvalData!AG$7:AG$9995),"")</f>
        <v>2.6026410256410251</v>
      </c>
      <c r="AM51" s="12">
        <f>IF(SUMIF(EvalData!$A$7:$A$9995,"="&amp;$B51,EvalData!AH$7:AH$9995)&lt;&gt;0,AVERAGEIF(EvalData!$A$7:$A$9995,"="&amp;$B51,EvalData!AH$7:AH$9995),"")</f>
        <v>3.7857179487179486</v>
      </c>
      <c r="AN51" s="12">
        <f>IF(SUMIF(EvalData!$A$7:$A$9995,"="&amp;$B51,EvalData!AI$7:AI$9995)&lt;&gt;0,AVERAGEIF(EvalData!$A$7:$A$9995,"="&amp;$B51,EvalData!AI$7:AI$9995),"")</f>
        <v>19.143794871794867</v>
      </c>
      <c r="AO51" s="12">
        <f>IF(SUMIF(EvalData!$A$7:$A$9995,"="&amp;$B51,EvalData!AJ$7:AJ$9995)&lt;&gt;0,AVERAGEIF(EvalData!$A$7:$A$9995,"="&amp;$B51,EvalData!AJ$7:AJ$9995),"")</f>
        <v>7.7628589743589718</v>
      </c>
      <c r="AP51" s="12">
        <f>IF(SUMIF(EvalData!$A$7:$A$9995,"="&amp;$B51,EvalData!AK$7:AK$9995)&lt;&gt;0,AVERAGEIF(EvalData!$A$7:$A$9995,"="&amp;$B51,EvalData!AK$7:AK$9995),"")</f>
        <v>28.019974358974359</v>
      </c>
      <c r="AQ51" s="9">
        <f>IF(SUMIF(EvalData!$A$7:$A$9995,"="&amp;$B51,EvalData!AL$7:AL$9995)&lt;&gt;0,AVERAGEIF(EvalData!$A$7:$A$9995,"="&amp;$B51,EvalData!AL$7:AL$9995),"")</f>
        <v>0.18481038461538457</v>
      </c>
      <c r="AR51" s="9">
        <f>IF(SUMIF(EvalData!$A$7:$A$9995,"="&amp;$B51,EvalData!AM$7:AM$9995)&lt;&gt;0,AVERAGEIF(EvalData!$A$7:$A$9995,"="&amp;$B51,EvalData!AM$7:AM$9995),"")</f>
        <v>0.16245307692307689</v>
      </c>
      <c r="AS51" s="6">
        <f>IF(SUMIF(EvalData!$A$7:$A$9995,"="&amp;$B51,EvalData!AN$7:AN$9995)&lt;&gt;0,AVERAGEIF(EvalData!$A$7:$A$9995,"="&amp;$B51,EvalData!AN$7:AN$9995),"")</f>
        <v>113220.28205128205</v>
      </c>
      <c r="AT51" s="6">
        <f>IF(SUMIF(EvalData!$A$7:$A$9995,"="&amp;$B51,EvalData!AO$7:AO$9995)&lt;&gt;0,AVERAGEIF(EvalData!$A$7:$A$9995,"="&amp;$B51,EvalData!AO$7:AO$9995),"")</f>
        <v>498.21538461538455</v>
      </c>
      <c r="AU51" s="9">
        <f>IF(SUMIF(EvalData!$A$7:$A$9995,"="&amp;$B51,EvalData!AP$7:AP$9995)&lt;&gt;0,AVERAGEIF(EvalData!$A$7:$A$9995,"="&amp;$B51,EvalData!AP$7:AP$9995),"")</f>
        <v>0.40351794871794872</v>
      </c>
      <c r="AV51" s="9">
        <f>IF(SUMIF(EvalData!$A$7:$A$9995,"="&amp;$B51,EvalData!AQ$7:AQ$9995)&lt;&gt;0,AVERAGEIF(EvalData!$A$7:$A$9995,"="&amp;$B51,EvalData!AQ$7:AQ$9995),"")</f>
        <v>0.83392141025641031</v>
      </c>
      <c r="AW51" s="9">
        <f>IF(SUMIF(EvalData!$A$7:$A$9995,"="&amp;$B51,EvalData!AR$7:AR$9995)&lt;&gt;0,AVERAGEIF(EvalData!$A$7:$A$9995,"="&amp;$B51,EvalData!AR$7:AR$9995),"")</f>
        <v>0.40529487179487172</v>
      </c>
      <c r="AX51" s="12">
        <f>IF(SUMIF(EvalData!$A$7:$A$9995,"="&amp;$B51,EvalData!AS$7:AS$9995)&lt;&gt;0,AVERAGEIF(EvalData!$A$7:$A$9995,"="&amp;$B51,EvalData!AS$7:AS$9995),"")</f>
        <v>13.307692307692308</v>
      </c>
      <c r="AY51" s="9">
        <f>IF(SUMIF(EvalData!$A$7:$A$9995,"="&amp;$B51,EvalData!AT$7:AT$9995)&lt;&gt;0,AVERAGEIF(EvalData!$A$7:$A$9995,"="&amp;$B51,EvalData!AT$7:AT$9995),"")</f>
        <v>0.59725153846153856</v>
      </c>
      <c r="AZ51" s="9">
        <f>IF(AY51&lt;&gt;"",_xlfn.MAXIFS(EvalData!AT$7:AT$9995,EvalData!A$7:A$9995,"="&amp;B51),"")</f>
        <v>0.90908999999999995</v>
      </c>
      <c r="BA51" s="9">
        <f>IF(SUMIF(EvalData!$A$7:$A$9995,"="&amp;$B51,EvalData!AU$7:AU$9995)&lt;&gt;0,AVERAGEIF(EvalData!$A$7:$A$9995,"="&amp;$B51,EvalData!AU$7:AU$9995),"")</f>
        <v>0.72932038461538429</v>
      </c>
      <c r="BB51" s="12">
        <f>IF(SUMIF(EvalData!$A$7:$A$9995,"="&amp;$B51,EvalData!AV$7:AV$9995)&lt;&gt;0,AVERAGEIF(EvalData!$A$7:$A$9995,"="&amp;$B51,EvalData!AV$7:AV$9995),"")</f>
        <v>12.935897435897436</v>
      </c>
      <c r="BC51" s="9">
        <f>IF(SUMIF(EvalData!$A$7:$A$9995,"="&amp;$B51,EvalData!AW$7:AW$9995)&lt;&gt;0,AVERAGEIF(EvalData!$A$7:$A$9995,"="&amp;$B51,EvalData!AW$7:AW$9995),"")</f>
        <v>0.60564435897435909</v>
      </c>
      <c r="BD51" s="9">
        <f>IF(BC51&lt;&gt;"",_xlfn.MAXIFS(EvalData!AW$7:AW$9995,EvalData!A$7:A$9995,"="&amp;B51),"")</f>
        <v>1</v>
      </c>
    </row>
    <row r="52" spans="1:56" x14ac:dyDescent="0.3">
      <c r="A52" s="72"/>
      <c r="B52" t="s">
        <v>164</v>
      </c>
      <c r="C52" s="73" t="b">
        <f>_xlfn.MAXIFS(EvalData!D$7:D$9995,EvalData!C$7:C$9995,"="&amp;B52)=MAX(EvalData!D$7:D$9995)</f>
        <v>1</v>
      </c>
      <c r="D52" s="4" cm="1">
        <f t="array" ref="D52">SUM(IF(ISNUMBER(EvalData!G$7:G$9995),IF(EvalData!$A$7:$A$9995=$B52,1,0)),0)</f>
        <v>0</v>
      </c>
      <c r="E52" s="3" cm="1">
        <f t="array" ref="E52">SUM(IF(ISNUMBER(EvalData!N$7:N$9995),IF(EvalData!$A$7:$A$9995=B52,1,0)),0)</f>
        <v>3</v>
      </c>
      <c r="F52" s="3" cm="1">
        <f t="array" ref="F52">SUM(IF(ISNUMBER(EvalData!AD$7:AD$9995),IF(EvalData!$A$7:$A$9995=B52,1,0)),0)</f>
        <v>3</v>
      </c>
      <c r="G52" s="6" t="str" cm="1">
        <f t="array" ref="G52">IF(D52&lt;&gt;0,SUM(IF(EvalData!$A$7:$A$9995=$B52,ABS(EvalData!G$7:G$9995),0))/D52,"")</f>
        <v/>
      </c>
      <c r="H52" s="7" t="str">
        <f>IF(SUMIF(EvalData!$A$7:$A$9995,"="&amp;$B52,EvalData!H$7:H$9995)&lt;&gt;0,AVERAGEIF(EvalData!$A$7:$A$9995,"="&amp;$B52,EvalData!H$7:H$9995),"")</f>
        <v/>
      </c>
      <c r="I52" s="7" t="str" cm="1">
        <f t="array" ref="I52">IF(D52&lt;&gt;0,SUM(IF(EvalData!$A$7:$A$9995=$B52,ABS(_xlfn.NUMBERVALUE(EvalData!H$7:H$9995)))/D52,0),"")</f>
        <v/>
      </c>
      <c r="J52" s="8" t="str">
        <f>IF(SUMIF(EvalData!$A$7:$A$9995,"="&amp;$B52,EvalData!I$7:I$9995)&lt;&gt;0,AVERAGEIF(EvalData!$A$7:$A$9995,"="&amp;$B52,EvalData!I$7:I$9995),"")</f>
        <v/>
      </c>
      <c r="K52" s="8" t="str" cm="1">
        <f t="array" ref="K52">IF(D52&lt;&gt;0,SUM(IF(EvalData!$A$7:$A$9995=$B52,ABS(_xlfn.NUMBERVALUE(EvalData!I$7:I$9995)))/D52,0),"")</f>
        <v/>
      </c>
      <c r="L52" s="8" t="str">
        <f>IF(SUMIF(EvalData!$A$7:$A$9995,"="&amp;$B52,EvalData!J$7:J$9995)&lt;&gt;0,AVERAGEIF(EvalData!$A$7:$A$9995,"="&amp;$B52,EvalData!J$7:J$9995),"")</f>
        <v/>
      </c>
      <c r="M52" s="8" t="str" cm="1">
        <f t="array" ref="M52">IF(D52&lt;&gt;0,SUM(IF(EvalData!$A$7:$A$9995=$B52,ABS(_xlfn.NUMBERVALUE(EvalData!J$7:J$9995)))/D52,0),"")</f>
        <v/>
      </c>
      <c r="N52" s="9" t="str">
        <f>IF(SUMIF(EvalData!$A$7:$A$9995,"="&amp;$B52,EvalData!K$7:K$9995)&lt;&gt;0,AVERAGEIF(EvalData!$A$7:$A$9995,"="&amp;$B52,EvalData!K$7:K$9995),"")</f>
        <v/>
      </c>
      <c r="O52" s="10" t="str">
        <f>IF(SUMIF(EvalData!$A$7:$A$9995,"="&amp;$B52,EvalData!L$7:L$9995)&lt;&gt;0,AVERAGEIF(EvalData!$A$7:$A$9995,"="&amp;$B52,EvalData!L$7:L$9995),"")</f>
        <v/>
      </c>
      <c r="P52" s="9" t="str">
        <f>IF(SUMIF(EvalData!$A$7:$A$9995,"="&amp;$B52,EvalData!M$7:M$9995)&lt;&gt;0,AVERAGEIF(EvalData!$A$7:$A$9995,"="&amp;$B52,EvalData!M$7:M$9995),"")</f>
        <v/>
      </c>
      <c r="Q52" s="9" t="str">
        <f>IF(P52&lt;&gt;"",_xlfn.MAXIFS(EvalData!M$7:M$9995,EvalData!A$7:A$9995,"="&amp;B52),"")</f>
        <v/>
      </c>
      <c r="R52" s="10">
        <f>IF(SUMIF(EvalData!$A$7:$A$9995,"="&amp;$B52,EvalData!N$7:N$9995)&lt;&gt;0,AVERAGEIF(EvalData!$A$7:$A$9995,"="&amp;$B52,EvalData!N$7:N$9995),"")</f>
        <v>45</v>
      </c>
      <c r="S52" s="62">
        <f>IF(SUMIF(EvalData!$A$7:$A$9995,"="&amp;$B52,EvalData!O$7:O$9995)&lt;&gt;0,AVERAGEIF(EvalData!$A$7:$A$9995,"="&amp;$B52,EvalData!O$7:O$9995),"")</f>
        <v>143.13666666666666</v>
      </c>
      <c r="T52" s="6">
        <f>IF(SUMIF(EvalData!$A$7:$A$9995,"="&amp;$B52,EvalData!P$7:P$9995)&lt;&gt;0,AVERAGEIF(EvalData!$A$7:$A$9995,"="&amp;$B52,EvalData!P$7:P$9995),"")</f>
        <v>10627.263333333334</v>
      </c>
      <c r="U52" s="6">
        <f>IF(SUMIF(EvalData!$A$7:$A$9995,"="&amp;$B52,EvalData!Q$7:Q$9995)&lt;&gt;0,AVERAGEIF(EvalData!$A$7:$A$9995,"="&amp;$B52,EvalData!Q$7:Q$9995),"")</f>
        <v>279.34666666666664</v>
      </c>
      <c r="V52" s="11">
        <f>IF(SUMIF(EvalData!$A$7:$A$9995,"="&amp;$B52,EvalData!R$7:R$9995)&lt;&gt;0,AVERAGEIF(EvalData!$A$7:$A$9995,"="&amp;$B52,EvalData!R$7:R$9995),"")</f>
        <v>1.4597866666666668</v>
      </c>
      <c r="W52" s="7">
        <f>IF(SUMIF(EvalData!$A$7:$A$9995,"="&amp;$B52,EvalData!S$7:S$9995)&lt;&gt;0,AVERAGEIF(EvalData!$A$7:$A$9995,"="&amp;$B52,EvalData!S$7:S$9995),"")</f>
        <v>-1.4332433333333334</v>
      </c>
      <c r="X52" s="9">
        <f>IF(SUMIF(EvalData!$A$7:$A$9995,"="&amp;$B52,EvalData!T$7:T$9995)&lt;&gt;0,AVERAGEIF(EvalData!$A$7:$A$9995,"="&amp;$B52,EvalData!T$7:T$9995),"")</f>
        <v>5.4537933333333326</v>
      </c>
      <c r="Y52" s="9">
        <f>IF(SUMIF(EvalData!$A$7:$A$9995,"="&amp;$B52,EvalData!U$7:U$9995)&lt;&gt;0,AVERAGEIF(EvalData!$A$7:$A$9995,"="&amp;$B52,EvalData!U$7:U$9995),"")</f>
        <v>-5.2946733333333329</v>
      </c>
      <c r="Z52" s="9">
        <f>IF(SUMIF(EvalData!$A$7:$A$9995,"="&amp;$B52,EvalData!V$7:V$9995)&lt;&gt;0,AVERAGEIF(EvalData!$A$7:$A$9995,"="&amp;$B52,EvalData!V$7:V$9995),"")</f>
        <v>0.19259333333333331</v>
      </c>
      <c r="AA52" s="9">
        <f>IF(SUMIF(EvalData!$A$7:$A$9995,"="&amp;$B52,EvalData!W$7:W$9995)&lt;&gt;0,AVERAGEIF(EvalData!$A$7:$A$9995,"="&amp;$B52,EvalData!W$7:W$9995),"")</f>
        <v>0.68148333333333333</v>
      </c>
      <c r="AB52" s="6">
        <f>IF(SUMIF(EvalData!$A$7:$A$9995,"="&amp;$B52,EvalData!X$7:X$9995)&lt;&gt;0,AVERAGEIF(EvalData!$A$7:$A$9995,"="&amp;$B52,EvalData!X$7:X$9995),"")</f>
        <v>392.98666666666668</v>
      </c>
      <c r="AC52" s="9">
        <f>IF(SUMIF(EvalData!$A$7:$A$9995,"="&amp;$B52,EvalData!Y$7:Y$9995)&lt;&gt;0,AVERAGEIF(EvalData!$A$7:$A$9995,"="&amp;$B52,EvalData!Y$7:Y$9995),"")</f>
        <v>0.69030333333333338</v>
      </c>
      <c r="AD52" s="9">
        <f>IF(SUMIF(EvalData!$A$7:$A$9995,"="&amp;$B52,EvalData!Z$7:Z$9995)&lt;&gt;0,AVERAGEIF(EvalData!$A$7:$A$9995,"="&amp;$B52,EvalData!Z$7:Z$9995),"")</f>
        <v>1.1259300000000001</v>
      </c>
      <c r="AE52" s="9">
        <f>IF(SUMIF(EvalData!$A$7:$A$9995,"="&amp;$B52,EvalData!AA$7:AA$9995)&lt;&gt;0,AVERAGEIF(EvalData!$A$7:$A$9995,"="&amp;$B52,EvalData!AA$7:AA$9995),"")</f>
        <v>0.11033333333333334</v>
      </c>
      <c r="AF52" s="6">
        <f>IF(SUMIF(EvalData!$A$7:$A$9995,"="&amp;$B52,EvalData!AB$7:AB$9995)&lt;&gt;0,AVERAGEIF(EvalData!$A$7:$A$9995,"="&amp;$B52,EvalData!AB$7:AB$9995),"")</f>
        <v>31.333333333333332</v>
      </c>
      <c r="AG52" s="9">
        <f>IF(SUMIF(EvalData!$A$7:$A$9995,"="&amp;$B52,EvalData!AC$7:AC$9995)&lt;&gt;0,AVERAGEIF(EvalData!$A$7:$A$9995,"="&amp;$B52,EvalData!AC$7:AC$9995),"")</f>
        <v>0.12121333333333334</v>
      </c>
      <c r="AH52" s="9">
        <f>IF(AG52&lt;&gt;"",_xlfn.MAXIFS(EvalData!AC$7:AC$9995,EvalData!A$7:A$9995,"="&amp;B52),"")</f>
        <v>0.36364000000000002</v>
      </c>
      <c r="AI52" s="6">
        <f>IF(SUMIF(EvalData!$A$7:$A$9995,"="&amp;$B52,EvalData!AD$7:AD$9995)&lt;&gt;0,AVERAGEIF(EvalData!$A$7:$A$9995,"="&amp;$B52,EvalData!AD$7:AD$9995),"")</f>
        <v>45</v>
      </c>
      <c r="AJ52" s="9">
        <f>IF(SUMIF(EvalData!$A$7:$A$9995,"="&amp;$B52,EvalData!AE$7:AE$9995)&lt;&gt;0,AVERAGEIF(EvalData!$A$7:$A$9995,"="&amp;$B52,EvalData!AE$7:AE$9995),"")</f>
        <v>0.28889000000000004</v>
      </c>
      <c r="AK52" s="12">
        <f>IF(SUMIF(EvalData!$A$7:$A$9995,"="&amp;$B52,EvalData!AF$7:AF$9995)&lt;&gt;0,AVERAGEIF(EvalData!$A$7:$A$9995,"="&amp;$B52,EvalData!AF$7:AF$9995),"")</f>
        <v>1.5386666666666666</v>
      </c>
      <c r="AL52" s="12">
        <f>IF(SUMIF(EvalData!$A$7:$A$9995,"="&amp;$B52,EvalData!AG$7:AG$9995)&lt;&gt;0,AVERAGEIF(EvalData!$A$7:$A$9995,"="&amp;$B52,EvalData!AG$7:AG$9995),"")</f>
        <v>2.1456666666666666</v>
      </c>
      <c r="AM52" s="12">
        <f>IF(SUMIF(EvalData!$A$7:$A$9995,"="&amp;$B52,EvalData!AH$7:AH$9995)&lt;&gt;0,AVERAGEIF(EvalData!$A$7:$A$9995,"="&amp;$B52,EvalData!AH$7:AH$9995),"")</f>
        <v>3.9666666666666663</v>
      </c>
      <c r="AN52" s="12">
        <f>IF(SUMIF(EvalData!$A$7:$A$9995,"="&amp;$B52,EvalData!AI$7:AI$9995)&lt;&gt;0,AVERAGEIF(EvalData!$A$7:$A$9995,"="&amp;$B52,EvalData!AI$7:AI$9995),"")</f>
        <v>44.163333333333334</v>
      </c>
      <c r="AO52" s="12">
        <f>IF(SUMIF(EvalData!$A$7:$A$9995,"="&amp;$B52,EvalData!AJ$7:AJ$9995)&lt;&gt;0,AVERAGEIF(EvalData!$A$7:$A$9995,"="&amp;$B52,EvalData!AJ$7:AJ$9995),"")</f>
        <v>18.181000000000001</v>
      </c>
      <c r="AP52" s="12">
        <f>IF(SUMIF(EvalData!$A$7:$A$9995,"="&amp;$B52,EvalData!AK$7:AK$9995)&lt;&gt;0,AVERAGEIF(EvalData!$A$7:$A$9995,"="&amp;$B52,EvalData!AK$7:AK$9995),"")</f>
        <v>194.1</v>
      </c>
      <c r="AQ52" s="9">
        <f>IF(SUMIF(EvalData!$A$7:$A$9995,"="&amp;$B52,EvalData!AL$7:AL$9995)&lt;&gt;0,AVERAGEIF(EvalData!$A$7:$A$9995,"="&amp;$B52,EvalData!AL$7:AL$9995),"")</f>
        <v>2.963E-2</v>
      </c>
      <c r="AR52" s="9">
        <f>IF(SUMIF(EvalData!$A$7:$A$9995,"="&amp;$B52,EvalData!AM$7:AM$9995)&lt;&gt;0,AVERAGEIF(EvalData!$A$7:$A$9995,"="&amp;$B52,EvalData!AM$7:AM$9995),"")</f>
        <v>5.926E-2</v>
      </c>
      <c r="AS52" s="6">
        <f>IF(SUMIF(EvalData!$A$7:$A$9995,"="&amp;$B52,EvalData!AN$7:AN$9995)&lt;&gt;0,AVERAGEIF(EvalData!$A$7:$A$9995,"="&amp;$B52,EvalData!AN$7:AN$9995),"")</f>
        <v>404494.33333333331</v>
      </c>
      <c r="AT52" s="6">
        <f>IF(SUMIF(EvalData!$A$7:$A$9995,"="&amp;$B52,EvalData!AO$7:AO$9995)&lt;&gt;0,AVERAGEIF(EvalData!$A$7:$A$9995,"="&amp;$B52,EvalData!AO$7:AO$9995),"")</f>
        <v>927.56666666666672</v>
      </c>
      <c r="AU52" s="9">
        <f>IF(SUMIF(EvalData!$A$7:$A$9995,"="&amp;$B52,EvalData!AP$7:AP$9995)&lt;&gt;0,AVERAGEIF(EvalData!$A$7:$A$9995,"="&amp;$B52,EvalData!AP$7:AP$9995),"")</f>
        <v>0.41833000000000004</v>
      </c>
      <c r="AV52" s="9">
        <f>IF(SUMIF(EvalData!$A$7:$A$9995,"="&amp;$B52,EvalData!AQ$7:AQ$9995)&lt;&gt;0,AVERAGEIF(EvalData!$A$7:$A$9995,"="&amp;$B52,EvalData!AQ$7:AQ$9995),"")</f>
        <v>0.87333999999999989</v>
      </c>
      <c r="AW52" s="9">
        <f>IF(SUMIF(EvalData!$A$7:$A$9995,"="&amp;$B52,EvalData!AR$7:AR$9995)&lt;&gt;0,AVERAGEIF(EvalData!$A$7:$A$9995,"="&amp;$B52,EvalData!AR$7:AR$9995),"")</f>
        <v>0.18566666666666667</v>
      </c>
      <c r="AX52" s="12">
        <f>IF(SUMIF(EvalData!$A$7:$A$9995,"="&amp;$B52,EvalData!AS$7:AS$9995)&lt;&gt;0,AVERAGEIF(EvalData!$A$7:$A$9995,"="&amp;$B52,EvalData!AS$7:AS$9995),"")</f>
        <v>30</v>
      </c>
      <c r="AY52" s="9">
        <f>IF(SUMIF(EvalData!$A$7:$A$9995,"="&amp;$B52,EvalData!AT$7:AT$9995)&lt;&gt;0,AVERAGEIF(EvalData!$A$7:$A$9995,"="&amp;$B52,EvalData!AT$7:AT$9995),"")</f>
        <v>0.16046000000000002</v>
      </c>
      <c r="AZ52" s="9">
        <f>IF(AY52&lt;&gt;"",_xlfn.MAXIFS(EvalData!AT$7:AT$9995,EvalData!A$7:A$9995,"="&amp;B52),"")</f>
        <v>0.42424000000000001</v>
      </c>
      <c r="BA52" s="9">
        <f>IF(SUMIF(EvalData!$A$7:$A$9995,"="&amp;$B52,EvalData!AU$7:AU$9995)&lt;&gt;0,AVERAGEIF(EvalData!$A$7:$A$9995,"="&amp;$B52,EvalData!AU$7:AU$9995),"")</f>
        <v>0.26822666666666667</v>
      </c>
      <c r="BB52" s="12">
        <f>IF(SUMIF(EvalData!$A$7:$A$9995,"="&amp;$B52,EvalData!AV$7:AV$9995)&lt;&gt;0,AVERAGEIF(EvalData!$A$7:$A$9995,"="&amp;$B52,EvalData!AV$7:AV$9995),"")</f>
        <v>30.666666666666668</v>
      </c>
      <c r="BC52" s="9">
        <f>IF(SUMIF(EvalData!$A$7:$A$9995,"="&amp;$B52,EvalData!AW$7:AW$9995)&lt;&gt;0,AVERAGEIF(EvalData!$A$7:$A$9995,"="&amp;$B52,EvalData!AW$7:AW$9995),"")</f>
        <v>0.14141333333333334</v>
      </c>
      <c r="BD52" s="9">
        <f>IF(BC52&lt;&gt;"",_xlfn.MAXIFS(EvalData!AW$7:AW$9995,EvalData!A$7:A$9995,"="&amp;B52),"")</f>
        <v>0.42424000000000001</v>
      </c>
    </row>
    <row r="53" spans="1:56" x14ac:dyDescent="0.3">
      <c r="A53" s="72"/>
      <c r="B53" t="s">
        <v>35</v>
      </c>
      <c r="C53" s="73" t="b">
        <f>_xlfn.MAXIFS(EvalData!D$7:D$9995,EvalData!C$7:C$9995,"="&amp;B53)=MAX(EvalData!D$7:D$9995)</f>
        <v>0</v>
      </c>
      <c r="D53" s="4" cm="1">
        <f t="array" ref="D53">SUM(IF(ISNUMBER(EvalData!G$7:G$9995),IF(EvalData!$A$7:$A$9995=$B53,1,0)),0)</f>
        <v>56</v>
      </c>
      <c r="E53" s="3" cm="1">
        <f t="array" ref="E53">SUM(IF(ISNUMBER(EvalData!N$7:N$9995),IF(EvalData!$A$7:$A$9995=B53,1,0)),0)</f>
        <v>56</v>
      </c>
      <c r="F53" s="3" cm="1">
        <f t="array" ref="F53">SUM(IF(ISNUMBER(EvalData!AD$7:AD$9995),IF(EvalData!$A$7:$A$9995=B53,1,0)),0)</f>
        <v>56</v>
      </c>
      <c r="G53" s="6" cm="1">
        <f t="array" ref="G53">IF(D53&lt;&gt;0,SUM(IF(EvalData!$A$7:$A$9995=$B53,ABS(EvalData!G$7:G$9995),0))/D53,"")</f>
        <v>1858.1964285714287</v>
      </c>
      <c r="H53" s="7">
        <f>IF(SUMIF(EvalData!$A$7:$A$9995,"="&amp;$B53,EvalData!H$7:H$9995)&lt;&gt;0,AVERAGEIF(EvalData!$A$7:$A$9995,"="&amp;$B53,EvalData!H$7:H$9995),"")</f>
        <v>-0.10605357142857141</v>
      </c>
      <c r="I53" s="7" cm="1">
        <f t="array" ref="I53">IF(D53&lt;&gt;0,SUM(IF(EvalData!$A$7:$A$9995=$B53,ABS(_xlfn.NUMBERVALUE(EvalData!H$7:H$9995)))/D53,0),"")</f>
        <v>0.1339107142857143</v>
      </c>
      <c r="J53" s="8">
        <f>IF(SUMIF(EvalData!$A$7:$A$9995,"="&amp;$B53,EvalData!I$7:I$9995)&lt;&gt;0,AVERAGEIF(EvalData!$A$7:$A$9995,"="&amp;$B53,EvalData!I$7:I$9995),"")</f>
        <v>-9.028124999999998E-2</v>
      </c>
      <c r="K53" s="8" cm="1">
        <f t="array" ref="K53">IF(D53&lt;&gt;0,SUM(IF(EvalData!$A$7:$A$9995=$B53,ABS(_xlfn.NUMBERVALUE(EvalData!I$7:I$9995)))/D53,0),"")</f>
        <v>0.11903589285714289</v>
      </c>
      <c r="L53" s="8">
        <f>IF(SUMIF(EvalData!$A$7:$A$9995,"="&amp;$B53,EvalData!J$7:J$9995)&lt;&gt;0,AVERAGEIF(EvalData!$A$7:$A$9995,"="&amp;$B53,EvalData!J$7:J$9995),"")</f>
        <v>-0.12479482142857137</v>
      </c>
      <c r="M53" s="8" cm="1">
        <f t="array" ref="M53">IF(D53&lt;&gt;0,SUM(IF(EvalData!$A$7:$A$9995=$B53,ABS(_xlfn.NUMBERVALUE(EvalData!J$7:J$9995)))/D53,0),"")</f>
        <v>0.15354946428571423</v>
      </c>
      <c r="N53" s="9">
        <f>IF(SUMIF(EvalData!$A$7:$A$9995,"="&amp;$B53,EvalData!K$7:K$9995)&lt;&gt;0,AVERAGEIF(EvalData!$A$7:$A$9995,"="&amp;$B53,EvalData!K$7:K$9995),"")</f>
        <v>0.71071428571428563</v>
      </c>
      <c r="O53" s="10">
        <f>IF(SUMIF(EvalData!$A$7:$A$9995,"="&amp;$B53,EvalData!L$7:L$9995)&lt;&gt;0,AVERAGEIF(EvalData!$A$7:$A$9995,"="&amp;$B53,EvalData!L$7:L$9995),"")</f>
        <v>12.714285714285714</v>
      </c>
      <c r="P53" s="9">
        <f>IF(SUMIF(EvalData!$A$7:$A$9995,"="&amp;$B53,EvalData!M$7:M$9995)&lt;&gt;0,AVERAGEIF(EvalData!$A$7:$A$9995,"="&amp;$B53,EvalData!M$7:M$9995),"")</f>
        <v>0.62174732142857125</v>
      </c>
      <c r="Q53" s="9">
        <f>IF(P53&lt;&gt;"",_xlfn.MAXIFS(EvalData!M$7:M$9995,EvalData!A$7:A$9995,"="&amp;B53),"")</f>
        <v>1</v>
      </c>
      <c r="R53" s="10">
        <f>IF(SUMIF(EvalData!$A$7:$A$9995,"="&amp;$B53,EvalData!N$7:N$9995)&lt;&gt;0,AVERAGEIF(EvalData!$A$7:$A$9995,"="&amp;$B53,EvalData!N$7:N$9995),"")</f>
        <v>50.982142857142854</v>
      </c>
      <c r="S53" s="62">
        <f>IF(SUMIF(EvalData!$A$7:$A$9995,"="&amp;$B53,EvalData!O$7:O$9995)&lt;&gt;0,AVERAGEIF(EvalData!$A$7:$A$9995,"="&amp;$B53,EvalData!O$7:O$9995),"")</f>
        <v>10.854107142857142</v>
      </c>
      <c r="T53" s="6">
        <f>IF(SUMIF(EvalData!$A$7:$A$9995,"="&amp;$B53,EvalData!P$7:P$9995)&lt;&gt;0,AVERAGEIF(EvalData!$A$7:$A$9995,"="&amp;$B53,EvalData!P$7:P$9995),"")</f>
        <v>1264.2916071428572</v>
      </c>
      <c r="U53" s="6">
        <f>IF(SUMIF(EvalData!$A$7:$A$9995,"="&amp;$B53,EvalData!Q$7:Q$9995)&lt;&gt;0,AVERAGEIF(EvalData!$A$7:$A$9995,"="&amp;$B53,EvalData!Q$7:Q$9995),"")</f>
        <v>63.968392857142859</v>
      </c>
      <c r="V53" s="11">
        <f>IF(SUMIF(EvalData!$A$7:$A$9995,"="&amp;$B53,EvalData!R$7:R$9995)&lt;&gt;0,AVERAGEIF(EvalData!$A$7:$A$9995,"="&amp;$B53,EvalData!R$7:R$9995),"")</f>
        <v>0.22139482142857148</v>
      </c>
      <c r="W53" s="7">
        <f>IF(SUMIF(EvalData!$A$7:$A$9995,"="&amp;$B53,EvalData!S$7:S$9995)&lt;&gt;0,AVERAGEIF(EvalData!$A$7:$A$9995,"="&amp;$B53,EvalData!S$7:S$9995),"")</f>
        <v>-4.8136428571428573E-2</v>
      </c>
      <c r="X53" s="9">
        <f>IF(SUMIF(EvalData!$A$7:$A$9995,"="&amp;$B53,EvalData!T$7:T$9995)&lt;&gt;0,AVERAGEIF(EvalData!$A$7:$A$9995,"="&amp;$B53,EvalData!T$7:T$9995),"")</f>
        <v>0.47868053571428576</v>
      </c>
      <c r="Y53" s="9">
        <f>IF(SUMIF(EvalData!$A$7:$A$9995,"="&amp;$B53,EvalData!U$7:U$9995)&lt;&gt;0,AVERAGEIF(EvalData!$A$7:$A$9995,"="&amp;$B53,EvalData!U$7:U$9995),"")</f>
        <v>-5.4174999999999952E-2</v>
      </c>
      <c r="Z53" s="9">
        <f>IF(SUMIF(EvalData!$A$7:$A$9995,"="&amp;$B53,EvalData!V$7:V$9995)&lt;&gt;0,AVERAGEIF(EvalData!$A$7:$A$9995,"="&amp;$B53,EvalData!V$7:V$9995),"")</f>
        <v>0.50020982142857118</v>
      </c>
      <c r="AA53" s="9">
        <f>IF(SUMIF(EvalData!$A$7:$A$9995,"="&amp;$B53,EvalData!W$7:W$9995)&lt;&gt;0,AVERAGEIF(EvalData!$A$7:$A$9995,"="&amp;$B53,EvalData!W$7:W$9995),"")</f>
        <v>9.0363571428571446E-2</v>
      </c>
      <c r="AB53" s="6">
        <f>IF(SUMIF(EvalData!$A$7:$A$9995,"="&amp;$B53,EvalData!X$7:X$9995)&lt;&gt;0,AVERAGEIF(EvalData!$A$7:$A$9995,"="&amp;$B53,EvalData!X$7:X$9995),"")</f>
        <v>144.74107142857136</v>
      </c>
      <c r="AC53" s="9">
        <f>IF(SUMIF(EvalData!$A$7:$A$9995,"="&amp;$B53,EvalData!Y$7:Y$9995)&lt;&gt;0,AVERAGEIF(EvalData!$A$7:$A$9995,"="&amp;$B53,EvalData!Y$7:Y$9995),"")</f>
        <v>0.36300821428571439</v>
      </c>
      <c r="AD53" s="9">
        <f>IF(SUMIF(EvalData!$A$7:$A$9995,"="&amp;$B53,EvalData!Z$7:Z$9995)&lt;&gt;0,AVERAGEIF(EvalData!$A$7:$A$9995,"="&amp;$B53,EvalData!Z$7:Z$9995),"")</f>
        <v>0.31273499999999999</v>
      </c>
      <c r="AE53" s="9">
        <f>IF(SUMIF(EvalData!$A$7:$A$9995,"="&amp;$B53,EvalData!AA$7:AA$9995)&lt;&gt;0,AVERAGEIF(EvalData!$A$7:$A$9995,"="&amp;$B53,EvalData!AA$7:AA$9995),"")</f>
        <v>0.64091071428571411</v>
      </c>
      <c r="AF53" s="6">
        <f>IF(SUMIF(EvalData!$A$7:$A$9995,"="&amp;$B53,EvalData!AB$7:AB$9995)&lt;&gt;0,AVERAGEIF(EvalData!$A$7:$A$9995,"="&amp;$B53,EvalData!AB$7:AB$9995),"")</f>
        <v>5.1607142857142856</v>
      </c>
      <c r="AG53" s="9">
        <f>IF(SUMIF(EvalData!$A$7:$A$9995,"="&amp;$B53,EvalData!AC$7:AC$9995)&lt;&gt;0,AVERAGEIF(EvalData!$A$7:$A$9995,"="&amp;$B53,EvalData!AC$7:AC$9995),"")</f>
        <v>0.85135142857142865</v>
      </c>
      <c r="AH53" s="9">
        <f>IF(AG53&lt;&gt;"",_xlfn.MAXIFS(EvalData!AC$7:AC$9995,EvalData!A$7:A$9995,"="&amp;B53),"")</f>
        <v>1</v>
      </c>
      <c r="AI53" s="6">
        <f>IF(SUMIF(EvalData!$A$7:$A$9995,"="&amp;$B53,EvalData!AD$7:AD$9995)&lt;&gt;0,AVERAGEIF(EvalData!$A$7:$A$9995,"="&amp;$B53,EvalData!AD$7:AD$9995),"")</f>
        <v>50.982142857142854</v>
      </c>
      <c r="AJ53" s="9">
        <f>IF(SUMIF(EvalData!$A$7:$A$9995,"="&amp;$B53,EvalData!AE$7:AE$9995)&lt;&gt;0,AVERAGEIF(EvalData!$A$7:$A$9995,"="&amp;$B53,EvalData!AE$7:AE$9995),"")</f>
        <v>0.91627357142857202</v>
      </c>
      <c r="AK53" s="12">
        <f>IF(SUMIF(EvalData!$A$7:$A$9995,"="&amp;$B53,EvalData!AF$7:AF$9995)&lt;&gt;0,AVERAGEIF(EvalData!$A$7:$A$9995,"="&amp;$B53,EvalData!AF$7:AF$9995),"")</f>
        <v>2.730035714285715</v>
      </c>
      <c r="AL53" s="12">
        <f>IF(SUMIF(EvalData!$A$7:$A$9995,"="&amp;$B53,EvalData!AG$7:AG$9995)&lt;&gt;0,AVERAGEIF(EvalData!$A$7:$A$9995,"="&amp;$B53,EvalData!AG$7:AG$9995),"")</f>
        <v>3.3472499999999994</v>
      </c>
      <c r="AM53" s="12">
        <f>IF(SUMIF(EvalData!$A$7:$A$9995,"="&amp;$B53,EvalData!AH$7:AH$9995)&lt;&gt;0,AVERAGEIF(EvalData!$A$7:$A$9995,"="&amp;$B53,EvalData!AH$7:AH$9995),"")</f>
        <v>5.1777500000000014</v>
      </c>
      <c r="AN53" s="12">
        <f>IF(SUMIF(EvalData!$A$7:$A$9995,"="&amp;$B53,EvalData!AI$7:AI$9995)&lt;&gt;0,AVERAGEIF(EvalData!$A$7:$A$9995,"="&amp;$B53,EvalData!AI$7:AI$9995),"")</f>
        <v>15.68094642857143</v>
      </c>
      <c r="AO53" s="12">
        <f>IF(SUMIF(EvalData!$A$7:$A$9995,"="&amp;$B53,EvalData!AJ$7:AJ$9995)&lt;&gt;0,AVERAGEIF(EvalData!$A$7:$A$9995,"="&amp;$B53,EvalData!AJ$7:AJ$9995),"")</f>
        <v>15.547589285714283</v>
      </c>
      <c r="AP53" s="12">
        <f>IF(SUMIF(EvalData!$A$7:$A$9995,"="&amp;$B53,EvalData!AK$7:AK$9995)&lt;&gt;0,AVERAGEIF(EvalData!$A$7:$A$9995,"="&amp;$B53,EvalData!AK$7:AK$9995),"")</f>
        <v>31.461785714285714</v>
      </c>
      <c r="AQ53" s="9">
        <f>IF(SUMIF(EvalData!$A$7:$A$9995,"="&amp;$B53,EvalData!AL$7:AL$9995)&lt;&gt;0,AVERAGEIF(EvalData!$A$7:$A$9995,"="&amp;$B53,EvalData!AL$7:AL$9995),"")</f>
        <v>0.25600124999999979</v>
      </c>
      <c r="AR53" s="9">
        <f>IF(SUMIF(EvalData!$A$7:$A$9995,"="&amp;$B53,EvalData!AM$7:AM$9995)&lt;&gt;0,AVERAGEIF(EvalData!$A$7:$A$9995,"="&amp;$B53,EvalData!AM$7:AM$9995),"")</f>
        <v>0.28161089285714291</v>
      </c>
      <c r="AS53" s="6">
        <f>IF(SUMIF(EvalData!$A$7:$A$9995,"="&amp;$B53,EvalData!AN$7:AN$9995)&lt;&gt;0,AVERAGEIF(EvalData!$A$7:$A$9995,"="&amp;$B53,EvalData!AN$7:AN$9995),"")</f>
        <v>35033.625</v>
      </c>
      <c r="AT53" s="6">
        <f>IF(SUMIF(EvalData!$A$7:$A$9995,"="&amp;$B53,EvalData!AO$7:AO$9995)&lt;&gt;0,AVERAGEIF(EvalData!$A$7:$A$9995,"="&amp;$B53,EvalData!AO$7:AO$9995),"")</f>
        <v>153.58214285714277</v>
      </c>
      <c r="AU53" s="9">
        <f>IF(SUMIF(EvalData!$A$7:$A$9995,"="&amp;$B53,EvalData!AP$7:AP$9995)&lt;&gt;0,AVERAGEIF(EvalData!$A$7:$A$9995,"="&amp;$B53,EvalData!AP$7:AP$9995),"")</f>
        <v>0.31889875000000012</v>
      </c>
      <c r="AV53" s="9">
        <f>IF(SUMIF(EvalData!$A$7:$A$9995,"="&amp;$B53,EvalData!AQ$7:AQ$9995)&lt;&gt;0,AVERAGEIF(EvalData!$A$7:$A$9995,"="&amp;$B53,EvalData!AQ$7:AQ$9995),"")</f>
        <v>0.66575982142857126</v>
      </c>
      <c r="AW53" s="9">
        <f>IF(SUMIF(EvalData!$A$7:$A$9995,"="&amp;$B53,EvalData!AR$7:AR$9995)&lt;&gt;0,AVERAGEIF(EvalData!$A$7:$A$9995,"="&amp;$B53,EvalData!AR$7:AR$9995),"")</f>
        <v>0.39858928571428576</v>
      </c>
      <c r="AX53" s="12">
        <f>IF(SUMIF(EvalData!$A$7:$A$9995,"="&amp;$B53,EvalData!AS$7:AS$9995)&lt;&gt;0,AVERAGEIF(EvalData!$A$7:$A$9995,"="&amp;$B53,EvalData!AS$7:AS$9995),"")</f>
        <v>10.017857142857142</v>
      </c>
      <c r="AY53" s="9">
        <f>IF(SUMIF(EvalData!$A$7:$A$9995,"="&amp;$B53,EvalData!AT$7:AT$9995)&lt;&gt;0,AVERAGEIF(EvalData!$A$7:$A$9995,"="&amp;$B53,EvalData!AT$7:AT$9995),"")</f>
        <v>0.65528089285714308</v>
      </c>
      <c r="AZ53" s="9">
        <f>IF(AY53&lt;&gt;"",_xlfn.MAXIFS(EvalData!AT$7:AT$9995,EvalData!A$7:A$9995,"="&amp;B53),"")</f>
        <v>0.93103000000000002</v>
      </c>
      <c r="BA53" s="9">
        <f>IF(SUMIF(EvalData!$A$7:$A$9995,"="&amp;$B53,EvalData!AU$7:AU$9995)&lt;&gt;0,AVERAGEIF(EvalData!$A$7:$A$9995,"="&amp;$B53,EvalData!AU$7:AU$9995),"")</f>
        <v>0.83689053571428551</v>
      </c>
      <c r="BB53" s="12">
        <f>IF(SUMIF(EvalData!$A$7:$A$9995,"="&amp;$B53,EvalData!AV$7:AV$9995)&lt;&gt;0,AVERAGEIF(EvalData!$A$7:$A$9995,"="&amp;$B53,EvalData!AV$7:AV$9995),"")</f>
        <v>6.8392857142857144</v>
      </c>
      <c r="BC53" s="9">
        <f>IF(SUMIF(EvalData!$A$7:$A$9995,"="&amp;$B53,EvalData!AW$7:AW$9995)&lt;&gt;0,AVERAGEIF(EvalData!$A$7:$A$9995,"="&amp;$B53,EvalData!AW$7:AW$9995),"")</f>
        <v>0.78543375000000004</v>
      </c>
      <c r="BD53" s="9">
        <f>IF(BC53&lt;&gt;"",_xlfn.MAXIFS(EvalData!AW$7:AW$9995,EvalData!A$7:A$9995,"="&amp;B53),"")</f>
        <v>0.96153999999999995</v>
      </c>
    </row>
    <row r="54" spans="1:56" x14ac:dyDescent="0.3">
      <c r="A54" s="72"/>
    </row>
    <row r="55" spans="1:56" x14ac:dyDescent="0.3">
      <c r="A55" s="72"/>
    </row>
    <row r="56" spans="1:56" x14ac:dyDescent="0.3">
      <c r="A56" s="72"/>
    </row>
    <row r="57" spans="1:56" x14ac:dyDescent="0.3">
      <c r="A57" s="72"/>
    </row>
    <row r="58" spans="1:56" x14ac:dyDescent="0.3">
      <c r="A58" s="72"/>
    </row>
    <row r="59" spans="1:56" x14ac:dyDescent="0.3">
      <c r="A59" s="72"/>
    </row>
    <row r="60" spans="1:56" x14ac:dyDescent="0.3">
      <c r="A60" s="72"/>
    </row>
    <row r="61" spans="1:56" x14ac:dyDescent="0.3">
      <c r="A61" s="72"/>
    </row>
    <row r="62" spans="1:56" x14ac:dyDescent="0.3">
      <c r="A62" s="72"/>
    </row>
    <row r="63" spans="1:56" x14ac:dyDescent="0.3">
      <c r="A63" s="72"/>
    </row>
    <row r="64" spans="1:56" x14ac:dyDescent="0.3">
      <c r="A64" s="72"/>
    </row>
    <row r="65" spans="1:1" x14ac:dyDescent="0.3">
      <c r="A65" s="72"/>
    </row>
    <row r="66" spans="1:1" x14ac:dyDescent="0.3">
      <c r="A66" s="72"/>
    </row>
    <row r="67" spans="1:1" x14ac:dyDescent="0.3">
      <c r="A67" s="72"/>
    </row>
    <row r="68" spans="1:1" x14ac:dyDescent="0.3">
      <c r="A68" s="72"/>
    </row>
    <row r="69" spans="1:1" x14ac:dyDescent="0.3">
      <c r="A69" s="72"/>
    </row>
    <row r="70" spans="1:1" x14ac:dyDescent="0.3">
      <c r="A70" s="72"/>
    </row>
    <row r="71" spans="1:1" x14ac:dyDescent="0.3">
      <c r="A71" s="72"/>
    </row>
    <row r="72" spans="1:1" x14ac:dyDescent="0.3">
      <c r="A72" s="72"/>
    </row>
    <row r="73" spans="1:1" x14ac:dyDescent="0.3">
      <c r="A73" s="72"/>
    </row>
    <row r="74" spans="1:1" x14ac:dyDescent="0.3">
      <c r="A74" s="72"/>
    </row>
    <row r="75" spans="1:1" x14ac:dyDescent="0.3">
      <c r="A75" s="72"/>
    </row>
  </sheetData>
  <autoFilter ref="B3:BD3" xr:uid="{E1D17B81-1007-4F84-8CB7-B92C2F842FA8}">
    <sortState xmlns:xlrd2="http://schemas.microsoft.com/office/spreadsheetml/2017/richdata2" ref="B4:BD53">
      <sortCondition ref="B3"/>
    </sortState>
  </autoFilter>
  <mergeCells count="4">
    <mergeCell ref="D1:F1"/>
    <mergeCell ref="G1:Q1"/>
    <mergeCell ref="R1:AH1"/>
    <mergeCell ref="AI1:BD1"/>
  </mergeCells>
  <pageMargins left="0.7" right="0.7" top="0.75" bottom="0.75" header="0.3" footer="0.3"/>
  <pageSetup orientation="portrait" r:id="rId1"/>
  <drawing r:id="rId2"/>
  <mc:AlternateContent xmlns:mc="http://schemas.openxmlformats.org/markup-compatibility/2006">
    <mc:Choice Requires="v">
      <legacyDrawing r:id="rId3"/>
    </mc:Choice>
  </mc:AlternateContent>
  <controls>
    <control shapeId="2052" r:id="rId4" name="cbIsRestrictForecastDate">
      <controlPr defaultSize="0" autoFill="0" autoLine="0" autoPict="0">
        <anchor moveWithCells="1">
          <from>
            <xdr:col>0</xdr:col>
            <xdr:colOff>38100</xdr:colOff>
            <xdr:row>1</xdr:row>
            <xdr:rowOff>609600</xdr:rowOff>
          </from>
          <to>
            <xdr:col>1</xdr:col>
            <xdr:colOff>9525</xdr:colOff>
            <xdr:row>3</xdr:row>
            <xdr:rowOff>19050</xdr:rowOff>
          </to>
        </anchor>
      </controlPr>
    </control>
    <control shapeId="2054" r:id="rId5" name="cbIsRestrictTargetDate">
      <controlPr defaultSize="0" autoFill="0" autoLine="0" autoPict="0">
        <anchor moveWithCells="1">
          <from>
            <xdr:col>0</xdr:col>
            <xdr:colOff>38100</xdr:colOff>
            <xdr:row>7</xdr:row>
            <xdr:rowOff>190500</xdr:rowOff>
          </from>
          <to>
            <xdr:col>1</xdr:col>
            <xdr:colOff>123825</xdr:colOff>
            <xdr:row>9</xdr:row>
            <xdr:rowOff>19050</xdr:rowOff>
          </to>
        </anchor>
      </controlPr>
    </control>
    <control shapeId="2058" r:id="rId6" name="cb1Week">
      <controlPr defaultSize="0" autoFill="0" autoLine="0" autoPict="0">
        <anchor moveWithCells="1">
          <from>
            <xdr:col>0</xdr:col>
            <xdr:colOff>133350</xdr:colOff>
            <xdr:row>13</xdr:row>
            <xdr:rowOff>200025</xdr:rowOff>
          </from>
          <to>
            <xdr:col>0</xdr:col>
            <xdr:colOff>876300</xdr:colOff>
            <xdr:row>15</xdr:row>
            <xdr:rowOff>28575</xdr:rowOff>
          </to>
        </anchor>
      </controlPr>
    </control>
    <control shapeId="2059" r:id="rId7" name="cb2Week">
      <controlPr defaultSize="0" autoFill="0" autoLine="0" autoPict="0">
        <anchor moveWithCells="1">
          <from>
            <xdr:col>0</xdr:col>
            <xdr:colOff>133350</xdr:colOff>
            <xdr:row>14</xdr:row>
            <xdr:rowOff>190500</xdr:rowOff>
          </from>
          <to>
            <xdr:col>0</xdr:col>
            <xdr:colOff>876300</xdr:colOff>
            <xdr:row>16</xdr:row>
            <xdr:rowOff>28575</xdr:rowOff>
          </to>
        </anchor>
      </controlPr>
    </control>
    <control shapeId="2060" r:id="rId8" name="cb3Week">
      <controlPr defaultSize="0" autoFill="0" autoLine="0" autoPict="0">
        <anchor moveWithCells="1">
          <from>
            <xdr:col>0</xdr:col>
            <xdr:colOff>133350</xdr:colOff>
            <xdr:row>15</xdr:row>
            <xdr:rowOff>190500</xdr:rowOff>
          </from>
          <to>
            <xdr:col>0</xdr:col>
            <xdr:colOff>876300</xdr:colOff>
            <xdr:row>17</xdr:row>
            <xdr:rowOff>28575</xdr:rowOff>
          </to>
        </anchor>
      </controlPr>
    </control>
    <control shapeId="2061" r:id="rId9" name="cb4Week">
      <controlPr defaultSize="0" autoFill="0" autoLine="0" autoPict="0">
        <anchor moveWithCells="1">
          <from>
            <xdr:col>0</xdr:col>
            <xdr:colOff>133350</xdr:colOff>
            <xdr:row>16</xdr:row>
            <xdr:rowOff>180975</xdr:rowOff>
          </from>
          <to>
            <xdr:col>0</xdr:col>
            <xdr:colOff>876300</xdr:colOff>
            <xdr:row>18</xdr:row>
            <xdr:rowOff>19050</xdr:rowOff>
          </to>
        </anchor>
      </controlPr>
    </control>
    <control shapeId="2067" r:id="rId10" name="cbIsRestrictTargetDate">
      <controlPr defaultSize="0" autoFill="0" autoLine="0" autoPict="0">
        <anchor moveWithCells="1">
          <from>
            <xdr:col>0</xdr:col>
            <xdr:colOff>0</xdr:colOff>
            <xdr:row>18</xdr:row>
            <xdr:rowOff>190500</xdr:rowOff>
          </from>
          <to>
            <xdr:col>1</xdr:col>
            <xdr:colOff>85725</xdr:colOff>
            <xdr:row>20</xdr:row>
            <xdr:rowOff>28575</xdr:rowOff>
          </to>
        </anchor>
      </controlPr>
    </control>
    <control shapeId="2069" r:id="rId11" name="Check Box 21">
      <controlPr defaultSize="0" autoFill="0" autoLine="0" autoPict="0" altText="Minimum Forecasts">
        <anchor moveWithCells="1">
          <from>
            <xdr:col>0</xdr:col>
            <xdr:colOff>0</xdr:colOff>
            <xdr:row>20</xdr:row>
            <xdr:rowOff>200025</xdr:rowOff>
          </from>
          <to>
            <xdr:col>1</xdr:col>
            <xdr:colOff>85725</xdr:colOff>
            <xdr:row>22</xdr:row>
            <xdr:rowOff>38100</xdr:rowOff>
          </to>
        </anchor>
      </controlPr>
    </control>
  </control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F507BEB-3314-4D7F-82EA-1BBEC3B7858F}">
          <x14:formula1>
            <xm:f>Lookup!$C$2:$C$43</xm:f>
          </x14:formula1>
          <xm:sqref>A5 A7</xm:sqref>
        </x14:dataValidation>
        <x14:dataValidation type="list" allowBlank="1" showInputMessage="1" showErrorMessage="1" xr:uid="{FD95FC38-048B-42E5-8B68-680C86402A28}">
          <x14:formula1>
            <xm:f>Lookup!$D$2:$D$39</xm:f>
          </x14:formula1>
          <xm:sqref>A11 A13</xm:sqref>
        </x14:dataValidation>
      </x14:dataValidations>
    </ext>
  </extLst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W3184"/>
  <sheetViews>
    <sheetView zoomScaleNormal="100" workbookViewId="0">
      <pane xSplit="3" ySplit="6" topLeftCell="D7" activePane="bottomRight" state="frozen"/>
      <selection pane="topRight" activeCell="B1" sqref="B1"/>
      <selection pane="bottomLeft" activeCell="A12" sqref="A12"/>
      <selection pane="bottomRight" activeCell="C17" sqref="C17"/>
    </sheetView>
  </sheetViews>
  <sheetFormatPr defaultRowHeight="12" x14ac:dyDescent="0.2"/>
  <cols>
    <col min="1" max="1" width="11.375" style="17" customWidth="1"/>
    <col min="2" max="2" width="13.625" style="17" customWidth="1"/>
    <col min="3" max="3" width="14.875" style="17" customWidth="1"/>
    <col min="4" max="4" width="10.125" style="17" customWidth="1"/>
    <col min="5" max="5" width="9" style="17"/>
    <col min="6" max="6" width="12.5" style="17" customWidth="1"/>
    <col min="7" max="7" width="9.25" style="26" customWidth="1"/>
    <col min="8" max="8" width="9.25" style="27" customWidth="1"/>
    <col min="9" max="10" width="9.25" style="28" customWidth="1"/>
    <col min="11" max="11" width="9.25" style="29" customWidth="1"/>
    <col min="12" max="12" width="9.25" style="30" customWidth="1"/>
    <col min="13" max="13" width="9.25" style="29" customWidth="1"/>
    <col min="14" max="14" width="9.25" style="30" customWidth="1"/>
    <col min="15" max="17" width="9.25" style="26" customWidth="1"/>
    <col min="18" max="18" width="9.25" style="31" customWidth="1"/>
    <col min="19" max="19" width="9.25" style="32" customWidth="1"/>
    <col min="20" max="23" width="9.25" style="29" customWidth="1"/>
    <col min="24" max="24" width="9.25" style="30" customWidth="1"/>
    <col min="25" max="27" width="9.25" style="29" customWidth="1"/>
    <col min="28" max="28" width="9.25" style="30" customWidth="1"/>
    <col min="29" max="29" width="9.25" style="29" customWidth="1"/>
    <col min="30" max="30" width="9.25" style="30" customWidth="1"/>
    <col min="31" max="31" width="9.25" style="29" customWidth="1"/>
    <col min="32" max="36" width="9.25" style="33" customWidth="1"/>
    <col min="37" max="37" width="9.25" style="34" customWidth="1"/>
    <col min="38" max="39" width="9.25" style="29" customWidth="1"/>
    <col min="40" max="40" width="9.25" style="50" customWidth="1"/>
    <col min="41" max="41" width="9.25" style="30" customWidth="1"/>
    <col min="42" max="44" width="9.25" style="29" customWidth="1"/>
    <col min="45" max="45" width="9.25" style="54" customWidth="1"/>
    <col min="46" max="47" width="9.25" style="29" customWidth="1"/>
    <col min="48" max="48" width="9.25" style="54" customWidth="1"/>
    <col min="49" max="49" width="9.25" style="29" customWidth="1"/>
    <col min="50" max="16384" width="9" style="17"/>
  </cols>
  <sheetData>
    <row r="1" spans="1:49" s="14" customFormat="1" ht="27.75" customHeight="1" thickBot="1" x14ac:dyDescent="0.35">
      <c r="G1" s="89" t="s">
        <v>70</v>
      </c>
      <c r="H1" s="90"/>
      <c r="I1" s="90"/>
      <c r="J1" s="90"/>
      <c r="K1" s="90"/>
      <c r="L1" s="90"/>
      <c r="M1" s="91"/>
      <c r="N1" s="92" t="s">
        <v>71</v>
      </c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4"/>
      <c r="AD1" s="92" t="s">
        <v>72</v>
      </c>
      <c r="AE1" s="93"/>
      <c r="AF1" s="93"/>
      <c r="AG1" s="93"/>
      <c r="AH1" s="9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</row>
    <row r="2" spans="1:49" ht="37.5" customHeight="1" thickTop="1" x14ac:dyDescent="0.2">
      <c r="G2" s="2" t="str">
        <f>SUBSTITUTE(SUBSTITUTE(G6,"cc_",""),"_"," ")</f>
        <v>national raw error</v>
      </c>
      <c r="H2" s="2" t="str">
        <f t="shared" ref="H2:AP2" si="0">SUBSTITUTE(SUBSTITUTE(H6,"cc_",""),"_"," ")</f>
        <v>national log difference</v>
      </c>
      <c r="I2" s="2" t="str">
        <f t="shared" si="0"/>
        <v>national percentage error</v>
      </c>
      <c r="J2" s="2" t="str">
        <f t="shared" si="0"/>
        <v>national bre</v>
      </c>
      <c r="K2" s="2" t="str">
        <f t="shared" si="0"/>
        <v>national score</v>
      </c>
      <c r="L2" s="2" t="str">
        <f t="shared" si="0"/>
        <v>national rank</v>
      </c>
      <c r="M2" s="2" t="str">
        <f t="shared" si="0"/>
        <v>national rank percentile</v>
      </c>
      <c r="N2" s="2" t="str">
        <f t="shared" si="0"/>
        <v>state point forecasts num</v>
      </c>
      <c r="O2" s="2" t="str">
        <f t="shared" si="0"/>
        <v>state log difference squared</v>
      </c>
      <c r="P2" s="2" t="str">
        <f t="shared" si="0"/>
        <v>state pearson fit statistic</v>
      </c>
      <c r="Q2" s="2" t="str">
        <f t="shared" si="0"/>
        <v>state mean absolute error</v>
      </c>
      <c r="R2" s="2" t="str">
        <f t="shared" si="0"/>
        <v>state geo mean log difference</v>
      </c>
      <c r="S2" s="2" t="str">
        <f t="shared" si="0"/>
        <v>state median log difference</v>
      </c>
      <c r="T2" s="2" t="str">
        <f t="shared" si="0"/>
        <v>state bre</v>
      </c>
      <c r="U2" s="2" t="str">
        <f t="shared" si="0"/>
        <v>state bre signed</v>
      </c>
      <c r="V2" s="2" t="str">
        <f t="shared" si="0"/>
        <v>state pred 25</v>
      </c>
      <c r="W2" s="2" t="str">
        <f t="shared" si="0"/>
        <v>state missed by 2x</v>
      </c>
      <c r="X2" s="2" t="str">
        <f t="shared" si="0"/>
        <v>state rmse</v>
      </c>
      <c r="Y2" s="2" t="str">
        <f t="shared" si="0"/>
        <v>state mape</v>
      </c>
      <c r="Z2" s="2" t="str">
        <f t="shared" si="0"/>
        <v>state smape</v>
      </c>
      <c r="AA2" s="2" t="str">
        <f t="shared" si="0"/>
        <v>state point score</v>
      </c>
      <c r="AB2" s="2" t="str">
        <f t="shared" si="0"/>
        <v>state point rank</v>
      </c>
      <c r="AC2" s="2" t="str">
        <f t="shared" si="0"/>
        <v>state point rank percentile</v>
      </c>
      <c r="AD2" s="2" t="str">
        <f t="shared" si="0"/>
        <v>state range forecasts num</v>
      </c>
      <c r="AE2" s="2" t="str">
        <f t="shared" si="0"/>
        <v>state successful ranges</v>
      </c>
      <c r="AF2" s="2" t="str">
        <f t="shared" si="0"/>
        <v>state range 10th percentile width</v>
      </c>
      <c r="AG2" s="2" t="str">
        <f t="shared" si="0"/>
        <v>state range 25th percentile width</v>
      </c>
      <c r="AH2" s="2" t="str">
        <f t="shared" si="0"/>
        <v>state range 50th percentile width</v>
      </c>
      <c r="AI2" s="2" t="str">
        <f t="shared" si="0"/>
        <v>state range average width</v>
      </c>
      <c r="AJ2" s="2" t="str">
        <f t="shared" si="0"/>
        <v>state range 75th percentile width</v>
      </c>
      <c r="AK2" s="2" t="str">
        <f t="shared" si="0"/>
        <v>state range 90th percentile width</v>
      </c>
      <c r="AL2" s="2" t="str">
        <f t="shared" si="0"/>
        <v>state ranges gt 4x</v>
      </c>
      <c r="AM2" s="2" t="str">
        <f t="shared" si="0"/>
        <v>state ranges gt 10x</v>
      </c>
      <c r="AN2" s="48" t="str">
        <f t="shared" si="0"/>
        <v>state ranges interval score</v>
      </c>
      <c r="AO2" s="2" t="str">
        <f t="shared" si="0"/>
        <v>state ranges interval normalized</v>
      </c>
      <c r="AP2" s="2" t="str">
        <f t="shared" si="0"/>
        <v>state ranges precision raw</v>
      </c>
      <c r="AQ2" s="2" t="str">
        <f t="shared" ref="AQ2:AW2" si="1">SUBSTITUTE(SUBSTITUTE(AQ6,"cc_",""),"_"," ")</f>
        <v>state ranges precision 95pi adjusted</v>
      </c>
      <c r="AR2" s="2" t="str">
        <f t="shared" si="1"/>
        <v>state range score</v>
      </c>
      <c r="AS2" s="52" t="str">
        <f t="shared" si="1"/>
        <v>state range rank</v>
      </c>
      <c r="AT2" s="2" t="str">
        <f t="shared" si="1"/>
        <v>state range rank percentile</v>
      </c>
      <c r="AU2" s="2" t="str">
        <f t="shared" si="1"/>
        <v>state range score v2</v>
      </c>
      <c r="AV2" s="52" t="str">
        <f t="shared" si="1"/>
        <v>state range rank v2</v>
      </c>
      <c r="AW2" s="2" t="str">
        <f t="shared" si="1"/>
        <v>state range rank percentile v2</v>
      </c>
    </row>
    <row r="3" spans="1:49" s="16" customFormat="1" x14ac:dyDescent="0.3">
      <c r="A3" s="18" t="s">
        <v>63</v>
      </c>
      <c r="B3" s="18"/>
      <c r="C3" s="18"/>
      <c r="D3" s="18"/>
      <c r="E3" s="18"/>
      <c r="F3" s="18"/>
      <c r="G3" s="19">
        <f>MEDIAN(G7:G10002)</f>
        <v>-868</v>
      </c>
      <c r="H3" s="20">
        <f t="shared" ref="H3:AC3" si="2">MEDIAN(H7:H10002)</f>
        <v>-7.2999999999999995E-2</v>
      </c>
      <c r="I3" s="21">
        <f t="shared" si="2"/>
        <v>-7.022500000000001E-2</v>
      </c>
      <c r="J3" s="21">
        <f t="shared" si="2"/>
        <v>-7.4490000000000001E-2</v>
      </c>
      <c r="K3" s="22">
        <f t="shared" si="2"/>
        <v>0.75</v>
      </c>
      <c r="L3" s="23">
        <f t="shared" si="2"/>
        <v>17</v>
      </c>
      <c r="M3" s="22">
        <f t="shared" si="2"/>
        <v>0.5</v>
      </c>
      <c r="N3" s="23">
        <f t="shared" si="2"/>
        <v>51</v>
      </c>
      <c r="O3" s="19">
        <f t="shared" si="2"/>
        <v>15.39</v>
      </c>
      <c r="P3" s="19">
        <f t="shared" si="2"/>
        <v>2038.86</v>
      </c>
      <c r="Q3" s="19">
        <f t="shared" si="2"/>
        <v>89.12</v>
      </c>
      <c r="R3" s="24">
        <f t="shared" si="2"/>
        <v>0.26800000000000002</v>
      </c>
      <c r="S3" s="20">
        <f t="shared" si="2"/>
        <v>-9.6329999999999999E-2</v>
      </c>
      <c r="T3" s="22">
        <f t="shared" si="2"/>
        <v>0.59775999999999996</v>
      </c>
      <c r="U3" s="22">
        <f t="shared" si="2"/>
        <v>-0.14172000000000001</v>
      </c>
      <c r="V3" s="22">
        <f t="shared" si="2"/>
        <v>0.39216000000000001</v>
      </c>
      <c r="W3" s="22">
        <f t="shared" si="2"/>
        <v>0.14000000000000001</v>
      </c>
      <c r="X3" s="19">
        <f t="shared" si="2"/>
        <v>159.97</v>
      </c>
      <c r="Y3" s="22">
        <f t="shared" si="2"/>
        <v>0.39433000000000001</v>
      </c>
      <c r="Z3" s="22">
        <f t="shared" si="2"/>
        <v>0.38302000000000003</v>
      </c>
      <c r="AA3" s="22">
        <f t="shared" si="2"/>
        <v>0.35499999999999998</v>
      </c>
      <c r="AB3" s="19">
        <f t="shared" si="2"/>
        <v>17</v>
      </c>
      <c r="AC3" s="22">
        <f t="shared" si="2"/>
        <v>0.5</v>
      </c>
      <c r="AD3" s="19">
        <f t="shared" ref="AD3:AP3" si="3">MEDIAN(AD7:AD10002)</f>
        <v>51</v>
      </c>
      <c r="AE3" s="22">
        <f t="shared" si="3"/>
        <v>0.80391999999999997</v>
      </c>
      <c r="AF3" s="25">
        <f t="shared" si="3"/>
        <v>2.0830000000000002</v>
      </c>
      <c r="AG3" s="25">
        <f t="shared" si="3"/>
        <v>2.5419999999999998</v>
      </c>
      <c r="AH3" s="25">
        <f t="shared" si="3"/>
        <v>3.6059999999999999</v>
      </c>
      <c r="AI3" s="25">
        <f t="shared" si="3"/>
        <v>8.7940000000000005</v>
      </c>
      <c r="AJ3" s="25">
        <f t="shared" si="3"/>
        <v>5.5</v>
      </c>
      <c r="AK3" s="25">
        <f t="shared" si="3"/>
        <v>13.167</v>
      </c>
      <c r="AL3" s="22">
        <f t="shared" si="3"/>
        <v>0.1</v>
      </c>
      <c r="AM3" s="22">
        <f t="shared" si="3"/>
        <v>0.11765</v>
      </c>
      <c r="AN3" s="49">
        <f t="shared" si="3"/>
        <v>49488</v>
      </c>
      <c r="AO3" s="19">
        <f t="shared" si="3"/>
        <v>211.4</v>
      </c>
      <c r="AP3" s="22">
        <f t="shared" si="3"/>
        <v>0.41541</v>
      </c>
      <c r="AQ3" s="22">
        <f t="shared" ref="AQ3:AW3" si="4">MEDIAN(AQ7:AQ10002)</f>
        <v>0.86724000000000001</v>
      </c>
      <c r="AR3" s="22">
        <f t="shared" si="4"/>
        <v>0.35099999999999998</v>
      </c>
      <c r="AS3" s="53">
        <f t="shared" si="4"/>
        <v>15</v>
      </c>
      <c r="AT3" s="22">
        <f t="shared" si="4"/>
        <v>0.51515</v>
      </c>
      <c r="AU3" s="22">
        <f t="shared" si="4"/>
        <v>0.67793999999999999</v>
      </c>
      <c r="AV3" s="53">
        <f t="shared" si="4"/>
        <v>16</v>
      </c>
      <c r="AW3" s="22">
        <f t="shared" si="4"/>
        <v>0.5</v>
      </c>
    </row>
    <row r="4" spans="1:49" s="16" customFormat="1" x14ac:dyDescent="0.3">
      <c r="A4" s="18" t="s">
        <v>62</v>
      </c>
      <c r="B4" s="18"/>
      <c r="C4" s="18"/>
      <c r="D4" s="18"/>
      <c r="E4" s="18"/>
      <c r="F4" s="18"/>
      <c r="G4" s="19">
        <f t="shared" ref="G4:X4" si="5">AVERAGE(G7:G10002)</f>
        <v>-1460.1931668856766</v>
      </c>
      <c r="H4" s="20">
        <f t="shared" si="5"/>
        <v>-0.11920170827858113</v>
      </c>
      <c r="I4" s="21">
        <f t="shared" si="5"/>
        <v>-6.4160486202365308E-2</v>
      </c>
      <c r="J4" s="21">
        <f t="shared" si="5"/>
        <v>-0.12607694480946116</v>
      </c>
      <c r="K4" s="22">
        <f t="shared" si="5"/>
        <v>0.61465177398160886</v>
      </c>
      <c r="L4" s="23">
        <f t="shared" si="5"/>
        <v>17.649145860709591</v>
      </c>
      <c r="M4" s="22">
        <f t="shared" si="5"/>
        <v>0.50024444152431036</v>
      </c>
      <c r="N4" s="23">
        <f t="shared" si="5"/>
        <v>49.675405312176615</v>
      </c>
      <c r="O4" s="19">
        <f t="shared" si="5"/>
        <v>24.305377716453901</v>
      </c>
      <c r="P4" s="19">
        <f t="shared" si="5"/>
        <v>53402.27199724043</v>
      </c>
      <c r="Q4" s="19">
        <f t="shared" si="5"/>
        <v>136.56348740945168</v>
      </c>
      <c r="R4" s="24">
        <f t="shared" si="5"/>
        <v>0.30143709210072495</v>
      </c>
      <c r="S4" s="20">
        <f t="shared" si="5"/>
        <v>-0.10837662297343868</v>
      </c>
      <c r="T4" s="22">
        <f t="shared" si="5"/>
        <v>0.80845379096240189</v>
      </c>
      <c r="U4" s="22">
        <f t="shared" si="5"/>
        <v>-0.10851717833735784</v>
      </c>
      <c r="V4" s="22">
        <f t="shared" si="5"/>
        <v>0.39154443946188455</v>
      </c>
      <c r="W4" s="22">
        <f t="shared" si="5"/>
        <v>0.17752669886167977</v>
      </c>
      <c r="X4" s="19">
        <f t="shared" si="5"/>
        <v>250.24772335288031</v>
      </c>
      <c r="Y4" s="22">
        <f t="shared" ref="Y4:AC4" si="6">AVERAGE(Y7:Y10002)</f>
        <v>0.55389568126940258</v>
      </c>
      <c r="Z4" s="22">
        <f t="shared" si="6"/>
        <v>0.42361350120731323</v>
      </c>
      <c r="AA4" s="22">
        <f t="shared" si="6"/>
        <v>0.36248085546740244</v>
      </c>
      <c r="AB4" s="19">
        <f t="shared" si="6"/>
        <v>16.966540186271128</v>
      </c>
      <c r="AC4" s="22">
        <f t="shared" si="6"/>
        <v>0.50015749913763352</v>
      </c>
      <c r="AD4" s="19">
        <f t="shared" ref="AD4:AP4" si="7">AVERAGE(AD7:AD10002)</f>
        <v>49.588451636631113</v>
      </c>
      <c r="AE4" s="22">
        <f t="shared" si="7"/>
        <v>0.70146075763148286</v>
      </c>
      <c r="AF4" s="25">
        <f t="shared" si="7"/>
        <v>3.7159087899963259</v>
      </c>
      <c r="AG4" s="25">
        <f t="shared" si="7"/>
        <v>8.8145262964325148</v>
      </c>
      <c r="AH4" s="25">
        <f t="shared" si="7"/>
        <v>17.997205590290541</v>
      </c>
      <c r="AI4" s="25">
        <f t="shared" si="7"/>
        <v>147.43058183155583</v>
      </c>
      <c r="AJ4" s="25">
        <f t="shared" si="7"/>
        <v>40.742257447591001</v>
      </c>
      <c r="AK4" s="25">
        <f t="shared" si="7"/>
        <v>97.331980139757277</v>
      </c>
      <c r="AL4" s="22">
        <f t="shared" si="7"/>
        <v>0.13610660904744501</v>
      </c>
      <c r="AM4" s="22">
        <f t="shared" si="7"/>
        <v>0.19233603530709945</v>
      </c>
      <c r="AN4" s="49">
        <f t="shared" si="7"/>
        <v>113666.17727105554</v>
      </c>
      <c r="AO4" s="19">
        <f t="shared" si="7"/>
        <v>426.92427363001104</v>
      </c>
      <c r="AP4" s="22">
        <f t="shared" si="7"/>
        <v>0.46265354909893347</v>
      </c>
      <c r="AQ4" s="22">
        <f t="shared" ref="AQ4:AW4" si="8">AVERAGE(AQ7:AQ10002)</f>
        <v>0.79495735564545789</v>
      </c>
      <c r="AR4" s="22">
        <f t="shared" si="8"/>
        <v>0.3827204854726014</v>
      </c>
      <c r="AS4" s="53">
        <f t="shared" si="8"/>
        <v>15.515262964325119</v>
      </c>
      <c r="AT4" s="22">
        <f t="shared" si="8"/>
        <v>0.51411564545788868</v>
      </c>
      <c r="AU4" s="22">
        <f t="shared" si="8"/>
        <v>0.61587580728208791</v>
      </c>
      <c r="AV4" s="53">
        <f t="shared" si="8"/>
        <v>15.881574108127989</v>
      </c>
      <c r="AW4" s="22">
        <f t="shared" si="8"/>
        <v>0.50156581831555724</v>
      </c>
    </row>
    <row r="5" spans="1:49" s="16" customFormat="1" x14ac:dyDescent="0.3">
      <c r="A5" s="18" t="s">
        <v>64</v>
      </c>
      <c r="B5" s="18"/>
      <c r="C5" s="18"/>
      <c r="D5" s="18"/>
      <c r="E5" s="18"/>
      <c r="F5" s="18"/>
      <c r="G5" s="19" cm="1">
        <f t="array" ref="G5">SUM(IF(ISNUMBER(G7:G9997),ABS(G7:G9997),0))/SUM(IF(ISNUMBER(G7:G9997),1,0))</f>
        <v>3570.6511169513797</v>
      </c>
      <c r="H5" s="20" cm="1">
        <f t="array" ref="H5">SUM(IF(ISNUMBER(H7:H9997),ABS(H7:H9997),0))/SUM(IF(ISNUMBER(H7:H9997),1,0))</f>
        <v>0.21917674113009145</v>
      </c>
      <c r="I5" s="21" cm="1">
        <f t="array" ref="I5">SUM(IF(ISNUMBER(I7:I9997),ABS(I7:I9997),0))/SUM(IF(ISNUMBER(I7:I9997),1,0))</f>
        <v>0.18168528909329812</v>
      </c>
      <c r="J5" s="21" cm="1">
        <f t="array" ref="J5">SUM(IF(ISNUMBER(J7:J9997),ABS(J7:J9997),0))/SUM(IF(ISNUMBER(J7:J9997),1,0))</f>
        <v>0.27453579500657166</v>
      </c>
      <c r="K5" s="22" cm="1">
        <f t="array" ref="K5">SUM(IF(ISNUMBER(K7:K9997),ABS(K7:K9997),0))/SUM(IF(ISNUMBER(K7:K9997),1,0))</f>
        <v>0.61465177398160886</v>
      </c>
      <c r="L5" s="19" cm="1">
        <f t="array" ref="L5">SUM(IF(ISNUMBER(L7:L9997),ABS(L7:L9997),0))/SUM(IF(ISNUMBER(L7:L9997),1,0))</f>
        <v>17.649145860709591</v>
      </c>
      <c r="M5" s="22" cm="1">
        <f t="array" ref="M5">SUM(IF(ISNUMBER(M7:M9997),ABS(M7:M9997),0))/SUM(IF(ISNUMBER(M7:M9997),1,0))</f>
        <v>0.50024444152431036</v>
      </c>
      <c r="N5" s="19" cm="1">
        <f t="array" ref="N5">SUM(IF(ISNUMBER(N7:N9997),ABS(N7:N9997),0))/SUM(IF(ISNUMBER(N7:N9997),1,0))</f>
        <v>49.675405312176615</v>
      </c>
      <c r="O5" s="19" cm="1">
        <f t="array" ref="O5">SUM(IF(ISNUMBER(O7:O9997),ABS(O7:O9997),0))/SUM(IF(ISNUMBER(O7:O9997),1,0))</f>
        <v>24.305377716453901</v>
      </c>
      <c r="P5" s="19" cm="1">
        <f t="array" ref="P5">SUM(IF(ISNUMBER(P7:P9997),ABS(P7:P9997),0))/SUM(IF(ISNUMBER(P7:P9997),1,0))</f>
        <v>53402.27199724043</v>
      </c>
      <c r="Q5" s="19" cm="1">
        <f t="array" ref="Q5">SUM(IF(ISNUMBER(Q7:Q9997),ABS(Q7:Q9997),0))/SUM(IF(ISNUMBER(Q7:Q9997),1,0))</f>
        <v>136.56348740945168</v>
      </c>
      <c r="R5" s="24" cm="1">
        <f t="array" ref="R5">SUM(IF(ISNUMBER(R7:R9997),ABS(R7:R9997),0))/SUM(IF(ISNUMBER(R7:R9997),1,0))</f>
        <v>0.30143709210072495</v>
      </c>
      <c r="S5" s="20" cm="1">
        <f t="array" ref="S5">SUM(IF(ISNUMBER(S7:S9997),ABS(S7:S9997),0))/SUM(IF(ISNUMBER(S7:S9997),1,0))</f>
        <v>0.19690528113142516</v>
      </c>
      <c r="T5" s="22" cm="1">
        <f t="array" ref="T5">SUM(IF(ISNUMBER(T7:T9997),ABS(T7:T9997),0))/SUM(IF(ISNUMBER(T7:T9997),1,0))</f>
        <v>0.82044928596067757</v>
      </c>
      <c r="U5" s="22" cm="1">
        <f t="array" ref="U5">SUM(IF(ISNUMBER(U7:U9997),ABS(U7:U9997),0))/SUM(IF(ISNUMBER(U7:U9997),1,0))</f>
        <v>0.504371272852709</v>
      </c>
      <c r="V5" s="22" cm="1">
        <f t="array" ref="V5">SUM(IF(ISNUMBER(V7:V9997),ABS(V7:V9997),0))/SUM(IF(ISNUMBER(V7:V9997),1,0))</f>
        <v>0.39154443946188455</v>
      </c>
      <c r="W5" s="22" cm="1">
        <f t="array" ref="W5">SUM(IF(ISNUMBER(W7:W9997),ABS(W7:W9997),0))/SUM(IF(ISNUMBER(W7:W9997),1,0))</f>
        <v>0.17752669886167977</v>
      </c>
      <c r="X5" s="19" cm="1">
        <f t="array" ref="X5">SUM(IF(ISNUMBER(X7:X9997),ABS(X7:X9997),0))/SUM(IF(ISNUMBER(X7:X9997),1,0))</f>
        <v>250.24772335288031</v>
      </c>
      <c r="Y5" s="22" cm="1">
        <f t="array" ref="Y5">SUM(IF(ISNUMBER(Y7:Y9997),ABS(Y7:Y9997),0))/SUM(IF(ISNUMBER(Y7:Y9997),1,0))</f>
        <v>0.55389568126940258</v>
      </c>
      <c r="Z5" s="22" cm="1">
        <f t="array" ref="Z5">SUM(IF(ISNUMBER(Z7:Z9997),ABS(Z7:Z9997),0))/SUM(IF(ISNUMBER(Z7:Z9997),1,0))</f>
        <v>0.42361350120731323</v>
      </c>
      <c r="AA5" s="22" cm="1">
        <f t="array" ref="AA5">SUM(IF(ISNUMBER(AA7:AA9997),ABS(AA7:AA9997),0))/SUM(IF(ISNUMBER(AA7:AA9997),1,0))</f>
        <v>0.36248085546740244</v>
      </c>
      <c r="AB5" s="19" cm="1">
        <f t="array" ref="AB5">SUM(IF(ISNUMBER(AB7:AB9997),ABS(AB7:AB9997),0))/SUM(IF(ISNUMBER(AB7:AB9997),1,0))</f>
        <v>16.966540186271128</v>
      </c>
      <c r="AC5" s="22" cm="1">
        <f t="array" ref="AC5">SUM(IF(ISNUMBER(AC7:AC9997),ABS(AC7:AC9997),0))/SUM(IF(ISNUMBER(AC7:AC9997),1,0))</f>
        <v>0.50015749913763352</v>
      </c>
      <c r="AD5" s="19" cm="1">
        <f t="array" ref="AD5">SUM(IF(ISNUMBER(AD7:AD9997),ABS(AD7:AD9997),0))/SUM(IF(ISNUMBER(AD7:AD9997),1,0))</f>
        <v>49.588451636631113</v>
      </c>
      <c r="AE5" s="22" cm="1">
        <f t="array" ref="AE5">SUM(IF(ISNUMBER(AE7:AE9997),ABS(AE7:AE9997),0))/SUM(IF(ISNUMBER(AE7:AE9997),1,0))</f>
        <v>0.70146075763148286</v>
      </c>
      <c r="AF5" s="25" cm="1">
        <f t="array" ref="AF5">SUM(IF(ISNUMBER(AF7:AF9997),ABS(AF7:AF9997),0))/SUM(IF(ISNUMBER(AF7:AF9997),1,0))</f>
        <v>3.7159087899963259</v>
      </c>
      <c r="AG5" s="25" cm="1">
        <f t="array" ref="AG5">SUM(IF(ISNUMBER(AG7:AG9997),ABS(AG7:AG9997),0))/SUM(IF(ISNUMBER(AG7:AG9997),1,0))</f>
        <v>8.8145262964325148</v>
      </c>
      <c r="AH5" s="25" cm="1">
        <f t="array" ref="AH5">SUM(IF(ISNUMBER(AH7:AH9997),ABS(AH7:AH9997),0))/SUM(IF(ISNUMBER(AH7:AH9997),1,0))</f>
        <v>17.997205590290541</v>
      </c>
      <c r="AI5" s="25" cm="1">
        <f t="array" ref="AI5">SUM(IF(ISNUMBER(AI7:AI9997),ABS(AI7:AI9997),0))/SUM(IF(ISNUMBER(AI7:AI9997),1,0))</f>
        <v>147.43058183155583</v>
      </c>
      <c r="AJ5" s="25" cm="1">
        <f t="array" ref="AJ5">SUM(IF(ISNUMBER(AJ7:AJ9997),ABS(AJ7:AJ9997),0))/SUM(IF(ISNUMBER(AJ7:AJ9997),1,0))</f>
        <v>40.742257447591001</v>
      </c>
      <c r="AK5" s="25" cm="1">
        <f t="array" ref="AK5">SUM(IF(ISNUMBER(AK7:AK9997),ABS(AK7:AK9997),0))/SUM(IF(ISNUMBER(AK7:AK9997),1,0))</f>
        <v>97.331980139757277</v>
      </c>
      <c r="AL5" s="22" cm="1">
        <f t="array" ref="AL5">SUM(IF(ISNUMBER(AL7:AL9997),ABS(AL7:AL9997),0))/SUM(IF(ISNUMBER(AL7:AL9997),1,0))</f>
        <v>0.13610660904744501</v>
      </c>
      <c r="AM5" s="22" cm="1">
        <f t="array" ref="AM5">SUM(IF(ISNUMBER(AM7:AM9997),ABS(AM7:AM9997),0))/SUM(IF(ISNUMBER(AM7:AM9997),1,0))</f>
        <v>0.19233603530709945</v>
      </c>
      <c r="AN5" s="49" cm="1">
        <f t="array" ref="AN5">SUM(IF(ISNUMBER(AN7:AN9997),ABS(AN7:AN9997),0))/SUM(IF(ISNUMBER(AN7:AN9997),1,0))</f>
        <v>113666.17727105554</v>
      </c>
      <c r="AO5" s="19" cm="1">
        <f t="array" ref="AO5">SUM(IF(ISNUMBER(AO7:AO9997),ABS(AO7:AO9997),0))/SUM(IF(ISNUMBER(AO7:AO9997),1,0))</f>
        <v>426.92427363001104</v>
      </c>
      <c r="AP5" s="22" cm="1">
        <f t="array" ref="AP5">SUM(IF(ISNUMBER(AP7:AP9997),ABS(AP7:AP9997),0))/SUM(IF(ISNUMBER(AP7:AP9997),1,0))</f>
        <v>0.46265354909893347</v>
      </c>
      <c r="AQ5" s="22" cm="1">
        <f t="array" ref="AQ5">SUM(IF(ISNUMBER(AQ7:AQ9997),ABS(AQ7:AQ9997),0))/SUM(IF(ISNUMBER(AQ7:AQ9997),1,0))</f>
        <v>0.79495735564545789</v>
      </c>
      <c r="AR5" s="22" cm="1">
        <f t="array" ref="AR5">SUM(IF(ISNUMBER(AR7:AR9997),ABS(AR7:AR9997),0))/SUM(IF(ISNUMBER(AR7:AR9997),1,0))</f>
        <v>0.3827204854726014</v>
      </c>
      <c r="AS5" s="53" cm="1">
        <f t="array" ref="AS5">SUM(IF(ISNUMBER(AS7:AS9997),ABS(AS7:AS9997),0))/SUM(IF(ISNUMBER(AS7:AS9997),1,0))</f>
        <v>15.515262964325119</v>
      </c>
      <c r="AT5" s="22" cm="1">
        <f t="array" ref="AT5">SUM(IF(ISNUMBER(AT7:AT9997),ABS(AT7:AT9997),0))/SUM(IF(ISNUMBER(AT7:AT9997),1,0))</f>
        <v>0.51411564545788868</v>
      </c>
      <c r="AU5" s="22" cm="1">
        <f t="array" ref="AU5">SUM(IF(ISNUMBER(AU7:AU9997),ABS(AU7:AU9997),0))/SUM(IF(ISNUMBER(AU7:AU9997),1,0))</f>
        <v>0.61587580728208791</v>
      </c>
      <c r="AV5" s="53" cm="1">
        <f t="array" ref="AV5">SUM(IF(ISNUMBER(AV7:AV9997),ABS(AV7:AV9997),0))/SUM(IF(ISNUMBER(AV7:AV9997),1,0))</f>
        <v>15.881574108127989</v>
      </c>
      <c r="AW5" s="22" cm="1">
        <f t="array" ref="AW5">SUM(IF(ISNUMBER(AW7:AW9997),ABS(AW7:AW9997),0))/SUM(IF(ISNUMBER(AW7:AW9997),1,0))</f>
        <v>0.50156581831555724</v>
      </c>
    </row>
    <row r="6" spans="1:49" x14ac:dyDescent="0.2">
      <c r="A6" s="17" t="s">
        <v>171</v>
      </c>
      <c r="B6" s="17" t="s">
        <v>170</v>
      </c>
      <c r="C6" s="35" t="s">
        <v>0</v>
      </c>
      <c r="D6" s="60" t="s">
        <v>1</v>
      </c>
      <c r="E6" s="35" t="s">
        <v>2</v>
      </c>
      <c r="F6" s="60" t="s">
        <v>3</v>
      </c>
      <c r="G6" s="26" t="s">
        <v>73</v>
      </c>
      <c r="H6" s="27" t="s">
        <v>74</v>
      </c>
      <c r="I6" s="28" t="s">
        <v>75</v>
      </c>
      <c r="J6" s="28" t="s">
        <v>76</v>
      </c>
      <c r="K6" s="29" t="s">
        <v>4</v>
      </c>
      <c r="L6" s="26" t="s">
        <v>7</v>
      </c>
      <c r="M6" s="29" t="s">
        <v>77</v>
      </c>
      <c r="N6" s="26" t="s">
        <v>78</v>
      </c>
      <c r="O6" s="26" t="s">
        <v>79</v>
      </c>
      <c r="P6" s="26" t="s">
        <v>80</v>
      </c>
      <c r="Q6" s="26" t="s">
        <v>81</v>
      </c>
      <c r="R6" s="31" t="s">
        <v>82</v>
      </c>
      <c r="S6" s="27" t="s">
        <v>83</v>
      </c>
      <c r="T6" s="29" t="s">
        <v>84</v>
      </c>
      <c r="U6" s="29" t="s">
        <v>85</v>
      </c>
      <c r="V6" s="29" t="s">
        <v>86</v>
      </c>
      <c r="W6" s="29" t="s">
        <v>87</v>
      </c>
      <c r="X6" s="26" t="s">
        <v>88</v>
      </c>
      <c r="Y6" s="29" t="s">
        <v>89</v>
      </c>
      <c r="Z6" s="29" t="s">
        <v>90</v>
      </c>
      <c r="AA6" s="29" t="s">
        <v>5</v>
      </c>
      <c r="AB6" s="26" t="s">
        <v>8</v>
      </c>
      <c r="AC6" s="29" t="s">
        <v>91</v>
      </c>
      <c r="AD6" s="26" t="s">
        <v>92</v>
      </c>
      <c r="AE6" s="29" t="s">
        <v>93</v>
      </c>
      <c r="AF6" s="34" t="s">
        <v>94</v>
      </c>
      <c r="AG6" s="34" t="s">
        <v>95</v>
      </c>
      <c r="AH6" s="34" t="s">
        <v>96</v>
      </c>
      <c r="AI6" s="34" t="s">
        <v>97</v>
      </c>
      <c r="AJ6" s="34" t="s">
        <v>98</v>
      </c>
      <c r="AK6" s="34" t="s">
        <v>99</v>
      </c>
      <c r="AL6" s="29" t="s">
        <v>100</v>
      </c>
      <c r="AM6" s="29" t="s">
        <v>101</v>
      </c>
      <c r="AN6" s="50" t="s">
        <v>137</v>
      </c>
      <c r="AO6" s="26" t="s">
        <v>138</v>
      </c>
      <c r="AP6" s="29" t="s">
        <v>139</v>
      </c>
      <c r="AQ6" s="29" t="s">
        <v>140</v>
      </c>
      <c r="AR6" s="29" t="s">
        <v>6</v>
      </c>
      <c r="AS6" s="54" t="s">
        <v>9</v>
      </c>
      <c r="AT6" s="29" t="s">
        <v>102</v>
      </c>
      <c r="AU6" s="29" t="s">
        <v>141</v>
      </c>
      <c r="AV6" s="54" t="s">
        <v>142</v>
      </c>
      <c r="AW6" s="29" t="s">
        <v>143</v>
      </c>
    </row>
    <row r="7" spans="1:49" x14ac:dyDescent="0.2">
      <c r="A7" s="17" t="str">
        <f t="shared" ref="A7:A70" si="9">IF(OR(B7="NA",NOT(IsMinimumForecastsToParticipate),COUNTIF(B$7:B$3184,"="&amp;C7)&gt;=MinForecastsToParticipate),B7,"NA")</f>
        <v>Auquan</v>
      </c>
      <c r="B7" s="17" t="str">
        <f>IF(AND(OR(NOT(IsForecastDateRestricted),AND(D7&gt;=StartDate,D7&lt;=EndDate)),OR(NOT(IsTargetDateRestricted),AND(F7&gt;=FirstTargetDate,F7&lt;=EndTargetDate)),
OR(AND(Is1Week,E7="1 wk ahead inc death"),AND(Is2Week,E7="2 wk ahead inc death"),AND(Is3Week,E7="3 wk ahead inc death"),AND(Is4Week,E7="4 wk ahead inc death")),
OR(NOT(IsActiveModelsOnly),_xlfn.XLOOKUP(C7,'Model Analyzer'!B$4:B$100,'Model Analyzer'!C$4:C$100))),EvalData!C7,"NA")</f>
        <v>Auquan</v>
      </c>
      <c r="C7" s="17" t="s">
        <v>10</v>
      </c>
      <c r="D7" s="36" t="d">
        <v>2020-07-06</v>
      </c>
      <c r="E7" s="17" t="s">
        <v>11</v>
      </c>
      <c r="F7" s="36" t="d">
        <v>2020-07-11</v>
      </c>
      <c r="G7" s="26">
        <v>959</v>
      </c>
      <c r="H7" s="27">
        <v>0.16800000000000001</v>
      </c>
      <c r="I7" s="28">
        <v>0.18295</v>
      </c>
      <c r="J7" s="28">
        <v>0.18295</v>
      </c>
      <c r="K7" s="29">
        <v>0.75</v>
      </c>
      <c r="L7" s="30">
        <v>4</v>
      </c>
      <c r="M7" s="29">
        <v>0.875</v>
      </c>
      <c r="N7" s="30">
        <v>51</v>
      </c>
      <c r="O7" s="26">
        <v>46.23</v>
      </c>
      <c r="P7" s="26">
        <v>8464.57</v>
      </c>
      <c r="Q7" s="26">
        <v>63.33</v>
      </c>
      <c r="R7" s="31">
        <v>0.42348000000000002</v>
      </c>
      <c r="S7" s="32">
        <v>0.34395999999999999</v>
      </c>
      <c r="T7" s="29">
        <v>1.9128099999999999</v>
      </c>
      <c r="U7" s="29">
        <v>1.74505</v>
      </c>
      <c r="V7" s="29">
        <v>0.33333000000000002</v>
      </c>
      <c r="W7" s="29">
        <v>0.33333000000000002</v>
      </c>
      <c r="X7" s="30">
        <v>174.7</v>
      </c>
      <c r="Y7" s="29">
        <v>1.9122699999999999</v>
      </c>
      <c r="Z7" s="29">
        <v>0.60585999999999995</v>
      </c>
      <c r="AA7" s="29">
        <v>0.13300000000000001</v>
      </c>
      <c r="AB7" s="30">
        <v>16</v>
      </c>
      <c r="AC7" s="29">
        <v>0.28571000000000002</v>
      </c>
      <c r="AD7" s="30">
        <v>51</v>
      </c>
      <c r="AE7" s="29">
        <v>1</v>
      </c>
      <c r="AF7" s="33">
        <v>22</v>
      </c>
      <c r="AG7" s="33">
        <v>47.024999999999999</v>
      </c>
      <c r="AH7" s="33">
        <v>66.905000000000001</v>
      </c>
      <c r="AI7" s="33">
        <v>160.459</v>
      </c>
      <c r="AJ7" s="33">
        <v>200</v>
      </c>
      <c r="AK7" s="34">
        <v>420</v>
      </c>
      <c r="AL7" s="29">
        <v>1</v>
      </c>
      <c r="AM7" s="29">
        <v>0</v>
      </c>
      <c r="AN7" s="50">
        <v>21356</v>
      </c>
      <c r="AO7" s="30">
        <v>460.7</v>
      </c>
      <c r="AP7" s="29">
        <v>3.5580000000000001E-2</v>
      </c>
      <c r="AQ7" s="29">
        <v>7.4270000000000003E-2</v>
      </c>
      <c r="AR7" s="29">
        <v>0</v>
      </c>
      <c r="AS7" s="54">
        <v>21</v>
      </c>
      <c r="AT7" s="29">
        <v>0</v>
      </c>
      <c r="AU7" s="29">
        <v>0.14302999999999999</v>
      </c>
      <c r="AV7" s="54">
        <v>21</v>
      </c>
      <c r="AW7" s="29">
        <v>0</v>
      </c>
    </row>
    <row r="8" spans="1:49" x14ac:dyDescent="0.2">
      <c r="A8" s="17" t="str">
        <f t="shared" si="9"/>
        <v>Baseline</v>
      </c>
      <c r="B8" s="17" t="str">
        <f>IF(AND(OR(NOT(IsForecastDateRestricted),AND(D8&gt;=StartDate,D8&lt;=EndDate)),OR(NOT(IsTargetDateRestricted),AND(F8&gt;=FirstTargetDate,F8&lt;=EndTargetDate)),
OR(AND(Is1Week,E8="1 wk ahead inc death"),AND(Is2Week,E8="2 wk ahead inc death"),AND(Is3Week,E8="3 wk ahead inc death"),AND(Is4Week,E8="4 wk ahead inc death")),
OR(NOT(IsActiveModelsOnly),_xlfn.XLOOKUP(C8,'Model Analyzer'!B$4:B$100,'Model Analyzer'!C$4:C$100))),EvalData!C8,"NA")</f>
        <v>Baseline</v>
      </c>
      <c r="C8" s="17" t="s">
        <v>12</v>
      </c>
      <c r="D8" s="36" t="d">
        <v>2020-07-06</v>
      </c>
      <c r="E8" s="17" t="s">
        <v>11</v>
      </c>
      <c r="F8" s="36" t="d">
        <v>2020-07-11</v>
      </c>
      <c r="G8" s="26">
        <v>-1448</v>
      </c>
      <c r="H8" s="27">
        <v>-0.32300000000000001</v>
      </c>
      <c r="I8" s="28">
        <v>-0.27622999999999998</v>
      </c>
      <c r="J8" s="28">
        <v>-0.38166</v>
      </c>
      <c r="K8" s="29">
        <v>0</v>
      </c>
      <c r="L8" s="30">
        <v>13</v>
      </c>
      <c r="M8" s="29">
        <v>0.5</v>
      </c>
      <c r="N8" s="30">
        <v>51</v>
      </c>
      <c r="O8" s="26">
        <v>30.76</v>
      </c>
      <c r="P8" s="26">
        <v>1560.4</v>
      </c>
      <c r="Q8" s="26">
        <v>38.67</v>
      </c>
      <c r="R8" s="31">
        <v>0.38502999999999998</v>
      </c>
      <c r="S8" s="32">
        <v>-0.23018</v>
      </c>
      <c r="T8" s="29">
        <v>1.19052</v>
      </c>
      <c r="U8" s="29">
        <v>0.28888000000000003</v>
      </c>
      <c r="V8" s="29">
        <v>0.31373000000000001</v>
      </c>
      <c r="W8" s="29">
        <v>0.19608</v>
      </c>
      <c r="X8" s="30">
        <v>83.46</v>
      </c>
      <c r="Y8" s="29">
        <v>0.99009999999999998</v>
      </c>
      <c r="Z8" s="29">
        <v>0.54135999999999995</v>
      </c>
      <c r="AA8" s="29">
        <v>0.36499999999999999</v>
      </c>
      <c r="AB8" s="30">
        <v>7</v>
      </c>
      <c r="AC8" s="29">
        <v>0.71428999999999998</v>
      </c>
      <c r="AD8" s="30">
        <v>51</v>
      </c>
      <c r="AE8" s="29">
        <v>0.76471</v>
      </c>
      <c r="AF8" s="33">
        <v>4</v>
      </c>
      <c r="AG8" s="33">
        <v>4</v>
      </c>
      <c r="AH8" s="33">
        <v>4</v>
      </c>
      <c r="AI8" s="33">
        <v>3.843</v>
      </c>
      <c r="AJ8" s="33">
        <v>4</v>
      </c>
      <c r="AK8" s="34">
        <v>4</v>
      </c>
      <c r="AL8" s="29">
        <v>0</v>
      </c>
      <c r="AM8" s="29">
        <v>0</v>
      </c>
      <c r="AN8" s="50">
        <v>12820</v>
      </c>
      <c r="AO8" s="30">
        <v>833.9</v>
      </c>
      <c r="AP8" s="29">
        <v>0.42353000000000002</v>
      </c>
      <c r="AQ8" s="29">
        <v>0.88419999999999999</v>
      </c>
      <c r="AR8" s="29">
        <v>0.80500000000000005</v>
      </c>
      <c r="AS8" s="54">
        <v>1</v>
      </c>
      <c r="AT8" s="29">
        <v>1</v>
      </c>
      <c r="AU8" s="29">
        <v>0.79154000000000002</v>
      </c>
      <c r="AV8" s="54">
        <v>4</v>
      </c>
      <c r="AW8" s="29">
        <v>0.85</v>
      </c>
    </row>
    <row r="9" spans="1:49" x14ac:dyDescent="0.2">
      <c r="A9" s="17" t="str">
        <f t="shared" si="9"/>
        <v>Columbia</v>
      </c>
      <c r="B9" s="17" t="str">
        <f>IF(AND(OR(NOT(IsForecastDateRestricted),AND(D9&gt;=StartDate,D9&lt;=EndDate)),OR(NOT(IsTargetDateRestricted),AND(F9&gt;=FirstTargetDate,F9&lt;=EndTargetDate)),
OR(AND(Is1Week,E9="1 wk ahead inc death"),AND(Is2Week,E9="2 wk ahead inc death"),AND(Is3Week,E9="3 wk ahead inc death"),AND(Is4Week,E9="4 wk ahead inc death")),
OR(NOT(IsActiveModelsOnly),_xlfn.XLOOKUP(C9,'Model Analyzer'!B$4:B$100,'Model Analyzer'!C$4:C$100))),EvalData!C9,"NA")</f>
        <v>Columbia</v>
      </c>
      <c r="C9" s="17" t="s">
        <v>13</v>
      </c>
      <c r="D9" s="36" t="d">
        <v>2020-07-06</v>
      </c>
      <c r="E9" s="17" t="s">
        <v>11</v>
      </c>
      <c r="F9" s="36" t="d">
        <v>2020-07-11</v>
      </c>
      <c r="G9" s="26">
        <v>1599</v>
      </c>
      <c r="H9" s="27">
        <v>0.26600000000000001</v>
      </c>
      <c r="I9" s="28">
        <v>0.30503999999999998</v>
      </c>
      <c r="J9" s="28">
        <v>0.30503999999999998</v>
      </c>
      <c r="K9" s="29">
        <v>0</v>
      </c>
      <c r="L9" s="30">
        <v>9</v>
      </c>
      <c r="M9" s="29">
        <v>0.66666999999999998</v>
      </c>
      <c r="N9" s="30">
        <v>51</v>
      </c>
      <c r="O9" s="26">
        <v>53.32</v>
      </c>
      <c r="P9" s="26">
        <v>2935.76</v>
      </c>
      <c r="Q9" s="26">
        <v>52.82</v>
      </c>
      <c r="R9" s="31">
        <v>0.53327999999999998</v>
      </c>
      <c r="S9" s="32">
        <v>0.21772</v>
      </c>
      <c r="T9" s="29">
        <v>1.05355</v>
      </c>
      <c r="U9" s="29">
        <v>0.81105000000000005</v>
      </c>
      <c r="V9" s="29">
        <v>0.23529</v>
      </c>
      <c r="W9" s="29">
        <v>0.29411999999999999</v>
      </c>
      <c r="X9" s="30">
        <v>109.23</v>
      </c>
      <c r="Y9" s="29">
        <v>1.12357</v>
      </c>
      <c r="Z9" s="29">
        <v>0.69937000000000005</v>
      </c>
      <c r="AA9" s="29">
        <v>0.161</v>
      </c>
      <c r="AB9" s="30">
        <v>15</v>
      </c>
      <c r="AC9" s="29">
        <v>0.33333000000000002</v>
      </c>
      <c r="AD9" s="30">
        <v>51</v>
      </c>
      <c r="AE9" s="29">
        <v>0.72548999999999997</v>
      </c>
      <c r="AF9" s="33">
        <v>2</v>
      </c>
      <c r="AG9" s="33">
        <v>2.5299999999999998</v>
      </c>
      <c r="AH9" s="33">
        <v>4.556</v>
      </c>
      <c r="AI9" s="33">
        <v>14.952999999999999</v>
      </c>
      <c r="AJ9" s="33">
        <v>14.375</v>
      </c>
      <c r="AK9" s="34">
        <v>54</v>
      </c>
      <c r="AL9" s="29">
        <v>0.15686</v>
      </c>
      <c r="AM9" s="29">
        <v>0.31373000000000001</v>
      </c>
      <c r="AN9" s="50">
        <v>34504</v>
      </c>
      <c r="AO9" s="30">
        <v>443</v>
      </c>
      <c r="AP9" s="29">
        <v>0.35970999999999997</v>
      </c>
      <c r="AQ9" s="29">
        <v>0.75097000000000003</v>
      </c>
      <c r="AR9" s="29">
        <v>0.26800000000000002</v>
      </c>
      <c r="AS9" s="54">
        <v>12</v>
      </c>
      <c r="AT9" s="29">
        <v>0.45</v>
      </c>
      <c r="AU9" s="29">
        <v>0.70165999999999995</v>
      </c>
      <c r="AV9" s="54">
        <v>8</v>
      </c>
      <c r="AW9" s="29">
        <v>0.65</v>
      </c>
    </row>
    <row r="10" spans="1:49" x14ac:dyDescent="0.2">
      <c r="A10" s="17" t="str">
        <f t="shared" si="9"/>
        <v>Columbia-UNC</v>
      </c>
      <c r="B10" s="17" t="str">
        <f>IF(AND(OR(NOT(IsForecastDateRestricted),AND(D10&gt;=StartDate,D10&lt;=EndDate)),OR(NOT(IsTargetDateRestricted),AND(F10&gt;=FirstTargetDate,F10&lt;=EndTargetDate)),
OR(AND(Is1Week,E10="1 wk ahead inc death"),AND(Is2Week,E10="2 wk ahead inc death"),AND(Is3Week,E10="3 wk ahead inc death"),AND(Is4Week,E10="4 wk ahead inc death")),
OR(NOT(IsActiveModelsOnly),_xlfn.XLOOKUP(C10,'Model Analyzer'!B$4:B$100,'Model Analyzer'!C$4:C$100))),EvalData!C10,"NA")</f>
        <v>Columbia-UNC</v>
      </c>
      <c r="C10" s="17" t="s">
        <v>14</v>
      </c>
      <c r="D10" s="36" t="d">
        <v>2020-07-06</v>
      </c>
      <c r="E10" s="17" t="s">
        <v>11</v>
      </c>
      <c r="F10" s="36" t="d">
        <v>2020-07-11</v>
      </c>
      <c r="G10" s="26">
        <v>-159</v>
      </c>
      <c r="H10" s="27">
        <v>-3.1E-2</v>
      </c>
      <c r="I10" s="28">
        <v>-3.0329999999999999E-2</v>
      </c>
      <c r="J10" s="28">
        <v>-3.1280000000000002E-2</v>
      </c>
      <c r="K10" s="29">
        <v>1</v>
      </c>
      <c r="L10" s="30">
        <v>1</v>
      </c>
      <c r="M10" s="29">
        <v>1</v>
      </c>
    </row>
    <row r="11" spans="1:49" x14ac:dyDescent="0.2">
      <c r="A11" s="17" t="str">
        <f t="shared" si="9"/>
        <v>Ensemble</v>
      </c>
      <c r="B11" s="17" t="str">
        <f>IF(AND(OR(NOT(IsForecastDateRestricted),AND(D11&gt;=StartDate,D11&lt;=EndDate)),OR(NOT(IsTargetDateRestricted),AND(F11&gt;=FirstTargetDate,F11&lt;=EndTargetDate)),
OR(AND(Is1Week,E11="1 wk ahead inc death"),AND(Is2Week,E11="2 wk ahead inc death"),AND(Is3Week,E11="3 wk ahead inc death"),AND(Is4Week,E11="4 wk ahead inc death")),
OR(NOT(IsActiveModelsOnly),_xlfn.XLOOKUP(C11,'Model Analyzer'!B$4:B$100,'Model Analyzer'!C$4:C$100))),EvalData!C11,"NA")</f>
        <v>Ensemble</v>
      </c>
      <c r="C11" s="17" t="s">
        <v>15</v>
      </c>
      <c r="D11" s="36" t="d">
        <v>2020-07-06</v>
      </c>
      <c r="E11" s="17" t="s">
        <v>11</v>
      </c>
      <c r="F11" s="36" t="d">
        <v>2020-07-11</v>
      </c>
      <c r="G11" s="26">
        <v>-1436</v>
      </c>
      <c r="H11" s="27">
        <v>-0.32</v>
      </c>
      <c r="I11" s="28">
        <v>-0.27394000000000002</v>
      </c>
      <c r="J11" s="28">
        <v>-0.37730000000000002</v>
      </c>
      <c r="K11" s="29">
        <v>0</v>
      </c>
      <c r="L11" s="30">
        <v>12</v>
      </c>
      <c r="M11" s="29">
        <v>0.54166999999999998</v>
      </c>
      <c r="N11" s="30">
        <v>51</v>
      </c>
      <c r="O11" s="26">
        <v>20.23</v>
      </c>
      <c r="P11" s="26">
        <v>1025.7</v>
      </c>
      <c r="Q11" s="26">
        <v>30.59</v>
      </c>
      <c r="R11" s="31">
        <v>0.28792000000000001</v>
      </c>
      <c r="S11" s="32">
        <v>-0.13697000000000001</v>
      </c>
      <c r="T11" s="29">
        <v>0.88583999999999996</v>
      </c>
      <c r="U11" s="29">
        <v>0.39743000000000001</v>
      </c>
      <c r="V11" s="29">
        <v>0.39216000000000001</v>
      </c>
      <c r="W11" s="29">
        <v>0.11765</v>
      </c>
      <c r="X11" s="30">
        <v>72.7</v>
      </c>
      <c r="Y11" s="29">
        <v>0.82777000000000001</v>
      </c>
      <c r="Z11" s="29">
        <v>0.43961</v>
      </c>
      <c r="AA11" s="29">
        <v>0.52800000000000002</v>
      </c>
      <c r="AB11" s="30">
        <v>1</v>
      </c>
      <c r="AC11" s="29">
        <v>1</v>
      </c>
      <c r="AD11" s="30">
        <v>51</v>
      </c>
      <c r="AE11" s="29">
        <v>0.94118000000000002</v>
      </c>
      <c r="AF11" s="33">
        <v>3.5209999999999999</v>
      </c>
      <c r="AG11" s="33">
        <v>4.0110000000000001</v>
      </c>
      <c r="AH11" s="33">
        <v>5.7240000000000002</v>
      </c>
      <c r="AI11" s="33">
        <v>6.53</v>
      </c>
      <c r="AJ11" s="33">
        <v>7</v>
      </c>
      <c r="AK11" s="34">
        <v>11.75</v>
      </c>
      <c r="AL11" s="29">
        <v>0.47059000000000001</v>
      </c>
      <c r="AM11" s="29">
        <v>0.15686</v>
      </c>
      <c r="AN11" s="50">
        <v>15513</v>
      </c>
      <c r="AO11" s="30">
        <v>483.5</v>
      </c>
      <c r="AP11" s="29">
        <v>0.30962000000000001</v>
      </c>
      <c r="AQ11" s="29">
        <v>0.64639000000000002</v>
      </c>
      <c r="AR11" s="29">
        <v>0.33</v>
      </c>
      <c r="AS11" s="54">
        <v>7</v>
      </c>
      <c r="AT11" s="29">
        <v>0.7</v>
      </c>
      <c r="AU11" s="29">
        <v>0.86567000000000005</v>
      </c>
      <c r="AV11" s="54">
        <v>2</v>
      </c>
      <c r="AW11" s="29">
        <v>0.95</v>
      </c>
    </row>
    <row r="12" spans="1:49" x14ac:dyDescent="0.2">
      <c r="A12" s="17" t="str">
        <f t="shared" si="9"/>
        <v>ERDC</v>
      </c>
      <c r="B12" s="17" t="str">
        <f>IF(AND(OR(NOT(IsForecastDateRestricted),AND(D12&gt;=StartDate,D12&lt;=EndDate)),OR(NOT(IsTargetDateRestricted),AND(F12&gt;=FirstTargetDate,F12&lt;=EndTargetDate)),
OR(AND(Is1Week,E12="1 wk ahead inc death"),AND(Is2Week,E12="2 wk ahead inc death"),AND(Is3Week,E12="3 wk ahead inc death"),AND(Is4Week,E12="4 wk ahead inc death")),
OR(NOT(IsActiveModelsOnly),_xlfn.XLOOKUP(C12,'Model Analyzer'!B$4:B$100,'Model Analyzer'!C$4:C$100))),EvalData!C12,"NA")</f>
        <v>ERDC</v>
      </c>
      <c r="C12" s="17" t="s">
        <v>16</v>
      </c>
      <c r="D12" s="36" t="d">
        <v>2020-07-06</v>
      </c>
      <c r="E12" s="17" t="s">
        <v>11</v>
      </c>
      <c r="F12" s="36" t="d">
        <v>2020-07-11</v>
      </c>
      <c r="G12" s="26">
        <v>-216</v>
      </c>
      <c r="H12" s="27">
        <v>-4.2000000000000003E-2</v>
      </c>
      <c r="I12" s="28">
        <v>-4.1209999999999997E-2</v>
      </c>
      <c r="J12" s="28">
        <v>-4.2979999999999997E-2</v>
      </c>
      <c r="K12" s="29">
        <v>1</v>
      </c>
      <c r="L12" s="30">
        <v>2</v>
      </c>
      <c r="M12" s="29">
        <v>0.95833000000000002</v>
      </c>
      <c r="N12" s="30">
        <v>51</v>
      </c>
      <c r="O12" s="26">
        <v>21.74</v>
      </c>
      <c r="P12" s="26">
        <v>1271.33</v>
      </c>
      <c r="Q12" s="26">
        <v>38.22</v>
      </c>
      <c r="R12" s="31">
        <v>0.36495</v>
      </c>
      <c r="S12" s="32">
        <v>0.23233000000000001</v>
      </c>
      <c r="T12" s="29">
        <v>0.83777000000000001</v>
      </c>
      <c r="U12" s="29">
        <v>0.39939999999999998</v>
      </c>
      <c r="V12" s="29">
        <v>0.33333000000000002</v>
      </c>
      <c r="W12" s="29">
        <v>0.23529</v>
      </c>
      <c r="X12" s="30">
        <v>75.89</v>
      </c>
      <c r="Y12" s="29">
        <v>0.71089000000000002</v>
      </c>
      <c r="Z12" s="29">
        <v>0.45563999999999999</v>
      </c>
      <c r="AA12" s="29">
        <v>0.39700000000000002</v>
      </c>
      <c r="AB12" s="30">
        <v>6</v>
      </c>
      <c r="AC12" s="29">
        <v>0.76190000000000002</v>
      </c>
      <c r="AD12" s="30">
        <v>51</v>
      </c>
      <c r="AE12" s="29">
        <v>0.29411999999999999</v>
      </c>
      <c r="AF12" s="33">
        <v>1.135</v>
      </c>
      <c r="AG12" s="33">
        <v>1.216</v>
      </c>
      <c r="AH12" s="33">
        <v>1.3660000000000001</v>
      </c>
      <c r="AI12" s="33">
        <v>1.5089999999999999</v>
      </c>
      <c r="AJ12" s="33">
        <v>1.524</v>
      </c>
      <c r="AK12" s="34">
        <v>2.125</v>
      </c>
      <c r="AL12" s="29">
        <v>0</v>
      </c>
      <c r="AM12" s="29">
        <v>0</v>
      </c>
      <c r="AN12" s="50">
        <v>59806</v>
      </c>
      <c r="AO12" s="30">
        <v>939</v>
      </c>
      <c r="AP12" s="29">
        <v>0.81601999999999997</v>
      </c>
      <c r="AQ12" s="29">
        <v>1</v>
      </c>
      <c r="AR12" s="29">
        <v>0.31</v>
      </c>
      <c r="AS12" s="54">
        <v>9</v>
      </c>
      <c r="AT12" s="29">
        <v>0.6</v>
      </c>
      <c r="AU12" s="29">
        <v>0.30959999999999999</v>
      </c>
      <c r="AV12" s="54">
        <v>17</v>
      </c>
      <c r="AW12" s="29">
        <v>0.2</v>
      </c>
    </row>
    <row r="13" spans="1:49" x14ac:dyDescent="0.2">
      <c r="A13" s="17" t="str">
        <f t="shared" si="9"/>
        <v>GT-DeepCOVID</v>
      </c>
      <c r="B13" s="17" t="str">
        <f>IF(AND(OR(NOT(IsForecastDateRestricted),AND(D13&gt;=StartDate,D13&lt;=EndDate)),OR(NOT(IsTargetDateRestricted),AND(F13&gt;=FirstTargetDate,F13&lt;=EndTargetDate)),
OR(AND(Is1Week,E13="1 wk ahead inc death"),AND(Is2Week,E13="2 wk ahead inc death"),AND(Is3Week,E13="3 wk ahead inc death"),AND(Is4Week,E13="4 wk ahead inc death")),
OR(NOT(IsActiveModelsOnly),_xlfn.XLOOKUP(C13,'Model Analyzer'!B$4:B$100,'Model Analyzer'!C$4:C$100))),EvalData!C13,"NA")</f>
        <v>GT-DeepCOVID</v>
      </c>
      <c r="C13" s="17" t="s">
        <v>17</v>
      </c>
      <c r="D13" s="36" t="d">
        <v>2020-07-06</v>
      </c>
      <c r="E13" s="17" t="s">
        <v>11</v>
      </c>
      <c r="F13" s="36" t="d">
        <v>2020-07-11</v>
      </c>
      <c r="G13" s="26">
        <v>-9502</v>
      </c>
      <c r="H13" s="27">
        <v>-9.2579999999999991</v>
      </c>
      <c r="I13" s="28">
        <v>-1.81267</v>
      </c>
      <c r="J13" s="28">
        <v>2.2305199999999998</v>
      </c>
      <c r="K13" s="29">
        <v>0</v>
      </c>
      <c r="L13" s="30">
        <v>25</v>
      </c>
      <c r="M13" s="29">
        <v>0</v>
      </c>
      <c r="N13" s="30">
        <v>41</v>
      </c>
      <c r="O13" s="26">
        <v>786.27</v>
      </c>
      <c r="P13" s="26">
        <v>12421.18</v>
      </c>
      <c r="Q13" s="26">
        <v>159.59</v>
      </c>
      <c r="R13" s="31">
        <v>3.4654500000000001</v>
      </c>
      <c r="S13" s="32">
        <v>-4.0943399999999999</v>
      </c>
      <c r="T13" s="29">
        <v>-2.33968</v>
      </c>
      <c r="U13" s="29">
        <v>2.3884599999999998</v>
      </c>
      <c r="V13" s="29">
        <v>2.4389999999999998E-2</v>
      </c>
      <c r="W13" s="29">
        <v>0.90244000000000002</v>
      </c>
      <c r="X13" s="30">
        <v>276.55</v>
      </c>
      <c r="Y13" s="29">
        <v>2.4542700000000002</v>
      </c>
      <c r="Z13" s="29">
        <v>4.8528500000000001</v>
      </c>
      <c r="AA13" s="29">
        <v>0</v>
      </c>
      <c r="AB13" s="30">
        <v>21</v>
      </c>
      <c r="AC13" s="29">
        <v>4.7620000000000003E-2</v>
      </c>
      <c r="AD13" s="30">
        <v>41</v>
      </c>
      <c r="AE13" s="29">
        <v>0.17072999999999999</v>
      </c>
      <c r="AF13" s="33">
        <v>5.0999999999999997E-2</v>
      </c>
      <c r="AG13" s="33">
        <v>0.13300000000000001</v>
      </c>
      <c r="AH13" s="33">
        <v>0.34399999999999997</v>
      </c>
      <c r="AI13" s="33">
        <v>0.63800000000000001</v>
      </c>
      <c r="AJ13" s="33">
        <v>0.5</v>
      </c>
      <c r="AK13" s="34">
        <v>1</v>
      </c>
      <c r="AL13" s="29">
        <v>4.8779999999999997E-2</v>
      </c>
      <c r="AM13" s="29">
        <v>9.7559999999999994E-2</v>
      </c>
      <c r="AN13" s="50">
        <v>171808</v>
      </c>
      <c r="AO13" s="30">
        <v>1672.9</v>
      </c>
      <c r="AP13" s="29">
        <v>1.4396100000000001</v>
      </c>
      <c r="AQ13" s="29">
        <v>1</v>
      </c>
      <c r="AR13" s="29">
        <v>2.1000000000000001E-2</v>
      </c>
      <c r="AS13" s="54">
        <v>20</v>
      </c>
      <c r="AT13" s="29">
        <v>0.05</v>
      </c>
      <c r="AU13" s="29">
        <v>0.14448</v>
      </c>
      <c r="AV13" s="54">
        <v>20</v>
      </c>
      <c r="AW13" s="29">
        <v>0.05</v>
      </c>
    </row>
    <row r="14" spans="1:49" x14ac:dyDescent="0.2">
      <c r="A14" s="17" t="str">
        <f t="shared" si="9"/>
        <v>IHME</v>
      </c>
      <c r="B14" s="17" t="str">
        <f>IF(AND(OR(NOT(IsForecastDateRestricted),AND(D14&gt;=StartDate,D14&lt;=EndDate)),OR(NOT(IsTargetDateRestricted),AND(F14&gt;=FirstTargetDate,F14&lt;=EndTargetDate)),
OR(AND(Is1Week,E14="1 wk ahead inc death"),AND(Is2Week,E14="2 wk ahead inc death"),AND(Is3Week,E14="3 wk ahead inc death"),AND(Is4Week,E14="4 wk ahead inc death")),
OR(NOT(IsActiveModelsOnly),_xlfn.XLOOKUP(C14,'Model Analyzer'!B$4:B$100,'Model Analyzer'!C$4:C$100))),EvalData!C14,"NA")</f>
        <v>IHME</v>
      </c>
      <c r="C14" s="17" t="s">
        <v>18</v>
      </c>
      <c r="D14" s="36" t="d">
        <v>2020-07-06</v>
      </c>
      <c r="E14" s="17" t="s">
        <v>11</v>
      </c>
      <c r="F14" s="36" t="d">
        <v>2020-07-11</v>
      </c>
      <c r="G14" s="26">
        <v>-2478</v>
      </c>
      <c r="H14" s="27">
        <v>-0.64</v>
      </c>
      <c r="I14" s="28">
        <v>-0.47271999999999997</v>
      </c>
      <c r="J14" s="28">
        <v>-0.89653000000000005</v>
      </c>
      <c r="K14" s="29">
        <v>0</v>
      </c>
      <c r="L14" s="30">
        <v>22</v>
      </c>
      <c r="M14" s="29">
        <v>0.125</v>
      </c>
      <c r="N14" s="30">
        <v>51</v>
      </c>
      <c r="O14" s="26">
        <v>111.65</v>
      </c>
      <c r="P14" s="26">
        <v>7425.71</v>
      </c>
      <c r="Q14" s="26">
        <v>60.59</v>
      </c>
      <c r="R14" s="31">
        <v>0.55950999999999995</v>
      </c>
      <c r="S14" s="32">
        <v>-0.24512</v>
      </c>
      <c r="T14" s="29">
        <v>1.77061</v>
      </c>
      <c r="U14" s="29">
        <v>0.46703</v>
      </c>
      <c r="V14" s="29">
        <v>0.15686</v>
      </c>
      <c r="W14" s="29">
        <v>0.33333000000000002</v>
      </c>
      <c r="X14" s="30">
        <v>145.26</v>
      </c>
      <c r="Y14" s="29">
        <v>1.68648</v>
      </c>
      <c r="Z14" s="29">
        <v>1.19983</v>
      </c>
      <c r="AA14" s="29">
        <v>3.4000000000000002E-2</v>
      </c>
      <c r="AB14" s="30">
        <v>20</v>
      </c>
      <c r="AC14" s="29">
        <v>9.5240000000000005E-2</v>
      </c>
      <c r="AD14" s="30">
        <v>51</v>
      </c>
      <c r="AE14" s="29">
        <v>0.17646999999999999</v>
      </c>
      <c r="AF14" s="33">
        <v>1</v>
      </c>
      <c r="AG14" s="33">
        <v>1.325</v>
      </c>
      <c r="AH14" s="33">
        <v>1.5109999999999999</v>
      </c>
      <c r="AI14" s="33">
        <v>2.5960000000000001</v>
      </c>
      <c r="AJ14" s="33">
        <v>1.702</v>
      </c>
      <c r="AK14" s="34">
        <v>2.0659999999999998</v>
      </c>
      <c r="AL14" s="29">
        <v>0</v>
      </c>
      <c r="AM14" s="29">
        <v>0</v>
      </c>
      <c r="AN14" s="50">
        <v>89998</v>
      </c>
      <c r="AO14" s="30">
        <v>2799.4</v>
      </c>
      <c r="AP14" s="29">
        <v>0.79676999999999998</v>
      </c>
      <c r="AQ14" s="29">
        <v>1</v>
      </c>
      <c r="AR14" s="29">
        <v>0.186</v>
      </c>
      <c r="AS14" s="54">
        <v>14</v>
      </c>
      <c r="AT14" s="29">
        <v>0.35</v>
      </c>
      <c r="AU14" s="29">
        <v>0.18576000000000001</v>
      </c>
      <c r="AV14" s="54">
        <v>19</v>
      </c>
      <c r="AW14" s="29">
        <v>0.1</v>
      </c>
    </row>
    <row r="15" spans="1:49" x14ac:dyDescent="0.2">
      <c r="A15" s="17" t="str">
        <f t="shared" si="9"/>
        <v>JHU</v>
      </c>
      <c r="B15" s="17" t="str">
        <f>IF(AND(OR(NOT(IsForecastDateRestricted),AND(D15&gt;=StartDate,D15&lt;=EndDate)),OR(NOT(IsTargetDateRestricted),AND(F15&gt;=FirstTargetDate,F15&lt;=EndTargetDate)),
OR(AND(Is1Week,E15="1 wk ahead inc death"),AND(Is2Week,E15="2 wk ahead inc death"),AND(Is3Week,E15="3 wk ahead inc death"),AND(Is4Week,E15="4 wk ahead inc death")),
OR(NOT(IsActiveModelsOnly),_xlfn.XLOOKUP(C15,'Model Analyzer'!B$4:B$100,'Model Analyzer'!C$4:C$100))),EvalData!C15,"NA")</f>
        <v>JHU</v>
      </c>
      <c r="C15" s="17" t="s">
        <v>19</v>
      </c>
      <c r="D15" s="36" t="d">
        <v>2020-07-06</v>
      </c>
      <c r="E15" s="17" t="s">
        <v>11</v>
      </c>
      <c r="F15" s="36" t="d">
        <v>2020-07-11</v>
      </c>
      <c r="G15" s="26">
        <v>-777</v>
      </c>
      <c r="H15" s="27">
        <v>-0.16</v>
      </c>
      <c r="I15" s="28">
        <v>-0.14823</v>
      </c>
      <c r="J15" s="28">
        <v>-0.17402000000000001</v>
      </c>
      <c r="K15" s="29">
        <v>0.75</v>
      </c>
      <c r="L15" s="30">
        <v>3</v>
      </c>
      <c r="M15" s="29">
        <v>0.91666999999999998</v>
      </c>
      <c r="N15" s="30">
        <v>51</v>
      </c>
      <c r="O15" s="26">
        <v>98.46</v>
      </c>
      <c r="P15" s="26">
        <v>15440.89</v>
      </c>
      <c r="Q15" s="26">
        <v>46.57</v>
      </c>
      <c r="R15" s="31">
        <v>0.48633999999999999</v>
      </c>
      <c r="S15" s="32">
        <v>0.18232000000000001</v>
      </c>
      <c r="T15" s="29">
        <v>1.3323</v>
      </c>
      <c r="U15" s="29">
        <v>1.3095399999999999</v>
      </c>
      <c r="V15" s="29">
        <v>0.25490000000000002</v>
      </c>
      <c r="W15" s="29">
        <v>0.23529</v>
      </c>
      <c r="X15" s="30">
        <v>80.38</v>
      </c>
      <c r="Y15" s="29">
        <v>2.3347000000000002</v>
      </c>
      <c r="Z15" s="29">
        <v>2.32544</v>
      </c>
      <c r="AA15" s="29">
        <v>0.124</v>
      </c>
      <c r="AB15" s="30">
        <v>18</v>
      </c>
      <c r="AC15" s="29">
        <v>0.19048000000000001</v>
      </c>
      <c r="AD15" s="30">
        <v>51</v>
      </c>
      <c r="AE15" s="29">
        <v>0.90195999999999998</v>
      </c>
      <c r="AF15" s="33">
        <v>3.5739999999999998</v>
      </c>
      <c r="AG15" s="33">
        <v>4.9859999999999998</v>
      </c>
      <c r="AH15" s="33">
        <v>8.6999999999999993</v>
      </c>
      <c r="AI15" s="33">
        <v>18.207000000000001</v>
      </c>
      <c r="AJ15" s="33">
        <v>16.837</v>
      </c>
      <c r="AK15" s="34">
        <v>49.667000000000002</v>
      </c>
      <c r="AL15" s="29">
        <v>0.27450999999999998</v>
      </c>
      <c r="AM15" s="29">
        <v>0.50980000000000003</v>
      </c>
      <c r="AN15" s="50">
        <v>24784</v>
      </c>
      <c r="AO15" s="30">
        <v>2227.6999999999998</v>
      </c>
      <c r="AP15" s="29">
        <v>0.26852999999999999</v>
      </c>
      <c r="AQ15" s="29">
        <v>0.56061000000000005</v>
      </c>
      <c r="AR15" s="29">
        <v>0.124</v>
      </c>
      <c r="AS15" s="54">
        <v>16</v>
      </c>
      <c r="AT15" s="29">
        <v>0.25</v>
      </c>
      <c r="AU15" s="29">
        <v>0.75636999999999999</v>
      </c>
      <c r="AV15" s="54">
        <v>5</v>
      </c>
      <c r="AW15" s="29">
        <v>0.8</v>
      </c>
    </row>
    <row r="16" spans="1:49" x14ac:dyDescent="0.2">
      <c r="A16" s="17" t="str">
        <f t="shared" si="9"/>
        <v>LANL</v>
      </c>
      <c r="B16" s="17" t="str">
        <f>IF(AND(OR(NOT(IsForecastDateRestricted),AND(D16&gt;=StartDate,D16&lt;=EndDate)),OR(NOT(IsTargetDateRestricted),AND(F16&gt;=FirstTargetDate,F16&lt;=EndTargetDate)),
OR(AND(Is1Week,E16="1 wk ahead inc death"),AND(Is2Week,E16="2 wk ahead inc death"),AND(Is3Week,E16="3 wk ahead inc death"),AND(Is4Week,E16="4 wk ahead inc death")),
OR(NOT(IsActiveModelsOnly),_xlfn.XLOOKUP(C16,'Model Analyzer'!B$4:B$100,'Model Analyzer'!C$4:C$100))),EvalData!C16,"NA")</f>
        <v>LANL</v>
      </c>
      <c r="C16" s="17" t="s">
        <v>20</v>
      </c>
      <c r="D16" s="36" t="d">
        <v>2020-07-06</v>
      </c>
      <c r="E16" s="17" t="s">
        <v>11</v>
      </c>
      <c r="F16" s="36" t="d">
        <v>2020-07-11</v>
      </c>
      <c r="G16" s="26">
        <v>-1925</v>
      </c>
      <c r="H16" s="27">
        <v>-0.45800000000000002</v>
      </c>
      <c r="I16" s="28">
        <v>-0.36723</v>
      </c>
      <c r="J16" s="28">
        <v>-0.58033999999999997</v>
      </c>
      <c r="K16" s="29">
        <v>0</v>
      </c>
      <c r="L16" s="30">
        <v>15</v>
      </c>
      <c r="M16" s="29">
        <v>0.41666999999999998</v>
      </c>
      <c r="N16" s="30">
        <v>51</v>
      </c>
      <c r="O16" s="26">
        <v>23.01</v>
      </c>
      <c r="P16" s="26">
        <v>1210.32</v>
      </c>
      <c r="Q16" s="26">
        <v>34.57</v>
      </c>
      <c r="R16" s="31">
        <v>0.32329000000000002</v>
      </c>
      <c r="S16" s="32">
        <v>-6.8989999999999996E-2</v>
      </c>
      <c r="T16" s="29">
        <v>0.91002000000000005</v>
      </c>
      <c r="U16" s="29">
        <v>0.19974</v>
      </c>
      <c r="V16" s="29">
        <v>0.35293999999999998</v>
      </c>
      <c r="W16" s="29">
        <v>0.15686</v>
      </c>
      <c r="X16" s="30">
        <v>92.95</v>
      </c>
      <c r="Y16" s="29">
        <v>0.75671999999999995</v>
      </c>
      <c r="Z16" s="29">
        <v>0.47155000000000002</v>
      </c>
      <c r="AA16" s="29">
        <v>0.49399999999999999</v>
      </c>
      <c r="AB16" s="30">
        <v>4</v>
      </c>
      <c r="AC16" s="29">
        <v>0.85714000000000001</v>
      </c>
      <c r="AD16" s="30">
        <v>51</v>
      </c>
      <c r="AE16" s="29">
        <v>0.88234999999999997</v>
      </c>
      <c r="AF16" s="33">
        <v>3.4660000000000002</v>
      </c>
      <c r="AG16" s="33">
        <v>4.3150000000000004</v>
      </c>
      <c r="AH16" s="33">
        <v>5</v>
      </c>
      <c r="AI16" s="33">
        <v>6.3289999999999997</v>
      </c>
      <c r="AJ16" s="33">
        <v>7.0830000000000002</v>
      </c>
      <c r="AK16" s="34">
        <v>12</v>
      </c>
      <c r="AL16" s="29">
        <v>0.43136999999999998</v>
      </c>
      <c r="AM16" s="29">
        <v>0.11765</v>
      </c>
      <c r="AN16" s="50">
        <v>25954</v>
      </c>
      <c r="AO16" s="30">
        <v>316.60000000000002</v>
      </c>
      <c r="AP16" s="29">
        <v>0.31939000000000001</v>
      </c>
      <c r="AQ16" s="29">
        <v>0.66678999999999999</v>
      </c>
      <c r="AR16" s="29">
        <v>0.35099999999999998</v>
      </c>
      <c r="AS16" s="54">
        <v>5</v>
      </c>
      <c r="AT16" s="29">
        <v>0.8</v>
      </c>
      <c r="AU16" s="29">
        <v>0.81776000000000004</v>
      </c>
      <c r="AV16" s="54">
        <v>3</v>
      </c>
      <c r="AW16" s="29">
        <v>0.9</v>
      </c>
    </row>
    <row r="17" spans="1:49" x14ac:dyDescent="0.2">
      <c r="A17" s="17" t="str">
        <f t="shared" si="9"/>
        <v>LSHTM</v>
      </c>
      <c r="B17" s="17" t="str">
        <f>IF(AND(OR(NOT(IsForecastDateRestricted),AND(D17&gt;=StartDate,D17&lt;=EndDate)),OR(NOT(IsTargetDateRestricted),AND(F17&gt;=FirstTargetDate,F17&lt;=EndTargetDate)),
OR(AND(Is1Week,E17="1 wk ahead inc death"),AND(Is2Week,E17="2 wk ahead inc death"),AND(Is3Week,E17="3 wk ahead inc death"),AND(Is4Week,E17="4 wk ahead inc death")),
OR(NOT(IsActiveModelsOnly),_xlfn.XLOOKUP(C17,'Model Analyzer'!B$4:B$100,'Model Analyzer'!C$4:C$100))),EvalData!C17,"NA")</f>
        <v>LSHTM</v>
      </c>
      <c r="C17" s="17" t="s">
        <v>21</v>
      </c>
      <c r="D17" s="36" t="d">
        <v>2020-07-06</v>
      </c>
      <c r="E17" s="17" t="s">
        <v>11</v>
      </c>
      <c r="F17" s="36" t="d">
        <v>2020-07-11</v>
      </c>
      <c r="G17" s="26">
        <v>-3274</v>
      </c>
      <c r="H17" s="27">
        <v>-0.98</v>
      </c>
      <c r="I17" s="28">
        <v>-0.62456999999999996</v>
      </c>
      <c r="J17" s="28">
        <v>-1.6636200000000001</v>
      </c>
      <c r="K17" s="29">
        <v>0</v>
      </c>
      <c r="L17" s="30">
        <v>23</v>
      </c>
      <c r="M17" s="29">
        <v>8.3330000000000001E-2</v>
      </c>
      <c r="N17" s="30">
        <v>22</v>
      </c>
      <c r="O17" s="26">
        <v>47.1</v>
      </c>
      <c r="P17" s="26">
        <v>11165.83</v>
      </c>
      <c r="Q17" s="26">
        <v>165.14</v>
      </c>
      <c r="R17" s="31">
        <v>0.34081</v>
      </c>
      <c r="S17" s="32">
        <v>-0.17446999999999999</v>
      </c>
      <c r="T17" s="29">
        <v>0.45724999999999999</v>
      </c>
      <c r="U17" s="29">
        <v>-3.2349999999999997E-2</v>
      </c>
      <c r="V17" s="29">
        <v>0.31818000000000002</v>
      </c>
      <c r="W17" s="29">
        <v>0.18182000000000001</v>
      </c>
      <c r="X17" s="30">
        <v>416.47</v>
      </c>
      <c r="Y17" s="29">
        <v>0.62888999999999995</v>
      </c>
      <c r="Z17" s="29">
        <v>0.86263999999999996</v>
      </c>
      <c r="AA17" s="29">
        <v>0.218</v>
      </c>
      <c r="AB17" s="30">
        <v>13</v>
      </c>
      <c r="AC17" s="29">
        <v>0.42857000000000001</v>
      </c>
      <c r="AD17" s="30">
        <v>22</v>
      </c>
      <c r="AE17" s="29">
        <v>0.63636000000000004</v>
      </c>
      <c r="AF17" s="33">
        <v>1.8080000000000001</v>
      </c>
      <c r="AG17" s="33">
        <v>2.3370000000000002</v>
      </c>
      <c r="AH17" s="33">
        <v>3.722</v>
      </c>
      <c r="AI17" s="33">
        <v>4.5010000000000003</v>
      </c>
      <c r="AJ17" s="33">
        <v>5.6669999999999998</v>
      </c>
      <c r="AK17" s="34">
        <v>8.298</v>
      </c>
      <c r="AL17" s="29">
        <v>0.27272999999999997</v>
      </c>
      <c r="AM17" s="29">
        <v>9.0910000000000005E-2</v>
      </c>
      <c r="AN17" s="50">
        <v>97026</v>
      </c>
      <c r="AO17" s="30">
        <v>289.89999999999998</v>
      </c>
      <c r="AP17" s="29">
        <v>0.47162999999999999</v>
      </c>
      <c r="AQ17" s="29">
        <v>0.98462000000000005</v>
      </c>
      <c r="AR17" s="29">
        <v>0.124</v>
      </c>
      <c r="AS17" s="54">
        <v>16</v>
      </c>
      <c r="AT17" s="29">
        <v>0.25</v>
      </c>
      <c r="AU17" s="29">
        <v>0.28886000000000001</v>
      </c>
      <c r="AV17" s="54">
        <v>18</v>
      </c>
      <c r="AW17" s="29">
        <v>0.15</v>
      </c>
    </row>
    <row r="18" spans="1:49" x14ac:dyDescent="0.2">
      <c r="A18" s="17" t="str">
        <f t="shared" si="9"/>
        <v>MIT-CovAlliance</v>
      </c>
      <c r="B18" s="17" t="str">
        <f>IF(AND(OR(NOT(IsForecastDateRestricted),AND(D18&gt;=StartDate,D18&lt;=EndDate)),OR(NOT(IsTargetDateRestricted),AND(F18&gt;=FirstTargetDate,F18&lt;=EndTargetDate)),
OR(AND(Is1Week,E18="1 wk ahead inc death"),AND(Is2Week,E18="2 wk ahead inc death"),AND(Is3Week,E18="3 wk ahead inc death"),AND(Is4Week,E18="4 wk ahead inc death")),
OR(NOT(IsActiveModelsOnly),_xlfn.XLOOKUP(C18,'Model Analyzer'!B$4:B$100,'Model Analyzer'!C$4:C$100))),EvalData!C18,"NA")</f>
        <v>MIT-CovAlliance</v>
      </c>
      <c r="C18" s="17" t="s">
        <v>22</v>
      </c>
      <c r="D18" s="36" t="d">
        <v>2020-07-06</v>
      </c>
      <c r="E18" s="17" t="s">
        <v>11</v>
      </c>
      <c r="F18" s="36" t="d">
        <v>2020-07-11</v>
      </c>
      <c r="G18" s="26">
        <v>-4611</v>
      </c>
      <c r="H18" s="27">
        <v>-2.117</v>
      </c>
      <c r="I18" s="28">
        <v>-0.87963000000000002</v>
      </c>
      <c r="J18" s="28">
        <v>-7.3074500000000002</v>
      </c>
      <c r="K18" s="29">
        <v>0</v>
      </c>
      <c r="L18" s="30">
        <v>24</v>
      </c>
      <c r="M18" s="29">
        <v>4.1669999999999999E-2</v>
      </c>
      <c r="N18" s="30">
        <v>51</v>
      </c>
      <c r="O18" s="26">
        <v>286.82</v>
      </c>
      <c r="P18" s="26">
        <v>189587.22</v>
      </c>
      <c r="Q18" s="26">
        <v>271.45</v>
      </c>
      <c r="R18" s="31">
        <v>1.01841</v>
      </c>
      <c r="S18" s="32">
        <v>0.36771999999999999</v>
      </c>
      <c r="T18" s="29">
        <v>3.0000300000000002</v>
      </c>
      <c r="U18" s="29">
        <v>3.4173800000000001</v>
      </c>
      <c r="V18" s="29">
        <v>0.13725000000000001</v>
      </c>
      <c r="W18" s="29">
        <v>0.68627000000000005</v>
      </c>
      <c r="X18" s="30">
        <v>820.54</v>
      </c>
      <c r="Y18" s="29">
        <v>4.3103199999999999</v>
      </c>
      <c r="Z18" s="29">
        <v>2.7227700000000001</v>
      </c>
      <c r="AA18" s="29">
        <v>0</v>
      </c>
      <c r="AB18" s="30">
        <v>21</v>
      </c>
      <c r="AC18" s="29">
        <v>4.7620000000000003E-2</v>
      </c>
      <c r="AD18" s="30">
        <v>51</v>
      </c>
      <c r="AE18" s="29">
        <v>0.35293999999999998</v>
      </c>
      <c r="AF18" s="33">
        <v>1.4</v>
      </c>
      <c r="AG18" s="33">
        <v>1.917</v>
      </c>
      <c r="AH18" s="33">
        <v>3.8780000000000001</v>
      </c>
      <c r="AI18" s="33">
        <v>54.366</v>
      </c>
      <c r="AJ18" s="33">
        <v>39.204999999999998</v>
      </c>
      <c r="AK18" s="34">
        <v>74.063000000000002</v>
      </c>
      <c r="AL18" s="29">
        <v>1.9609999999999999E-2</v>
      </c>
      <c r="AM18" s="29">
        <v>0.19608</v>
      </c>
      <c r="AN18" s="50">
        <v>265909</v>
      </c>
      <c r="AO18" s="30">
        <v>9762.6</v>
      </c>
      <c r="AP18" s="29">
        <v>0.43180000000000002</v>
      </c>
      <c r="AQ18" s="29">
        <v>0.90146999999999999</v>
      </c>
      <c r="AR18" s="29">
        <v>0.14399999999999999</v>
      </c>
      <c r="AS18" s="54">
        <v>15</v>
      </c>
      <c r="AT18" s="29">
        <v>0.3</v>
      </c>
      <c r="AU18" s="29">
        <v>0.36181000000000002</v>
      </c>
      <c r="AV18" s="54">
        <v>14</v>
      </c>
      <c r="AW18" s="29">
        <v>0.35</v>
      </c>
    </row>
    <row r="19" spans="1:49" x14ac:dyDescent="0.2">
      <c r="A19" s="17" t="str">
        <f t="shared" si="9"/>
        <v>MIT-ORC</v>
      </c>
      <c r="B19" s="17" t="str">
        <f>IF(AND(OR(NOT(IsForecastDateRestricted),AND(D19&gt;=StartDate,D19&lt;=EndDate)),OR(NOT(IsTargetDateRestricted),AND(F19&gt;=FirstTargetDate,F19&lt;=EndTargetDate)),
OR(AND(Is1Week,E19="1 wk ahead inc death"),AND(Is2Week,E19="2 wk ahead inc death"),AND(Is3Week,E19="3 wk ahead inc death"),AND(Is4Week,E19="4 wk ahead inc death")),
OR(NOT(IsActiveModelsOnly),_xlfn.XLOOKUP(C19,'Model Analyzer'!B$4:B$100,'Model Analyzer'!C$4:C$100))),EvalData!C19,"NA")</f>
        <v>MIT-ORC</v>
      </c>
      <c r="C19" s="17" t="s">
        <v>23</v>
      </c>
      <c r="D19" s="36" t="d">
        <v>2020-07-06</v>
      </c>
      <c r="E19" s="17" t="s">
        <v>11</v>
      </c>
      <c r="F19" s="36" t="d">
        <v>2020-07-11</v>
      </c>
      <c r="G19" s="26">
        <v>2276</v>
      </c>
      <c r="H19" s="27">
        <v>0.36099999999999999</v>
      </c>
      <c r="I19" s="28">
        <v>0.43419000000000002</v>
      </c>
      <c r="J19" s="28">
        <v>0.43419000000000002</v>
      </c>
      <c r="K19" s="29">
        <v>0</v>
      </c>
      <c r="L19" s="30">
        <v>14</v>
      </c>
      <c r="M19" s="29">
        <v>0.45833000000000002</v>
      </c>
      <c r="N19" s="30">
        <v>51</v>
      </c>
      <c r="O19" s="26">
        <v>29.03</v>
      </c>
      <c r="P19" s="26">
        <v>4567.09</v>
      </c>
      <c r="Q19" s="26">
        <v>71.92</v>
      </c>
      <c r="R19" s="31">
        <v>0.51661000000000001</v>
      </c>
      <c r="S19" s="32">
        <v>0.38777</v>
      </c>
      <c r="T19" s="29">
        <v>1.0824800000000001</v>
      </c>
      <c r="U19" s="29">
        <v>0.72323999999999999</v>
      </c>
      <c r="V19" s="29">
        <v>0.15686</v>
      </c>
      <c r="W19" s="29">
        <v>0.33333000000000002</v>
      </c>
      <c r="X19" s="30">
        <v>148.41</v>
      </c>
      <c r="Y19" s="29">
        <v>1.02274</v>
      </c>
      <c r="Z19" s="29">
        <v>0.62863999999999998</v>
      </c>
      <c r="AA19" s="29">
        <v>0.127</v>
      </c>
      <c r="AB19" s="30">
        <v>17</v>
      </c>
      <c r="AC19" s="29">
        <v>0.23810000000000001</v>
      </c>
      <c r="AD19" s="30">
        <v>51</v>
      </c>
      <c r="AE19" s="29">
        <v>0.92157</v>
      </c>
      <c r="AF19" s="33">
        <v>3.6890000000000001</v>
      </c>
      <c r="AG19" s="33">
        <v>20</v>
      </c>
      <c r="AH19" s="33">
        <v>60.408000000000001</v>
      </c>
      <c r="AI19" s="33">
        <v>156.422</v>
      </c>
      <c r="AJ19" s="33">
        <v>195</v>
      </c>
      <c r="AK19" s="34">
        <v>314</v>
      </c>
      <c r="AL19" s="29">
        <v>7.843E-2</v>
      </c>
      <c r="AM19" s="29">
        <v>0.78430999999999995</v>
      </c>
      <c r="AN19" s="50">
        <v>38465</v>
      </c>
      <c r="AO19" s="30">
        <v>551.5</v>
      </c>
      <c r="AP19" s="29">
        <v>0.13433999999999999</v>
      </c>
      <c r="AQ19" s="29">
        <v>0.28047</v>
      </c>
      <c r="AR19" s="29">
        <v>6.2E-2</v>
      </c>
      <c r="AS19" s="54">
        <v>18</v>
      </c>
      <c r="AT19" s="29">
        <v>0.15</v>
      </c>
      <c r="AU19" s="29">
        <v>0.45234999999999997</v>
      </c>
      <c r="AV19" s="54">
        <v>12</v>
      </c>
      <c r="AW19" s="29">
        <v>0.45</v>
      </c>
    </row>
    <row r="20" spans="1:49" x14ac:dyDescent="0.2">
      <c r="A20" s="17" t="str">
        <f t="shared" si="9"/>
        <v>MOBS</v>
      </c>
      <c r="B20" s="17" t="str">
        <f>IF(AND(OR(NOT(IsForecastDateRestricted),AND(D20&gt;=StartDate,D20&lt;=EndDate)),OR(NOT(IsTargetDateRestricted),AND(F20&gt;=FirstTargetDate,F20&lt;=EndTargetDate)),
OR(AND(Is1Week,E20="1 wk ahead inc death"),AND(Is2Week,E20="2 wk ahead inc death"),AND(Is3Week,E20="3 wk ahead inc death"),AND(Is4Week,E20="4 wk ahead inc death")),
OR(NOT(IsActiveModelsOnly),_xlfn.XLOOKUP(C20,'Model Analyzer'!B$4:B$100,'Model Analyzer'!C$4:C$100))),EvalData!C20,"NA")</f>
        <v>MOBS</v>
      </c>
      <c r="C20" s="17" t="s">
        <v>24</v>
      </c>
      <c r="D20" s="36" t="d">
        <v>2020-07-06</v>
      </c>
      <c r="E20" s="17" t="s">
        <v>11</v>
      </c>
      <c r="F20" s="36" t="d">
        <v>2020-07-11</v>
      </c>
      <c r="G20" s="26">
        <v>-988</v>
      </c>
      <c r="H20" s="27">
        <v>-0.20899999999999999</v>
      </c>
      <c r="I20" s="28">
        <v>-0.18848000000000001</v>
      </c>
      <c r="J20" s="28">
        <v>-0.23225000000000001</v>
      </c>
      <c r="K20" s="29">
        <v>0.75</v>
      </c>
      <c r="L20" s="30">
        <v>7</v>
      </c>
      <c r="M20" s="29">
        <v>0.75</v>
      </c>
      <c r="N20" s="30">
        <v>50</v>
      </c>
      <c r="O20" s="26">
        <v>34.19</v>
      </c>
      <c r="P20" s="26">
        <v>1848.44</v>
      </c>
      <c r="Q20" s="26">
        <v>45.08</v>
      </c>
      <c r="R20" s="31">
        <v>0.44283</v>
      </c>
      <c r="S20" s="32">
        <v>-4.863E-2</v>
      </c>
      <c r="T20" s="29">
        <v>1.35206</v>
      </c>
      <c r="U20" s="29">
        <v>0.30962000000000001</v>
      </c>
      <c r="V20" s="29">
        <v>0.24</v>
      </c>
      <c r="W20" s="29">
        <v>0.3</v>
      </c>
      <c r="X20" s="30">
        <v>91.39</v>
      </c>
      <c r="Y20" s="29">
        <v>1.04114</v>
      </c>
      <c r="Z20" s="29">
        <v>0.53957999999999995</v>
      </c>
      <c r="AA20" s="29">
        <v>0.29599999999999999</v>
      </c>
      <c r="AB20" s="30">
        <v>10</v>
      </c>
      <c r="AC20" s="29">
        <v>0.57142999999999999</v>
      </c>
      <c r="AD20" s="30">
        <v>50</v>
      </c>
      <c r="AE20" s="29">
        <v>0.52</v>
      </c>
      <c r="AF20" s="33">
        <v>1.518</v>
      </c>
      <c r="AG20" s="33">
        <v>2</v>
      </c>
      <c r="AH20" s="33">
        <v>2.4969999999999999</v>
      </c>
      <c r="AI20" s="33">
        <v>4.282</v>
      </c>
      <c r="AJ20" s="33">
        <v>4.1379999999999999</v>
      </c>
      <c r="AK20" s="34">
        <v>8.1999999999999993</v>
      </c>
      <c r="AL20" s="29">
        <v>0.14000000000000001</v>
      </c>
      <c r="AM20" s="29">
        <v>0.04</v>
      </c>
      <c r="AN20" s="50">
        <v>41671</v>
      </c>
      <c r="AO20" s="30">
        <v>888.4</v>
      </c>
      <c r="AP20" s="29">
        <v>0.52644000000000002</v>
      </c>
      <c r="AQ20" s="29">
        <v>1</v>
      </c>
      <c r="AR20" s="29">
        <v>0.35099999999999998</v>
      </c>
      <c r="AS20" s="54">
        <v>5</v>
      </c>
      <c r="AT20" s="29">
        <v>0.8</v>
      </c>
      <c r="AU20" s="29">
        <v>0.53664000000000001</v>
      </c>
      <c r="AV20" s="54">
        <v>11</v>
      </c>
      <c r="AW20" s="29">
        <v>0.5</v>
      </c>
    </row>
    <row r="21" spans="1:49" x14ac:dyDescent="0.2">
      <c r="A21" s="17" t="str">
        <f t="shared" si="9"/>
        <v>NotreDame-Mobility</v>
      </c>
      <c r="B21" s="17" t="str">
        <f>IF(AND(OR(NOT(IsForecastDateRestricted),AND(D21&gt;=StartDate,D21&lt;=EndDate)),OR(NOT(IsTargetDateRestricted),AND(F21&gt;=FirstTargetDate,F21&lt;=EndTargetDate)),
OR(AND(Is1Week,E21="1 wk ahead inc death"),AND(Is2Week,E21="2 wk ahead inc death"),AND(Is3Week,E21="3 wk ahead inc death"),AND(Is4Week,E21="4 wk ahead inc death")),
OR(NOT(IsActiveModelsOnly),_xlfn.XLOOKUP(C21,'Model Analyzer'!B$4:B$100,'Model Analyzer'!C$4:C$100))),EvalData!C21,"NA")</f>
        <v>NotreDame-Mobility</v>
      </c>
      <c r="C21" s="17" t="s">
        <v>25</v>
      </c>
      <c r="D21" s="36" t="d">
        <v>2020-07-06</v>
      </c>
      <c r="E21" s="17" t="s">
        <v>11</v>
      </c>
      <c r="F21" s="36" t="d">
        <v>2020-07-11</v>
      </c>
      <c r="G21" s="26">
        <v>-2251</v>
      </c>
      <c r="H21" s="27">
        <v>-0.56100000000000005</v>
      </c>
      <c r="I21" s="28">
        <v>-0.42942000000000002</v>
      </c>
      <c r="J21" s="28">
        <v>-0.75258999999999998</v>
      </c>
      <c r="K21" s="29">
        <v>0</v>
      </c>
      <c r="L21" s="30">
        <v>19</v>
      </c>
      <c r="M21" s="29">
        <v>0.25</v>
      </c>
      <c r="N21" s="30">
        <v>51</v>
      </c>
      <c r="O21" s="26">
        <v>61</v>
      </c>
      <c r="P21" s="26">
        <v>2238.31</v>
      </c>
      <c r="Q21" s="26">
        <v>47.25</v>
      </c>
      <c r="R21" s="31">
        <v>0.42052</v>
      </c>
      <c r="S21" s="32">
        <v>-0.30227999999999999</v>
      </c>
      <c r="T21" s="29">
        <v>1.07562</v>
      </c>
      <c r="U21" s="29">
        <v>0.20871999999999999</v>
      </c>
      <c r="V21" s="29">
        <v>0.31373000000000001</v>
      </c>
      <c r="W21" s="29">
        <v>0.21568999999999999</v>
      </c>
      <c r="X21" s="30">
        <v>103.25</v>
      </c>
      <c r="Y21" s="29">
        <v>0.94321999999999995</v>
      </c>
      <c r="Z21" s="29">
        <v>0.59499999999999997</v>
      </c>
      <c r="AA21" s="29">
        <v>0.219</v>
      </c>
      <c r="AB21" s="30">
        <v>12</v>
      </c>
      <c r="AC21" s="29">
        <v>0.47619</v>
      </c>
      <c r="AD21" s="30">
        <v>51</v>
      </c>
      <c r="AE21" s="29">
        <v>0.60784000000000005</v>
      </c>
      <c r="AF21" s="33">
        <v>1.7410000000000001</v>
      </c>
      <c r="AG21" s="33">
        <v>2.3679999999999999</v>
      </c>
      <c r="AH21" s="33">
        <v>3.3330000000000002</v>
      </c>
      <c r="AI21" s="33">
        <v>6.665</v>
      </c>
      <c r="AJ21" s="33">
        <v>7.9640000000000004</v>
      </c>
      <c r="AK21" s="34">
        <v>15</v>
      </c>
      <c r="AL21" s="29">
        <v>0.11765</v>
      </c>
      <c r="AM21" s="29">
        <v>0.21568999999999999</v>
      </c>
      <c r="AN21" s="50">
        <v>51852</v>
      </c>
      <c r="AO21" s="30">
        <v>637.20000000000005</v>
      </c>
      <c r="AP21" s="29">
        <v>0.43692999999999999</v>
      </c>
      <c r="AQ21" s="29">
        <v>0.91215999999999997</v>
      </c>
      <c r="AR21" s="29">
        <v>0.28899999999999998</v>
      </c>
      <c r="AS21" s="54">
        <v>11</v>
      </c>
      <c r="AT21" s="29">
        <v>0.5</v>
      </c>
      <c r="AU21" s="29">
        <v>0.63212000000000002</v>
      </c>
      <c r="AV21" s="54">
        <v>10</v>
      </c>
      <c r="AW21" s="29">
        <v>0.55000000000000004</v>
      </c>
    </row>
    <row r="22" spans="1:49" x14ac:dyDescent="0.2">
      <c r="A22" s="17" t="str">
        <f t="shared" si="9"/>
        <v>Oliver Wyman</v>
      </c>
      <c r="B22" s="17" t="str">
        <f>IF(AND(OR(NOT(IsForecastDateRestricted),AND(D22&gt;=StartDate,D22&lt;=EndDate)),OR(NOT(IsTargetDateRestricted),AND(F22&gt;=FirstTargetDate,F22&lt;=EndTargetDate)),
OR(AND(Is1Week,E22="1 wk ahead inc death"),AND(Is2Week,E22="2 wk ahead inc death"),AND(Is3Week,E22="3 wk ahead inc death"),AND(Is4Week,E22="4 wk ahead inc death")),
OR(NOT(IsActiveModelsOnly),_xlfn.XLOOKUP(C22,'Model Analyzer'!B$4:B$100,'Model Analyzer'!C$4:C$100))),EvalData!C22,"NA")</f>
        <v>Oliver Wyman</v>
      </c>
      <c r="C22" s="17" t="s">
        <v>26</v>
      </c>
      <c r="D22" s="36" t="d">
        <v>2020-07-06</v>
      </c>
      <c r="E22" s="17" t="s">
        <v>11</v>
      </c>
      <c r="F22" s="36" t="d">
        <v>2020-07-11</v>
      </c>
      <c r="G22" s="26">
        <v>-1279</v>
      </c>
      <c r="H22" s="27">
        <v>-0.28000000000000003</v>
      </c>
      <c r="I22" s="28">
        <v>-0.24399000000000001</v>
      </c>
      <c r="J22" s="28">
        <v>-0.32274000000000003</v>
      </c>
      <c r="K22" s="29">
        <v>0</v>
      </c>
      <c r="L22" s="30">
        <v>11</v>
      </c>
      <c r="M22" s="29">
        <v>0.58333000000000002</v>
      </c>
      <c r="N22" s="30">
        <v>51</v>
      </c>
      <c r="O22" s="26">
        <v>22.98</v>
      </c>
      <c r="P22" s="26">
        <v>1049.52</v>
      </c>
      <c r="Q22" s="26">
        <v>32.39</v>
      </c>
      <c r="R22" s="31">
        <v>0.27505000000000002</v>
      </c>
      <c r="S22" s="32">
        <v>-9.5310000000000006E-2</v>
      </c>
      <c r="T22" s="29">
        <v>0.92040999999999995</v>
      </c>
      <c r="U22" s="29">
        <v>0.17577000000000001</v>
      </c>
      <c r="V22" s="29">
        <v>0.41176000000000001</v>
      </c>
      <c r="W22" s="29">
        <v>0.17646999999999999</v>
      </c>
      <c r="X22" s="30">
        <v>82.55</v>
      </c>
      <c r="Y22" s="29">
        <v>0.74194000000000004</v>
      </c>
      <c r="Z22" s="29">
        <v>0.42551</v>
      </c>
      <c r="AA22" s="29">
        <v>0.52500000000000002</v>
      </c>
      <c r="AB22" s="30">
        <v>2</v>
      </c>
      <c r="AC22" s="29">
        <v>0.95238</v>
      </c>
      <c r="AD22" s="30">
        <v>51</v>
      </c>
      <c r="AE22" s="29">
        <v>0.90195999999999998</v>
      </c>
      <c r="AF22" s="33">
        <v>2.6880000000000002</v>
      </c>
      <c r="AG22" s="33">
        <v>4.9119999999999999</v>
      </c>
      <c r="AH22" s="33">
        <v>16</v>
      </c>
      <c r="AI22" s="33">
        <v>38.732999999999997</v>
      </c>
      <c r="AJ22" s="33">
        <v>37.625</v>
      </c>
      <c r="AK22" s="34">
        <v>128</v>
      </c>
      <c r="AL22" s="29">
        <v>0.13725000000000001</v>
      </c>
      <c r="AM22" s="29">
        <v>0.56862999999999997</v>
      </c>
      <c r="AN22" s="50">
        <v>16705</v>
      </c>
      <c r="AO22" s="30">
        <v>406</v>
      </c>
      <c r="AP22" s="29">
        <v>0.21312999999999999</v>
      </c>
      <c r="AQ22" s="29">
        <v>0.44495000000000001</v>
      </c>
      <c r="AR22" s="29">
        <v>0.20599999999999999</v>
      </c>
      <c r="AS22" s="54">
        <v>13</v>
      </c>
      <c r="AT22" s="29">
        <v>0.4</v>
      </c>
      <c r="AU22" s="29">
        <v>0.64134999999999998</v>
      </c>
      <c r="AV22" s="54">
        <v>9</v>
      </c>
      <c r="AW22" s="29">
        <v>0.6</v>
      </c>
    </row>
    <row r="23" spans="1:49" x14ac:dyDescent="0.2">
      <c r="A23" s="17" t="str">
        <f t="shared" si="9"/>
        <v>PSI</v>
      </c>
      <c r="B23" s="17" t="str">
        <f>IF(AND(OR(NOT(IsForecastDateRestricted),AND(D23&gt;=StartDate,D23&lt;=EndDate)),OR(NOT(IsTargetDateRestricted),AND(F23&gt;=FirstTargetDate,F23&lt;=EndTargetDate)),
OR(AND(Is1Week,E23="1 wk ahead inc death"),AND(Is2Week,E23="2 wk ahead inc death"),AND(Is3Week,E23="3 wk ahead inc death"),AND(Is4Week,E23="4 wk ahead inc death")),
OR(NOT(IsActiveModelsOnly),_xlfn.XLOOKUP(C23,'Model Analyzer'!B$4:B$100,'Model Analyzer'!C$4:C$100))),EvalData!C23,"NA")</f>
        <v>PSI</v>
      </c>
      <c r="C23" s="17" t="s">
        <v>27</v>
      </c>
      <c r="D23" s="36" t="d">
        <v>2020-07-06</v>
      </c>
      <c r="E23" s="17" t="s">
        <v>11</v>
      </c>
      <c r="F23" s="36" t="d">
        <v>2020-07-11</v>
      </c>
      <c r="G23" s="26">
        <v>-2124</v>
      </c>
      <c r="H23" s="27">
        <v>-0.52</v>
      </c>
      <c r="I23" s="28">
        <v>-0.40518999999999999</v>
      </c>
      <c r="J23" s="28">
        <v>-0.68120999999999998</v>
      </c>
      <c r="K23" s="29">
        <v>0</v>
      </c>
      <c r="L23" s="30">
        <v>18</v>
      </c>
      <c r="M23" s="29">
        <v>0.29166999999999998</v>
      </c>
      <c r="N23" s="30">
        <v>51</v>
      </c>
      <c r="O23" s="26">
        <v>64.040000000000006</v>
      </c>
      <c r="P23" s="26">
        <v>3141.2</v>
      </c>
      <c r="Q23" s="26">
        <v>60.25</v>
      </c>
      <c r="R23" s="31">
        <v>0.62943000000000005</v>
      </c>
      <c r="S23" s="32">
        <v>-0.54569000000000001</v>
      </c>
      <c r="T23" s="29">
        <v>1.6514800000000001</v>
      </c>
      <c r="U23" s="29">
        <v>-2.5409999999999999E-2</v>
      </c>
      <c r="V23" s="29">
        <v>0.21568999999999999</v>
      </c>
      <c r="W23" s="29">
        <v>0.47059000000000001</v>
      </c>
      <c r="X23" s="30">
        <v>126.58</v>
      </c>
      <c r="Y23" s="29">
        <v>1.22702</v>
      </c>
      <c r="Z23" s="29">
        <v>0.79878000000000005</v>
      </c>
      <c r="AA23" s="29">
        <v>6.6000000000000003E-2</v>
      </c>
      <c r="AB23" s="30">
        <v>19</v>
      </c>
      <c r="AC23" s="29">
        <v>0.14285999999999999</v>
      </c>
      <c r="AD23" s="30">
        <v>51</v>
      </c>
      <c r="AE23" s="29">
        <v>0.84314</v>
      </c>
      <c r="AF23" s="33">
        <v>7.069</v>
      </c>
      <c r="AG23" s="33">
        <v>12.586</v>
      </c>
      <c r="AH23" s="33">
        <v>27.5</v>
      </c>
      <c r="AI23" s="33">
        <v>88.677999999999997</v>
      </c>
      <c r="AJ23" s="33">
        <v>128</v>
      </c>
      <c r="AK23" s="34">
        <v>234</v>
      </c>
      <c r="AL23" s="29">
        <v>9.8040000000000002E-2</v>
      </c>
      <c r="AM23" s="29">
        <v>0.70587999999999995</v>
      </c>
      <c r="AN23" s="50">
        <v>32975</v>
      </c>
      <c r="AO23" s="30">
        <v>338.5</v>
      </c>
      <c r="AP23" s="29">
        <v>0.12422999999999999</v>
      </c>
      <c r="AQ23" s="29">
        <v>0.25935999999999998</v>
      </c>
      <c r="AR23" s="29">
        <v>4.1000000000000002E-2</v>
      </c>
      <c r="AS23" s="54">
        <v>19</v>
      </c>
      <c r="AT23" s="29">
        <v>0.1</v>
      </c>
      <c r="AU23" s="29">
        <v>0.33896999999999999</v>
      </c>
      <c r="AV23" s="54">
        <v>16</v>
      </c>
      <c r="AW23" s="29">
        <v>0.25</v>
      </c>
    </row>
    <row r="24" spans="1:49" x14ac:dyDescent="0.2">
      <c r="A24" s="17" t="str">
        <f t="shared" si="9"/>
        <v>QJHong</v>
      </c>
      <c r="B24" s="17" t="str">
        <f>IF(AND(OR(NOT(IsForecastDateRestricted),AND(D24&gt;=StartDate,D24&lt;=EndDate)),OR(NOT(IsTargetDateRestricted),AND(F24&gt;=FirstTargetDate,F24&lt;=EndTargetDate)),
OR(AND(Is1Week,E24="1 wk ahead inc death"),AND(Is2Week,E24="2 wk ahead inc death"),AND(Is3Week,E24="3 wk ahead inc death"),AND(Is4Week,E24="4 wk ahead inc death")),
OR(NOT(IsActiveModelsOnly),_xlfn.XLOOKUP(C24,'Model Analyzer'!B$4:B$100,'Model Analyzer'!C$4:C$100))),EvalData!C24,"NA")</f>
        <v>QJHong</v>
      </c>
      <c r="C24" s="17" t="s">
        <v>28</v>
      </c>
      <c r="D24" s="36" t="d">
        <v>2020-07-06</v>
      </c>
      <c r="E24" s="17" t="s">
        <v>11</v>
      </c>
      <c r="F24" s="36" t="d">
        <v>2020-07-11</v>
      </c>
      <c r="G24" s="26">
        <v>1385</v>
      </c>
      <c r="H24" s="27">
        <v>0.23400000000000001</v>
      </c>
      <c r="I24" s="28">
        <v>0.26421</v>
      </c>
      <c r="J24" s="28">
        <v>0.26421</v>
      </c>
      <c r="K24" s="29">
        <v>0.75</v>
      </c>
      <c r="L24" s="30">
        <v>8</v>
      </c>
      <c r="M24" s="29">
        <v>0.70833000000000002</v>
      </c>
    </row>
    <row r="25" spans="1:49" x14ac:dyDescent="0.2">
      <c r="A25" s="17" t="str">
        <f t="shared" si="9"/>
        <v>UA</v>
      </c>
      <c r="B25" s="17" t="str">
        <f>IF(AND(OR(NOT(IsForecastDateRestricted),AND(D25&gt;=StartDate,D25&lt;=EndDate)),OR(NOT(IsTargetDateRestricted),AND(F25&gt;=FirstTargetDate,F25&lt;=EndTargetDate)),
OR(AND(Is1Week,E25="1 wk ahead inc death"),AND(Is2Week,E25="2 wk ahead inc death"),AND(Is3Week,E25="3 wk ahead inc death"),AND(Is4Week,E25="4 wk ahead inc death")),
OR(NOT(IsActiveModelsOnly),_xlfn.XLOOKUP(C25,'Model Analyzer'!B$4:B$100,'Model Analyzer'!C$4:C$100))),EvalData!C25,"NA")</f>
        <v>UA</v>
      </c>
      <c r="C25" s="17" t="s">
        <v>29</v>
      </c>
      <c r="D25" s="36" t="d">
        <v>2020-07-06</v>
      </c>
      <c r="E25" s="17" t="s">
        <v>11</v>
      </c>
      <c r="F25" s="36" t="d">
        <v>2020-07-11</v>
      </c>
      <c r="G25" s="26">
        <v>-2316</v>
      </c>
      <c r="H25" s="27">
        <v>-0.58299999999999996</v>
      </c>
      <c r="I25" s="28">
        <v>-0.44181999999999999</v>
      </c>
      <c r="J25" s="28">
        <v>-0.79152</v>
      </c>
      <c r="K25" s="29">
        <v>0</v>
      </c>
      <c r="L25" s="30">
        <v>20</v>
      </c>
      <c r="M25" s="29">
        <v>0.20832999999999999</v>
      </c>
      <c r="N25" s="30">
        <v>51</v>
      </c>
      <c r="O25" s="26">
        <v>34.64</v>
      </c>
      <c r="P25" s="26">
        <v>1470.66</v>
      </c>
      <c r="Q25" s="26">
        <v>46.2</v>
      </c>
      <c r="R25" s="31">
        <v>0.47760999999999998</v>
      </c>
      <c r="S25" s="32">
        <v>-0.51622000000000001</v>
      </c>
      <c r="T25" s="29">
        <v>1.26946</v>
      </c>
      <c r="U25" s="29">
        <v>-0.58931999999999995</v>
      </c>
      <c r="V25" s="29">
        <v>0.23529</v>
      </c>
      <c r="W25" s="29">
        <v>0.35293999999999998</v>
      </c>
      <c r="X25" s="30">
        <v>100.88</v>
      </c>
      <c r="Y25" s="29">
        <v>0.73577999999999999</v>
      </c>
      <c r="Z25" s="29">
        <v>0.63097999999999999</v>
      </c>
      <c r="AA25" s="29">
        <v>0.20499999999999999</v>
      </c>
      <c r="AB25" s="30">
        <v>14</v>
      </c>
      <c r="AC25" s="29">
        <v>0.38095000000000001</v>
      </c>
      <c r="AD25" s="30">
        <v>51</v>
      </c>
      <c r="AE25" s="29">
        <v>0.41176000000000001</v>
      </c>
      <c r="AF25" s="33">
        <v>1.4019999999999999</v>
      </c>
      <c r="AG25" s="33">
        <v>1.6579999999999999</v>
      </c>
      <c r="AH25" s="33">
        <v>2.2000000000000002</v>
      </c>
      <c r="AI25" s="33">
        <v>3.266</v>
      </c>
      <c r="AJ25" s="33">
        <v>3.875</v>
      </c>
      <c r="AK25" s="34">
        <v>6</v>
      </c>
      <c r="AL25" s="29">
        <v>0.11765</v>
      </c>
      <c r="AM25" s="29">
        <v>0</v>
      </c>
      <c r="AN25" s="50">
        <v>67231</v>
      </c>
      <c r="AO25" s="30">
        <v>779.1</v>
      </c>
      <c r="AP25" s="29">
        <v>0.58601000000000003</v>
      </c>
      <c r="AQ25" s="29">
        <v>1</v>
      </c>
      <c r="AR25" s="29">
        <v>0.31</v>
      </c>
      <c r="AS25" s="54">
        <v>9</v>
      </c>
      <c r="AT25" s="29">
        <v>0.6</v>
      </c>
      <c r="AU25" s="29">
        <v>0.43343999999999999</v>
      </c>
      <c r="AV25" s="54">
        <v>13</v>
      </c>
      <c r="AW25" s="29">
        <v>0.4</v>
      </c>
    </row>
    <row r="26" spans="1:49" x14ac:dyDescent="0.2">
      <c r="A26" s="17" t="str">
        <f t="shared" si="9"/>
        <v>UCLA</v>
      </c>
      <c r="B26" s="17" t="str">
        <f>IF(AND(OR(NOT(IsForecastDateRestricted),AND(D26&gt;=StartDate,D26&lt;=EndDate)),OR(NOT(IsTargetDateRestricted),AND(F26&gt;=FirstTargetDate,F26&lt;=EndTargetDate)),
OR(AND(Is1Week,E26="1 wk ahead inc death"),AND(Is2Week,E26="2 wk ahead inc death"),AND(Is3Week,E26="3 wk ahead inc death"),AND(Is4Week,E26="4 wk ahead inc death")),
OR(NOT(IsActiveModelsOnly),_xlfn.XLOOKUP(C26,'Model Analyzer'!B$4:B$100,'Model Analyzer'!C$4:C$100))),EvalData!C26,"NA")</f>
        <v>UCLA</v>
      </c>
      <c r="C26" s="17" t="s">
        <v>30</v>
      </c>
      <c r="D26" s="36" t="d">
        <v>2020-07-06</v>
      </c>
      <c r="E26" s="17" t="s">
        <v>11</v>
      </c>
      <c r="F26" s="36" t="d">
        <v>2020-07-11</v>
      </c>
      <c r="G26" s="26">
        <v>-1948</v>
      </c>
      <c r="H26" s="27">
        <v>-0.46500000000000002</v>
      </c>
      <c r="I26" s="28">
        <v>-0.37161</v>
      </c>
      <c r="J26" s="28">
        <v>-0.59138000000000002</v>
      </c>
      <c r="K26" s="29">
        <v>0</v>
      </c>
      <c r="L26" s="30">
        <v>17</v>
      </c>
      <c r="M26" s="29">
        <v>0.33333000000000002</v>
      </c>
      <c r="N26" s="30">
        <v>51</v>
      </c>
      <c r="O26" s="26">
        <v>27.69</v>
      </c>
      <c r="P26" s="26">
        <v>1147.01</v>
      </c>
      <c r="Q26" s="26">
        <v>38.47</v>
      </c>
      <c r="R26" s="31">
        <v>0.42910999999999999</v>
      </c>
      <c r="S26" s="32">
        <v>-0.32401999999999997</v>
      </c>
      <c r="T26" s="29">
        <v>1.02563</v>
      </c>
      <c r="U26" s="29">
        <v>-0.13120000000000001</v>
      </c>
      <c r="V26" s="29">
        <v>0.23529</v>
      </c>
      <c r="W26" s="29">
        <v>0.25490000000000002</v>
      </c>
      <c r="X26" s="30">
        <v>87.88</v>
      </c>
      <c r="Y26" s="29">
        <v>0.72236</v>
      </c>
      <c r="Z26" s="29">
        <v>0.53190000000000004</v>
      </c>
      <c r="AA26" s="29">
        <v>0.29399999999999998</v>
      </c>
      <c r="AB26" s="30">
        <v>11</v>
      </c>
      <c r="AC26" s="29">
        <v>0.52381</v>
      </c>
      <c r="AD26" s="30">
        <v>51</v>
      </c>
      <c r="AE26" s="29">
        <v>0.33333000000000002</v>
      </c>
      <c r="AF26" s="33">
        <v>1.444</v>
      </c>
      <c r="AG26" s="33">
        <v>1.571</v>
      </c>
      <c r="AH26" s="33">
        <v>1.6619999999999999</v>
      </c>
      <c r="AI26" s="33">
        <v>1.7350000000000001</v>
      </c>
      <c r="AJ26" s="33">
        <v>1.7669999999999999</v>
      </c>
      <c r="AK26" s="34">
        <v>2</v>
      </c>
      <c r="AL26" s="29">
        <v>1.9609999999999999E-2</v>
      </c>
      <c r="AM26" s="29">
        <v>0</v>
      </c>
      <c r="AN26" s="50">
        <v>53427</v>
      </c>
      <c r="AO26" s="30">
        <v>915.9</v>
      </c>
      <c r="AP26" s="29">
        <v>0.75295999999999996</v>
      </c>
      <c r="AQ26" s="29">
        <v>1</v>
      </c>
      <c r="AR26" s="29">
        <v>0.33</v>
      </c>
      <c r="AS26" s="54">
        <v>7</v>
      </c>
      <c r="AT26" s="29">
        <v>0.7</v>
      </c>
      <c r="AU26" s="29">
        <v>0.35088000000000003</v>
      </c>
      <c r="AV26" s="54">
        <v>15</v>
      </c>
      <c r="AW26" s="29">
        <v>0.3</v>
      </c>
    </row>
    <row r="27" spans="1:49" x14ac:dyDescent="0.2">
      <c r="A27" s="17" t="str">
        <f t="shared" si="9"/>
        <v>UM</v>
      </c>
      <c r="B27" s="17" t="str">
        <f>IF(AND(OR(NOT(IsForecastDateRestricted),AND(D27&gt;=StartDate,D27&lt;=EndDate)),OR(NOT(IsTargetDateRestricted),AND(F27&gt;=FirstTargetDate,F27&lt;=EndTargetDate)),
OR(AND(Is1Week,E27="1 wk ahead inc death"),AND(Is2Week,E27="2 wk ahead inc death"),AND(Is3Week,E27="3 wk ahead inc death"),AND(Is4Week,E27="4 wk ahead inc death")),
OR(NOT(IsActiveModelsOnly),_xlfn.XLOOKUP(C27,'Model Analyzer'!B$4:B$100,'Model Analyzer'!C$4:C$100))),EvalData!C27,"NA")</f>
        <v>UM</v>
      </c>
      <c r="C27" s="17" t="s">
        <v>31</v>
      </c>
      <c r="D27" s="36" t="d">
        <v>2020-07-06</v>
      </c>
      <c r="E27" s="17" t="s">
        <v>11</v>
      </c>
      <c r="F27" s="36" t="d">
        <v>2020-07-11</v>
      </c>
      <c r="G27" s="26">
        <v>-2392</v>
      </c>
      <c r="H27" s="27">
        <v>-0.60899999999999999</v>
      </c>
      <c r="I27" s="28">
        <v>-0.45630999999999999</v>
      </c>
      <c r="J27" s="28">
        <v>-0.83930000000000005</v>
      </c>
      <c r="K27" s="29">
        <v>0</v>
      </c>
      <c r="L27" s="30">
        <v>21</v>
      </c>
      <c r="M27" s="29">
        <v>0.16667000000000001</v>
      </c>
    </row>
    <row r="28" spans="1:49" x14ac:dyDescent="0.2">
      <c r="A28" s="17" t="str">
        <f t="shared" si="9"/>
        <v>UMass-MB</v>
      </c>
      <c r="B28" s="17" t="str">
        <f>IF(AND(OR(NOT(IsForecastDateRestricted),AND(D28&gt;=StartDate,D28&lt;=EndDate)),OR(NOT(IsTargetDateRestricted),AND(F28&gt;=FirstTargetDate,F28&lt;=EndTargetDate)),
OR(AND(Is1Week,E28="1 wk ahead inc death"),AND(Is2Week,E28="2 wk ahead inc death"),AND(Is3Week,E28="3 wk ahead inc death"),AND(Is4Week,E28="4 wk ahead inc death")),
OR(NOT(IsActiveModelsOnly),_xlfn.XLOOKUP(C28,'Model Analyzer'!B$4:B$100,'Model Analyzer'!C$4:C$100))),EvalData!C28,"NA")</f>
        <v>UMass-MB</v>
      </c>
      <c r="C28" s="17" t="s">
        <v>32</v>
      </c>
      <c r="D28" s="36" t="d">
        <v>2020-07-06</v>
      </c>
      <c r="E28" s="17" t="s">
        <v>11</v>
      </c>
      <c r="F28" s="36" t="d">
        <v>2020-07-11</v>
      </c>
      <c r="G28" s="26">
        <v>-930</v>
      </c>
      <c r="H28" s="27">
        <v>-0.19500000000000001</v>
      </c>
      <c r="I28" s="28">
        <v>-0.17741000000000001</v>
      </c>
      <c r="J28" s="28">
        <v>-0.21568000000000001</v>
      </c>
      <c r="K28" s="29">
        <v>0.75</v>
      </c>
      <c r="L28" s="30">
        <v>6</v>
      </c>
      <c r="M28" s="29">
        <v>0.79166999999999998</v>
      </c>
      <c r="N28" s="30">
        <v>51</v>
      </c>
      <c r="O28" s="26">
        <v>18.600000000000001</v>
      </c>
      <c r="P28" s="26">
        <v>931.88</v>
      </c>
      <c r="Q28" s="26">
        <v>33.65</v>
      </c>
      <c r="R28" s="31">
        <v>0.33832000000000001</v>
      </c>
      <c r="S28" s="32">
        <v>-0.18720999999999999</v>
      </c>
      <c r="T28" s="29">
        <v>0.75527999999999995</v>
      </c>
      <c r="U28" s="29">
        <v>-2.0119999999999999E-2</v>
      </c>
      <c r="V28" s="29">
        <v>0.43136999999999998</v>
      </c>
      <c r="W28" s="29">
        <v>0.15686</v>
      </c>
      <c r="X28" s="30">
        <v>82.14</v>
      </c>
      <c r="Y28" s="29">
        <v>0.59084999999999999</v>
      </c>
      <c r="Z28" s="29">
        <v>0.41868</v>
      </c>
      <c r="AA28" s="29">
        <v>0.48799999999999999</v>
      </c>
      <c r="AB28" s="30">
        <v>5</v>
      </c>
      <c r="AC28" s="29">
        <v>0.80952000000000002</v>
      </c>
      <c r="AD28" s="30">
        <v>51</v>
      </c>
      <c r="AE28" s="29">
        <v>0.90195999999999998</v>
      </c>
      <c r="AF28" s="33">
        <v>2.5750000000000002</v>
      </c>
      <c r="AG28" s="33">
        <v>3.4940000000000002</v>
      </c>
      <c r="AH28" s="33">
        <v>4.3680000000000003</v>
      </c>
      <c r="AI28" s="33">
        <v>5.6879999999999997</v>
      </c>
      <c r="AJ28" s="33">
        <v>6</v>
      </c>
      <c r="AK28" s="34">
        <v>13</v>
      </c>
      <c r="AL28" s="29">
        <v>0.35293999999999998</v>
      </c>
      <c r="AM28" s="29">
        <v>0.11765</v>
      </c>
      <c r="AN28" s="50">
        <v>25978</v>
      </c>
      <c r="AO28" s="30">
        <v>241.9</v>
      </c>
      <c r="AP28" s="29">
        <v>0.36674000000000001</v>
      </c>
      <c r="AQ28" s="29">
        <v>0.76563999999999999</v>
      </c>
      <c r="AR28" s="29">
        <v>0.45400000000000001</v>
      </c>
      <c r="AS28" s="54">
        <v>2</v>
      </c>
      <c r="AT28" s="29">
        <v>0.95</v>
      </c>
      <c r="AU28" s="29">
        <v>0.89451000000000003</v>
      </c>
      <c r="AV28" s="54">
        <v>1</v>
      </c>
      <c r="AW28" s="29">
        <v>1</v>
      </c>
    </row>
    <row r="29" spans="1:49" x14ac:dyDescent="0.2">
      <c r="A29" s="17" t="str">
        <f t="shared" si="9"/>
        <v>USC</v>
      </c>
      <c r="B29" s="17" t="str">
        <f>IF(AND(OR(NOT(IsForecastDateRestricted),AND(D29&gt;=StartDate,D29&lt;=EndDate)),OR(NOT(IsTargetDateRestricted),AND(F29&gt;=FirstTargetDate,F29&lt;=EndTargetDate)),
OR(AND(Is1Week,E29="1 wk ahead inc death"),AND(Is2Week,E29="2 wk ahead inc death"),AND(Is3Week,E29="3 wk ahead inc death"),AND(Is4Week,E29="4 wk ahead inc death")),
OR(NOT(IsActiveModelsOnly),_xlfn.XLOOKUP(C29,'Model Analyzer'!B$4:B$100,'Model Analyzer'!C$4:C$100))),EvalData!C29,"NA")</f>
        <v>USC</v>
      </c>
      <c r="C29" s="17" t="s">
        <v>33</v>
      </c>
      <c r="D29" s="36" t="d">
        <v>2020-07-06</v>
      </c>
      <c r="E29" s="17" t="s">
        <v>11</v>
      </c>
      <c r="F29" s="36" t="d">
        <v>2020-07-11</v>
      </c>
      <c r="G29" s="26">
        <v>999</v>
      </c>
      <c r="H29" s="27">
        <v>0.17399999999999999</v>
      </c>
      <c r="I29" s="28">
        <v>0.19058</v>
      </c>
      <c r="J29" s="28">
        <v>0.19058</v>
      </c>
      <c r="K29" s="29">
        <v>0.75</v>
      </c>
      <c r="L29" s="30">
        <v>5</v>
      </c>
      <c r="M29" s="29">
        <v>0.83333000000000002</v>
      </c>
      <c r="N29" s="30">
        <v>51</v>
      </c>
      <c r="O29" s="26">
        <v>26.27</v>
      </c>
      <c r="P29" s="26">
        <v>1466.25</v>
      </c>
      <c r="Q29" s="26">
        <v>31.8</v>
      </c>
      <c r="R29" s="31">
        <v>0.28405999999999998</v>
      </c>
      <c r="S29" s="32">
        <v>7.6689999999999994E-2</v>
      </c>
      <c r="T29" s="29">
        <v>1.01905</v>
      </c>
      <c r="U29" s="29">
        <v>0.65378000000000003</v>
      </c>
      <c r="V29" s="29">
        <v>0.43136999999999998</v>
      </c>
      <c r="W29" s="29">
        <v>0.15686</v>
      </c>
      <c r="X29" s="30">
        <v>68.39</v>
      </c>
      <c r="Y29" s="29">
        <v>0.95233999999999996</v>
      </c>
      <c r="Z29" s="29">
        <v>0.42943999999999999</v>
      </c>
      <c r="AA29" s="29">
        <v>0.52100000000000002</v>
      </c>
      <c r="AB29" s="30">
        <v>3</v>
      </c>
      <c r="AC29" s="29">
        <v>0.90476000000000001</v>
      </c>
    </row>
    <row r="30" spans="1:49" x14ac:dyDescent="0.2">
      <c r="A30" s="17" t="str">
        <f t="shared" si="9"/>
        <v>UT</v>
      </c>
      <c r="B30" s="17" t="str">
        <f>IF(AND(OR(NOT(IsForecastDateRestricted),AND(D30&gt;=StartDate,D30&lt;=EndDate)),OR(NOT(IsTargetDateRestricted),AND(F30&gt;=FirstTargetDate,F30&lt;=EndTargetDate)),
OR(AND(Is1Week,E30="1 wk ahead inc death"),AND(Is2Week,E30="2 wk ahead inc death"),AND(Is3Week,E30="3 wk ahead inc death"),AND(Is4Week,E30="4 wk ahead inc death")),
OR(NOT(IsActiveModelsOnly),_xlfn.XLOOKUP(C30,'Model Analyzer'!B$4:B$100,'Model Analyzer'!C$4:C$100))),EvalData!C30,"NA")</f>
        <v>UT</v>
      </c>
      <c r="C30" s="17" t="s">
        <v>34</v>
      </c>
      <c r="D30" s="36" t="d">
        <v>2020-07-06</v>
      </c>
      <c r="E30" s="17" t="s">
        <v>11</v>
      </c>
      <c r="F30" s="36" t="d">
        <v>2020-07-11</v>
      </c>
      <c r="G30" s="26">
        <v>-1238</v>
      </c>
      <c r="H30" s="27">
        <v>-0.26900000000000002</v>
      </c>
      <c r="I30" s="28">
        <v>-0.23616999999999999</v>
      </c>
      <c r="J30" s="28">
        <v>-0.30919000000000002</v>
      </c>
      <c r="K30" s="29">
        <v>0</v>
      </c>
      <c r="L30" s="30">
        <v>10</v>
      </c>
      <c r="M30" s="29">
        <v>0.625</v>
      </c>
      <c r="N30" s="30">
        <v>51</v>
      </c>
      <c r="O30" s="26">
        <v>27.11</v>
      </c>
      <c r="P30" s="26">
        <v>1463.02</v>
      </c>
      <c r="Q30" s="26">
        <v>42.31</v>
      </c>
      <c r="R30" s="31">
        <v>0.39578999999999998</v>
      </c>
      <c r="S30" s="32">
        <v>-0.26439000000000001</v>
      </c>
      <c r="T30" s="29">
        <v>1.0646199999999999</v>
      </c>
      <c r="U30" s="29">
        <v>0.1348</v>
      </c>
      <c r="V30" s="29">
        <v>0.19608</v>
      </c>
      <c r="W30" s="29">
        <v>0.23529</v>
      </c>
      <c r="X30" s="30">
        <v>87.22</v>
      </c>
      <c r="Y30" s="29">
        <v>0.87200999999999995</v>
      </c>
      <c r="Z30" s="29">
        <v>0.57991000000000004</v>
      </c>
      <c r="AA30" s="29">
        <v>0.318</v>
      </c>
      <c r="AB30" s="30">
        <v>8</v>
      </c>
      <c r="AC30" s="29">
        <v>0.66666999999999998</v>
      </c>
      <c r="AD30" s="30">
        <v>51</v>
      </c>
      <c r="AE30" s="29">
        <v>0.70587999999999995</v>
      </c>
      <c r="AF30" s="33">
        <v>2.0870000000000002</v>
      </c>
      <c r="AG30" s="33">
        <v>3.0209999999999999</v>
      </c>
      <c r="AH30" s="33">
        <v>3.9289999999999998</v>
      </c>
      <c r="AI30" s="33">
        <v>6.3680000000000003</v>
      </c>
      <c r="AJ30" s="33">
        <v>6.9379999999999997</v>
      </c>
      <c r="AK30" s="34">
        <v>12.5</v>
      </c>
      <c r="AL30" s="29">
        <v>0.17646999999999999</v>
      </c>
      <c r="AM30" s="29">
        <v>0.11765</v>
      </c>
      <c r="AN30" s="50">
        <v>32024</v>
      </c>
      <c r="AO30" s="30">
        <v>566.5</v>
      </c>
      <c r="AP30" s="29">
        <v>0.39071</v>
      </c>
      <c r="AQ30" s="29">
        <v>0.81567000000000001</v>
      </c>
      <c r="AR30" s="29">
        <v>0.433</v>
      </c>
      <c r="AS30" s="54">
        <v>3</v>
      </c>
      <c r="AT30" s="29">
        <v>0.9</v>
      </c>
      <c r="AU30" s="29">
        <v>0.70906000000000002</v>
      </c>
      <c r="AV30" s="54">
        <v>7</v>
      </c>
      <c r="AW30" s="29">
        <v>0.7</v>
      </c>
    </row>
    <row r="31" spans="1:49" x14ac:dyDescent="0.2">
      <c r="A31" s="17" t="str">
        <f t="shared" si="9"/>
        <v>YYG</v>
      </c>
      <c r="B31" s="17" t="str">
        <f>IF(AND(OR(NOT(IsForecastDateRestricted),AND(D31&gt;=StartDate,D31&lt;=EndDate)),OR(NOT(IsTargetDateRestricted),AND(F31&gt;=FirstTargetDate,F31&lt;=EndTargetDate)),
OR(AND(Is1Week,E31="1 wk ahead inc death"),AND(Is2Week,E31="2 wk ahead inc death"),AND(Is3Week,E31="3 wk ahead inc death"),AND(Is4Week,E31="4 wk ahead inc death")),
OR(NOT(IsActiveModelsOnly),_xlfn.XLOOKUP(C31,'Model Analyzer'!B$4:B$100,'Model Analyzer'!C$4:C$100))),EvalData!C31,"NA")</f>
        <v>YYG</v>
      </c>
      <c r="C31" s="17" t="s">
        <v>35</v>
      </c>
      <c r="D31" s="36" t="d">
        <v>2020-07-06</v>
      </c>
      <c r="E31" s="17" t="s">
        <v>11</v>
      </c>
      <c r="F31" s="36" t="d">
        <v>2020-07-11</v>
      </c>
      <c r="G31" s="26">
        <v>-1933</v>
      </c>
      <c r="H31" s="27">
        <v>-0.46</v>
      </c>
      <c r="I31" s="28">
        <v>-0.36875000000000002</v>
      </c>
      <c r="J31" s="28">
        <v>-0.58416000000000001</v>
      </c>
      <c r="K31" s="29">
        <v>0</v>
      </c>
      <c r="L31" s="30">
        <v>16</v>
      </c>
      <c r="M31" s="29">
        <v>0.375</v>
      </c>
      <c r="N31" s="30">
        <v>51</v>
      </c>
      <c r="O31" s="26">
        <v>24.19</v>
      </c>
      <c r="P31" s="26">
        <v>1262.24</v>
      </c>
      <c r="Q31" s="26">
        <v>42.12</v>
      </c>
      <c r="R31" s="31">
        <v>0.47138999999999998</v>
      </c>
      <c r="S31" s="32">
        <v>-0.36771999999999999</v>
      </c>
      <c r="T31" s="29">
        <v>0.95101000000000002</v>
      </c>
      <c r="U31" s="29">
        <v>-0.17004</v>
      </c>
      <c r="V31" s="29">
        <v>0.29411999999999999</v>
      </c>
      <c r="W31" s="29">
        <v>0.17646999999999999</v>
      </c>
      <c r="X31" s="30">
        <v>94.8</v>
      </c>
      <c r="Y31" s="29">
        <v>0.63843000000000005</v>
      </c>
      <c r="Z31" s="29">
        <v>0.43820999999999999</v>
      </c>
      <c r="AA31" s="29">
        <v>0.30199999999999999</v>
      </c>
      <c r="AB31" s="30">
        <v>9</v>
      </c>
      <c r="AC31" s="29">
        <v>0.61904999999999999</v>
      </c>
      <c r="AD31" s="30">
        <v>51</v>
      </c>
      <c r="AE31" s="29">
        <v>0.68627000000000005</v>
      </c>
      <c r="AF31" s="33">
        <v>2.306</v>
      </c>
      <c r="AG31" s="33">
        <v>2.964</v>
      </c>
      <c r="AH31" s="33">
        <v>3.8330000000000002</v>
      </c>
      <c r="AI31" s="33">
        <v>4.1109999999999998</v>
      </c>
      <c r="AJ31" s="33">
        <v>4.6859999999999999</v>
      </c>
      <c r="AK31" s="34">
        <v>7.5</v>
      </c>
      <c r="AL31" s="29">
        <v>0.29411999999999999</v>
      </c>
      <c r="AM31" s="29">
        <v>0</v>
      </c>
      <c r="AN31" s="50">
        <v>41386</v>
      </c>
      <c r="AO31" s="30">
        <v>529.1</v>
      </c>
      <c r="AP31" s="29">
        <v>0.44058000000000003</v>
      </c>
      <c r="AQ31" s="29">
        <v>0.91979</v>
      </c>
      <c r="AR31" s="29">
        <v>0.41299999999999998</v>
      </c>
      <c r="AS31" s="54">
        <v>4</v>
      </c>
      <c r="AT31" s="29">
        <v>0.85</v>
      </c>
      <c r="AU31" s="29">
        <v>0.71596000000000004</v>
      </c>
      <c r="AV31" s="54">
        <v>6</v>
      </c>
      <c r="AW31" s="29">
        <v>0.75</v>
      </c>
    </row>
    <row r="32" spans="1:49" x14ac:dyDescent="0.2">
      <c r="A32" s="17" t="str">
        <f t="shared" si="9"/>
        <v>Auquan</v>
      </c>
      <c r="B32" s="17" t="str">
        <f>IF(AND(OR(NOT(IsForecastDateRestricted),AND(D32&gt;=StartDate,D32&lt;=EndDate)),OR(NOT(IsTargetDateRestricted),AND(F32&gt;=FirstTargetDate,F32&lt;=EndTargetDate)),
OR(AND(Is1Week,E32="1 wk ahead inc death"),AND(Is2Week,E32="2 wk ahead inc death"),AND(Is3Week,E32="3 wk ahead inc death"),AND(Is4Week,E32="4 wk ahead inc death")),
OR(NOT(IsActiveModelsOnly),_xlfn.XLOOKUP(C32,'Model Analyzer'!B$4:B$100,'Model Analyzer'!C$4:C$100))),EvalData!C32,"NA")</f>
        <v>Auquan</v>
      </c>
      <c r="C32" s="17" t="s">
        <v>10</v>
      </c>
      <c r="D32" s="36" t="d">
        <v>2020-07-06</v>
      </c>
      <c r="E32" s="17" t="s">
        <v>36</v>
      </c>
      <c r="F32" s="36" t="d">
        <v>2020-07-18</v>
      </c>
      <c r="G32" s="26">
        <v>-180</v>
      </c>
      <c r="H32" s="27">
        <v>-1.7000000000000001E-2</v>
      </c>
      <c r="I32" s="28">
        <v>-1.6750000000000001E-2</v>
      </c>
      <c r="J32" s="28">
        <v>-1.704E-2</v>
      </c>
      <c r="K32" s="29">
        <v>1</v>
      </c>
      <c r="L32" s="30">
        <v>1</v>
      </c>
      <c r="M32" s="29">
        <v>1</v>
      </c>
      <c r="N32" s="30">
        <v>51</v>
      </c>
      <c r="O32" s="26">
        <v>28.35</v>
      </c>
      <c r="P32" s="26">
        <v>12708.34</v>
      </c>
      <c r="Q32" s="26">
        <v>118.31</v>
      </c>
      <c r="R32" s="31">
        <v>0.33300999999999997</v>
      </c>
      <c r="S32" s="32">
        <v>0.22164</v>
      </c>
      <c r="T32" s="29">
        <v>1.0294700000000001</v>
      </c>
      <c r="U32" s="29">
        <v>0.72452000000000005</v>
      </c>
      <c r="V32" s="29">
        <v>0.33333000000000002</v>
      </c>
      <c r="W32" s="29">
        <v>0.25490000000000002</v>
      </c>
      <c r="X32" s="30">
        <v>329.4</v>
      </c>
      <c r="Y32" s="29">
        <v>0.97497</v>
      </c>
      <c r="Z32" s="29">
        <v>0.48908000000000001</v>
      </c>
      <c r="AA32" s="29">
        <v>0.25900000000000001</v>
      </c>
      <c r="AB32" s="30">
        <v>12</v>
      </c>
      <c r="AC32" s="29">
        <v>0.47619</v>
      </c>
      <c r="AD32" s="30">
        <v>51</v>
      </c>
      <c r="AE32" s="29">
        <v>1</v>
      </c>
      <c r="AF32" s="33">
        <v>38</v>
      </c>
      <c r="AG32" s="33">
        <v>81.075000000000003</v>
      </c>
      <c r="AH32" s="33">
        <v>115.619</v>
      </c>
      <c r="AI32" s="33">
        <v>281.89999999999998</v>
      </c>
      <c r="AJ32" s="33">
        <v>349</v>
      </c>
      <c r="AK32" s="34">
        <v>730</v>
      </c>
      <c r="AL32" s="29">
        <v>1</v>
      </c>
      <c r="AM32" s="29">
        <v>0</v>
      </c>
      <c r="AN32" s="50">
        <v>37771</v>
      </c>
      <c r="AO32" s="30">
        <v>290.39999999999998</v>
      </c>
      <c r="AP32" s="29">
        <v>2.052E-2</v>
      </c>
      <c r="AQ32" s="29">
        <v>4.2840000000000003E-2</v>
      </c>
      <c r="AR32" s="29">
        <v>0</v>
      </c>
      <c r="AS32" s="54">
        <v>20</v>
      </c>
      <c r="AT32" s="29">
        <v>0.05</v>
      </c>
      <c r="AU32" s="29">
        <v>8.3849999999999994E-2</v>
      </c>
      <c r="AV32" s="54">
        <v>21</v>
      </c>
      <c r="AW32" s="29">
        <v>0</v>
      </c>
    </row>
    <row r="33" spans="1:49" x14ac:dyDescent="0.2">
      <c r="A33" s="17" t="str">
        <f t="shared" si="9"/>
        <v>Baseline</v>
      </c>
      <c r="B33" s="17" t="str">
        <f>IF(AND(OR(NOT(IsForecastDateRestricted),AND(D33&gt;=StartDate,D33&lt;=EndDate)),OR(NOT(IsTargetDateRestricted),AND(F33&gt;=FirstTargetDate,F33&lt;=EndTargetDate)),
OR(AND(Is1Week,E33="1 wk ahead inc death"),AND(Is2Week,E33="2 wk ahead inc death"),AND(Is3Week,E33="3 wk ahead inc death"),AND(Is4Week,E33="4 wk ahead inc death")),
OR(NOT(IsActiveModelsOnly),_xlfn.XLOOKUP(C33,'Model Analyzer'!B$4:B$100,'Model Analyzer'!C$4:C$100))),EvalData!C33,"NA")</f>
        <v>Baseline</v>
      </c>
      <c r="C33" s="17" t="s">
        <v>12</v>
      </c>
      <c r="D33" s="36" t="d">
        <v>2020-07-06</v>
      </c>
      <c r="E33" s="17" t="s">
        <v>36</v>
      </c>
      <c r="F33" s="36" t="d">
        <v>2020-07-18</v>
      </c>
      <c r="G33" s="26">
        <v>-3159</v>
      </c>
      <c r="H33" s="27">
        <v>-0.34799999999999998</v>
      </c>
      <c r="I33" s="28">
        <v>-0.29397000000000001</v>
      </c>
      <c r="J33" s="28">
        <v>-0.41637000000000002</v>
      </c>
      <c r="K33" s="29">
        <v>0</v>
      </c>
      <c r="L33" s="30">
        <v>14</v>
      </c>
      <c r="M33" s="29">
        <v>0.45833000000000002</v>
      </c>
      <c r="N33" s="30">
        <v>51</v>
      </c>
      <c r="O33" s="26">
        <v>29.01</v>
      </c>
      <c r="P33" s="26">
        <v>2799.66</v>
      </c>
      <c r="Q33" s="26">
        <v>86.39</v>
      </c>
      <c r="R33" s="31">
        <v>0.39284999999999998</v>
      </c>
      <c r="S33" s="32">
        <v>-0.17519999999999999</v>
      </c>
      <c r="T33" s="29">
        <v>0.91813999999999996</v>
      </c>
      <c r="U33" s="29">
        <v>-0.1986</v>
      </c>
      <c r="V33" s="29">
        <v>0.31373000000000001</v>
      </c>
      <c r="W33" s="29">
        <v>0.25490000000000002</v>
      </c>
      <c r="X33" s="30">
        <v>203.92</v>
      </c>
      <c r="Y33" s="29">
        <v>0.60841999999999996</v>
      </c>
      <c r="Z33" s="29">
        <v>0.50249999999999995</v>
      </c>
      <c r="AA33" s="29">
        <v>0.33400000000000002</v>
      </c>
      <c r="AB33" s="30">
        <v>8</v>
      </c>
      <c r="AC33" s="29">
        <v>0.66666999999999998</v>
      </c>
      <c r="AD33" s="30">
        <v>51</v>
      </c>
      <c r="AE33" s="29">
        <v>0.74509999999999998</v>
      </c>
      <c r="AF33" s="33">
        <v>3.8519999999999999</v>
      </c>
      <c r="AG33" s="33">
        <v>3.9430000000000001</v>
      </c>
      <c r="AH33" s="33">
        <v>4</v>
      </c>
      <c r="AI33" s="33">
        <v>3.7639999999999998</v>
      </c>
      <c r="AJ33" s="33">
        <v>4</v>
      </c>
      <c r="AK33" s="34">
        <v>4</v>
      </c>
      <c r="AL33" s="29">
        <v>0</v>
      </c>
      <c r="AM33" s="29">
        <v>0</v>
      </c>
      <c r="AN33" s="50">
        <v>37817</v>
      </c>
      <c r="AO33" s="30">
        <v>428</v>
      </c>
      <c r="AP33" s="29">
        <v>0.43115999999999999</v>
      </c>
      <c r="AQ33" s="29">
        <v>0.90012999999999999</v>
      </c>
      <c r="AR33" s="29">
        <v>0.78400000000000003</v>
      </c>
      <c r="AS33" s="54">
        <v>1</v>
      </c>
      <c r="AT33" s="29">
        <v>1</v>
      </c>
      <c r="AU33" s="29">
        <v>0.77434000000000003</v>
      </c>
      <c r="AV33" s="54">
        <v>4</v>
      </c>
      <c r="AW33" s="29">
        <v>0.85</v>
      </c>
    </row>
    <row r="34" spans="1:49" x14ac:dyDescent="0.2">
      <c r="A34" s="17" t="str">
        <f t="shared" si="9"/>
        <v>Columbia</v>
      </c>
      <c r="B34" s="17" t="str">
        <f>IF(AND(OR(NOT(IsForecastDateRestricted),AND(D34&gt;=StartDate,D34&lt;=EndDate)),OR(NOT(IsTargetDateRestricted),AND(F34&gt;=FirstTargetDate,F34&lt;=EndTargetDate)),
OR(AND(Is1Week,E34="1 wk ahead inc death"),AND(Is2Week,E34="2 wk ahead inc death"),AND(Is3Week,E34="3 wk ahead inc death"),AND(Is4Week,E34="4 wk ahead inc death")),
OR(NOT(IsActiveModelsOnly),_xlfn.XLOOKUP(C34,'Model Analyzer'!B$4:B$100,'Model Analyzer'!C$4:C$100))),EvalData!C34,"NA")</f>
        <v>Columbia</v>
      </c>
      <c r="C34" s="17" t="s">
        <v>13</v>
      </c>
      <c r="D34" s="36" t="d">
        <v>2020-07-06</v>
      </c>
      <c r="E34" s="17" t="s">
        <v>36</v>
      </c>
      <c r="F34" s="36" t="d">
        <v>2020-07-18</v>
      </c>
      <c r="G34" s="26">
        <v>3981</v>
      </c>
      <c r="H34" s="27">
        <v>0.315</v>
      </c>
      <c r="I34" s="28">
        <v>0.37046000000000001</v>
      </c>
      <c r="J34" s="28">
        <v>0.37046000000000001</v>
      </c>
      <c r="K34" s="29">
        <v>0</v>
      </c>
      <c r="L34" s="30">
        <v>11</v>
      </c>
      <c r="M34" s="29">
        <v>0.58333000000000002</v>
      </c>
      <c r="N34" s="30">
        <v>51</v>
      </c>
      <c r="O34" s="26">
        <v>64.34</v>
      </c>
      <c r="P34" s="26">
        <v>5898.73</v>
      </c>
      <c r="Q34" s="26">
        <v>107.43</v>
      </c>
      <c r="R34" s="31">
        <v>0.49976999999999999</v>
      </c>
      <c r="S34" s="32">
        <v>0.23674999999999999</v>
      </c>
      <c r="T34" s="29">
        <v>1.0525199999999999</v>
      </c>
      <c r="U34" s="29">
        <v>0.33756999999999998</v>
      </c>
      <c r="V34" s="29">
        <v>0.23529</v>
      </c>
      <c r="W34" s="29">
        <v>0.35293999999999998</v>
      </c>
      <c r="X34" s="30">
        <v>227.96</v>
      </c>
      <c r="Y34" s="29">
        <v>0.87907000000000002</v>
      </c>
      <c r="Z34" s="29">
        <v>0.65749999999999997</v>
      </c>
      <c r="AA34" s="29">
        <v>9.1999999999999998E-2</v>
      </c>
      <c r="AB34" s="30">
        <v>19</v>
      </c>
      <c r="AC34" s="29">
        <v>0.14285999999999999</v>
      </c>
      <c r="AD34" s="30">
        <v>51</v>
      </c>
      <c r="AE34" s="29">
        <v>0.78430999999999995</v>
      </c>
      <c r="AF34" s="33">
        <v>2.4039999999999999</v>
      </c>
      <c r="AG34" s="33">
        <v>2.8719999999999999</v>
      </c>
      <c r="AH34" s="33">
        <v>5.4649999999999999</v>
      </c>
      <c r="AI34" s="33">
        <v>27.597000000000001</v>
      </c>
      <c r="AJ34" s="33">
        <v>20.5</v>
      </c>
      <c r="AK34" s="34">
        <v>96</v>
      </c>
      <c r="AL34" s="29">
        <v>0.21568999999999999</v>
      </c>
      <c r="AM34" s="29">
        <v>0.31373000000000001</v>
      </c>
      <c r="AN34" s="50">
        <v>50833</v>
      </c>
      <c r="AO34" s="30">
        <v>392.6</v>
      </c>
      <c r="AP34" s="29">
        <v>0.31313999999999997</v>
      </c>
      <c r="AQ34" s="29">
        <v>0.65373999999999999</v>
      </c>
      <c r="AR34" s="29">
        <v>0.26800000000000002</v>
      </c>
      <c r="AS34" s="54">
        <v>10</v>
      </c>
      <c r="AT34" s="29">
        <v>0.55000000000000004</v>
      </c>
      <c r="AU34" s="29">
        <v>0.70569999999999999</v>
      </c>
      <c r="AV34" s="54">
        <v>7</v>
      </c>
      <c r="AW34" s="29">
        <v>0.7</v>
      </c>
    </row>
    <row r="35" spans="1:49" x14ac:dyDescent="0.2">
      <c r="A35" s="17" t="str">
        <f t="shared" si="9"/>
        <v>Columbia-UNC</v>
      </c>
      <c r="B35" s="17" t="str">
        <f>IF(AND(OR(NOT(IsForecastDateRestricted),AND(D35&gt;=StartDate,D35&lt;=EndDate)),OR(NOT(IsTargetDateRestricted),AND(F35&gt;=FirstTargetDate,F35&lt;=EndTargetDate)),
OR(AND(Is1Week,E35="1 wk ahead inc death"),AND(Is2Week,E35="2 wk ahead inc death"),AND(Is3Week,E35="3 wk ahead inc death"),AND(Is4Week,E35="4 wk ahead inc death")),
OR(NOT(IsActiveModelsOnly),_xlfn.XLOOKUP(C35,'Model Analyzer'!B$4:B$100,'Model Analyzer'!C$4:C$100))),EvalData!C35,"NA")</f>
        <v>Columbia-UNC</v>
      </c>
      <c r="C35" s="17" t="s">
        <v>14</v>
      </c>
      <c r="D35" s="36" t="d">
        <v>2020-07-06</v>
      </c>
      <c r="E35" s="17" t="s">
        <v>36</v>
      </c>
      <c r="F35" s="36" t="d">
        <v>2020-07-18</v>
      </c>
      <c r="G35" s="26">
        <v>-256</v>
      </c>
      <c r="H35" s="27">
        <v>-2.4E-2</v>
      </c>
      <c r="I35" s="28">
        <v>-2.3820000000000001E-2</v>
      </c>
      <c r="J35" s="28">
        <v>-2.4400000000000002E-2</v>
      </c>
      <c r="K35" s="29">
        <v>1</v>
      </c>
      <c r="L35" s="30">
        <v>2</v>
      </c>
      <c r="M35" s="29">
        <v>0.95833000000000002</v>
      </c>
    </row>
    <row r="36" spans="1:49" x14ac:dyDescent="0.2">
      <c r="A36" s="17" t="str">
        <f t="shared" si="9"/>
        <v>Ensemble</v>
      </c>
      <c r="B36" s="17" t="str">
        <f>IF(AND(OR(NOT(IsForecastDateRestricted),AND(D36&gt;=StartDate,D36&lt;=EndDate)),OR(NOT(IsTargetDateRestricted),AND(F36&gt;=FirstTargetDate,F36&lt;=EndTargetDate)),
OR(AND(Is1Week,E36="1 wk ahead inc death"),AND(Is2Week,E36="2 wk ahead inc death"),AND(Is3Week,E36="3 wk ahead inc death"),AND(Is4Week,E36="4 wk ahead inc death")),
OR(NOT(IsActiveModelsOnly),_xlfn.XLOOKUP(C36,'Model Analyzer'!B$4:B$100,'Model Analyzer'!C$4:C$100))),EvalData!C36,"NA")</f>
        <v>Ensemble</v>
      </c>
      <c r="C36" s="17" t="s">
        <v>15</v>
      </c>
      <c r="D36" s="36" t="d">
        <v>2020-07-06</v>
      </c>
      <c r="E36" s="17" t="s">
        <v>36</v>
      </c>
      <c r="F36" s="36" t="d">
        <v>2020-07-18</v>
      </c>
      <c r="G36" s="26">
        <v>-2576</v>
      </c>
      <c r="H36" s="27">
        <v>-0.27400000000000002</v>
      </c>
      <c r="I36" s="28">
        <v>-0.23971999999999999</v>
      </c>
      <c r="J36" s="28">
        <v>-0.31530000000000002</v>
      </c>
      <c r="K36" s="29">
        <v>0</v>
      </c>
      <c r="L36" s="30">
        <v>10</v>
      </c>
      <c r="M36" s="29">
        <v>0.625</v>
      </c>
      <c r="N36" s="30">
        <v>51</v>
      </c>
      <c r="O36" s="26">
        <v>13.41</v>
      </c>
      <c r="P36" s="26">
        <v>1461.18</v>
      </c>
      <c r="Q36" s="26">
        <v>61.9</v>
      </c>
      <c r="R36" s="31">
        <v>0.24660000000000001</v>
      </c>
      <c r="S36" s="32">
        <v>-7.3429999999999995E-2</v>
      </c>
      <c r="T36" s="29">
        <v>0.56925999999999999</v>
      </c>
      <c r="U36" s="29">
        <v>-4.9250000000000002E-2</v>
      </c>
      <c r="V36" s="29">
        <v>0.35293999999999998</v>
      </c>
      <c r="W36" s="29">
        <v>0.13725000000000001</v>
      </c>
      <c r="X36" s="30">
        <v>170.03</v>
      </c>
      <c r="Y36" s="29">
        <v>0.4325</v>
      </c>
      <c r="Z36" s="29">
        <v>0.38213000000000003</v>
      </c>
      <c r="AA36" s="29">
        <v>0.57899999999999996</v>
      </c>
      <c r="AB36" s="30">
        <v>2</v>
      </c>
      <c r="AC36" s="29">
        <v>0.95238</v>
      </c>
      <c r="AD36" s="30">
        <v>51</v>
      </c>
      <c r="AE36" s="29">
        <v>0.96077999999999997</v>
      </c>
      <c r="AF36" s="33">
        <v>3.4750000000000001</v>
      </c>
      <c r="AG36" s="33">
        <v>3.92</v>
      </c>
      <c r="AH36" s="33">
        <v>5.2859999999999996</v>
      </c>
      <c r="AI36" s="33">
        <v>6.7779999999999996</v>
      </c>
      <c r="AJ36" s="33">
        <v>7.6479999999999997</v>
      </c>
      <c r="AK36" s="34">
        <v>11.5</v>
      </c>
      <c r="AL36" s="29">
        <v>0.45097999999999999</v>
      </c>
      <c r="AM36" s="29">
        <v>0.13725000000000001</v>
      </c>
      <c r="AN36" s="50">
        <v>38982</v>
      </c>
      <c r="AO36" s="30">
        <v>181.2</v>
      </c>
      <c r="AP36" s="29">
        <v>0.31028</v>
      </c>
      <c r="AQ36" s="29">
        <v>0.64776999999999996</v>
      </c>
      <c r="AR36" s="29">
        <v>0.39200000000000002</v>
      </c>
      <c r="AS36" s="54">
        <v>4</v>
      </c>
      <c r="AT36" s="29">
        <v>0.85</v>
      </c>
      <c r="AU36" s="29">
        <v>0.87592999999999999</v>
      </c>
      <c r="AV36" s="54">
        <v>1</v>
      </c>
      <c r="AW36" s="29">
        <v>1</v>
      </c>
    </row>
    <row r="37" spans="1:49" x14ac:dyDescent="0.2">
      <c r="A37" s="17" t="str">
        <f t="shared" si="9"/>
        <v>ERDC</v>
      </c>
      <c r="B37" s="17" t="str">
        <f>IF(AND(OR(NOT(IsForecastDateRestricted),AND(D37&gt;=StartDate,D37&lt;=EndDate)),OR(NOT(IsTargetDateRestricted),AND(F37&gt;=FirstTargetDate,F37&lt;=EndTargetDate)),
OR(AND(Is1Week,E37="1 wk ahead inc death"),AND(Is2Week,E37="2 wk ahead inc death"),AND(Is3Week,E37="3 wk ahead inc death"),AND(Is4Week,E37="4 wk ahead inc death")),
OR(NOT(IsActiveModelsOnly),_xlfn.XLOOKUP(C37,'Model Analyzer'!B$4:B$100,'Model Analyzer'!C$4:C$100))),EvalData!C37,"NA")</f>
        <v>ERDC</v>
      </c>
      <c r="C37" s="17" t="s">
        <v>16</v>
      </c>
      <c r="D37" s="36" t="d">
        <v>2020-07-06</v>
      </c>
      <c r="E37" s="17" t="s">
        <v>36</v>
      </c>
      <c r="F37" s="36" t="d">
        <v>2020-07-18</v>
      </c>
      <c r="G37" s="26">
        <v>339</v>
      </c>
      <c r="H37" s="27">
        <v>3.1E-2</v>
      </c>
      <c r="I37" s="28">
        <v>3.1550000000000002E-2</v>
      </c>
      <c r="J37" s="28">
        <v>3.1550000000000002E-2</v>
      </c>
      <c r="K37" s="29">
        <v>1</v>
      </c>
      <c r="L37" s="30">
        <v>3</v>
      </c>
      <c r="M37" s="29">
        <v>0.91666999999999998</v>
      </c>
      <c r="N37" s="30">
        <v>51</v>
      </c>
      <c r="O37" s="26">
        <v>19.97</v>
      </c>
      <c r="P37" s="26">
        <v>2510.5</v>
      </c>
      <c r="Q37" s="26">
        <v>83.27</v>
      </c>
      <c r="R37" s="31">
        <v>0.32596000000000003</v>
      </c>
      <c r="S37" s="32">
        <v>0.22595999999999999</v>
      </c>
      <c r="T37" s="29">
        <v>0.61621999999999999</v>
      </c>
      <c r="U37" s="29">
        <v>0.23236999999999999</v>
      </c>
      <c r="V37" s="29">
        <v>0.33333000000000002</v>
      </c>
      <c r="W37" s="29">
        <v>0.25490000000000002</v>
      </c>
      <c r="X37" s="30">
        <v>161.36000000000001</v>
      </c>
      <c r="Y37" s="29">
        <v>0.53169999999999995</v>
      </c>
      <c r="Z37" s="29">
        <v>0.44040000000000001</v>
      </c>
      <c r="AA37" s="29">
        <v>0.38700000000000001</v>
      </c>
      <c r="AB37" s="30">
        <v>6</v>
      </c>
      <c r="AC37" s="29">
        <v>0.76190000000000002</v>
      </c>
      <c r="AD37" s="30">
        <v>51</v>
      </c>
      <c r="AE37" s="29">
        <v>0.31373000000000001</v>
      </c>
      <c r="AF37" s="33">
        <v>1.1859999999999999</v>
      </c>
      <c r="AG37" s="33">
        <v>1.2549999999999999</v>
      </c>
      <c r="AH37" s="33">
        <v>1.446</v>
      </c>
      <c r="AI37" s="33">
        <v>1.5569999999999999</v>
      </c>
      <c r="AJ37" s="33">
        <v>1.5960000000000001</v>
      </c>
      <c r="AK37" s="34">
        <v>2.1880000000000002</v>
      </c>
      <c r="AL37" s="29">
        <v>0</v>
      </c>
      <c r="AM37" s="29">
        <v>0</v>
      </c>
      <c r="AN37" s="50">
        <v>120306</v>
      </c>
      <c r="AO37" s="30">
        <v>670.1</v>
      </c>
      <c r="AP37" s="29">
        <v>0.80020000000000002</v>
      </c>
      <c r="AQ37" s="29">
        <v>1</v>
      </c>
      <c r="AR37" s="29">
        <v>0.33</v>
      </c>
      <c r="AS37" s="54">
        <v>7</v>
      </c>
      <c r="AT37" s="29">
        <v>0.7</v>
      </c>
      <c r="AU37" s="29">
        <v>0.33023999999999998</v>
      </c>
      <c r="AV37" s="54">
        <v>17</v>
      </c>
      <c r="AW37" s="29">
        <v>0.2</v>
      </c>
    </row>
    <row r="38" spans="1:49" x14ac:dyDescent="0.2">
      <c r="A38" s="17" t="str">
        <f t="shared" si="9"/>
        <v>GT-DeepCOVID</v>
      </c>
      <c r="B38" s="17" t="str">
        <f>IF(AND(OR(NOT(IsForecastDateRestricted),AND(D38&gt;=StartDate,D38&lt;=EndDate)),OR(NOT(IsTargetDateRestricted),AND(F38&gt;=FirstTargetDate,F38&lt;=EndTargetDate)),
OR(AND(Is1Week,E38="1 wk ahead inc death"),AND(Is2Week,E38="2 wk ahead inc death"),AND(Is3Week,E38="3 wk ahead inc death"),AND(Is4Week,E38="4 wk ahead inc death")),
OR(NOT(IsActiveModelsOnly),_xlfn.XLOOKUP(C38,'Model Analyzer'!B$4:B$100,'Model Analyzer'!C$4:C$100))),EvalData!C38,"NA")</f>
        <v>GT-DeepCOVID</v>
      </c>
      <c r="C38" s="17" t="s">
        <v>17</v>
      </c>
      <c r="D38" s="36" t="d">
        <v>2020-07-06</v>
      </c>
      <c r="E38" s="17" t="s">
        <v>36</v>
      </c>
      <c r="F38" s="36" t="d">
        <v>2020-07-18</v>
      </c>
      <c r="G38" s="26">
        <v>-9563</v>
      </c>
      <c r="H38" s="27">
        <v>-2.206</v>
      </c>
      <c r="I38" s="28">
        <v>-0.88990999999999998</v>
      </c>
      <c r="J38" s="28">
        <v>-8.0836900000000007</v>
      </c>
      <c r="K38" s="29">
        <v>0</v>
      </c>
      <c r="L38" s="30">
        <v>25</v>
      </c>
      <c r="M38" s="29">
        <v>0</v>
      </c>
      <c r="N38" s="30">
        <v>41</v>
      </c>
      <c r="O38" s="26">
        <v>485.01</v>
      </c>
      <c r="P38" s="26">
        <v>6940.57</v>
      </c>
      <c r="Q38" s="26">
        <v>173.85</v>
      </c>
      <c r="R38" s="31">
        <v>1.8781000000000001</v>
      </c>
      <c r="S38" s="32">
        <v>-1.9525699999999999</v>
      </c>
      <c r="T38" s="29">
        <v>-0.18093000000000001</v>
      </c>
      <c r="U38" s="29">
        <v>0.22971</v>
      </c>
      <c r="V38" s="29">
        <v>2.4389999999999998E-2</v>
      </c>
      <c r="W38" s="29">
        <v>0.85365999999999997</v>
      </c>
      <c r="X38" s="30">
        <v>340.38</v>
      </c>
      <c r="Y38" s="29">
        <v>0.93156000000000005</v>
      </c>
      <c r="Z38" s="29">
        <v>1.6623000000000001</v>
      </c>
      <c r="AA38" s="29">
        <v>0</v>
      </c>
      <c r="AB38" s="30">
        <v>22</v>
      </c>
      <c r="AC38" s="29">
        <v>0</v>
      </c>
      <c r="AD38" s="30">
        <v>41</v>
      </c>
      <c r="AE38" s="29">
        <v>0.41463</v>
      </c>
      <c r="AF38" s="33">
        <v>0.42899999999999999</v>
      </c>
      <c r="AG38" s="33">
        <v>1</v>
      </c>
      <c r="AH38" s="33">
        <v>2.5</v>
      </c>
      <c r="AI38" s="33">
        <v>6.2110000000000003</v>
      </c>
      <c r="AJ38" s="33">
        <v>5.8179999999999996</v>
      </c>
      <c r="AK38" s="34">
        <v>14</v>
      </c>
      <c r="AL38" s="29">
        <v>4.8779999999999997E-2</v>
      </c>
      <c r="AM38" s="29">
        <v>0.36585000000000001</v>
      </c>
      <c r="AN38" s="50">
        <v>187255</v>
      </c>
      <c r="AO38" s="30">
        <v>680.5</v>
      </c>
      <c r="AP38" s="29">
        <v>0.69172</v>
      </c>
      <c r="AQ38" s="29">
        <v>1</v>
      </c>
      <c r="AR38" s="29">
        <v>0</v>
      </c>
      <c r="AS38" s="54">
        <v>20</v>
      </c>
      <c r="AT38" s="29">
        <v>0.05</v>
      </c>
      <c r="AU38" s="29">
        <v>0.35088000000000003</v>
      </c>
      <c r="AV38" s="54">
        <v>15</v>
      </c>
      <c r="AW38" s="29">
        <v>0.3</v>
      </c>
    </row>
    <row r="39" spans="1:49" x14ac:dyDescent="0.2">
      <c r="A39" s="17" t="str">
        <f t="shared" si="9"/>
        <v>IHME</v>
      </c>
      <c r="B39" s="17" t="str">
        <f>IF(AND(OR(NOT(IsForecastDateRestricted),AND(D39&gt;=StartDate,D39&lt;=EndDate)),OR(NOT(IsTargetDateRestricted),AND(F39&gt;=FirstTargetDate,F39&lt;=EndTargetDate)),
OR(AND(Is1Week,E39="1 wk ahead inc death"),AND(Is2Week,E39="2 wk ahead inc death"),AND(Is3Week,E39="3 wk ahead inc death"),AND(Is4Week,E39="4 wk ahead inc death")),
OR(NOT(IsActiveModelsOnly),_xlfn.XLOOKUP(C39,'Model Analyzer'!B$4:B$100,'Model Analyzer'!C$4:C$100))),EvalData!C39,"NA")</f>
        <v>IHME</v>
      </c>
      <c r="C39" s="17" t="s">
        <v>18</v>
      </c>
      <c r="D39" s="36" t="d">
        <v>2020-07-06</v>
      </c>
      <c r="E39" s="17" t="s">
        <v>36</v>
      </c>
      <c r="F39" s="36" t="d">
        <v>2020-07-18</v>
      </c>
      <c r="G39" s="26">
        <v>-3129</v>
      </c>
      <c r="H39" s="27">
        <v>-0.34399999999999997</v>
      </c>
      <c r="I39" s="28">
        <v>-0.29117999999999999</v>
      </c>
      <c r="J39" s="28">
        <v>-0.41078999999999999</v>
      </c>
      <c r="K39" s="29">
        <v>0</v>
      </c>
      <c r="L39" s="30">
        <v>13</v>
      </c>
      <c r="M39" s="29">
        <v>0.5</v>
      </c>
      <c r="N39" s="30">
        <v>51</v>
      </c>
      <c r="O39" s="26">
        <v>110.68</v>
      </c>
      <c r="P39" s="26">
        <v>4882.74</v>
      </c>
      <c r="Q39" s="26">
        <v>87.86</v>
      </c>
      <c r="R39" s="31">
        <v>0.45889000000000002</v>
      </c>
      <c r="S39" s="32">
        <v>-0.19835</v>
      </c>
      <c r="T39" s="29">
        <v>6.2330000000000003E-2</v>
      </c>
      <c r="U39" s="29">
        <v>0.70262000000000002</v>
      </c>
      <c r="V39" s="29">
        <v>0.27450999999999998</v>
      </c>
      <c r="W39" s="29">
        <v>0.25490000000000002</v>
      </c>
      <c r="X39" s="30">
        <v>197.95</v>
      </c>
      <c r="Y39" s="29">
        <v>0.77137</v>
      </c>
      <c r="Z39" s="29">
        <v>0.82689000000000001</v>
      </c>
      <c r="AA39" s="29">
        <v>0.16</v>
      </c>
      <c r="AB39" s="30">
        <v>16</v>
      </c>
      <c r="AC39" s="29">
        <v>0.28571000000000002</v>
      </c>
      <c r="AD39" s="30">
        <v>51</v>
      </c>
      <c r="AE39" s="29">
        <v>0.37254999999999999</v>
      </c>
      <c r="AF39" s="33">
        <v>1</v>
      </c>
      <c r="AG39" s="33">
        <v>1.486</v>
      </c>
      <c r="AH39" s="33">
        <v>1.722</v>
      </c>
      <c r="AI39" s="33">
        <v>1.9330000000000001</v>
      </c>
      <c r="AJ39" s="33">
        <v>2.02</v>
      </c>
      <c r="AK39" s="34">
        <v>2.5270000000000001</v>
      </c>
      <c r="AL39" s="29">
        <v>0</v>
      </c>
      <c r="AM39" s="29">
        <v>1.9609999999999999E-2</v>
      </c>
      <c r="AN39" s="50">
        <v>104061</v>
      </c>
      <c r="AO39" s="30">
        <v>1102.3</v>
      </c>
      <c r="AP39" s="29">
        <v>0.76099000000000006</v>
      </c>
      <c r="AQ39" s="29">
        <v>1</v>
      </c>
      <c r="AR39" s="29">
        <v>0.372</v>
      </c>
      <c r="AS39" s="54">
        <v>5</v>
      </c>
      <c r="AT39" s="29">
        <v>0.8</v>
      </c>
      <c r="AU39" s="29">
        <v>0.39216000000000001</v>
      </c>
      <c r="AV39" s="54">
        <v>13</v>
      </c>
      <c r="AW39" s="29">
        <v>0.4</v>
      </c>
    </row>
    <row r="40" spans="1:49" x14ac:dyDescent="0.2">
      <c r="A40" s="17" t="str">
        <f t="shared" si="9"/>
        <v>JHU</v>
      </c>
      <c r="B40" s="17" t="str">
        <f>IF(AND(OR(NOT(IsForecastDateRestricted),AND(D40&gt;=StartDate,D40&lt;=EndDate)),OR(NOT(IsTargetDateRestricted),AND(F40&gt;=FirstTargetDate,F40&lt;=EndTargetDate)),
OR(AND(Is1Week,E40="1 wk ahead inc death"),AND(Is2Week,E40="2 wk ahead inc death"),AND(Is3Week,E40="3 wk ahead inc death"),AND(Is4Week,E40="4 wk ahead inc death")),
OR(NOT(IsActiveModelsOnly),_xlfn.XLOOKUP(C40,'Model Analyzer'!B$4:B$100,'Model Analyzer'!C$4:C$100))),EvalData!C40,"NA")</f>
        <v>JHU</v>
      </c>
      <c r="C40" s="17" t="s">
        <v>19</v>
      </c>
      <c r="D40" s="36" t="d">
        <v>2020-07-06</v>
      </c>
      <c r="E40" s="17" t="s">
        <v>36</v>
      </c>
      <c r="F40" s="36" t="d">
        <v>2020-07-18</v>
      </c>
      <c r="G40" s="26">
        <v>1065</v>
      </c>
      <c r="H40" s="27">
        <v>9.4E-2</v>
      </c>
      <c r="I40" s="28">
        <v>9.9110000000000004E-2</v>
      </c>
      <c r="J40" s="28">
        <v>9.9110000000000004E-2</v>
      </c>
      <c r="K40" s="29">
        <v>0.9</v>
      </c>
      <c r="L40" s="30">
        <v>4</v>
      </c>
      <c r="M40" s="29">
        <v>0.875</v>
      </c>
      <c r="N40" s="30">
        <v>51</v>
      </c>
      <c r="O40" s="26">
        <v>38.840000000000003</v>
      </c>
      <c r="P40" s="26">
        <v>11668.45</v>
      </c>
      <c r="Q40" s="26">
        <v>91.49</v>
      </c>
      <c r="R40" s="31">
        <v>0.43731999999999999</v>
      </c>
      <c r="S40" s="32">
        <v>0.41944999999999999</v>
      </c>
      <c r="T40" s="29">
        <v>1.04894</v>
      </c>
      <c r="U40" s="29">
        <v>0.86485999999999996</v>
      </c>
      <c r="V40" s="29">
        <v>0.19608</v>
      </c>
      <c r="W40" s="29">
        <v>0.31373000000000001</v>
      </c>
      <c r="X40" s="30">
        <v>154.06</v>
      </c>
      <c r="Y40" s="29">
        <v>1.5612600000000001</v>
      </c>
      <c r="Z40" s="29">
        <v>1.6042700000000001</v>
      </c>
      <c r="AA40" s="29">
        <v>9.9000000000000005E-2</v>
      </c>
      <c r="AB40" s="30">
        <v>18</v>
      </c>
      <c r="AC40" s="29">
        <v>0.19048000000000001</v>
      </c>
      <c r="AD40" s="30">
        <v>51</v>
      </c>
      <c r="AE40" s="29">
        <v>0.90195999999999998</v>
      </c>
      <c r="AF40" s="33">
        <v>3.6480000000000001</v>
      </c>
      <c r="AG40" s="33">
        <v>5.3079999999999998</v>
      </c>
      <c r="AH40" s="33">
        <v>10.173999999999999</v>
      </c>
      <c r="AI40" s="33">
        <v>16.908000000000001</v>
      </c>
      <c r="AJ40" s="33">
        <v>23.266999999999999</v>
      </c>
      <c r="AK40" s="34">
        <v>32.840000000000003</v>
      </c>
      <c r="AL40" s="29">
        <v>0.31373000000000001</v>
      </c>
      <c r="AM40" s="29">
        <v>0.43136999999999998</v>
      </c>
      <c r="AN40" s="50">
        <v>38747</v>
      </c>
      <c r="AO40" s="30">
        <v>1274.4000000000001</v>
      </c>
      <c r="AP40" s="29">
        <v>0.22084999999999999</v>
      </c>
      <c r="AQ40" s="29">
        <v>0.46106999999999998</v>
      </c>
      <c r="AR40" s="29">
        <v>0.16500000000000001</v>
      </c>
      <c r="AS40" s="54">
        <v>14</v>
      </c>
      <c r="AT40" s="29">
        <v>0.35</v>
      </c>
      <c r="AU40" s="29">
        <v>0.65898000000000001</v>
      </c>
      <c r="AV40" s="54">
        <v>10</v>
      </c>
      <c r="AW40" s="29">
        <v>0.55000000000000004</v>
      </c>
    </row>
    <row r="41" spans="1:49" x14ac:dyDescent="0.2">
      <c r="A41" s="17" t="str">
        <f t="shared" si="9"/>
        <v>LANL</v>
      </c>
      <c r="B41" s="17" t="str">
        <f>IF(AND(OR(NOT(IsForecastDateRestricted),AND(D41&gt;=StartDate,D41&lt;=EndDate)),OR(NOT(IsTargetDateRestricted),AND(F41&gt;=FirstTargetDate,F41&lt;=EndTargetDate)),
OR(AND(Is1Week,E41="1 wk ahead inc death"),AND(Is2Week,E41="2 wk ahead inc death"),AND(Is3Week,E41="3 wk ahead inc death"),AND(Is4Week,E41="4 wk ahead inc death")),
OR(NOT(IsActiveModelsOnly),_xlfn.XLOOKUP(C41,'Model Analyzer'!B$4:B$100,'Model Analyzer'!C$4:C$100))),EvalData!C41,"NA")</f>
        <v>LANL</v>
      </c>
      <c r="C41" s="17" t="s">
        <v>20</v>
      </c>
      <c r="D41" s="36" t="d">
        <v>2020-07-06</v>
      </c>
      <c r="E41" s="17" t="s">
        <v>36</v>
      </c>
      <c r="F41" s="36" t="d">
        <v>2020-07-18</v>
      </c>
      <c r="G41" s="26">
        <v>-4220</v>
      </c>
      <c r="H41" s="27">
        <v>-0.499</v>
      </c>
      <c r="I41" s="28">
        <v>-0.39269999999999999</v>
      </c>
      <c r="J41" s="28">
        <v>-0.64663999999999999</v>
      </c>
      <c r="K41" s="29">
        <v>0</v>
      </c>
      <c r="L41" s="30">
        <v>19</v>
      </c>
      <c r="M41" s="29">
        <v>0.25</v>
      </c>
      <c r="N41" s="30">
        <v>51</v>
      </c>
      <c r="O41" s="26">
        <v>17.329999999999998</v>
      </c>
      <c r="P41" s="26">
        <v>2464.9299999999998</v>
      </c>
      <c r="Q41" s="26">
        <v>81.22</v>
      </c>
      <c r="R41" s="31">
        <v>0.30885000000000001</v>
      </c>
      <c r="S41" s="32">
        <v>-0.10536</v>
      </c>
      <c r="T41" s="29">
        <v>0.71023000000000003</v>
      </c>
      <c r="U41" s="29">
        <v>-0.15891</v>
      </c>
      <c r="V41" s="29">
        <v>0.35293999999999998</v>
      </c>
      <c r="W41" s="29">
        <v>0.15686</v>
      </c>
      <c r="X41" s="30">
        <v>226.43</v>
      </c>
      <c r="Y41" s="29">
        <v>0.48221999999999998</v>
      </c>
      <c r="Z41" s="29">
        <v>0.44446999999999998</v>
      </c>
      <c r="AA41" s="29">
        <v>0.48799999999999999</v>
      </c>
      <c r="AB41" s="30">
        <v>4</v>
      </c>
      <c r="AC41" s="29">
        <v>0.85714000000000001</v>
      </c>
      <c r="AD41" s="30">
        <v>51</v>
      </c>
      <c r="AE41" s="29">
        <v>0.90195999999999998</v>
      </c>
      <c r="AF41" s="33">
        <v>4.4290000000000003</v>
      </c>
      <c r="AG41" s="33">
        <v>4.9939999999999998</v>
      </c>
      <c r="AH41" s="33">
        <v>5.875</v>
      </c>
      <c r="AI41" s="33">
        <v>7.0030000000000001</v>
      </c>
      <c r="AJ41" s="33">
        <v>7.24</v>
      </c>
      <c r="AK41" s="34">
        <v>11.667</v>
      </c>
      <c r="AL41" s="29">
        <v>0.68627000000000005</v>
      </c>
      <c r="AM41" s="29">
        <v>0.13725000000000001</v>
      </c>
      <c r="AN41" s="50">
        <v>62682</v>
      </c>
      <c r="AO41" s="30">
        <v>179.9</v>
      </c>
      <c r="AP41" s="29">
        <v>0.28134999999999999</v>
      </c>
      <c r="AQ41" s="29">
        <v>0.58736999999999995</v>
      </c>
      <c r="AR41" s="29">
        <v>8.3000000000000004E-2</v>
      </c>
      <c r="AS41" s="54">
        <v>16</v>
      </c>
      <c r="AT41" s="29">
        <v>0.25</v>
      </c>
      <c r="AU41" s="29">
        <v>0.77917000000000003</v>
      </c>
      <c r="AV41" s="54">
        <v>3</v>
      </c>
      <c r="AW41" s="29">
        <v>0.9</v>
      </c>
    </row>
    <row r="42" spans="1:49" x14ac:dyDescent="0.2">
      <c r="A42" s="17" t="str">
        <f t="shared" si="9"/>
        <v>LSHTM</v>
      </c>
      <c r="B42" s="17" t="str">
        <f>IF(AND(OR(NOT(IsForecastDateRestricted),AND(D42&gt;=StartDate,D42&lt;=EndDate)),OR(NOT(IsTargetDateRestricted),AND(F42&gt;=FirstTargetDate,F42&lt;=EndTargetDate)),
OR(AND(Is1Week,E42="1 wk ahead inc death"),AND(Is2Week,E42="2 wk ahead inc death"),AND(Is3Week,E42="3 wk ahead inc death"),AND(Is4Week,E42="4 wk ahead inc death")),
OR(NOT(IsActiveModelsOnly),_xlfn.XLOOKUP(C42,'Model Analyzer'!B$4:B$100,'Model Analyzer'!C$4:C$100))),EvalData!C42,"NA")</f>
        <v>LSHTM</v>
      </c>
      <c r="C42" s="17" t="s">
        <v>21</v>
      </c>
      <c r="D42" s="36" t="d">
        <v>2020-07-06</v>
      </c>
      <c r="E42" s="17" t="s">
        <v>36</v>
      </c>
      <c r="F42" s="36" t="d">
        <v>2020-07-18</v>
      </c>
      <c r="G42" s="26">
        <v>-5723</v>
      </c>
      <c r="H42" s="27">
        <v>-0.76100000000000001</v>
      </c>
      <c r="I42" s="28">
        <v>-0.53256999999999999</v>
      </c>
      <c r="J42" s="28">
        <v>-1.1393599999999999</v>
      </c>
      <c r="K42" s="29">
        <v>0</v>
      </c>
      <c r="L42" s="30">
        <v>23</v>
      </c>
      <c r="M42" s="29">
        <v>8.3330000000000001E-2</v>
      </c>
      <c r="N42" s="30">
        <v>22</v>
      </c>
      <c r="O42" s="26">
        <v>52.52</v>
      </c>
      <c r="P42" s="26">
        <v>8397.5300000000007</v>
      </c>
      <c r="Q42" s="26">
        <v>257.18</v>
      </c>
      <c r="R42" s="31">
        <v>0.34364</v>
      </c>
      <c r="S42" s="32">
        <v>-0.16056999999999999</v>
      </c>
      <c r="T42" s="29">
        <v>0.44253999999999999</v>
      </c>
      <c r="U42" s="29">
        <v>-7.3090000000000002E-2</v>
      </c>
      <c r="V42" s="29">
        <v>0.22727</v>
      </c>
      <c r="W42" s="29">
        <v>9.0910000000000005E-2</v>
      </c>
      <c r="X42" s="30">
        <v>493.83</v>
      </c>
      <c r="Y42" s="29">
        <v>0.51976999999999995</v>
      </c>
      <c r="Z42" s="29">
        <v>0.68271999999999999</v>
      </c>
      <c r="AA42" s="29">
        <v>0.21</v>
      </c>
      <c r="AB42" s="30">
        <v>13</v>
      </c>
      <c r="AC42" s="29">
        <v>0.42857000000000001</v>
      </c>
      <c r="AD42" s="30">
        <v>22</v>
      </c>
      <c r="AE42" s="29">
        <v>0.77273000000000003</v>
      </c>
      <c r="AF42" s="33">
        <v>2.1219999999999999</v>
      </c>
      <c r="AG42" s="33">
        <v>3.3570000000000002</v>
      </c>
      <c r="AH42" s="33">
        <v>5.5490000000000004</v>
      </c>
      <c r="AI42" s="33">
        <v>6.6219999999999999</v>
      </c>
      <c r="AJ42" s="33">
        <v>8.67</v>
      </c>
      <c r="AK42" s="34">
        <v>10.977</v>
      </c>
      <c r="AL42" s="29">
        <v>0.45455000000000001</v>
      </c>
      <c r="AM42" s="29">
        <v>0.13636000000000001</v>
      </c>
      <c r="AN42" s="50">
        <v>113912</v>
      </c>
      <c r="AO42" s="30">
        <v>180.2</v>
      </c>
      <c r="AP42" s="29">
        <v>0.38208999999999999</v>
      </c>
      <c r="AQ42" s="29">
        <v>0.79767999999999994</v>
      </c>
      <c r="AR42" s="29">
        <v>8.3000000000000004E-2</v>
      </c>
      <c r="AS42" s="54">
        <v>16</v>
      </c>
      <c r="AT42" s="29">
        <v>0.25</v>
      </c>
      <c r="AU42" s="29">
        <v>0.33322000000000002</v>
      </c>
      <c r="AV42" s="54">
        <v>16</v>
      </c>
      <c r="AW42" s="29">
        <v>0.25</v>
      </c>
    </row>
    <row r="43" spans="1:49" x14ac:dyDescent="0.2">
      <c r="A43" s="17" t="str">
        <f t="shared" si="9"/>
        <v>MIT-CovAlliance</v>
      </c>
      <c r="B43" s="17" t="str">
        <f>IF(AND(OR(NOT(IsForecastDateRestricted),AND(D43&gt;=StartDate,D43&lt;=EndDate)),OR(NOT(IsTargetDateRestricted),AND(F43&gt;=FirstTargetDate,F43&lt;=EndTargetDate)),
OR(AND(Is1Week,E43="1 wk ahead inc death"),AND(Is2Week,E43="2 wk ahead inc death"),AND(Is3Week,E43="3 wk ahead inc death"),AND(Is4Week,E43="4 wk ahead inc death")),
OR(NOT(IsActiveModelsOnly),_xlfn.XLOOKUP(C43,'Model Analyzer'!B$4:B$100,'Model Analyzer'!C$4:C$100))),EvalData!C43,"NA")</f>
        <v>MIT-CovAlliance</v>
      </c>
      <c r="C43" s="17" t="s">
        <v>22</v>
      </c>
      <c r="D43" s="36" t="d">
        <v>2020-07-06</v>
      </c>
      <c r="E43" s="17" t="s">
        <v>36</v>
      </c>
      <c r="F43" s="36" t="d">
        <v>2020-07-18</v>
      </c>
      <c r="G43" s="26">
        <v>-6021</v>
      </c>
      <c r="H43" s="27">
        <v>-0.82199999999999995</v>
      </c>
      <c r="I43" s="28">
        <v>-0.56030000000000002</v>
      </c>
      <c r="J43" s="28">
        <v>-1.2742899999999999</v>
      </c>
      <c r="K43" s="29">
        <v>0</v>
      </c>
      <c r="L43" s="30">
        <v>24</v>
      </c>
      <c r="M43" s="29">
        <v>4.1669999999999999E-2</v>
      </c>
      <c r="N43" s="30">
        <v>51</v>
      </c>
      <c r="O43" s="26">
        <v>227.75</v>
      </c>
      <c r="P43" s="26">
        <v>119498.87</v>
      </c>
      <c r="Q43" s="26">
        <v>315.73</v>
      </c>
      <c r="R43" s="31">
        <v>0.85340000000000005</v>
      </c>
      <c r="S43" s="32">
        <v>0.14272000000000001</v>
      </c>
      <c r="T43" s="29">
        <v>1.10287</v>
      </c>
      <c r="U43" s="29">
        <v>1.4739199999999999</v>
      </c>
      <c r="V43" s="29">
        <v>9.8040000000000002E-2</v>
      </c>
      <c r="W43" s="29">
        <v>0.56862999999999997</v>
      </c>
      <c r="X43" s="30">
        <v>865.69</v>
      </c>
      <c r="Y43" s="29">
        <v>2.0100899999999999</v>
      </c>
      <c r="Z43" s="29">
        <v>1.8252299999999999</v>
      </c>
      <c r="AA43" s="29">
        <v>7.0999999999999994E-2</v>
      </c>
      <c r="AB43" s="30">
        <v>20</v>
      </c>
      <c r="AC43" s="29">
        <v>9.5240000000000005E-2</v>
      </c>
      <c r="AD43" s="30">
        <v>51</v>
      </c>
      <c r="AE43" s="29">
        <v>0.33333000000000002</v>
      </c>
      <c r="AF43" s="33">
        <v>1.8</v>
      </c>
      <c r="AG43" s="33">
        <v>2.3260000000000001</v>
      </c>
      <c r="AH43" s="33">
        <v>4.75</v>
      </c>
      <c r="AI43" s="33">
        <v>18.431999999999999</v>
      </c>
      <c r="AJ43" s="33">
        <v>20.824000000000002</v>
      </c>
      <c r="AK43" s="34">
        <v>38.58</v>
      </c>
      <c r="AL43" s="29">
        <v>0</v>
      </c>
      <c r="AM43" s="29">
        <v>0.17646999999999999</v>
      </c>
      <c r="AN43" s="50">
        <v>314442</v>
      </c>
      <c r="AO43" s="30">
        <v>2870.1</v>
      </c>
      <c r="AP43" s="29">
        <v>0.41017999999999999</v>
      </c>
      <c r="AQ43" s="29">
        <v>0.85633000000000004</v>
      </c>
      <c r="AR43" s="29">
        <v>0.16500000000000001</v>
      </c>
      <c r="AS43" s="54">
        <v>14</v>
      </c>
      <c r="AT43" s="29">
        <v>0.35</v>
      </c>
      <c r="AU43" s="29">
        <v>0.33023999999999998</v>
      </c>
      <c r="AV43" s="54">
        <v>19</v>
      </c>
      <c r="AW43" s="29">
        <v>0.1</v>
      </c>
    </row>
    <row r="44" spans="1:49" x14ac:dyDescent="0.2">
      <c r="A44" s="17" t="str">
        <f t="shared" si="9"/>
        <v>MIT-ORC</v>
      </c>
      <c r="B44" s="17" t="str">
        <f>IF(AND(OR(NOT(IsForecastDateRestricted),AND(D44&gt;=StartDate,D44&lt;=EndDate)),OR(NOT(IsTargetDateRestricted),AND(F44&gt;=FirstTargetDate,F44&lt;=EndTargetDate)),
OR(AND(Is1Week,E44="1 wk ahead inc death"),AND(Is2Week,E44="2 wk ahead inc death"),AND(Is3Week,E44="3 wk ahead inc death"),AND(Is4Week,E44="4 wk ahead inc death")),
OR(NOT(IsActiveModelsOnly),_xlfn.XLOOKUP(C44,'Model Analyzer'!B$4:B$100,'Model Analyzer'!C$4:C$100))),EvalData!C44,"NA")</f>
        <v>MIT-ORC</v>
      </c>
      <c r="C44" s="17" t="s">
        <v>23</v>
      </c>
      <c r="D44" s="36" t="d">
        <v>2020-07-06</v>
      </c>
      <c r="E44" s="17" t="s">
        <v>36</v>
      </c>
      <c r="F44" s="36" t="d">
        <v>2020-07-18</v>
      </c>
      <c r="G44" s="26">
        <v>4740</v>
      </c>
      <c r="H44" s="27">
        <v>0.36499999999999999</v>
      </c>
      <c r="I44" s="28">
        <v>0.44108999999999998</v>
      </c>
      <c r="J44" s="28">
        <v>0.44108999999999998</v>
      </c>
      <c r="K44" s="29">
        <v>0</v>
      </c>
      <c r="L44" s="30">
        <v>15</v>
      </c>
      <c r="M44" s="29">
        <v>0.41666999999999998</v>
      </c>
      <c r="N44" s="30">
        <v>51</v>
      </c>
      <c r="O44" s="26">
        <v>22.81</v>
      </c>
      <c r="P44" s="26">
        <v>9195.8700000000008</v>
      </c>
      <c r="Q44" s="26">
        <v>139.31</v>
      </c>
      <c r="R44" s="31">
        <v>0.46411000000000002</v>
      </c>
      <c r="S44" s="32">
        <v>0.27625</v>
      </c>
      <c r="T44" s="29">
        <v>0.87380000000000002</v>
      </c>
      <c r="U44" s="29">
        <v>0.38662000000000002</v>
      </c>
      <c r="V44" s="29">
        <v>0.19608</v>
      </c>
      <c r="W44" s="29">
        <v>0.29411999999999999</v>
      </c>
      <c r="X44" s="30">
        <v>297.83999999999997</v>
      </c>
      <c r="Y44" s="29">
        <v>0.75004000000000004</v>
      </c>
      <c r="Z44" s="29">
        <v>0.52980000000000005</v>
      </c>
      <c r="AA44" s="29">
        <v>0.13900000000000001</v>
      </c>
      <c r="AB44" s="30">
        <v>17</v>
      </c>
      <c r="AC44" s="29">
        <v>0.23810000000000001</v>
      </c>
      <c r="AD44" s="30">
        <v>51</v>
      </c>
      <c r="AE44" s="29">
        <v>0.82352999999999998</v>
      </c>
      <c r="AF44" s="33">
        <v>1.897</v>
      </c>
      <c r="AG44" s="33">
        <v>4.83</v>
      </c>
      <c r="AH44" s="33">
        <v>32</v>
      </c>
      <c r="AI44" s="33">
        <v>156.667</v>
      </c>
      <c r="AJ44" s="33">
        <v>131.095</v>
      </c>
      <c r="AK44" s="34">
        <v>370</v>
      </c>
      <c r="AL44" s="29">
        <v>0.11765</v>
      </c>
      <c r="AM44" s="29">
        <v>0.62744999999999995</v>
      </c>
      <c r="AN44" s="50">
        <v>85179</v>
      </c>
      <c r="AO44" s="30">
        <v>436.7</v>
      </c>
      <c r="AP44" s="29">
        <v>0.21872</v>
      </c>
      <c r="AQ44" s="29">
        <v>0.45662000000000003</v>
      </c>
      <c r="AR44" s="29">
        <v>8.3000000000000004E-2</v>
      </c>
      <c r="AS44" s="54">
        <v>16</v>
      </c>
      <c r="AT44" s="29">
        <v>0.25</v>
      </c>
      <c r="AU44" s="29">
        <v>0.57160999999999995</v>
      </c>
      <c r="AV44" s="54">
        <v>12</v>
      </c>
      <c r="AW44" s="29">
        <v>0.45</v>
      </c>
    </row>
    <row r="45" spans="1:49" x14ac:dyDescent="0.2">
      <c r="A45" s="17" t="str">
        <f t="shared" si="9"/>
        <v>MOBS</v>
      </c>
      <c r="B45" s="17" t="str">
        <f>IF(AND(OR(NOT(IsForecastDateRestricted),AND(D45&gt;=StartDate,D45&lt;=EndDate)),OR(NOT(IsTargetDateRestricted),AND(F45&gt;=FirstTargetDate,F45&lt;=EndTargetDate)),
OR(AND(Is1Week,E45="1 wk ahead inc death"),AND(Is2Week,E45="2 wk ahead inc death"),AND(Is3Week,E45="3 wk ahead inc death"),AND(Is4Week,E45="4 wk ahead inc death")),
OR(NOT(IsActiveModelsOnly),_xlfn.XLOOKUP(C45,'Model Analyzer'!B$4:B$100,'Model Analyzer'!C$4:C$100))),EvalData!C45,"NA")</f>
        <v>MOBS</v>
      </c>
      <c r="C45" s="17" t="s">
        <v>24</v>
      </c>
      <c r="D45" s="36" t="d">
        <v>2020-07-06</v>
      </c>
      <c r="E45" s="17" t="s">
        <v>36</v>
      </c>
      <c r="F45" s="36" t="d">
        <v>2020-07-18</v>
      </c>
      <c r="G45" s="26">
        <v>-2343</v>
      </c>
      <c r="H45" s="27">
        <v>-0.246</v>
      </c>
      <c r="I45" s="28">
        <v>-0.21803</v>
      </c>
      <c r="J45" s="28">
        <v>-0.27883000000000002</v>
      </c>
      <c r="K45" s="29">
        <v>0.75</v>
      </c>
      <c r="L45" s="30">
        <v>8</v>
      </c>
      <c r="M45" s="29">
        <v>0.70833000000000002</v>
      </c>
      <c r="N45" s="30">
        <v>50</v>
      </c>
      <c r="O45" s="26">
        <v>29.57</v>
      </c>
      <c r="P45" s="26">
        <v>3333.31</v>
      </c>
      <c r="Q45" s="26">
        <v>100.16</v>
      </c>
      <c r="R45" s="31">
        <v>0.41015000000000001</v>
      </c>
      <c r="S45" s="32">
        <v>-0.13775000000000001</v>
      </c>
      <c r="T45" s="29">
        <v>0.92523</v>
      </c>
      <c r="U45" s="29">
        <v>-0.14993999999999999</v>
      </c>
      <c r="V45" s="29">
        <v>0.3</v>
      </c>
      <c r="W45" s="29">
        <v>0.3</v>
      </c>
      <c r="X45" s="30">
        <v>226.56</v>
      </c>
      <c r="Y45" s="29">
        <v>0.62429000000000001</v>
      </c>
      <c r="Z45" s="29">
        <v>0.53703000000000001</v>
      </c>
      <c r="AA45" s="29">
        <v>0.27600000000000002</v>
      </c>
      <c r="AB45" s="30">
        <v>11</v>
      </c>
      <c r="AC45" s="29">
        <v>0.52381</v>
      </c>
      <c r="AD45" s="30">
        <v>50</v>
      </c>
      <c r="AE45" s="29">
        <v>0.57999999999999996</v>
      </c>
      <c r="AF45" s="33">
        <v>1.579</v>
      </c>
      <c r="AG45" s="33">
        <v>2.1019999999999999</v>
      </c>
      <c r="AH45" s="33">
        <v>2.7919999999999998</v>
      </c>
      <c r="AI45" s="33">
        <v>5.5149999999999997</v>
      </c>
      <c r="AJ45" s="33">
        <v>4.8029999999999999</v>
      </c>
      <c r="AK45" s="34">
        <v>13.625</v>
      </c>
      <c r="AL45" s="29">
        <v>0.12</v>
      </c>
      <c r="AM45" s="29">
        <v>0.1</v>
      </c>
      <c r="AN45" s="50">
        <v>103316</v>
      </c>
      <c r="AO45" s="30">
        <v>420.3</v>
      </c>
      <c r="AP45" s="29">
        <v>0.49156</v>
      </c>
      <c r="AQ45" s="29">
        <v>1</v>
      </c>
      <c r="AR45" s="29">
        <v>0.372</v>
      </c>
      <c r="AS45" s="54">
        <v>5</v>
      </c>
      <c r="AT45" s="29">
        <v>0.8</v>
      </c>
      <c r="AU45" s="29">
        <v>0.59855999999999998</v>
      </c>
      <c r="AV45" s="54">
        <v>11</v>
      </c>
      <c r="AW45" s="29">
        <v>0.5</v>
      </c>
    </row>
    <row r="46" spans="1:49" x14ac:dyDescent="0.2">
      <c r="A46" s="17" t="str">
        <f t="shared" si="9"/>
        <v>NotreDame-Mobility</v>
      </c>
      <c r="B46" s="17" t="str">
        <f>IF(AND(OR(NOT(IsForecastDateRestricted),AND(D46&gt;=StartDate,D46&lt;=EndDate)),OR(NOT(IsTargetDateRestricted),AND(F46&gt;=FirstTargetDate,F46&lt;=EndTargetDate)),
OR(AND(Is1Week,E46="1 wk ahead inc death"),AND(Is2Week,E46="2 wk ahead inc death"),AND(Is3Week,E46="3 wk ahead inc death"),AND(Is4Week,E46="4 wk ahead inc death")),
OR(NOT(IsActiveModelsOnly),_xlfn.XLOOKUP(C46,'Model Analyzer'!B$4:B$100,'Model Analyzer'!C$4:C$100))),EvalData!C46,"NA")</f>
        <v>NotreDame-Mobility</v>
      </c>
      <c r="C46" s="17" t="s">
        <v>25</v>
      </c>
      <c r="D46" s="36" t="d">
        <v>2020-07-06</v>
      </c>
      <c r="E46" s="17" t="s">
        <v>36</v>
      </c>
      <c r="F46" s="36" t="d">
        <v>2020-07-18</v>
      </c>
      <c r="G46" s="26">
        <v>-5050</v>
      </c>
      <c r="H46" s="27">
        <v>-0.63500000000000001</v>
      </c>
      <c r="I46" s="28">
        <v>-0.46994000000000002</v>
      </c>
      <c r="J46" s="28">
        <v>-0.88658999999999999</v>
      </c>
      <c r="K46" s="29">
        <v>0</v>
      </c>
      <c r="L46" s="30">
        <v>21</v>
      </c>
      <c r="M46" s="29">
        <v>0.16667000000000001</v>
      </c>
      <c r="N46" s="30">
        <v>51</v>
      </c>
      <c r="O46" s="26">
        <v>63.23</v>
      </c>
      <c r="P46" s="26">
        <v>3160.61</v>
      </c>
      <c r="Q46" s="26">
        <v>100.63</v>
      </c>
      <c r="R46" s="31">
        <v>0.36115000000000003</v>
      </c>
      <c r="S46" s="32">
        <v>-0.32965</v>
      </c>
      <c r="T46" s="29">
        <v>0.70940000000000003</v>
      </c>
      <c r="U46" s="29">
        <v>-0.20677999999999999</v>
      </c>
      <c r="V46" s="29">
        <v>0.27450999999999998</v>
      </c>
      <c r="W46" s="29">
        <v>0.31373000000000001</v>
      </c>
      <c r="X46" s="30">
        <v>233.75</v>
      </c>
      <c r="Y46" s="29">
        <v>0.56179999999999997</v>
      </c>
      <c r="Z46" s="29">
        <v>0.54386000000000001</v>
      </c>
      <c r="AA46" s="29">
        <v>0.16600000000000001</v>
      </c>
      <c r="AB46" s="30">
        <v>15</v>
      </c>
      <c r="AC46" s="29">
        <v>0.33333000000000002</v>
      </c>
      <c r="AD46" s="30">
        <v>51</v>
      </c>
      <c r="AE46" s="29">
        <v>0.70587999999999995</v>
      </c>
      <c r="AF46" s="33">
        <v>2.097</v>
      </c>
      <c r="AG46" s="33">
        <v>2.621</v>
      </c>
      <c r="AH46" s="33">
        <v>3.4380000000000002</v>
      </c>
      <c r="AI46" s="33">
        <v>9.2810000000000006</v>
      </c>
      <c r="AJ46" s="33">
        <v>9.2309999999999999</v>
      </c>
      <c r="AK46" s="34">
        <v>25</v>
      </c>
      <c r="AL46" s="29">
        <v>0.15686</v>
      </c>
      <c r="AM46" s="29">
        <v>0.25490000000000002</v>
      </c>
      <c r="AN46" s="50">
        <v>123030</v>
      </c>
      <c r="AO46" s="30">
        <v>363.8</v>
      </c>
      <c r="AP46" s="29">
        <v>0.38855000000000001</v>
      </c>
      <c r="AQ46" s="29">
        <v>0.81116999999999995</v>
      </c>
      <c r="AR46" s="29">
        <v>0.31</v>
      </c>
      <c r="AS46" s="54">
        <v>9</v>
      </c>
      <c r="AT46" s="29">
        <v>0.6</v>
      </c>
      <c r="AU46" s="29">
        <v>0.70738000000000001</v>
      </c>
      <c r="AV46" s="54">
        <v>6</v>
      </c>
      <c r="AW46" s="29">
        <v>0.75</v>
      </c>
    </row>
    <row r="47" spans="1:49" x14ac:dyDescent="0.2">
      <c r="A47" s="17" t="str">
        <f t="shared" si="9"/>
        <v>Oliver Wyman</v>
      </c>
      <c r="B47" s="17" t="str">
        <f>IF(AND(OR(NOT(IsForecastDateRestricted),AND(D47&gt;=StartDate,D47&lt;=EndDate)),OR(NOT(IsTargetDateRestricted),AND(F47&gt;=FirstTargetDate,F47&lt;=EndTargetDate)),
OR(AND(Is1Week,E47="1 wk ahead inc death"),AND(Is2Week,E47="2 wk ahead inc death"),AND(Is3Week,E47="3 wk ahead inc death"),AND(Is4Week,E47="4 wk ahead inc death")),
OR(NOT(IsActiveModelsOnly),_xlfn.XLOOKUP(C47,'Model Analyzer'!B$4:B$100,'Model Analyzer'!C$4:C$100))),EvalData!C47,"NA")</f>
        <v>Oliver Wyman</v>
      </c>
      <c r="C47" s="17" t="s">
        <v>26</v>
      </c>
      <c r="D47" s="36" t="d">
        <v>2020-07-06</v>
      </c>
      <c r="E47" s="17" t="s">
        <v>36</v>
      </c>
      <c r="F47" s="36" t="d">
        <v>2020-07-18</v>
      </c>
      <c r="G47" s="26">
        <v>-2113</v>
      </c>
      <c r="H47" s="27">
        <v>-0.219</v>
      </c>
      <c r="I47" s="28">
        <v>-0.19663</v>
      </c>
      <c r="J47" s="28">
        <v>-0.24476000000000001</v>
      </c>
      <c r="K47" s="29">
        <v>0.75</v>
      </c>
      <c r="L47" s="30">
        <v>6</v>
      </c>
      <c r="M47" s="29">
        <v>0.79166999999999998</v>
      </c>
      <c r="N47" s="30">
        <v>51</v>
      </c>
      <c r="O47" s="26">
        <v>13.68</v>
      </c>
      <c r="P47" s="26">
        <v>1728.92</v>
      </c>
      <c r="Q47" s="26">
        <v>66.73</v>
      </c>
      <c r="R47" s="31">
        <v>0.22983999999999999</v>
      </c>
      <c r="S47" s="32">
        <v>-8.0820000000000003E-2</v>
      </c>
      <c r="T47" s="29">
        <v>0.57469000000000003</v>
      </c>
      <c r="U47" s="29">
        <v>-4.4900000000000001E-3</v>
      </c>
      <c r="V47" s="29">
        <v>0.47059000000000001</v>
      </c>
      <c r="W47" s="29">
        <v>0.13725000000000001</v>
      </c>
      <c r="X47" s="30">
        <v>181.11</v>
      </c>
      <c r="Y47" s="29">
        <v>0.45327000000000001</v>
      </c>
      <c r="Z47" s="29">
        <v>0.38274999999999998</v>
      </c>
      <c r="AA47" s="29">
        <v>0.60299999999999998</v>
      </c>
      <c r="AB47" s="30">
        <v>1</v>
      </c>
      <c r="AC47" s="29">
        <v>1</v>
      </c>
      <c r="AD47" s="30">
        <v>51</v>
      </c>
      <c r="AE47" s="29">
        <v>0.94118000000000002</v>
      </c>
      <c r="AF47" s="33">
        <v>2.5630000000000002</v>
      </c>
      <c r="AG47" s="33">
        <v>4.3769999999999998</v>
      </c>
      <c r="AH47" s="33">
        <v>10.27</v>
      </c>
      <c r="AI47" s="33">
        <v>69.722999999999999</v>
      </c>
      <c r="AJ47" s="33">
        <v>62.685000000000002</v>
      </c>
      <c r="AK47" s="34">
        <v>198</v>
      </c>
      <c r="AL47" s="29">
        <v>0.23529</v>
      </c>
      <c r="AM47" s="29">
        <v>0.47059000000000001</v>
      </c>
      <c r="AN47" s="50">
        <v>25763</v>
      </c>
      <c r="AO47" s="30">
        <v>194.8</v>
      </c>
      <c r="AP47" s="29">
        <v>0.23039999999999999</v>
      </c>
      <c r="AQ47" s="29">
        <v>0.48099999999999998</v>
      </c>
      <c r="AR47" s="29">
        <v>0.248</v>
      </c>
      <c r="AS47" s="54">
        <v>11</v>
      </c>
      <c r="AT47" s="29">
        <v>0.5</v>
      </c>
      <c r="AU47" s="29">
        <v>0.72135000000000005</v>
      </c>
      <c r="AV47" s="54">
        <v>5</v>
      </c>
      <c r="AW47" s="29">
        <v>0.8</v>
      </c>
    </row>
    <row r="48" spans="1:49" x14ac:dyDescent="0.2">
      <c r="A48" s="17" t="str">
        <f t="shared" si="9"/>
        <v>PSI</v>
      </c>
      <c r="B48" s="17" t="str">
        <f>IF(AND(OR(NOT(IsForecastDateRestricted),AND(D48&gt;=StartDate,D48&lt;=EndDate)),OR(NOT(IsTargetDateRestricted),AND(F48&gt;=FirstTargetDate,F48&lt;=EndTargetDate)),
OR(AND(Is1Week,E48="1 wk ahead inc death"),AND(Is2Week,E48="2 wk ahead inc death"),AND(Is3Week,E48="3 wk ahead inc death"),AND(Is4Week,E48="4 wk ahead inc death")),
OR(NOT(IsActiveModelsOnly),_xlfn.XLOOKUP(C48,'Model Analyzer'!B$4:B$100,'Model Analyzer'!C$4:C$100))),EvalData!C48,"NA")</f>
        <v>PSI</v>
      </c>
      <c r="C48" s="17" t="s">
        <v>27</v>
      </c>
      <c r="D48" s="36" t="d">
        <v>2020-07-06</v>
      </c>
      <c r="E48" s="17" t="s">
        <v>36</v>
      </c>
      <c r="F48" s="36" t="d">
        <v>2020-07-18</v>
      </c>
      <c r="G48" s="26">
        <v>-4049</v>
      </c>
      <c r="H48" s="27">
        <v>-0.47299999999999998</v>
      </c>
      <c r="I48" s="28">
        <v>-0.37679000000000001</v>
      </c>
      <c r="J48" s="28">
        <v>-0.60460000000000003</v>
      </c>
      <c r="K48" s="29">
        <v>0</v>
      </c>
      <c r="L48" s="30">
        <v>17</v>
      </c>
      <c r="M48" s="29">
        <v>0.33333000000000002</v>
      </c>
      <c r="N48" s="30">
        <v>51</v>
      </c>
      <c r="O48" s="26">
        <v>84.31</v>
      </c>
      <c r="P48" s="26">
        <v>6566.28</v>
      </c>
      <c r="Q48" s="26">
        <v>132.53</v>
      </c>
      <c r="R48" s="31">
        <v>0.6008</v>
      </c>
      <c r="S48" s="32">
        <v>-0.53773000000000004</v>
      </c>
      <c r="T48" s="29">
        <v>1.0673999999999999</v>
      </c>
      <c r="U48" s="29">
        <v>-0.48769000000000001</v>
      </c>
      <c r="V48" s="29">
        <v>0.21568999999999999</v>
      </c>
      <c r="W48" s="29">
        <v>0.50980000000000003</v>
      </c>
      <c r="X48" s="30">
        <v>310.60000000000002</v>
      </c>
      <c r="Y48" s="29">
        <v>0.69106999999999996</v>
      </c>
      <c r="Z48" s="29">
        <v>0.79959999999999998</v>
      </c>
      <c r="AA48" s="29">
        <v>0.04</v>
      </c>
      <c r="AB48" s="30">
        <v>21</v>
      </c>
      <c r="AC48" s="29">
        <v>4.7620000000000003E-2</v>
      </c>
      <c r="AD48" s="30">
        <v>51</v>
      </c>
      <c r="AE48" s="29">
        <v>0.78430999999999995</v>
      </c>
      <c r="AF48" s="33">
        <v>7.2919999999999998</v>
      </c>
      <c r="AG48" s="33">
        <v>13.333</v>
      </c>
      <c r="AH48" s="33">
        <v>34</v>
      </c>
      <c r="AI48" s="33">
        <v>118.03400000000001</v>
      </c>
      <c r="AJ48" s="33">
        <v>210</v>
      </c>
      <c r="AK48" s="34">
        <v>296</v>
      </c>
      <c r="AL48" s="29">
        <v>9.8040000000000002E-2</v>
      </c>
      <c r="AM48" s="29">
        <v>0.66666999999999998</v>
      </c>
      <c r="AN48" s="50">
        <v>83596</v>
      </c>
      <c r="AO48" s="30">
        <v>315.60000000000002</v>
      </c>
      <c r="AP48" s="29">
        <v>0.12114999999999999</v>
      </c>
      <c r="AQ48" s="29">
        <v>0.25291999999999998</v>
      </c>
      <c r="AR48" s="29">
        <v>2.1000000000000001E-2</v>
      </c>
      <c r="AS48" s="54">
        <v>19</v>
      </c>
      <c r="AT48" s="29">
        <v>0.1</v>
      </c>
      <c r="AU48" s="29">
        <v>0.26745999999999998</v>
      </c>
      <c r="AV48" s="54">
        <v>20</v>
      </c>
      <c r="AW48" s="29">
        <v>0.05</v>
      </c>
    </row>
    <row r="49" spans="1:49" x14ac:dyDescent="0.2">
      <c r="A49" s="17" t="str">
        <f t="shared" si="9"/>
        <v>QJHong</v>
      </c>
      <c r="B49" s="17" t="str">
        <f>IF(AND(OR(NOT(IsForecastDateRestricted),AND(D49&gt;=StartDate,D49&lt;=EndDate)),OR(NOT(IsTargetDateRestricted),AND(F49&gt;=FirstTargetDate,F49&lt;=EndTargetDate)),
OR(AND(Is1Week,E49="1 wk ahead inc death"),AND(Is2Week,E49="2 wk ahead inc death"),AND(Is3Week,E49="3 wk ahead inc death"),AND(Is4Week,E49="4 wk ahead inc death")),
OR(NOT(IsActiveModelsOnly),_xlfn.XLOOKUP(C49,'Model Analyzer'!B$4:B$100,'Model Analyzer'!C$4:C$100))),EvalData!C49,"NA")</f>
        <v>QJHong</v>
      </c>
      <c r="C49" s="17" t="s">
        <v>28</v>
      </c>
      <c r="D49" s="36" t="d">
        <v>2020-07-06</v>
      </c>
      <c r="E49" s="17" t="s">
        <v>36</v>
      </c>
      <c r="F49" s="36" t="d">
        <v>2020-07-18</v>
      </c>
      <c r="G49" s="26">
        <v>2683</v>
      </c>
      <c r="H49" s="27">
        <v>0.223</v>
      </c>
      <c r="I49" s="28">
        <v>0.24967</v>
      </c>
      <c r="J49" s="28">
        <v>0.24967</v>
      </c>
      <c r="K49" s="29">
        <v>0.75</v>
      </c>
      <c r="L49" s="30">
        <v>7</v>
      </c>
      <c r="M49" s="29">
        <v>0.75</v>
      </c>
    </row>
    <row r="50" spans="1:49" x14ac:dyDescent="0.2">
      <c r="A50" s="17" t="str">
        <f t="shared" si="9"/>
        <v>UA</v>
      </c>
      <c r="B50" s="17" t="str">
        <f>IF(AND(OR(NOT(IsForecastDateRestricted),AND(D50&gt;=StartDate,D50&lt;=EndDate)),OR(NOT(IsTargetDateRestricted),AND(F50&gt;=FirstTargetDate,F50&lt;=EndTargetDate)),
OR(AND(Is1Week,E50="1 wk ahead inc death"),AND(Is2Week,E50="2 wk ahead inc death"),AND(Is3Week,E50="3 wk ahead inc death"),AND(Is4Week,E50="4 wk ahead inc death")),
OR(NOT(IsActiveModelsOnly),_xlfn.XLOOKUP(C50,'Model Analyzer'!B$4:B$100,'Model Analyzer'!C$4:C$100))),EvalData!C50,"NA")</f>
        <v>UA</v>
      </c>
      <c r="C50" s="17" t="s">
        <v>29</v>
      </c>
      <c r="D50" s="36" t="d">
        <v>2020-07-06</v>
      </c>
      <c r="E50" s="17" t="s">
        <v>36</v>
      </c>
      <c r="F50" s="36" t="d">
        <v>2020-07-18</v>
      </c>
      <c r="G50" s="26">
        <v>-4632</v>
      </c>
      <c r="H50" s="27">
        <v>-0.56399999999999995</v>
      </c>
      <c r="I50" s="28">
        <v>-0.43103999999999998</v>
      </c>
      <c r="J50" s="28">
        <v>-0.75761000000000001</v>
      </c>
      <c r="K50" s="29">
        <v>0</v>
      </c>
      <c r="L50" s="30">
        <v>20</v>
      </c>
      <c r="M50" s="29">
        <v>0.20832999999999999</v>
      </c>
      <c r="N50" s="30">
        <v>51</v>
      </c>
      <c r="O50" s="26">
        <v>32.85</v>
      </c>
      <c r="P50" s="26">
        <v>2928.97</v>
      </c>
      <c r="Q50" s="26">
        <v>97.76</v>
      </c>
      <c r="R50" s="31">
        <v>0.42120999999999997</v>
      </c>
      <c r="S50" s="32">
        <v>-0.46356999999999998</v>
      </c>
      <c r="T50" s="29">
        <v>1.1577500000000001</v>
      </c>
      <c r="U50" s="29">
        <v>-0.86314999999999997</v>
      </c>
      <c r="V50" s="29">
        <v>0.23529</v>
      </c>
      <c r="W50" s="29">
        <v>0.41176000000000001</v>
      </c>
      <c r="X50" s="30">
        <v>238.54</v>
      </c>
      <c r="Y50" s="29">
        <v>0.52583999999999997</v>
      </c>
      <c r="Z50" s="29">
        <v>0.61019999999999996</v>
      </c>
      <c r="AA50" s="29">
        <v>0.20699999999999999</v>
      </c>
      <c r="AB50" s="30">
        <v>14</v>
      </c>
      <c r="AC50" s="29">
        <v>0.38095000000000001</v>
      </c>
      <c r="AD50" s="30">
        <v>51</v>
      </c>
      <c r="AE50" s="29">
        <v>0.31373000000000001</v>
      </c>
      <c r="AF50" s="33">
        <v>1.302</v>
      </c>
      <c r="AG50" s="33">
        <v>1.431</v>
      </c>
      <c r="AH50" s="33">
        <v>2.056</v>
      </c>
      <c r="AI50" s="33">
        <v>2.5680000000000001</v>
      </c>
      <c r="AJ50" s="33">
        <v>2.714</v>
      </c>
      <c r="AK50" s="34">
        <v>4.6669999999999998</v>
      </c>
      <c r="AL50" s="29">
        <v>7.843E-2</v>
      </c>
      <c r="AM50" s="29">
        <v>0</v>
      </c>
      <c r="AN50" s="50">
        <v>136584</v>
      </c>
      <c r="AO50" s="30">
        <v>603.79999999999995</v>
      </c>
      <c r="AP50" s="29">
        <v>0.64219000000000004</v>
      </c>
      <c r="AQ50" s="29">
        <v>1</v>
      </c>
      <c r="AR50" s="29">
        <v>0.248</v>
      </c>
      <c r="AS50" s="54">
        <v>11</v>
      </c>
      <c r="AT50" s="29">
        <v>0.5</v>
      </c>
      <c r="AU50" s="29">
        <v>0.33023999999999998</v>
      </c>
      <c r="AV50" s="54">
        <v>17</v>
      </c>
      <c r="AW50" s="29">
        <v>0.2</v>
      </c>
    </row>
    <row r="51" spans="1:49" x14ac:dyDescent="0.2">
      <c r="A51" s="17" t="str">
        <f t="shared" si="9"/>
        <v>UCLA</v>
      </c>
      <c r="B51" s="17" t="str">
        <f>IF(AND(OR(NOT(IsForecastDateRestricted),AND(D51&gt;=StartDate,D51&lt;=EndDate)),OR(NOT(IsTargetDateRestricted),AND(F51&gt;=FirstTargetDate,F51&lt;=EndTargetDate)),
OR(AND(Is1Week,E51="1 wk ahead inc death"),AND(Is2Week,E51="2 wk ahead inc death"),AND(Is3Week,E51="3 wk ahead inc death"),AND(Is4Week,E51="4 wk ahead inc death")),
OR(NOT(IsActiveModelsOnly),_xlfn.XLOOKUP(C51,'Model Analyzer'!B$4:B$100,'Model Analyzer'!C$4:C$100))),EvalData!C51,"NA")</f>
        <v>UCLA</v>
      </c>
      <c r="C51" s="17" t="s">
        <v>30</v>
      </c>
      <c r="D51" s="36" t="d">
        <v>2020-07-06</v>
      </c>
      <c r="E51" s="17" t="s">
        <v>36</v>
      </c>
      <c r="F51" s="36" t="d">
        <v>2020-07-18</v>
      </c>
      <c r="G51" s="26">
        <v>-4164</v>
      </c>
      <c r="H51" s="27">
        <v>-0.49</v>
      </c>
      <c r="I51" s="28">
        <v>-0.38749</v>
      </c>
      <c r="J51" s="28">
        <v>-0.63263000000000003</v>
      </c>
      <c r="K51" s="29">
        <v>0</v>
      </c>
      <c r="L51" s="30">
        <v>18</v>
      </c>
      <c r="M51" s="29">
        <v>0.29166999999999998</v>
      </c>
      <c r="N51" s="30">
        <v>51</v>
      </c>
      <c r="O51" s="26">
        <v>29.22</v>
      </c>
      <c r="P51" s="26">
        <v>2215.06</v>
      </c>
      <c r="Q51" s="26">
        <v>79.290000000000006</v>
      </c>
      <c r="R51" s="31">
        <v>0.36737999999999998</v>
      </c>
      <c r="S51" s="32">
        <v>-0.42021999999999998</v>
      </c>
      <c r="T51" s="29">
        <v>0.88149999999999995</v>
      </c>
      <c r="U51" s="29">
        <v>-0.50144999999999995</v>
      </c>
      <c r="V51" s="29">
        <v>0.33333000000000002</v>
      </c>
      <c r="W51" s="29">
        <v>0.25490000000000002</v>
      </c>
      <c r="X51" s="30">
        <v>209.26</v>
      </c>
      <c r="Y51" s="29">
        <v>0.48391000000000001</v>
      </c>
      <c r="Z51" s="29">
        <v>0.51617999999999997</v>
      </c>
      <c r="AA51" s="29">
        <v>0.307</v>
      </c>
      <c r="AB51" s="30">
        <v>9</v>
      </c>
      <c r="AC51" s="29">
        <v>0.61904999999999999</v>
      </c>
      <c r="AD51" s="30">
        <v>51</v>
      </c>
      <c r="AE51" s="29">
        <v>0.35293999999999998</v>
      </c>
      <c r="AF51" s="33">
        <v>1.4850000000000001</v>
      </c>
      <c r="AG51" s="33">
        <v>1.6319999999999999</v>
      </c>
      <c r="AH51" s="33">
        <v>1.7410000000000001</v>
      </c>
      <c r="AI51" s="33">
        <v>2.383</v>
      </c>
      <c r="AJ51" s="33">
        <v>1.8540000000000001</v>
      </c>
      <c r="AK51" s="34">
        <v>2.101</v>
      </c>
      <c r="AL51" s="29">
        <v>0</v>
      </c>
      <c r="AM51" s="29">
        <v>3.9219999999999998E-2</v>
      </c>
      <c r="AN51" s="50">
        <v>105787</v>
      </c>
      <c r="AO51" s="30">
        <v>646.29999999999995</v>
      </c>
      <c r="AP51" s="29">
        <v>0.71262999999999999</v>
      </c>
      <c r="AQ51" s="29">
        <v>1</v>
      </c>
      <c r="AR51" s="29">
        <v>0.33</v>
      </c>
      <c r="AS51" s="54">
        <v>7</v>
      </c>
      <c r="AT51" s="29">
        <v>0.7</v>
      </c>
      <c r="AU51" s="29">
        <v>0.37152000000000002</v>
      </c>
      <c r="AV51" s="54">
        <v>14</v>
      </c>
      <c r="AW51" s="29">
        <v>0.35</v>
      </c>
    </row>
    <row r="52" spans="1:49" x14ac:dyDescent="0.2">
      <c r="A52" s="17" t="str">
        <f t="shared" si="9"/>
        <v>UM</v>
      </c>
      <c r="B52" s="17" t="str">
        <f>IF(AND(OR(NOT(IsForecastDateRestricted),AND(D52&gt;=StartDate,D52&lt;=EndDate)),OR(NOT(IsTargetDateRestricted),AND(F52&gt;=FirstTargetDate,F52&lt;=EndTargetDate)),
OR(AND(Is1Week,E52="1 wk ahead inc death"),AND(Is2Week,E52="2 wk ahead inc death"),AND(Is3Week,E52="3 wk ahead inc death"),AND(Is4Week,E52="4 wk ahead inc death")),
OR(NOT(IsActiveModelsOnly),_xlfn.XLOOKUP(C52,'Model Analyzer'!B$4:B$100,'Model Analyzer'!C$4:C$100))),EvalData!C52,"NA")</f>
        <v>UM</v>
      </c>
      <c r="C52" s="17" t="s">
        <v>31</v>
      </c>
      <c r="D52" s="36" t="d">
        <v>2020-07-06</v>
      </c>
      <c r="E52" s="17" t="s">
        <v>36</v>
      </c>
      <c r="F52" s="36" t="d">
        <v>2020-07-18</v>
      </c>
      <c r="G52" s="26">
        <v>-5459</v>
      </c>
      <c r="H52" s="27">
        <v>-0.70899999999999996</v>
      </c>
      <c r="I52" s="28">
        <v>-0.50800000000000001</v>
      </c>
      <c r="J52" s="28">
        <v>-1.0325299999999999</v>
      </c>
      <c r="K52" s="29">
        <v>0</v>
      </c>
      <c r="L52" s="30">
        <v>22</v>
      </c>
      <c r="M52" s="29">
        <v>0.125</v>
      </c>
    </row>
    <row r="53" spans="1:49" x14ac:dyDescent="0.2">
      <c r="A53" s="17" t="str">
        <f t="shared" si="9"/>
        <v>UMass-MB</v>
      </c>
      <c r="B53" s="17" t="str">
        <f>IF(AND(OR(NOT(IsForecastDateRestricted),AND(D53&gt;=StartDate,D53&lt;=EndDate)),OR(NOT(IsTargetDateRestricted),AND(F53&gt;=FirstTargetDate,F53&lt;=EndTargetDate)),
OR(AND(Is1Week,E53="1 wk ahead inc death"),AND(Is2Week,E53="2 wk ahead inc death"),AND(Is3Week,E53="3 wk ahead inc death"),AND(Is4Week,E53="4 wk ahead inc death")),
OR(NOT(IsActiveModelsOnly),_xlfn.XLOOKUP(C53,'Model Analyzer'!B$4:B$100,'Model Analyzer'!C$4:C$100))),EvalData!C53,"NA")</f>
        <v>UMass-MB</v>
      </c>
      <c r="C53" s="17" t="s">
        <v>32</v>
      </c>
      <c r="D53" s="36" t="d">
        <v>2020-07-06</v>
      </c>
      <c r="E53" s="17" t="s">
        <v>36</v>
      </c>
      <c r="F53" s="36" t="d">
        <v>2020-07-18</v>
      </c>
      <c r="G53" s="26">
        <v>-1219</v>
      </c>
      <c r="H53" s="27">
        <v>-0.12</v>
      </c>
      <c r="I53" s="28">
        <v>-0.11344</v>
      </c>
      <c r="J53" s="28">
        <v>-0.12795000000000001</v>
      </c>
      <c r="K53" s="29">
        <v>0.75</v>
      </c>
      <c r="L53" s="30">
        <v>5</v>
      </c>
      <c r="M53" s="29">
        <v>0.83333000000000002</v>
      </c>
      <c r="N53" s="30">
        <v>51</v>
      </c>
      <c r="O53" s="26">
        <v>13.6</v>
      </c>
      <c r="P53" s="26">
        <v>1686.52</v>
      </c>
      <c r="Q53" s="26">
        <v>66.75</v>
      </c>
      <c r="R53" s="31">
        <v>0.26966000000000001</v>
      </c>
      <c r="S53" s="32">
        <v>-0.19131999999999999</v>
      </c>
      <c r="T53" s="29">
        <v>0.58409999999999995</v>
      </c>
      <c r="U53" s="29">
        <v>-0.19227</v>
      </c>
      <c r="V53" s="29">
        <v>0.37254999999999999</v>
      </c>
      <c r="W53" s="29">
        <v>0.15686</v>
      </c>
      <c r="X53" s="30">
        <v>177.23</v>
      </c>
      <c r="Y53" s="29">
        <v>0.42333999999999999</v>
      </c>
      <c r="Z53" s="29">
        <v>0.41543999999999998</v>
      </c>
      <c r="AA53" s="29">
        <v>0.51</v>
      </c>
      <c r="AB53" s="30">
        <v>3</v>
      </c>
      <c r="AC53" s="29">
        <v>0.90476000000000001</v>
      </c>
      <c r="AD53" s="30">
        <v>51</v>
      </c>
      <c r="AE53" s="29">
        <v>0.84314</v>
      </c>
      <c r="AF53" s="33">
        <v>2.645</v>
      </c>
      <c r="AG53" s="33">
        <v>3.3879999999999999</v>
      </c>
      <c r="AH53" s="33">
        <v>3.9489999999999998</v>
      </c>
      <c r="AI53" s="33">
        <v>5.6470000000000002</v>
      </c>
      <c r="AJ53" s="33">
        <v>5.125</v>
      </c>
      <c r="AK53" s="34">
        <v>13.667</v>
      </c>
      <c r="AL53" s="29">
        <v>0.19608</v>
      </c>
      <c r="AM53" s="29">
        <v>0.13725000000000001</v>
      </c>
      <c r="AN53" s="50">
        <v>48422</v>
      </c>
      <c r="AO53" s="30">
        <v>145.1</v>
      </c>
      <c r="AP53" s="29">
        <v>0.37645000000000001</v>
      </c>
      <c r="AQ53" s="29">
        <v>0.78591</v>
      </c>
      <c r="AR53" s="29">
        <v>0.53700000000000003</v>
      </c>
      <c r="AS53" s="54">
        <v>2</v>
      </c>
      <c r="AT53" s="29">
        <v>0.95</v>
      </c>
      <c r="AU53" s="29">
        <v>0.84167999999999998</v>
      </c>
      <c r="AV53" s="54">
        <v>2</v>
      </c>
      <c r="AW53" s="29">
        <v>0.95</v>
      </c>
    </row>
    <row r="54" spans="1:49" x14ac:dyDescent="0.2">
      <c r="A54" s="17" t="str">
        <f t="shared" si="9"/>
        <v>USC</v>
      </c>
      <c r="B54" s="17" t="str">
        <f>IF(AND(OR(NOT(IsForecastDateRestricted),AND(D54&gt;=StartDate,D54&lt;=EndDate)),OR(NOT(IsTargetDateRestricted),AND(F54&gt;=FirstTargetDate,F54&lt;=EndTargetDate)),
OR(AND(Is1Week,E54="1 wk ahead inc death"),AND(Is2Week,E54="2 wk ahead inc death"),AND(Is3Week,E54="3 wk ahead inc death"),AND(Is4Week,E54="4 wk ahead inc death")),
OR(NOT(IsActiveModelsOnly),_xlfn.XLOOKUP(C54,'Model Analyzer'!B$4:B$100,'Model Analyzer'!C$4:C$100))),EvalData!C54,"NA")</f>
        <v>USC</v>
      </c>
      <c r="C54" s="17" t="s">
        <v>33</v>
      </c>
      <c r="D54" s="36" t="d">
        <v>2020-07-06</v>
      </c>
      <c r="E54" s="17" t="s">
        <v>36</v>
      </c>
      <c r="F54" s="36" t="d">
        <v>2020-07-18</v>
      </c>
      <c r="G54" s="26">
        <v>4120</v>
      </c>
      <c r="H54" s="27">
        <v>0.32500000000000001</v>
      </c>
      <c r="I54" s="28">
        <v>0.38340000000000002</v>
      </c>
      <c r="J54" s="28">
        <v>0.38340000000000002</v>
      </c>
      <c r="K54" s="29">
        <v>0</v>
      </c>
      <c r="L54" s="30">
        <v>12</v>
      </c>
      <c r="M54" s="29">
        <v>0.54166999999999998</v>
      </c>
      <c r="N54" s="30">
        <v>51</v>
      </c>
      <c r="O54" s="26">
        <v>19.05</v>
      </c>
      <c r="P54" s="26">
        <v>4194.72</v>
      </c>
      <c r="Q54" s="26">
        <v>84.96</v>
      </c>
      <c r="R54" s="31">
        <v>0.28649000000000002</v>
      </c>
      <c r="S54" s="32">
        <v>0.15415000000000001</v>
      </c>
      <c r="T54" s="29">
        <v>0.76632</v>
      </c>
      <c r="U54" s="29">
        <v>0.51388</v>
      </c>
      <c r="V54" s="29">
        <v>0.35293999999999998</v>
      </c>
      <c r="W54" s="29">
        <v>0.13725000000000001</v>
      </c>
      <c r="X54" s="30">
        <v>183.85</v>
      </c>
      <c r="Y54" s="29">
        <v>0.74036999999999997</v>
      </c>
      <c r="Z54" s="29">
        <v>0.42636000000000002</v>
      </c>
      <c r="AA54" s="29">
        <v>0.45600000000000002</v>
      </c>
      <c r="AB54" s="30">
        <v>5</v>
      </c>
      <c r="AC54" s="29">
        <v>0.80952000000000002</v>
      </c>
    </row>
    <row r="55" spans="1:49" x14ac:dyDescent="0.2">
      <c r="A55" s="17" t="str">
        <f t="shared" si="9"/>
        <v>UT</v>
      </c>
      <c r="B55" s="17" t="str">
        <f>IF(AND(OR(NOT(IsForecastDateRestricted),AND(D55&gt;=StartDate,D55&lt;=EndDate)),OR(NOT(IsTargetDateRestricted),AND(F55&gt;=FirstTargetDate,F55&lt;=EndTargetDate)),
OR(AND(Is1Week,E55="1 wk ahead inc death"),AND(Is2Week,E55="2 wk ahead inc death"),AND(Is3Week,E55="3 wk ahead inc death"),AND(Is4Week,E55="4 wk ahead inc death")),
OR(NOT(IsActiveModelsOnly),_xlfn.XLOOKUP(C55,'Model Analyzer'!B$4:B$100,'Model Analyzer'!C$4:C$100))),EvalData!C55,"NA")</f>
        <v>UT</v>
      </c>
      <c r="C55" s="17" t="s">
        <v>34</v>
      </c>
      <c r="D55" s="36" t="d">
        <v>2020-07-06</v>
      </c>
      <c r="E55" s="17" t="s">
        <v>36</v>
      </c>
      <c r="F55" s="36" t="d">
        <v>2020-07-18</v>
      </c>
      <c r="G55" s="26">
        <v>-2418</v>
      </c>
      <c r="H55" s="27">
        <v>-0.255</v>
      </c>
      <c r="I55" s="28">
        <v>-0.22500999999999999</v>
      </c>
      <c r="J55" s="28">
        <v>-0.29035</v>
      </c>
      <c r="K55" s="29">
        <v>0</v>
      </c>
      <c r="L55" s="30">
        <v>9</v>
      </c>
      <c r="M55" s="29">
        <v>0.66666999999999998</v>
      </c>
      <c r="N55" s="30">
        <v>51</v>
      </c>
      <c r="O55" s="26">
        <v>26.84</v>
      </c>
      <c r="P55" s="26">
        <v>2239.42</v>
      </c>
      <c r="Q55" s="26">
        <v>82.96</v>
      </c>
      <c r="R55" s="31">
        <v>0.40467999999999998</v>
      </c>
      <c r="S55" s="32">
        <v>-0.29187999999999997</v>
      </c>
      <c r="T55" s="29">
        <v>0.99709000000000003</v>
      </c>
      <c r="U55" s="29">
        <v>-0.36487999999999998</v>
      </c>
      <c r="V55" s="29">
        <v>0.21568999999999999</v>
      </c>
      <c r="W55" s="29">
        <v>0.21568999999999999</v>
      </c>
      <c r="X55" s="30">
        <v>184.94</v>
      </c>
      <c r="Y55" s="29">
        <v>0.58440999999999999</v>
      </c>
      <c r="Z55" s="29">
        <v>0.53917000000000004</v>
      </c>
      <c r="AA55" s="29">
        <v>0.28699999999999998</v>
      </c>
      <c r="AB55" s="30">
        <v>10</v>
      </c>
      <c r="AC55" s="29">
        <v>0.57142999999999999</v>
      </c>
      <c r="AD55" s="30">
        <v>51</v>
      </c>
      <c r="AE55" s="29">
        <v>0.66666999999999998</v>
      </c>
      <c r="AF55" s="33">
        <v>2.2919999999999998</v>
      </c>
      <c r="AG55" s="33">
        <v>2.68</v>
      </c>
      <c r="AH55" s="33">
        <v>3.722</v>
      </c>
      <c r="AI55" s="33">
        <v>8.3339999999999996</v>
      </c>
      <c r="AJ55" s="33">
        <v>6.3529999999999998</v>
      </c>
      <c r="AK55" s="34">
        <v>11</v>
      </c>
      <c r="AL55" s="29">
        <v>0.13725000000000001</v>
      </c>
      <c r="AM55" s="29">
        <v>0.11765</v>
      </c>
      <c r="AN55" s="50">
        <v>64986</v>
      </c>
      <c r="AO55" s="30">
        <v>389.8</v>
      </c>
      <c r="AP55" s="29">
        <v>0.40511000000000003</v>
      </c>
      <c r="AQ55" s="29">
        <v>0.84574000000000005</v>
      </c>
      <c r="AR55" s="29">
        <v>0.433</v>
      </c>
      <c r="AS55" s="54">
        <v>3</v>
      </c>
      <c r="AT55" s="29">
        <v>0.9</v>
      </c>
      <c r="AU55" s="29">
        <v>0.67796000000000001</v>
      </c>
      <c r="AV55" s="54">
        <v>9</v>
      </c>
      <c r="AW55" s="29">
        <v>0.6</v>
      </c>
    </row>
    <row r="56" spans="1:49" x14ac:dyDescent="0.2">
      <c r="A56" s="17" t="str">
        <f t="shared" si="9"/>
        <v>YYG</v>
      </c>
      <c r="B56" s="17" t="str">
        <f>IF(AND(OR(NOT(IsForecastDateRestricted),AND(D56&gt;=StartDate,D56&lt;=EndDate)),OR(NOT(IsTargetDateRestricted),AND(F56&gt;=FirstTargetDate,F56&lt;=EndTargetDate)),
OR(AND(Is1Week,E56="1 wk ahead inc death"),AND(Is2Week,E56="2 wk ahead inc death"),AND(Is3Week,E56="3 wk ahead inc death"),AND(Is4Week,E56="4 wk ahead inc death")),
OR(NOT(IsActiveModelsOnly),_xlfn.XLOOKUP(C56,'Model Analyzer'!B$4:B$100,'Model Analyzer'!C$4:C$100))),EvalData!C56,"NA")</f>
        <v>YYG</v>
      </c>
      <c r="C56" s="17" t="s">
        <v>35</v>
      </c>
      <c r="D56" s="36" t="d">
        <v>2020-07-06</v>
      </c>
      <c r="E56" s="17" t="s">
        <v>36</v>
      </c>
      <c r="F56" s="36" t="d">
        <v>2020-07-18</v>
      </c>
      <c r="G56" s="26">
        <v>-3643</v>
      </c>
      <c r="H56" s="27">
        <v>-0.41399999999999998</v>
      </c>
      <c r="I56" s="28">
        <v>-0.33900999999999998</v>
      </c>
      <c r="J56" s="28">
        <v>-0.51288</v>
      </c>
      <c r="K56" s="29">
        <v>0</v>
      </c>
      <c r="L56" s="30">
        <v>16</v>
      </c>
      <c r="M56" s="29">
        <v>0.375</v>
      </c>
      <c r="N56" s="30">
        <v>51</v>
      </c>
      <c r="O56" s="26">
        <v>23.22</v>
      </c>
      <c r="P56" s="26">
        <v>2066.35</v>
      </c>
      <c r="Q56" s="26">
        <v>81.06</v>
      </c>
      <c r="R56" s="31">
        <v>0.36301</v>
      </c>
      <c r="S56" s="32">
        <v>-0.26062999999999997</v>
      </c>
      <c r="T56" s="29">
        <v>0.72475999999999996</v>
      </c>
      <c r="U56" s="29">
        <v>-0.35282000000000002</v>
      </c>
      <c r="V56" s="29">
        <v>0.29411999999999999</v>
      </c>
      <c r="W56" s="29">
        <v>0.11765</v>
      </c>
      <c r="X56" s="30">
        <v>202.79</v>
      </c>
      <c r="Y56" s="29">
        <v>0.45782</v>
      </c>
      <c r="Z56" s="29">
        <v>0.48153000000000001</v>
      </c>
      <c r="AA56" s="29">
        <v>0.38300000000000001</v>
      </c>
      <c r="AB56" s="30">
        <v>7</v>
      </c>
      <c r="AC56" s="29">
        <v>0.71428999999999998</v>
      </c>
      <c r="AD56" s="30">
        <v>51</v>
      </c>
      <c r="AE56" s="29">
        <v>0.70587999999999995</v>
      </c>
      <c r="AF56" s="33">
        <v>2.9140000000000001</v>
      </c>
      <c r="AG56" s="33">
        <v>3.536</v>
      </c>
      <c r="AH56" s="33">
        <v>4.5380000000000003</v>
      </c>
      <c r="AI56" s="33">
        <v>5.2809999999999997</v>
      </c>
      <c r="AJ56" s="33">
        <v>6.1349999999999998</v>
      </c>
      <c r="AK56" s="34">
        <v>9</v>
      </c>
      <c r="AL56" s="29">
        <v>0.41176000000000001</v>
      </c>
      <c r="AM56" s="29">
        <v>5.8819999999999997E-2</v>
      </c>
      <c r="AN56" s="50">
        <v>71253</v>
      </c>
      <c r="AO56" s="30">
        <v>269.3</v>
      </c>
      <c r="AP56" s="29">
        <v>0.36253000000000002</v>
      </c>
      <c r="AQ56" s="29">
        <v>0.75683999999999996</v>
      </c>
      <c r="AR56" s="29">
        <v>0.248</v>
      </c>
      <c r="AS56" s="54">
        <v>11</v>
      </c>
      <c r="AT56" s="29">
        <v>0.5</v>
      </c>
      <c r="AU56" s="29">
        <v>0.68391000000000002</v>
      </c>
      <c r="AV56" s="54">
        <v>8</v>
      </c>
      <c r="AW56" s="29">
        <v>0.65</v>
      </c>
    </row>
    <row r="57" spans="1:49" x14ac:dyDescent="0.2">
      <c r="A57" s="17" t="str">
        <f t="shared" si="9"/>
        <v>Auquan</v>
      </c>
      <c r="B57" s="17" t="str">
        <f>IF(AND(OR(NOT(IsForecastDateRestricted),AND(D57&gt;=StartDate,D57&lt;=EndDate)),OR(NOT(IsTargetDateRestricted),AND(F57&gt;=FirstTargetDate,F57&lt;=EndTargetDate)),
OR(AND(Is1Week,E57="1 wk ahead inc death"),AND(Is2Week,E57="2 wk ahead inc death"),AND(Is3Week,E57="3 wk ahead inc death"),AND(Is4Week,E57="4 wk ahead inc death")),
OR(NOT(IsActiveModelsOnly),_xlfn.XLOOKUP(C57,'Model Analyzer'!B$4:B$100,'Model Analyzer'!C$4:C$100))),EvalData!C57,"NA")</f>
        <v>Auquan</v>
      </c>
      <c r="C57" s="17" t="s">
        <v>10</v>
      </c>
      <c r="D57" s="36" t="d">
        <v>2020-07-06</v>
      </c>
      <c r="E57" s="17" t="s">
        <v>37</v>
      </c>
      <c r="F57" s="36" t="d">
        <v>2020-07-25</v>
      </c>
      <c r="G57" s="26">
        <v>-3985</v>
      </c>
      <c r="H57" s="27">
        <v>-0.26400000000000001</v>
      </c>
      <c r="I57" s="28">
        <v>-0.23169000000000001</v>
      </c>
      <c r="J57" s="28">
        <v>-0.30154999999999998</v>
      </c>
      <c r="K57" s="29">
        <v>0</v>
      </c>
      <c r="L57" s="30">
        <v>6</v>
      </c>
      <c r="M57" s="29">
        <v>0.79166999999999998</v>
      </c>
      <c r="N57" s="30">
        <v>51</v>
      </c>
      <c r="O57" s="26">
        <v>23.86</v>
      </c>
      <c r="P57" s="26">
        <v>16582.990000000002</v>
      </c>
      <c r="Q57" s="26">
        <v>197.75</v>
      </c>
      <c r="R57" s="31">
        <v>0.37380999999999998</v>
      </c>
      <c r="S57" s="32">
        <v>-4.8199999999999996E-3</v>
      </c>
      <c r="T57" s="29">
        <v>0.92630000000000001</v>
      </c>
      <c r="U57" s="29">
        <v>0.26472000000000001</v>
      </c>
      <c r="V57" s="29">
        <v>0.19608</v>
      </c>
      <c r="W57" s="29">
        <v>0.19608</v>
      </c>
      <c r="X57" s="30">
        <v>491.77</v>
      </c>
      <c r="Y57" s="29">
        <v>0.77707999999999999</v>
      </c>
      <c r="Z57" s="29">
        <v>0.49167</v>
      </c>
      <c r="AA57" s="29">
        <v>0.26700000000000002</v>
      </c>
      <c r="AB57" s="30">
        <v>10</v>
      </c>
      <c r="AC57" s="29">
        <v>0.57142999999999999</v>
      </c>
      <c r="AD57" s="30">
        <v>51</v>
      </c>
      <c r="AE57" s="29">
        <v>0.98038999999999998</v>
      </c>
      <c r="AF57" s="33">
        <v>48</v>
      </c>
      <c r="AG57" s="33">
        <v>101.925</v>
      </c>
      <c r="AH57" s="33">
        <v>145.286</v>
      </c>
      <c r="AI57" s="33">
        <v>358.03399999999999</v>
      </c>
      <c r="AJ57" s="33">
        <v>442</v>
      </c>
      <c r="AK57" s="34">
        <v>920</v>
      </c>
      <c r="AL57" s="29">
        <v>0.98038999999999998</v>
      </c>
      <c r="AM57" s="29">
        <v>0</v>
      </c>
      <c r="AN57" s="50">
        <v>48312</v>
      </c>
      <c r="AO57" s="30">
        <v>240</v>
      </c>
      <c r="AP57" s="29">
        <v>1.634E-2</v>
      </c>
      <c r="AQ57" s="29">
        <v>3.4110000000000001E-2</v>
      </c>
      <c r="AR57" s="29">
        <v>0</v>
      </c>
      <c r="AS57" s="54">
        <v>20</v>
      </c>
      <c r="AT57" s="29">
        <v>0.05</v>
      </c>
      <c r="AU57" s="29">
        <v>6.7049999999999998E-2</v>
      </c>
      <c r="AV57" s="54">
        <v>21</v>
      </c>
      <c r="AW57" s="29">
        <v>0</v>
      </c>
    </row>
    <row r="58" spans="1:49" x14ac:dyDescent="0.2">
      <c r="A58" s="17" t="str">
        <f t="shared" si="9"/>
        <v>Baseline</v>
      </c>
      <c r="B58" s="17" t="str">
        <f>IF(AND(OR(NOT(IsForecastDateRestricted),AND(D58&gt;=StartDate,D58&lt;=EndDate)),OR(NOT(IsTargetDateRestricted),AND(F58&gt;=FirstTargetDate,F58&lt;=EndTargetDate)),
OR(AND(Is1Week,E58="1 wk ahead inc death"),AND(Is2Week,E58="2 wk ahead inc death"),AND(Is3Week,E58="3 wk ahead inc death"),AND(Is4Week,E58="4 wk ahead inc death")),
OR(NOT(IsActiveModelsOnly),_xlfn.XLOOKUP(C58,'Model Analyzer'!B$4:B$100,'Model Analyzer'!C$4:C$100))),EvalData!C58,"NA")</f>
        <v>Baseline</v>
      </c>
      <c r="C58" s="17" t="s">
        <v>12</v>
      </c>
      <c r="D58" s="36" t="d">
        <v>2020-07-06</v>
      </c>
      <c r="E58" s="17" t="s">
        <v>37</v>
      </c>
      <c r="F58" s="36" t="d">
        <v>2020-07-25</v>
      </c>
      <c r="G58" s="26">
        <v>-5819</v>
      </c>
      <c r="H58" s="27">
        <v>-0.41299999999999998</v>
      </c>
      <c r="I58" s="28">
        <v>-0.33831</v>
      </c>
      <c r="J58" s="28">
        <v>-0.51129000000000002</v>
      </c>
      <c r="K58" s="29">
        <v>0</v>
      </c>
      <c r="L58" s="30">
        <v>15</v>
      </c>
      <c r="M58" s="29">
        <v>0.41666999999999998</v>
      </c>
      <c r="N58" s="30">
        <v>51</v>
      </c>
      <c r="O58" s="26">
        <v>29.11</v>
      </c>
      <c r="P58" s="26">
        <v>4553.01</v>
      </c>
      <c r="Q58" s="26">
        <v>154.55000000000001</v>
      </c>
      <c r="R58" s="31">
        <v>0.41376000000000002</v>
      </c>
      <c r="S58" s="32">
        <v>-0.22378999999999999</v>
      </c>
      <c r="T58" s="29">
        <v>0.90502000000000005</v>
      </c>
      <c r="U58" s="29">
        <v>-0.4672</v>
      </c>
      <c r="V58" s="29">
        <v>0.23529</v>
      </c>
      <c r="W58" s="29">
        <v>0.25490000000000002</v>
      </c>
      <c r="X58" s="30">
        <v>368.2</v>
      </c>
      <c r="Y58" s="29">
        <v>0.49134</v>
      </c>
      <c r="Z58" s="29">
        <v>0.52273999999999998</v>
      </c>
      <c r="AA58" s="29">
        <v>0.24199999999999999</v>
      </c>
      <c r="AB58" s="30">
        <v>11</v>
      </c>
      <c r="AC58" s="29">
        <v>0.52381</v>
      </c>
      <c r="AD58" s="30">
        <v>51</v>
      </c>
      <c r="AE58" s="29">
        <v>0.74509999999999998</v>
      </c>
      <c r="AF58" s="33">
        <v>3.8050000000000002</v>
      </c>
      <c r="AG58" s="33">
        <v>3.931</v>
      </c>
      <c r="AH58" s="33">
        <v>4</v>
      </c>
      <c r="AI58" s="33">
        <v>3.7589999999999999</v>
      </c>
      <c r="AJ58" s="33">
        <v>4</v>
      </c>
      <c r="AK58" s="34">
        <v>4.008</v>
      </c>
      <c r="AL58" s="29">
        <v>0</v>
      </c>
      <c r="AM58" s="29">
        <v>0</v>
      </c>
      <c r="AN58" s="50">
        <v>88755</v>
      </c>
      <c r="AO58" s="30">
        <v>300.2</v>
      </c>
      <c r="AP58" s="29">
        <v>0.43210999999999999</v>
      </c>
      <c r="AQ58" s="29">
        <v>0.90210999999999997</v>
      </c>
      <c r="AR58" s="29">
        <v>0.78400000000000003</v>
      </c>
      <c r="AS58" s="54">
        <v>1</v>
      </c>
      <c r="AT58" s="29">
        <v>1</v>
      </c>
      <c r="AU58" s="29">
        <v>0.77473000000000003</v>
      </c>
      <c r="AV58" s="54">
        <v>3</v>
      </c>
      <c r="AW58" s="29">
        <v>0.9</v>
      </c>
    </row>
    <row r="59" spans="1:49" x14ac:dyDescent="0.2">
      <c r="A59" s="17" t="str">
        <f t="shared" si="9"/>
        <v>Columbia</v>
      </c>
      <c r="B59" s="17" t="str">
        <f>IF(AND(OR(NOT(IsForecastDateRestricted),AND(D59&gt;=StartDate,D59&lt;=EndDate)),OR(NOT(IsTargetDateRestricted),AND(F59&gt;=FirstTargetDate,F59&lt;=EndTargetDate)),
OR(AND(Is1Week,E59="1 wk ahead inc death"),AND(Is2Week,E59="2 wk ahead inc death"),AND(Is3Week,E59="3 wk ahead inc death"),AND(Is4Week,E59="4 wk ahead inc death")),
OR(NOT(IsActiveModelsOnly),_xlfn.XLOOKUP(C59,'Model Analyzer'!B$4:B$100,'Model Analyzer'!C$4:C$100))),EvalData!C59,"NA")</f>
        <v>Columbia</v>
      </c>
      <c r="C59" s="17" t="s">
        <v>13</v>
      </c>
      <c r="D59" s="36" t="d">
        <v>2020-07-06</v>
      </c>
      <c r="E59" s="17" t="s">
        <v>37</v>
      </c>
      <c r="F59" s="36" t="d">
        <v>2020-07-25</v>
      </c>
      <c r="G59" s="26">
        <v>7457</v>
      </c>
      <c r="H59" s="27">
        <v>0.36</v>
      </c>
      <c r="I59" s="28">
        <v>0.43354999999999999</v>
      </c>
      <c r="J59" s="28">
        <v>0.43354999999999999</v>
      </c>
      <c r="K59" s="29">
        <v>0</v>
      </c>
      <c r="L59" s="30">
        <v>13</v>
      </c>
      <c r="M59" s="29">
        <v>0.5</v>
      </c>
      <c r="N59" s="30">
        <v>51</v>
      </c>
      <c r="O59" s="26">
        <v>50.54</v>
      </c>
      <c r="P59" s="26">
        <v>10131.76</v>
      </c>
      <c r="Q59" s="26">
        <v>185.27</v>
      </c>
      <c r="R59" s="31">
        <v>0.39074999999999999</v>
      </c>
      <c r="S59" s="32">
        <v>0.24978</v>
      </c>
      <c r="T59" s="29">
        <v>0.90930999999999995</v>
      </c>
      <c r="U59" s="29">
        <v>0.36978</v>
      </c>
      <c r="V59" s="29">
        <v>0.25490000000000002</v>
      </c>
      <c r="W59" s="29">
        <v>0.29411999999999999</v>
      </c>
      <c r="X59" s="30">
        <v>390.88</v>
      </c>
      <c r="Y59" s="29">
        <v>0.77993999999999997</v>
      </c>
      <c r="Z59" s="29">
        <v>0.55481999999999998</v>
      </c>
      <c r="AA59" s="29">
        <v>0.105</v>
      </c>
      <c r="AB59" s="30">
        <v>17</v>
      </c>
      <c r="AC59" s="29">
        <v>0.23810000000000001</v>
      </c>
      <c r="AD59" s="30">
        <v>51</v>
      </c>
      <c r="AE59" s="29">
        <v>0.86275000000000002</v>
      </c>
      <c r="AF59" s="33">
        <v>2.7469999999999999</v>
      </c>
      <c r="AG59" s="33">
        <v>3.4540000000000002</v>
      </c>
      <c r="AH59" s="33">
        <v>5.9770000000000003</v>
      </c>
      <c r="AI59" s="33">
        <v>43.712000000000003</v>
      </c>
      <c r="AJ59" s="33">
        <v>27.9</v>
      </c>
      <c r="AK59" s="34">
        <v>128</v>
      </c>
      <c r="AL59" s="29">
        <v>0.23529</v>
      </c>
      <c r="AM59" s="29">
        <v>0.33333000000000002</v>
      </c>
      <c r="AN59" s="50">
        <v>64808</v>
      </c>
      <c r="AO59" s="30">
        <v>366.3</v>
      </c>
      <c r="AP59" s="29">
        <v>0.28378999999999999</v>
      </c>
      <c r="AQ59" s="29">
        <v>0.59245000000000003</v>
      </c>
      <c r="AR59" s="29">
        <v>0.31</v>
      </c>
      <c r="AS59" s="54">
        <v>7</v>
      </c>
      <c r="AT59" s="29">
        <v>0.7</v>
      </c>
      <c r="AU59" s="29">
        <v>0.74206000000000005</v>
      </c>
      <c r="AV59" s="54">
        <v>5</v>
      </c>
      <c r="AW59" s="29">
        <v>0.8</v>
      </c>
    </row>
    <row r="60" spans="1:49" x14ac:dyDescent="0.2">
      <c r="A60" s="17" t="str">
        <f t="shared" si="9"/>
        <v>Columbia-UNC</v>
      </c>
      <c r="B60" s="17" t="str">
        <f>IF(AND(OR(NOT(IsForecastDateRestricted),AND(D60&gt;=StartDate,D60&lt;=EndDate)),OR(NOT(IsTargetDateRestricted),AND(F60&gt;=FirstTargetDate,F60&lt;=EndTargetDate)),
OR(AND(Is1Week,E60="1 wk ahead inc death"),AND(Is2Week,E60="2 wk ahead inc death"),AND(Is3Week,E60="3 wk ahead inc death"),AND(Is4Week,E60="4 wk ahead inc death")),
OR(NOT(IsActiveModelsOnly),_xlfn.XLOOKUP(C60,'Model Analyzer'!B$4:B$100,'Model Analyzer'!C$4:C$100))),EvalData!C60,"NA")</f>
        <v>Columbia-UNC</v>
      </c>
      <c r="C60" s="17" t="s">
        <v>14</v>
      </c>
      <c r="D60" s="36" t="d">
        <v>2020-07-06</v>
      </c>
      <c r="E60" s="17" t="s">
        <v>37</v>
      </c>
      <c r="F60" s="36" t="d">
        <v>2020-07-25</v>
      </c>
      <c r="G60" s="26">
        <v>2249</v>
      </c>
      <c r="H60" s="27">
        <v>0.123</v>
      </c>
      <c r="I60" s="28">
        <v>0.13075999999999999</v>
      </c>
      <c r="J60" s="28">
        <v>0.13075999999999999</v>
      </c>
      <c r="K60" s="29">
        <v>0.75</v>
      </c>
      <c r="L60" s="30">
        <v>2</v>
      </c>
      <c r="M60" s="29">
        <v>0.95833000000000002</v>
      </c>
    </row>
    <row r="61" spans="1:49" x14ac:dyDescent="0.2">
      <c r="A61" s="17" t="str">
        <f t="shared" si="9"/>
        <v>Ensemble</v>
      </c>
      <c r="B61" s="17" t="str">
        <f>IF(AND(OR(NOT(IsForecastDateRestricted),AND(D61&gt;=StartDate,D61&lt;=EndDate)),OR(NOT(IsTargetDateRestricted),AND(F61&gt;=FirstTargetDate,F61&lt;=EndTargetDate)),
OR(AND(Is1Week,E61="1 wk ahead inc death"),AND(Is2Week,E61="2 wk ahead inc death"),AND(Is3Week,E61="3 wk ahead inc death"),AND(Is4Week,E61="4 wk ahead inc death")),
OR(NOT(IsActiveModelsOnly),_xlfn.XLOOKUP(C61,'Model Analyzer'!B$4:B$100,'Model Analyzer'!C$4:C$100))),EvalData!C61,"NA")</f>
        <v>Ensemble</v>
      </c>
      <c r="C61" s="17" t="s">
        <v>15</v>
      </c>
      <c r="D61" s="36" t="d">
        <v>2020-07-06</v>
      </c>
      <c r="E61" s="17" t="s">
        <v>37</v>
      </c>
      <c r="F61" s="36" t="d">
        <v>2020-07-25</v>
      </c>
      <c r="G61" s="26">
        <v>-4403</v>
      </c>
      <c r="H61" s="27">
        <v>-0.29599999999999999</v>
      </c>
      <c r="I61" s="28">
        <v>-0.25599</v>
      </c>
      <c r="J61" s="28">
        <v>-0.34406999999999999</v>
      </c>
      <c r="K61" s="29">
        <v>0</v>
      </c>
      <c r="L61" s="30">
        <v>9</v>
      </c>
      <c r="M61" s="29">
        <v>0.66666999999999998</v>
      </c>
      <c r="N61" s="30">
        <v>51</v>
      </c>
      <c r="O61" s="26">
        <v>10.65</v>
      </c>
      <c r="P61" s="26">
        <v>2407.67</v>
      </c>
      <c r="Q61" s="26">
        <v>106.22</v>
      </c>
      <c r="R61" s="31">
        <v>0.23372999999999999</v>
      </c>
      <c r="S61" s="32">
        <v>-0.1396</v>
      </c>
      <c r="T61" s="29">
        <v>0.48526000000000002</v>
      </c>
      <c r="U61" s="29">
        <v>-0.14238999999999999</v>
      </c>
      <c r="V61" s="29">
        <v>0.45097999999999999</v>
      </c>
      <c r="W61" s="29">
        <v>9.8040000000000002E-2</v>
      </c>
      <c r="X61" s="30">
        <v>298.07</v>
      </c>
      <c r="Y61" s="29">
        <v>0.35410000000000003</v>
      </c>
      <c r="Z61" s="29">
        <v>0.35635</v>
      </c>
      <c r="AA61" s="29">
        <v>0.56200000000000006</v>
      </c>
      <c r="AB61" s="30">
        <v>1</v>
      </c>
      <c r="AC61" s="29">
        <v>1</v>
      </c>
      <c r="AD61" s="30">
        <v>51</v>
      </c>
      <c r="AE61" s="29">
        <v>0.96077999999999997</v>
      </c>
      <c r="AF61" s="33">
        <v>3.673</v>
      </c>
      <c r="AG61" s="33">
        <v>4.2300000000000004</v>
      </c>
      <c r="AH61" s="33">
        <v>5.56</v>
      </c>
      <c r="AI61" s="33">
        <v>8.141</v>
      </c>
      <c r="AJ61" s="33">
        <v>8.0809999999999995</v>
      </c>
      <c r="AK61" s="34">
        <v>12.667</v>
      </c>
      <c r="AL61" s="29">
        <v>0.49020000000000002</v>
      </c>
      <c r="AM61" s="29">
        <v>0.19608</v>
      </c>
      <c r="AN61" s="50">
        <v>66906</v>
      </c>
      <c r="AO61" s="30">
        <v>162.80000000000001</v>
      </c>
      <c r="AP61" s="29">
        <v>0.29109000000000002</v>
      </c>
      <c r="AQ61" s="29">
        <v>0.60770999999999997</v>
      </c>
      <c r="AR61" s="29">
        <v>0.28899999999999998</v>
      </c>
      <c r="AS61" s="54">
        <v>9</v>
      </c>
      <c r="AT61" s="29">
        <v>0.6</v>
      </c>
      <c r="AU61" s="29">
        <v>0.84611000000000003</v>
      </c>
      <c r="AV61" s="54">
        <v>2</v>
      </c>
      <c r="AW61" s="29">
        <v>0.95</v>
      </c>
    </row>
    <row r="62" spans="1:49" x14ac:dyDescent="0.2">
      <c r="A62" s="17" t="str">
        <f t="shared" si="9"/>
        <v>ERDC</v>
      </c>
      <c r="B62" s="17" t="str">
        <f>IF(AND(OR(NOT(IsForecastDateRestricted),AND(D62&gt;=StartDate,D62&lt;=EndDate)),OR(NOT(IsTargetDateRestricted),AND(F62&gt;=FirstTargetDate,F62&lt;=EndTargetDate)),
OR(AND(Is1Week,E62="1 wk ahead inc death"),AND(Is2Week,E62="2 wk ahead inc death"),AND(Is3Week,E62="3 wk ahead inc death"),AND(Is4Week,E62="4 wk ahead inc death")),
OR(NOT(IsActiveModelsOnly),_xlfn.XLOOKUP(C62,'Model Analyzer'!B$4:B$100,'Model Analyzer'!C$4:C$100))),EvalData!C62,"NA")</f>
        <v>ERDC</v>
      </c>
      <c r="C62" s="17" t="s">
        <v>16</v>
      </c>
      <c r="D62" s="36" t="d">
        <v>2020-07-06</v>
      </c>
      <c r="E62" s="17" t="s">
        <v>37</v>
      </c>
      <c r="F62" s="36" t="d">
        <v>2020-07-25</v>
      </c>
      <c r="G62" s="26">
        <v>171</v>
      </c>
      <c r="H62" s="27">
        <v>0.01</v>
      </c>
      <c r="I62" s="28">
        <v>9.9399999999999992E-3</v>
      </c>
      <c r="J62" s="28">
        <v>9.9399999999999992E-3</v>
      </c>
      <c r="K62" s="29">
        <v>1</v>
      </c>
      <c r="L62" s="30">
        <v>1</v>
      </c>
      <c r="M62" s="29">
        <v>1</v>
      </c>
      <c r="N62" s="30">
        <v>51</v>
      </c>
      <c r="O62" s="26">
        <v>16.41</v>
      </c>
      <c r="P62" s="26">
        <v>3048.96</v>
      </c>
      <c r="Q62" s="26">
        <v>122.94</v>
      </c>
      <c r="R62" s="31">
        <v>0.30076999999999998</v>
      </c>
      <c r="S62" s="32">
        <v>0.14097999999999999</v>
      </c>
      <c r="T62" s="29">
        <v>0.67661000000000004</v>
      </c>
      <c r="U62" s="29">
        <v>-3.6749999999999998E-2</v>
      </c>
      <c r="V62" s="29">
        <v>0.33333000000000002</v>
      </c>
      <c r="W62" s="29">
        <v>0.15686</v>
      </c>
      <c r="X62" s="30">
        <v>256.23</v>
      </c>
      <c r="Y62" s="29">
        <v>0.44846999999999998</v>
      </c>
      <c r="Z62" s="29">
        <v>0.40649999999999997</v>
      </c>
      <c r="AA62" s="29">
        <v>0.44900000000000001</v>
      </c>
      <c r="AB62" s="30">
        <v>4</v>
      </c>
      <c r="AC62" s="29">
        <v>0.85714000000000001</v>
      </c>
      <c r="AD62" s="30">
        <v>51</v>
      </c>
      <c r="AE62" s="29">
        <v>0.29411999999999999</v>
      </c>
      <c r="AF62" s="33">
        <v>1.234</v>
      </c>
      <c r="AG62" s="33">
        <v>1.3109999999999999</v>
      </c>
      <c r="AH62" s="33">
        <v>1.5</v>
      </c>
      <c r="AI62" s="33">
        <v>1.649</v>
      </c>
      <c r="AJ62" s="33">
        <v>1.643</v>
      </c>
      <c r="AK62" s="34">
        <v>2.387</v>
      </c>
      <c r="AL62" s="29">
        <v>0</v>
      </c>
      <c r="AM62" s="29">
        <v>0</v>
      </c>
      <c r="AN62" s="50">
        <v>163336</v>
      </c>
      <c r="AO62" s="30">
        <v>529.1</v>
      </c>
      <c r="AP62" s="29">
        <v>0.77912999999999999</v>
      </c>
      <c r="AQ62" s="29">
        <v>1</v>
      </c>
      <c r="AR62" s="29">
        <v>0.31</v>
      </c>
      <c r="AS62" s="54">
        <v>7</v>
      </c>
      <c r="AT62" s="29">
        <v>0.7</v>
      </c>
      <c r="AU62" s="29">
        <v>0.30959999999999999</v>
      </c>
      <c r="AV62" s="54">
        <v>18</v>
      </c>
      <c r="AW62" s="29">
        <v>0.15</v>
      </c>
    </row>
    <row r="63" spans="1:49" x14ac:dyDescent="0.2">
      <c r="A63" s="17" t="str">
        <f t="shared" si="9"/>
        <v>GT-DeepCOVID</v>
      </c>
      <c r="B63" s="17" t="str">
        <f>IF(AND(OR(NOT(IsForecastDateRestricted),AND(D63&gt;=StartDate,D63&lt;=EndDate)),OR(NOT(IsTargetDateRestricted),AND(F63&gt;=FirstTargetDate,F63&lt;=EndTargetDate)),
OR(AND(Is1Week,E63="1 wk ahead inc death"),AND(Is2Week,E63="2 wk ahead inc death"),AND(Is3Week,E63="3 wk ahead inc death"),AND(Is4Week,E63="4 wk ahead inc death")),
OR(NOT(IsActiveModelsOnly),_xlfn.XLOOKUP(C63,'Model Analyzer'!B$4:B$100,'Model Analyzer'!C$4:C$100))),EvalData!C63,"NA")</f>
        <v>GT-DeepCOVID</v>
      </c>
      <c r="C63" s="17" t="s">
        <v>17</v>
      </c>
      <c r="D63" s="36" t="d">
        <v>2020-07-06</v>
      </c>
      <c r="E63" s="17" t="s">
        <v>37</v>
      </c>
      <c r="F63" s="36" t="d">
        <v>2020-07-25</v>
      </c>
      <c r="G63" s="26">
        <v>-10230</v>
      </c>
      <c r="H63" s="27">
        <v>-0.90300000000000002</v>
      </c>
      <c r="I63" s="28">
        <v>-0.59477000000000002</v>
      </c>
      <c r="J63" s="28">
        <v>-1.4677199999999999</v>
      </c>
      <c r="K63" s="29">
        <v>0</v>
      </c>
      <c r="L63" s="30">
        <v>25</v>
      </c>
      <c r="M63" s="29">
        <v>0</v>
      </c>
      <c r="N63" s="30">
        <v>41</v>
      </c>
      <c r="O63" s="26">
        <v>171.59</v>
      </c>
      <c r="P63" s="26">
        <v>6262.94</v>
      </c>
      <c r="Q63" s="26">
        <v>201.76</v>
      </c>
      <c r="R63" s="31">
        <v>0.82125000000000004</v>
      </c>
      <c r="S63" s="32">
        <v>-0.98794999999999999</v>
      </c>
      <c r="T63" s="29">
        <v>-0.30052000000000001</v>
      </c>
      <c r="U63" s="29">
        <v>0.55659000000000003</v>
      </c>
      <c r="V63" s="29">
        <v>0.12195</v>
      </c>
      <c r="W63" s="29">
        <v>0.60975999999999997</v>
      </c>
      <c r="X63" s="30">
        <v>433.48</v>
      </c>
      <c r="Y63" s="29">
        <v>0.68516999999999995</v>
      </c>
      <c r="Z63" s="29">
        <v>0.97002999999999995</v>
      </c>
      <c r="AA63" s="29">
        <v>0</v>
      </c>
      <c r="AB63" s="30">
        <v>22</v>
      </c>
      <c r="AC63" s="29">
        <v>0</v>
      </c>
      <c r="AD63" s="30">
        <v>41</v>
      </c>
      <c r="AE63" s="29">
        <v>0.43902000000000002</v>
      </c>
      <c r="AF63" s="33">
        <v>2.0070000000000001</v>
      </c>
      <c r="AG63" s="33">
        <v>3.1859999999999999</v>
      </c>
      <c r="AH63" s="33">
        <v>4.577</v>
      </c>
      <c r="AI63" s="33">
        <v>15.486000000000001</v>
      </c>
      <c r="AJ63" s="33">
        <v>7</v>
      </c>
      <c r="AK63" s="34">
        <v>10.5</v>
      </c>
      <c r="AL63" s="29">
        <v>0.17072999999999999</v>
      </c>
      <c r="AM63" s="29">
        <v>0.12195</v>
      </c>
      <c r="AN63" s="50">
        <v>208205</v>
      </c>
      <c r="AO63" s="30">
        <v>536.70000000000005</v>
      </c>
      <c r="AP63" s="29">
        <v>0.41082000000000002</v>
      </c>
      <c r="AQ63" s="29">
        <v>0.85767000000000004</v>
      </c>
      <c r="AR63" s="29">
        <v>0.124</v>
      </c>
      <c r="AS63" s="54">
        <v>17</v>
      </c>
      <c r="AT63" s="29">
        <v>0.2</v>
      </c>
      <c r="AU63" s="29">
        <v>0.35522999999999999</v>
      </c>
      <c r="AV63" s="54">
        <v>16</v>
      </c>
      <c r="AW63" s="29">
        <v>0.25</v>
      </c>
    </row>
    <row r="64" spans="1:49" x14ac:dyDescent="0.2">
      <c r="A64" s="17" t="str">
        <f t="shared" si="9"/>
        <v>IHME</v>
      </c>
      <c r="B64" s="17" t="str">
        <f>IF(AND(OR(NOT(IsForecastDateRestricted),AND(D64&gt;=StartDate,D64&lt;=EndDate)),OR(NOT(IsTargetDateRestricted),AND(F64&gt;=FirstTargetDate,F64&lt;=EndTargetDate)),
OR(AND(Is1Week,E64="1 wk ahead inc death"),AND(Is2Week,E64="2 wk ahead inc death"),AND(Is3Week,E64="3 wk ahead inc death"),AND(Is4Week,E64="4 wk ahead inc death")),
OR(NOT(IsActiveModelsOnly),_xlfn.XLOOKUP(C64,'Model Analyzer'!B$4:B$100,'Model Analyzer'!C$4:C$100))),EvalData!C64,"NA")</f>
        <v>IHME</v>
      </c>
      <c r="C64" s="17" t="s">
        <v>18</v>
      </c>
      <c r="D64" s="36" t="d">
        <v>2020-07-06</v>
      </c>
      <c r="E64" s="17" t="s">
        <v>37</v>
      </c>
      <c r="F64" s="36" t="d">
        <v>2020-07-25</v>
      </c>
      <c r="G64" s="26">
        <v>-4708</v>
      </c>
      <c r="H64" s="27">
        <v>-0.32</v>
      </c>
      <c r="I64" s="28">
        <v>-0.27372000000000002</v>
      </c>
      <c r="J64" s="28">
        <v>-0.37687999999999999</v>
      </c>
      <c r="K64" s="29">
        <v>0</v>
      </c>
      <c r="L64" s="30">
        <v>11</v>
      </c>
      <c r="M64" s="29">
        <v>0.58333000000000002</v>
      </c>
      <c r="N64" s="30">
        <v>51</v>
      </c>
      <c r="O64" s="26">
        <v>98.2</v>
      </c>
      <c r="P64" s="26">
        <v>5391.94</v>
      </c>
      <c r="Q64" s="26">
        <v>136.02000000000001</v>
      </c>
      <c r="R64" s="31">
        <v>0.45995999999999998</v>
      </c>
      <c r="S64" s="32">
        <v>-0.26451000000000002</v>
      </c>
      <c r="T64" s="29">
        <v>6.615E-2</v>
      </c>
      <c r="U64" s="29">
        <v>0.50394000000000005</v>
      </c>
      <c r="V64" s="29">
        <v>0.21568999999999999</v>
      </c>
      <c r="W64" s="29">
        <v>0.33333000000000002</v>
      </c>
      <c r="X64" s="30">
        <v>298.97000000000003</v>
      </c>
      <c r="Y64" s="29">
        <v>0.65642</v>
      </c>
      <c r="Z64" s="29">
        <v>0.74843999999999999</v>
      </c>
      <c r="AA64" s="29">
        <v>0.121</v>
      </c>
      <c r="AB64" s="30">
        <v>15</v>
      </c>
      <c r="AC64" s="29">
        <v>0.33333000000000002</v>
      </c>
      <c r="AD64" s="30">
        <v>51</v>
      </c>
      <c r="AE64" s="29">
        <v>0.41176000000000001</v>
      </c>
      <c r="AF64" s="33">
        <v>1</v>
      </c>
      <c r="AG64" s="33">
        <v>1.677</v>
      </c>
      <c r="AH64" s="33">
        <v>2</v>
      </c>
      <c r="AI64" s="33">
        <v>2.1629999999999998</v>
      </c>
      <c r="AJ64" s="33">
        <v>2.3690000000000002</v>
      </c>
      <c r="AK64" s="34">
        <v>2.7930000000000001</v>
      </c>
      <c r="AL64" s="29">
        <v>1.9609999999999999E-2</v>
      </c>
      <c r="AM64" s="29">
        <v>0</v>
      </c>
      <c r="AN64" s="50">
        <v>144429</v>
      </c>
      <c r="AO64" s="30">
        <v>848.7</v>
      </c>
      <c r="AP64" s="29">
        <v>0.69186999999999999</v>
      </c>
      <c r="AQ64" s="29">
        <v>1</v>
      </c>
      <c r="AR64" s="29">
        <v>0.41299999999999998</v>
      </c>
      <c r="AS64" s="54">
        <v>2</v>
      </c>
      <c r="AT64" s="29">
        <v>0.95</v>
      </c>
      <c r="AU64" s="29">
        <v>0.43343999999999999</v>
      </c>
      <c r="AV64" s="54">
        <v>13</v>
      </c>
      <c r="AW64" s="29">
        <v>0.4</v>
      </c>
    </row>
    <row r="65" spans="1:49" x14ac:dyDescent="0.2">
      <c r="A65" s="17" t="str">
        <f t="shared" si="9"/>
        <v>JHU</v>
      </c>
      <c r="B65" s="17" t="str">
        <f>IF(AND(OR(NOT(IsForecastDateRestricted),AND(D65&gt;=StartDate,D65&lt;=EndDate)),OR(NOT(IsTargetDateRestricted),AND(F65&gt;=FirstTargetDate,F65&lt;=EndTargetDate)),
OR(AND(Is1Week,E65="1 wk ahead inc death"),AND(Is2Week,E65="2 wk ahead inc death"),AND(Is3Week,E65="3 wk ahead inc death"),AND(Is4Week,E65="4 wk ahead inc death")),
OR(NOT(IsActiveModelsOnly),_xlfn.XLOOKUP(C65,'Model Analyzer'!B$4:B$100,'Model Analyzer'!C$4:C$100))),EvalData!C65,"NA")</f>
        <v>JHU</v>
      </c>
      <c r="C65" s="17" t="s">
        <v>19</v>
      </c>
      <c r="D65" s="36" t="d">
        <v>2020-07-06</v>
      </c>
      <c r="E65" s="17" t="s">
        <v>37</v>
      </c>
      <c r="F65" s="36" t="d">
        <v>2020-07-25</v>
      </c>
      <c r="G65" s="26">
        <v>3034</v>
      </c>
      <c r="H65" s="27">
        <v>0.16200000000000001</v>
      </c>
      <c r="I65" s="28">
        <v>0.1764</v>
      </c>
      <c r="J65" s="28">
        <v>0.1764</v>
      </c>
      <c r="K65" s="29">
        <v>0.75</v>
      </c>
      <c r="L65" s="30">
        <v>4</v>
      </c>
      <c r="M65" s="29">
        <v>0.875</v>
      </c>
      <c r="N65" s="30">
        <v>51</v>
      </c>
      <c r="O65" s="26">
        <v>44.75</v>
      </c>
      <c r="P65" s="26">
        <v>11579.39</v>
      </c>
      <c r="Q65" s="26">
        <v>169.51</v>
      </c>
      <c r="R65" s="31">
        <v>0.42909000000000003</v>
      </c>
      <c r="S65" s="32">
        <v>0.46933000000000002</v>
      </c>
      <c r="T65" s="29">
        <v>1.10588</v>
      </c>
      <c r="U65" s="29">
        <v>1.0083899999999999</v>
      </c>
      <c r="V65" s="29">
        <v>0.19608</v>
      </c>
      <c r="W65" s="29">
        <v>0.37254999999999999</v>
      </c>
      <c r="X65" s="30">
        <v>286.08999999999997</v>
      </c>
      <c r="Y65" s="29">
        <v>1.3877900000000001</v>
      </c>
      <c r="Z65" s="29">
        <v>1.10415</v>
      </c>
      <c r="AA65" s="29">
        <v>3.6999999999999998E-2</v>
      </c>
      <c r="AB65" s="30">
        <v>20</v>
      </c>
      <c r="AC65" s="29">
        <v>9.5240000000000005E-2</v>
      </c>
      <c r="AD65" s="30">
        <v>51</v>
      </c>
      <c r="AE65" s="29">
        <v>0.92157</v>
      </c>
      <c r="AF65" s="33">
        <v>3.9329999999999998</v>
      </c>
      <c r="AG65" s="33">
        <v>6.1230000000000002</v>
      </c>
      <c r="AH65" s="33">
        <v>10.382</v>
      </c>
      <c r="AI65" s="33">
        <v>20.247</v>
      </c>
      <c r="AJ65" s="33">
        <v>21.544</v>
      </c>
      <c r="AK65" s="34">
        <v>46.75</v>
      </c>
      <c r="AL65" s="29">
        <v>0.31373000000000001</v>
      </c>
      <c r="AM65" s="29">
        <v>0.47059000000000001</v>
      </c>
      <c r="AN65" s="50">
        <v>56391</v>
      </c>
      <c r="AO65" s="30">
        <v>779.1</v>
      </c>
      <c r="AP65" s="29">
        <v>0.21299000000000001</v>
      </c>
      <c r="AQ65" s="29">
        <v>0.44464999999999999</v>
      </c>
      <c r="AR65" s="29">
        <v>0.14399999999999999</v>
      </c>
      <c r="AS65" s="54">
        <v>16</v>
      </c>
      <c r="AT65" s="29">
        <v>0.25</v>
      </c>
      <c r="AU65" s="29">
        <v>0.66166000000000003</v>
      </c>
      <c r="AV65" s="54">
        <v>9</v>
      </c>
      <c r="AW65" s="29">
        <v>0.6</v>
      </c>
    </row>
    <row r="66" spans="1:49" x14ac:dyDescent="0.2">
      <c r="A66" s="17" t="str">
        <f t="shared" si="9"/>
        <v>LANL</v>
      </c>
      <c r="B66" s="17" t="str">
        <f>IF(AND(OR(NOT(IsForecastDateRestricted),AND(D66&gt;=StartDate,D66&lt;=EndDate)),OR(NOT(IsTargetDateRestricted),AND(F66&gt;=FirstTargetDate,F66&lt;=EndTargetDate)),
OR(AND(Is1Week,E66="1 wk ahead inc death"),AND(Is2Week,E66="2 wk ahead inc death"),AND(Is3Week,E66="3 wk ahead inc death"),AND(Is4Week,E66="4 wk ahead inc death")),
OR(NOT(IsActiveModelsOnly),_xlfn.XLOOKUP(C66,'Model Analyzer'!B$4:B$100,'Model Analyzer'!C$4:C$100))),EvalData!C66,"NA")</f>
        <v>LANL</v>
      </c>
      <c r="C66" s="17" t="s">
        <v>20</v>
      </c>
      <c r="D66" s="36" t="d">
        <v>2020-07-06</v>
      </c>
      <c r="E66" s="17" t="s">
        <v>37</v>
      </c>
      <c r="F66" s="36" t="d">
        <v>2020-07-25</v>
      </c>
      <c r="G66" s="26">
        <v>-7914</v>
      </c>
      <c r="H66" s="27">
        <v>-0.61599999999999999</v>
      </c>
      <c r="I66" s="28">
        <v>-0.46011999999999997</v>
      </c>
      <c r="J66" s="28">
        <v>-0.85224999999999995</v>
      </c>
      <c r="K66" s="29">
        <v>0</v>
      </c>
      <c r="L66" s="30">
        <v>20</v>
      </c>
      <c r="M66" s="29">
        <v>0.20832999999999999</v>
      </c>
      <c r="N66" s="30">
        <v>51</v>
      </c>
      <c r="O66" s="26">
        <v>18.399999999999999</v>
      </c>
      <c r="P66" s="26">
        <v>4378.41</v>
      </c>
      <c r="Q66" s="26">
        <v>140.66999999999999</v>
      </c>
      <c r="R66" s="31">
        <v>0.28938000000000003</v>
      </c>
      <c r="S66" s="32">
        <v>-0.20219999999999999</v>
      </c>
      <c r="T66" s="29">
        <v>0.73756999999999995</v>
      </c>
      <c r="U66" s="29">
        <v>-0.34648000000000001</v>
      </c>
      <c r="V66" s="29">
        <v>0.39216000000000001</v>
      </c>
      <c r="W66" s="29">
        <v>0.19608</v>
      </c>
      <c r="X66" s="30">
        <v>399.62</v>
      </c>
      <c r="Y66" s="29">
        <v>0.43265999999999999</v>
      </c>
      <c r="Z66" s="29">
        <v>0.42821999999999999</v>
      </c>
      <c r="AA66" s="29">
        <v>0.41399999999999998</v>
      </c>
      <c r="AB66" s="30">
        <v>5</v>
      </c>
      <c r="AC66" s="29">
        <v>0.80952000000000002</v>
      </c>
      <c r="AD66" s="30">
        <v>51</v>
      </c>
      <c r="AE66" s="29">
        <v>0.94118000000000002</v>
      </c>
      <c r="AF66" s="33">
        <v>5.1870000000000003</v>
      </c>
      <c r="AG66" s="33">
        <v>5.9009999999999998</v>
      </c>
      <c r="AH66" s="33">
        <v>6.7450000000000001</v>
      </c>
      <c r="AI66" s="33">
        <v>7.7279999999999998</v>
      </c>
      <c r="AJ66" s="33">
        <v>8.3539999999999992</v>
      </c>
      <c r="AK66" s="34">
        <v>11</v>
      </c>
      <c r="AL66" s="29">
        <v>0.82352999999999998</v>
      </c>
      <c r="AM66" s="29">
        <v>0.11765</v>
      </c>
      <c r="AN66" s="50">
        <v>110583</v>
      </c>
      <c r="AO66" s="30">
        <v>156</v>
      </c>
      <c r="AP66" s="29">
        <v>0.25036000000000003</v>
      </c>
      <c r="AQ66" s="29">
        <v>0.52266999999999997</v>
      </c>
      <c r="AR66" s="29">
        <v>0</v>
      </c>
      <c r="AS66" s="54">
        <v>20</v>
      </c>
      <c r="AT66" s="29">
        <v>0.05</v>
      </c>
      <c r="AU66" s="29">
        <v>0.76287000000000005</v>
      </c>
      <c r="AV66" s="54">
        <v>4</v>
      </c>
      <c r="AW66" s="29">
        <v>0.85</v>
      </c>
    </row>
    <row r="67" spans="1:49" x14ac:dyDescent="0.2">
      <c r="A67" s="17" t="str">
        <f t="shared" si="9"/>
        <v>LSHTM</v>
      </c>
      <c r="B67" s="17" t="str">
        <f>IF(AND(OR(NOT(IsForecastDateRestricted),AND(D67&gt;=StartDate,D67&lt;=EndDate)),OR(NOT(IsTargetDateRestricted),AND(F67&gt;=FirstTargetDate,F67&lt;=EndTargetDate)),
OR(AND(Is1Week,E67="1 wk ahead inc death"),AND(Is2Week,E67="2 wk ahead inc death"),AND(Is3Week,E67="3 wk ahead inc death"),AND(Is4Week,E67="4 wk ahead inc death")),
OR(NOT(IsActiveModelsOnly),_xlfn.XLOOKUP(C67,'Model Analyzer'!B$4:B$100,'Model Analyzer'!C$4:C$100))),EvalData!C67,"NA")</f>
        <v>LSHTM</v>
      </c>
      <c r="C67" s="17" t="s">
        <v>21</v>
      </c>
      <c r="D67" s="36" t="d">
        <v>2020-07-06</v>
      </c>
      <c r="E67" s="17" t="s">
        <v>37</v>
      </c>
      <c r="F67" s="36" t="d">
        <v>2020-07-25</v>
      </c>
      <c r="G67" s="26">
        <v>-9422</v>
      </c>
      <c r="H67" s="27">
        <v>-0.79400000000000004</v>
      </c>
      <c r="I67" s="28">
        <v>-0.54779</v>
      </c>
      <c r="J67" s="28">
        <v>-1.2113700000000001</v>
      </c>
      <c r="K67" s="29">
        <v>0</v>
      </c>
      <c r="L67" s="30">
        <v>23</v>
      </c>
      <c r="M67" s="29">
        <v>8.3330000000000001E-2</v>
      </c>
      <c r="N67" s="30">
        <v>22</v>
      </c>
      <c r="O67" s="26">
        <v>55.54</v>
      </c>
      <c r="P67" s="26">
        <v>8533.1</v>
      </c>
      <c r="Q67" s="26">
        <v>381.82</v>
      </c>
      <c r="R67" s="31">
        <v>0.42355999999999999</v>
      </c>
      <c r="S67" s="32">
        <v>-0.24757000000000001</v>
      </c>
      <c r="T67" s="29">
        <v>0.52127000000000001</v>
      </c>
      <c r="U67" s="29">
        <v>-0.14033000000000001</v>
      </c>
      <c r="V67" s="29">
        <v>0.18182000000000001</v>
      </c>
      <c r="W67" s="29">
        <v>0.18182000000000001</v>
      </c>
      <c r="X67" s="30">
        <v>648.32000000000005</v>
      </c>
      <c r="Y67" s="29">
        <v>0.52729000000000004</v>
      </c>
      <c r="Z67" s="29">
        <v>0.66803999999999997</v>
      </c>
      <c r="AA67" s="29">
        <v>8.4000000000000005E-2</v>
      </c>
      <c r="AB67" s="30">
        <v>18</v>
      </c>
      <c r="AC67" s="29">
        <v>0.19048000000000001</v>
      </c>
      <c r="AD67" s="30">
        <v>22</v>
      </c>
      <c r="AE67" s="29">
        <v>0.86363999999999996</v>
      </c>
      <c r="AF67" s="33">
        <v>2.5779999999999998</v>
      </c>
      <c r="AG67" s="33">
        <v>4.984</v>
      </c>
      <c r="AH67" s="33">
        <v>8.8089999999999993</v>
      </c>
      <c r="AI67" s="33">
        <v>10.058</v>
      </c>
      <c r="AJ67" s="33">
        <v>11.525</v>
      </c>
      <c r="AK67" s="34">
        <v>15.459</v>
      </c>
      <c r="AL67" s="29">
        <v>0.45455000000000001</v>
      </c>
      <c r="AM67" s="29">
        <v>0.31818000000000002</v>
      </c>
      <c r="AN67" s="50">
        <v>125341</v>
      </c>
      <c r="AO67" s="30">
        <v>142.30000000000001</v>
      </c>
      <c r="AP67" s="29">
        <v>0.32147999999999999</v>
      </c>
      <c r="AQ67" s="29">
        <v>0.67115999999999998</v>
      </c>
      <c r="AR67" s="29">
        <v>4.1000000000000002E-2</v>
      </c>
      <c r="AS67" s="54">
        <v>18</v>
      </c>
      <c r="AT67" s="29">
        <v>0.15</v>
      </c>
      <c r="AU67" s="29">
        <v>0.34550999999999998</v>
      </c>
      <c r="AV67" s="54">
        <v>17</v>
      </c>
      <c r="AW67" s="29">
        <v>0.2</v>
      </c>
    </row>
    <row r="68" spans="1:49" x14ac:dyDescent="0.2">
      <c r="A68" s="17" t="str">
        <f t="shared" si="9"/>
        <v>MIT-CovAlliance</v>
      </c>
      <c r="B68" s="17" t="str">
        <f>IF(AND(OR(NOT(IsForecastDateRestricted),AND(D68&gt;=StartDate,D68&lt;=EndDate)),OR(NOT(IsTargetDateRestricted),AND(F68&gt;=FirstTargetDate,F68&lt;=EndTargetDate)),
OR(AND(Is1Week,E68="1 wk ahead inc death"),AND(Is2Week,E68="2 wk ahead inc death"),AND(Is3Week,E68="3 wk ahead inc death"),AND(Is4Week,E68="4 wk ahead inc death")),
OR(NOT(IsActiveModelsOnly),_xlfn.XLOOKUP(C68,'Model Analyzer'!B$4:B$100,'Model Analyzer'!C$4:C$100))),EvalData!C68,"NA")</f>
        <v>MIT-CovAlliance</v>
      </c>
      <c r="C68" s="17" t="s">
        <v>22</v>
      </c>
      <c r="D68" s="36" t="d">
        <v>2020-07-06</v>
      </c>
      <c r="E68" s="17" t="s">
        <v>37</v>
      </c>
      <c r="F68" s="36" t="d">
        <v>2020-07-25</v>
      </c>
      <c r="G68" s="26">
        <v>-8600</v>
      </c>
      <c r="H68" s="27">
        <v>-0.69299999999999995</v>
      </c>
      <c r="I68" s="28">
        <v>-0.5</v>
      </c>
      <c r="J68" s="28">
        <v>-1</v>
      </c>
      <c r="K68" s="29">
        <v>0</v>
      </c>
      <c r="L68" s="30">
        <v>21</v>
      </c>
      <c r="M68" s="29">
        <v>0.16667000000000001</v>
      </c>
      <c r="N68" s="30">
        <v>51</v>
      </c>
      <c r="O68" s="26">
        <v>182.08</v>
      </c>
      <c r="P68" s="26">
        <v>94022.93</v>
      </c>
      <c r="Q68" s="26">
        <v>385.22</v>
      </c>
      <c r="R68" s="31">
        <v>0.78920000000000001</v>
      </c>
      <c r="S68" s="32">
        <v>-0.13124</v>
      </c>
      <c r="T68" s="29">
        <v>1.99695</v>
      </c>
      <c r="U68" s="29">
        <v>-2.0129999999999999E-2</v>
      </c>
      <c r="V68" s="29">
        <v>0.11765</v>
      </c>
      <c r="W68" s="29">
        <v>0.60784000000000005</v>
      </c>
      <c r="X68" s="30">
        <v>940.55</v>
      </c>
      <c r="Y68" s="29">
        <v>1.6145400000000001</v>
      </c>
      <c r="Z68" s="29">
        <v>1.52427</v>
      </c>
      <c r="AA68" s="29">
        <v>5.8000000000000003E-2</v>
      </c>
      <c r="AB68" s="30">
        <v>19</v>
      </c>
      <c r="AC68" s="29">
        <v>0.14285999999999999</v>
      </c>
      <c r="AD68" s="30">
        <v>51</v>
      </c>
      <c r="AE68" s="29">
        <v>0.43136999999999998</v>
      </c>
      <c r="AF68" s="33">
        <v>1.9430000000000001</v>
      </c>
      <c r="AG68" s="33">
        <v>2.6110000000000002</v>
      </c>
      <c r="AH68" s="33">
        <v>4.3849999999999998</v>
      </c>
      <c r="AI68" s="33">
        <v>16.919</v>
      </c>
      <c r="AJ68" s="33">
        <v>16.934000000000001</v>
      </c>
      <c r="AK68" s="34">
        <v>38.609000000000002</v>
      </c>
      <c r="AL68" s="29">
        <v>1.9609999999999999E-2</v>
      </c>
      <c r="AM68" s="29">
        <v>0.21568999999999999</v>
      </c>
      <c r="AN68" s="50">
        <v>390104</v>
      </c>
      <c r="AO68" s="30">
        <v>1994.6</v>
      </c>
      <c r="AP68" s="29">
        <v>0.38491999999999998</v>
      </c>
      <c r="AQ68" s="29">
        <v>0.80359000000000003</v>
      </c>
      <c r="AR68" s="29">
        <v>0.20599999999999999</v>
      </c>
      <c r="AS68" s="54">
        <v>10</v>
      </c>
      <c r="AT68" s="29">
        <v>0.55000000000000004</v>
      </c>
      <c r="AU68" s="29">
        <v>0.41549999999999998</v>
      </c>
      <c r="AV68" s="54">
        <v>14</v>
      </c>
      <c r="AW68" s="29">
        <v>0.35</v>
      </c>
    </row>
    <row r="69" spans="1:49" x14ac:dyDescent="0.2">
      <c r="A69" s="17" t="str">
        <f t="shared" si="9"/>
        <v>MIT-ORC</v>
      </c>
      <c r="B69" s="17" t="str">
        <f>IF(AND(OR(NOT(IsForecastDateRestricted),AND(D69&gt;=StartDate,D69&lt;=EndDate)),OR(NOT(IsTargetDateRestricted),AND(F69&gt;=FirstTargetDate,F69&lt;=EndTargetDate)),
OR(AND(Is1Week,E69="1 wk ahead inc death"),AND(Is2Week,E69="2 wk ahead inc death"),AND(Is3Week,E69="3 wk ahead inc death"),AND(Is4Week,E69="4 wk ahead inc death")),
OR(NOT(IsActiveModelsOnly),_xlfn.XLOOKUP(C69,'Model Analyzer'!B$4:B$100,'Model Analyzer'!C$4:C$100))),EvalData!C69,"NA")</f>
        <v>MIT-ORC</v>
      </c>
      <c r="C69" s="17" t="s">
        <v>23</v>
      </c>
      <c r="D69" s="36" t="d">
        <v>2020-07-06</v>
      </c>
      <c r="E69" s="17" t="s">
        <v>37</v>
      </c>
      <c r="F69" s="36" t="d">
        <v>2020-07-25</v>
      </c>
      <c r="G69" s="26">
        <v>5752</v>
      </c>
      <c r="H69" s="27">
        <v>0.28799999999999998</v>
      </c>
      <c r="I69" s="28">
        <v>0.33442</v>
      </c>
      <c r="J69" s="28">
        <v>0.33442</v>
      </c>
      <c r="K69" s="29">
        <v>0</v>
      </c>
      <c r="L69" s="30">
        <v>8</v>
      </c>
      <c r="M69" s="29">
        <v>0.70833000000000002</v>
      </c>
      <c r="N69" s="30">
        <v>51</v>
      </c>
      <c r="O69" s="26">
        <v>15.52</v>
      </c>
      <c r="P69" s="26">
        <v>9675.7199999999993</v>
      </c>
      <c r="Q69" s="26">
        <v>185.9</v>
      </c>
      <c r="R69" s="31">
        <v>0.35546</v>
      </c>
      <c r="S69" s="32">
        <v>0.18923999999999999</v>
      </c>
      <c r="T69" s="29">
        <v>0.65798999999999996</v>
      </c>
      <c r="U69" s="29">
        <v>0.16697999999999999</v>
      </c>
      <c r="V69" s="29">
        <v>0.23529</v>
      </c>
      <c r="W69" s="29">
        <v>0.17646999999999999</v>
      </c>
      <c r="X69" s="30">
        <v>415.79</v>
      </c>
      <c r="Y69" s="29">
        <v>0.54976999999999998</v>
      </c>
      <c r="Z69" s="29">
        <v>0.45119999999999999</v>
      </c>
      <c r="AA69" s="29">
        <v>0.28199999999999997</v>
      </c>
      <c r="AB69" s="30">
        <v>8</v>
      </c>
      <c r="AC69" s="29">
        <v>0.66666999999999998</v>
      </c>
      <c r="AD69" s="30">
        <v>51</v>
      </c>
      <c r="AE69" s="29">
        <v>0.80391999999999997</v>
      </c>
      <c r="AF69" s="33">
        <v>1.601</v>
      </c>
      <c r="AG69" s="33">
        <v>2.9220000000000002</v>
      </c>
      <c r="AH69" s="33">
        <v>7.4</v>
      </c>
      <c r="AI69" s="33">
        <v>162.512</v>
      </c>
      <c r="AJ69" s="33">
        <v>74.14</v>
      </c>
      <c r="AK69" s="34">
        <v>412</v>
      </c>
      <c r="AL69" s="29">
        <v>0.19608</v>
      </c>
      <c r="AM69" s="29">
        <v>0.43136999999999998</v>
      </c>
      <c r="AN69" s="50">
        <v>116895</v>
      </c>
      <c r="AO69" s="30">
        <v>330.2</v>
      </c>
      <c r="AP69" s="29">
        <v>0.29920999999999998</v>
      </c>
      <c r="AQ69" s="29">
        <v>0.62465000000000004</v>
      </c>
      <c r="AR69" s="29">
        <v>0.186</v>
      </c>
      <c r="AS69" s="54">
        <v>14</v>
      </c>
      <c r="AT69" s="29">
        <v>0.35</v>
      </c>
      <c r="AU69" s="29">
        <v>0.70533999999999997</v>
      </c>
      <c r="AV69" s="54">
        <v>7</v>
      </c>
      <c r="AW69" s="29">
        <v>0.7</v>
      </c>
    </row>
    <row r="70" spans="1:49" x14ac:dyDescent="0.2">
      <c r="A70" s="17" t="str">
        <f t="shared" si="9"/>
        <v>MOBS</v>
      </c>
      <c r="B70" s="17" t="str">
        <f>IF(AND(OR(NOT(IsForecastDateRestricted),AND(D70&gt;=StartDate,D70&lt;=EndDate)),OR(NOT(IsTargetDateRestricted),AND(F70&gt;=FirstTargetDate,F70&lt;=EndTargetDate)),
OR(AND(Is1Week,E70="1 wk ahead inc death"),AND(Is2Week,E70="2 wk ahead inc death"),AND(Is3Week,E70="3 wk ahead inc death"),AND(Is4Week,E70="4 wk ahead inc death")),
OR(NOT(IsActiveModelsOnly),_xlfn.XLOOKUP(C70,'Model Analyzer'!B$4:B$100,'Model Analyzer'!C$4:C$100))),EvalData!C70,"NA")</f>
        <v>MOBS</v>
      </c>
      <c r="C70" s="17" t="s">
        <v>24</v>
      </c>
      <c r="D70" s="36" t="d">
        <v>2020-07-06</v>
      </c>
      <c r="E70" s="17" t="s">
        <v>37</v>
      </c>
      <c r="F70" s="36" t="d">
        <v>2020-07-25</v>
      </c>
      <c r="G70" s="26">
        <v>-4704</v>
      </c>
      <c r="H70" s="27">
        <v>-0.32</v>
      </c>
      <c r="I70" s="28">
        <v>-0.27349000000000001</v>
      </c>
      <c r="J70" s="28">
        <v>-0.37644</v>
      </c>
      <c r="K70" s="29">
        <v>0</v>
      </c>
      <c r="L70" s="30">
        <v>10</v>
      </c>
      <c r="M70" s="29">
        <v>0.625</v>
      </c>
      <c r="N70" s="30">
        <v>50</v>
      </c>
      <c r="O70" s="26">
        <v>27.7</v>
      </c>
      <c r="P70" s="26">
        <v>5659.47</v>
      </c>
      <c r="Q70" s="26">
        <v>166.2</v>
      </c>
      <c r="R70" s="31">
        <v>0.40711000000000003</v>
      </c>
      <c r="S70" s="32">
        <v>-0.21612000000000001</v>
      </c>
      <c r="T70" s="29">
        <v>1.0400199999999999</v>
      </c>
      <c r="U70" s="29">
        <v>-0.53329000000000004</v>
      </c>
      <c r="V70" s="29">
        <v>0.34</v>
      </c>
      <c r="W70" s="29">
        <v>0.3</v>
      </c>
      <c r="X70" s="30">
        <v>398.51</v>
      </c>
      <c r="Y70" s="29">
        <v>0.51231000000000004</v>
      </c>
      <c r="Z70" s="29">
        <v>0.51378999999999997</v>
      </c>
      <c r="AA70" s="29">
        <v>0.20899999999999999</v>
      </c>
      <c r="AB70" s="30">
        <v>12</v>
      </c>
      <c r="AC70" s="29">
        <v>0.47619</v>
      </c>
      <c r="AD70" s="30">
        <v>50</v>
      </c>
      <c r="AE70" s="29">
        <v>0.6</v>
      </c>
      <c r="AF70" s="33">
        <v>1.6419999999999999</v>
      </c>
      <c r="AG70" s="33">
        <v>2.2240000000000002</v>
      </c>
      <c r="AH70" s="33">
        <v>3.1070000000000002</v>
      </c>
      <c r="AI70" s="33">
        <v>7.1760000000000002</v>
      </c>
      <c r="AJ70" s="33">
        <v>5.2329999999999997</v>
      </c>
      <c r="AK70" s="34">
        <v>22.6</v>
      </c>
      <c r="AL70" s="29">
        <v>0.12</v>
      </c>
      <c r="AM70" s="29">
        <v>0.12</v>
      </c>
      <c r="AN70" s="50">
        <v>180109</v>
      </c>
      <c r="AO70" s="30">
        <v>343.1</v>
      </c>
      <c r="AP70" s="29">
        <v>0.46666000000000002</v>
      </c>
      <c r="AQ70" s="29">
        <v>0.97423999999999999</v>
      </c>
      <c r="AR70" s="29">
        <v>0.372</v>
      </c>
      <c r="AS70" s="54">
        <v>3</v>
      </c>
      <c r="AT70" s="29">
        <v>0.9</v>
      </c>
      <c r="AU70" s="29">
        <v>0.61853999999999998</v>
      </c>
      <c r="AV70" s="54">
        <v>11</v>
      </c>
      <c r="AW70" s="29">
        <v>0.5</v>
      </c>
    </row>
    <row r="71" spans="1:49" x14ac:dyDescent="0.2">
      <c r="A71" s="17" t="str">
        <f t="shared" ref="A71:A134" si="10">IF(OR(B71="NA",NOT(IsMinimumForecastsToParticipate),COUNTIF(B$7:B$3184,"="&amp;C71)&gt;=MinForecastsToParticipate),B71,"NA")</f>
        <v>NotreDame-Mobility</v>
      </c>
      <c r="B71" s="17" t="str">
        <f>IF(AND(OR(NOT(IsForecastDateRestricted),AND(D71&gt;=StartDate,D71&lt;=EndDate)),OR(NOT(IsTargetDateRestricted),AND(F71&gt;=FirstTargetDate,F71&lt;=EndTargetDate)),
OR(AND(Is1Week,E71="1 wk ahead inc death"),AND(Is2Week,E71="2 wk ahead inc death"),AND(Is3Week,E71="3 wk ahead inc death"),AND(Is4Week,E71="4 wk ahead inc death")),
OR(NOT(IsActiveModelsOnly),_xlfn.XLOOKUP(C71,'Model Analyzer'!B$4:B$100,'Model Analyzer'!C$4:C$100))),EvalData!C71,"NA")</f>
        <v>NotreDame-Mobility</v>
      </c>
      <c r="C71" s="17" t="s">
        <v>25</v>
      </c>
      <c r="D71" s="36" t="d">
        <v>2020-07-06</v>
      </c>
      <c r="E71" s="17" t="s">
        <v>37</v>
      </c>
      <c r="F71" s="36" t="d">
        <v>2020-07-25</v>
      </c>
      <c r="G71" s="26">
        <v>-9060</v>
      </c>
      <c r="H71" s="27">
        <v>-0.748</v>
      </c>
      <c r="I71" s="28">
        <v>-0.52673999999999999</v>
      </c>
      <c r="J71" s="28">
        <v>-1.1130199999999999</v>
      </c>
      <c r="K71" s="29">
        <v>0</v>
      </c>
      <c r="L71" s="30">
        <v>22</v>
      </c>
      <c r="M71" s="29">
        <v>0.125</v>
      </c>
      <c r="N71" s="30">
        <v>51</v>
      </c>
      <c r="O71" s="26">
        <v>36.58</v>
      </c>
      <c r="P71" s="26">
        <v>5729.56</v>
      </c>
      <c r="Q71" s="26">
        <v>178.41</v>
      </c>
      <c r="R71" s="31">
        <v>0.41787000000000002</v>
      </c>
      <c r="S71" s="32">
        <v>-0.33135999999999999</v>
      </c>
      <c r="T71" s="29">
        <v>1.2724800000000001</v>
      </c>
      <c r="U71" s="29">
        <v>-0.79454000000000002</v>
      </c>
      <c r="V71" s="29">
        <v>0.31373000000000001</v>
      </c>
      <c r="W71" s="29">
        <v>0.45097999999999999</v>
      </c>
      <c r="X71" s="30">
        <v>416.07</v>
      </c>
      <c r="Y71" s="29">
        <v>0.58126</v>
      </c>
      <c r="Z71" s="29">
        <v>0.58484000000000003</v>
      </c>
      <c r="AA71" s="29">
        <v>0.153</v>
      </c>
      <c r="AB71" s="30">
        <v>14</v>
      </c>
      <c r="AC71" s="29">
        <v>0.38095000000000001</v>
      </c>
      <c r="AD71" s="30">
        <v>51</v>
      </c>
      <c r="AE71" s="29">
        <v>0.58823999999999999</v>
      </c>
      <c r="AF71" s="33">
        <v>2.5310000000000001</v>
      </c>
      <c r="AG71" s="33">
        <v>3.0649999999999999</v>
      </c>
      <c r="AH71" s="33">
        <v>4</v>
      </c>
      <c r="AI71" s="33">
        <v>13.760999999999999</v>
      </c>
      <c r="AJ71" s="33">
        <v>11.553000000000001</v>
      </c>
      <c r="AK71" s="34">
        <v>40</v>
      </c>
      <c r="AL71" s="29">
        <v>0.13725000000000001</v>
      </c>
      <c r="AM71" s="29">
        <v>0.25490000000000002</v>
      </c>
      <c r="AN71" s="50">
        <v>243233</v>
      </c>
      <c r="AO71" s="30">
        <v>425.8</v>
      </c>
      <c r="AP71" s="29">
        <v>0.34883999999999998</v>
      </c>
      <c r="AQ71" s="29">
        <v>0.72826000000000002</v>
      </c>
      <c r="AR71" s="29">
        <v>0.20599999999999999</v>
      </c>
      <c r="AS71" s="54">
        <v>10</v>
      </c>
      <c r="AT71" s="29">
        <v>0.55000000000000004</v>
      </c>
      <c r="AU71" s="29">
        <v>0.54535</v>
      </c>
      <c r="AV71" s="54">
        <v>12</v>
      </c>
      <c r="AW71" s="29">
        <v>0.45</v>
      </c>
    </row>
    <row r="72" spans="1:49" x14ac:dyDescent="0.2">
      <c r="A72" s="17" t="str">
        <f t="shared" si="10"/>
        <v>Oliver Wyman</v>
      </c>
      <c r="B72" s="17" t="str">
        <f>IF(AND(OR(NOT(IsForecastDateRestricted),AND(D72&gt;=StartDate,D72&lt;=EndDate)),OR(NOT(IsTargetDateRestricted),AND(F72&gt;=FirstTargetDate,F72&lt;=EndTargetDate)),
OR(AND(Is1Week,E72="1 wk ahead inc death"),AND(Is2Week,E72="2 wk ahead inc death"),AND(Is3Week,E72="3 wk ahead inc death"),AND(Is4Week,E72="4 wk ahead inc death")),
OR(NOT(IsActiveModelsOnly),_xlfn.XLOOKUP(C72,'Model Analyzer'!B$4:B$100,'Model Analyzer'!C$4:C$100))),EvalData!C72,"NA")</f>
        <v>Oliver Wyman</v>
      </c>
      <c r="C72" s="17" t="s">
        <v>26</v>
      </c>
      <c r="D72" s="36" t="d">
        <v>2020-07-06</v>
      </c>
      <c r="E72" s="17" t="s">
        <v>37</v>
      </c>
      <c r="F72" s="36" t="d">
        <v>2020-07-25</v>
      </c>
      <c r="G72" s="26">
        <v>-3320</v>
      </c>
      <c r="H72" s="27">
        <v>-0.214</v>
      </c>
      <c r="I72" s="28">
        <v>-0.19302</v>
      </c>
      <c r="J72" s="28">
        <v>-0.23919000000000001</v>
      </c>
      <c r="K72" s="29">
        <v>0.75</v>
      </c>
      <c r="L72" s="30">
        <v>5</v>
      </c>
      <c r="M72" s="29">
        <v>0.83333000000000002</v>
      </c>
      <c r="N72" s="30">
        <v>51</v>
      </c>
      <c r="O72" s="26">
        <v>13.6</v>
      </c>
      <c r="P72" s="26">
        <v>2918.22</v>
      </c>
      <c r="Q72" s="26">
        <v>113.18</v>
      </c>
      <c r="R72" s="31">
        <v>0.23888000000000001</v>
      </c>
      <c r="S72" s="32">
        <v>-2.7910000000000001E-2</v>
      </c>
      <c r="T72" s="29">
        <v>0.56967999999999996</v>
      </c>
      <c r="U72" s="29">
        <v>-3.5229999999999997E-2</v>
      </c>
      <c r="V72" s="29">
        <v>0.43136999999999998</v>
      </c>
      <c r="W72" s="29">
        <v>0.13725000000000001</v>
      </c>
      <c r="X72" s="30">
        <v>304.47000000000003</v>
      </c>
      <c r="Y72" s="29">
        <v>0.43506</v>
      </c>
      <c r="Z72" s="29">
        <v>0.38799</v>
      </c>
      <c r="AA72" s="29">
        <v>0.56000000000000005</v>
      </c>
      <c r="AB72" s="30">
        <v>2</v>
      </c>
      <c r="AC72" s="29">
        <v>0.95238</v>
      </c>
      <c r="AD72" s="30">
        <v>51</v>
      </c>
      <c r="AE72" s="29">
        <v>0.92157</v>
      </c>
      <c r="AF72" s="33">
        <v>2.4900000000000002</v>
      </c>
      <c r="AG72" s="33">
        <v>4.5279999999999996</v>
      </c>
      <c r="AH72" s="33">
        <v>10.534000000000001</v>
      </c>
      <c r="AI72" s="33">
        <v>117.901</v>
      </c>
      <c r="AJ72" s="33">
        <v>96.12</v>
      </c>
      <c r="AK72" s="34">
        <v>372</v>
      </c>
      <c r="AL72" s="29">
        <v>0.23529</v>
      </c>
      <c r="AM72" s="29">
        <v>0.49020000000000002</v>
      </c>
      <c r="AN72" s="50">
        <v>36083</v>
      </c>
      <c r="AO72" s="30">
        <v>171.6</v>
      </c>
      <c r="AP72" s="29">
        <v>0.23769000000000001</v>
      </c>
      <c r="AQ72" s="29">
        <v>0.49623</v>
      </c>
      <c r="AR72" s="29">
        <v>0.20599999999999999</v>
      </c>
      <c r="AS72" s="54">
        <v>10</v>
      </c>
      <c r="AT72" s="29">
        <v>0.55000000000000004</v>
      </c>
      <c r="AU72" s="29">
        <v>0.71628000000000003</v>
      </c>
      <c r="AV72" s="54">
        <v>6</v>
      </c>
      <c r="AW72" s="29">
        <v>0.75</v>
      </c>
    </row>
    <row r="73" spans="1:49" x14ac:dyDescent="0.2">
      <c r="A73" s="17" t="str">
        <f t="shared" si="10"/>
        <v>PSI</v>
      </c>
      <c r="B73" s="17" t="str">
        <f>IF(AND(OR(NOT(IsForecastDateRestricted),AND(D73&gt;=StartDate,D73&lt;=EndDate)),OR(NOT(IsTargetDateRestricted),AND(F73&gt;=FirstTargetDate,F73&lt;=EndTargetDate)),
OR(AND(Is1Week,E73="1 wk ahead inc death"),AND(Is2Week,E73="2 wk ahead inc death"),AND(Is3Week,E73="3 wk ahead inc death"),AND(Is4Week,E73="4 wk ahead inc death")),
OR(NOT(IsActiveModelsOnly),_xlfn.XLOOKUP(C73,'Model Analyzer'!B$4:B$100,'Model Analyzer'!C$4:C$100))),EvalData!C73,"NA")</f>
        <v>PSI</v>
      </c>
      <c r="C73" s="17" t="s">
        <v>27</v>
      </c>
      <c r="D73" s="36" t="d">
        <v>2020-07-06</v>
      </c>
      <c r="E73" s="17" t="s">
        <v>37</v>
      </c>
      <c r="F73" s="36" t="d">
        <v>2020-07-25</v>
      </c>
      <c r="G73" s="26">
        <v>-7035</v>
      </c>
      <c r="H73" s="27">
        <v>-0.52600000000000002</v>
      </c>
      <c r="I73" s="28">
        <v>-0.40900999999999998</v>
      </c>
      <c r="J73" s="28">
        <v>-0.69208000000000003</v>
      </c>
      <c r="K73" s="29">
        <v>0</v>
      </c>
      <c r="L73" s="30">
        <v>17</v>
      </c>
      <c r="M73" s="29">
        <v>0.33333000000000002</v>
      </c>
      <c r="N73" s="30">
        <v>51</v>
      </c>
      <c r="O73" s="26">
        <v>95.98</v>
      </c>
      <c r="P73" s="26">
        <v>13338.29</v>
      </c>
      <c r="Q73" s="26">
        <v>230.43</v>
      </c>
      <c r="R73" s="31">
        <v>0.53685000000000005</v>
      </c>
      <c r="S73" s="32">
        <v>-0.50922000000000001</v>
      </c>
      <c r="T73" s="29">
        <v>1.1820900000000001</v>
      </c>
      <c r="U73" s="29">
        <v>-0.73443999999999998</v>
      </c>
      <c r="V73" s="29">
        <v>0.19608</v>
      </c>
      <c r="W73" s="29">
        <v>0.45097999999999999</v>
      </c>
      <c r="X73" s="30">
        <v>537.13</v>
      </c>
      <c r="Y73" s="29">
        <v>0.63604000000000005</v>
      </c>
      <c r="Z73" s="29">
        <v>0.77959999999999996</v>
      </c>
      <c r="AA73" s="29">
        <v>7.0000000000000001E-3</v>
      </c>
      <c r="AB73" s="30">
        <v>21</v>
      </c>
      <c r="AC73" s="29">
        <v>4.7620000000000003E-2</v>
      </c>
      <c r="AD73" s="30">
        <v>51</v>
      </c>
      <c r="AE73" s="29">
        <v>0.76471</v>
      </c>
      <c r="AF73" s="33">
        <v>6.8</v>
      </c>
      <c r="AG73" s="33">
        <v>13.472</v>
      </c>
      <c r="AH73" s="33">
        <v>32.863999999999997</v>
      </c>
      <c r="AI73" s="33">
        <v>164.17</v>
      </c>
      <c r="AJ73" s="33">
        <v>296.8</v>
      </c>
      <c r="AK73" s="34">
        <v>450</v>
      </c>
      <c r="AL73" s="29">
        <v>7.843E-2</v>
      </c>
      <c r="AM73" s="29">
        <v>0.66666999999999998</v>
      </c>
      <c r="AN73" s="50">
        <v>170673</v>
      </c>
      <c r="AO73" s="30">
        <v>351.5</v>
      </c>
      <c r="AP73" s="29">
        <v>0.1208</v>
      </c>
      <c r="AQ73" s="29">
        <v>0.25219000000000003</v>
      </c>
      <c r="AR73" s="29">
        <v>2.1000000000000001E-2</v>
      </c>
      <c r="AS73" s="54">
        <v>19</v>
      </c>
      <c r="AT73" s="29">
        <v>0.1</v>
      </c>
      <c r="AU73" s="29">
        <v>0.24573999999999999</v>
      </c>
      <c r="AV73" s="54">
        <v>19</v>
      </c>
      <c r="AW73" s="29">
        <v>0.1</v>
      </c>
    </row>
    <row r="74" spans="1:49" x14ac:dyDescent="0.2">
      <c r="A74" s="17" t="str">
        <f t="shared" si="10"/>
        <v>QJHong</v>
      </c>
      <c r="B74" s="17" t="str">
        <f>IF(AND(OR(NOT(IsForecastDateRestricted),AND(D74&gt;=StartDate,D74&lt;=EndDate)),OR(NOT(IsTargetDateRestricted),AND(F74&gt;=FirstTargetDate,F74&lt;=EndTargetDate)),
OR(AND(Is1Week,E74="1 wk ahead inc death"),AND(Is2Week,E74="2 wk ahead inc death"),AND(Is3Week,E74="3 wk ahead inc death"),AND(Is4Week,E74="4 wk ahead inc death")),
OR(NOT(IsActiveModelsOnly),_xlfn.XLOOKUP(C74,'Model Analyzer'!B$4:B$100,'Model Analyzer'!C$4:C$100))),EvalData!C74,"NA")</f>
        <v>QJHong</v>
      </c>
      <c r="C74" s="17" t="s">
        <v>28</v>
      </c>
      <c r="D74" s="36" t="d">
        <v>2020-07-06</v>
      </c>
      <c r="E74" s="17" t="s">
        <v>37</v>
      </c>
      <c r="F74" s="36" t="d">
        <v>2020-07-25</v>
      </c>
      <c r="G74" s="26">
        <v>7125</v>
      </c>
      <c r="H74" s="27">
        <v>0.34699999999999998</v>
      </c>
      <c r="I74" s="28">
        <v>0.41424</v>
      </c>
      <c r="J74" s="28">
        <v>0.41424</v>
      </c>
      <c r="K74" s="29">
        <v>0</v>
      </c>
      <c r="L74" s="30">
        <v>12</v>
      </c>
      <c r="M74" s="29">
        <v>0.54166999999999998</v>
      </c>
    </row>
    <row r="75" spans="1:49" x14ac:dyDescent="0.2">
      <c r="A75" s="17" t="str">
        <f t="shared" si="10"/>
        <v>UA</v>
      </c>
      <c r="B75" s="17" t="str">
        <f>IF(AND(OR(NOT(IsForecastDateRestricted),AND(D75&gt;=StartDate,D75&lt;=EndDate)),OR(NOT(IsTargetDateRestricted),AND(F75&gt;=FirstTargetDate,F75&lt;=EndTargetDate)),
OR(AND(Is1Week,E75="1 wk ahead inc death"),AND(Is2Week,E75="2 wk ahead inc death"),AND(Is3Week,E75="3 wk ahead inc death"),AND(Is4Week,E75="4 wk ahead inc death")),
OR(NOT(IsActiveModelsOnly),_xlfn.XLOOKUP(C75,'Model Analyzer'!B$4:B$100,'Model Analyzer'!C$4:C$100))),EvalData!C75,"NA")</f>
        <v>UA</v>
      </c>
      <c r="C75" s="17" t="s">
        <v>29</v>
      </c>
      <c r="D75" s="36" t="d">
        <v>2020-07-06</v>
      </c>
      <c r="E75" s="17" t="s">
        <v>37</v>
      </c>
      <c r="F75" s="36" t="d">
        <v>2020-07-25</v>
      </c>
      <c r="G75" s="26">
        <v>-7909</v>
      </c>
      <c r="H75" s="27">
        <v>-0.61599999999999999</v>
      </c>
      <c r="I75" s="28">
        <v>-0.45983000000000002</v>
      </c>
      <c r="J75" s="28">
        <v>-0.85124999999999995</v>
      </c>
      <c r="K75" s="29">
        <v>0</v>
      </c>
      <c r="L75" s="30">
        <v>19</v>
      </c>
      <c r="M75" s="29">
        <v>0.25</v>
      </c>
      <c r="N75" s="30">
        <v>51</v>
      </c>
      <c r="O75" s="26">
        <v>38.979999999999997</v>
      </c>
      <c r="P75" s="26">
        <v>5327.45</v>
      </c>
      <c r="Q75" s="26">
        <v>169.96</v>
      </c>
      <c r="R75" s="31">
        <v>0.49443999999999999</v>
      </c>
      <c r="S75" s="32">
        <v>-0.55962000000000001</v>
      </c>
      <c r="T75" s="29">
        <v>1.3448800000000001</v>
      </c>
      <c r="U75" s="29">
        <v>-1.0753699999999999</v>
      </c>
      <c r="V75" s="29">
        <v>0.19608</v>
      </c>
      <c r="W75" s="29">
        <v>0.41176000000000001</v>
      </c>
      <c r="X75" s="30">
        <v>418.26</v>
      </c>
      <c r="Y75" s="29">
        <v>0.54937999999999998</v>
      </c>
      <c r="Z75" s="29">
        <v>0.66446000000000005</v>
      </c>
      <c r="AA75" s="29">
        <v>0.11</v>
      </c>
      <c r="AB75" s="30">
        <v>16</v>
      </c>
      <c r="AC75" s="29">
        <v>0.28571000000000002</v>
      </c>
      <c r="AD75" s="30">
        <v>51</v>
      </c>
      <c r="AE75" s="29">
        <v>0.21568999999999999</v>
      </c>
      <c r="AF75" s="33">
        <v>1.2290000000000001</v>
      </c>
      <c r="AG75" s="33">
        <v>1.5409999999999999</v>
      </c>
      <c r="AH75" s="33">
        <v>2.0910000000000002</v>
      </c>
      <c r="AI75" s="33">
        <v>2.524</v>
      </c>
      <c r="AJ75" s="33">
        <v>2.67</v>
      </c>
      <c r="AK75" s="34">
        <v>4</v>
      </c>
      <c r="AL75" s="29">
        <v>1.9609999999999999E-2</v>
      </c>
      <c r="AM75" s="29">
        <v>1.9609999999999999E-2</v>
      </c>
      <c r="AN75" s="50">
        <v>234312</v>
      </c>
      <c r="AO75" s="30">
        <v>696.8</v>
      </c>
      <c r="AP75" s="29">
        <v>0.64912000000000003</v>
      </c>
      <c r="AQ75" s="29">
        <v>1</v>
      </c>
      <c r="AR75" s="29">
        <v>0.186</v>
      </c>
      <c r="AS75" s="54">
        <v>14</v>
      </c>
      <c r="AT75" s="29">
        <v>0.35</v>
      </c>
      <c r="AU75" s="29">
        <v>0.22703999999999999</v>
      </c>
      <c r="AV75" s="54">
        <v>20</v>
      </c>
      <c r="AW75" s="29">
        <v>0.05</v>
      </c>
    </row>
    <row r="76" spans="1:49" x14ac:dyDescent="0.2">
      <c r="A76" s="17" t="str">
        <f t="shared" si="10"/>
        <v>UCLA</v>
      </c>
      <c r="B76" s="17" t="str">
        <f>IF(AND(OR(NOT(IsForecastDateRestricted),AND(D76&gt;=StartDate,D76&lt;=EndDate)),OR(NOT(IsTargetDateRestricted),AND(F76&gt;=FirstTargetDate,F76&lt;=EndTargetDate)),
OR(AND(Is1Week,E76="1 wk ahead inc death"),AND(Is2Week,E76="2 wk ahead inc death"),AND(Is3Week,E76="3 wk ahead inc death"),AND(Is4Week,E76="4 wk ahead inc death")),
OR(NOT(IsActiveModelsOnly),_xlfn.XLOOKUP(C76,'Model Analyzer'!B$4:B$100,'Model Analyzer'!C$4:C$100))),EvalData!C76,"NA")</f>
        <v>UCLA</v>
      </c>
      <c r="C76" s="17" t="s">
        <v>30</v>
      </c>
      <c r="D76" s="36" t="d">
        <v>2020-07-06</v>
      </c>
      <c r="E76" s="17" t="s">
        <v>37</v>
      </c>
      <c r="F76" s="36" t="d">
        <v>2020-07-25</v>
      </c>
      <c r="G76" s="26">
        <v>-7527</v>
      </c>
      <c r="H76" s="27">
        <v>-0.57599999999999996</v>
      </c>
      <c r="I76" s="28">
        <v>-0.43762000000000001</v>
      </c>
      <c r="J76" s="28">
        <v>-0.77815000000000001</v>
      </c>
      <c r="K76" s="29">
        <v>0</v>
      </c>
      <c r="L76" s="30">
        <v>18</v>
      </c>
      <c r="M76" s="29">
        <v>0.29166999999999998</v>
      </c>
      <c r="N76" s="30">
        <v>51</v>
      </c>
      <c r="O76" s="26">
        <v>34.270000000000003</v>
      </c>
      <c r="P76" s="26">
        <v>3932.76</v>
      </c>
      <c r="Q76" s="26">
        <v>137.49</v>
      </c>
      <c r="R76" s="31">
        <v>0.29998999999999998</v>
      </c>
      <c r="S76" s="32">
        <v>-0.47216000000000002</v>
      </c>
      <c r="T76" s="29">
        <v>0.98085</v>
      </c>
      <c r="U76" s="29">
        <v>-0.77212000000000003</v>
      </c>
      <c r="V76" s="29">
        <v>0.33333000000000002</v>
      </c>
      <c r="W76" s="29">
        <v>0.31373000000000001</v>
      </c>
      <c r="X76" s="30">
        <v>372.57</v>
      </c>
      <c r="Y76" s="29">
        <v>0.44733000000000001</v>
      </c>
      <c r="Z76" s="29">
        <v>0.56211999999999995</v>
      </c>
      <c r="AA76" s="29">
        <v>0.28199999999999997</v>
      </c>
      <c r="AB76" s="30">
        <v>9</v>
      </c>
      <c r="AC76" s="29">
        <v>0.61904999999999999</v>
      </c>
      <c r="AD76" s="30">
        <v>51</v>
      </c>
      <c r="AE76" s="29">
        <v>0.37254999999999999</v>
      </c>
      <c r="AF76" s="33">
        <v>1.5880000000000001</v>
      </c>
      <c r="AG76" s="33">
        <v>1.671</v>
      </c>
      <c r="AH76" s="33">
        <v>1.855</v>
      </c>
      <c r="AI76" s="33">
        <v>3.0129999999999999</v>
      </c>
      <c r="AJ76" s="33">
        <v>2.0350000000000001</v>
      </c>
      <c r="AK76" s="34">
        <v>2.38</v>
      </c>
      <c r="AL76" s="29">
        <v>0</v>
      </c>
      <c r="AM76" s="29">
        <v>1.9609999999999999E-2</v>
      </c>
      <c r="AN76" s="50">
        <v>184026</v>
      </c>
      <c r="AO76" s="30">
        <v>639.4</v>
      </c>
      <c r="AP76" s="29">
        <v>0.67727000000000004</v>
      </c>
      <c r="AQ76" s="29">
        <v>1</v>
      </c>
      <c r="AR76" s="29">
        <v>0.372</v>
      </c>
      <c r="AS76" s="54">
        <v>3</v>
      </c>
      <c r="AT76" s="29">
        <v>0.9</v>
      </c>
      <c r="AU76" s="29">
        <v>0.39216000000000001</v>
      </c>
      <c r="AV76" s="54">
        <v>15</v>
      </c>
      <c r="AW76" s="29">
        <v>0.3</v>
      </c>
    </row>
    <row r="77" spans="1:49" x14ac:dyDescent="0.2">
      <c r="A77" s="17" t="str">
        <f t="shared" si="10"/>
        <v>UM</v>
      </c>
      <c r="B77" s="17" t="str">
        <f>IF(AND(OR(NOT(IsForecastDateRestricted),AND(D77&gt;=StartDate,D77&lt;=EndDate)),OR(NOT(IsTargetDateRestricted),AND(F77&gt;=FirstTargetDate,F77&lt;=EndTargetDate)),
OR(AND(Is1Week,E77="1 wk ahead inc death"),AND(Is2Week,E77="2 wk ahead inc death"),AND(Is3Week,E77="3 wk ahead inc death"),AND(Is4Week,E77="4 wk ahead inc death")),
OR(NOT(IsActiveModelsOnly),_xlfn.XLOOKUP(C77,'Model Analyzer'!B$4:B$100,'Model Analyzer'!C$4:C$100))),EvalData!C77,"NA")</f>
        <v>UM</v>
      </c>
      <c r="C77" s="17" t="s">
        <v>31</v>
      </c>
      <c r="D77" s="36" t="d">
        <v>2020-07-06</v>
      </c>
      <c r="E77" s="17" t="s">
        <v>37</v>
      </c>
      <c r="F77" s="36" t="d">
        <v>2020-07-25</v>
      </c>
      <c r="G77" s="26">
        <v>-10004</v>
      </c>
      <c r="H77" s="27">
        <v>-0.871</v>
      </c>
      <c r="I77" s="28">
        <v>-0.58162999999999998</v>
      </c>
      <c r="J77" s="28">
        <v>-1.39022</v>
      </c>
      <c r="K77" s="29">
        <v>0</v>
      </c>
      <c r="L77" s="30">
        <v>24</v>
      </c>
      <c r="M77" s="29">
        <v>4.1669999999999999E-2</v>
      </c>
    </row>
    <row r="78" spans="1:49" x14ac:dyDescent="0.2">
      <c r="A78" s="17" t="str">
        <f t="shared" si="10"/>
        <v>UMass-MB</v>
      </c>
      <c r="B78" s="17" t="str">
        <f>IF(AND(OR(NOT(IsForecastDateRestricted),AND(D78&gt;=StartDate,D78&lt;=EndDate)),OR(NOT(IsTargetDateRestricted),AND(F78&gt;=FirstTargetDate,F78&lt;=EndTargetDate)),
OR(AND(Is1Week,E78="1 wk ahead inc death"),AND(Is2Week,E78="2 wk ahead inc death"),AND(Is3Week,E78="3 wk ahead inc death"),AND(Is4Week,E78="4 wk ahead inc death")),
OR(NOT(IsActiveModelsOnly),_xlfn.XLOOKUP(C78,'Model Analyzer'!B$4:B$100,'Model Analyzer'!C$4:C$100))),EvalData!C78,"NA")</f>
        <v>UMass-MB</v>
      </c>
      <c r="C78" s="17" t="s">
        <v>32</v>
      </c>
      <c r="D78" s="36" t="d">
        <v>2020-07-06</v>
      </c>
      <c r="E78" s="17" t="s">
        <v>37</v>
      </c>
      <c r="F78" s="36" t="d">
        <v>2020-07-25</v>
      </c>
      <c r="G78" s="26">
        <v>-2082</v>
      </c>
      <c r="H78" s="27">
        <v>-0.129</v>
      </c>
      <c r="I78" s="28">
        <v>-0.12105</v>
      </c>
      <c r="J78" s="28">
        <v>-0.13772000000000001</v>
      </c>
      <c r="K78" s="29">
        <v>0.75</v>
      </c>
      <c r="L78" s="30">
        <v>3</v>
      </c>
      <c r="M78" s="29">
        <v>0.91666999999999998</v>
      </c>
      <c r="N78" s="30">
        <v>51</v>
      </c>
      <c r="O78" s="26">
        <v>12.3</v>
      </c>
      <c r="P78" s="26">
        <v>2842.79</v>
      </c>
      <c r="Q78" s="26">
        <v>110.31</v>
      </c>
      <c r="R78" s="31">
        <v>0.25069999999999998</v>
      </c>
      <c r="S78" s="32">
        <v>-0.21511</v>
      </c>
      <c r="T78" s="29">
        <v>0.53871999999999998</v>
      </c>
      <c r="U78" s="29">
        <v>-0.18756999999999999</v>
      </c>
      <c r="V78" s="29">
        <v>0.43136999999999998</v>
      </c>
      <c r="W78" s="29">
        <v>0.17646999999999999</v>
      </c>
      <c r="X78" s="30">
        <v>302.87</v>
      </c>
      <c r="Y78" s="29">
        <v>0.39824999999999999</v>
      </c>
      <c r="Z78" s="29">
        <v>0.37304999999999999</v>
      </c>
      <c r="AA78" s="29">
        <v>0.495</v>
      </c>
      <c r="AB78" s="30">
        <v>3</v>
      </c>
      <c r="AC78" s="29">
        <v>0.90476000000000001</v>
      </c>
      <c r="AD78" s="30">
        <v>51</v>
      </c>
      <c r="AE78" s="29">
        <v>0.90195999999999998</v>
      </c>
      <c r="AF78" s="33">
        <v>3.3420000000000001</v>
      </c>
      <c r="AG78" s="33">
        <v>3.8620000000000001</v>
      </c>
      <c r="AH78" s="33">
        <v>4.7080000000000002</v>
      </c>
      <c r="AI78" s="33">
        <v>6.8070000000000004</v>
      </c>
      <c r="AJ78" s="33">
        <v>6.0609999999999999</v>
      </c>
      <c r="AK78" s="34">
        <v>14</v>
      </c>
      <c r="AL78" s="29">
        <v>0.41176000000000001</v>
      </c>
      <c r="AM78" s="29">
        <v>0.15686</v>
      </c>
      <c r="AN78" s="50">
        <v>79236</v>
      </c>
      <c r="AO78" s="30">
        <v>143.1</v>
      </c>
      <c r="AP78" s="29">
        <v>0.33051999999999998</v>
      </c>
      <c r="AQ78" s="29">
        <v>0.69001000000000001</v>
      </c>
      <c r="AR78" s="29">
        <v>0.35099999999999998</v>
      </c>
      <c r="AS78" s="54">
        <v>5</v>
      </c>
      <c r="AT78" s="29">
        <v>0.8</v>
      </c>
      <c r="AU78" s="29">
        <v>0.85333999999999999</v>
      </c>
      <c r="AV78" s="54">
        <v>1</v>
      </c>
      <c r="AW78" s="29">
        <v>1</v>
      </c>
    </row>
    <row r="79" spans="1:49" x14ac:dyDescent="0.2">
      <c r="A79" s="17" t="str">
        <f t="shared" si="10"/>
        <v>USC</v>
      </c>
      <c r="B79" s="17" t="str">
        <f>IF(AND(OR(NOT(IsForecastDateRestricted),AND(D79&gt;=StartDate,D79&lt;=EndDate)),OR(NOT(IsTargetDateRestricted),AND(F79&gt;=FirstTargetDate,F79&lt;=EndTargetDate)),
OR(AND(Is1Week,E79="1 wk ahead inc death"),AND(Is2Week,E79="2 wk ahead inc death"),AND(Is3Week,E79="3 wk ahead inc death"),AND(Is4Week,E79="4 wk ahead inc death")),
OR(NOT(IsActiveModelsOnly),_xlfn.XLOOKUP(C79,'Model Analyzer'!B$4:B$100,'Model Analyzer'!C$4:C$100))),EvalData!C79,"NA")</f>
        <v>USC</v>
      </c>
      <c r="C79" s="17" t="s">
        <v>33</v>
      </c>
      <c r="D79" s="36" t="d">
        <v>2020-07-06</v>
      </c>
      <c r="E79" s="17" t="s">
        <v>37</v>
      </c>
      <c r="F79" s="36" t="d">
        <v>2020-07-25</v>
      </c>
      <c r="G79" s="26">
        <v>8567</v>
      </c>
      <c r="H79" s="27">
        <v>0.40400000000000003</v>
      </c>
      <c r="I79" s="28">
        <v>0.49808000000000002</v>
      </c>
      <c r="J79" s="28">
        <v>0.49808000000000002</v>
      </c>
      <c r="K79" s="29">
        <v>0</v>
      </c>
      <c r="L79" s="30">
        <v>14</v>
      </c>
      <c r="M79" s="29">
        <v>0.45833000000000002</v>
      </c>
      <c r="N79" s="30">
        <v>51</v>
      </c>
      <c r="O79" s="26">
        <v>14.66</v>
      </c>
      <c r="P79" s="26">
        <v>8167.1</v>
      </c>
      <c r="Q79" s="26">
        <v>157.27000000000001</v>
      </c>
      <c r="R79" s="31">
        <v>0.31217</v>
      </c>
      <c r="S79" s="32">
        <v>0.15717999999999999</v>
      </c>
      <c r="T79" s="29">
        <v>0.61977000000000004</v>
      </c>
      <c r="U79" s="29">
        <v>0.42535000000000001</v>
      </c>
      <c r="V79" s="29">
        <v>0.37254999999999999</v>
      </c>
      <c r="W79" s="29">
        <v>0.13725000000000001</v>
      </c>
      <c r="X79" s="30">
        <v>350.96</v>
      </c>
      <c r="Y79" s="29">
        <v>0.60675999999999997</v>
      </c>
      <c r="Z79" s="29">
        <v>0.41155999999999998</v>
      </c>
      <c r="AA79" s="29">
        <v>0.38800000000000001</v>
      </c>
      <c r="AB79" s="30">
        <v>6</v>
      </c>
      <c r="AC79" s="29">
        <v>0.76190000000000002</v>
      </c>
    </row>
    <row r="80" spans="1:49" x14ac:dyDescent="0.2">
      <c r="A80" s="17" t="str">
        <f t="shared" si="10"/>
        <v>UT</v>
      </c>
      <c r="B80" s="17" t="str">
        <f>IF(AND(OR(NOT(IsForecastDateRestricted),AND(D80&gt;=StartDate,D80&lt;=EndDate)),OR(NOT(IsTargetDateRestricted),AND(F80&gt;=FirstTargetDate,F80&lt;=EndTargetDate)),
OR(AND(Is1Week,E80="1 wk ahead inc death"),AND(Is2Week,E80="2 wk ahead inc death"),AND(Is3Week,E80="3 wk ahead inc death"),AND(Is4Week,E80="4 wk ahead inc death")),
OR(NOT(IsActiveModelsOnly),_xlfn.XLOOKUP(C80,'Model Analyzer'!B$4:B$100,'Model Analyzer'!C$4:C$100))),EvalData!C80,"NA")</f>
        <v>UT</v>
      </c>
      <c r="C80" s="17" t="s">
        <v>34</v>
      </c>
      <c r="D80" s="36" t="d">
        <v>2020-07-06</v>
      </c>
      <c r="E80" s="17" t="s">
        <v>37</v>
      </c>
      <c r="F80" s="36" t="d">
        <v>2020-07-25</v>
      </c>
      <c r="G80" s="26">
        <v>-4195</v>
      </c>
      <c r="H80" s="27">
        <v>-0.28000000000000003</v>
      </c>
      <c r="I80" s="28">
        <v>-0.24390000000000001</v>
      </c>
      <c r="J80" s="28">
        <v>-0.32257000000000002</v>
      </c>
      <c r="K80" s="29">
        <v>0</v>
      </c>
      <c r="L80" s="30">
        <v>7</v>
      </c>
      <c r="M80" s="29">
        <v>0.75</v>
      </c>
      <c r="N80" s="30">
        <v>51</v>
      </c>
      <c r="O80" s="26">
        <v>33.799999999999997</v>
      </c>
      <c r="P80" s="26">
        <v>3983.17</v>
      </c>
      <c r="Q80" s="26">
        <v>144.24</v>
      </c>
      <c r="R80" s="31">
        <v>0.45017000000000001</v>
      </c>
      <c r="S80" s="32">
        <v>-0.32013000000000003</v>
      </c>
      <c r="T80" s="29">
        <v>1.24505</v>
      </c>
      <c r="U80" s="29">
        <v>-0.68749000000000005</v>
      </c>
      <c r="V80" s="29">
        <v>0.15686</v>
      </c>
      <c r="W80" s="29">
        <v>0.31373000000000001</v>
      </c>
      <c r="X80" s="30">
        <v>315.19</v>
      </c>
      <c r="Y80" s="29">
        <v>0.58819999999999995</v>
      </c>
      <c r="Z80" s="29">
        <v>0.59809999999999997</v>
      </c>
      <c r="AA80" s="29">
        <v>0.16</v>
      </c>
      <c r="AB80" s="30">
        <v>13</v>
      </c>
      <c r="AC80" s="29">
        <v>0.42857000000000001</v>
      </c>
      <c r="AD80" s="30">
        <v>51</v>
      </c>
      <c r="AE80" s="29">
        <v>0.64705999999999997</v>
      </c>
      <c r="AF80" s="33">
        <v>2.5880000000000001</v>
      </c>
      <c r="AG80" s="33">
        <v>2.75</v>
      </c>
      <c r="AH80" s="33">
        <v>3.806</v>
      </c>
      <c r="AI80" s="33">
        <v>14.651999999999999</v>
      </c>
      <c r="AJ80" s="33">
        <v>6.7140000000000004</v>
      </c>
      <c r="AK80" s="34">
        <v>13</v>
      </c>
      <c r="AL80" s="29">
        <v>0.19608</v>
      </c>
      <c r="AM80" s="29">
        <v>0.11765</v>
      </c>
      <c r="AN80" s="50">
        <v>115934</v>
      </c>
      <c r="AO80" s="30">
        <v>436.2</v>
      </c>
      <c r="AP80" s="29">
        <v>0.38512000000000002</v>
      </c>
      <c r="AQ80" s="29">
        <v>0.80400000000000005</v>
      </c>
      <c r="AR80" s="29">
        <v>0.35099999999999998</v>
      </c>
      <c r="AS80" s="54">
        <v>5</v>
      </c>
      <c r="AT80" s="29">
        <v>0.8</v>
      </c>
      <c r="AU80" s="29">
        <v>0.64270000000000005</v>
      </c>
      <c r="AV80" s="54">
        <v>10</v>
      </c>
      <c r="AW80" s="29">
        <v>0.55000000000000004</v>
      </c>
    </row>
    <row r="81" spans="1:49" x14ac:dyDescent="0.2">
      <c r="A81" s="17" t="str">
        <f t="shared" si="10"/>
        <v>YYG</v>
      </c>
      <c r="B81" s="17" t="str">
        <f>IF(AND(OR(NOT(IsForecastDateRestricted),AND(D81&gt;=StartDate,D81&lt;=EndDate)),OR(NOT(IsTargetDateRestricted),AND(F81&gt;=FirstTargetDate,F81&lt;=EndTargetDate)),
OR(AND(Is1Week,E81="1 wk ahead inc death"),AND(Is2Week,E81="2 wk ahead inc death"),AND(Is3Week,E81="3 wk ahead inc death"),AND(Is4Week,E81="4 wk ahead inc death")),
OR(NOT(IsActiveModelsOnly),_xlfn.XLOOKUP(C81,'Model Analyzer'!B$4:B$100,'Model Analyzer'!C$4:C$100))),EvalData!C81,"NA")</f>
        <v>YYG</v>
      </c>
      <c r="C81" s="17" t="s">
        <v>35</v>
      </c>
      <c r="D81" s="36" t="d">
        <v>2020-07-06</v>
      </c>
      <c r="E81" s="17" t="s">
        <v>37</v>
      </c>
      <c r="F81" s="36" t="d">
        <v>2020-07-25</v>
      </c>
      <c r="G81" s="26">
        <v>-6017</v>
      </c>
      <c r="H81" s="27">
        <v>-0.43099999999999999</v>
      </c>
      <c r="I81" s="28">
        <v>-0.34982999999999997</v>
      </c>
      <c r="J81" s="28">
        <v>-0.53805000000000003</v>
      </c>
      <c r="K81" s="29">
        <v>0</v>
      </c>
      <c r="L81" s="30">
        <v>16</v>
      </c>
      <c r="M81" s="29">
        <v>0.375</v>
      </c>
      <c r="N81" s="30">
        <v>51</v>
      </c>
      <c r="O81" s="26">
        <v>22.93</v>
      </c>
      <c r="P81" s="26">
        <v>3302.48</v>
      </c>
      <c r="Q81" s="26">
        <v>131.59</v>
      </c>
      <c r="R81" s="31">
        <v>0.33663999999999999</v>
      </c>
      <c r="S81" s="32">
        <v>-0.33327000000000001</v>
      </c>
      <c r="T81" s="29">
        <v>0.87799000000000005</v>
      </c>
      <c r="U81" s="29">
        <v>-0.52503</v>
      </c>
      <c r="V81" s="29">
        <v>0.29411999999999999</v>
      </c>
      <c r="W81" s="29">
        <v>0.13725000000000001</v>
      </c>
      <c r="X81" s="30">
        <v>338.16</v>
      </c>
      <c r="Y81" s="29">
        <v>0.45293</v>
      </c>
      <c r="Z81" s="29">
        <v>0.46383000000000002</v>
      </c>
      <c r="AA81" s="29">
        <v>0.34</v>
      </c>
      <c r="AB81" s="30">
        <v>7</v>
      </c>
      <c r="AC81" s="29">
        <v>0.71428999999999998</v>
      </c>
      <c r="AD81" s="30">
        <v>51</v>
      </c>
      <c r="AE81" s="29">
        <v>0.74509999999999998</v>
      </c>
      <c r="AF81" s="33">
        <v>3.1</v>
      </c>
      <c r="AG81" s="33">
        <v>3.972</v>
      </c>
      <c r="AH81" s="33">
        <v>5.2830000000000004</v>
      </c>
      <c r="AI81" s="33">
        <v>6.093</v>
      </c>
      <c r="AJ81" s="33">
        <v>7.0380000000000003</v>
      </c>
      <c r="AK81" s="34">
        <v>10.917</v>
      </c>
      <c r="AL81" s="29">
        <v>0.43136999999999998</v>
      </c>
      <c r="AM81" s="29">
        <v>0.11765</v>
      </c>
      <c r="AN81" s="50">
        <v>107866</v>
      </c>
      <c r="AO81" s="30">
        <v>321.60000000000002</v>
      </c>
      <c r="AP81" s="29">
        <v>0.33445999999999998</v>
      </c>
      <c r="AQ81" s="29">
        <v>0.69823999999999997</v>
      </c>
      <c r="AR81" s="29">
        <v>0.20599999999999999</v>
      </c>
      <c r="AS81" s="54">
        <v>10</v>
      </c>
      <c r="AT81" s="29">
        <v>0.55000000000000004</v>
      </c>
      <c r="AU81" s="29">
        <v>0.69325000000000003</v>
      </c>
      <c r="AV81" s="54">
        <v>8</v>
      </c>
      <c r="AW81" s="29">
        <v>0.65</v>
      </c>
    </row>
    <row r="82" spans="1:49" x14ac:dyDescent="0.2">
      <c r="A82" s="17" t="str">
        <f t="shared" si="10"/>
        <v>Auquan</v>
      </c>
      <c r="B82" s="17" t="str">
        <f>IF(AND(OR(NOT(IsForecastDateRestricted),AND(D82&gt;=StartDate,D82&lt;=EndDate)),OR(NOT(IsTargetDateRestricted),AND(F82&gt;=FirstTargetDate,F82&lt;=EndTargetDate)),
OR(AND(Is1Week,E82="1 wk ahead inc death"),AND(Is2Week,E82="2 wk ahead inc death"),AND(Is3Week,E82="3 wk ahead inc death"),AND(Is4Week,E82="4 wk ahead inc death")),
OR(NOT(IsActiveModelsOnly),_xlfn.XLOOKUP(C82,'Model Analyzer'!B$4:B$100,'Model Analyzer'!C$4:C$100))),EvalData!C82,"NA")</f>
        <v>Auquan</v>
      </c>
      <c r="C82" s="17" t="s">
        <v>10</v>
      </c>
      <c r="D82" s="36" t="d">
        <v>2020-07-06</v>
      </c>
      <c r="E82" s="17" t="s">
        <v>38</v>
      </c>
      <c r="F82" s="36" t="d">
        <v>2020-08-01</v>
      </c>
      <c r="G82" s="26">
        <v>-10360</v>
      </c>
      <c r="H82" s="27">
        <v>-0.53</v>
      </c>
      <c r="I82" s="28">
        <v>-0.41138999999999998</v>
      </c>
      <c r="J82" s="28">
        <v>-0.69891000000000003</v>
      </c>
      <c r="K82" s="29">
        <v>0</v>
      </c>
      <c r="L82" s="30">
        <v>16</v>
      </c>
      <c r="M82" s="29">
        <v>0.375</v>
      </c>
      <c r="N82" s="30">
        <v>51</v>
      </c>
      <c r="O82" s="26">
        <v>26.02</v>
      </c>
      <c r="P82" s="26">
        <v>21936.76</v>
      </c>
      <c r="Q82" s="26">
        <v>311.27</v>
      </c>
      <c r="R82" s="31">
        <v>0.34760000000000002</v>
      </c>
      <c r="S82" s="32">
        <v>-0.20224</v>
      </c>
      <c r="T82" s="29">
        <v>0.95708000000000004</v>
      </c>
      <c r="U82" s="29">
        <v>-0.24204999999999999</v>
      </c>
      <c r="V82" s="29">
        <v>0.27450999999999998</v>
      </c>
      <c r="W82" s="29">
        <v>0.31373000000000001</v>
      </c>
      <c r="X82" s="30">
        <v>761.93</v>
      </c>
      <c r="Y82" s="29">
        <v>0.59957000000000005</v>
      </c>
      <c r="Z82" s="29">
        <v>0.50961000000000001</v>
      </c>
      <c r="AA82" s="29">
        <v>0.23400000000000001</v>
      </c>
      <c r="AB82" s="30">
        <v>9</v>
      </c>
      <c r="AC82" s="29">
        <v>0.61904999999999999</v>
      </c>
      <c r="AD82" s="30">
        <v>51</v>
      </c>
      <c r="AE82" s="29">
        <v>0.94118000000000002</v>
      </c>
      <c r="AF82" s="33">
        <v>54</v>
      </c>
      <c r="AG82" s="33">
        <v>114.51300000000001</v>
      </c>
      <c r="AH82" s="33">
        <v>163.333</v>
      </c>
      <c r="AI82" s="33">
        <v>405.54599999999999</v>
      </c>
      <c r="AJ82" s="33">
        <v>499</v>
      </c>
      <c r="AK82" s="34">
        <v>1036</v>
      </c>
      <c r="AL82" s="29">
        <v>0.94118000000000002</v>
      </c>
      <c r="AM82" s="29">
        <v>0</v>
      </c>
      <c r="AN82" s="50">
        <v>107765</v>
      </c>
      <c r="AO82" s="30">
        <v>213</v>
      </c>
      <c r="AP82" s="29">
        <v>1.448E-2</v>
      </c>
      <c r="AQ82" s="29">
        <v>3.022E-2</v>
      </c>
      <c r="AR82" s="29">
        <v>0</v>
      </c>
      <c r="AS82" s="54">
        <v>20</v>
      </c>
      <c r="AT82" s="29">
        <v>0.05</v>
      </c>
      <c r="AU82" s="29">
        <v>5.024E-2</v>
      </c>
      <c r="AV82" s="54">
        <v>21</v>
      </c>
      <c r="AW82" s="29">
        <v>0</v>
      </c>
    </row>
    <row r="83" spans="1:49" x14ac:dyDescent="0.2">
      <c r="A83" s="17" t="str">
        <f t="shared" si="10"/>
        <v>Baseline</v>
      </c>
      <c r="B83" s="17" t="str">
        <f>IF(AND(OR(NOT(IsForecastDateRestricted),AND(D83&gt;=StartDate,D83&lt;=EndDate)),OR(NOT(IsTargetDateRestricted),AND(F83&gt;=FirstTargetDate,F83&lt;=EndTargetDate)),
OR(AND(Is1Week,E83="1 wk ahead inc death"),AND(Is2Week,E83="2 wk ahead inc death"),AND(Is3Week,E83="3 wk ahead inc death"),AND(Is4Week,E83="4 wk ahead inc death")),
OR(NOT(IsActiveModelsOnly),_xlfn.XLOOKUP(C83,'Model Analyzer'!B$4:B$100,'Model Analyzer'!C$4:C$100))),EvalData!C83,"NA")</f>
        <v>Baseline</v>
      </c>
      <c r="C83" s="17" t="s">
        <v>12</v>
      </c>
      <c r="D83" s="36" t="d">
        <v>2020-07-06</v>
      </c>
      <c r="E83" s="17" t="s">
        <v>38</v>
      </c>
      <c r="F83" s="36" t="d">
        <v>2020-08-01</v>
      </c>
      <c r="G83" s="26">
        <v>-10008</v>
      </c>
      <c r="H83" s="27">
        <v>-0.50700000000000001</v>
      </c>
      <c r="I83" s="28">
        <v>-0.39740999999999999</v>
      </c>
      <c r="J83" s="28">
        <v>-0.65951000000000004</v>
      </c>
      <c r="K83" s="29">
        <v>0</v>
      </c>
      <c r="L83" s="30">
        <v>15</v>
      </c>
      <c r="M83" s="29">
        <v>0.41666999999999998</v>
      </c>
      <c r="N83" s="30">
        <v>51</v>
      </c>
      <c r="O83" s="26">
        <v>35.24</v>
      </c>
      <c r="P83" s="26">
        <v>8020.04</v>
      </c>
      <c r="Q83" s="26">
        <v>259.73</v>
      </c>
      <c r="R83" s="31">
        <v>0.52178000000000002</v>
      </c>
      <c r="S83" s="32">
        <v>-0.37337999999999999</v>
      </c>
      <c r="T83" s="29">
        <v>1.0893699999999999</v>
      </c>
      <c r="U83" s="29">
        <v>-0.68369999999999997</v>
      </c>
      <c r="V83" s="29">
        <v>9.8040000000000002E-2</v>
      </c>
      <c r="W83" s="29">
        <v>0.31373000000000001</v>
      </c>
      <c r="X83" s="30">
        <v>643.01</v>
      </c>
      <c r="Y83" s="29">
        <v>0.53371000000000002</v>
      </c>
      <c r="Z83" s="29">
        <v>0.61997999999999998</v>
      </c>
      <c r="AA83" s="29">
        <v>0.14699999999999999</v>
      </c>
      <c r="AB83" s="30">
        <v>12</v>
      </c>
      <c r="AC83" s="29">
        <v>0.47619</v>
      </c>
      <c r="AD83" s="30">
        <v>51</v>
      </c>
      <c r="AE83" s="29">
        <v>0.66666999999999998</v>
      </c>
      <c r="AF83" s="33">
        <v>3.782</v>
      </c>
      <c r="AG83" s="33">
        <v>3.927</v>
      </c>
      <c r="AH83" s="33">
        <v>4</v>
      </c>
      <c r="AI83" s="33">
        <v>3.7570000000000001</v>
      </c>
      <c r="AJ83" s="33">
        <v>4</v>
      </c>
      <c r="AK83" s="34">
        <v>4.0119999999999996</v>
      </c>
      <c r="AL83" s="29">
        <v>0</v>
      </c>
      <c r="AM83" s="29">
        <v>0</v>
      </c>
      <c r="AN83" s="50">
        <v>188853</v>
      </c>
      <c r="AO83" s="30">
        <v>345.8</v>
      </c>
      <c r="AP83" s="29">
        <v>0.43256</v>
      </c>
      <c r="AQ83" s="29">
        <v>0.90305000000000002</v>
      </c>
      <c r="AR83" s="29">
        <v>0.70199999999999996</v>
      </c>
      <c r="AS83" s="54">
        <v>1</v>
      </c>
      <c r="AT83" s="29">
        <v>1</v>
      </c>
      <c r="AU83" s="29">
        <v>0.69235000000000002</v>
      </c>
      <c r="AV83" s="54">
        <v>5</v>
      </c>
      <c r="AW83" s="29">
        <v>0.8</v>
      </c>
    </row>
    <row r="84" spans="1:49" x14ac:dyDescent="0.2">
      <c r="A84" s="17" t="str">
        <f t="shared" si="10"/>
        <v>Columbia</v>
      </c>
      <c r="B84" s="17" t="str">
        <f>IF(AND(OR(NOT(IsForecastDateRestricted),AND(D84&gt;=StartDate,D84&lt;=EndDate)),OR(NOT(IsTargetDateRestricted),AND(F84&gt;=FirstTargetDate,F84&lt;=EndTargetDate)),
OR(AND(Is1Week,E84="1 wk ahead inc death"),AND(Is2Week,E84="2 wk ahead inc death"),AND(Is3Week,E84="3 wk ahead inc death"),AND(Is4Week,E84="4 wk ahead inc death")),
OR(NOT(IsActiveModelsOnly),_xlfn.XLOOKUP(C84,'Model Analyzer'!B$4:B$100,'Model Analyzer'!C$4:C$100))),EvalData!C84,"NA")</f>
        <v>Columbia</v>
      </c>
      <c r="C84" s="17" t="s">
        <v>13</v>
      </c>
      <c r="D84" s="36" t="d">
        <v>2020-07-06</v>
      </c>
      <c r="E84" s="17" t="s">
        <v>38</v>
      </c>
      <c r="F84" s="36" t="d">
        <v>2020-08-01</v>
      </c>
      <c r="G84" s="26">
        <v>10767</v>
      </c>
      <c r="H84" s="27">
        <v>0.35599999999999998</v>
      </c>
      <c r="I84" s="28">
        <v>0.42754999999999999</v>
      </c>
      <c r="J84" s="28">
        <v>0.42754999999999999</v>
      </c>
      <c r="K84" s="29">
        <v>0</v>
      </c>
      <c r="L84" s="30">
        <v>9</v>
      </c>
      <c r="M84" s="29">
        <v>0.66666999999999998</v>
      </c>
      <c r="N84" s="30">
        <v>51</v>
      </c>
      <c r="O84" s="26">
        <v>38.33</v>
      </c>
      <c r="P84" s="26">
        <v>16267.29</v>
      </c>
      <c r="Q84" s="26">
        <v>294.16000000000003</v>
      </c>
      <c r="R84" s="31">
        <v>0.42064000000000001</v>
      </c>
      <c r="S84" s="32">
        <v>0.21673000000000001</v>
      </c>
      <c r="T84" s="29">
        <v>1.1590800000000001</v>
      </c>
      <c r="U84" s="29">
        <v>0.17146</v>
      </c>
      <c r="V84" s="29">
        <v>0.27450999999999998</v>
      </c>
      <c r="W84" s="29">
        <v>0.27450999999999998</v>
      </c>
      <c r="X84" s="30">
        <v>585.34</v>
      </c>
      <c r="Y84" s="29">
        <v>0.82791999999999999</v>
      </c>
      <c r="Z84" s="29">
        <v>0.59409999999999996</v>
      </c>
      <c r="AA84" s="29">
        <v>0.17100000000000001</v>
      </c>
      <c r="AB84" s="30">
        <v>11</v>
      </c>
      <c r="AC84" s="29">
        <v>0.52381</v>
      </c>
      <c r="AD84" s="30">
        <v>51</v>
      </c>
      <c r="AE84" s="29">
        <v>0.80391999999999997</v>
      </c>
      <c r="AF84" s="33">
        <v>3.0510000000000002</v>
      </c>
      <c r="AG84" s="33">
        <v>3.8940000000000001</v>
      </c>
      <c r="AH84" s="33">
        <v>6.6890000000000001</v>
      </c>
      <c r="AI84" s="33">
        <v>62.037999999999997</v>
      </c>
      <c r="AJ84" s="33">
        <v>32.256</v>
      </c>
      <c r="AK84" s="34">
        <v>196</v>
      </c>
      <c r="AL84" s="29">
        <v>0.17646999999999999</v>
      </c>
      <c r="AM84" s="29">
        <v>0.37254999999999999</v>
      </c>
      <c r="AN84" s="50">
        <v>77353</v>
      </c>
      <c r="AO84" s="30">
        <v>355.7</v>
      </c>
      <c r="AP84" s="29">
        <v>0.26405000000000001</v>
      </c>
      <c r="AQ84" s="29">
        <v>0.55125999999999997</v>
      </c>
      <c r="AR84" s="29">
        <v>0.26800000000000002</v>
      </c>
      <c r="AS84" s="54">
        <v>7</v>
      </c>
      <c r="AT84" s="29">
        <v>0.7</v>
      </c>
      <c r="AU84" s="29">
        <v>0.64487000000000005</v>
      </c>
      <c r="AV84" s="54">
        <v>9</v>
      </c>
      <c r="AW84" s="29">
        <v>0.6</v>
      </c>
    </row>
    <row r="85" spans="1:49" x14ac:dyDescent="0.2">
      <c r="A85" s="17" t="str">
        <f t="shared" si="10"/>
        <v>Columbia-UNC</v>
      </c>
      <c r="B85" s="17" t="str">
        <f>IF(AND(OR(NOT(IsForecastDateRestricted),AND(D85&gt;=StartDate,D85&lt;=EndDate)),OR(NOT(IsTargetDateRestricted),AND(F85&gt;=FirstTargetDate,F85&lt;=EndTargetDate)),
OR(AND(Is1Week,E85="1 wk ahead inc death"),AND(Is2Week,E85="2 wk ahead inc death"),AND(Is3Week,E85="3 wk ahead inc death"),AND(Is4Week,E85="4 wk ahead inc death")),
OR(NOT(IsActiveModelsOnly),_xlfn.XLOOKUP(C85,'Model Analyzer'!B$4:B$100,'Model Analyzer'!C$4:C$100))),EvalData!C85,"NA")</f>
        <v>Columbia-UNC</v>
      </c>
      <c r="C85" s="17" t="s">
        <v>14</v>
      </c>
      <c r="D85" s="36" t="d">
        <v>2020-07-06</v>
      </c>
      <c r="E85" s="17" t="s">
        <v>38</v>
      </c>
      <c r="F85" s="36" t="d">
        <v>2020-08-01</v>
      </c>
      <c r="G85" s="26">
        <v>7374</v>
      </c>
      <c r="H85" s="27">
        <v>0.25700000000000001</v>
      </c>
      <c r="I85" s="28">
        <v>0.29282000000000002</v>
      </c>
      <c r="J85" s="28">
        <v>0.29282000000000002</v>
      </c>
      <c r="K85" s="29">
        <v>0</v>
      </c>
      <c r="L85" s="30">
        <v>6</v>
      </c>
      <c r="M85" s="29">
        <v>0.79166999999999998</v>
      </c>
    </row>
    <row r="86" spans="1:49" x14ac:dyDescent="0.2">
      <c r="A86" s="17" t="str">
        <f t="shared" si="10"/>
        <v>Ensemble</v>
      </c>
      <c r="B86" s="17" t="str">
        <f>IF(AND(OR(NOT(IsForecastDateRestricted),AND(D86&gt;=StartDate,D86&lt;=EndDate)),OR(NOT(IsTargetDateRestricted),AND(F86&gt;=FirstTargetDate,F86&lt;=EndTargetDate)),
OR(AND(Is1Week,E86="1 wk ahead inc death"),AND(Is2Week,E86="2 wk ahead inc death"),AND(Is3Week,E86="3 wk ahead inc death"),AND(Is4Week,E86="4 wk ahead inc death")),
OR(NOT(IsActiveModelsOnly),_xlfn.XLOOKUP(C86,'Model Analyzer'!B$4:B$100,'Model Analyzer'!C$4:C$100))),EvalData!C86,"NA")</f>
        <v>Ensemble</v>
      </c>
      <c r="C86" s="17" t="s">
        <v>15</v>
      </c>
      <c r="D86" s="36" t="d">
        <v>2020-07-06</v>
      </c>
      <c r="E86" s="17" t="s">
        <v>38</v>
      </c>
      <c r="F86" s="36" t="d">
        <v>2020-08-01</v>
      </c>
      <c r="G86" s="26">
        <v>-7393</v>
      </c>
      <c r="H86" s="27">
        <v>-0.34799999999999998</v>
      </c>
      <c r="I86" s="28">
        <v>-0.29357</v>
      </c>
      <c r="J86" s="28">
        <v>-0.41556999999999999</v>
      </c>
      <c r="K86" s="29">
        <v>0</v>
      </c>
      <c r="L86" s="30">
        <v>8</v>
      </c>
      <c r="M86" s="29">
        <v>0.70833000000000002</v>
      </c>
      <c r="N86" s="30">
        <v>51</v>
      </c>
      <c r="O86" s="26">
        <v>11.51</v>
      </c>
      <c r="P86" s="26">
        <v>4347.92</v>
      </c>
      <c r="Q86" s="26">
        <v>178.06</v>
      </c>
      <c r="R86" s="31">
        <v>0.22584000000000001</v>
      </c>
      <c r="S86" s="32">
        <v>-0.19106000000000001</v>
      </c>
      <c r="T86" s="29">
        <v>0.51271999999999995</v>
      </c>
      <c r="U86" s="29">
        <v>-0.2641</v>
      </c>
      <c r="V86" s="29">
        <v>0.39216000000000001</v>
      </c>
      <c r="W86" s="29">
        <v>9.8040000000000002E-2</v>
      </c>
      <c r="X86" s="30">
        <v>532.80999999999995</v>
      </c>
      <c r="Y86" s="29">
        <v>0.31161</v>
      </c>
      <c r="Z86" s="29">
        <v>0.33885999999999999</v>
      </c>
      <c r="AA86" s="29">
        <v>0.51500000000000001</v>
      </c>
      <c r="AB86" s="30">
        <v>2</v>
      </c>
      <c r="AC86" s="29">
        <v>0.95238</v>
      </c>
      <c r="AD86" s="30">
        <v>51</v>
      </c>
      <c r="AE86" s="29">
        <v>0.96077999999999997</v>
      </c>
      <c r="AF86" s="33">
        <v>4.226</v>
      </c>
      <c r="AG86" s="33">
        <v>4.8079999999999998</v>
      </c>
      <c r="AH86" s="33">
        <v>5.9320000000000004</v>
      </c>
      <c r="AI86" s="33">
        <v>9.2509999999999994</v>
      </c>
      <c r="AJ86" s="33">
        <v>9.0090000000000003</v>
      </c>
      <c r="AK86" s="34">
        <v>16.332999999999998</v>
      </c>
      <c r="AL86" s="29">
        <v>0.62744999999999995</v>
      </c>
      <c r="AM86" s="29">
        <v>0.19608</v>
      </c>
      <c r="AN86" s="50">
        <v>121196</v>
      </c>
      <c r="AO86" s="30">
        <v>148.19999999999999</v>
      </c>
      <c r="AP86" s="29">
        <v>0.26846999999999999</v>
      </c>
      <c r="AQ86" s="29">
        <v>0.56047999999999998</v>
      </c>
      <c r="AR86" s="29">
        <v>0.14399999999999999</v>
      </c>
      <c r="AS86" s="54">
        <v>15</v>
      </c>
      <c r="AT86" s="29">
        <v>0.3</v>
      </c>
      <c r="AU86" s="29">
        <v>0.80681999999999998</v>
      </c>
      <c r="AV86" s="54">
        <v>1</v>
      </c>
      <c r="AW86" s="29">
        <v>1</v>
      </c>
    </row>
    <row r="87" spans="1:49" x14ac:dyDescent="0.2">
      <c r="A87" s="17" t="str">
        <f t="shared" si="10"/>
        <v>ERDC</v>
      </c>
      <c r="B87" s="17" t="str">
        <f>IF(AND(OR(NOT(IsForecastDateRestricted),AND(D87&gt;=StartDate,D87&lt;=EndDate)),OR(NOT(IsTargetDateRestricted),AND(F87&gt;=FirstTargetDate,F87&lt;=EndTargetDate)),
OR(AND(Is1Week,E87="1 wk ahead inc death"),AND(Is2Week,E87="2 wk ahead inc death"),AND(Is3Week,E87="3 wk ahead inc death"),AND(Is4Week,E87="4 wk ahead inc death")),
OR(NOT(IsActiveModelsOnly),_xlfn.XLOOKUP(C87,'Model Analyzer'!B$4:B$100,'Model Analyzer'!C$4:C$100))),EvalData!C87,"NA")</f>
        <v>ERDC</v>
      </c>
      <c r="C87" s="17" t="s">
        <v>16</v>
      </c>
      <c r="D87" s="36" t="d">
        <v>2020-07-06</v>
      </c>
      <c r="E87" s="17" t="s">
        <v>38</v>
      </c>
      <c r="F87" s="36" t="d">
        <v>2020-08-01</v>
      </c>
      <c r="G87" s="26">
        <v>-1549</v>
      </c>
      <c r="H87" s="27">
        <v>-6.3E-2</v>
      </c>
      <c r="I87" s="28">
        <v>-6.1510000000000002E-2</v>
      </c>
      <c r="J87" s="28">
        <v>-6.5540000000000001E-2</v>
      </c>
      <c r="K87" s="29">
        <v>0.9</v>
      </c>
      <c r="L87" s="30">
        <v>1</v>
      </c>
      <c r="M87" s="29">
        <v>1</v>
      </c>
      <c r="N87" s="30">
        <v>51</v>
      </c>
      <c r="O87" s="26">
        <v>15.16</v>
      </c>
      <c r="P87" s="26">
        <v>3762.39</v>
      </c>
      <c r="Q87" s="26">
        <v>165.06</v>
      </c>
      <c r="R87" s="31">
        <v>0.28177999999999997</v>
      </c>
      <c r="S87" s="32">
        <v>6.8989999999999996E-2</v>
      </c>
      <c r="T87" s="29">
        <v>0.61526000000000003</v>
      </c>
      <c r="U87" s="29">
        <v>-0.19767999999999999</v>
      </c>
      <c r="V87" s="29">
        <v>0.37254999999999999</v>
      </c>
      <c r="W87" s="29">
        <v>0.15686</v>
      </c>
      <c r="X87" s="30">
        <v>404.89</v>
      </c>
      <c r="Y87" s="29">
        <v>0.37930999999999998</v>
      </c>
      <c r="Z87" s="29">
        <v>0.41117999999999999</v>
      </c>
      <c r="AA87" s="29">
        <v>0.498</v>
      </c>
      <c r="AB87" s="30">
        <v>4</v>
      </c>
      <c r="AC87" s="29">
        <v>0.85714000000000001</v>
      </c>
      <c r="AD87" s="30">
        <v>51</v>
      </c>
      <c r="AE87" s="29">
        <v>0.37254999999999999</v>
      </c>
      <c r="AF87" s="33">
        <v>1.2829999999999999</v>
      </c>
      <c r="AG87" s="33">
        <v>1.347</v>
      </c>
      <c r="AH87" s="33">
        <v>1.5660000000000001</v>
      </c>
      <c r="AI87" s="33">
        <v>1.734</v>
      </c>
      <c r="AJ87" s="33">
        <v>1.8169999999999999</v>
      </c>
      <c r="AK87" s="34">
        <v>2.5379999999999998</v>
      </c>
      <c r="AL87" s="29">
        <v>0</v>
      </c>
      <c r="AM87" s="29">
        <v>0</v>
      </c>
      <c r="AN87" s="50">
        <v>197230</v>
      </c>
      <c r="AO87" s="30">
        <v>433.9</v>
      </c>
      <c r="AP87" s="29">
        <v>0.75702000000000003</v>
      </c>
      <c r="AQ87" s="29">
        <v>1</v>
      </c>
      <c r="AR87" s="29">
        <v>0.39200000000000002</v>
      </c>
      <c r="AS87" s="54">
        <v>2</v>
      </c>
      <c r="AT87" s="29">
        <v>0.95</v>
      </c>
      <c r="AU87" s="29">
        <v>0.39216000000000001</v>
      </c>
      <c r="AV87" s="54">
        <v>15</v>
      </c>
      <c r="AW87" s="29">
        <v>0.3</v>
      </c>
    </row>
    <row r="88" spans="1:49" x14ac:dyDescent="0.2">
      <c r="A88" s="17" t="str">
        <f t="shared" si="10"/>
        <v>GT-DeepCOVID</v>
      </c>
      <c r="B88" s="17" t="str">
        <f>IF(AND(OR(NOT(IsForecastDateRestricted),AND(D88&gt;=StartDate,D88&lt;=EndDate)),OR(NOT(IsTargetDateRestricted),AND(F88&gt;=FirstTargetDate,F88&lt;=EndTargetDate)),
OR(AND(Is1Week,E88="1 wk ahead inc death"),AND(Is2Week,E88="2 wk ahead inc death"),AND(Is3Week,E88="3 wk ahead inc death"),AND(Is4Week,E88="4 wk ahead inc death")),
OR(NOT(IsActiveModelsOnly),_xlfn.XLOOKUP(C88,'Model Analyzer'!B$4:B$100,'Model Analyzer'!C$4:C$100))),EvalData!C88,"NA")</f>
        <v>GT-DeepCOVID</v>
      </c>
      <c r="C88" s="17" t="s">
        <v>17</v>
      </c>
      <c r="D88" s="36" t="d">
        <v>2020-07-06</v>
      </c>
      <c r="E88" s="17" t="s">
        <v>38</v>
      </c>
      <c r="F88" s="36" t="d">
        <v>2020-08-01</v>
      </c>
      <c r="G88" s="26">
        <v>-12434</v>
      </c>
      <c r="H88" s="27">
        <v>-0.68100000000000005</v>
      </c>
      <c r="I88" s="28">
        <v>-0.49375000000000002</v>
      </c>
      <c r="J88" s="28">
        <v>-0.97528999999999999</v>
      </c>
      <c r="K88" s="29">
        <v>0</v>
      </c>
      <c r="L88" s="30">
        <v>18</v>
      </c>
      <c r="M88" s="29">
        <v>0.29166999999999998</v>
      </c>
      <c r="N88" s="30">
        <v>41</v>
      </c>
      <c r="O88" s="26">
        <v>86.24</v>
      </c>
      <c r="P88" s="26">
        <v>10521.46</v>
      </c>
      <c r="Q88" s="26">
        <v>274.51</v>
      </c>
      <c r="R88" s="31">
        <v>0.59106999999999998</v>
      </c>
      <c r="S88" s="32">
        <v>-0.73570999999999998</v>
      </c>
      <c r="T88" s="29">
        <v>0.92178000000000004</v>
      </c>
      <c r="U88" s="29">
        <v>-0.49264000000000002</v>
      </c>
      <c r="V88" s="29">
        <v>0.19511999999999999</v>
      </c>
      <c r="W88" s="29">
        <v>0.56098000000000003</v>
      </c>
      <c r="X88" s="30">
        <v>639.82000000000005</v>
      </c>
      <c r="Y88" s="29">
        <v>0.62314000000000003</v>
      </c>
      <c r="Z88" s="29">
        <v>0.75029000000000001</v>
      </c>
      <c r="AA88" s="29">
        <v>3.0000000000000001E-3</v>
      </c>
      <c r="AB88" s="30">
        <v>21</v>
      </c>
      <c r="AC88" s="29">
        <v>4.7620000000000003E-2</v>
      </c>
      <c r="AD88" s="30">
        <v>41</v>
      </c>
      <c r="AE88" s="29">
        <v>0.39023999999999998</v>
      </c>
      <c r="AF88" s="33">
        <v>1.821</v>
      </c>
      <c r="AG88" s="33">
        <v>2.5129999999999999</v>
      </c>
      <c r="AH88" s="33">
        <v>3</v>
      </c>
      <c r="AI88" s="33">
        <v>7.1239999999999997</v>
      </c>
      <c r="AJ88" s="33">
        <v>4.4779999999999998</v>
      </c>
      <c r="AK88" s="34">
        <v>8.702</v>
      </c>
      <c r="AL88" s="29">
        <v>7.3169999999999999E-2</v>
      </c>
      <c r="AM88" s="29">
        <v>0</v>
      </c>
      <c r="AN88" s="50">
        <v>294327</v>
      </c>
      <c r="AO88" s="30">
        <v>480</v>
      </c>
      <c r="AP88" s="29">
        <v>0.47610999999999998</v>
      </c>
      <c r="AQ88" s="29">
        <v>0.99395999999999995</v>
      </c>
      <c r="AR88" s="29">
        <v>0.26800000000000002</v>
      </c>
      <c r="AS88" s="54">
        <v>7</v>
      </c>
      <c r="AT88" s="29">
        <v>0.7</v>
      </c>
      <c r="AU88" s="29">
        <v>0.33021</v>
      </c>
      <c r="AV88" s="54">
        <v>17</v>
      </c>
      <c r="AW88" s="29">
        <v>0.2</v>
      </c>
    </row>
    <row r="89" spans="1:49" x14ac:dyDescent="0.2">
      <c r="A89" s="17" t="str">
        <f t="shared" si="10"/>
        <v>IHME</v>
      </c>
      <c r="B89" s="17" t="str">
        <f>IF(AND(OR(NOT(IsForecastDateRestricted),AND(D89&gt;=StartDate,D89&lt;=EndDate)),OR(NOT(IsTargetDateRestricted),AND(F89&gt;=FirstTargetDate,F89&lt;=EndTargetDate)),
OR(AND(Is1Week,E89="1 wk ahead inc death"),AND(Is2Week,E89="2 wk ahead inc death"),AND(Is3Week,E89="3 wk ahead inc death"),AND(Is4Week,E89="4 wk ahead inc death")),
OR(NOT(IsActiveModelsOnly),_xlfn.XLOOKUP(C89,'Model Analyzer'!B$4:B$100,'Model Analyzer'!C$4:C$100))),EvalData!C89,"NA")</f>
        <v>IHME</v>
      </c>
      <c r="C89" s="17" t="s">
        <v>18</v>
      </c>
      <c r="D89" s="36" t="d">
        <v>2020-07-06</v>
      </c>
      <c r="E89" s="17" t="s">
        <v>38</v>
      </c>
      <c r="F89" s="36" t="d">
        <v>2020-08-01</v>
      </c>
      <c r="G89" s="26">
        <v>-7922</v>
      </c>
      <c r="H89" s="27">
        <v>-0.378</v>
      </c>
      <c r="I89" s="28">
        <v>-0.31458000000000003</v>
      </c>
      <c r="J89" s="28">
        <v>-0.45895000000000002</v>
      </c>
      <c r="K89" s="29">
        <v>0</v>
      </c>
      <c r="L89" s="30">
        <v>10</v>
      </c>
      <c r="M89" s="29">
        <v>0.625</v>
      </c>
      <c r="N89" s="30">
        <v>51</v>
      </c>
      <c r="O89" s="26">
        <v>106.89</v>
      </c>
      <c r="P89" s="26">
        <v>7132.83</v>
      </c>
      <c r="Q89" s="26">
        <v>212</v>
      </c>
      <c r="R89" s="31">
        <v>0.49636999999999998</v>
      </c>
      <c r="S89" s="32">
        <v>-0.36451</v>
      </c>
      <c r="T89" s="29">
        <v>-0.34722999999999998</v>
      </c>
      <c r="U89" s="29">
        <v>0.73958000000000002</v>
      </c>
      <c r="V89" s="29">
        <v>0.25490000000000002</v>
      </c>
      <c r="W89" s="29">
        <v>0.37254999999999999</v>
      </c>
      <c r="X89" s="30">
        <v>503.98</v>
      </c>
      <c r="Y89" s="29">
        <v>0.56062000000000001</v>
      </c>
      <c r="Z89" s="29">
        <v>0.71035999999999999</v>
      </c>
      <c r="AA89" s="29">
        <v>0.13300000000000001</v>
      </c>
      <c r="AB89" s="30">
        <v>15</v>
      </c>
      <c r="AC89" s="29">
        <v>0.33333000000000002</v>
      </c>
      <c r="AD89" s="30">
        <v>51</v>
      </c>
      <c r="AE89" s="29">
        <v>0.39216000000000001</v>
      </c>
      <c r="AF89" s="33">
        <v>1</v>
      </c>
      <c r="AG89" s="33">
        <v>1.7470000000000001</v>
      </c>
      <c r="AH89" s="33">
        <v>2.0750000000000002</v>
      </c>
      <c r="AI89" s="33">
        <v>2.3839999999999999</v>
      </c>
      <c r="AJ89" s="33">
        <v>2.66</v>
      </c>
      <c r="AK89" s="34">
        <v>3.0209999999999999</v>
      </c>
      <c r="AL89" s="29">
        <v>1.9609999999999999E-2</v>
      </c>
      <c r="AM89" s="29">
        <v>0</v>
      </c>
      <c r="AN89" s="50">
        <v>220829</v>
      </c>
      <c r="AO89" s="30">
        <v>696.3</v>
      </c>
      <c r="AP89" s="29">
        <v>0.65883000000000003</v>
      </c>
      <c r="AQ89" s="29">
        <v>1</v>
      </c>
      <c r="AR89" s="29">
        <v>0.39200000000000002</v>
      </c>
      <c r="AS89" s="54">
        <v>2</v>
      </c>
      <c r="AT89" s="29">
        <v>0.95</v>
      </c>
      <c r="AU89" s="29">
        <v>0.4128</v>
      </c>
      <c r="AV89" s="54">
        <v>14</v>
      </c>
      <c r="AW89" s="29">
        <v>0.35</v>
      </c>
    </row>
    <row r="90" spans="1:49" x14ac:dyDescent="0.2">
      <c r="A90" s="17" t="str">
        <f t="shared" si="10"/>
        <v>JHU</v>
      </c>
      <c r="B90" s="17" t="str">
        <f>IF(AND(OR(NOT(IsForecastDateRestricted),AND(D90&gt;=StartDate,D90&lt;=EndDate)),OR(NOT(IsTargetDateRestricted),AND(F90&gt;=FirstTargetDate,F90&lt;=EndTargetDate)),
OR(AND(Is1Week,E90="1 wk ahead inc death"),AND(Is2Week,E90="2 wk ahead inc death"),AND(Is3Week,E90="3 wk ahead inc death"),AND(Is4Week,E90="4 wk ahead inc death")),
OR(NOT(IsActiveModelsOnly),_xlfn.XLOOKUP(C90,'Model Analyzer'!B$4:B$100,'Model Analyzer'!C$4:C$100))),EvalData!C90,"NA")</f>
        <v>JHU</v>
      </c>
      <c r="C90" s="17" t="s">
        <v>19</v>
      </c>
      <c r="D90" s="36" t="d">
        <v>2020-07-06</v>
      </c>
      <c r="E90" s="17" t="s">
        <v>38</v>
      </c>
      <c r="F90" s="36" t="d">
        <v>2020-08-01</v>
      </c>
      <c r="G90" s="26">
        <v>4515</v>
      </c>
      <c r="H90" s="27">
        <v>0.16500000000000001</v>
      </c>
      <c r="I90" s="28">
        <v>0.17929</v>
      </c>
      <c r="J90" s="28">
        <v>0.17929</v>
      </c>
      <c r="K90" s="29">
        <v>0.75</v>
      </c>
      <c r="L90" s="30">
        <v>3</v>
      </c>
      <c r="M90" s="29">
        <v>0.91666999999999998</v>
      </c>
      <c r="N90" s="30">
        <v>51</v>
      </c>
      <c r="O90" s="26">
        <v>50.4</v>
      </c>
      <c r="P90" s="26">
        <v>15784.41</v>
      </c>
      <c r="Q90" s="26">
        <v>282.06</v>
      </c>
      <c r="R90" s="31">
        <v>0.47581000000000001</v>
      </c>
      <c r="S90" s="32">
        <v>0.62451999999999996</v>
      </c>
      <c r="T90" s="29">
        <v>1.1170800000000001</v>
      </c>
      <c r="U90" s="29">
        <v>1.00901</v>
      </c>
      <c r="V90" s="29">
        <v>0.15686</v>
      </c>
      <c r="W90" s="29">
        <v>0.50980000000000003</v>
      </c>
      <c r="X90" s="30">
        <v>489.74</v>
      </c>
      <c r="Y90" s="29">
        <v>1.2634399999999999</v>
      </c>
      <c r="Z90" s="29">
        <v>0.90163000000000004</v>
      </c>
      <c r="AA90" s="29">
        <v>2.3E-2</v>
      </c>
      <c r="AB90" s="30">
        <v>20</v>
      </c>
      <c r="AC90" s="29">
        <v>9.5240000000000005E-2</v>
      </c>
      <c r="AD90" s="30">
        <v>51</v>
      </c>
      <c r="AE90" s="29">
        <v>0.92157</v>
      </c>
      <c r="AF90" s="33">
        <v>3.7839999999999998</v>
      </c>
      <c r="AG90" s="33">
        <v>5.7880000000000003</v>
      </c>
      <c r="AH90" s="33">
        <v>10.901</v>
      </c>
      <c r="AI90" s="33">
        <v>23.084</v>
      </c>
      <c r="AJ90" s="33">
        <v>22.882000000000001</v>
      </c>
      <c r="AK90" s="34">
        <v>57</v>
      </c>
      <c r="AL90" s="29">
        <v>0.25490000000000002</v>
      </c>
      <c r="AM90" s="29">
        <v>0.52941000000000005</v>
      </c>
      <c r="AN90" s="50">
        <v>77832</v>
      </c>
      <c r="AO90" s="30">
        <v>549.6</v>
      </c>
      <c r="AP90" s="29">
        <v>0.21546999999999999</v>
      </c>
      <c r="AQ90" s="29">
        <v>0.44983000000000001</v>
      </c>
      <c r="AR90" s="29">
        <v>0.14399999999999999</v>
      </c>
      <c r="AS90" s="54">
        <v>15</v>
      </c>
      <c r="AT90" s="29">
        <v>0.3</v>
      </c>
      <c r="AU90" s="29">
        <v>0.66737999999999997</v>
      </c>
      <c r="AV90" s="54">
        <v>8</v>
      </c>
      <c r="AW90" s="29">
        <v>0.65</v>
      </c>
    </row>
    <row r="91" spans="1:49" x14ac:dyDescent="0.2">
      <c r="A91" s="17" t="str">
        <f t="shared" si="10"/>
        <v>LANL</v>
      </c>
      <c r="B91" s="17" t="str">
        <f>IF(AND(OR(NOT(IsForecastDateRestricted),AND(D91&gt;=StartDate,D91&lt;=EndDate)),OR(NOT(IsTargetDateRestricted),AND(F91&gt;=FirstTargetDate,F91&lt;=EndTargetDate)),
OR(AND(Is1Week,E91="1 wk ahead inc death"),AND(Is2Week,E91="2 wk ahead inc death"),AND(Is3Week,E91="3 wk ahead inc death"),AND(Is4Week,E91="4 wk ahead inc death")),
OR(NOT(IsActiveModelsOnly),_xlfn.XLOOKUP(C91,'Model Analyzer'!B$4:B$100,'Model Analyzer'!C$4:C$100))),EvalData!C91,"NA")</f>
        <v>LANL</v>
      </c>
      <c r="C91" s="17" t="s">
        <v>20</v>
      </c>
      <c r="D91" s="36" t="d">
        <v>2020-07-06</v>
      </c>
      <c r="E91" s="17" t="s">
        <v>38</v>
      </c>
      <c r="F91" s="36" t="d">
        <v>2020-08-01</v>
      </c>
      <c r="G91" s="26">
        <v>-13511</v>
      </c>
      <c r="H91" s="27">
        <v>-0.76900000000000002</v>
      </c>
      <c r="I91" s="28">
        <v>-0.53651000000000004</v>
      </c>
      <c r="J91" s="28">
        <v>-1.1575599999999999</v>
      </c>
      <c r="K91" s="29">
        <v>0</v>
      </c>
      <c r="L91" s="30">
        <v>22</v>
      </c>
      <c r="M91" s="29">
        <v>0.125</v>
      </c>
      <c r="N91" s="30">
        <v>51</v>
      </c>
      <c r="O91" s="26">
        <v>21.12</v>
      </c>
      <c r="P91" s="26">
        <v>7587.84</v>
      </c>
      <c r="Q91" s="26">
        <v>224.37</v>
      </c>
      <c r="R91" s="31">
        <v>0.26401000000000002</v>
      </c>
      <c r="S91" s="32">
        <v>-0.28425</v>
      </c>
      <c r="T91" s="29">
        <v>0.84055000000000002</v>
      </c>
      <c r="U91" s="29">
        <v>-0.62250000000000005</v>
      </c>
      <c r="V91" s="29">
        <v>0.35293999999999998</v>
      </c>
      <c r="W91" s="29">
        <v>0.25490000000000002</v>
      </c>
      <c r="X91" s="30">
        <v>682.44</v>
      </c>
      <c r="Y91" s="29">
        <v>0.37346000000000001</v>
      </c>
      <c r="Z91" s="29">
        <v>0.43643999999999999</v>
      </c>
      <c r="AA91" s="29">
        <v>0.377</v>
      </c>
      <c r="AB91" s="30">
        <v>6</v>
      </c>
      <c r="AC91" s="29">
        <v>0.76190000000000002</v>
      </c>
      <c r="AD91" s="30">
        <v>51</v>
      </c>
      <c r="AE91" s="29">
        <v>0.92157</v>
      </c>
      <c r="AF91" s="33">
        <v>6.2220000000000004</v>
      </c>
      <c r="AG91" s="33">
        <v>6.75</v>
      </c>
      <c r="AH91" s="33">
        <v>7.452</v>
      </c>
      <c r="AI91" s="33">
        <v>9.2390000000000008</v>
      </c>
      <c r="AJ91" s="33">
        <v>9.3420000000000005</v>
      </c>
      <c r="AK91" s="34">
        <v>15.6</v>
      </c>
      <c r="AL91" s="29">
        <v>0.78430999999999995</v>
      </c>
      <c r="AM91" s="29">
        <v>0.13725000000000001</v>
      </c>
      <c r="AN91" s="50">
        <v>187639</v>
      </c>
      <c r="AO91" s="30">
        <v>148</v>
      </c>
      <c r="AP91" s="29">
        <v>0.21951000000000001</v>
      </c>
      <c r="AQ91" s="29">
        <v>0.45827000000000001</v>
      </c>
      <c r="AR91" s="29">
        <v>0</v>
      </c>
      <c r="AS91" s="54">
        <v>20</v>
      </c>
      <c r="AT91" s="29">
        <v>0.05</v>
      </c>
      <c r="AU91" s="29">
        <v>0.67661000000000004</v>
      </c>
      <c r="AV91" s="54">
        <v>6</v>
      </c>
      <c r="AW91" s="29">
        <v>0.75</v>
      </c>
    </row>
    <row r="92" spans="1:49" x14ac:dyDescent="0.2">
      <c r="A92" s="17" t="str">
        <f t="shared" si="10"/>
        <v>LSHTM</v>
      </c>
      <c r="B92" s="17" t="str">
        <f>IF(AND(OR(NOT(IsForecastDateRestricted),AND(D92&gt;=StartDate,D92&lt;=EndDate)),OR(NOT(IsTargetDateRestricted),AND(F92&gt;=FirstTargetDate,F92&lt;=EndTargetDate)),
OR(AND(Is1Week,E92="1 wk ahead inc death"),AND(Is2Week,E92="2 wk ahead inc death"),AND(Is3Week,E92="3 wk ahead inc death"),AND(Is4Week,E92="4 wk ahead inc death")),
OR(NOT(IsActiveModelsOnly),_xlfn.XLOOKUP(C92,'Model Analyzer'!B$4:B$100,'Model Analyzer'!C$4:C$100))),EvalData!C92,"NA")</f>
        <v>LSHTM</v>
      </c>
      <c r="C92" s="17" t="s">
        <v>21</v>
      </c>
      <c r="D92" s="36" t="d">
        <v>2020-07-06</v>
      </c>
      <c r="E92" s="17" t="s">
        <v>38</v>
      </c>
      <c r="F92" s="36" t="d">
        <v>2020-08-01</v>
      </c>
      <c r="G92" s="26">
        <v>-14931</v>
      </c>
      <c r="H92" s="27">
        <v>-0.89900000000000002</v>
      </c>
      <c r="I92" s="28">
        <v>-0.59289999999999998</v>
      </c>
      <c r="J92" s="28">
        <v>-1.4563999999999999</v>
      </c>
      <c r="K92" s="29">
        <v>0</v>
      </c>
      <c r="L92" s="30">
        <v>24</v>
      </c>
      <c r="M92" s="29">
        <v>4.1669999999999999E-2</v>
      </c>
      <c r="N92" s="30">
        <v>22</v>
      </c>
      <c r="O92" s="26">
        <v>57.56</v>
      </c>
      <c r="P92" s="26">
        <v>9972.64</v>
      </c>
      <c r="Q92" s="26">
        <v>556.41</v>
      </c>
      <c r="R92" s="31">
        <v>0.44795000000000001</v>
      </c>
      <c r="S92" s="32">
        <v>-0.31368000000000001</v>
      </c>
      <c r="T92" s="29">
        <v>0.56679000000000002</v>
      </c>
      <c r="U92" s="29">
        <v>-0.23430999999999999</v>
      </c>
      <c r="V92" s="29">
        <v>0.22727</v>
      </c>
      <c r="W92" s="29">
        <v>0.22727</v>
      </c>
      <c r="X92" s="30">
        <v>988.38</v>
      </c>
      <c r="Y92" s="29">
        <v>0.50292999999999999</v>
      </c>
      <c r="Z92" s="29">
        <v>0.64381999999999995</v>
      </c>
      <c r="AA92" s="29">
        <v>9.6000000000000002E-2</v>
      </c>
      <c r="AB92" s="30">
        <v>16</v>
      </c>
      <c r="AC92" s="29">
        <v>0.28571000000000002</v>
      </c>
      <c r="AD92" s="30">
        <v>22</v>
      </c>
      <c r="AE92" s="29">
        <v>0.86363999999999996</v>
      </c>
      <c r="AF92" s="33">
        <v>3.2629999999999999</v>
      </c>
      <c r="AG92" s="33">
        <v>7.4930000000000003</v>
      </c>
      <c r="AH92" s="33">
        <v>12.976000000000001</v>
      </c>
      <c r="AI92" s="33">
        <v>15.93</v>
      </c>
      <c r="AJ92" s="33">
        <v>16.713000000000001</v>
      </c>
      <c r="AK92" s="34">
        <v>25.863</v>
      </c>
      <c r="AL92" s="29">
        <v>0.13636000000000001</v>
      </c>
      <c r="AM92" s="29">
        <v>0.63636000000000004</v>
      </c>
      <c r="AN92" s="50">
        <v>160718</v>
      </c>
      <c r="AO92" s="30">
        <v>117.4</v>
      </c>
      <c r="AP92" s="29">
        <v>0.26039000000000001</v>
      </c>
      <c r="AQ92" s="29">
        <v>0.54361000000000004</v>
      </c>
      <c r="AR92" s="29">
        <v>4.1000000000000002E-2</v>
      </c>
      <c r="AS92" s="54">
        <v>18</v>
      </c>
      <c r="AT92" s="29">
        <v>0.15</v>
      </c>
      <c r="AU92" s="29">
        <v>0.30230000000000001</v>
      </c>
      <c r="AV92" s="54">
        <v>18</v>
      </c>
      <c r="AW92" s="29">
        <v>0.15</v>
      </c>
    </row>
    <row r="93" spans="1:49" x14ac:dyDescent="0.2">
      <c r="A93" s="17" t="str">
        <f t="shared" si="10"/>
        <v>MIT-CovAlliance</v>
      </c>
      <c r="B93" s="17" t="str">
        <f>IF(AND(OR(NOT(IsForecastDateRestricted),AND(D93&gt;=StartDate,D93&lt;=EndDate)),OR(NOT(IsTargetDateRestricted),AND(F93&gt;=FirstTargetDate,F93&lt;=EndTargetDate)),
OR(AND(Is1Week,E93="1 wk ahead inc death"),AND(Is2Week,E93="2 wk ahead inc death"),AND(Is3Week,E93="3 wk ahead inc death"),AND(Is4Week,E93="4 wk ahead inc death")),
OR(NOT(IsActiveModelsOnly),_xlfn.XLOOKUP(C93,'Model Analyzer'!B$4:B$100,'Model Analyzer'!C$4:C$100))),EvalData!C93,"NA")</f>
        <v>MIT-CovAlliance</v>
      </c>
      <c r="C93" s="17" t="s">
        <v>22</v>
      </c>
      <c r="D93" s="36" t="d">
        <v>2020-07-06</v>
      </c>
      <c r="E93" s="17" t="s">
        <v>38</v>
      </c>
      <c r="F93" s="36" t="d">
        <v>2020-08-01</v>
      </c>
      <c r="G93" s="26">
        <v>-12928</v>
      </c>
      <c r="H93" s="27">
        <v>-0.72</v>
      </c>
      <c r="I93" s="28">
        <v>-0.51336000000000004</v>
      </c>
      <c r="J93" s="28">
        <v>-1.0549200000000001</v>
      </c>
      <c r="K93" s="29">
        <v>0</v>
      </c>
      <c r="L93" s="30">
        <v>20</v>
      </c>
      <c r="M93" s="29">
        <v>0.20832999999999999</v>
      </c>
      <c r="N93" s="30">
        <v>51</v>
      </c>
      <c r="O93" s="26">
        <v>181.49</v>
      </c>
      <c r="P93" s="26">
        <v>85009.53</v>
      </c>
      <c r="Q93" s="26">
        <v>473.69</v>
      </c>
      <c r="R93" s="31">
        <v>0.66595000000000004</v>
      </c>
      <c r="S93" s="32">
        <v>-0.20066999999999999</v>
      </c>
      <c r="T93" s="29">
        <v>1.51081</v>
      </c>
      <c r="U93" s="29">
        <v>-0.13532</v>
      </c>
      <c r="V93" s="29">
        <v>0.17646999999999999</v>
      </c>
      <c r="W93" s="29">
        <v>0.58823999999999999</v>
      </c>
      <c r="X93" s="30">
        <v>1084.3800000000001</v>
      </c>
      <c r="Y93" s="29">
        <v>1.2758100000000001</v>
      </c>
      <c r="Z93" s="29">
        <v>1.38144</v>
      </c>
      <c r="AA93" s="29">
        <v>4.8000000000000001E-2</v>
      </c>
      <c r="AB93" s="30">
        <v>19</v>
      </c>
      <c r="AC93" s="29">
        <v>0.14285999999999999</v>
      </c>
      <c r="AD93" s="30">
        <v>51</v>
      </c>
      <c r="AE93" s="29">
        <v>0.49020000000000002</v>
      </c>
      <c r="AF93" s="33">
        <v>2.4830000000000001</v>
      </c>
      <c r="AG93" s="33">
        <v>3.2879999999999998</v>
      </c>
      <c r="AH93" s="33">
        <v>5.5330000000000004</v>
      </c>
      <c r="AI93" s="33">
        <v>20.199000000000002</v>
      </c>
      <c r="AJ93" s="33">
        <v>16.047000000000001</v>
      </c>
      <c r="AK93" s="34">
        <v>37.402000000000001</v>
      </c>
      <c r="AL93" s="29">
        <v>5.8819999999999997E-2</v>
      </c>
      <c r="AM93" s="29">
        <v>0.27450999999999998</v>
      </c>
      <c r="AN93" s="50">
        <v>496979</v>
      </c>
      <c r="AO93" s="30">
        <v>1351.7</v>
      </c>
      <c r="AP93" s="29">
        <v>0.34741</v>
      </c>
      <c r="AQ93" s="29">
        <v>0.72528999999999999</v>
      </c>
      <c r="AR93" s="29">
        <v>0.16500000000000001</v>
      </c>
      <c r="AS93" s="54">
        <v>11</v>
      </c>
      <c r="AT93" s="29">
        <v>0.5</v>
      </c>
      <c r="AU93" s="29">
        <v>0.44052999999999998</v>
      </c>
      <c r="AV93" s="54">
        <v>13</v>
      </c>
      <c r="AW93" s="29">
        <v>0.4</v>
      </c>
    </row>
    <row r="94" spans="1:49" x14ac:dyDescent="0.2">
      <c r="A94" s="17" t="str">
        <f t="shared" si="10"/>
        <v>MIT-ORC</v>
      </c>
      <c r="B94" s="17" t="str">
        <f>IF(AND(OR(NOT(IsForecastDateRestricted),AND(D94&gt;=StartDate,D94&lt;=EndDate)),OR(NOT(IsTargetDateRestricted),AND(F94&gt;=FirstTargetDate,F94&lt;=EndTargetDate)),
OR(AND(Is1Week,E94="1 wk ahead inc death"),AND(Is2Week,E94="2 wk ahead inc death"),AND(Is3Week,E94="3 wk ahead inc death"),AND(Is4Week,E94="4 wk ahead inc death")),
OR(NOT(IsActiveModelsOnly),_xlfn.XLOOKUP(C94,'Model Analyzer'!B$4:B$100,'Model Analyzer'!C$4:C$100))),EvalData!C94,"NA")</f>
        <v>MIT-ORC</v>
      </c>
      <c r="C94" s="17" t="s">
        <v>23</v>
      </c>
      <c r="D94" s="36" t="d">
        <v>2020-07-06</v>
      </c>
      <c r="E94" s="17" t="s">
        <v>38</v>
      </c>
      <c r="F94" s="36" t="d">
        <v>2020-08-01</v>
      </c>
      <c r="G94" s="26">
        <v>4804</v>
      </c>
      <c r="H94" s="27">
        <v>0.17499999999999999</v>
      </c>
      <c r="I94" s="28">
        <v>0.19076000000000001</v>
      </c>
      <c r="J94" s="28">
        <v>0.19076000000000001</v>
      </c>
      <c r="K94" s="29">
        <v>0.75</v>
      </c>
      <c r="L94" s="30">
        <v>4</v>
      </c>
      <c r="M94" s="29">
        <v>0.875</v>
      </c>
      <c r="N94" s="30">
        <v>51</v>
      </c>
      <c r="O94" s="26">
        <v>14.71</v>
      </c>
      <c r="P94" s="26">
        <v>9283.5400000000009</v>
      </c>
      <c r="Q94" s="26">
        <v>238.9</v>
      </c>
      <c r="R94" s="31">
        <v>0.34000999999999998</v>
      </c>
      <c r="S94" s="32">
        <v>4.3679999999999997E-2</v>
      </c>
      <c r="T94" s="29">
        <v>0.62592000000000003</v>
      </c>
      <c r="U94" s="29">
        <v>-0.11527</v>
      </c>
      <c r="V94" s="29">
        <v>0.31373000000000001</v>
      </c>
      <c r="W94" s="29">
        <v>0.15686</v>
      </c>
      <c r="X94" s="30">
        <v>526.59</v>
      </c>
      <c r="Y94" s="29">
        <v>0.42009999999999997</v>
      </c>
      <c r="Z94" s="29">
        <v>0.40560000000000002</v>
      </c>
      <c r="AA94" s="29">
        <v>0.40799999999999997</v>
      </c>
      <c r="AB94" s="30">
        <v>5</v>
      </c>
      <c r="AC94" s="29">
        <v>0.80952000000000002</v>
      </c>
      <c r="AD94" s="30">
        <v>51</v>
      </c>
      <c r="AE94" s="29">
        <v>0.70587999999999995</v>
      </c>
      <c r="AF94" s="33">
        <v>1.476</v>
      </c>
      <c r="AG94" s="33">
        <v>2.38</v>
      </c>
      <c r="AH94" s="33">
        <v>5.173</v>
      </c>
      <c r="AI94" s="33">
        <v>127.32599999999999</v>
      </c>
      <c r="AJ94" s="33">
        <v>42.143000000000001</v>
      </c>
      <c r="AK94" s="34">
        <v>298</v>
      </c>
      <c r="AL94" s="29">
        <v>0.17646999999999999</v>
      </c>
      <c r="AM94" s="29">
        <v>0.31373000000000001</v>
      </c>
      <c r="AN94" s="50">
        <v>132382</v>
      </c>
      <c r="AO94" s="30">
        <v>279.8</v>
      </c>
      <c r="AP94" s="29">
        <v>0.35420000000000001</v>
      </c>
      <c r="AQ94" s="29">
        <v>0.73945000000000005</v>
      </c>
      <c r="AR94" s="29">
        <v>0.22700000000000001</v>
      </c>
      <c r="AS94" s="54">
        <v>9</v>
      </c>
      <c r="AT94" s="29">
        <v>0.6</v>
      </c>
      <c r="AU94" s="29">
        <v>0.67515000000000003</v>
      </c>
      <c r="AV94" s="54">
        <v>7</v>
      </c>
      <c r="AW94" s="29">
        <v>0.7</v>
      </c>
    </row>
    <row r="95" spans="1:49" x14ac:dyDescent="0.2">
      <c r="A95" s="17" t="str">
        <f t="shared" si="10"/>
        <v>MOBS</v>
      </c>
      <c r="B95" s="17" t="str">
        <f>IF(AND(OR(NOT(IsForecastDateRestricted),AND(D95&gt;=StartDate,D95&lt;=EndDate)),OR(NOT(IsTargetDateRestricted),AND(F95&gt;=FirstTargetDate,F95&lt;=EndTargetDate)),
OR(AND(Is1Week,E95="1 wk ahead inc death"),AND(Is2Week,E95="2 wk ahead inc death"),AND(Is3Week,E95="3 wk ahead inc death"),AND(Is4Week,E95="4 wk ahead inc death")),
OR(NOT(IsActiveModelsOnly),_xlfn.XLOOKUP(C95,'Model Analyzer'!B$4:B$100,'Model Analyzer'!C$4:C$100))),EvalData!C95,"NA")</f>
        <v>MOBS</v>
      </c>
      <c r="C95" s="17" t="s">
        <v>24</v>
      </c>
      <c r="D95" s="36" t="d">
        <v>2020-07-06</v>
      </c>
      <c r="E95" s="17" t="s">
        <v>38</v>
      </c>
      <c r="F95" s="36" t="d">
        <v>2020-08-01</v>
      </c>
      <c r="G95" s="26">
        <v>-8633</v>
      </c>
      <c r="H95" s="27">
        <v>-0.42</v>
      </c>
      <c r="I95" s="28">
        <v>-0.34281</v>
      </c>
      <c r="J95" s="28">
        <v>-0.52163000000000004</v>
      </c>
      <c r="K95" s="29">
        <v>0</v>
      </c>
      <c r="L95" s="30">
        <v>11</v>
      </c>
      <c r="M95" s="29">
        <v>0.58333000000000002</v>
      </c>
      <c r="N95" s="30">
        <v>50</v>
      </c>
      <c r="O95" s="26">
        <v>31.86</v>
      </c>
      <c r="P95" s="26">
        <v>9497.93</v>
      </c>
      <c r="Q95" s="26">
        <v>261.88</v>
      </c>
      <c r="R95" s="31">
        <v>0.40105000000000002</v>
      </c>
      <c r="S95" s="32">
        <v>-0.40239999999999998</v>
      </c>
      <c r="T95" s="29">
        <v>1.1890000000000001</v>
      </c>
      <c r="U95" s="29">
        <v>-0.77707000000000004</v>
      </c>
      <c r="V95" s="29">
        <v>0.22</v>
      </c>
      <c r="W95" s="29">
        <v>0.32</v>
      </c>
      <c r="X95" s="30">
        <v>677.14</v>
      </c>
      <c r="Y95" s="29">
        <v>0.52070000000000005</v>
      </c>
      <c r="Z95" s="29">
        <v>0.58899000000000001</v>
      </c>
      <c r="AA95" s="29">
        <v>0.14599999999999999</v>
      </c>
      <c r="AB95" s="30">
        <v>13</v>
      </c>
      <c r="AC95" s="29">
        <v>0.42857000000000001</v>
      </c>
      <c r="AD95" s="30">
        <v>50</v>
      </c>
      <c r="AE95" s="29">
        <v>0.57999999999999996</v>
      </c>
      <c r="AF95" s="33">
        <v>1.724</v>
      </c>
      <c r="AG95" s="33">
        <v>2.3889999999999998</v>
      </c>
      <c r="AH95" s="33">
        <v>3.39</v>
      </c>
      <c r="AI95" s="33">
        <v>8.0980000000000008</v>
      </c>
      <c r="AJ95" s="33">
        <v>5.3109999999999999</v>
      </c>
      <c r="AK95" s="34">
        <v>21.05</v>
      </c>
      <c r="AL95" s="29">
        <v>0.1</v>
      </c>
      <c r="AM95" s="29">
        <v>0.14000000000000001</v>
      </c>
      <c r="AN95" s="50">
        <v>300433</v>
      </c>
      <c r="AO95" s="30">
        <v>350.6</v>
      </c>
      <c r="AP95" s="29">
        <v>0.44668000000000002</v>
      </c>
      <c r="AQ95" s="29">
        <v>0.93252999999999997</v>
      </c>
      <c r="AR95" s="29">
        <v>0.35099999999999998</v>
      </c>
      <c r="AS95" s="54">
        <v>4</v>
      </c>
      <c r="AT95" s="29">
        <v>0.85</v>
      </c>
      <c r="AU95" s="29">
        <v>0.59409000000000001</v>
      </c>
      <c r="AV95" s="54">
        <v>11</v>
      </c>
      <c r="AW95" s="29">
        <v>0.5</v>
      </c>
    </row>
    <row r="96" spans="1:49" x14ac:dyDescent="0.2">
      <c r="A96" s="17" t="str">
        <f t="shared" si="10"/>
        <v>NotreDame-Mobility</v>
      </c>
      <c r="B96" s="17" t="str">
        <f>IF(AND(OR(NOT(IsForecastDateRestricted),AND(D96&gt;=StartDate,D96&lt;=EndDate)),OR(NOT(IsTargetDateRestricted),AND(F96&gt;=FirstTargetDate,F96&lt;=EndTargetDate)),
OR(AND(Is1Week,E96="1 wk ahead inc death"),AND(Is2Week,E96="2 wk ahead inc death"),AND(Is3Week,E96="3 wk ahead inc death"),AND(Is4Week,E96="4 wk ahead inc death")),
OR(NOT(IsActiveModelsOnly),_xlfn.XLOOKUP(C96,'Model Analyzer'!B$4:B$100,'Model Analyzer'!C$4:C$100))),EvalData!C96,"NA")</f>
        <v>NotreDame-Mobility</v>
      </c>
      <c r="C96" s="17" t="s">
        <v>25</v>
      </c>
      <c r="D96" s="36" t="d">
        <v>2020-07-06</v>
      </c>
      <c r="E96" s="17" t="s">
        <v>38</v>
      </c>
      <c r="F96" s="36" t="d">
        <v>2020-08-01</v>
      </c>
      <c r="G96" s="26">
        <v>-14824</v>
      </c>
      <c r="H96" s="27">
        <v>-0.88800000000000001</v>
      </c>
      <c r="I96" s="28">
        <v>-0.58865000000000001</v>
      </c>
      <c r="J96" s="28">
        <v>-1.43103</v>
      </c>
      <c r="K96" s="29">
        <v>0</v>
      </c>
      <c r="L96" s="30">
        <v>23</v>
      </c>
      <c r="M96" s="29">
        <v>8.3330000000000001E-2</v>
      </c>
      <c r="N96" s="30">
        <v>51</v>
      </c>
      <c r="O96" s="26">
        <v>42.01</v>
      </c>
      <c r="P96" s="26">
        <v>9905.89</v>
      </c>
      <c r="Q96" s="26">
        <v>288.43</v>
      </c>
      <c r="R96" s="31">
        <v>0.48614000000000002</v>
      </c>
      <c r="S96" s="32">
        <v>-0.42830000000000001</v>
      </c>
      <c r="T96" s="29">
        <v>1.4427300000000001</v>
      </c>
      <c r="U96" s="29">
        <v>-1.01616</v>
      </c>
      <c r="V96" s="29">
        <v>0.23529</v>
      </c>
      <c r="W96" s="29">
        <v>0.47059000000000001</v>
      </c>
      <c r="X96" s="30">
        <v>714.84</v>
      </c>
      <c r="Y96" s="29">
        <v>0.57965</v>
      </c>
      <c r="Z96" s="29">
        <v>0.64622999999999997</v>
      </c>
      <c r="AA96" s="29">
        <v>9.1999999999999998E-2</v>
      </c>
      <c r="AB96" s="30">
        <v>17</v>
      </c>
      <c r="AC96" s="29">
        <v>0.23810000000000001</v>
      </c>
      <c r="AD96" s="30">
        <v>51</v>
      </c>
      <c r="AE96" s="29">
        <v>0.58823999999999999</v>
      </c>
      <c r="AF96" s="33">
        <v>2.7959999999999998</v>
      </c>
      <c r="AG96" s="33">
        <v>3.5369999999999999</v>
      </c>
      <c r="AH96" s="33">
        <v>4.625</v>
      </c>
      <c r="AI96" s="33">
        <v>17.8</v>
      </c>
      <c r="AJ96" s="33">
        <v>14.048999999999999</v>
      </c>
      <c r="AK96" s="34">
        <v>54</v>
      </c>
      <c r="AL96" s="29">
        <v>0.17646999999999999</v>
      </c>
      <c r="AM96" s="29">
        <v>0.25490000000000002</v>
      </c>
      <c r="AN96" s="50">
        <v>420380</v>
      </c>
      <c r="AO96" s="30">
        <v>465</v>
      </c>
      <c r="AP96" s="29">
        <v>0.31352999999999998</v>
      </c>
      <c r="AQ96" s="29">
        <v>0.65454999999999997</v>
      </c>
      <c r="AR96" s="29">
        <v>0.16500000000000001</v>
      </c>
      <c r="AS96" s="54">
        <v>11</v>
      </c>
      <c r="AT96" s="29">
        <v>0.5</v>
      </c>
      <c r="AU96" s="29">
        <v>0.49986000000000003</v>
      </c>
      <c r="AV96" s="54">
        <v>12</v>
      </c>
      <c r="AW96" s="29">
        <v>0.45</v>
      </c>
    </row>
    <row r="97" spans="1:49" x14ac:dyDescent="0.2">
      <c r="A97" s="17" t="str">
        <f t="shared" si="10"/>
        <v>Oliver Wyman</v>
      </c>
      <c r="B97" s="17" t="str">
        <f>IF(AND(OR(NOT(IsForecastDateRestricted),AND(D97&gt;=StartDate,D97&lt;=EndDate)),OR(NOT(IsTargetDateRestricted),AND(F97&gt;=FirstTargetDate,F97&lt;=EndTargetDate)),
OR(AND(Is1Week,E97="1 wk ahead inc death"),AND(Is2Week,E97="2 wk ahead inc death"),AND(Is3Week,E97="3 wk ahead inc death"),AND(Is4Week,E97="4 wk ahead inc death")),
OR(NOT(IsActiveModelsOnly),_xlfn.XLOOKUP(C97,'Model Analyzer'!B$4:B$100,'Model Analyzer'!C$4:C$100))),EvalData!C97,"NA")</f>
        <v>Oliver Wyman</v>
      </c>
      <c r="C97" s="17" t="s">
        <v>26</v>
      </c>
      <c r="D97" s="36" t="d">
        <v>2020-07-06</v>
      </c>
      <c r="E97" s="17" t="s">
        <v>38</v>
      </c>
      <c r="F97" s="36" t="d">
        <v>2020-08-01</v>
      </c>
      <c r="G97" s="26">
        <v>-5402</v>
      </c>
      <c r="H97" s="27">
        <v>-0.24099999999999999</v>
      </c>
      <c r="I97" s="28">
        <v>-0.21451000000000001</v>
      </c>
      <c r="J97" s="28">
        <v>-0.27309</v>
      </c>
      <c r="K97" s="29">
        <v>0.75</v>
      </c>
      <c r="L97" s="30">
        <v>5</v>
      </c>
      <c r="M97" s="29">
        <v>0.83333000000000002</v>
      </c>
      <c r="N97" s="30">
        <v>51</v>
      </c>
      <c r="O97" s="26">
        <v>11.56</v>
      </c>
      <c r="P97" s="26">
        <v>5102.16</v>
      </c>
      <c r="Q97" s="26">
        <v>185.37</v>
      </c>
      <c r="R97" s="31">
        <v>0.22456999999999999</v>
      </c>
      <c r="S97" s="32">
        <v>0</v>
      </c>
      <c r="T97" s="29">
        <v>0.50824000000000003</v>
      </c>
      <c r="U97" s="29">
        <v>-8.9889999999999998E-2</v>
      </c>
      <c r="V97" s="29">
        <v>0.43136999999999998</v>
      </c>
      <c r="W97" s="29">
        <v>0.11765</v>
      </c>
      <c r="X97" s="30">
        <v>529.45000000000005</v>
      </c>
      <c r="Y97" s="29">
        <v>0.35006999999999999</v>
      </c>
      <c r="Z97" s="29">
        <v>0.33356000000000002</v>
      </c>
      <c r="AA97" s="29">
        <v>0.55600000000000005</v>
      </c>
      <c r="AB97" s="30">
        <v>1</v>
      </c>
      <c r="AC97" s="29">
        <v>1</v>
      </c>
      <c r="AD97" s="30">
        <v>51</v>
      </c>
      <c r="AE97" s="29">
        <v>0.94118000000000002</v>
      </c>
      <c r="AF97" s="33">
        <v>2.4390000000000001</v>
      </c>
      <c r="AG97" s="33">
        <v>4.6130000000000004</v>
      </c>
      <c r="AH97" s="33">
        <v>10.5</v>
      </c>
      <c r="AI97" s="33">
        <v>192.17</v>
      </c>
      <c r="AJ97" s="33">
        <v>167.352</v>
      </c>
      <c r="AK97" s="34">
        <v>646</v>
      </c>
      <c r="AL97" s="29">
        <v>0.25490000000000002</v>
      </c>
      <c r="AM97" s="29">
        <v>0.50980000000000003</v>
      </c>
      <c r="AN97" s="50">
        <v>65523</v>
      </c>
      <c r="AO97" s="30">
        <v>169.3</v>
      </c>
      <c r="AP97" s="29">
        <v>0.23438000000000001</v>
      </c>
      <c r="AQ97" s="29">
        <v>0.48931999999999998</v>
      </c>
      <c r="AR97" s="29">
        <v>0.186</v>
      </c>
      <c r="AS97" s="54">
        <v>10</v>
      </c>
      <c r="AT97" s="29">
        <v>0.55000000000000004</v>
      </c>
      <c r="AU97" s="29">
        <v>0.72992000000000001</v>
      </c>
      <c r="AV97" s="54">
        <v>3</v>
      </c>
      <c r="AW97" s="29">
        <v>0.9</v>
      </c>
    </row>
    <row r="98" spans="1:49" x14ac:dyDescent="0.2">
      <c r="A98" s="17" t="str">
        <f t="shared" si="10"/>
        <v>PSI</v>
      </c>
      <c r="B98" s="17" t="str">
        <f>IF(AND(OR(NOT(IsForecastDateRestricted),AND(D98&gt;=StartDate,D98&lt;=EndDate)),OR(NOT(IsTargetDateRestricted),AND(F98&gt;=FirstTargetDate,F98&lt;=EndTargetDate)),
OR(AND(Is1Week,E98="1 wk ahead inc death"),AND(Is2Week,E98="2 wk ahead inc death"),AND(Is3Week,E98="3 wk ahead inc death"),AND(Is4Week,E98="4 wk ahead inc death")),
OR(NOT(IsActiveModelsOnly),_xlfn.XLOOKUP(C98,'Model Analyzer'!B$4:B$100,'Model Analyzer'!C$4:C$100))),EvalData!C98,"NA")</f>
        <v>PSI</v>
      </c>
      <c r="C98" s="17" t="s">
        <v>27</v>
      </c>
      <c r="D98" s="36" t="d">
        <v>2020-07-06</v>
      </c>
      <c r="E98" s="17" t="s">
        <v>38</v>
      </c>
      <c r="F98" s="36" t="d">
        <v>2020-08-01</v>
      </c>
      <c r="G98" s="26">
        <v>-11659</v>
      </c>
      <c r="H98" s="27">
        <v>-0.622</v>
      </c>
      <c r="I98" s="28">
        <v>-0.46296999999999999</v>
      </c>
      <c r="J98" s="28">
        <v>-0.86209999999999998</v>
      </c>
      <c r="K98" s="29">
        <v>0</v>
      </c>
      <c r="L98" s="30">
        <v>17</v>
      </c>
      <c r="M98" s="29">
        <v>0.33333000000000002</v>
      </c>
      <c r="N98" s="30">
        <v>51</v>
      </c>
      <c r="O98" s="26">
        <v>112.6</v>
      </c>
      <c r="P98" s="26">
        <v>22965.53</v>
      </c>
      <c r="Q98" s="26">
        <v>364.18</v>
      </c>
      <c r="R98" s="31">
        <v>0.66527999999999998</v>
      </c>
      <c r="S98" s="32">
        <v>-0.65215999999999996</v>
      </c>
      <c r="T98" s="29">
        <v>1.50285</v>
      </c>
      <c r="U98" s="29">
        <v>-1.05223</v>
      </c>
      <c r="V98" s="29">
        <v>0.11765</v>
      </c>
      <c r="W98" s="29">
        <v>0.49020000000000002</v>
      </c>
      <c r="X98" s="30">
        <v>866.4</v>
      </c>
      <c r="Y98" s="29">
        <v>0.68537999999999999</v>
      </c>
      <c r="Z98" s="29">
        <v>0.85782000000000003</v>
      </c>
      <c r="AA98" s="29">
        <v>0</v>
      </c>
      <c r="AB98" s="30">
        <v>22</v>
      </c>
      <c r="AC98" s="29">
        <v>0</v>
      </c>
      <c r="AD98" s="30">
        <v>51</v>
      </c>
      <c r="AE98" s="29">
        <v>0.70587999999999995</v>
      </c>
      <c r="AF98" s="33">
        <v>6.6280000000000001</v>
      </c>
      <c r="AG98" s="33">
        <v>14.445</v>
      </c>
      <c r="AH98" s="33">
        <v>32.619</v>
      </c>
      <c r="AI98" s="33">
        <v>181.93700000000001</v>
      </c>
      <c r="AJ98" s="33">
        <v>191.05</v>
      </c>
      <c r="AK98" s="34">
        <v>608</v>
      </c>
      <c r="AL98" s="29">
        <v>7.843E-2</v>
      </c>
      <c r="AM98" s="29">
        <v>0.60784000000000005</v>
      </c>
      <c r="AN98" s="50">
        <v>303976</v>
      </c>
      <c r="AO98" s="30">
        <v>431.7</v>
      </c>
      <c r="AP98" s="29">
        <v>0.12391000000000001</v>
      </c>
      <c r="AQ98" s="29">
        <v>0.25868999999999998</v>
      </c>
      <c r="AR98" s="29">
        <v>2.1000000000000001E-2</v>
      </c>
      <c r="AS98" s="54">
        <v>19</v>
      </c>
      <c r="AT98" s="29">
        <v>0.1</v>
      </c>
      <c r="AU98" s="29">
        <v>0.19350000000000001</v>
      </c>
      <c r="AV98" s="54">
        <v>20</v>
      </c>
      <c r="AW98" s="29">
        <v>0.05</v>
      </c>
    </row>
    <row r="99" spans="1:49" x14ac:dyDescent="0.2">
      <c r="A99" s="17" t="str">
        <f t="shared" si="10"/>
        <v>QJHong</v>
      </c>
      <c r="B99" s="17" t="str">
        <f>IF(AND(OR(NOT(IsForecastDateRestricted),AND(D99&gt;=StartDate,D99&lt;=EndDate)),OR(NOT(IsTargetDateRestricted),AND(F99&gt;=FirstTargetDate,F99&lt;=EndTargetDate)),
OR(AND(Is1Week,E99="1 wk ahead inc death"),AND(Is2Week,E99="2 wk ahead inc death"),AND(Is3Week,E99="3 wk ahead inc death"),AND(Is4Week,E99="4 wk ahead inc death")),
OR(NOT(IsActiveModelsOnly),_xlfn.XLOOKUP(C99,'Model Analyzer'!B$4:B$100,'Model Analyzer'!C$4:C$100))),EvalData!C99,"NA")</f>
        <v>QJHong</v>
      </c>
      <c r="C99" s="17" t="s">
        <v>28</v>
      </c>
      <c r="D99" s="36" t="d">
        <v>2020-07-06</v>
      </c>
      <c r="E99" s="17" t="s">
        <v>38</v>
      </c>
      <c r="F99" s="36" t="d">
        <v>2020-08-01</v>
      </c>
      <c r="G99" s="26">
        <v>15166</v>
      </c>
      <c r="H99" s="27">
        <v>0.47099999999999997</v>
      </c>
      <c r="I99" s="28">
        <v>0.60223000000000004</v>
      </c>
      <c r="J99" s="28">
        <v>0.60223000000000004</v>
      </c>
      <c r="K99" s="29">
        <v>0</v>
      </c>
      <c r="L99" s="30">
        <v>13</v>
      </c>
      <c r="M99" s="29">
        <v>0.5</v>
      </c>
    </row>
    <row r="100" spans="1:49" x14ac:dyDescent="0.2">
      <c r="A100" s="17" t="str">
        <f t="shared" si="10"/>
        <v>UA</v>
      </c>
      <c r="B100" s="17" t="str">
        <f>IF(AND(OR(NOT(IsForecastDateRestricted),AND(D100&gt;=StartDate,D100&lt;=EndDate)),OR(NOT(IsTargetDateRestricted),AND(F100&gt;=FirstTargetDate,F100&lt;=EndTargetDate)),
OR(AND(Is1Week,E100="1 wk ahead inc death"),AND(Is2Week,E100="2 wk ahead inc death"),AND(Is3Week,E100="3 wk ahead inc death"),AND(Is4Week,E100="4 wk ahead inc death")),
OR(NOT(IsActiveModelsOnly),_xlfn.XLOOKUP(C100,'Model Analyzer'!B$4:B$100,'Model Analyzer'!C$4:C$100))),EvalData!C100,"NA")</f>
        <v>UA</v>
      </c>
      <c r="C100" s="17" t="s">
        <v>29</v>
      </c>
      <c r="D100" s="36" t="d">
        <v>2020-07-06</v>
      </c>
      <c r="E100" s="17" t="s">
        <v>38</v>
      </c>
      <c r="F100" s="36" t="d">
        <v>2020-08-01</v>
      </c>
      <c r="G100" s="26">
        <v>-12982</v>
      </c>
      <c r="H100" s="27">
        <v>-0.72499999999999998</v>
      </c>
      <c r="I100" s="28">
        <v>-0.51551000000000002</v>
      </c>
      <c r="J100" s="28">
        <v>-1.0640099999999999</v>
      </c>
      <c r="K100" s="29">
        <v>0</v>
      </c>
      <c r="L100" s="30">
        <v>21</v>
      </c>
      <c r="M100" s="29">
        <v>0.16667000000000001</v>
      </c>
      <c r="N100" s="30">
        <v>51</v>
      </c>
      <c r="O100" s="26">
        <v>47.7</v>
      </c>
      <c r="P100" s="26">
        <v>9175.7800000000007</v>
      </c>
      <c r="Q100" s="26">
        <v>272.49</v>
      </c>
      <c r="R100" s="31">
        <v>0.55622000000000005</v>
      </c>
      <c r="S100" s="32">
        <v>-0.56935000000000002</v>
      </c>
      <c r="T100" s="29">
        <v>1.60595</v>
      </c>
      <c r="U100" s="29">
        <v>-1.3894</v>
      </c>
      <c r="V100" s="29">
        <v>0.15686</v>
      </c>
      <c r="W100" s="29">
        <v>0.47059000000000001</v>
      </c>
      <c r="X100" s="30">
        <v>709.86</v>
      </c>
      <c r="Y100" s="29">
        <v>0.53988999999999998</v>
      </c>
      <c r="Z100" s="29">
        <v>0.70233000000000001</v>
      </c>
      <c r="AA100" s="29">
        <v>6.2E-2</v>
      </c>
      <c r="AB100" s="30">
        <v>18</v>
      </c>
      <c r="AC100" s="29">
        <v>0.19048000000000001</v>
      </c>
      <c r="AD100" s="30">
        <v>51</v>
      </c>
      <c r="AE100" s="29">
        <v>0.23529</v>
      </c>
      <c r="AF100" s="33">
        <v>1.2929999999999999</v>
      </c>
      <c r="AG100" s="33">
        <v>1.579</v>
      </c>
      <c r="AH100" s="33">
        <v>2.2730000000000001</v>
      </c>
      <c r="AI100" s="33">
        <v>2.5649999999999999</v>
      </c>
      <c r="AJ100" s="33">
        <v>2.8820000000000001</v>
      </c>
      <c r="AK100" s="34">
        <v>4.5</v>
      </c>
      <c r="AL100" s="29">
        <v>7.843E-2</v>
      </c>
      <c r="AM100" s="29">
        <v>0</v>
      </c>
      <c r="AN100" s="50">
        <v>380746</v>
      </c>
      <c r="AO100" s="30">
        <v>695.8</v>
      </c>
      <c r="AP100" s="29">
        <v>0.62661</v>
      </c>
      <c r="AQ100" s="29">
        <v>1</v>
      </c>
      <c r="AR100" s="29">
        <v>0.16500000000000001</v>
      </c>
      <c r="AS100" s="54">
        <v>11</v>
      </c>
      <c r="AT100" s="29">
        <v>0.5</v>
      </c>
      <c r="AU100" s="29">
        <v>0.24768000000000001</v>
      </c>
      <c r="AV100" s="54">
        <v>19</v>
      </c>
      <c r="AW100" s="29">
        <v>0.1</v>
      </c>
    </row>
    <row r="101" spans="1:49" x14ac:dyDescent="0.2">
      <c r="A101" s="17" t="str">
        <f t="shared" si="10"/>
        <v>UCLA</v>
      </c>
      <c r="B101" s="17" t="str">
        <f>IF(AND(OR(NOT(IsForecastDateRestricted),AND(D101&gt;=StartDate,D101&lt;=EndDate)),OR(NOT(IsTargetDateRestricted),AND(F101&gt;=FirstTargetDate,F101&lt;=EndTargetDate)),
OR(AND(Is1Week,E101="1 wk ahead inc death"),AND(Is2Week,E101="2 wk ahead inc death"),AND(Is3Week,E101="3 wk ahead inc death"),AND(Is4Week,E101="4 wk ahead inc death")),
OR(NOT(IsActiveModelsOnly),_xlfn.XLOOKUP(C101,'Model Analyzer'!B$4:B$100,'Model Analyzer'!C$4:C$100))),EvalData!C101,"NA")</f>
        <v>UCLA</v>
      </c>
      <c r="C101" s="17" t="s">
        <v>30</v>
      </c>
      <c r="D101" s="36" t="d">
        <v>2020-07-06</v>
      </c>
      <c r="E101" s="17" t="s">
        <v>38</v>
      </c>
      <c r="F101" s="36" t="d">
        <v>2020-08-01</v>
      </c>
      <c r="G101" s="26">
        <v>-12600</v>
      </c>
      <c r="H101" s="27">
        <v>-0.69399999999999995</v>
      </c>
      <c r="I101" s="28">
        <v>-0.50034000000000001</v>
      </c>
      <c r="J101" s="28">
        <v>-1.00135</v>
      </c>
      <c r="K101" s="29">
        <v>0</v>
      </c>
      <c r="L101" s="30">
        <v>19</v>
      </c>
      <c r="M101" s="29">
        <v>0.25</v>
      </c>
      <c r="N101" s="30">
        <v>51</v>
      </c>
      <c r="O101" s="26">
        <v>37.58</v>
      </c>
      <c r="P101" s="26">
        <v>7199.05</v>
      </c>
      <c r="Q101" s="26">
        <v>236.84</v>
      </c>
      <c r="R101" s="31">
        <v>0.43469999999999998</v>
      </c>
      <c r="S101" s="32">
        <v>-0.56577999999999995</v>
      </c>
      <c r="T101" s="29">
        <v>1.3115600000000001</v>
      </c>
      <c r="U101" s="29">
        <v>-1.1855599999999999</v>
      </c>
      <c r="V101" s="29">
        <v>0.29411999999999999</v>
      </c>
      <c r="W101" s="29">
        <v>0.39216000000000001</v>
      </c>
      <c r="X101" s="30">
        <v>651.29</v>
      </c>
      <c r="Y101" s="29">
        <v>0.43652999999999997</v>
      </c>
      <c r="Z101" s="29">
        <v>0.58714</v>
      </c>
      <c r="AA101" s="29">
        <v>0.185</v>
      </c>
      <c r="AB101" s="30">
        <v>10</v>
      </c>
      <c r="AC101" s="29">
        <v>0.57142999999999999</v>
      </c>
      <c r="AD101" s="30">
        <v>51</v>
      </c>
      <c r="AE101" s="29">
        <v>0.37254999999999999</v>
      </c>
      <c r="AF101" s="33">
        <v>1.603</v>
      </c>
      <c r="AG101" s="33">
        <v>1.71</v>
      </c>
      <c r="AH101" s="33">
        <v>2</v>
      </c>
      <c r="AI101" s="33">
        <v>4.0739999999999998</v>
      </c>
      <c r="AJ101" s="33">
        <v>2.226</v>
      </c>
      <c r="AK101" s="34">
        <v>3</v>
      </c>
      <c r="AL101" s="29">
        <v>0</v>
      </c>
      <c r="AM101" s="29">
        <v>3.9219999999999998E-2</v>
      </c>
      <c r="AN101" s="50">
        <v>323511</v>
      </c>
      <c r="AO101" s="30">
        <v>569.4</v>
      </c>
      <c r="AP101" s="29">
        <v>0.64798999999999995</v>
      </c>
      <c r="AQ101" s="29">
        <v>1</v>
      </c>
      <c r="AR101" s="29">
        <v>0.35099999999999998</v>
      </c>
      <c r="AS101" s="54">
        <v>4</v>
      </c>
      <c r="AT101" s="29">
        <v>0.85</v>
      </c>
      <c r="AU101" s="29">
        <v>0.39216000000000001</v>
      </c>
      <c r="AV101" s="54">
        <v>15</v>
      </c>
      <c r="AW101" s="29">
        <v>0.3</v>
      </c>
    </row>
    <row r="102" spans="1:49" x14ac:dyDescent="0.2">
      <c r="A102" s="17" t="str">
        <f t="shared" si="10"/>
        <v>UM</v>
      </c>
      <c r="B102" s="17" t="str">
        <f>IF(AND(OR(NOT(IsForecastDateRestricted),AND(D102&gt;=StartDate,D102&lt;=EndDate)),OR(NOT(IsTargetDateRestricted),AND(F102&gt;=FirstTargetDate,F102&lt;=EndTargetDate)),
OR(AND(Is1Week,E102="1 wk ahead inc death"),AND(Is2Week,E102="2 wk ahead inc death"),AND(Is3Week,E102="3 wk ahead inc death"),AND(Is4Week,E102="4 wk ahead inc death")),
OR(NOT(IsActiveModelsOnly),_xlfn.XLOOKUP(C102,'Model Analyzer'!B$4:B$100,'Model Analyzer'!C$4:C$100))),EvalData!C102,"NA")</f>
        <v>UM</v>
      </c>
      <c r="C102" s="17" t="s">
        <v>31</v>
      </c>
      <c r="D102" s="36" t="d">
        <v>2020-07-06</v>
      </c>
      <c r="E102" s="17" t="s">
        <v>38</v>
      </c>
      <c r="F102" s="36" t="d">
        <v>2020-08-01</v>
      </c>
      <c r="G102" s="26">
        <v>-16459</v>
      </c>
      <c r="H102" s="27">
        <v>-1.06</v>
      </c>
      <c r="I102" s="28">
        <v>-0.65358000000000005</v>
      </c>
      <c r="J102" s="28">
        <v>-1.88663</v>
      </c>
      <c r="K102" s="29">
        <v>0</v>
      </c>
      <c r="L102" s="30">
        <v>25</v>
      </c>
      <c r="M102" s="29">
        <v>0</v>
      </c>
    </row>
    <row r="103" spans="1:49" x14ac:dyDescent="0.2">
      <c r="A103" s="17" t="str">
        <f t="shared" si="10"/>
        <v>UMass-MB</v>
      </c>
      <c r="B103" s="17" t="str">
        <f>IF(AND(OR(NOT(IsForecastDateRestricted),AND(D103&gt;=StartDate,D103&lt;=EndDate)),OR(NOT(IsTargetDateRestricted),AND(F103&gt;=FirstTargetDate,F103&lt;=EndTargetDate)),
OR(AND(Is1Week,E103="1 wk ahead inc death"),AND(Is2Week,E103="2 wk ahead inc death"),AND(Is3Week,E103="3 wk ahead inc death"),AND(Is4Week,E103="4 wk ahead inc death")),
OR(NOT(IsActiveModelsOnly),_xlfn.XLOOKUP(C103,'Model Analyzer'!B$4:B$100,'Model Analyzer'!C$4:C$100))),EvalData!C103,"NA")</f>
        <v>UMass-MB</v>
      </c>
      <c r="C103" s="17" t="s">
        <v>32</v>
      </c>
      <c r="D103" s="36" t="d">
        <v>2020-07-06</v>
      </c>
      <c r="E103" s="17" t="s">
        <v>38</v>
      </c>
      <c r="F103" s="36" t="d">
        <v>2020-08-01</v>
      </c>
      <c r="G103" s="26">
        <v>-3511</v>
      </c>
      <c r="H103" s="27">
        <v>-0.15</v>
      </c>
      <c r="I103" s="28">
        <v>-0.13941999999999999</v>
      </c>
      <c r="J103" s="28">
        <v>-0.16200999999999999</v>
      </c>
      <c r="K103" s="29">
        <v>0.75</v>
      </c>
      <c r="L103" s="30">
        <v>2</v>
      </c>
      <c r="M103" s="29">
        <v>0.95833000000000002</v>
      </c>
      <c r="N103" s="30">
        <v>51</v>
      </c>
      <c r="O103" s="26">
        <v>12.49</v>
      </c>
      <c r="P103" s="26">
        <v>5367.35</v>
      </c>
      <c r="Q103" s="26">
        <v>177.86</v>
      </c>
      <c r="R103" s="31">
        <v>0.22203999999999999</v>
      </c>
      <c r="S103" s="32">
        <v>-0.16705</v>
      </c>
      <c r="T103" s="29">
        <v>0.53110000000000002</v>
      </c>
      <c r="U103" s="29">
        <v>-0.29164000000000001</v>
      </c>
      <c r="V103" s="29">
        <v>0.43136999999999998</v>
      </c>
      <c r="W103" s="29">
        <v>0.17646999999999999</v>
      </c>
      <c r="X103" s="30">
        <v>535.83000000000004</v>
      </c>
      <c r="Y103" s="29">
        <v>0.33139000000000002</v>
      </c>
      <c r="Z103" s="29">
        <v>0.34792000000000001</v>
      </c>
      <c r="AA103" s="29">
        <v>0.50800000000000001</v>
      </c>
      <c r="AB103" s="30">
        <v>3</v>
      </c>
      <c r="AC103" s="29">
        <v>0.90476000000000001</v>
      </c>
      <c r="AD103" s="30">
        <v>51</v>
      </c>
      <c r="AE103" s="29">
        <v>0.88234999999999997</v>
      </c>
      <c r="AF103" s="33">
        <v>3.9380000000000002</v>
      </c>
      <c r="AG103" s="33">
        <v>4.9109999999999996</v>
      </c>
      <c r="AH103" s="33">
        <v>5.8419999999999996</v>
      </c>
      <c r="AI103" s="33">
        <v>8.5549999999999997</v>
      </c>
      <c r="AJ103" s="33">
        <v>8.3230000000000004</v>
      </c>
      <c r="AK103" s="34">
        <v>16</v>
      </c>
      <c r="AL103" s="29">
        <v>0.54901999999999995</v>
      </c>
      <c r="AM103" s="29">
        <v>0.17646999999999999</v>
      </c>
      <c r="AN103" s="50">
        <v>144523</v>
      </c>
      <c r="AO103" s="30">
        <v>163.19999999999999</v>
      </c>
      <c r="AP103" s="29">
        <v>0.27666000000000002</v>
      </c>
      <c r="AQ103" s="29">
        <v>0.57759000000000005</v>
      </c>
      <c r="AR103" s="29">
        <v>0.16500000000000001</v>
      </c>
      <c r="AS103" s="54">
        <v>11</v>
      </c>
      <c r="AT103" s="29">
        <v>0.5</v>
      </c>
      <c r="AU103" s="29">
        <v>0.75036000000000003</v>
      </c>
      <c r="AV103" s="54">
        <v>2</v>
      </c>
      <c r="AW103" s="29">
        <v>0.95</v>
      </c>
    </row>
    <row r="104" spans="1:49" x14ac:dyDescent="0.2">
      <c r="A104" s="17" t="str">
        <f t="shared" si="10"/>
        <v>USC</v>
      </c>
      <c r="B104" s="17" t="str">
        <f>IF(AND(OR(NOT(IsForecastDateRestricted),AND(D104&gt;=StartDate,D104&lt;=EndDate)),OR(NOT(IsTargetDateRestricted),AND(F104&gt;=FirstTargetDate,F104&lt;=EndTargetDate)),
OR(AND(Is1Week,E104="1 wk ahead inc death"),AND(Is2Week,E104="2 wk ahead inc death"),AND(Is3Week,E104="3 wk ahead inc death"),AND(Is4Week,E104="4 wk ahead inc death")),
OR(NOT(IsActiveModelsOnly),_xlfn.XLOOKUP(C104,'Model Analyzer'!B$4:B$100,'Model Analyzer'!C$4:C$100))),EvalData!C104,"NA")</f>
        <v>USC</v>
      </c>
      <c r="C104" s="17" t="s">
        <v>33</v>
      </c>
      <c r="D104" s="36" t="d">
        <v>2020-07-06</v>
      </c>
      <c r="E104" s="17" t="s">
        <v>38</v>
      </c>
      <c r="F104" s="36" t="d">
        <v>2020-08-01</v>
      </c>
      <c r="G104" s="26">
        <v>14018</v>
      </c>
      <c r="H104" s="27">
        <v>0.443</v>
      </c>
      <c r="I104" s="28">
        <v>0.55664999999999998</v>
      </c>
      <c r="J104" s="28">
        <v>0.55664999999999998</v>
      </c>
      <c r="K104" s="29">
        <v>0</v>
      </c>
      <c r="L104" s="30">
        <v>12</v>
      </c>
      <c r="M104" s="29">
        <v>0.54166999999999998</v>
      </c>
      <c r="N104" s="30">
        <v>51</v>
      </c>
      <c r="O104" s="26">
        <v>15.72</v>
      </c>
      <c r="P104" s="26">
        <v>16678.560000000001</v>
      </c>
      <c r="Q104" s="26">
        <v>254.35</v>
      </c>
      <c r="R104" s="31">
        <v>0.29629</v>
      </c>
      <c r="S104" s="32">
        <v>0.20175999999999999</v>
      </c>
      <c r="T104" s="29">
        <v>0.64988000000000001</v>
      </c>
      <c r="U104" s="29">
        <v>0.45476</v>
      </c>
      <c r="V104" s="29">
        <v>0.39216000000000001</v>
      </c>
      <c r="W104" s="29">
        <v>0.15686</v>
      </c>
      <c r="X104" s="30">
        <v>571.79999999999995</v>
      </c>
      <c r="Y104" s="29">
        <v>0.61946999999999997</v>
      </c>
      <c r="Z104" s="29">
        <v>0.39140999999999998</v>
      </c>
      <c r="AA104" s="29">
        <v>0.35399999999999998</v>
      </c>
      <c r="AB104" s="30">
        <v>7</v>
      </c>
      <c r="AC104" s="29">
        <v>0.71428999999999998</v>
      </c>
    </row>
    <row r="105" spans="1:49" x14ac:dyDescent="0.2">
      <c r="A105" s="17" t="str">
        <f t="shared" si="10"/>
        <v>UT</v>
      </c>
      <c r="B105" s="17" t="str">
        <f>IF(AND(OR(NOT(IsForecastDateRestricted),AND(D105&gt;=StartDate,D105&lt;=EndDate)),OR(NOT(IsTargetDateRestricted),AND(F105&gt;=FirstTargetDate,F105&lt;=EndTargetDate)),
OR(AND(Is1Week,E105="1 wk ahead inc death"),AND(Is2Week,E105="2 wk ahead inc death"),AND(Is3Week,E105="3 wk ahead inc death"),AND(Is4Week,E105="4 wk ahead inc death")),
OR(NOT(IsActiveModelsOnly),_xlfn.XLOOKUP(C105,'Model Analyzer'!B$4:B$100,'Model Analyzer'!C$4:C$100))),EvalData!C105,"NA")</f>
        <v>UT</v>
      </c>
      <c r="C105" s="17" t="s">
        <v>34</v>
      </c>
      <c r="D105" s="36" t="d">
        <v>2020-07-06</v>
      </c>
      <c r="E105" s="17" t="s">
        <v>38</v>
      </c>
      <c r="F105" s="36" t="d">
        <v>2020-08-01</v>
      </c>
      <c r="G105" s="26">
        <v>-6811</v>
      </c>
      <c r="H105" s="27">
        <v>-0.315</v>
      </c>
      <c r="I105" s="28">
        <v>-0.27045999999999998</v>
      </c>
      <c r="J105" s="28">
        <v>-0.37073</v>
      </c>
      <c r="K105" s="29">
        <v>0</v>
      </c>
      <c r="L105" s="30">
        <v>7</v>
      </c>
      <c r="M105" s="29">
        <v>0.75</v>
      </c>
      <c r="N105" s="30">
        <v>51</v>
      </c>
      <c r="O105" s="26">
        <v>39.700000000000003</v>
      </c>
      <c r="P105" s="26">
        <v>6724.6</v>
      </c>
      <c r="Q105" s="26">
        <v>232.27</v>
      </c>
      <c r="R105" s="31">
        <v>0.5202</v>
      </c>
      <c r="S105" s="32">
        <v>-0.36792999999999998</v>
      </c>
      <c r="T105" s="29">
        <v>1.5023899999999999</v>
      </c>
      <c r="U105" s="29">
        <v>-1.0371699999999999</v>
      </c>
      <c r="V105" s="29">
        <v>0.15686</v>
      </c>
      <c r="W105" s="29">
        <v>0.35293999999999998</v>
      </c>
      <c r="X105" s="30">
        <v>540.98</v>
      </c>
      <c r="Y105" s="29">
        <v>0.55642000000000003</v>
      </c>
      <c r="Z105" s="29">
        <v>0.60409999999999997</v>
      </c>
      <c r="AA105" s="29">
        <v>0.14399999999999999</v>
      </c>
      <c r="AB105" s="30">
        <v>14</v>
      </c>
      <c r="AC105" s="29">
        <v>0.38095000000000001</v>
      </c>
      <c r="AD105" s="30">
        <v>51</v>
      </c>
      <c r="AE105" s="29">
        <v>0.64705999999999997</v>
      </c>
      <c r="AF105" s="33">
        <v>2.5739999999999998</v>
      </c>
      <c r="AG105" s="33">
        <v>2.984</v>
      </c>
      <c r="AH105" s="33">
        <v>4.1689999999999996</v>
      </c>
      <c r="AI105" s="33">
        <v>36.369</v>
      </c>
      <c r="AJ105" s="33">
        <v>8.4879999999999995</v>
      </c>
      <c r="AK105" s="34">
        <v>13.733000000000001</v>
      </c>
      <c r="AL105" s="29">
        <v>0.15686</v>
      </c>
      <c r="AM105" s="29">
        <v>0.17646999999999999</v>
      </c>
      <c r="AN105" s="50">
        <v>193829</v>
      </c>
      <c r="AO105" s="30">
        <v>408.3</v>
      </c>
      <c r="AP105" s="29">
        <v>0.35508000000000001</v>
      </c>
      <c r="AQ105" s="29">
        <v>0.74129999999999996</v>
      </c>
      <c r="AR105" s="29">
        <v>0.33</v>
      </c>
      <c r="AS105" s="54">
        <v>6</v>
      </c>
      <c r="AT105" s="29">
        <v>0.75</v>
      </c>
      <c r="AU105" s="29">
        <v>0.61419000000000001</v>
      </c>
      <c r="AV105" s="54">
        <v>10</v>
      </c>
      <c r="AW105" s="29">
        <v>0.55000000000000004</v>
      </c>
    </row>
    <row r="106" spans="1:49" x14ac:dyDescent="0.2">
      <c r="A106" s="17" t="str">
        <f t="shared" si="10"/>
        <v>YYG</v>
      </c>
      <c r="B106" s="17" t="str">
        <f>IF(AND(OR(NOT(IsForecastDateRestricted),AND(D106&gt;=StartDate,D106&lt;=EndDate)),OR(NOT(IsTargetDateRestricted),AND(F106&gt;=FirstTargetDate,F106&lt;=EndTargetDate)),
OR(AND(Is1Week,E106="1 wk ahead inc death"),AND(Is2Week,E106="2 wk ahead inc death"),AND(Is3Week,E106="3 wk ahead inc death"),AND(Is4Week,E106="4 wk ahead inc death")),
OR(NOT(IsActiveModelsOnly),_xlfn.XLOOKUP(C106,'Model Analyzer'!B$4:B$100,'Model Analyzer'!C$4:C$100))),EvalData!C106,"NA")</f>
        <v>YYG</v>
      </c>
      <c r="C106" s="17" t="s">
        <v>35</v>
      </c>
      <c r="D106" s="36" t="d">
        <v>2020-07-06</v>
      </c>
      <c r="E106" s="17" t="s">
        <v>38</v>
      </c>
      <c r="F106" s="36" t="d">
        <v>2020-08-01</v>
      </c>
      <c r="G106" s="26">
        <v>-9635</v>
      </c>
      <c r="H106" s="27">
        <v>-0.48199999999999998</v>
      </c>
      <c r="I106" s="28">
        <v>-0.3826</v>
      </c>
      <c r="J106" s="28">
        <v>-0.61968999999999996</v>
      </c>
      <c r="K106" s="29">
        <v>0</v>
      </c>
      <c r="L106" s="30">
        <v>14</v>
      </c>
      <c r="M106" s="29">
        <v>0.45833000000000002</v>
      </c>
      <c r="N106" s="30">
        <v>51</v>
      </c>
      <c r="O106" s="26">
        <v>24.29</v>
      </c>
      <c r="P106" s="26">
        <v>5491.23</v>
      </c>
      <c r="Q106" s="26">
        <v>208.18</v>
      </c>
      <c r="R106" s="31">
        <v>0.35343000000000002</v>
      </c>
      <c r="S106" s="32">
        <v>-0.33252999999999999</v>
      </c>
      <c r="T106" s="29">
        <v>0.93466000000000005</v>
      </c>
      <c r="U106" s="29">
        <v>-0.66080000000000005</v>
      </c>
      <c r="V106" s="29">
        <v>0.25490000000000002</v>
      </c>
      <c r="W106" s="29">
        <v>0.21568999999999999</v>
      </c>
      <c r="X106" s="30">
        <v>577.37</v>
      </c>
      <c r="Y106" s="29">
        <v>0.41575000000000001</v>
      </c>
      <c r="Z106" s="29">
        <v>0.46986</v>
      </c>
      <c r="AA106" s="29">
        <v>0.31900000000000001</v>
      </c>
      <c r="AB106" s="30">
        <v>8</v>
      </c>
      <c r="AC106" s="29">
        <v>0.66666999999999998</v>
      </c>
      <c r="AD106" s="30">
        <v>51</v>
      </c>
      <c r="AE106" s="29">
        <v>0.82352999999999998</v>
      </c>
      <c r="AF106" s="33">
        <v>3.7730000000000001</v>
      </c>
      <c r="AG106" s="33">
        <v>4.633</v>
      </c>
      <c r="AH106" s="33">
        <v>6</v>
      </c>
      <c r="AI106" s="33">
        <v>7.2169999999999996</v>
      </c>
      <c r="AJ106" s="33">
        <v>8.0050000000000008</v>
      </c>
      <c r="AK106" s="34">
        <v>12.5</v>
      </c>
      <c r="AL106" s="29">
        <v>0.58823999999999999</v>
      </c>
      <c r="AM106" s="29">
        <v>0.11765</v>
      </c>
      <c r="AN106" s="50">
        <v>173638</v>
      </c>
      <c r="AO106" s="30">
        <v>212.2</v>
      </c>
      <c r="AP106" s="29">
        <v>0.29355999999999999</v>
      </c>
      <c r="AQ106" s="29">
        <v>0.61285999999999996</v>
      </c>
      <c r="AR106" s="29">
        <v>0.124</v>
      </c>
      <c r="AS106" s="54">
        <v>17</v>
      </c>
      <c r="AT106" s="29">
        <v>0.2</v>
      </c>
      <c r="AU106" s="29">
        <v>0.71699000000000002</v>
      </c>
      <c r="AV106" s="54">
        <v>4</v>
      </c>
      <c r="AW106" s="29">
        <v>0.85</v>
      </c>
    </row>
    <row r="107" spans="1:49" x14ac:dyDescent="0.2">
      <c r="A107" s="17" t="str">
        <f t="shared" si="10"/>
        <v>Baseline</v>
      </c>
      <c r="B107" s="17" t="str">
        <f>IF(AND(OR(NOT(IsForecastDateRestricted),AND(D107&gt;=StartDate,D107&lt;=EndDate)),OR(NOT(IsTargetDateRestricted),AND(F107&gt;=FirstTargetDate,F107&lt;=EndTargetDate)),
OR(AND(Is1Week,E107="1 wk ahead inc death"),AND(Is2Week,E107="2 wk ahead inc death"),AND(Is3Week,E107="3 wk ahead inc death"),AND(Is4Week,E107="4 wk ahead inc death")),
OR(NOT(IsActiveModelsOnly),_xlfn.XLOOKUP(C107,'Model Analyzer'!B$4:B$100,'Model Analyzer'!C$4:C$100))),EvalData!C107,"NA")</f>
        <v>Baseline</v>
      </c>
      <c r="C107" s="17" t="s">
        <v>12</v>
      </c>
      <c r="D107" s="36" t="d">
        <v>2020-07-13</v>
      </c>
      <c r="E107" s="17" t="s">
        <v>11</v>
      </c>
      <c r="F107" s="36" t="d">
        <v>2020-07-18</v>
      </c>
      <c r="G107" s="26">
        <v>-1066</v>
      </c>
      <c r="H107" s="27">
        <v>-0.215</v>
      </c>
      <c r="I107" s="28">
        <v>-0.19367999999999999</v>
      </c>
      <c r="J107" s="28">
        <v>-0.2402</v>
      </c>
      <c r="K107" s="29">
        <v>0.75</v>
      </c>
      <c r="L107" s="30">
        <v>11</v>
      </c>
      <c r="M107" s="29">
        <v>0.58333000000000002</v>
      </c>
      <c r="N107" s="30">
        <v>51</v>
      </c>
      <c r="O107" s="26">
        <v>18.21</v>
      </c>
      <c r="P107" s="26">
        <v>1188.27</v>
      </c>
      <c r="Q107" s="26">
        <v>41.51</v>
      </c>
      <c r="R107" s="31">
        <v>0.35835</v>
      </c>
      <c r="S107" s="32">
        <v>-0.16861999999999999</v>
      </c>
      <c r="T107" s="29">
        <v>0.73353999999999997</v>
      </c>
      <c r="U107" s="29">
        <v>-0.14557</v>
      </c>
      <c r="V107" s="29">
        <v>0.35293999999999998</v>
      </c>
      <c r="W107" s="29">
        <v>0.15686</v>
      </c>
      <c r="X107" s="30">
        <v>92.15</v>
      </c>
      <c r="Y107" s="29">
        <v>0.50261999999999996</v>
      </c>
      <c r="Z107" s="29">
        <v>0.42452000000000001</v>
      </c>
      <c r="AA107" s="29">
        <v>0.502</v>
      </c>
      <c r="AB107" s="30">
        <v>8</v>
      </c>
      <c r="AC107" s="29">
        <v>0.68181999999999998</v>
      </c>
      <c r="AD107" s="30">
        <v>51</v>
      </c>
      <c r="AE107" s="29">
        <v>0.84314</v>
      </c>
      <c r="AF107" s="33">
        <v>4</v>
      </c>
      <c r="AG107" s="33">
        <v>4</v>
      </c>
      <c r="AH107" s="33">
        <v>4</v>
      </c>
      <c r="AI107" s="33">
        <v>3.9220000000000002</v>
      </c>
      <c r="AJ107" s="33">
        <v>4</v>
      </c>
      <c r="AK107" s="34">
        <v>4</v>
      </c>
      <c r="AL107" s="29">
        <v>0</v>
      </c>
      <c r="AM107" s="29">
        <v>0</v>
      </c>
      <c r="AN107" s="50">
        <v>8583</v>
      </c>
      <c r="AO107" s="30">
        <v>261</v>
      </c>
      <c r="AP107" s="29">
        <v>0.41176000000000001</v>
      </c>
      <c r="AQ107" s="29">
        <v>0.85963000000000001</v>
      </c>
      <c r="AR107" s="29">
        <v>0.88800000000000001</v>
      </c>
      <c r="AS107" s="54">
        <v>1</v>
      </c>
      <c r="AT107" s="29">
        <v>1</v>
      </c>
      <c r="AU107" s="29">
        <v>0.86780999999999997</v>
      </c>
      <c r="AV107" s="54">
        <v>3</v>
      </c>
      <c r="AW107" s="29">
        <v>0.90476000000000001</v>
      </c>
    </row>
    <row r="108" spans="1:49" x14ac:dyDescent="0.2">
      <c r="A108" s="17" t="str">
        <f t="shared" si="10"/>
        <v>Columbia</v>
      </c>
      <c r="B108" s="17" t="str">
        <f>IF(AND(OR(NOT(IsForecastDateRestricted),AND(D108&gt;=StartDate,D108&lt;=EndDate)),OR(NOT(IsTargetDateRestricted),AND(F108&gt;=FirstTargetDate,F108&lt;=EndTargetDate)),
OR(AND(Is1Week,E108="1 wk ahead inc death"),AND(Is2Week,E108="2 wk ahead inc death"),AND(Is3Week,E108="3 wk ahead inc death"),AND(Is4Week,E108="4 wk ahead inc death")),
OR(NOT(IsActiveModelsOnly),_xlfn.XLOOKUP(C108,'Model Analyzer'!B$4:B$100,'Model Analyzer'!C$4:C$100))),EvalData!C108,"NA")</f>
        <v>Columbia</v>
      </c>
      <c r="C108" s="17" t="s">
        <v>13</v>
      </c>
      <c r="D108" s="36" t="d">
        <v>2020-07-13</v>
      </c>
      <c r="E108" s="17" t="s">
        <v>11</v>
      </c>
      <c r="F108" s="36" t="d">
        <v>2020-07-18</v>
      </c>
      <c r="G108" s="26">
        <v>-368</v>
      </c>
      <c r="H108" s="27">
        <v>-6.9000000000000006E-2</v>
      </c>
      <c r="I108" s="28">
        <v>-6.6860000000000003E-2</v>
      </c>
      <c r="J108" s="28">
        <v>-7.1650000000000005E-2</v>
      </c>
      <c r="K108" s="29">
        <v>0.9</v>
      </c>
      <c r="L108" s="30">
        <v>4</v>
      </c>
      <c r="M108" s="29">
        <v>0.875</v>
      </c>
      <c r="N108" s="30">
        <v>51</v>
      </c>
      <c r="O108" s="26">
        <v>35.69</v>
      </c>
      <c r="P108" s="26">
        <v>1467.37</v>
      </c>
      <c r="Q108" s="26">
        <v>45.82</v>
      </c>
      <c r="R108" s="31">
        <v>0.33198</v>
      </c>
      <c r="S108" s="32">
        <v>4.9599999999999998E-2</v>
      </c>
      <c r="T108" s="29">
        <v>0.59455999999999998</v>
      </c>
      <c r="U108" s="29">
        <v>-4.0960000000000003E-2</v>
      </c>
      <c r="V108" s="29">
        <v>0.35293999999999998</v>
      </c>
      <c r="W108" s="29">
        <v>0.21568999999999999</v>
      </c>
      <c r="X108" s="30">
        <v>130.66999999999999</v>
      </c>
      <c r="Y108" s="29">
        <v>0.48613000000000001</v>
      </c>
      <c r="Z108" s="29">
        <v>0.54466000000000003</v>
      </c>
      <c r="AA108" s="29">
        <v>0.51400000000000001</v>
      </c>
      <c r="AB108" s="30">
        <v>7</v>
      </c>
      <c r="AC108" s="29">
        <v>0.72726999999999997</v>
      </c>
      <c r="AD108" s="30">
        <v>51</v>
      </c>
      <c r="AE108" s="29">
        <v>0.82352999999999998</v>
      </c>
      <c r="AF108" s="33">
        <v>2</v>
      </c>
      <c r="AG108" s="33">
        <v>3.0049999999999999</v>
      </c>
      <c r="AH108" s="33">
        <v>5.4119999999999999</v>
      </c>
      <c r="AI108" s="33">
        <v>19.936</v>
      </c>
      <c r="AJ108" s="33">
        <v>33</v>
      </c>
      <c r="AK108" s="34">
        <v>66</v>
      </c>
      <c r="AL108" s="29">
        <v>0.19608</v>
      </c>
      <c r="AM108" s="29">
        <v>0.29411999999999999</v>
      </c>
      <c r="AN108" s="50">
        <v>37659</v>
      </c>
      <c r="AO108" s="30">
        <v>221.3</v>
      </c>
      <c r="AP108" s="29">
        <v>0.33110000000000001</v>
      </c>
      <c r="AQ108" s="29">
        <v>0.69123999999999997</v>
      </c>
      <c r="AR108" s="29">
        <v>0.35099999999999998</v>
      </c>
      <c r="AS108" s="54">
        <v>9</v>
      </c>
      <c r="AT108" s="29">
        <v>0.61904999999999999</v>
      </c>
      <c r="AU108" s="29">
        <v>0.77154</v>
      </c>
      <c r="AV108" s="54">
        <v>9</v>
      </c>
      <c r="AW108" s="29">
        <v>0.61904999999999999</v>
      </c>
    </row>
    <row r="109" spans="1:49" x14ac:dyDescent="0.2">
      <c r="A109" s="17" t="str">
        <f t="shared" si="10"/>
        <v>Columbia-UNC</v>
      </c>
      <c r="B109" s="17" t="str">
        <f>IF(AND(OR(NOT(IsForecastDateRestricted),AND(D109&gt;=StartDate,D109&lt;=EndDate)),OR(NOT(IsTargetDateRestricted),AND(F109&gt;=FirstTargetDate,F109&lt;=EndTargetDate)),
OR(AND(Is1Week,E109="1 wk ahead inc death"),AND(Is2Week,E109="2 wk ahead inc death"),AND(Is3Week,E109="3 wk ahead inc death"),AND(Is4Week,E109="4 wk ahead inc death")),
OR(NOT(IsActiveModelsOnly),_xlfn.XLOOKUP(C109,'Model Analyzer'!B$4:B$100,'Model Analyzer'!C$4:C$100))),EvalData!C109,"NA")</f>
        <v>Columbia-UNC</v>
      </c>
      <c r="C109" s="17" t="s">
        <v>14</v>
      </c>
      <c r="D109" s="36" t="d">
        <v>2020-07-13</v>
      </c>
      <c r="E109" s="17" t="s">
        <v>11</v>
      </c>
      <c r="F109" s="36" t="d">
        <v>2020-07-18</v>
      </c>
      <c r="G109" s="26">
        <v>-454</v>
      </c>
      <c r="H109" s="27">
        <v>-8.5999999999999993E-2</v>
      </c>
      <c r="I109" s="28">
        <v>-8.2489999999999994E-2</v>
      </c>
      <c r="J109" s="28">
        <v>-8.9899999999999994E-2</v>
      </c>
      <c r="K109" s="29">
        <v>0.9</v>
      </c>
      <c r="L109" s="30">
        <v>5</v>
      </c>
      <c r="M109" s="29">
        <v>0.83333000000000002</v>
      </c>
    </row>
    <row r="110" spans="1:49" x14ac:dyDescent="0.2">
      <c r="A110" s="17" t="str">
        <f t="shared" si="10"/>
        <v>Covid19Sim</v>
      </c>
      <c r="B110" s="17" t="str">
        <f>IF(AND(OR(NOT(IsForecastDateRestricted),AND(D110&gt;=StartDate,D110&lt;=EndDate)),OR(NOT(IsTargetDateRestricted),AND(F110&gt;=FirstTargetDate,F110&lt;=EndTargetDate)),
OR(AND(Is1Week,E110="1 wk ahead inc death"),AND(Is2Week,E110="2 wk ahead inc death"),AND(Is3Week,E110="3 wk ahead inc death"),AND(Is4Week,E110="4 wk ahead inc death")),
OR(NOT(IsActiveModelsOnly),_xlfn.XLOOKUP(C110,'Model Analyzer'!B$4:B$100,'Model Analyzer'!C$4:C$100))),EvalData!C110,"NA")</f>
        <v>Covid19Sim</v>
      </c>
      <c r="C110" s="17" t="s">
        <v>39</v>
      </c>
      <c r="D110" s="36" t="d">
        <v>2020-07-13</v>
      </c>
      <c r="E110" s="17" t="s">
        <v>11</v>
      </c>
      <c r="F110" s="36" t="d">
        <v>2020-07-18</v>
      </c>
      <c r="G110" s="26">
        <v>-3988</v>
      </c>
      <c r="H110" s="27">
        <v>-1.2889999999999999</v>
      </c>
      <c r="I110" s="28">
        <v>-0.72455999999999998</v>
      </c>
      <c r="J110" s="28">
        <v>-2.6306099999999999</v>
      </c>
      <c r="K110" s="29">
        <v>0</v>
      </c>
      <c r="L110" s="30">
        <v>22</v>
      </c>
      <c r="M110" s="29">
        <v>0.125</v>
      </c>
      <c r="N110" s="30">
        <v>51</v>
      </c>
      <c r="O110" s="26">
        <v>252.85</v>
      </c>
      <c r="P110" s="26">
        <v>3693.31</v>
      </c>
      <c r="Q110" s="26">
        <v>69.75</v>
      </c>
      <c r="R110" s="31">
        <v>0.77158000000000004</v>
      </c>
      <c r="S110" s="32">
        <v>-0.24512</v>
      </c>
      <c r="T110" s="29">
        <v>0.65703</v>
      </c>
      <c r="U110" s="29">
        <v>0.32844000000000001</v>
      </c>
      <c r="V110" s="29">
        <v>0.13725000000000001</v>
      </c>
      <c r="W110" s="29">
        <v>0.49020000000000002</v>
      </c>
      <c r="X110" s="30">
        <v>168.11</v>
      </c>
      <c r="Y110" s="29">
        <v>0.92395000000000005</v>
      </c>
      <c r="Z110" s="29">
        <v>1.00901</v>
      </c>
      <c r="AA110" s="29">
        <v>4.3999999999999997E-2</v>
      </c>
      <c r="AB110" s="30">
        <v>20</v>
      </c>
      <c r="AC110" s="29">
        <v>0.13636000000000001</v>
      </c>
      <c r="AD110" s="30">
        <v>51</v>
      </c>
      <c r="AE110" s="29">
        <v>0.47059000000000001</v>
      </c>
      <c r="AF110" s="33">
        <v>0.25</v>
      </c>
      <c r="AG110" s="33">
        <v>0.436</v>
      </c>
      <c r="AH110" s="33">
        <v>1.375</v>
      </c>
      <c r="AI110" s="33">
        <v>2.1629999999999998</v>
      </c>
      <c r="AJ110" s="33">
        <v>2.2810000000000001</v>
      </c>
      <c r="AK110" s="34">
        <v>5.9089999999999998</v>
      </c>
      <c r="AL110" s="29">
        <v>5.8819999999999997E-2</v>
      </c>
      <c r="AM110" s="29">
        <v>0.29411999999999999</v>
      </c>
      <c r="AN110" s="50">
        <v>94567</v>
      </c>
      <c r="AO110" s="30">
        <v>825.3</v>
      </c>
      <c r="AP110" s="29">
        <v>0.95023000000000002</v>
      </c>
      <c r="AQ110" s="29">
        <v>1</v>
      </c>
      <c r="AR110" s="29">
        <v>0.124</v>
      </c>
      <c r="AS110" s="54">
        <v>18</v>
      </c>
      <c r="AT110" s="29">
        <v>0.19048000000000001</v>
      </c>
      <c r="AU110" s="29">
        <v>0.49536000000000002</v>
      </c>
      <c r="AV110" s="54">
        <v>16</v>
      </c>
      <c r="AW110" s="29">
        <v>0.28571000000000002</v>
      </c>
    </row>
    <row r="111" spans="1:49" x14ac:dyDescent="0.2">
      <c r="A111" s="17" t="str">
        <f t="shared" si="10"/>
        <v>Ensemble</v>
      </c>
      <c r="B111" s="17" t="str">
        <f>IF(AND(OR(NOT(IsForecastDateRestricted),AND(D111&gt;=StartDate,D111&lt;=EndDate)),OR(NOT(IsTargetDateRestricted),AND(F111&gt;=FirstTargetDate,F111&lt;=EndTargetDate)),
OR(AND(Is1Week,E111="1 wk ahead inc death"),AND(Is2Week,E111="2 wk ahead inc death"),AND(Is3Week,E111="3 wk ahead inc death"),AND(Is4Week,E111="4 wk ahead inc death")),
OR(NOT(IsActiveModelsOnly),_xlfn.XLOOKUP(C111,'Model Analyzer'!B$4:B$100,'Model Analyzer'!C$4:C$100))),EvalData!C111,"NA")</f>
        <v>Ensemble</v>
      </c>
      <c r="C111" s="17" t="s">
        <v>15</v>
      </c>
      <c r="D111" s="36" t="d">
        <v>2020-07-13</v>
      </c>
      <c r="E111" s="17" t="s">
        <v>11</v>
      </c>
      <c r="F111" s="36" t="d">
        <v>2020-07-18</v>
      </c>
      <c r="G111" s="26">
        <v>-1063</v>
      </c>
      <c r="H111" s="27">
        <v>-0.215</v>
      </c>
      <c r="I111" s="28">
        <v>-0.19313</v>
      </c>
      <c r="J111" s="28">
        <v>-0.23935999999999999</v>
      </c>
      <c r="K111" s="29">
        <v>0.75</v>
      </c>
      <c r="L111" s="30">
        <v>10</v>
      </c>
      <c r="M111" s="29">
        <v>0.625</v>
      </c>
      <c r="N111" s="30">
        <v>51</v>
      </c>
      <c r="O111" s="26">
        <v>25.65</v>
      </c>
      <c r="P111" s="26">
        <v>1439.24</v>
      </c>
      <c r="Q111" s="26">
        <v>41</v>
      </c>
      <c r="R111" s="31">
        <v>0.30377999999999999</v>
      </c>
      <c r="S111" s="32">
        <v>0</v>
      </c>
      <c r="T111" s="29">
        <v>1.2776000000000001</v>
      </c>
      <c r="U111" s="29">
        <v>-0.70531999999999995</v>
      </c>
      <c r="V111" s="29">
        <v>0.49020000000000002</v>
      </c>
      <c r="W111" s="29">
        <v>9.8040000000000002E-2</v>
      </c>
      <c r="X111" s="30">
        <v>137.15</v>
      </c>
      <c r="Y111" s="29">
        <v>0.41306999999999999</v>
      </c>
      <c r="Z111" s="29">
        <v>0.35737999999999998</v>
      </c>
      <c r="AA111" s="29">
        <v>0.64600000000000002</v>
      </c>
      <c r="AB111" s="30">
        <v>2</v>
      </c>
      <c r="AC111" s="29">
        <v>0.95455000000000001</v>
      </c>
      <c r="AD111" s="30">
        <v>51</v>
      </c>
      <c r="AE111" s="29">
        <v>0.94118000000000002</v>
      </c>
      <c r="AF111" s="33">
        <v>2.9830000000000001</v>
      </c>
      <c r="AG111" s="33">
        <v>3.919</v>
      </c>
      <c r="AH111" s="33">
        <v>4.95</v>
      </c>
      <c r="AI111" s="33">
        <v>6.0629999999999997</v>
      </c>
      <c r="AJ111" s="33">
        <v>6.0410000000000004</v>
      </c>
      <c r="AK111" s="34">
        <v>10</v>
      </c>
      <c r="AL111" s="29">
        <v>0.49020000000000002</v>
      </c>
      <c r="AM111" s="29">
        <v>7.843E-2</v>
      </c>
      <c r="AN111" s="50">
        <v>31558</v>
      </c>
      <c r="AO111" s="30">
        <v>141.5</v>
      </c>
      <c r="AP111" s="29">
        <v>0.34267999999999998</v>
      </c>
      <c r="AQ111" s="29">
        <v>0.71540999999999999</v>
      </c>
      <c r="AR111" s="29">
        <v>0.39200000000000002</v>
      </c>
      <c r="AS111" s="54">
        <v>6</v>
      </c>
      <c r="AT111" s="29">
        <v>0.76190000000000002</v>
      </c>
      <c r="AU111" s="29">
        <v>0.90971999999999997</v>
      </c>
      <c r="AV111" s="54">
        <v>2</v>
      </c>
      <c r="AW111" s="29">
        <v>0.95238</v>
      </c>
    </row>
    <row r="112" spans="1:49" x14ac:dyDescent="0.2">
      <c r="A112" s="17" t="str">
        <f t="shared" si="10"/>
        <v>ERDC</v>
      </c>
      <c r="B112" s="17" t="str">
        <f>IF(AND(OR(NOT(IsForecastDateRestricted),AND(D112&gt;=StartDate,D112&lt;=EndDate)),OR(NOT(IsTargetDateRestricted),AND(F112&gt;=FirstTargetDate,F112&lt;=EndTargetDate)),
OR(AND(Is1Week,E112="1 wk ahead inc death"),AND(Is2Week,E112="2 wk ahead inc death"),AND(Is3Week,E112="3 wk ahead inc death"),AND(Is4Week,E112="4 wk ahead inc death")),
OR(NOT(IsActiveModelsOnly),_xlfn.XLOOKUP(C112,'Model Analyzer'!B$4:B$100,'Model Analyzer'!C$4:C$100))),EvalData!C112,"NA")</f>
        <v>ERDC</v>
      </c>
      <c r="C112" s="17" t="s">
        <v>16</v>
      </c>
      <c r="D112" s="36" t="d">
        <v>2020-07-13</v>
      </c>
      <c r="E112" s="17" t="s">
        <v>11</v>
      </c>
      <c r="F112" s="36" t="d">
        <v>2020-07-18</v>
      </c>
      <c r="G112" s="26">
        <v>-147</v>
      </c>
      <c r="H112" s="27">
        <v>-2.7E-2</v>
      </c>
      <c r="I112" s="28">
        <v>-2.6710000000000001E-2</v>
      </c>
      <c r="J112" s="28">
        <v>-2.7439999999999999E-2</v>
      </c>
      <c r="K112" s="29">
        <v>1</v>
      </c>
      <c r="L112" s="30">
        <v>1</v>
      </c>
      <c r="M112" s="29">
        <v>1</v>
      </c>
      <c r="N112" s="30">
        <v>51</v>
      </c>
      <c r="O112" s="26">
        <v>24.16</v>
      </c>
      <c r="P112" s="26">
        <v>2476.19</v>
      </c>
      <c r="Q112" s="26">
        <v>53.02</v>
      </c>
      <c r="R112" s="31">
        <v>0.40249000000000001</v>
      </c>
      <c r="S112" s="32">
        <v>0.24362</v>
      </c>
      <c r="T112" s="29">
        <v>0.90617000000000003</v>
      </c>
      <c r="U112" s="29">
        <v>9.1380000000000003E-2</v>
      </c>
      <c r="V112" s="29">
        <v>0.27450999999999998</v>
      </c>
      <c r="W112" s="29">
        <v>0.27450999999999998</v>
      </c>
      <c r="X112" s="30">
        <v>131.81</v>
      </c>
      <c r="Y112" s="29">
        <v>0.62417999999999996</v>
      </c>
      <c r="Z112" s="29">
        <v>0.49759999999999999</v>
      </c>
      <c r="AA112" s="29">
        <v>0.315</v>
      </c>
      <c r="AB112" s="30">
        <v>15</v>
      </c>
      <c r="AC112" s="29">
        <v>0.36364000000000002</v>
      </c>
      <c r="AD112" s="30">
        <v>51</v>
      </c>
      <c r="AE112" s="29">
        <v>0.21568999999999999</v>
      </c>
      <c r="AF112" s="33">
        <v>1.1319999999999999</v>
      </c>
      <c r="AG112" s="33">
        <v>1.1879999999999999</v>
      </c>
      <c r="AH112" s="33">
        <v>1.3240000000000001</v>
      </c>
      <c r="AI112" s="33">
        <v>1.5169999999999999</v>
      </c>
      <c r="AJ112" s="33">
        <v>1.5469999999999999</v>
      </c>
      <c r="AK112" s="34">
        <v>2.0670000000000002</v>
      </c>
      <c r="AL112" s="29">
        <v>1.9609999999999999E-2</v>
      </c>
      <c r="AM112" s="29">
        <v>0</v>
      </c>
      <c r="AN112" s="50">
        <v>83775</v>
      </c>
      <c r="AO112" s="30">
        <v>814.7</v>
      </c>
      <c r="AP112" s="29">
        <v>0.82013000000000003</v>
      </c>
      <c r="AQ112" s="29">
        <v>1</v>
      </c>
      <c r="AR112" s="29">
        <v>0.20599999999999999</v>
      </c>
      <c r="AS112" s="54">
        <v>14</v>
      </c>
      <c r="AT112" s="29">
        <v>0.38095000000000001</v>
      </c>
      <c r="AU112" s="29">
        <v>0.22703999999999999</v>
      </c>
      <c r="AV112" s="54">
        <v>20</v>
      </c>
      <c r="AW112" s="29">
        <v>9.5240000000000005E-2</v>
      </c>
    </row>
    <row r="113" spans="1:49" x14ac:dyDescent="0.2">
      <c r="A113" s="17" t="str">
        <f t="shared" si="10"/>
        <v>ESG</v>
      </c>
      <c r="B113" s="17" t="str">
        <f>IF(AND(OR(NOT(IsForecastDateRestricted),AND(D113&gt;=StartDate,D113&lt;=EndDate)),OR(NOT(IsTargetDateRestricted),AND(F113&gt;=FirstTargetDate,F113&lt;=EndTargetDate)),
OR(AND(Is1Week,E113="1 wk ahead inc death"),AND(Is2Week,E113="2 wk ahead inc death"),AND(Is3Week,E113="3 wk ahead inc death"),AND(Is4Week,E113="4 wk ahead inc death")),
OR(NOT(IsActiveModelsOnly),_xlfn.XLOOKUP(C113,'Model Analyzer'!B$4:B$100,'Model Analyzer'!C$4:C$100))),EvalData!C113,"NA")</f>
        <v>ESG</v>
      </c>
      <c r="C113" s="17" t="s">
        <v>40</v>
      </c>
      <c r="D113" s="36" t="d">
        <v>2020-07-13</v>
      </c>
      <c r="E113" s="17" t="s">
        <v>11</v>
      </c>
      <c r="F113" s="36" t="d">
        <v>2020-07-18</v>
      </c>
      <c r="G113" s="26">
        <v>-13661</v>
      </c>
      <c r="H113" s="27">
        <v>-9.3059999999999992</v>
      </c>
      <c r="I113" s="28">
        <v>-2.4820099999999998</v>
      </c>
      <c r="J113" s="28">
        <v>1.67476</v>
      </c>
      <c r="K113" s="29">
        <v>0</v>
      </c>
      <c r="L113" s="30">
        <v>23</v>
      </c>
      <c r="M113" s="29">
        <v>8.3330000000000001E-2</v>
      </c>
      <c r="N113" s="30">
        <v>44</v>
      </c>
      <c r="O113" s="26">
        <v>290.68</v>
      </c>
      <c r="P113" s="26">
        <v>578872.37</v>
      </c>
      <c r="Q113" s="26">
        <v>334.64</v>
      </c>
      <c r="R113" s="31">
        <v>1.11938</v>
      </c>
      <c r="S113" s="32">
        <v>-0.83847000000000005</v>
      </c>
      <c r="T113" s="29">
        <v>1.17364</v>
      </c>
      <c r="U113" s="29">
        <v>0.84319</v>
      </c>
      <c r="V113" s="29">
        <v>0.15909000000000001</v>
      </c>
      <c r="W113" s="29">
        <v>0.59091000000000005</v>
      </c>
      <c r="X113" s="30">
        <v>1303.9000000000001</v>
      </c>
      <c r="Y113" s="29">
        <v>3.08908</v>
      </c>
      <c r="Z113" s="29">
        <v>4.2079199999999997</v>
      </c>
      <c r="AA113" s="29">
        <v>1.7000000000000001E-2</v>
      </c>
      <c r="AB113" s="30">
        <v>22</v>
      </c>
      <c r="AC113" s="29">
        <v>4.5449999999999997E-2</v>
      </c>
      <c r="AD113" s="30">
        <v>44</v>
      </c>
      <c r="AE113" s="29">
        <v>0.72726999999999997</v>
      </c>
      <c r="AF113" s="33">
        <v>0.307</v>
      </c>
      <c r="AG113" s="33">
        <v>1.1519999999999999</v>
      </c>
      <c r="AH113" s="33">
        <v>1.8839999999999999</v>
      </c>
      <c r="AI113" s="33">
        <v>8.4670000000000005</v>
      </c>
      <c r="AJ113" s="33">
        <v>4.0970000000000004</v>
      </c>
      <c r="AK113" s="34">
        <v>8.31</v>
      </c>
      <c r="AL113" s="29">
        <v>6.8180000000000004E-2</v>
      </c>
      <c r="AM113" s="29">
        <v>0.63636000000000004</v>
      </c>
      <c r="AN113" s="50">
        <v>401258</v>
      </c>
      <c r="AO113" s="30">
        <v>3716.4</v>
      </c>
      <c r="AP113" s="29">
        <v>0.73643000000000003</v>
      </c>
      <c r="AQ113" s="29">
        <v>1</v>
      </c>
      <c r="AR113" s="29">
        <v>2.1000000000000001E-2</v>
      </c>
      <c r="AS113" s="54">
        <v>21</v>
      </c>
      <c r="AT113" s="29">
        <v>4.7620000000000003E-2</v>
      </c>
      <c r="AU113" s="29">
        <v>0.66047</v>
      </c>
      <c r="AV113" s="54">
        <v>12</v>
      </c>
      <c r="AW113" s="29">
        <v>0.47619</v>
      </c>
    </row>
    <row r="114" spans="1:49" x14ac:dyDescent="0.2">
      <c r="A114" s="17" t="str">
        <f t="shared" si="10"/>
        <v>GT-DeepCOVID</v>
      </c>
      <c r="B114" s="17" t="str">
        <f>IF(AND(OR(NOT(IsForecastDateRestricted),AND(D114&gt;=StartDate,D114&lt;=EndDate)),OR(NOT(IsTargetDateRestricted),AND(F114&gt;=FirstTargetDate,F114&lt;=EndTargetDate)),
OR(AND(Is1Week,E114="1 wk ahead inc death"),AND(Is2Week,E114="2 wk ahead inc death"),AND(Is3Week,E114="3 wk ahead inc death"),AND(Is4Week,E114="4 wk ahead inc death")),
OR(NOT(IsActiveModelsOnly),_xlfn.XLOOKUP(C114,'Model Analyzer'!B$4:B$100,'Model Analyzer'!C$4:C$100))),EvalData!C114,"NA")</f>
        <v>GT-DeepCOVID</v>
      </c>
      <c r="C114" s="17" t="s">
        <v>17</v>
      </c>
      <c r="D114" s="36" t="d">
        <v>2020-07-13</v>
      </c>
      <c r="E114" s="17" t="s">
        <v>11</v>
      </c>
      <c r="F114" s="36" t="d">
        <v>2020-07-18</v>
      </c>
      <c r="G114" s="26">
        <v>-270</v>
      </c>
      <c r="H114" s="27">
        <v>-0.05</v>
      </c>
      <c r="I114" s="28">
        <v>-4.9059999999999999E-2</v>
      </c>
      <c r="J114" s="28">
        <v>-5.1589999999999997E-2</v>
      </c>
      <c r="K114" s="29">
        <v>0.9</v>
      </c>
      <c r="L114" s="30">
        <v>3</v>
      </c>
      <c r="M114" s="29">
        <v>0.91666999999999998</v>
      </c>
      <c r="N114" s="30">
        <v>46</v>
      </c>
      <c r="O114" s="26">
        <v>25.72</v>
      </c>
      <c r="P114" s="26">
        <v>4141.79</v>
      </c>
      <c r="Q114" s="26">
        <v>64.22</v>
      </c>
      <c r="R114" s="31">
        <v>0.34910000000000002</v>
      </c>
      <c r="S114" s="32">
        <v>6.5610000000000002E-2</v>
      </c>
      <c r="T114" s="29">
        <v>1.14812</v>
      </c>
      <c r="U114" s="29">
        <v>4.4359999999999997E-2</v>
      </c>
      <c r="V114" s="29">
        <v>0.28260999999999997</v>
      </c>
      <c r="W114" s="29">
        <v>0.19564999999999999</v>
      </c>
      <c r="X114" s="30">
        <v>168.18</v>
      </c>
      <c r="Y114" s="29">
        <v>0.73523000000000005</v>
      </c>
      <c r="Z114" s="29">
        <v>0.49325000000000002</v>
      </c>
      <c r="AA114" s="29">
        <v>0.36099999999999999</v>
      </c>
      <c r="AB114" s="30">
        <v>12</v>
      </c>
      <c r="AC114" s="29">
        <v>0.5</v>
      </c>
      <c r="AD114" s="30">
        <v>46</v>
      </c>
      <c r="AE114" s="29">
        <v>0.86956999999999995</v>
      </c>
      <c r="AF114" s="33">
        <v>2.2759999999999998</v>
      </c>
      <c r="AG114" s="33">
        <v>4.1820000000000004</v>
      </c>
      <c r="AH114" s="33">
        <v>8.9169999999999998</v>
      </c>
      <c r="AI114" s="33">
        <v>62.734999999999999</v>
      </c>
      <c r="AJ114" s="33">
        <v>40.582999999999998</v>
      </c>
      <c r="AK114" s="34">
        <v>113</v>
      </c>
      <c r="AL114" s="29">
        <v>0.26086999999999999</v>
      </c>
      <c r="AM114" s="29">
        <v>0.41304000000000002</v>
      </c>
      <c r="AN114" s="50">
        <v>43649</v>
      </c>
      <c r="AO114" s="30">
        <v>217.2</v>
      </c>
      <c r="AP114" s="29">
        <v>0.26901999999999998</v>
      </c>
      <c r="AQ114" s="29">
        <v>0.56162999999999996</v>
      </c>
      <c r="AR114" s="29">
        <v>0.186</v>
      </c>
      <c r="AS114" s="54">
        <v>16</v>
      </c>
      <c r="AT114" s="29">
        <v>0.28571000000000002</v>
      </c>
      <c r="AU114" s="29">
        <v>0.65225999999999995</v>
      </c>
      <c r="AV114" s="54">
        <v>13</v>
      </c>
      <c r="AW114" s="29">
        <v>0.42857000000000001</v>
      </c>
    </row>
    <row r="115" spans="1:49" x14ac:dyDescent="0.2">
      <c r="A115" s="17" t="str">
        <f t="shared" si="10"/>
        <v>ISU</v>
      </c>
      <c r="B115" s="17" t="str">
        <f>IF(AND(OR(NOT(IsForecastDateRestricted),AND(D115&gt;=StartDate,D115&lt;=EndDate)),OR(NOT(IsTargetDateRestricted),AND(F115&gt;=FirstTargetDate,F115&lt;=EndTargetDate)),
OR(AND(Is1Week,E115="1 wk ahead inc death"),AND(Is2Week,E115="2 wk ahead inc death"),AND(Is3Week,E115="3 wk ahead inc death"),AND(Is4Week,E115="4 wk ahead inc death")),
OR(NOT(IsActiveModelsOnly),_xlfn.XLOOKUP(C115,'Model Analyzer'!B$4:B$100,'Model Analyzer'!C$4:C$100))),EvalData!C115,"NA")</f>
        <v>ISU</v>
      </c>
      <c r="C115" s="17" t="s">
        <v>41</v>
      </c>
      <c r="D115" s="36" t="d">
        <v>2020-07-13</v>
      </c>
      <c r="E115" s="17" t="s">
        <v>11</v>
      </c>
      <c r="F115" s="36" t="d">
        <v>2020-07-18</v>
      </c>
      <c r="G115" s="26">
        <v>-668</v>
      </c>
      <c r="H115" s="27">
        <v>-0.129</v>
      </c>
      <c r="I115" s="28">
        <v>-0.12137000000000001</v>
      </c>
      <c r="J115" s="28">
        <v>-0.13813</v>
      </c>
      <c r="K115" s="29">
        <v>0.75</v>
      </c>
      <c r="L115" s="30">
        <v>7</v>
      </c>
      <c r="M115" s="29">
        <v>0.75</v>
      </c>
      <c r="N115" s="30">
        <v>49</v>
      </c>
      <c r="O115" s="26">
        <v>94.97</v>
      </c>
      <c r="P115" s="26">
        <v>3458.72</v>
      </c>
      <c r="Q115" s="26">
        <v>58.02</v>
      </c>
      <c r="R115" s="31">
        <v>0.45942</v>
      </c>
      <c r="S115" s="32">
        <v>6.454E-2</v>
      </c>
      <c r="T115" s="29">
        <v>-0.47526000000000002</v>
      </c>
      <c r="U115" s="29">
        <v>2.0296099999999999</v>
      </c>
      <c r="V115" s="29">
        <v>0.22449</v>
      </c>
      <c r="W115" s="29">
        <v>0.34694000000000003</v>
      </c>
      <c r="X115" s="30">
        <v>150.38999999999999</v>
      </c>
      <c r="Y115" s="29">
        <v>0.97179000000000004</v>
      </c>
      <c r="Z115" s="29">
        <v>0.59497</v>
      </c>
      <c r="AA115" s="29">
        <v>0.12</v>
      </c>
      <c r="AB115" s="30">
        <v>18</v>
      </c>
      <c r="AC115" s="29">
        <v>0.22727</v>
      </c>
      <c r="AD115" s="30">
        <v>49</v>
      </c>
      <c r="AE115" s="29">
        <v>0.51019999999999999</v>
      </c>
      <c r="AF115" s="33">
        <v>1.5820000000000001</v>
      </c>
      <c r="AG115" s="33">
        <v>1.8480000000000001</v>
      </c>
      <c r="AH115" s="33">
        <v>2.1880000000000002</v>
      </c>
      <c r="AI115" s="33">
        <v>2.819</v>
      </c>
      <c r="AJ115" s="33">
        <v>3</v>
      </c>
      <c r="AK115" s="34">
        <v>5.2</v>
      </c>
      <c r="AL115" s="29">
        <v>0.10204000000000001</v>
      </c>
      <c r="AM115" s="29">
        <v>4.0820000000000002E-2</v>
      </c>
      <c r="AN115" s="50">
        <v>64292</v>
      </c>
      <c r="AO115" s="30">
        <v>955.3</v>
      </c>
      <c r="AP115" s="29">
        <v>0.58962999999999999</v>
      </c>
      <c r="AQ115" s="29">
        <v>1</v>
      </c>
      <c r="AR115" s="29">
        <v>0.372</v>
      </c>
      <c r="AS115" s="54">
        <v>7</v>
      </c>
      <c r="AT115" s="29">
        <v>0.71428999999999998</v>
      </c>
      <c r="AU115" s="29">
        <v>0.51600000000000001</v>
      </c>
      <c r="AV115" s="54">
        <v>14</v>
      </c>
      <c r="AW115" s="29">
        <v>0.38095000000000001</v>
      </c>
    </row>
    <row r="116" spans="1:49" x14ac:dyDescent="0.2">
      <c r="A116" s="17" t="str">
        <f t="shared" si="10"/>
        <v>JHU</v>
      </c>
      <c r="B116" s="17" t="str">
        <f>IF(AND(OR(NOT(IsForecastDateRestricted),AND(D116&gt;=StartDate,D116&lt;=EndDate)),OR(NOT(IsTargetDateRestricted),AND(F116&gt;=FirstTargetDate,F116&lt;=EndTargetDate)),
OR(AND(Is1Week,E116="1 wk ahead inc death"),AND(Is2Week,E116="2 wk ahead inc death"),AND(Is3Week,E116="3 wk ahead inc death"),AND(Is4Week,E116="4 wk ahead inc death")),
OR(NOT(IsActiveModelsOnly),_xlfn.XLOOKUP(C116,'Model Analyzer'!B$4:B$100,'Model Analyzer'!C$4:C$100))),EvalData!C116,"NA")</f>
        <v>JHU</v>
      </c>
      <c r="C116" s="17" t="s">
        <v>19</v>
      </c>
      <c r="D116" s="36" t="d">
        <v>2020-07-13</v>
      </c>
      <c r="E116" s="17" t="s">
        <v>11</v>
      </c>
      <c r="F116" s="36" t="d">
        <v>2020-07-18</v>
      </c>
      <c r="G116" s="26">
        <v>-1641</v>
      </c>
      <c r="H116" s="27">
        <v>-0.35399999999999998</v>
      </c>
      <c r="I116" s="28">
        <v>-0.29815000000000003</v>
      </c>
      <c r="J116" s="28">
        <v>-0.42480000000000001</v>
      </c>
      <c r="K116" s="29">
        <v>0</v>
      </c>
      <c r="L116" s="30">
        <v>18</v>
      </c>
      <c r="M116" s="29">
        <v>0.29166999999999998</v>
      </c>
      <c r="N116" s="30">
        <v>51</v>
      </c>
      <c r="O116" s="26">
        <v>80.349999999999994</v>
      </c>
      <c r="P116" s="26">
        <v>3191.64</v>
      </c>
      <c r="Q116" s="26">
        <v>55.94</v>
      </c>
      <c r="R116" s="31">
        <v>0.47053</v>
      </c>
      <c r="S116" s="32">
        <v>0.11507000000000001</v>
      </c>
      <c r="T116" s="29">
        <v>0.75646999999999998</v>
      </c>
      <c r="U116" s="29">
        <v>-2.436E-2</v>
      </c>
      <c r="V116" s="29">
        <v>0.19608</v>
      </c>
      <c r="W116" s="29">
        <v>0.23529</v>
      </c>
      <c r="X116" s="30">
        <v>141.36000000000001</v>
      </c>
      <c r="Y116" s="29">
        <v>0.81886000000000003</v>
      </c>
      <c r="Z116" s="29">
        <v>1.0603800000000001</v>
      </c>
      <c r="AA116" s="29">
        <v>0.20599999999999999</v>
      </c>
      <c r="AB116" s="30">
        <v>17</v>
      </c>
      <c r="AC116" s="29">
        <v>0.27272999999999997</v>
      </c>
      <c r="AD116" s="30">
        <v>51</v>
      </c>
      <c r="AE116" s="29">
        <v>0.88234999999999997</v>
      </c>
      <c r="AF116" s="33">
        <v>3</v>
      </c>
      <c r="AG116" s="33">
        <v>3.8839999999999999</v>
      </c>
      <c r="AH116" s="33">
        <v>6.5</v>
      </c>
      <c r="AI116" s="33">
        <v>15.178000000000001</v>
      </c>
      <c r="AJ116" s="33">
        <v>14.625</v>
      </c>
      <c r="AK116" s="34">
        <v>46</v>
      </c>
      <c r="AL116" s="29">
        <v>0.25490000000000002</v>
      </c>
      <c r="AM116" s="29">
        <v>0.47059000000000001</v>
      </c>
      <c r="AN116" s="50">
        <v>33785</v>
      </c>
      <c r="AO116" s="30">
        <v>530.6</v>
      </c>
      <c r="AP116" s="29">
        <v>0.32452999999999999</v>
      </c>
      <c r="AQ116" s="29">
        <v>0.67752000000000001</v>
      </c>
      <c r="AR116" s="29">
        <v>0.16500000000000001</v>
      </c>
      <c r="AS116" s="54">
        <v>17</v>
      </c>
      <c r="AT116" s="29">
        <v>0.23810000000000001</v>
      </c>
      <c r="AU116" s="29">
        <v>0.82479999999999998</v>
      </c>
      <c r="AV116" s="54">
        <v>6</v>
      </c>
      <c r="AW116" s="29">
        <v>0.76190000000000002</v>
      </c>
    </row>
    <row r="117" spans="1:49" x14ac:dyDescent="0.2">
      <c r="A117" s="17" t="str">
        <f t="shared" si="10"/>
        <v>LANL</v>
      </c>
      <c r="B117" s="17" t="str">
        <f>IF(AND(OR(NOT(IsForecastDateRestricted),AND(D117&gt;=StartDate,D117&lt;=EndDate)),OR(NOT(IsTargetDateRestricted),AND(F117&gt;=FirstTargetDate,F117&lt;=EndTargetDate)),
OR(AND(Is1Week,E117="1 wk ahead inc death"),AND(Is2Week,E117="2 wk ahead inc death"),AND(Is3Week,E117="3 wk ahead inc death"),AND(Is4Week,E117="4 wk ahead inc death")),
OR(NOT(IsActiveModelsOnly),_xlfn.XLOOKUP(C117,'Model Analyzer'!B$4:B$100,'Model Analyzer'!C$4:C$100))),EvalData!C117,"NA")</f>
        <v>LANL</v>
      </c>
      <c r="C117" s="17" t="s">
        <v>20</v>
      </c>
      <c r="D117" s="36" t="d">
        <v>2020-07-13</v>
      </c>
      <c r="E117" s="17" t="s">
        <v>11</v>
      </c>
      <c r="F117" s="36" t="d">
        <v>2020-07-18</v>
      </c>
      <c r="G117" s="26">
        <v>-1477</v>
      </c>
      <c r="H117" s="27">
        <v>-0.312</v>
      </c>
      <c r="I117" s="28">
        <v>-0.26834999999999998</v>
      </c>
      <c r="J117" s="28">
        <v>-0.36676999999999998</v>
      </c>
      <c r="K117" s="29">
        <v>0</v>
      </c>
      <c r="L117" s="30">
        <v>15</v>
      </c>
      <c r="M117" s="29">
        <v>0.41666999999999998</v>
      </c>
      <c r="N117" s="30">
        <v>51</v>
      </c>
      <c r="O117" s="26">
        <v>34.08</v>
      </c>
      <c r="P117" s="26">
        <v>1684.63</v>
      </c>
      <c r="Q117" s="26">
        <v>47.73</v>
      </c>
      <c r="R117" s="31">
        <v>0.40337000000000001</v>
      </c>
      <c r="S117" s="32">
        <v>0</v>
      </c>
      <c r="T117" s="29">
        <v>1.9091899999999999</v>
      </c>
      <c r="U117" s="29">
        <v>-1.22458</v>
      </c>
      <c r="V117" s="29">
        <v>0.31373000000000001</v>
      </c>
      <c r="W117" s="29">
        <v>0.17646999999999999</v>
      </c>
      <c r="X117" s="30">
        <v>145.58000000000001</v>
      </c>
      <c r="Y117" s="29">
        <v>0.52583000000000002</v>
      </c>
      <c r="Z117" s="29">
        <v>0.45280999999999999</v>
      </c>
      <c r="AA117" s="29">
        <v>0.48</v>
      </c>
      <c r="AB117" s="30">
        <v>9</v>
      </c>
      <c r="AC117" s="29">
        <v>0.63636000000000004</v>
      </c>
      <c r="AD117" s="30">
        <v>51</v>
      </c>
      <c r="AE117" s="29">
        <v>0.88234999999999997</v>
      </c>
      <c r="AF117" s="33">
        <v>3.375</v>
      </c>
      <c r="AG117" s="33">
        <v>3.948</v>
      </c>
      <c r="AH117" s="33">
        <v>5.2220000000000004</v>
      </c>
      <c r="AI117" s="33">
        <v>5.7930000000000001</v>
      </c>
      <c r="AJ117" s="33">
        <v>6.282</v>
      </c>
      <c r="AK117" s="34">
        <v>10</v>
      </c>
      <c r="AL117" s="29">
        <v>0.58823999999999999</v>
      </c>
      <c r="AM117" s="29">
        <v>3.9219999999999998E-2</v>
      </c>
      <c r="AN117" s="50">
        <v>39138</v>
      </c>
      <c r="AO117" s="30">
        <v>176.6</v>
      </c>
      <c r="AP117" s="29">
        <v>0.33562999999999998</v>
      </c>
      <c r="AQ117" s="29">
        <v>0.70069000000000004</v>
      </c>
      <c r="AR117" s="29">
        <v>0.26800000000000002</v>
      </c>
      <c r="AS117" s="54">
        <v>11</v>
      </c>
      <c r="AT117" s="29">
        <v>0.52381</v>
      </c>
      <c r="AU117" s="29">
        <v>0.83919999999999995</v>
      </c>
      <c r="AV117" s="54">
        <v>4</v>
      </c>
      <c r="AW117" s="29">
        <v>0.85714000000000001</v>
      </c>
    </row>
    <row r="118" spans="1:49" x14ac:dyDescent="0.2">
      <c r="A118" s="17" t="str">
        <f t="shared" si="10"/>
        <v>LSHTM</v>
      </c>
      <c r="B118" s="17" t="str">
        <f>IF(AND(OR(NOT(IsForecastDateRestricted),AND(D118&gt;=StartDate,D118&lt;=EndDate)),OR(NOT(IsTargetDateRestricted),AND(F118&gt;=FirstTargetDate,F118&lt;=EndTargetDate)),
OR(AND(Is1Week,E118="1 wk ahead inc death"),AND(Is2Week,E118="2 wk ahead inc death"),AND(Is3Week,E118="3 wk ahead inc death"),AND(Is4Week,E118="4 wk ahead inc death")),
OR(NOT(IsActiveModelsOnly),_xlfn.XLOOKUP(C118,'Model Analyzer'!B$4:B$100,'Model Analyzer'!C$4:C$100))),EvalData!C118,"NA")</f>
        <v>LSHTM</v>
      </c>
      <c r="C118" s="17" t="s">
        <v>21</v>
      </c>
      <c r="D118" s="36" t="d">
        <v>2020-07-13</v>
      </c>
      <c r="E118" s="17" t="s">
        <v>11</v>
      </c>
      <c r="F118" s="36" t="d">
        <v>2020-07-18</v>
      </c>
      <c r="G118" s="26">
        <v>-6214</v>
      </c>
      <c r="H118" s="27">
        <v>-9.3059999999999992</v>
      </c>
      <c r="I118" s="28">
        <v>-1.129</v>
      </c>
      <c r="J118" s="28">
        <v>8.7521100000000001</v>
      </c>
      <c r="K118" s="29">
        <v>0</v>
      </c>
      <c r="L118" s="30">
        <v>23</v>
      </c>
      <c r="M118" s="29">
        <v>8.3330000000000001E-2</v>
      </c>
      <c r="N118" s="30">
        <v>23</v>
      </c>
      <c r="O118" s="26">
        <v>138.72</v>
      </c>
      <c r="P118" s="26">
        <v>23749.599999999999</v>
      </c>
      <c r="Q118" s="26">
        <v>259.04000000000002</v>
      </c>
      <c r="R118" s="31">
        <v>0.96335000000000004</v>
      </c>
      <c r="S118" s="32">
        <v>-1.04982</v>
      </c>
      <c r="T118" s="29">
        <v>1.06934</v>
      </c>
      <c r="U118" s="29">
        <v>-0.92808999999999997</v>
      </c>
      <c r="V118" s="29">
        <v>4.3479999999999998E-2</v>
      </c>
      <c r="W118" s="29">
        <v>0.60870000000000002</v>
      </c>
      <c r="X118" s="30">
        <v>508.21</v>
      </c>
      <c r="Y118" s="29">
        <v>1.13872</v>
      </c>
      <c r="Z118" s="29">
        <v>1.9692400000000001</v>
      </c>
      <c r="AA118" s="29">
        <v>0</v>
      </c>
      <c r="AB118" s="30">
        <v>23</v>
      </c>
      <c r="AC118" s="29">
        <v>0</v>
      </c>
      <c r="AD118" s="30">
        <v>23</v>
      </c>
      <c r="AE118" s="29">
        <v>0.56521999999999994</v>
      </c>
      <c r="AF118" s="33">
        <v>1.1639999999999999</v>
      </c>
      <c r="AG118" s="33">
        <v>4.0949999999999998</v>
      </c>
      <c r="AH118" s="33">
        <v>5.9320000000000004</v>
      </c>
      <c r="AI118" s="33">
        <v>16.007999999999999</v>
      </c>
      <c r="AJ118" s="33">
        <v>13.069000000000001</v>
      </c>
      <c r="AK118" s="34">
        <v>31.266999999999999</v>
      </c>
      <c r="AL118" s="29">
        <v>8.6959999999999996E-2</v>
      </c>
      <c r="AM118" s="29">
        <v>0.43478</v>
      </c>
      <c r="AN118" s="50">
        <v>164455</v>
      </c>
      <c r="AO118" s="30">
        <v>624.29999999999995</v>
      </c>
      <c r="AP118" s="29">
        <v>0.38704</v>
      </c>
      <c r="AQ118" s="29">
        <v>0.80801999999999996</v>
      </c>
      <c r="AR118" s="29">
        <v>2.1000000000000001E-2</v>
      </c>
      <c r="AS118" s="54">
        <v>21</v>
      </c>
      <c r="AT118" s="29">
        <v>4.7620000000000003E-2</v>
      </c>
      <c r="AU118" s="29">
        <v>0.25169999999999998</v>
      </c>
      <c r="AV118" s="54">
        <v>19</v>
      </c>
      <c r="AW118" s="29">
        <v>0.14285999999999999</v>
      </c>
    </row>
    <row r="119" spans="1:49" x14ac:dyDescent="0.2">
      <c r="A119" s="17" t="str">
        <f t="shared" si="10"/>
        <v>MIT-CovAlliance</v>
      </c>
      <c r="B119" s="17" t="str">
        <f>IF(AND(OR(NOT(IsForecastDateRestricted),AND(D119&gt;=StartDate,D119&lt;=EndDate)),OR(NOT(IsTargetDateRestricted),AND(F119&gt;=FirstTargetDate,F119&lt;=EndTargetDate)),
OR(AND(Is1Week,E119="1 wk ahead inc death"),AND(Is2Week,E119="2 wk ahead inc death"),AND(Is3Week,E119="3 wk ahead inc death"),AND(Is4Week,E119="4 wk ahead inc death")),
OR(NOT(IsActiveModelsOnly),_xlfn.XLOOKUP(C119,'Model Analyzer'!B$4:B$100,'Model Analyzer'!C$4:C$100))),EvalData!C119,"NA")</f>
        <v>MIT-CovAlliance</v>
      </c>
      <c r="C119" s="17" t="s">
        <v>22</v>
      </c>
      <c r="D119" s="36" t="d">
        <v>2020-07-13</v>
      </c>
      <c r="E119" s="17" t="s">
        <v>11</v>
      </c>
      <c r="F119" s="36" t="d">
        <v>2020-07-18</v>
      </c>
      <c r="G119" s="30">
        <v>-6381</v>
      </c>
      <c r="H119" s="32">
        <v>-9.3059999999999992</v>
      </c>
      <c r="I119" s="28">
        <v>-1.15934</v>
      </c>
      <c r="J119" s="28">
        <v>7.2759400000000003</v>
      </c>
      <c r="K119" s="29">
        <v>0</v>
      </c>
      <c r="L119" s="30">
        <v>23</v>
      </c>
      <c r="M119" s="29">
        <v>8.3330000000000001E-2</v>
      </c>
      <c r="N119" s="30">
        <v>51</v>
      </c>
      <c r="O119" s="30">
        <v>371.57</v>
      </c>
      <c r="P119" s="30">
        <v>300062.12</v>
      </c>
      <c r="Q119" s="30">
        <v>321.31</v>
      </c>
      <c r="R119" s="38">
        <v>1.3323100000000001</v>
      </c>
      <c r="S119" s="32">
        <v>4.0820000000000002E-2</v>
      </c>
      <c r="T119" s="29">
        <v>2.48977</v>
      </c>
      <c r="U119" s="29">
        <v>2.65117</v>
      </c>
      <c r="V119" s="29">
        <v>5.8819999999999997E-2</v>
      </c>
      <c r="W119" s="29">
        <v>0.78430999999999995</v>
      </c>
      <c r="X119" s="30">
        <v>876.76</v>
      </c>
      <c r="Y119" s="29">
        <v>4.2624899999999997</v>
      </c>
      <c r="Z119" s="29">
        <v>3.9064999999999999</v>
      </c>
      <c r="AA119" s="29">
        <v>9.4E-2</v>
      </c>
      <c r="AB119" s="30">
        <v>19</v>
      </c>
      <c r="AC119" s="29">
        <v>0.18182000000000001</v>
      </c>
      <c r="AD119" s="30">
        <v>51</v>
      </c>
      <c r="AE119" s="29">
        <v>0.19608</v>
      </c>
      <c r="AF119" s="33">
        <v>0.55900000000000005</v>
      </c>
      <c r="AG119" s="33">
        <v>1.4330000000000001</v>
      </c>
      <c r="AH119" s="33">
        <v>2.2669999999999999</v>
      </c>
      <c r="AI119" s="33">
        <v>3.6739999999999999</v>
      </c>
      <c r="AJ119" s="33">
        <v>4.2709999999999999</v>
      </c>
      <c r="AK119" s="34">
        <v>9.1820000000000004</v>
      </c>
      <c r="AL119" s="29">
        <v>1.9609999999999999E-2</v>
      </c>
      <c r="AM119" s="29">
        <v>0.11765</v>
      </c>
      <c r="AN119" s="50">
        <v>531434</v>
      </c>
      <c r="AO119" s="30">
        <v>7046.4</v>
      </c>
      <c r="AP119" s="29">
        <v>0.69079000000000002</v>
      </c>
      <c r="AQ119" s="29">
        <v>1</v>
      </c>
      <c r="AR119" s="29">
        <v>6.2E-2</v>
      </c>
      <c r="AS119" s="54">
        <v>19</v>
      </c>
      <c r="AT119" s="29">
        <v>0.14285999999999999</v>
      </c>
      <c r="AU119" s="29">
        <v>0.2064</v>
      </c>
      <c r="AV119" s="54">
        <v>21</v>
      </c>
      <c r="AW119" s="29">
        <v>4.7620000000000003E-2</v>
      </c>
    </row>
    <row r="120" spans="1:49" x14ac:dyDescent="0.2">
      <c r="A120" s="17" t="str">
        <f t="shared" si="10"/>
        <v>MIT-ORC</v>
      </c>
      <c r="B120" s="17" t="str">
        <f>IF(AND(OR(NOT(IsForecastDateRestricted),AND(D120&gt;=StartDate,D120&lt;=EndDate)),OR(NOT(IsTargetDateRestricted),AND(F120&gt;=FirstTargetDate,F120&lt;=EndTargetDate)),
OR(AND(Is1Week,E120="1 wk ahead inc death"),AND(Is2Week,E120="2 wk ahead inc death"),AND(Is3Week,E120="3 wk ahead inc death"),AND(Is4Week,E120="4 wk ahead inc death")),
OR(NOT(IsActiveModelsOnly),_xlfn.XLOOKUP(C120,'Model Analyzer'!B$4:B$100,'Model Analyzer'!C$4:C$100))),EvalData!C120,"NA")</f>
        <v>MIT-ORC</v>
      </c>
      <c r="C120" s="17" t="s">
        <v>23</v>
      </c>
      <c r="D120" s="36" t="d">
        <v>2020-07-13</v>
      </c>
      <c r="E120" s="17" t="s">
        <v>11</v>
      </c>
      <c r="F120" s="36" t="d">
        <v>2020-07-18</v>
      </c>
      <c r="G120" s="26">
        <v>1089</v>
      </c>
      <c r="H120" s="27">
        <v>0.18099999999999999</v>
      </c>
      <c r="I120" s="28">
        <v>0.19786000000000001</v>
      </c>
      <c r="J120" s="28">
        <v>0.19786000000000001</v>
      </c>
      <c r="K120" s="29">
        <v>0.75</v>
      </c>
      <c r="L120" s="30">
        <v>9</v>
      </c>
      <c r="M120" s="29">
        <v>0.66666999999999998</v>
      </c>
      <c r="N120" s="30">
        <v>51</v>
      </c>
      <c r="O120" s="26">
        <v>24.57</v>
      </c>
      <c r="P120" s="26">
        <v>4158.97</v>
      </c>
      <c r="Q120" s="26">
        <v>61.96</v>
      </c>
      <c r="R120" s="31">
        <v>0.37380000000000002</v>
      </c>
      <c r="S120" s="32">
        <v>0.16550999999999999</v>
      </c>
      <c r="T120" s="29">
        <v>0.90073000000000003</v>
      </c>
      <c r="U120" s="29">
        <v>0.24203</v>
      </c>
      <c r="V120" s="29">
        <v>0.35293999999999998</v>
      </c>
      <c r="W120" s="29">
        <v>0.25490000000000002</v>
      </c>
      <c r="X120" s="30">
        <v>150.22</v>
      </c>
      <c r="Y120" s="29">
        <v>0.68979000000000001</v>
      </c>
      <c r="Z120" s="29">
        <v>0.47993999999999998</v>
      </c>
      <c r="AA120" s="29">
        <v>0.32900000000000001</v>
      </c>
      <c r="AB120" s="30">
        <v>13</v>
      </c>
      <c r="AC120" s="29">
        <v>0.45455000000000001</v>
      </c>
      <c r="AD120" s="30">
        <v>51</v>
      </c>
      <c r="AE120" s="29">
        <v>0.94118000000000002</v>
      </c>
      <c r="AF120" s="33">
        <v>4.7370000000000001</v>
      </c>
      <c r="AG120" s="33">
        <v>24.692</v>
      </c>
      <c r="AH120" s="33">
        <v>69.5</v>
      </c>
      <c r="AI120" s="33">
        <v>222.79400000000001</v>
      </c>
      <c r="AJ120" s="33">
        <v>123.068</v>
      </c>
      <c r="AK120" s="34">
        <v>327</v>
      </c>
      <c r="AL120" s="29">
        <v>3.9219999999999998E-2</v>
      </c>
      <c r="AM120" s="29">
        <v>0.86275000000000002</v>
      </c>
      <c r="AN120" s="50">
        <v>34780</v>
      </c>
      <c r="AO120" s="30">
        <v>411.1</v>
      </c>
      <c r="AP120" s="29">
        <v>0.10889</v>
      </c>
      <c r="AQ120" s="29">
        <v>0.22731999999999999</v>
      </c>
      <c r="AR120" s="29">
        <v>4.1000000000000002E-2</v>
      </c>
      <c r="AS120" s="54">
        <v>20</v>
      </c>
      <c r="AT120" s="29">
        <v>9.5240000000000005E-2</v>
      </c>
      <c r="AU120" s="29">
        <v>0.39367999999999997</v>
      </c>
      <c r="AV120" s="54">
        <v>17</v>
      </c>
      <c r="AW120" s="29">
        <v>0.23810000000000001</v>
      </c>
    </row>
    <row r="121" spans="1:49" x14ac:dyDescent="0.2">
      <c r="A121" s="17" t="str">
        <f t="shared" si="10"/>
        <v>MOBS</v>
      </c>
      <c r="B121" s="17" t="str">
        <f>IF(AND(OR(NOT(IsForecastDateRestricted),AND(D121&gt;=StartDate,D121&lt;=EndDate)),OR(NOT(IsTargetDateRestricted),AND(F121&gt;=FirstTargetDate,F121&lt;=EndTargetDate)),
OR(AND(Is1Week,E121="1 wk ahead inc death"),AND(Is2Week,E121="2 wk ahead inc death"),AND(Is3Week,E121="3 wk ahead inc death"),AND(Is4Week,E121="4 wk ahead inc death")),
OR(NOT(IsActiveModelsOnly),_xlfn.XLOOKUP(C121,'Model Analyzer'!B$4:B$100,'Model Analyzer'!C$4:C$100))),EvalData!C121,"NA")</f>
        <v>MOBS</v>
      </c>
      <c r="C121" s="17" t="s">
        <v>24</v>
      </c>
      <c r="D121" s="36" t="d">
        <v>2020-07-13</v>
      </c>
      <c r="E121" s="17" t="s">
        <v>11</v>
      </c>
      <c r="F121" s="36" t="d">
        <v>2020-07-18</v>
      </c>
      <c r="G121" s="30">
        <v>-1473</v>
      </c>
      <c r="H121" s="32">
        <v>-0.311</v>
      </c>
      <c r="I121" s="28">
        <v>-0.26762000000000002</v>
      </c>
      <c r="J121" s="28">
        <v>-0.36542000000000002</v>
      </c>
      <c r="K121" s="29">
        <v>0</v>
      </c>
      <c r="L121" s="30">
        <v>14</v>
      </c>
      <c r="M121" s="29">
        <v>0.45833000000000002</v>
      </c>
      <c r="N121" s="30">
        <v>50</v>
      </c>
      <c r="O121" s="30">
        <v>77.92</v>
      </c>
      <c r="P121" s="30">
        <v>2434.2800000000002</v>
      </c>
      <c r="Q121" s="30">
        <v>57.58</v>
      </c>
      <c r="R121" s="38">
        <v>0.35485</v>
      </c>
      <c r="S121" s="32">
        <v>-0.11892</v>
      </c>
      <c r="T121" s="29">
        <v>-0.11005</v>
      </c>
      <c r="U121" s="29">
        <v>0.84467000000000003</v>
      </c>
      <c r="V121" s="29">
        <v>0.36</v>
      </c>
      <c r="W121" s="29">
        <v>0.2</v>
      </c>
      <c r="X121" s="30">
        <v>162.54</v>
      </c>
      <c r="Y121" s="29">
        <v>0.56594</v>
      </c>
      <c r="Z121" s="29">
        <v>0.45733000000000001</v>
      </c>
      <c r="AA121" s="29">
        <v>0.30399999999999999</v>
      </c>
      <c r="AB121" s="30">
        <v>16</v>
      </c>
      <c r="AC121" s="29">
        <v>0.31818000000000002</v>
      </c>
      <c r="AD121" s="30">
        <v>50</v>
      </c>
      <c r="AE121" s="29">
        <v>0.76</v>
      </c>
      <c r="AF121" s="33">
        <v>1.663</v>
      </c>
      <c r="AG121" s="33">
        <v>2.0089999999999999</v>
      </c>
      <c r="AH121" s="33">
        <v>2.7669999999999999</v>
      </c>
      <c r="AI121" s="33">
        <v>4.5209999999999999</v>
      </c>
      <c r="AJ121" s="33">
        <v>4.2690000000000001</v>
      </c>
      <c r="AK121" s="34">
        <v>8.1999999999999993</v>
      </c>
      <c r="AL121" s="29">
        <v>0.14000000000000001</v>
      </c>
      <c r="AM121" s="29">
        <v>0.08</v>
      </c>
      <c r="AN121" s="50">
        <v>64089</v>
      </c>
      <c r="AO121" s="30">
        <v>416.8</v>
      </c>
      <c r="AP121" s="29">
        <v>0.51605000000000001</v>
      </c>
      <c r="AQ121" s="29">
        <v>1</v>
      </c>
      <c r="AR121" s="29">
        <v>0.55700000000000005</v>
      </c>
      <c r="AS121" s="54">
        <v>2</v>
      </c>
      <c r="AT121" s="29">
        <v>0.95238</v>
      </c>
      <c r="AU121" s="29">
        <v>0.78430999999999995</v>
      </c>
      <c r="AV121" s="54">
        <v>7</v>
      </c>
      <c r="AW121" s="29">
        <v>0.71428999999999998</v>
      </c>
    </row>
    <row r="122" spans="1:49" x14ac:dyDescent="0.2">
      <c r="A122" s="17" t="str">
        <f t="shared" si="10"/>
        <v>NotreDame-Mobility</v>
      </c>
      <c r="B122" s="17" t="str">
        <f>IF(AND(OR(NOT(IsForecastDateRestricted),AND(D122&gt;=StartDate,D122&lt;=EndDate)),OR(NOT(IsTargetDateRestricted),AND(F122&gt;=FirstTargetDate,F122&lt;=EndTargetDate)),
OR(AND(Is1Week,E122="1 wk ahead inc death"),AND(Is2Week,E122="2 wk ahead inc death"),AND(Is3Week,E122="3 wk ahead inc death"),AND(Is4Week,E122="4 wk ahead inc death")),
OR(NOT(IsActiveModelsOnly),_xlfn.XLOOKUP(C122,'Model Analyzer'!B$4:B$100,'Model Analyzer'!C$4:C$100))),EvalData!C122,"NA")</f>
        <v>NotreDame-Mobility</v>
      </c>
      <c r="C122" s="17" t="s">
        <v>25</v>
      </c>
      <c r="D122" s="36" t="d">
        <v>2020-07-13</v>
      </c>
      <c r="E122" s="17" t="s">
        <v>11</v>
      </c>
      <c r="F122" s="36" t="d">
        <v>2020-07-18</v>
      </c>
      <c r="G122" s="30">
        <v>-2332</v>
      </c>
      <c r="H122" s="32">
        <v>-0.55100000000000005</v>
      </c>
      <c r="I122" s="28">
        <v>-0.42369000000000001</v>
      </c>
      <c r="J122" s="28">
        <v>-0.73517999999999994</v>
      </c>
      <c r="K122" s="29">
        <v>0</v>
      </c>
      <c r="L122" s="30">
        <v>21</v>
      </c>
      <c r="M122" s="29">
        <v>0.16667000000000001</v>
      </c>
      <c r="N122" s="30">
        <v>51</v>
      </c>
      <c r="O122" s="30">
        <v>56.21</v>
      </c>
      <c r="P122" s="30">
        <v>2455.9699999999998</v>
      </c>
      <c r="Q122" s="30">
        <v>51.49</v>
      </c>
      <c r="R122" s="38">
        <v>0.36320000000000002</v>
      </c>
      <c r="S122" s="32">
        <v>-6.6689999999999999E-2</v>
      </c>
      <c r="T122" s="29">
        <v>1.0684899999999999</v>
      </c>
      <c r="U122" s="29">
        <v>-0.67925999999999997</v>
      </c>
      <c r="V122" s="29">
        <v>0.39216000000000001</v>
      </c>
      <c r="W122" s="29">
        <v>0.19608</v>
      </c>
      <c r="X122" s="30">
        <v>149.56</v>
      </c>
      <c r="Y122" s="29">
        <v>0.45033000000000001</v>
      </c>
      <c r="Z122" s="29">
        <v>0.51100000000000001</v>
      </c>
      <c r="AA122" s="29">
        <v>0.42299999999999999</v>
      </c>
      <c r="AB122" s="30">
        <v>10</v>
      </c>
      <c r="AC122" s="29">
        <v>0.59091000000000005</v>
      </c>
      <c r="AD122" s="30">
        <v>51</v>
      </c>
      <c r="AE122" s="29">
        <v>0.74509999999999998</v>
      </c>
      <c r="AF122" s="33">
        <v>1.8919999999999999</v>
      </c>
      <c r="AG122" s="33">
        <v>2.5329999999999999</v>
      </c>
      <c r="AH122" s="33">
        <v>4.6210000000000004</v>
      </c>
      <c r="AI122" s="33">
        <v>8.2620000000000005</v>
      </c>
      <c r="AJ122" s="33">
        <v>10.118</v>
      </c>
      <c r="AK122" s="34">
        <v>19</v>
      </c>
      <c r="AL122" s="29">
        <v>0.25490000000000002</v>
      </c>
      <c r="AM122" s="29">
        <v>0.21568999999999999</v>
      </c>
      <c r="AN122" s="50">
        <v>56992</v>
      </c>
      <c r="AO122" s="30">
        <v>264.89999999999998</v>
      </c>
      <c r="AP122" s="29">
        <v>0.40540999999999999</v>
      </c>
      <c r="AQ122" s="29">
        <v>0.84636999999999996</v>
      </c>
      <c r="AR122" s="29">
        <v>0.28899999999999998</v>
      </c>
      <c r="AS122" s="54">
        <v>10</v>
      </c>
      <c r="AT122" s="29">
        <v>0.57142999999999999</v>
      </c>
      <c r="AU122" s="29">
        <v>0.76071</v>
      </c>
      <c r="AV122" s="54">
        <v>10</v>
      </c>
      <c r="AW122" s="29">
        <v>0.57142999999999999</v>
      </c>
    </row>
    <row r="123" spans="1:49" x14ac:dyDescent="0.2">
      <c r="A123" s="17" t="str">
        <f t="shared" si="10"/>
        <v>Oliver Wyman</v>
      </c>
      <c r="B123" s="17" t="str">
        <f>IF(AND(OR(NOT(IsForecastDateRestricted),AND(D123&gt;=StartDate,D123&lt;=EndDate)),OR(NOT(IsTargetDateRestricted),AND(F123&gt;=FirstTargetDate,F123&lt;=EndTargetDate)),
OR(AND(Is1Week,E123="1 wk ahead inc death"),AND(Is2Week,E123="2 wk ahead inc death"),AND(Is3Week,E123="3 wk ahead inc death"),AND(Is4Week,E123="4 wk ahead inc death")),
OR(NOT(IsActiveModelsOnly),_xlfn.XLOOKUP(C123,'Model Analyzer'!B$4:B$100,'Model Analyzer'!C$4:C$100))),EvalData!C123,"NA")</f>
        <v>Oliver Wyman</v>
      </c>
      <c r="C123" s="17" t="s">
        <v>26</v>
      </c>
      <c r="D123" s="36" t="d">
        <v>2020-07-13</v>
      </c>
      <c r="E123" s="17" t="s">
        <v>11</v>
      </c>
      <c r="F123" s="36" t="d">
        <v>2020-07-18</v>
      </c>
      <c r="G123" s="30">
        <v>-655</v>
      </c>
      <c r="H123" s="32">
        <v>-0.127</v>
      </c>
      <c r="I123" s="28">
        <v>-0.11899999999999999</v>
      </c>
      <c r="J123" s="28">
        <v>-0.13508000000000001</v>
      </c>
      <c r="K123" s="29">
        <v>0.75</v>
      </c>
      <c r="L123" s="30">
        <v>6</v>
      </c>
      <c r="M123" s="29">
        <v>0.79166999999999998</v>
      </c>
      <c r="N123" s="30">
        <v>51</v>
      </c>
      <c r="O123" s="30">
        <v>19.53</v>
      </c>
      <c r="P123" s="30">
        <v>1219.9000000000001</v>
      </c>
      <c r="Q123" s="30">
        <v>40.549999999999997</v>
      </c>
      <c r="R123" s="38">
        <v>0.32161000000000001</v>
      </c>
      <c r="S123" s="32">
        <v>2.598E-2</v>
      </c>
      <c r="T123" s="29">
        <v>0.58377999999999997</v>
      </c>
      <c r="U123" s="29">
        <v>-3.848E-2</v>
      </c>
      <c r="V123" s="29">
        <v>0.47059000000000001</v>
      </c>
      <c r="W123" s="29">
        <v>0.13725000000000001</v>
      </c>
      <c r="X123" s="30">
        <v>121.76</v>
      </c>
      <c r="Y123" s="29">
        <v>0.40677999999999997</v>
      </c>
      <c r="Z123" s="29">
        <v>0.37557000000000001</v>
      </c>
      <c r="AA123" s="29">
        <v>0.62</v>
      </c>
      <c r="AB123" s="30">
        <v>4</v>
      </c>
      <c r="AC123" s="29">
        <v>0.86363999999999996</v>
      </c>
      <c r="AD123" s="30">
        <v>51</v>
      </c>
      <c r="AE123" s="29">
        <v>0.94118000000000002</v>
      </c>
      <c r="AF123" s="33">
        <v>2.5139999999999998</v>
      </c>
      <c r="AG123" s="33">
        <v>4.2069999999999999</v>
      </c>
      <c r="AH123" s="33">
        <v>8.5</v>
      </c>
      <c r="AI123" s="33">
        <v>21.712</v>
      </c>
      <c r="AJ123" s="33">
        <v>25.417000000000002</v>
      </c>
      <c r="AK123" s="34">
        <v>59</v>
      </c>
      <c r="AL123" s="29">
        <v>0.31373000000000001</v>
      </c>
      <c r="AM123" s="29">
        <v>0.39216000000000001</v>
      </c>
      <c r="AN123" s="50">
        <v>25425</v>
      </c>
      <c r="AO123" s="30">
        <v>168.8</v>
      </c>
      <c r="AP123" s="29">
        <v>0.26055</v>
      </c>
      <c r="AQ123" s="29">
        <v>0.54395000000000004</v>
      </c>
      <c r="AR123" s="29">
        <v>0.248</v>
      </c>
      <c r="AS123" s="54">
        <v>12</v>
      </c>
      <c r="AT123" s="29">
        <v>0.47619</v>
      </c>
      <c r="AU123" s="29">
        <v>0.78273000000000004</v>
      </c>
      <c r="AV123" s="54">
        <v>8</v>
      </c>
      <c r="AW123" s="29">
        <v>0.66666999999999998</v>
      </c>
    </row>
    <row r="124" spans="1:49" x14ac:dyDescent="0.2">
      <c r="A124" s="17" t="str">
        <f t="shared" si="10"/>
        <v>PSI</v>
      </c>
      <c r="B124" s="17" t="str">
        <f>IF(AND(OR(NOT(IsForecastDateRestricted),AND(D124&gt;=StartDate,D124&lt;=EndDate)),OR(NOT(IsTargetDateRestricted),AND(F124&gt;=FirstTargetDate,F124&lt;=EndTargetDate)),
OR(AND(Is1Week,E124="1 wk ahead inc death"),AND(Is2Week,E124="2 wk ahead inc death"),AND(Is3Week,E124="3 wk ahead inc death"),AND(Is4Week,E124="4 wk ahead inc death")),
OR(NOT(IsActiveModelsOnly),_xlfn.XLOOKUP(C124,'Model Analyzer'!B$4:B$100,'Model Analyzer'!C$4:C$100))),EvalData!C124,"NA")</f>
        <v>PSI</v>
      </c>
      <c r="C124" s="17" t="s">
        <v>27</v>
      </c>
      <c r="D124" s="36" t="d">
        <v>2020-07-13</v>
      </c>
      <c r="E124" s="17" t="s">
        <v>11</v>
      </c>
      <c r="F124" s="36" t="d">
        <v>2020-07-18</v>
      </c>
      <c r="G124" s="30">
        <v>-1969</v>
      </c>
      <c r="H124" s="32">
        <v>-0.443</v>
      </c>
      <c r="I124" s="28">
        <v>-0.35774</v>
      </c>
      <c r="J124" s="28">
        <v>-0.55700000000000005</v>
      </c>
      <c r="K124" s="29">
        <v>0</v>
      </c>
      <c r="L124" s="30">
        <v>19</v>
      </c>
      <c r="M124" s="29">
        <v>0.25</v>
      </c>
      <c r="N124" s="30">
        <v>51</v>
      </c>
      <c r="O124" s="30">
        <v>119.77</v>
      </c>
      <c r="P124" s="30">
        <v>5241.57</v>
      </c>
      <c r="Q124" s="30">
        <v>81.98</v>
      </c>
      <c r="R124" s="38">
        <v>0.69233</v>
      </c>
      <c r="S124" s="32">
        <v>-0.31014999999999998</v>
      </c>
      <c r="T124" s="29">
        <v>1.1991499999999999</v>
      </c>
      <c r="U124" s="29">
        <v>-0.18101</v>
      </c>
      <c r="V124" s="29">
        <v>0.17646999999999999</v>
      </c>
      <c r="W124" s="29">
        <v>0.37254999999999999</v>
      </c>
      <c r="X124" s="30">
        <v>218.18</v>
      </c>
      <c r="Y124" s="29">
        <v>0.85079000000000005</v>
      </c>
      <c r="Z124" s="29">
        <v>0.76380999999999999</v>
      </c>
      <c r="AA124" s="29">
        <v>0.02</v>
      </c>
      <c r="AB124" s="30">
        <v>21</v>
      </c>
      <c r="AC124" s="29">
        <v>9.0910000000000005E-2</v>
      </c>
      <c r="AD124" s="30">
        <v>51</v>
      </c>
      <c r="AE124" s="29">
        <v>0.31373000000000001</v>
      </c>
      <c r="AF124" s="33">
        <v>1.5680000000000001</v>
      </c>
      <c r="AG124" s="33">
        <v>1.712</v>
      </c>
      <c r="AH124" s="33">
        <v>2</v>
      </c>
      <c r="AI124" s="33">
        <v>3.3380000000000001</v>
      </c>
      <c r="AJ124" s="33">
        <v>3.339</v>
      </c>
      <c r="AK124" s="34">
        <v>6.5</v>
      </c>
      <c r="AL124" s="29">
        <v>1.9609999999999999E-2</v>
      </c>
      <c r="AM124" s="29">
        <v>5.8819999999999997E-2</v>
      </c>
      <c r="AN124" s="50">
        <v>130692</v>
      </c>
      <c r="AO124" s="30">
        <v>1066.4000000000001</v>
      </c>
      <c r="AP124" s="29">
        <v>0.59406999999999999</v>
      </c>
      <c r="AQ124" s="29">
        <v>1</v>
      </c>
      <c r="AR124" s="29">
        <v>0.248</v>
      </c>
      <c r="AS124" s="54">
        <v>12</v>
      </c>
      <c r="AT124" s="29">
        <v>0.47619</v>
      </c>
      <c r="AU124" s="29">
        <v>0.33023999999999998</v>
      </c>
      <c r="AV124" s="54">
        <v>18</v>
      </c>
      <c r="AW124" s="29">
        <v>0.19048000000000001</v>
      </c>
    </row>
    <row r="125" spans="1:49" x14ac:dyDescent="0.2">
      <c r="A125" s="17" t="str">
        <f t="shared" si="10"/>
        <v>UA</v>
      </c>
      <c r="B125" s="17" t="str">
        <f>IF(AND(OR(NOT(IsForecastDateRestricted),AND(D125&gt;=StartDate,D125&lt;=EndDate)),OR(NOT(IsTargetDateRestricted),AND(F125&gt;=FirstTargetDate,F125&lt;=EndTargetDate)),
OR(AND(Is1Week,E125="1 wk ahead inc death"),AND(Is2Week,E125="2 wk ahead inc death"),AND(Is3Week,E125="3 wk ahead inc death"),AND(Is4Week,E125="4 wk ahead inc death")),
OR(NOT(IsActiveModelsOnly),_xlfn.XLOOKUP(C125,'Model Analyzer'!B$4:B$100,'Model Analyzer'!C$4:C$100))),EvalData!C125,"NA")</f>
        <v>UA</v>
      </c>
      <c r="C125" s="17" t="s">
        <v>29</v>
      </c>
      <c r="D125" s="36" t="d">
        <v>2020-07-13</v>
      </c>
      <c r="E125" s="17" t="s">
        <v>11</v>
      </c>
      <c r="F125" s="36" t="d">
        <v>2020-07-18</v>
      </c>
      <c r="G125" s="30">
        <v>-1611</v>
      </c>
      <c r="H125" s="32">
        <v>-0.34599999999999997</v>
      </c>
      <c r="I125" s="28">
        <v>-0.29270000000000002</v>
      </c>
      <c r="J125" s="28">
        <v>-0.41382000000000002</v>
      </c>
      <c r="K125" s="29">
        <v>0</v>
      </c>
      <c r="L125" s="30">
        <v>17</v>
      </c>
      <c r="M125" s="29">
        <v>0.33333000000000002</v>
      </c>
      <c r="N125" s="30">
        <v>51</v>
      </c>
      <c r="O125" s="30">
        <v>43.69</v>
      </c>
      <c r="P125" s="30">
        <v>1403.52</v>
      </c>
      <c r="Q125" s="30">
        <v>43.61</v>
      </c>
      <c r="R125" s="38">
        <v>0.35460000000000003</v>
      </c>
      <c r="S125" s="32">
        <v>-0.27028999999999997</v>
      </c>
      <c r="T125" s="29">
        <v>3.8121399999999999</v>
      </c>
      <c r="U125" s="29">
        <v>-3.5398399999999999</v>
      </c>
      <c r="V125" s="29">
        <v>0.25490000000000002</v>
      </c>
      <c r="W125" s="29">
        <v>0.15686</v>
      </c>
      <c r="X125" s="30">
        <v>141.22999999999999</v>
      </c>
      <c r="Y125" s="29">
        <v>0.38585999999999998</v>
      </c>
      <c r="Z125" s="29">
        <v>0.45323999999999998</v>
      </c>
      <c r="AA125" s="29">
        <v>0.40400000000000003</v>
      </c>
      <c r="AB125" s="30">
        <v>11</v>
      </c>
      <c r="AC125" s="29">
        <v>0.54544999999999999</v>
      </c>
      <c r="AD125" s="30">
        <v>51</v>
      </c>
      <c r="AE125" s="29">
        <v>0.49020000000000002</v>
      </c>
      <c r="AF125" s="33">
        <v>1.3680000000000001</v>
      </c>
      <c r="AG125" s="33">
        <v>1.554</v>
      </c>
      <c r="AH125" s="33">
        <v>1.762</v>
      </c>
      <c r="AI125" s="33">
        <v>2.7949999999999999</v>
      </c>
      <c r="AJ125" s="33">
        <v>3.0249999999999999</v>
      </c>
      <c r="AK125" s="34">
        <v>6</v>
      </c>
      <c r="AL125" s="29">
        <v>0.11765</v>
      </c>
      <c r="AM125" s="29">
        <v>1.9609999999999999E-2</v>
      </c>
      <c r="AN125" s="50">
        <v>56798</v>
      </c>
      <c r="AO125" s="30">
        <v>287</v>
      </c>
      <c r="AP125" s="29">
        <v>0.63558999999999999</v>
      </c>
      <c r="AQ125" s="29">
        <v>1</v>
      </c>
      <c r="AR125" s="29">
        <v>0.372</v>
      </c>
      <c r="AS125" s="54">
        <v>7</v>
      </c>
      <c r="AT125" s="29">
        <v>0.71428999999999998</v>
      </c>
      <c r="AU125" s="29">
        <v>0.51600000000000001</v>
      </c>
      <c r="AV125" s="54">
        <v>14</v>
      </c>
      <c r="AW125" s="29">
        <v>0.38095000000000001</v>
      </c>
    </row>
    <row r="126" spans="1:49" x14ac:dyDescent="0.2">
      <c r="A126" s="17" t="str">
        <f t="shared" si="10"/>
        <v>UCLA</v>
      </c>
      <c r="B126" s="17" t="str">
        <f>IF(AND(OR(NOT(IsForecastDateRestricted),AND(D126&gt;=StartDate,D126&lt;=EndDate)),OR(NOT(IsTargetDateRestricted),AND(F126&gt;=FirstTargetDate,F126&lt;=EndTargetDate)),
OR(AND(Is1Week,E126="1 wk ahead inc death"),AND(Is2Week,E126="2 wk ahead inc death"),AND(Is3Week,E126="3 wk ahead inc death"),AND(Is4Week,E126="4 wk ahead inc death")),
OR(NOT(IsActiveModelsOnly),_xlfn.XLOOKUP(C126,'Model Analyzer'!B$4:B$100,'Model Analyzer'!C$4:C$100))),EvalData!C126,"NA")</f>
        <v>UCLA</v>
      </c>
      <c r="C126" s="17" t="s">
        <v>30</v>
      </c>
      <c r="D126" s="36" t="d">
        <v>2020-07-13</v>
      </c>
      <c r="E126" s="17" t="s">
        <v>11</v>
      </c>
      <c r="F126" s="36" t="d">
        <v>2020-07-18</v>
      </c>
      <c r="G126" s="30">
        <v>-1142</v>
      </c>
      <c r="H126" s="32">
        <v>-0.23300000000000001</v>
      </c>
      <c r="I126" s="28">
        <v>-0.20749000000000001</v>
      </c>
      <c r="J126" s="28">
        <v>-0.26180999999999999</v>
      </c>
      <c r="K126" s="29">
        <v>0.75</v>
      </c>
      <c r="L126" s="30">
        <v>12</v>
      </c>
      <c r="M126" s="29">
        <v>0.54166999999999998</v>
      </c>
      <c r="N126" s="30">
        <v>51</v>
      </c>
      <c r="O126" s="30">
        <v>26.78</v>
      </c>
      <c r="P126" s="30">
        <v>1544.15</v>
      </c>
      <c r="Q126" s="30">
        <v>42.51</v>
      </c>
      <c r="R126" s="38">
        <v>0.33899000000000001</v>
      </c>
      <c r="S126" s="32">
        <v>-0.12280000000000001</v>
      </c>
      <c r="T126" s="29">
        <v>0.84689000000000003</v>
      </c>
      <c r="U126" s="29">
        <v>-0.48187999999999998</v>
      </c>
      <c r="V126" s="29">
        <v>0.43136999999999998</v>
      </c>
      <c r="W126" s="29">
        <v>0.15686</v>
      </c>
      <c r="X126" s="30">
        <v>132.97999999999999</v>
      </c>
      <c r="Y126" s="29">
        <v>0.38425999999999999</v>
      </c>
      <c r="Z126" s="29">
        <v>0.40994000000000003</v>
      </c>
      <c r="AA126" s="29">
        <v>0.52500000000000002</v>
      </c>
      <c r="AB126" s="30">
        <v>6</v>
      </c>
      <c r="AC126" s="29">
        <v>0.77273000000000003</v>
      </c>
      <c r="AD126" s="30">
        <v>51</v>
      </c>
      <c r="AE126" s="29">
        <v>0.19608</v>
      </c>
      <c r="AF126" s="33">
        <v>1.0229999999999999</v>
      </c>
      <c r="AG126" s="33">
        <v>1.0620000000000001</v>
      </c>
      <c r="AH126" s="33">
        <v>1.1060000000000001</v>
      </c>
      <c r="AI126" s="33">
        <v>1.28</v>
      </c>
      <c r="AJ126" s="33">
        <v>1.1819999999999999</v>
      </c>
      <c r="AK126" s="34">
        <v>1.4</v>
      </c>
      <c r="AL126" s="29">
        <v>0</v>
      </c>
      <c r="AM126" s="29">
        <v>0</v>
      </c>
      <c r="AN126" s="50">
        <v>74168</v>
      </c>
      <c r="AO126" s="30">
        <v>687.4</v>
      </c>
      <c r="AP126" s="29">
        <v>0.90697000000000005</v>
      </c>
      <c r="AQ126" s="29">
        <v>1</v>
      </c>
      <c r="AR126" s="29">
        <v>0.20599999999999999</v>
      </c>
      <c r="AS126" s="54">
        <v>14</v>
      </c>
      <c r="AT126" s="29">
        <v>0.38095000000000001</v>
      </c>
      <c r="AU126" s="29">
        <v>0.2064</v>
      </c>
      <c r="AV126" s="54">
        <v>21</v>
      </c>
      <c r="AW126" s="29">
        <v>4.7620000000000003E-2</v>
      </c>
    </row>
    <row r="127" spans="1:49" x14ac:dyDescent="0.2">
      <c r="A127" s="17" t="str">
        <f t="shared" si="10"/>
        <v>UM</v>
      </c>
      <c r="B127" s="17" t="str">
        <f>IF(AND(OR(NOT(IsForecastDateRestricted),AND(D127&gt;=StartDate,D127&lt;=EndDate)),OR(NOT(IsTargetDateRestricted),AND(F127&gt;=FirstTargetDate,F127&lt;=EndTargetDate)),
OR(AND(Is1Week,E127="1 wk ahead inc death"),AND(Is2Week,E127="2 wk ahead inc death"),AND(Is3Week,E127="3 wk ahead inc death"),AND(Is4Week,E127="4 wk ahead inc death")),
OR(NOT(IsActiveModelsOnly),_xlfn.XLOOKUP(C127,'Model Analyzer'!B$4:B$100,'Model Analyzer'!C$4:C$100))),EvalData!C127,"NA")</f>
        <v>UM</v>
      </c>
      <c r="C127" s="17" t="s">
        <v>31</v>
      </c>
      <c r="D127" s="36" t="d">
        <v>2020-07-13</v>
      </c>
      <c r="E127" s="17" t="s">
        <v>11</v>
      </c>
      <c r="F127" s="36" t="d">
        <v>2020-07-18</v>
      </c>
      <c r="G127" s="30">
        <v>-2081</v>
      </c>
      <c r="H127" s="32">
        <v>-0.47499999999999998</v>
      </c>
      <c r="I127" s="28">
        <v>-0.37808999999999998</v>
      </c>
      <c r="J127" s="28">
        <v>-0.60794999999999999</v>
      </c>
      <c r="K127" s="29">
        <v>0</v>
      </c>
      <c r="L127" s="30">
        <v>20</v>
      </c>
      <c r="M127" s="29">
        <v>0.20832999999999999</v>
      </c>
      <c r="O127" s="30"/>
      <c r="P127" s="30"/>
      <c r="Q127" s="30"/>
      <c r="R127" s="38"/>
    </row>
    <row r="128" spans="1:49" x14ac:dyDescent="0.2">
      <c r="A128" s="17" t="str">
        <f t="shared" si="10"/>
        <v>UMass-MB</v>
      </c>
      <c r="B128" s="17" t="str">
        <f>IF(AND(OR(NOT(IsForecastDateRestricted),AND(D128&gt;=StartDate,D128&lt;=EndDate)),OR(NOT(IsTargetDateRestricted),AND(F128&gt;=FirstTargetDate,F128&lt;=EndTargetDate)),
OR(AND(Is1Week,E128="1 wk ahead inc death"),AND(Is2Week,E128="2 wk ahead inc death"),AND(Is3Week,E128="3 wk ahead inc death"),AND(Is4Week,E128="4 wk ahead inc death")),
OR(NOT(IsActiveModelsOnly),_xlfn.XLOOKUP(C128,'Model Analyzer'!B$4:B$100,'Model Analyzer'!C$4:C$100))),EvalData!C128,"NA")</f>
        <v>UMass-MB</v>
      </c>
      <c r="C128" s="17" t="s">
        <v>32</v>
      </c>
      <c r="D128" s="36" t="d">
        <v>2020-07-13</v>
      </c>
      <c r="E128" s="17" t="s">
        <v>11</v>
      </c>
      <c r="F128" s="36" t="d">
        <v>2020-07-18</v>
      </c>
      <c r="G128" s="30">
        <v>-692</v>
      </c>
      <c r="H128" s="32">
        <v>-0.13400000000000001</v>
      </c>
      <c r="I128" s="28">
        <v>-0.12573000000000001</v>
      </c>
      <c r="J128" s="28">
        <v>-0.14380999999999999</v>
      </c>
      <c r="K128" s="29">
        <v>0.75</v>
      </c>
      <c r="L128" s="30">
        <v>8</v>
      </c>
      <c r="M128" s="29">
        <v>0.70833000000000002</v>
      </c>
      <c r="N128" s="30">
        <v>51</v>
      </c>
      <c r="O128" s="30">
        <v>15.7</v>
      </c>
      <c r="P128" s="30">
        <v>1059.3599999999999</v>
      </c>
      <c r="Q128" s="30">
        <v>34.840000000000003</v>
      </c>
      <c r="R128" s="38">
        <v>0.29313</v>
      </c>
      <c r="S128" s="32">
        <v>-3.739E-2</v>
      </c>
      <c r="T128" s="29">
        <v>0.62243999999999999</v>
      </c>
      <c r="U128" s="29">
        <v>-0.26594000000000001</v>
      </c>
      <c r="V128" s="29">
        <v>0.52941000000000005</v>
      </c>
      <c r="W128" s="29">
        <v>9.8040000000000002E-2</v>
      </c>
      <c r="X128" s="30">
        <v>120.02</v>
      </c>
      <c r="Y128" s="29">
        <v>0.32314999999999999</v>
      </c>
      <c r="Z128" s="29">
        <v>0.33178000000000002</v>
      </c>
      <c r="AA128" s="29">
        <v>0.68</v>
      </c>
      <c r="AB128" s="30">
        <v>1</v>
      </c>
      <c r="AC128" s="29">
        <v>1</v>
      </c>
      <c r="AD128" s="30">
        <v>51</v>
      </c>
      <c r="AE128" s="29">
        <v>0.92157</v>
      </c>
      <c r="AF128" s="33">
        <v>2.919</v>
      </c>
      <c r="AG128" s="33">
        <v>3.214</v>
      </c>
      <c r="AH128" s="33">
        <v>4</v>
      </c>
      <c r="AI128" s="33">
        <v>6.0979999999999999</v>
      </c>
      <c r="AJ128" s="33">
        <v>6.9169999999999998</v>
      </c>
      <c r="AK128" s="34">
        <v>13</v>
      </c>
      <c r="AL128" s="29">
        <v>0.25490000000000002</v>
      </c>
      <c r="AM128" s="29">
        <v>0.13725000000000001</v>
      </c>
      <c r="AN128" s="50">
        <v>28511</v>
      </c>
      <c r="AO128" s="30">
        <v>148.30000000000001</v>
      </c>
      <c r="AP128" s="29">
        <v>0.36542000000000002</v>
      </c>
      <c r="AQ128" s="29">
        <v>0.76288</v>
      </c>
      <c r="AR128" s="29">
        <v>0.55700000000000005</v>
      </c>
      <c r="AS128" s="54">
        <v>2</v>
      </c>
      <c r="AT128" s="29">
        <v>0.95238</v>
      </c>
      <c r="AU128" s="29">
        <v>0.91383999999999999</v>
      </c>
      <c r="AV128" s="54">
        <v>1</v>
      </c>
      <c r="AW128" s="29">
        <v>1</v>
      </c>
    </row>
    <row r="129" spans="1:49" x14ac:dyDescent="0.2">
      <c r="A129" s="17" t="str">
        <f t="shared" si="10"/>
        <v>USC</v>
      </c>
      <c r="B129" s="17" t="str">
        <f>IF(AND(OR(NOT(IsForecastDateRestricted),AND(D129&gt;=StartDate,D129&lt;=EndDate)),OR(NOT(IsTargetDateRestricted),AND(F129&gt;=FirstTargetDate,F129&lt;=EndTargetDate)),
OR(AND(Is1Week,E129="1 wk ahead inc death"),AND(Is2Week,E129="2 wk ahead inc death"),AND(Is3Week,E129="3 wk ahead inc death"),AND(Is4Week,E129="4 wk ahead inc death")),
OR(NOT(IsActiveModelsOnly),_xlfn.XLOOKUP(C129,'Model Analyzer'!B$4:B$100,'Model Analyzer'!C$4:C$100))),EvalData!C129,"NA")</f>
        <v>USC</v>
      </c>
      <c r="C129" s="17" t="s">
        <v>33</v>
      </c>
      <c r="D129" s="36" t="d">
        <v>2020-07-13</v>
      </c>
      <c r="E129" s="17" t="s">
        <v>11</v>
      </c>
      <c r="F129" s="36" t="d">
        <v>2020-07-18</v>
      </c>
      <c r="G129" s="30">
        <v>1708</v>
      </c>
      <c r="H129" s="32">
        <v>0.27</v>
      </c>
      <c r="I129" s="28">
        <v>0.31031999999999998</v>
      </c>
      <c r="J129" s="28">
        <v>0.31031999999999998</v>
      </c>
      <c r="K129" s="29">
        <v>0</v>
      </c>
      <c r="L129" s="30">
        <v>13</v>
      </c>
      <c r="M129" s="29">
        <v>0.5</v>
      </c>
      <c r="N129" s="30">
        <v>51</v>
      </c>
      <c r="O129" s="30">
        <v>22.66</v>
      </c>
      <c r="P129" s="30">
        <v>3097.84</v>
      </c>
      <c r="Q129" s="30">
        <v>60.88</v>
      </c>
      <c r="R129" s="38">
        <v>0.38428000000000001</v>
      </c>
      <c r="S129" s="32">
        <v>0.28767999999999999</v>
      </c>
      <c r="T129" s="29">
        <v>0.86031999999999997</v>
      </c>
      <c r="U129" s="29">
        <v>0.28682999999999997</v>
      </c>
      <c r="V129" s="29">
        <v>0.27450999999999998</v>
      </c>
      <c r="W129" s="29">
        <v>0.23529</v>
      </c>
      <c r="X129" s="30">
        <v>139.88999999999999</v>
      </c>
      <c r="Y129" s="29">
        <v>0.67432000000000003</v>
      </c>
      <c r="Z129" s="29">
        <v>0.48048999999999997</v>
      </c>
      <c r="AA129" s="29">
        <v>0.316</v>
      </c>
      <c r="AB129" s="30">
        <v>14</v>
      </c>
      <c r="AC129" s="29">
        <v>0.40909000000000001</v>
      </c>
    </row>
    <row r="130" spans="1:49" x14ac:dyDescent="0.2">
      <c r="A130" s="17" t="str">
        <f t="shared" si="10"/>
        <v>UT</v>
      </c>
      <c r="B130" s="17" t="str">
        <f>IF(AND(OR(NOT(IsForecastDateRestricted),AND(D130&gt;=StartDate,D130&lt;=EndDate)),OR(NOT(IsTargetDateRestricted),AND(F130&gt;=FirstTargetDate,F130&lt;=EndTargetDate)),
OR(AND(Is1Week,E130="1 wk ahead inc death"),AND(Is2Week,E130="2 wk ahead inc death"),AND(Is3Week,E130="3 wk ahead inc death"),AND(Is4Week,E130="4 wk ahead inc death")),
OR(NOT(IsActiveModelsOnly),_xlfn.XLOOKUP(C130,'Model Analyzer'!B$4:B$100,'Model Analyzer'!C$4:C$100))),EvalData!C130,"NA")</f>
        <v>UT</v>
      </c>
      <c r="C130" s="17" t="s">
        <v>34</v>
      </c>
      <c r="D130" s="36" t="d">
        <v>2020-07-13</v>
      </c>
      <c r="E130" s="17" t="s">
        <v>11</v>
      </c>
      <c r="F130" s="36" t="d">
        <v>2020-07-18</v>
      </c>
      <c r="G130" s="26">
        <v>-160</v>
      </c>
      <c r="H130" s="27">
        <v>-0.03</v>
      </c>
      <c r="I130" s="28">
        <v>-2.9069999999999999E-2</v>
      </c>
      <c r="J130" s="28">
        <v>-2.9940000000000001E-2</v>
      </c>
      <c r="K130" s="29">
        <v>1</v>
      </c>
      <c r="L130" s="30">
        <v>2</v>
      </c>
      <c r="M130" s="29">
        <v>0.95833000000000002</v>
      </c>
      <c r="N130" s="30">
        <v>51</v>
      </c>
      <c r="O130" s="26">
        <v>19.87</v>
      </c>
      <c r="P130" s="26">
        <v>1276.94</v>
      </c>
      <c r="Q130" s="26">
        <v>36.799999999999997</v>
      </c>
      <c r="R130" s="31">
        <v>0.28189999999999998</v>
      </c>
      <c r="S130" s="32">
        <v>5.0520000000000002E-2</v>
      </c>
      <c r="T130" s="29">
        <v>0.65400000000000003</v>
      </c>
      <c r="U130" s="29">
        <v>5.1240000000000001E-2</v>
      </c>
      <c r="V130" s="29">
        <v>0.39216000000000001</v>
      </c>
      <c r="W130" s="29">
        <v>0.19608</v>
      </c>
      <c r="X130" s="30">
        <v>104.15</v>
      </c>
      <c r="Y130" s="29">
        <v>0.50405</v>
      </c>
      <c r="Z130" s="29">
        <v>0.45434000000000002</v>
      </c>
      <c r="AA130" s="29">
        <v>0.61099999999999999</v>
      </c>
      <c r="AB130" s="30">
        <v>5</v>
      </c>
      <c r="AC130" s="29">
        <v>0.81818000000000002</v>
      </c>
      <c r="AD130" s="30">
        <v>51</v>
      </c>
      <c r="AE130" s="29">
        <v>0.74509999999999998</v>
      </c>
      <c r="AF130" s="33">
        <v>2.5419999999999998</v>
      </c>
      <c r="AG130" s="33">
        <v>2.88</v>
      </c>
      <c r="AH130" s="33">
        <v>3.6</v>
      </c>
      <c r="AI130" s="33">
        <v>6.7770000000000001</v>
      </c>
      <c r="AJ130" s="33">
        <v>7.9580000000000002</v>
      </c>
      <c r="AK130" s="34">
        <v>16</v>
      </c>
      <c r="AL130" s="29">
        <v>0.23529</v>
      </c>
      <c r="AM130" s="29">
        <v>0.11765</v>
      </c>
      <c r="AN130" s="50">
        <v>25242</v>
      </c>
      <c r="AO130" s="30">
        <v>324.89999999999998</v>
      </c>
      <c r="AP130" s="29">
        <v>0.39111000000000001</v>
      </c>
      <c r="AQ130" s="29">
        <v>0.81652000000000002</v>
      </c>
      <c r="AR130" s="29">
        <v>0.41299999999999998</v>
      </c>
      <c r="AS130" s="54">
        <v>5</v>
      </c>
      <c r="AT130" s="29">
        <v>0.80952000000000002</v>
      </c>
      <c r="AU130" s="29">
        <v>0.75065000000000004</v>
      </c>
      <c r="AV130" s="54">
        <v>11</v>
      </c>
      <c r="AW130" s="29">
        <v>0.52381</v>
      </c>
    </row>
    <row r="131" spans="1:49" x14ac:dyDescent="0.2">
      <c r="A131" s="17" t="str">
        <f t="shared" si="10"/>
        <v>YYG</v>
      </c>
      <c r="B131" s="17" t="str">
        <f>IF(AND(OR(NOT(IsForecastDateRestricted),AND(D131&gt;=StartDate,D131&lt;=EndDate)),OR(NOT(IsTargetDateRestricted),AND(F131&gt;=FirstTargetDate,F131&lt;=EndTargetDate)),
OR(AND(Is1Week,E131="1 wk ahead inc death"),AND(Is2Week,E131="2 wk ahead inc death"),AND(Is3Week,E131="3 wk ahead inc death"),AND(Is4Week,E131="4 wk ahead inc death")),
OR(NOT(IsActiveModelsOnly),_xlfn.XLOOKUP(C131,'Model Analyzer'!B$4:B$100,'Model Analyzer'!C$4:C$100))),EvalData!C131,"NA")</f>
        <v>YYG</v>
      </c>
      <c r="C131" s="17" t="s">
        <v>35</v>
      </c>
      <c r="D131" s="36" t="d">
        <v>2020-07-13</v>
      </c>
      <c r="E131" s="17" t="s">
        <v>11</v>
      </c>
      <c r="F131" s="36" t="d">
        <v>2020-07-18</v>
      </c>
      <c r="G131" s="30">
        <v>-1570</v>
      </c>
      <c r="H131" s="32">
        <v>-0.33600000000000002</v>
      </c>
      <c r="I131" s="28">
        <v>-0.28525</v>
      </c>
      <c r="J131" s="28">
        <v>-0.39907999999999999</v>
      </c>
      <c r="K131" s="29">
        <v>0</v>
      </c>
      <c r="L131" s="30">
        <v>16</v>
      </c>
      <c r="M131" s="29">
        <v>0.375</v>
      </c>
      <c r="N131" s="30">
        <v>51</v>
      </c>
      <c r="O131" s="30">
        <v>20.32</v>
      </c>
      <c r="P131" s="30">
        <v>1097.6300000000001</v>
      </c>
      <c r="Q131" s="30">
        <v>36.14</v>
      </c>
      <c r="R131" s="38">
        <v>0.28276000000000001</v>
      </c>
      <c r="S131" s="32">
        <v>-0.13120999999999999</v>
      </c>
      <c r="T131" s="29">
        <v>0.62716000000000005</v>
      </c>
      <c r="U131" s="29">
        <v>-0.41654999999999998</v>
      </c>
      <c r="V131" s="29">
        <v>0.49020000000000002</v>
      </c>
      <c r="W131" s="29">
        <v>0.11765</v>
      </c>
      <c r="X131" s="30">
        <v>129.09</v>
      </c>
      <c r="Y131" s="29">
        <v>0.30247000000000002</v>
      </c>
      <c r="Z131" s="29">
        <v>0.3493</v>
      </c>
      <c r="AA131" s="29">
        <v>0.622</v>
      </c>
      <c r="AB131" s="30">
        <v>3</v>
      </c>
      <c r="AC131" s="29">
        <v>0.90908999999999995</v>
      </c>
      <c r="AD131" s="30">
        <v>51</v>
      </c>
      <c r="AE131" s="29">
        <v>0.80391999999999997</v>
      </c>
      <c r="AF131" s="33">
        <v>2</v>
      </c>
      <c r="AG131" s="33">
        <v>2.9769999999999999</v>
      </c>
      <c r="AH131" s="33">
        <v>4.1559999999999997</v>
      </c>
      <c r="AI131" s="33">
        <v>4.8780000000000001</v>
      </c>
      <c r="AJ131" s="33">
        <v>5.9550000000000001</v>
      </c>
      <c r="AK131" s="34">
        <v>7.8330000000000002</v>
      </c>
      <c r="AL131" s="29">
        <v>0.35293999999999998</v>
      </c>
      <c r="AM131" s="29">
        <v>3.9219999999999998E-2</v>
      </c>
      <c r="AN131" s="50">
        <v>38364</v>
      </c>
      <c r="AO131" s="30">
        <v>207.4</v>
      </c>
      <c r="AP131" s="29">
        <v>0.41847000000000001</v>
      </c>
      <c r="AQ131" s="29">
        <v>0.87363999999999997</v>
      </c>
      <c r="AR131" s="29">
        <v>0.433</v>
      </c>
      <c r="AS131" s="54">
        <v>4</v>
      </c>
      <c r="AT131" s="29">
        <v>0.85714000000000001</v>
      </c>
      <c r="AU131" s="29">
        <v>0.83026999999999995</v>
      </c>
      <c r="AV131" s="54">
        <v>5</v>
      </c>
      <c r="AW131" s="29">
        <v>0.80952000000000002</v>
      </c>
    </row>
    <row r="132" spans="1:49" x14ac:dyDescent="0.2">
      <c r="A132" s="17" t="str">
        <f t="shared" si="10"/>
        <v>Baseline</v>
      </c>
      <c r="B132" s="17" t="str">
        <f>IF(AND(OR(NOT(IsForecastDateRestricted),AND(D132&gt;=StartDate,D132&lt;=EndDate)),OR(NOT(IsTargetDateRestricted),AND(F132&gt;=FirstTargetDate,F132&lt;=EndTargetDate)),
OR(AND(Is1Week,E132="1 wk ahead inc death"),AND(Is2Week,E132="2 wk ahead inc death"),AND(Is3Week,E132="3 wk ahead inc death"),AND(Is4Week,E132="4 wk ahead inc death")),
OR(NOT(IsActiveModelsOnly),_xlfn.XLOOKUP(C132,'Model Analyzer'!B$4:B$100,'Model Analyzer'!C$4:C$100))),EvalData!C132,"NA")</f>
        <v>Baseline</v>
      </c>
      <c r="C132" s="17" t="s">
        <v>12</v>
      </c>
      <c r="D132" s="36" t="d">
        <v>2020-07-13</v>
      </c>
      <c r="E132" s="17" t="s">
        <v>36</v>
      </c>
      <c r="F132" s="36" t="d">
        <v>2020-07-25</v>
      </c>
      <c r="G132" s="26">
        <v>-3082</v>
      </c>
      <c r="H132" s="27">
        <v>-0.29799999999999999</v>
      </c>
      <c r="I132" s="28">
        <v>-0.25774000000000002</v>
      </c>
      <c r="J132" s="28">
        <v>-0.34722999999999998</v>
      </c>
      <c r="K132" s="29">
        <v>0</v>
      </c>
      <c r="L132" s="30">
        <v>14</v>
      </c>
      <c r="M132" s="29">
        <v>0.45833000000000002</v>
      </c>
      <c r="N132" s="30">
        <v>51</v>
      </c>
      <c r="O132" s="26">
        <v>24.29</v>
      </c>
      <c r="P132" s="26">
        <v>3158.47</v>
      </c>
      <c r="Q132" s="26">
        <v>104.71</v>
      </c>
      <c r="R132" s="31">
        <v>0.42114000000000001</v>
      </c>
      <c r="S132" s="32">
        <v>-0.28767999999999999</v>
      </c>
      <c r="T132" s="29">
        <v>0.92232000000000003</v>
      </c>
      <c r="U132" s="29">
        <v>-0.51619999999999999</v>
      </c>
      <c r="V132" s="29">
        <v>0.21568999999999999</v>
      </c>
      <c r="W132" s="29">
        <v>0.29411999999999999</v>
      </c>
      <c r="X132" s="30">
        <v>223.82</v>
      </c>
      <c r="Y132" s="29">
        <v>0.47654999999999997</v>
      </c>
      <c r="Z132" s="29">
        <v>0.50102000000000002</v>
      </c>
      <c r="AA132" s="29">
        <v>0.20799999999999999</v>
      </c>
      <c r="AB132" s="30">
        <v>17</v>
      </c>
      <c r="AC132" s="29">
        <v>0.27272999999999997</v>
      </c>
      <c r="AD132" s="30">
        <v>51</v>
      </c>
      <c r="AE132" s="29">
        <v>0.70587999999999995</v>
      </c>
      <c r="AF132" s="33">
        <v>3.6669999999999998</v>
      </c>
      <c r="AG132" s="33">
        <v>3.9769999999999999</v>
      </c>
      <c r="AH132" s="33">
        <v>4</v>
      </c>
      <c r="AI132" s="33">
        <v>3.8410000000000002</v>
      </c>
      <c r="AJ132" s="33">
        <v>4</v>
      </c>
      <c r="AK132" s="34">
        <v>4</v>
      </c>
      <c r="AL132" s="29">
        <v>0</v>
      </c>
      <c r="AM132" s="29">
        <v>0</v>
      </c>
      <c r="AN132" s="50">
        <v>24602</v>
      </c>
      <c r="AO132" s="30">
        <v>242.1</v>
      </c>
      <c r="AP132" s="29">
        <v>0.41921999999999998</v>
      </c>
      <c r="AQ132" s="29">
        <v>0.87519000000000002</v>
      </c>
      <c r="AR132" s="29">
        <v>0.74299999999999999</v>
      </c>
      <c r="AS132" s="54">
        <v>1</v>
      </c>
      <c r="AT132" s="29">
        <v>1</v>
      </c>
      <c r="AU132" s="29">
        <v>0.72746</v>
      </c>
      <c r="AV132" s="54">
        <v>8</v>
      </c>
      <c r="AW132" s="29">
        <v>0.66666999999999998</v>
      </c>
    </row>
    <row r="133" spans="1:49" x14ac:dyDescent="0.2">
      <c r="A133" s="17" t="str">
        <f t="shared" si="10"/>
        <v>Columbia</v>
      </c>
      <c r="B133" s="17" t="str">
        <f>IF(AND(OR(NOT(IsForecastDateRestricted),AND(D133&gt;=StartDate,D133&lt;=EndDate)),OR(NOT(IsTargetDateRestricted),AND(F133&gt;=FirstTargetDate,F133&lt;=EndTargetDate)),
OR(AND(Is1Week,E133="1 wk ahead inc death"),AND(Is2Week,E133="2 wk ahead inc death"),AND(Is3Week,E133="3 wk ahead inc death"),AND(Is4Week,E133="4 wk ahead inc death")),
OR(NOT(IsActiveModelsOnly),_xlfn.XLOOKUP(C133,'Model Analyzer'!B$4:B$100,'Model Analyzer'!C$4:C$100))),EvalData!C133,"NA")</f>
        <v>Columbia</v>
      </c>
      <c r="C133" s="17" t="s">
        <v>13</v>
      </c>
      <c r="D133" s="36" t="d">
        <v>2020-07-13</v>
      </c>
      <c r="E133" s="17" t="s">
        <v>36</v>
      </c>
      <c r="F133" s="36" t="d">
        <v>2020-07-25</v>
      </c>
      <c r="G133" s="26">
        <v>-1482</v>
      </c>
      <c r="H133" s="27">
        <v>-0.13200000000000001</v>
      </c>
      <c r="I133" s="28">
        <v>-0.12393</v>
      </c>
      <c r="J133" s="28">
        <v>-0.14147000000000001</v>
      </c>
      <c r="K133" s="29">
        <v>0.75</v>
      </c>
      <c r="L133" s="30">
        <v>8</v>
      </c>
      <c r="M133" s="29">
        <v>0.70833000000000002</v>
      </c>
      <c r="N133" s="30">
        <v>51</v>
      </c>
      <c r="O133" s="26">
        <v>45.34</v>
      </c>
      <c r="P133" s="26">
        <v>2041.15</v>
      </c>
      <c r="Q133" s="26">
        <v>79.900000000000006</v>
      </c>
      <c r="R133" s="31">
        <v>0.38522000000000001</v>
      </c>
      <c r="S133" s="32">
        <v>-0.12783</v>
      </c>
      <c r="T133" s="29">
        <v>0.54793999999999998</v>
      </c>
      <c r="U133" s="29">
        <v>-0.20746000000000001</v>
      </c>
      <c r="V133" s="29">
        <v>0.37254999999999999</v>
      </c>
      <c r="W133" s="29">
        <v>0.33333000000000002</v>
      </c>
      <c r="X133" s="30">
        <v>213.96</v>
      </c>
      <c r="Y133" s="29">
        <v>0.43684000000000001</v>
      </c>
      <c r="Z133" s="29">
        <v>0.54986999999999997</v>
      </c>
      <c r="AA133" s="29">
        <v>0.27200000000000002</v>
      </c>
      <c r="AB133" s="30">
        <v>13</v>
      </c>
      <c r="AC133" s="29">
        <v>0.45455000000000001</v>
      </c>
      <c r="AD133" s="30">
        <v>51</v>
      </c>
      <c r="AE133" s="29">
        <v>0.84314</v>
      </c>
      <c r="AF133" s="33">
        <v>2.3559999999999999</v>
      </c>
      <c r="AG133" s="33">
        <v>3.306</v>
      </c>
      <c r="AH133" s="33">
        <v>5.7649999999999997</v>
      </c>
      <c r="AI133" s="33">
        <v>37.033999999999999</v>
      </c>
      <c r="AJ133" s="33">
        <v>62</v>
      </c>
      <c r="AK133" s="34">
        <v>126</v>
      </c>
      <c r="AL133" s="29">
        <v>0.19608</v>
      </c>
      <c r="AM133" s="29">
        <v>0.33333000000000002</v>
      </c>
      <c r="AN133" s="50">
        <v>59960</v>
      </c>
      <c r="AO133" s="30">
        <v>206.4</v>
      </c>
      <c r="AP133" s="29">
        <v>0.30206</v>
      </c>
      <c r="AQ133" s="29">
        <v>0.63060000000000005</v>
      </c>
      <c r="AR133" s="29">
        <v>0.33</v>
      </c>
      <c r="AS133" s="54">
        <v>9</v>
      </c>
      <c r="AT133" s="29">
        <v>0.61904999999999999</v>
      </c>
      <c r="AU133" s="29">
        <v>0.75105999999999995</v>
      </c>
      <c r="AV133" s="54">
        <v>6</v>
      </c>
      <c r="AW133" s="29">
        <v>0.76190000000000002</v>
      </c>
    </row>
    <row r="134" spans="1:49" x14ac:dyDescent="0.2">
      <c r="A134" s="17" t="str">
        <f t="shared" si="10"/>
        <v>Columbia-UNC</v>
      </c>
      <c r="B134" s="17" t="str">
        <f>IF(AND(OR(NOT(IsForecastDateRestricted),AND(D134&gt;=StartDate,D134&lt;=EndDate)),OR(NOT(IsTargetDateRestricted),AND(F134&gt;=FirstTargetDate,F134&lt;=EndTargetDate)),
OR(AND(Is1Week,E134="1 wk ahead inc death"),AND(Is2Week,E134="2 wk ahead inc death"),AND(Is3Week,E134="3 wk ahead inc death"),AND(Is4Week,E134="4 wk ahead inc death")),
OR(NOT(IsActiveModelsOnly),_xlfn.XLOOKUP(C134,'Model Analyzer'!B$4:B$100,'Model Analyzer'!C$4:C$100))),EvalData!C134,"NA")</f>
        <v>Columbia-UNC</v>
      </c>
      <c r="C134" s="17" t="s">
        <v>14</v>
      </c>
      <c r="D134" s="36" t="d">
        <v>2020-07-13</v>
      </c>
      <c r="E134" s="17" t="s">
        <v>36</v>
      </c>
      <c r="F134" s="36" t="d">
        <v>2020-07-25</v>
      </c>
      <c r="G134" s="26">
        <v>1481</v>
      </c>
      <c r="H134" s="27">
        <v>0.11700000000000001</v>
      </c>
      <c r="I134" s="28">
        <v>0.12385</v>
      </c>
      <c r="J134" s="28">
        <v>0.12385</v>
      </c>
      <c r="K134" s="29">
        <v>0.75</v>
      </c>
      <c r="L134" s="30">
        <v>7</v>
      </c>
      <c r="M134" s="29">
        <v>0.75</v>
      </c>
    </row>
    <row r="135" spans="1:49" x14ac:dyDescent="0.2">
      <c r="A135" s="17" t="str">
        <f t="shared" ref="A135:A198" si="11">IF(OR(B135="NA",NOT(IsMinimumForecastsToParticipate),COUNTIF(B$7:B$3184,"="&amp;C135)&gt;=MinForecastsToParticipate),B135,"NA")</f>
        <v>Covid19Sim</v>
      </c>
      <c r="B135" s="17" t="str">
        <f>IF(AND(OR(NOT(IsForecastDateRestricted),AND(D135&gt;=StartDate,D135&lt;=EndDate)),OR(NOT(IsTargetDateRestricted),AND(F135&gt;=FirstTargetDate,F135&lt;=EndTargetDate)),
OR(AND(Is1Week,E135="1 wk ahead inc death"),AND(Is2Week,E135="2 wk ahead inc death"),AND(Is3Week,E135="3 wk ahead inc death"),AND(Is4Week,E135="4 wk ahead inc death")),
OR(NOT(IsActiveModelsOnly),_xlfn.XLOOKUP(C135,'Model Analyzer'!B$4:B$100,'Model Analyzer'!C$4:C$100))),EvalData!C135,"NA")</f>
        <v>Covid19Sim</v>
      </c>
      <c r="C135" s="17" t="s">
        <v>39</v>
      </c>
      <c r="D135" s="36" t="d">
        <v>2020-07-13</v>
      </c>
      <c r="E135" s="17" t="s">
        <v>36</v>
      </c>
      <c r="F135" s="36" t="d">
        <v>2020-07-25</v>
      </c>
      <c r="G135" s="30">
        <v>-5595</v>
      </c>
      <c r="H135" s="32">
        <v>-0.63100000000000001</v>
      </c>
      <c r="I135" s="28">
        <v>-0.46788999999999997</v>
      </c>
      <c r="J135" s="28">
        <v>-0.87929999999999997</v>
      </c>
      <c r="K135" s="29">
        <v>0</v>
      </c>
      <c r="L135" s="30">
        <v>22</v>
      </c>
      <c r="M135" s="29">
        <v>0.125</v>
      </c>
      <c r="N135" s="30">
        <v>51</v>
      </c>
      <c r="O135" s="30">
        <v>110.9</v>
      </c>
      <c r="P135" s="30">
        <v>2673.42</v>
      </c>
      <c r="Q135" s="30">
        <v>91.18</v>
      </c>
      <c r="R135" s="38">
        <v>0.4224</v>
      </c>
      <c r="S135" s="32">
        <v>-0.18915000000000001</v>
      </c>
      <c r="T135" s="29">
        <v>0.43143999999999999</v>
      </c>
      <c r="U135" s="29">
        <v>9.0740000000000001E-2</v>
      </c>
      <c r="V135" s="29">
        <v>0.27450999999999998</v>
      </c>
      <c r="W135" s="29">
        <v>0.29411999999999999</v>
      </c>
      <c r="X135" s="30">
        <v>222.87</v>
      </c>
      <c r="Y135" s="29">
        <v>0.55237999999999998</v>
      </c>
      <c r="Z135" s="29">
        <v>0.60263999999999995</v>
      </c>
      <c r="AA135" s="29">
        <v>0.16700000000000001</v>
      </c>
      <c r="AB135" s="30">
        <v>19</v>
      </c>
      <c r="AC135" s="29">
        <v>0.18182000000000001</v>
      </c>
      <c r="AD135" s="30">
        <v>51</v>
      </c>
      <c r="AE135" s="29">
        <v>0.47059000000000001</v>
      </c>
      <c r="AF135" s="33">
        <v>0.66300000000000003</v>
      </c>
      <c r="AG135" s="33">
        <v>1.2170000000000001</v>
      </c>
      <c r="AH135" s="33">
        <v>1.72</v>
      </c>
      <c r="AI135" s="33">
        <v>3.7869999999999999</v>
      </c>
      <c r="AJ135" s="33">
        <v>3.8650000000000002</v>
      </c>
      <c r="AK135" s="34">
        <v>6.0540000000000003</v>
      </c>
      <c r="AL135" s="29">
        <v>5.8819999999999997E-2</v>
      </c>
      <c r="AM135" s="29">
        <v>0.27450999999999998</v>
      </c>
      <c r="AN135" s="50">
        <v>120005</v>
      </c>
      <c r="AO135" s="30">
        <v>603.79999999999995</v>
      </c>
      <c r="AP135" s="29">
        <v>0.73962000000000006</v>
      </c>
      <c r="AQ135" s="29">
        <v>1</v>
      </c>
      <c r="AR135" s="29">
        <v>0.14399999999999999</v>
      </c>
      <c r="AS135" s="54">
        <v>17</v>
      </c>
      <c r="AT135" s="29">
        <v>0.23810000000000001</v>
      </c>
      <c r="AU135" s="29">
        <v>0.49536000000000002</v>
      </c>
      <c r="AV135" s="54">
        <v>15</v>
      </c>
      <c r="AW135" s="29">
        <v>0.33333000000000002</v>
      </c>
    </row>
    <row r="136" spans="1:49" x14ac:dyDescent="0.2">
      <c r="A136" s="17" t="str">
        <f t="shared" si="11"/>
        <v>Ensemble</v>
      </c>
      <c r="B136" s="17" t="str">
        <f>IF(AND(OR(NOT(IsForecastDateRestricted),AND(D136&gt;=StartDate,D136&lt;=EndDate)),OR(NOT(IsTargetDateRestricted),AND(F136&gt;=FirstTargetDate,F136&lt;=EndTargetDate)),
OR(AND(Is1Week,E136="1 wk ahead inc death"),AND(Is2Week,E136="2 wk ahead inc death"),AND(Is3Week,E136="3 wk ahead inc death"),AND(Is4Week,E136="4 wk ahead inc death")),
OR(NOT(IsActiveModelsOnly),_xlfn.XLOOKUP(C136,'Model Analyzer'!B$4:B$100,'Model Analyzer'!C$4:C$100))),EvalData!C136,"NA")</f>
        <v>Ensemble</v>
      </c>
      <c r="C136" s="17" t="s">
        <v>15</v>
      </c>
      <c r="D136" s="36" t="d">
        <v>2020-07-13</v>
      </c>
      <c r="E136" s="17" t="s">
        <v>36</v>
      </c>
      <c r="F136" s="36" t="d">
        <v>2020-07-25</v>
      </c>
      <c r="G136" s="26">
        <v>-1919</v>
      </c>
      <c r="H136" s="27">
        <v>-0.17499999999999999</v>
      </c>
      <c r="I136" s="28">
        <v>-0.16048000000000001</v>
      </c>
      <c r="J136" s="28">
        <v>-0.19114999999999999</v>
      </c>
      <c r="K136" s="29">
        <v>0.75</v>
      </c>
      <c r="L136" s="30">
        <v>10</v>
      </c>
      <c r="M136" s="29">
        <v>0.625</v>
      </c>
      <c r="N136" s="30">
        <v>51</v>
      </c>
      <c r="O136" s="26">
        <v>12.39</v>
      </c>
      <c r="P136" s="26">
        <v>2288.37</v>
      </c>
      <c r="Q136" s="26">
        <v>78.63</v>
      </c>
      <c r="R136" s="31">
        <v>0.23093</v>
      </c>
      <c r="S136" s="32">
        <v>-3.9890000000000002E-2</v>
      </c>
      <c r="T136" s="29">
        <v>0.53242999999999996</v>
      </c>
      <c r="U136" s="29">
        <v>-0.10045999999999999</v>
      </c>
      <c r="V136" s="29">
        <v>0.49020000000000002</v>
      </c>
      <c r="W136" s="29">
        <v>0.11765</v>
      </c>
      <c r="X136" s="30">
        <v>222.82</v>
      </c>
      <c r="Y136" s="29">
        <v>0.36609000000000003</v>
      </c>
      <c r="Z136" s="29">
        <v>0.34881000000000001</v>
      </c>
      <c r="AA136" s="29">
        <v>0.60899999999999999</v>
      </c>
      <c r="AB136" s="30">
        <v>3</v>
      </c>
      <c r="AC136" s="29">
        <v>0.90908999999999995</v>
      </c>
      <c r="AD136" s="30">
        <v>51</v>
      </c>
      <c r="AE136" s="29">
        <v>0.86275000000000002</v>
      </c>
      <c r="AF136" s="33">
        <v>2.923</v>
      </c>
      <c r="AG136" s="33">
        <v>3.5339999999999998</v>
      </c>
      <c r="AH136" s="33">
        <v>4.3410000000000002</v>
      </c>
      <c r="AI136" s="33">
        <v>5.234</v>
      </c>
      <c r="AJ136" s="33">
        <v>5.319</v>
      </c>
      <c r="AK136" s="34">
        <v>9.25</v>
      </c>
      <c r="AL136" s="29">
        <v>0.33333000000000002</v>
      </c>
      <c r="AM136" s="29">
        <v>5.8819999999999997E-2</v>
      </c>
      <c r="AN136" s="50">
        <v>48669</v>
      </c>
      <c r="AO136" s="30">
        <v>134.4</v>
      </c>
      <c r="AP136" s="29">
        <v>0.36847000000000002</v>
      </c>
      <c r="AQ136" s="29">
        <v>0.76926000000000005</v>
      </c>
      <c r="AR136" s="29">
        <v>0.495</v>
      </c>
      <c r="AS136" s="54">
        <v>3</v>
      </c>
      <c r="AT136" s="29">
        <v>0.90476000000000001</v>
      </c>
      <c r="AU136" s="29">
        <v>0.85490999999999995</v>
      </c>
      <c r="AV136" s="54">
        <v>2</v>
      </c>
      <c r="AW136" s="29">
        <v>0.95238</v>
      </c>
    </row>
    <row r="137" spans="1:49" x14ac:dyDescent="0.2">
      <c r="A137" s="17" t="str">
        <f t="shared" si="11"/>
        <v>ERDC</v>
      </c>
      <c r="B137" s="17" t="str">
        <f>IF(AND(OR(NOT(IsForecastDateRestricted),AND(D137&gt;=StartDate,D137&lt;=EndDate)),OR(NOT(IsTargetDateRestricted),AND(F137&gt;=FirstTargetDate,F137&lt;=EndTargetDate)),
OR(AND(Is1Week,E137="1 wk ahead inc death"),AND(Is2Week,E137="2 wk ahead inc death"),AND(Is3Week,E137="3 wk ahead inc death"),AND(Is4Week,E137="4 wk ahead inc death")),
OR(NOT(IsActiveModelsOnly),_xlfn.XLOOKUP(C137,'Model Analyzer'!B$4:B$100,'Model Analyzer'!C$4:C$100))),EvalData!C137,"NA")</f>
        <v>ERDC</v>
      </c>
      <c r="C137" s="17" t="s">
        <v>16</v>
      </c>
      <c r="D137" s="36" t="d">
        <v>2020-07-13</v>
      </c>
      <c r="E137" s="17" t="s">
        <v>36</v>
      </c>
      <c r="F137" s="36" t="d">
        <v>2020-07-25</v>
      </c>
      <c r="G137" s="30">
        <v>273</v>
      </c>
      <c r="H137" s="32">
        <v>2.3E-2</v>
      </c>
      <c r="I137" s="28">
        <v>2.283E-2</v>
      </c>
      <c r="J137" s="28">
        <v>2.283E-2</v>
      </c>
      <c r="K137" s="29">
        <v>1</v>
      </c>
      <c r="L137" s="30">
        <v>1</v>
      </c>
      <c r="M137" s="29">
        <v>1</v>
      </c>
      <c r="N137" s="30">
        <v>51</v>
      </c>
      <c r="O137" s="30">
        <v>16.62</v>
      </c>
      <c r="P137" s="30">
        <v>3321.66</v>
      </c>
      <c r="Q137" s="30">
        <v>97.84</v>
      </c>
      <c r="R137" s="38">
        <v>0.36546000000000001</v>
      </c>
      <c r="S137" s="32">
        <v>0.2041</v>
      </c>
      <c r="T137" s="29">
        <v>0.68218000000000001</v>
      </c>
      <c r="U137" s="29">
        <v>8.7870000000000004E-2</v>
      </c>
      <c r="V137" s="29">
        <v>0.29411999999999999</v>
      </c>
      <c r="W137" s="29">
        <v>0.23529</v>
      </c>
      <c r="X137" s="30">
        <v>215.54</v>
      </c>
      <c r="Y137" s="29">
        <v>0.50885999999999998</v>
      </c>
      <c r="Z137" s="29">
        <v>0.43131999999999998</v>
      </c>
      <c r="AA137" s="29">
        <v>0.33100000000000002</v>
      </c>
      <c r="AB137" s="30">
        <v>8</v>
      </c>
      <c r="AC137" s="29">
        <v>0.68181999999999998</v>
      </c>
      <c r="AD137" s="30">
        <v>51</v>
      </c>
      <c r="AE137" s="29">
        <v>0.23529</v>
      </c>
      <c r="AF137" s="33">
        <v>1.169</v>
      </c>
      <c r="AG137" s="33">
        <v>1.234</v>
      </c>
      <c r="AH137" s="33">
        <v>1.365</v>
      </c>
      <c r="AI137" s="33">
        <v>1.5960000000000001</v>
      </c>
      <c r="AJ137" s="33">
        <v>1.69</v>
      </c>
      <c r="AK137" s="34">
        <v>2.2400000000000002</v>
      </c>
      <c r="AL137" s="29">
        <v>1.9609999999999999E-2</v>
      </c>
      <c r="AM137" s="29">
        <v>0</v>
      </c>
      <c r="AN137" s="50">
        <v>141960</v>
      </c>
      <c r="AO137" s="30">
        <v>628.6</v>
      </c>
      <c r="AP137" s="29">
        <v>0.79754999999999998</v>
      </c>
      <c r="AQ137" s="29">
        <v>1</v>
      </c>
      <c r="AR137" s="29">
        <v>0.22700000000000001</v>
      </c>
      <c r="AS137" s="54">
        <v>12</v>
      </c>
      <c r="AT137" s="29">
        <v>0.47619</v>
      </c>
      <c r="AU137" s="29">
        <v>0.24768000000000001</v>
      </c>
      <c r="AV137" s="54">
        <v>22</v>
      </c>
      <c r="AW137" s="29">
        <v>0</v>
      </c>
    </row>
    <row r="138" spans="1:49" x14ac:dyDescent="0.2">
      <c r="A138" s="17" t="str">
        <f t="shared" si="11"/>
        <v>ESG</v>
      </c>
      <c r="B138" s="17" t="str">
        <f>IF(AND(OR(NOT(IsForecastDateRestricted),AND(D138&gt;=StartDate,D138&lt;=EndDate)),OR(NOT(IsTargetDateRestricted),AND(F138&gt;=FirstTargetDate,F138&lt;=EndTargetDate)),
OR(AND(Is1Week,E138="1 wk ahead inc death"),AND(Is2Week,E138="2 wk ahead inc death"),AND(Is3Week,E138="3 wk ahead inc death"),AND(Is4Week,E138="4 wk ahead inc death")),
OR(NOT(IsActiveModelsOnly),_xlfn.XLOOKUP(C138,'Model Analyzer'!B$4:B$100,'Model Analyzer'!C$4:C$100))),EvalData!C138,"NA")</f>
        <v>ESG</v>
      </c>
      <c r="C138" s="17" t="s">
        <v>40</v>
      </c>
      <c r="D138" s="36" t="d">
        <v>2020-07-13</v>
      </c>
      <c r="E138" s="17" t="s">
        <v>36</v>
      </c>
      <c r="F138" s="36" t="d">
        <v>2020-07-25</v>
      </c>
      <c r="G138" s="30">
        <v>-17075</v>
      </c>
      <c r="H138" s="32">
        <v>-10.082000000000001</v>
      </c>
      <c r="I138" s="28">
        <v>-1.42791</v>
      </c>
      <c r="J138" s="28">
        <v>3.3369200000000001</v>
      </c>
      <c r="K138" s="29">
        <v>0</v>
      </c>
      <c r="L138" s="30">
        <v>25</v>
      </c>
      <c r="M138" s="29">
        <v>0</v>
      </c>
      <c r="N138" s="30">
        <v>44</v>
      </c>
      <c r="O138" s="30">
        <v>233.19</v>
      </c>
      <c r="P138" s="30">
        <v>315475.92</v>
      </c>
      <c r="Q138" s="30">
        <v>378.43</v>
      </c>
      <c r="R138" s="38">
        <v>0.81472999999999995</v>
      </c>
      <c r="S138" s="32">
        <v>-0.64137999999999995</v>
      </c>
      <c r="T138" s="29">
        <v>0.59155000000000002</v>
      </c>
      <c r="U138" s="29">
        <v>0.72121000000000002</v>
      </c>
      <c r="V138" s="29">
        <v>0.13636000000000001</v>
      </c>
      <c r="W138" s="29">
        <v>0.54544999999999999</v>
      </c>
      <c r="X138" s="30">
        <v>1315.5</v>
      </c>
      <c r="Y138" s="29">
        <v>1.8736999999999999</v>
      </c>
      <c r="Z138" s="29">
        <v>2.40442</v>
      </c>
      <c r="AA138" s="29">
        <v>7.0000000000000001E-3</v>
      </c>
      <c r="AB138" s="30">
        <v>22</v>
      </c>
      <c r="AC138" s="29">
        <v>4.5449999999999997E-2</v>
      </c>
      <c r="AD138" s="30">
        <v>44</v>
      </c>
      <c r="AE138" s="29">
        <v>0.65908999999999995</v>
      </c>
      <c r="AF138" s="33">
        <v>0.70599999999999996</v>
      </c>
      <c r="AG138" s="33">
        <v>1.6080000000000001</v>
      </c>
      <c r="AH138" s="33">
        <v>2.2570000000000001</v>
      </c>
      <c r="AI138" s="33">
        <v>5.5620000000000003</v>
      </c>
      <c r="AJ138" s="33">
        <v>4.3609999999999998</v>
      </c>
      <c r="AK138" s="34">
        <v>10.778</v>
      </c>
      <c r="AL138" s="29">
        <v>0</v>
      </c>
      <c r="AM138" s="29">
        <v>0.63636000000000004</v>
      </c>
      <c r="AN138" s="50">
        <v>429772</v>
      </c>
      <c r="AO138" s="30">
        <v>2047.9</v>
      </c>
      <c r="AP138" s="29">
        <v>0.62985000000000002</v>
      </c>
      <c r="AQ138" s="29">
        <v>1</v>
      </c>
      <c r="AR138" s="29">
        <v>2.1000000000000001E-2</v>
      </c>
      <c r="AS138" s="54">
        <v>21</v>
      </c>
      <c r="AT138" s="29">
        <v>4.7620000000000003E-2</v>
      </c>
      <c r="AU138" s="29">
        <v>0.59855999999999998</v>
      </c>
      <c r="AV138" s="54">
        <v>12</v>
      </c>
      <c r="AW138" s="29">
        <v>0.47619</v>
      </c>
    </row>
    <row r="139" spans="1:49" x14ac:dyDescent="0.2">
      <c r="A139" s="17" t="str">
        <f t="shared" si="11"/>
        <v>GT-DeepCOVID</v>
      </c>
      <c r="B139" s="17" t="str">
        <f>IF(AND(OR(NOT(IsForecastDateRestricted),AND(D139&gt;=StartDate,D139&lt;=EndDate)),OR(NOT(IsTargetDateRestricted),AND(F139&gt;=FirstTargetDate,F139&lt;=EndTargetDate)),
OR(AND(Is1Week,E139="1 wk ahead inc death"),AND(Is2Week,E139="2 wk ahead inc death"),AND(Is3Week,E139="3 wk ahead inc death"),AND(Is4Week,E139="4 wk ahead inc death")),
OR(NOT(IsActiveModelsOnly),_xlfn.XLOOKUP(C139,'Model Analyzer'!B$4:B$100,'Model Analyzer'!C$4:C$100))),EvalData!C139,"NA")</f>
        <v>GT-DeepCOVID</v>
      </c>
      <c r="C139" s="17" t="s">
        <v>17</v>
      </c>
      <c r="D139" s="36" t="d">
        <v>2020-07-13</v>
      </c>
      <c r="E139" s="17" t="s">
        <v>36</v>
      </c>
      <c r="F139" s="36" t="d">
        <v>2020-07-25</v>
      </c>
      <c r="G139" s="26">
        <v>-394</v>
      </c>
      <c r="H139" s="27">
        <v>-3.4000000000000002E-2</v>
      </c>
      <c r="I139" s="28">
        <v>-3.295E-2</v>
      </c>
      <c r="J139" s="28">
        <v>-3.4070000000000003E-2</v>
      </c>
      <c r="K139" s="29">
        <v>1</v>
      </c>
      <c r="L139" s="30">
        <v>2</v>
      </c>
      <c r="M139" s="29">
        <v>0.95833000000000002</v>
      </c>
      <c r="N139" s="30">
        <v>46</v>
      </c>
      <c r="O139" s="26">
        <v>22.86</v>
      </c>
      <c r="P139" s="26">
        <v>12595.31</v>
      </c>
      <c r="Q139" s="26">
        <v>137.78</v>
      </c>
      <c r="R139" s="31">
        <v>0.35804000000000002</v>
      </c>
      <c r="S139" s="32">
        <v>8.5599999999999996E-2</v>
      </c>
      <c r="T139" s="29">
        <v>0.93223999999999996</v>
      </c>
      <c r="U139" s="29">
        <v>0.53619000000000006</v>
      </c>
      <c r="V139" s="29">
        <v>0.30435000000000001</v>
      </c>
      <c r="W139" s="29">
        <v>0.32608999999999999</v>
      </c>
      <c r="X139" s="30">
        <v>320.58</v>
      </c>
      <c r="Y139" s="29">
        <v>0.86536999999999997</v>
      </c>
      <c r="Z139" s="29">
        <v>0.50185999999999997</v>
      </c>
      <c r="AA139" s="29">
        <v>0.21199999999999999</v>
      </c>
      <c r="AB139" s="30">
        <v>15</v>
      </c>
      <c r="AC139" s="29">
        <v>0.36364000000000002</v>
      </c>
      <c r="AD139" s="30">
        <v>46</v>
      </c>
      <c r="AE139" s="29">
        <v>0.56521999999999994</v>
      </c>
      <c r="AF139" s="33">
        <v>1.597</v>
      </c>
      <c r="AG139" s="33">
        <v>2.1949999999999998</v>
      </c>
      <c r="AH139" s="33">
        <v>2.923</v>
      </c>
      <c r="AI139" s="33">
        <v>3.3210000000000002</v>
      </c>
      <c r="AJ139" s="33">
        <v>3.77</v>
      </c>
      <c r="AK139" s="34">
        <v>6.1449999999999996</v>
      </c>
      <c r="AL139" s="29">
        <v>0.1087</v>
      </c>
      <c r="AM139" s="29">
        <v>0</v>
      </c>
      <c r="AN139" s="50">
        <v>125014</v>
      </c>
      <c r="AO139" s="30">
        <v>563.6</v>
      </c>
      <c r="AP139" s="29">
        <v>0.52403999999999995</v>
      </c>
      <c r="AQ139" s="29">
        <v>1</v>
      </c>
      <c r="AR139" s="29">
        <v>0.433</v>
      </c>
      <c r="AS139" s="54">
        <v>5</v>
      </c>
      <c r="AT139" s="29">
        <v>0.80952000000000002</v>
      </c>
      <c r="AU139" s="29">
        <v>0.53664000000000001</v>
      </c>
      <c r="AV139" s="54">
        <v>13</v>
      </c>
      <c r="AW139" s="29">
        <v>0.42857000000000001</v>
      </c>
    </row>
    <row r="140" spans="1:49" x14ac:dyDescent="0.2">
      <c r="A140" s="17" t="str">
        <f t="shared" si="11"/>
        <v>ISU</v>
      </c>
      <c r="B140" s="17" t="str">
        <f>IF(AND(OR(NOT(IsForecastDateRestricted),AND(D140&gt;=StartDate,D140&lt;=EndDate)),OR(NOT(IsTargetDateRestricted),AND(F140&gt;=FirstTargetDate,F140&lt;=EndTargetDate)),
OR(AND(Is1Week,E140="1 wk ahead inc death"),AND(Is2Week,E140="2 wk ahead inc death"),AND(Is3Week,E140="3 wk ahead inc death"),AND(Is4Week,E140="4 wk ahead inc death")),
OR(NOT(IsActiveModelsOnly),_xlfn.XLOOKUP(C140,'Model Analyzer'!B$4:B$100,'Model Analyzer'!C$4:C$100))),EvalData!C140,"NA")</f>
        <v>ISU</v>
      </c>
      <c r="C140" s="17" t="s">
        <v>41</v>
      </c>
      <c r="D140" s="36" t="d">
        <v>2020-07-13</v>
      </c>
      <c r="E140" s="17" t="s">
        <v>36</v>
      </c>
      <c r="F140" s="36" t="d">
        <v>2020-07-25</v>
      </c>
      <c r="G140" s="30">
        <v>-2293</v>
      </c>
      <c r="H140" s="32">
        <v>-0.21299999999999999</v>
      </c>
      <c r="I140" s="28">
        <v>-0.19175</v>
      </c>
      <c r="J140" s="28">
        <v>-0.23724999999999999</v>
      </c>
      <c r="K140" s="29">
        <v>0.75</v>
      </c>
      <c r="L140" s="30">
        <v>11</v>
      </c>
      <c r="M140" s="29">
        <v>0.58333000000000002</v>
      </c>
      <c r="N140" s="30">
        <v>49</v>
      </c>
      <c r="O140" s="30">
        <v>23.97</v>
      </c>
      <c r="P140" s="30">
        <v>4538.4799999999996</v>
      </c>
      <c r="Q140" s="30">
        <v>111.06</v>
      </c>
      <c r="R140" s="38">
        <v>0.34014</v>
      </c>
      <c r="S140" s="32">
        <v>0</v>
      </c>
      <c r="T140" s="29">
        <v>0.94137999999999999</v>
      </c>
      <c r="U140" s="29">
        <v>-0.14074999999999999</v>
      </c>
      <c r="V140" s="29">
        <v>0.32652999999999999</v>
      </c>
      <c r="W140" s="29">
        <v>0.18367</v>
      </c>
      <c r="X140" s="30">
        <v>264.39</v>
      </c>
      <c r="Y140" s="29">
        <v>0.57652999999999999</v>
      </c>
      <c r="Z140" s="29">
        <v>0.45669999999999999</v>
      </c>
      <c r="AA140" s="29">
        <v>0.32800000000000001</v>
      </c>
      <c r="AB140" s="30">
        <v>9</v>
      </c>
      <c r="AC140" s="29">
        <v>0.63636000000000004</v>
      </c>
      <c r="AD140" s="30">
        <v>49</v>
      </c>
      <c r="AE140" s="29">
        <v>0.51019999999999999</v>
      </c>
      <c r="AF140" s="33">
        <v>1.589</v>
      </c>
      <c r="AG140" s="33">
        <v>1.7110000000000001</v>
      </c>
      <c r="AH140" s="33">
        <v>2.0409999999999999</v>
      </c>
      <c r="AI140" s="33">
        <v>3.0350000000000001</v>
      </c>
      <c r="AJ140" s="33">
        <v>2.6739999999999999</v>
      </c>
      <c r="AK140" s="34">
        <v>5.2670000000000003</v>
      </c>
      <c r="AL140" s="29">
        <v>4.0820000000000002E-2</v>
      </c>
      <c r="AM140" s="29">
        <v>6.1219999999999997E-2</v>
      </c>
      <c r="AN140" s="50">
        <v>130246</v>
      </c>
      <c r="AO140" s="30">
        <v>549.20000000000005</v>
      </c>
      <c r="AP140" s="29">
        <v>0.60706000000000004</v>
      </c>
      <c r="AQ140" s="29">
        <v>1</v>
      </c>
      <c r="AR140" s="29">
        <v>0.41299999999999998</v>
      </c>
      <c r="AS140" s="54">
        <v>6</v>
      </c>
      <c r="AT140" s="29">
        <v>0.76190000000000002</v>
      </c>
      <c r="AU140" s="29">
        <v>0.51600000000000001</v>
      </c>
      <c r="AV140" s="54">
        <v>14</v>
      </c>
      <c r="AW140" s="29">
        <v>0.38095000000000001</v>
      </c>
    </row>
    <row r="141" spans="1:49" x14ac:dyDescent="0.2">
      <c r="A141" s="17" t="str">
        <f t="shared" si="11"/>
        <v>JHU</v>
      </c>
      <c r="B141" s="17" t="str">
        <f>IF(AND(OR(NOT(IsForecastDateRestricted),AND(D141&gt;=StartDate,D141&lt;=EndDate)),OR(NOT(IsTargetDateRestricted),AND(F141&gt;=FirstTargetDate,F141&lt;=EndTargetDate)),
OR(AND(Is1Week,E141="1 wk ahead inc death"),AND(Is2Week,E141="2 wk ahead inc death"),AND(Is3Week,E141="3 wk ahead inc death"),AND(Is4Week,E141="4 wk ahead inc death")),
OR(NOT(IsActiveModelsOnly),_xlfn.XLOOKUP(C141,'Model Analyzer'!B$4:B$100,'Model Analyzer'!C$4:C$100))),EvalData!C141,"NA")</f>
        <v>JHU</v>
      </c>
      <c r="C141" s="17" t="s">
        <v>19</v>
      </c>
      <c r="D141" s="36" t="d">
        <v>2020-07-13</v>
      </c>
      <c r="E141" s="17" t="s">
        <v>36</v>
      </c>
      <c r="F141" s="36" t="d">
        <v>2020-07-25</v>
      </c>
      <c r="G141" s="30">
        <v>-1088</v>
      </c>
      <c r="H141" s="32">
        <v>-9.5000000000000001E-2</v>
      </c>
      <c r="I141" s="28">
        <v>-9.0990000000000001E-2</v>
      </c>
      <c r="J141" s="28">
        <v>-0.10009</v>
      </c>
      <c r="K141" s="29">
        <v>0.9</v>
      </c>
      <c r="L141" s="30">
        <v>6</v>
      </c>
      <c r="M141" s="29">
        <v>0.79166999999999998</v>
      </c>
      <c r="N141" s="30">
        <v>51</v>
      </c>
      <c r="O141" s="30">
        <v>41.47</v>
      </c>
      <c r="P141" s="30">
        <v>3169.59</v>
      </c>
      <c r="Q141" s="30">
        <v>102.24</v>
      </c>
      <c r="R141" s="38">
        <v>0.41444999999999999</v>
      </c>
      <c r="S141" s="32">
        <v>0.23180000000000001</v>
      </c>
      <c r="T141" s="29">
        <v>1.13442</v>
      </c>
      <c r="U141" s="29">
        <v>-3.3E-3</v>
      </c>
      <c r="V141" s="29">
        <v>0.23529</v>
      </c>
      <c r="W141" s="29">
        <v>0.25490000000000002</v>
      </c>
      <c r="X141" s="30">
        <v>230.38</v>
      </c>
      <c r="Y141" s="29">
        <v>0.75065000000000004</v>
      </c>
      <c r="Z141" s="29">
        <v>0.60924999999999996</v>
      </c>
      <c r="AA141" s="29">
        <v>0.182</v>
      </c>
      <c r="AB141" s="30">
        <v>18</v>
      </c>
      <c r="AC141" s="29">
        <v>0.22727</v>
      </c>
      <c r="AD141" s="30">
        <v>51</v>
      </c>
      <c r="AE141" s="29">
        <v>0.94118000000000002</v>
      </c>
      <c r="AF141" s="33">
        <v>3.1589999999999998</v>
      </c>
      <c r="AG141" s="33">
        <v>4.3810000000000002</v>
      </c>
      <c r="AH141" s="33">
        <v>8.7439999999999998</v>
      </c>
      <c r="AI141" s="33">
        <v>17.738</v>
      </c>
      <c r="AJ141" s="33">
        <v>16.5</v>
      </c>
      <c r="AK141" s="34">
        <v>38</v>
      </c>
      <c r="AL141" s="29">
        <v>0.25490000000000002</v>
      </c>
      <c r="AM141" s="29">
        <v>0.47059000000000001</v>
      </c>
      <c r="AN141" s="50">
        <v>34481</v>
      </c>
      <c r="AO141" s="30">
        <v>294.5</v>
      </c>
      <c r="AP141" s="29">
        <v>0.26377</v>
      </c>
      <c r="AQ141" s="29">
        <v>0.55066000000000004</v>
      </c>
      <c r="AR141" s="29">
        <v>0.22700000000000001</v>
      </c>
      <c r="AS141" s="54">
        <v>12</v>
      </c>
      <c r="AT141" s="29">
        <v>0.47619</v>
      </c>
      <c r="AU141" s="29">
        <v>0.78881000000000001</v>
      </c>
      <c r="AV141" s="54">
        <v>5</v>
      </c>
      <c r="AW141" s="29">
        <v>0.80952000000000002</v>
      </c>
    </row>
    <row r="142" spans="1:49" x14ac:dyDescent="0.2">
      <c r="A142" s="17" t="str">
        <f t="shared" si="11"/>
        <v>LANL</v>
      </c>
      <c r="B142" s="17" t="str">
        <f>IF(AND(OR(NOT(IsForecastDateRestricted),AND(D142&gt;=StartDate,D142&lt;=EndDate)),OR(NOT(IsTargetDateRestricted),AND(F142&gt;=FirstTargetDate,F142&lt;=EndTargetDate)),
OR(AND(Is1Week,E142="1 wk ahead inc death"),AND(Is2Week,E142="2 wk ahead inc death"),AND(Is3Week,E142="3 wk ahead inc death"),AND(Is4Week,E142="4 wk ahead inc death")),
OR(NOT(IsActiveModelsOnly),_xlfn.XLOOKUP(C142,'Model Analyzer'!B$4:B$100,'Model Analyzer'!C$4:C$100))),EvalData!C142,"NA")</f>
        <v>LANL</v>
      </c>
      <c r="C142" s="17" t="s">
        <v>20</v>
      </c>
      <c r="D142" s="36" t="d">
        <v>2020-07-13</v>
      </c>
      <c r="E142" s="17" t="s">
        <v>36</v>
      </c>
      <c r="F142" s="36" t="d">
        <v>2020-07-25</v>
      </c>
      <c r="G142" s="26">
        <v>-3634</v>
      </c>
      <c r="H142" s="27">
        <v>-0.36199999999999999</v>
      </c>
      <c r="I142" s="28">
        <v>-0.3039</v>
      </c>
      <c r="J142" s="28">
        <v>-0.43657000000000001</v>
      </c>
      <c r="K142" s="29">
        <v>0</v>
      </c>
      <c r="L142" s="30">
        <v>17</v>
      </c>
      <c r="M142" s="29">
        <v>0.33333000000000002</v>
      </c>
      <c r="N142" s="30">
        <v>51</v>
      </c>
      <c r="O142" s="26">
        <v>18.16</v>
      </c>
      <c r="P142" s="26">
        <v>3029.89</v>
      </c>
      <c r="Q142" s="26">
        <v>100.47</v>
      </c>
      <c r="R142" s="31">
        <v>0.34915000000000002</v>
      </c>
      <c r="S142" s="32">
        <v>-0.20763999999999999</v>
      </c>
      <c r="T142" s="29">
        <v>0.74168000000000001</v>
      </c>
      <c r="U142" s="29">
        <v>-0.23107</v>
      </c>
      <c r="V142" s="29">
        <v>0.21568999999999999</v>
      </c>
      <c r="W142" s="29">
        <v>0.23529</v>
      </c>
      <c r="X142" s="30">
        <v>263.55</v>
      </c>
      <c r="Y142" s="29">
        <v>0.49199999999999999</v>
      </c>
      <c r="Z142" s="29">
        <v>0.49036000000000002</v>
      </c>
      <c r="AA142" s="29">
        <v>0.32500000000000001</v>
      </c>
      <c r="AB142" s="30">
        <v>10</v>
      </c>
      <c r="AC142" s="29">
        <v>0.59091000000000005</v>
      </c>
      <c r="AD142" s="30">
        <v>51</v>
      </c>
      <c r="AE142" s="29">
        <v>0.92157</v>
      </c>
      <c r="AF142" s="33">
        <v>4.484</v>
      </c>
      <c r="AG142" s="33">
        <v>4.8810000000000002</v>
      </c>
      <c r="AH142" s="33">
        <v>6.1</v>
      </c>
      <c r="AI142" s="33">
        <v>7.3150000000000004</v>
      </c>
      <c r="AJ142" s="33">
        <v>6.9</v>
      </c>
      <c r="AK142" s="34">
        <v>11.5</v>
      </c>
      <c r="AL142" s="29">
        <v>0.72548999999999997</v>
      </c>
      <c r="AM142" s="29">
        <v>0.11765</v>
      </c>
      <c r="AN142" s="50">
        <v>61465</v>
      </c>
      <c r="AO142" s="30">
        <v>161.4</v>
      </c>
      <c r="AP142" s="29">
        <v>0.27832000000000001</v>
      </c>
      <c r="AQ142" s="29">
        <v>0.58104999999999996</v>
      </c>
      <c r="AR142" s="29">
        <v>8.3000000000000004E-2</v>
      </c>
      <c r="AS142" s="54">
        <v>19</v>
      </c>
      <c r="AT142" s="29">
        <v>0.14285999999999999</v>
      </c>
      <c r="AU142" s="29">
        <v>0.79454999999999998</v>
      </c>
      <c r="AV142" s="54">
        <v>4</v>
      </c>
      <c r="AW142" s="29">
        <v>0.85714000000000001</v>
      </c>
    </row>
    <row r="143" spans="1:49" x14ac:dyDescent="0.2">
      <c r="A143" s="17" t="str">
        <f t="shared" si="11"/>
        <v>LSHTM</v>
      </c>
      <c r="B143" s="17" t="str">
        <f>IF(AND(OR(NOT(IsForecastDateRestricted),AND(D143&gt;=StartDate,D143&lt;=EndDate)),OR(NOT(IsTargetDateRestricted),AND(F143&gt;=FirstTargetDate,F143&lt;=EndTargetDate)),
OR(AND(Is1Week,E143="1 wk ahead inc death"),AND(Is2Week,E143="2 wk ahead inc death"),AND(Is3Week,E143="3 wk ahead inc death"),AND(Is4Week,E143="4 wk ahead inc death")),
OR(NOT(IsActiveModelsOnly),_xlfn.XLOOKUP(C143,'Model Analyzer'!B$4:B$100,'Model Analyzer'!C$4:C$100))),EvalData!C143,"NA")</f>
        <v>LSHTM</v>
      </c>
      <c r="C143" s="17" t="s">
        <v>21</v>
      </c>
      <c r="D143" s="36" t="d">
        <v>2020-07-13</v>
      </c>
      <c r="E143" s="17" t="s">
        <v>36</v>
      </c>
      <c r="F143" s="36" t="d">
        <v>2020-07-25</v>
      </c>
      <c r="G143" s="30">
        <v>-7745</v>
      </c>
      <c r="H143" s="32">
        <v>-1.0429999999999999</v>
      </c>
      <c r="I143" s="28">
        <v>-0.64768000000000003</v>
      </c>
      <c r="J143" s="28">
        <v>-1.83836</v>
      </c>
      <c r="K143" s="29">
        <v>0</v>
      </c>
      <c r="L143" s="30">
        <v>23</v>
      </c>
      <c r="M143" s="29">
        <v>8.3330000000000001E-2</v>
      </c>
      <c r="N143" s="30">
        <v>23</v>
      </c>
      <c r="O143" s="30">
        <v>84.9</v>
      </c>
      <c r="P143" s="30">
        <v>13800.62</v>
      </c>
      <c r="Q143" s="30">
        <v>318.43</v>
      </c>
      <c r="R143" s="38">
        <v>0.47674</v>
      </c>
      <c r="S143" s="32">
        <v>-0.40989999999999999</v>
      </c>
      <c r="T143" s="29">
        <v>0.65615000000000001</v>
      </c>
      <c r="U143" s="29">
        <v>-0.43940000000000001</v>
      </c>
      <c r="V143" s="29">
        <v>0.17391000000000001</v>
      </c>
      <c r="W143" s="29">
        <v>0.30435000000000001</v>
      </c>
      <c r="X143" s="30">
        <v>568.64</v>
      </c>
      <c r="Y143" s="29">
        <v>0.71982000000000002</v>
      </c>
      <c r="Z143" s="29">
        <v>1.1414500000000001</v>
      </c>
      <c r="AA143" s="29">
        <v>1.4E-2</v>
      </c>
      <c r="AB143" s="30">
        <v>21</v>
      </c>
      <c r="AC143" s="29">
        <v>9.0910000000000005E-2</v>
      </c>
      <c r="AD143" s="30">
        <v>23</v>
      </c>
      <c r="AE143" s="29">
        <v>0.73912999999999995</v>
      </c>
      <c r="AF143" s="33">
        <v>3.1179999999999999</v>
      </c>
      <c r="AG143" s="33">
        <v>4.2789999999999999</v>
      </c>
      <c r="AH143" s="33">
        <v>8.6959999999999997</v>
      </c>
      <c r="AI143" s="33">
        <v>11.231</v>
      </c>
      <c r="AJ143" s="33">
        <v>13.422000000000001</v>
      </c>
      <c r="AK143" s="34">
        <v>25.09</v>
      </c>
      <c r="AL143" s="29">
        <v>0.26086999999999999</v>
      </c>
      <c r="AM143" s="29">
        <v>0.43478</v>
      </c>
      <c r="AN143" s="50">
        <v>122947</v>
      </c>
      <c r="AO143" s="30">
        <v>266.89999999999998</v>
      </c>
      <c r="AP143" s="29">
        <v>0.31612000000000001</v>
      </c>
      <c r="AQ143" s="29">
        <v>0.65995000000000004</v>
      </c>
      <c r="AR143" s="29">
        <v>2.1000000000000001E-2</v>
      </c>
      <c r="AS143" s="54">
        <v>21</v>
      </c>
      <c r="AT143" s="29">
        <v>4.7620000000000003E-2</v>
      </c>
      <c r="AU143" s="29">
        <v>0.29873</v>
      </c>
      <c r="AV143" s="54">
        <v>19</v>
      </c>
      <c r="AW143" s="29">
        <v>0.14285999999999999</v>
      </c>
    </row>
    <row r="144" spans="1:49" x14ac:dyDescent="0.2">
      <c r="A144" s="17" t="str">
        <f t="shared" si="11"/>
        <v>MIT-CovAlliance</v>
      </c>
      <c r="B144" s="17" t="str">
        <f>IF(AND(OR(NOT(IsForecastDateRestricted),AND(D144&gt;=StartDate,D144&lt;=EndDate)),OR(NOT(IsTargetDateRestricted),AND(F144&gt;=FirstTargetDate,F144&lt;=EndTargetDate)),
OR(AND(Is1Week,E144="1 wk ahead inc death"),AND(Is2Week,E144="2 wk ahead inc death"),AND(Is3Week,E144="3 wk ahead inc death"),AND(Is4Week,E144="4 wk ahead inc death")),
OR(NOT(IsActiveModelsOnly),_xlfn.XLOOKUP(C144,'Model Analyzer'!B$4:B$100,'Model Analyzer'!C$4:C$100))),EvalData!C144,"NA")</f>
        <v>MIT-CovAlliance</v>
      </c>
      <c r="C144" s="17" t="s">
        <v>22</v>
      </c>
      <c r="D144" s="36" t="d">
        <v>2020-07-13</v>
      </c>
      <c r="E144" s="17" t="s">
        <v>36</v>
      </c>
      <c r="F144" s="36" t="d">
        <v>2020-07-25</v>
      </c>
      <c r="G144" s="30">
        <v>-8959</v>
      </c>
      <c r="H144" s="32">
        <v>-1.383</v>
      </c>
      <c r="I144" s="28">
        <v>-0.74921000000000004</v>
      </c>
      <c r="J144" s="28">
        <v>-2.98733</v>
      </c>
      <c r="K144" s="29">
        <v>0</v>
      </c>
      <c r="L144" s="30">
        <v>24</v>
      </c>
      <c r="M144" s="29">
        <v>4.1669999999999999E-2</v>
      </c>
      <c r="N144" s="30">
        <v>51</v>
      </c>
      <c r="O144" s="30">
        <v>386.49</v>
      </c>
      <c r="P144" s="30">
        <v>168243.72</v>
      </c>
      <c r="Q144" s="30">
        <v>391.51</v>
      </c>
      <c r="R144" s="38">
        <v>1.10964</v>
      </c>
      <c r="S144" s="32">
        <v>-0.26073000000000002</v>
      </c>
      <c r="T144" s="29">
        <v>-0.15084</v>
      </c>
      <c r="U144" s="29">
        <v>3.0187300000000001</v>
      </c>
      <c r="V144" s="29">
        <v>5.8819999999999997E-2</v>
      </c>
      <c r="W144" s="29">
        <v>0.66666999999999998</v>
      </c>
      <c r="X144" s="30">
        <v>956.5</v>
      </c>
      <c r="Y144" s="29">
        <v>2.4807100000000002</v>
      </c>
      <c r="Z144" s="29">
        <v>2.4435099999999998</v>
      </c>
      <c r="AA144" s="29">
        <v>2E-3</v>
      </c>
      <c r="AB144" s="30">
        <v>23</v>
      </c>
      <c r="AC144" s="29">
        <v>0</v>
      </c>
      <c r="AD144" s="30">
        <v>51</v>
      </c>
      <c r="AE144" s="29">
        <v>0.25490000000000002</v>
      </c>
      <c r="AF144" s="33">
        <v>0.57499999999999996</v>
      </c>
      <c r="AG144" s="33">
        <v>1.861</v>
      </c>
      <c r="AH144" s="33">
        <v>2.823</v>
      </c>
      <c r="AI144" s="33">
        <v>9.4160000000000004</v>
      </c>
      <c r="AJ144" s="33">
        <v>5.1639999999999997</v>
      </c>
      <c r="AK144" s="34">
        <v>22</v>
      </c>
      <c r="AL144" s="29">
        <v>1.9609999999999999E-2</v>
      </c>
      <c r="AM144" s="29">
        <v>0.13725000000000001</v>
      </c>
      <c r="AN144" s="50">
        <v>559302</v>
      </c>
      <c r="AO144" s="30">
        <v>3581</v>
      </c>
      <c r="AP144" s="29">
        <v>0.58052000000000004</v>
      </c>
      <c r="AQ144" s="29">
        <v>1</v>
      </c>
      <c r="AR144" s="29">
        <v>0.10299999999999999</v>
      </c>
      <c r="AS144" s="54">
        <v>18</v>
      </c>
      <c r="AT144" s="29">
        <v>0.19048000000000001</v>
      </c>
      <c r="AU144" s="29">
        <v>0.26832</v>
      </c>
      <c r="AV144" s="54">
        <v>20</v>
      </c>
      <c r="AW144" s="29">
        <v>9.5240000000000005E-2</v>
      </c>
    </row>
    <row r="145" spans="1:49" x14ac:dyDescent="0.2">
      <c r="A145" s="17" t="str">
        <f t="shared" si="11"/>
        <v>MIT-ORC</v>
      </c>
      <c r="B145" s="17" t="str">
        <f>IF(AND(OR(NOT(IsForecastDateRestricted),AND(D145&gt;=StartDate,D145&lt;=EndDate)),OR(NOT(IsTargetDateRestricted),AND(F145&gt;=FirstTargetDate,F145&lt;=EndTargetDate)),
OR(AND(Is1Week,E145="1 wk ahead inc death"),AND(Is2Week,E145="2 wk ahead inc death"),AND(Is3Week,E145="3 wk ahead inc death"),AND(Is4Week,E145="4 wk ahead inc death")),
OR(NOT(IsActiveModelsOnly),_xlfn.XLOOKUP(C145,'Model Analyzer'!B$4:B$100,'Model Analyzer'!C$4:C$100))),EvalData!C145,"NA")</f>
        <v>MIT-ORC</v>
      </c>
      <c r="C145" s="17" t="s">
        <v>23</v>
      </c>
      <c r="D145" s="36" t="d">
        <v>2020-07-13</v>
      </c>
      <c r="E145" s="17" t="s">
        <v>36</v>
      </c>
      <c r="F145" s="36" t="d">
        <v>2020-07-25</v>
      </c>
      <c r="G145" s="26">
        <v>1820</v>
      </c>
      <c r="H145" s="27">
        <v>0.14199999999999999</v>
      </c>
      <c r="I145" s="28">
        <v>0.1522</v>
      </c>
      <c r="J145" s="28">
        <v>0.1522</v>
      </c>
      <c r="K145" s="29">
        <v>0.75</v>
      </c>
      <c r="L145" s="30">
        <v>9</v>
      </c>
      <c r="M145" s="29">
        <v>0.66666999999999998</v>
      </c>
      <c r="N145" s="30">
        <v>51</v>
      </c>
      <c r="O145" s="26">
        <v>15.23</v>
      </c>
      <c r="P145" s="26">
        <v>5109.07</v>
      </c>
      <c r="Q145" s="26">
        <v>106.57</v>
      </c>
      <c r="R145" s="31">
        <v>0.28382000000000002</v>
      </c>
      <c r="S145" s="32">
        <v>3.5340000000000003E-2</v>
      </c>
      <c r="T145" s="29">
        <v>0.61007999999999996</v>
      </c>
      <c r="U145" s="29">
        <v>6.3240000000000005E-2</v>
      </c>
      <c r="V145" s="29">
        <v>0.45097999999999999</v>
      </c>
      <c r="W145" s="29">
        <v>0.19608</v>
      </c>
      <c r="X145" s="30">
        <v>256.48</v>
      </c>
      <c r="Y145" s="29">
        <v>0.46285999999999999</v>
      </c>
      <c r="Z145" s="29">
        <v>0.37039</v>
      </c>
      <c r="AA145" s="29">
        <v>0.46400000000000002</v>
      </c>
      <c r="AB145" s="30">
        <v>5</v>
      </c>
      <c r="AC145" s="29">
        <v>0.81818000000000002</v>
      </c>
      <c r="AD145" s="30">
        <v>51</v>
      </c>
      <c r="AE145" s="29">
        <v>0.90195999999999998</v>
      </c>
      <c r="AF145" s="33">
        <v>7</v>
      </c>
      <c r="AG145" s="33">
        <v>27.526</v>
      </c>
      <c r="AH145" s="33">
        <v>89.5</v>
      </c>
      <c r="AI145" s="33">
        <v>254.71</v>
      </c>
      <c r="AJ145" s="33">
        <v>173.333</v>
      </c>
      <c r="AK145" s="34">
        <v>407</v>
      </c>
      <c r="AL145" s="29">
        <v>1.9609999999999999E-2</v>
      </c>
      <c r="AM145" s="29">
        <v>0.84314</v>
      </c>
      <c r="AN145" s="50">
        <v>46720</v>
      </c>
      <c r="AO145" s="30">
        <v>242.9</v>
      </c>
      <c r="AP145" s="29">
        <v>0.12095</v>
      </c>
      <c r="AQ145" s="29">
        <v>0.2525</v>
      </c>
      <c r="AR145" s="29">
        <v>4.1000000000000002E-2</v>
      </c>
      <c r="AS145" s="54">
        <v>20</v>
      </c>
      <c r="AT145" s="29">
        <v>9.5240000000000005E-2</v>
      </c>
      <c r="AU145" s="29">
        <v>0.39068000000000003</v>
      </c>
      <c r="AV145" s="54">
        <v>17</v>
      </c>
      <c r="AW145" s="29">
        <v>0.23810000000000001</v>
      </c>
    </row>
    <row r="146" spans="1:49" x14ac:dyDescent="0.2">
      <c r="A146" s="17" t="str">
        <f t="shared" si="11"/>
        <v>MOBS</v>
      </c>
      <c r="B146" s="17" t="str">
        <f>IF(AND(OR(NOT(IsForecastDateRestricted),AND(D146&gt;=StartDate,D146&lt;=EndDate)),OR(NOT(IsTargetDateRestricted),AND(F146&gt;=FirstTargetDate,F146&lt;=EndTargetDate)),
OR(AND(Is1Week,E146="1 wk ahead inc death"),AND(Is2Week,E146="2 wk ahead inc death"),AND(Is3Week,E146="3 wk ahead inc death"),AND(Is4Week,E146="4 wk ahead inc death")),
OR(NOT(IsActiveModelsOnly),_xlfn.XLOOKUP(C146,'Model Analyzer'!B$4:B$100,'Model Analyzer'!C$4:C$100))),EvalData!C146,"NA")</f>
        <v>MOBS</v>
      </c>
      <c r="C146" s="17" t="s">
        <v>24</v>
      </c>
      <c r="D146" s="36" t="d">
        <v>2020-07-13</v>
      </c>
      <c r="E146" s="17" t="s">
        <v>36</v>
      </c>
      <c r="F146" s="36" t="d">
        <v>2020-07-25</v>
      </c>
      <c r="G146" s="30">
        <v>-3363</v>
      </c>
      <c r="H146" s="32">
        <v>-0.33</v>
      </c>
      <c r="I146" s="28">
        <v>-0.28122999999999998</v>
      </c>
      <c r="J146" s="28">
        <v>-0.39127000000000001</v>
      </c>
      <c r="K146" s="29">
        <v>0</v>
      </c>
      <c r="L146" s="30">
        <v>15</v>
      </c>
      <c r="M146" s="29">
        <v>0.41666999999999998</v>
      </c>
      <c r="N146" s="30">
        <v>50</v>
      </c>
      <c r="O146" s="30">
        <v>18.16</v>
      </c>
      <c r="P146" s="30">
        <v>4240.17</v>
      </c>
      <c r="Q146" s="30">
        <v>115.5</v>
      </c>
      <c r="R146" s="38">
        <v>0.35089999999999999</v>
      </c>
      <c r="S146" s="32">
        <v>-0.26917000000000002</v>
      </c>
      <c r="T146" s="29">
        <v>0.74112</v>
      </c>
      <c r="U146" s="29">
        <v>-0.34921999999999997</v>
      </c>
      <c r="V146" s="29">
        <v>0.28000000000000003</v>
      </c>
      <c r="W146" s="29">
        <v>0.16</v>
      </c>
      <c r="X146" s="30">
        <v>292.39999999999998</v>
      </c>
      <c r="Y146" s="29">
        <v>0.43217</v>
      </c>
      <c r="Z146" s="29">
        <v>0.43025000000000002</v>
      </c>
      <c r="AA146" s="29">
        <v>0.27</v>
      </c>
      <c r="AB146" s="30">
        <v>14</v>
      </c>
      <c r="AC146" s="29">
        <v>0.40909000000000001</v>
      </c>
      <c r="AD146" s="30">
        <v>50</v>
      </c>
      <c r="AE146" s="29">
        <v>0.7</v>
      </c>
      <c r="AF146" s="33">
        <v>1.909</v>
      </c>
      <c r="AG146" s="33">
        <v>2.2029999999999998</v>
      </c>
      <c r="AH146" s="33">
        <v>3.2029999999999998</v>
      </c>
      <c r="AI146" s="33">
        <v>5.6740000000000004</v>
      </c>
      <c r="AJ146" s="33">
        <v>4.9320000000000004</v>
      </c>
      <c r="AK146" s="34">
        <v>13.625999999999999</v>
      </c>
      <c r="AL146" s="29">
        <v>0.14000000000000001</v>
      </c>
      <c r="AM146" s="29">
        <v>0.1</v>
      </c>
      <c r="AN146" s="50">
        <v>112355</v>
      </c>
      <c r="AO146" s="30">
        <v>255.3</v>
      </c>
      <c r="AP146" s="29">
        <v>0.46223999999999998</v>
      </c>
      <c r="AQ146" s="29">
        <v>0.96499999999999997</v>
      </c>
      <c r="AR146" s="29">
        <v>0.47499999999999998</v>
      </c>
      <c r="AS146" s="54">
        <v>4</v>
      </c>
      <c r="AT146" s="29">
        <v>0.85714000000000001</v>
      </c>
      <c r="AU146" s="29">
        <v>0.72119</v>
      </c>
      <c r="AV146" s="54">
        <v>9</v>
      </c>
      <c r="AW146" s="29">
        <v>0.61904999999999999</v>
      </c>
    </row>
    <row r="147" spans="1:49" x14ac:dyDescent="0.2">
      <c r="A147" s="17" t="str">
        <f t="shared" si="11"/>
        <v>NotreDame-Mobility</v>
      </c>
      <c r="B147" s="17" t="str">
        <f>IF(AND(OR(NOT(IsForecastDateRestricted),AND(D147&gt;=StartDate,D147&lt;=EndDate)),OR(NOT(IsTargetDateRestricted),AND(F147&gt;=FirstTargetDate,F147&lt;=EndTargetDate)),
OR(AND(Is1Week,E147="1 wk ahead inc death"),AND(Is2Week,E147="2 wk ahead inc death"),AND(Is3Week,E147="3 wk ahead inc death"),AND(Is4Week,E147="4 wk ahead inc death")),
OR(NOT(IsActiveModelsOnly),_xlfn.XLOOKUP(C147,'Model Analyzer'!B$4:B$100,'Model Analyzer'!C$4:C$100))),EvalData!C147,"NA")</f>
        <v>NotreDame-Mobility</v>
      </c>
      <c r="C147" s="17" t="s">
        <v>25</v>
      </c>
      <c r="D147" s="36" t="d">
        <v>2020-07-13</v>
      </c>
      <c r="E147" s="17" t="s">
        <v>36</v>
      </c>
      <c r="F147" s="36" t="d">
        <v>2020-07-25</v>
      </c>
      <c r="G147" s="30">
        <v>-4903</v>
      </c>
      <c r="H147" s="32">
        <v>-0.52800000000000002</v>
      </c>
      <c r="I147" s="28">
        <v>-0.41002</v>
      </c>
      <c r="J147" s="28">
        <v>-0.69496999999999998</v>
      </c>
      <c r="K147" s="29">
        <v>0</v>
      </c>
      <c r="L147" s="30">
        <v>21</v>
      </c>
      <c r="M147" s="29">
        <v>0.16667000000000001</v>
      </c>
      <c r="N147" s="30">
        <v>51</v>
      </c>
      <c r="O147" s="30">
        <v>59.54</v>
      </c>
      <c r="P147" s="30">
        <v>3238.04</v>
      </c>
      <c r="Q147" s="30">
        <v>105.33</v>
      </c>
      <c r="R147" s="38">
        <v>0.35227000000000003</v>
      </c>
      <c r="S147" s="32">
        <v>-0.23399</v>
      </c>
      <c r="T147" s="29">
        <v>0.82606999999999997</v>
      </c>
      <c r="U147" s="29">
        <v>-0.58496000000000004</v>
      </c>
      <c r="V147" s="29">
        <v>0.31373000000000001</v>
      </c>
      <c r="W147" s="29">
        <v>0.21568999999999999</v>
      </c>
      <c r="X147" s="30">
        <v>261.62</v>
      </c>
      <c r="Y147" s="29">
        <v>0.38562999999999997</v>
      </c>
      <c r="Z147" s="29">
        <v>0.47464000000000001</v>
      </c>
      <c r="AA147" s="29">
        <v>0.20899999999999999</v>
      </c>
      <c r="AB147" s="30">
        <v>16</v>
      </c>
      <c r="AC147" s="29">
        <v>0.31818000000000002</v>
      </c>
      <c r="AD147" s="30">
        <v>51</v>
      </c>
      <c r="AE147" s="29">
        <v>0.66666999999999998</v>
      </c>
      <c r="AF147" s="33">
        <v>2.1589999999999998</v>
      </c>
      <c r="AG147" s="33">
        <v>2.7570000000000001</v>
      </c>
      <c r="AH147" s="33">
        <v>6.1539999999999999</v>
      </c>
      <c r="AI147" s="33">
        <v>11.762</v>
      </c>
      <c r="AJ147" s="33">
        <v>10.98</v>
      </c>
      <c r="AK147" s="34">
        <v>27</v>
      </c>
      <c r="AL147" s="29">
        <v>0.27450999999999998</v>
      </c>
      <c r="AM147" s="29">
        <v>0.19608</v>
      </c>
      <c r="AN147" s="50">
        <v>97534</v>
      </c>
      <c r="AO147" s="30">
        <v>235.7</v>
      </c>
      <c r="AP147" s="29">
        <v>0.33753</v>
      </c>
      <c r="AQ147" s="29">
        <v>0.70465999999999995</v>
      </c>
      <c r="AR147" s="29">
        <v>0.20599999999999999</v>
      </c>
      <c r="AS147" s="54">
        <v>16</v>
      </c>
      <c r="AT147" s="29">
        <v>0.28571000000000002</v>
      </c>
      <c r="AU147" s="29">
        <v>0.61453000000000002</v>
      </c>
      <c r="AV147" s="54">
        <v>11</v>
      </c>
      <c r="AW147" s="29">
        <v>0.52381</v>
      </c>
    </row>
    <row r="148" spans="1:49" x14ac:dyDescent="0.2">
      <c r="A148" s="17" t="str">
        <f t="shared" si="11"/>
        <v>Oliver Wyman</v>
      </c>
      <c r="B148" s="17" t="str">
        <f>IF(AND(OR(NOT(IsForecastDateRestricted),AND(D148&gt;=StartDate,D148&lt;=EndDate)),OR(NOT(IsTargetDateRestricted),AND(F148&gt;=FirstTargetDate,F148&lt;=EndTargetDate)),
OR(AND(Is1Week,E148="1 wk ahead inc death"),AND(Is2Week,E148="2 wk ahead inc death"),AND(Is3Week,E148="3 wk ahead inc death"),AND(Is4Week,E148="4 wk ahead inc death")),
OR(NOT(IsActiveModelsOnly),_xlfn.XLOOKUP(C148,'Model Analyzer'!B$4:B$100,'Model Analyzer'!C$4:C$100))),EvalData!C148,"NA")</f>
        <v>Oliver Wyman</v>
      </c>
      <c r="C148" s="17" t="s">
        <v>26</v>
      </c>
      <c r="D148" s="36" t="d">
        <v>2020-07-13</v>
      </c>
      <c r="E148" s="17" t="s">
        <v>36</v>
      </c>
      <c r="F148" s="36" t="d">
        <v>2020-07-25</v>
      </c>
      <c r="G148" s="26">
        <v>-594</v>
      </c>
      <c r="H148" s="27">
        <v>-5.0999999999999997E-2</v>
      </c>
      <c r="I148" s="28">
        <v>-4.9669999999999999E-2</v>
      </c>
      <c r="J148" s="28">
        <v>-5.2269999999999997E-2</v>
      </c>
      <c r="K148" s="29">
        <v>0.9</v>
      </c>
      <c r="L148" s="30">
        <v>3</v>
      </c>
      <c r="M148" s="29">
        <v>0.91666999999999998</v>
      </c>
      <c r="N148" s="30">
        <v>51</v>
      </c>
      <c r="O148" s="26">
        <v>14.93</v>
      </c>
      <c r="P148" s="26">
        <v>2286.52</v>
      </c>
      <c r="Q148" s="26">
        <v>85.98</v>
      </c>
      <c r="R148" s="31">
        <v>0.29599999999999999</v>
      </c>
      <c r="S148" s="32">
        <v>0.10536</v>
      </c>
      <c r="T148" s="29">
        <v>0.61494000000000004</v>
      </c>
      <c r="U148" s="29">
        <v>-7.9949999999999993E-2</v>
      </c>
      <c r="V148" s="29">
        <v>0.41176000000000001</v>
      </c>
      <c r="W148" s="29">
        <v>0.15686</v>
      </c>
      <c r="X148" s="30">
        <v>199.25</v>
      </c>
      <c r="Y148" s="29">
        <v>0.38886999999999999</v>
      </c>
      <c r="Z148" s="29">
        <v>0.35582999999999998</v>
      </c>
      <c r="AA148" s="29">
        <v>0.498</v>
      </c>
      <c r="AB148" s="30">
        <v>4</v>
      </c>
      <c r="AC148" s="29">
        <v>0.86363999999999996</v>
      </c>
      <c r="AD148" s="30">
        <v>51</v>
      </c>
      <c r="AE148" s="29">
        <v>0.84314</v>
      </c>
      <c r="AF148" s="33">
        <v>2.78</v>
      </c>
      <c r="AG148" s="33">
        <v>3.653</v>
      </c>
      <c r="AH148" s="33">
        <v>5.6470000000000002</v>
      </c>
      <c r="AI148" s="33">
        <v>33.392000000000003</v>
      </c>
      <c r="AJ148" s="33">
        <v>21</v>
      </c>
      <c r="AK148" s="34">
        <v>94</v>
      </c>
      <c r="AL148" s="29">
        <v>0.33333000000000002</v>
      </c>
      <c r="AM148" s="29">
        <v>0.29411999999999999</v>
      </c>
      <c r="AN148" s="50">
        <v>31566</v>
      </c>
      <c r="AO148" s="30">
        <v>164.6</v>
      </c>
      <c r="AP148" s="29">
        <v>0.2787</v>
      </c>
      <c r="AQ148" s="29">
        <v>0.58182999999999996</v>
      </c>
      <c r="AR148" s="29">
        <v>0.22700000000000001</v>
      </c>
      <c r="AS148" s="54">
        <v>12</v>
      </c>
      <c r="AT148" s="29">
        <v>0.47619</v>
      </c>
      <c r="AU148" s="29">
        <v>0.71264000000000005</v>
      </c>
      <c r="AV148" s="54">
        <v>10</v>
      </c>
      <c r="AW148" s="29">
        <v>0.57142999999999999</v>
      </c>
    </row>
    <row r="149" spans="1:49" x14ac:dyDescent="0.2">
      <c r="A149" s="17" t="str">
        <f t="shared" si="11"/>
        <v>PSI</v>
      </c>
      <c r="B149" s="17" t="str">
        <f>IF(AND(OR(NOT(IsForecastDateRestricted),AND(D149&gt;=StartDate,D149&lt;=EndDate)),OR(NOT(IsTargetDateRestricted),AND(F149&gt;=FirstTargetDate,F149&lt;=EndTargetDate)),
OR(AND(Is1Week,E149="1 wk ahead inc death"),AND(Is2Week,E149="2 wk ahead inc death"),AND(Is3Week,E149="3 wk ahead inc death"),AND(Is4Week,E149="4 wk ahead inc death")),
OR(NOT(IsActiveModelsOnly),_xlfn.XLOOKUP(C149,'Model Analyzer'!B$4:B$100,'Model Analyzer'!C$4:C$100))),EvalData!C149,"NA")</f>
        <v>PSI</v>
      </c>
      <c r="C149" s="17" t="s">
        <v>27</v>
      </c>
      <c r="D149" s="36" t="d">
        <v>2020-07-13</v>
      </c>
      <c r="E149" s="17" t="s">
        <v>36</v>
      </c>
      <c r="F149" s="36" t="d">
        <v>2020-07-25</v>
      </c>
      <c r="G149" s="30">
        <v>-3858</v>
      </c>
      <c r="H149" s="32">
        <v>-0.39</v>
      </c>
      <c r="I149" s="28">
        <v>-0.32262999999999997</v>
      </c>
      <c r="J149" s="28">
        <v>-0.4763</v>
      </c>
      <c r="K149" s="29">
        <v>0</v>
      </c>
      <c r="L149" s="30">
        <v>19</v>
      </c>
      <c r="M149" s="29">
        <v>0.25</v>
      </c>
      <c r="N149" s="30">
        <v>51</v>
      </c>
      <c r="O149" s="30">
        <v>144.08000000000001</v>
      </c>
      <c r="P149" s="30">
        <v>12144.52</v>
      </c>
      <c r="Q149" s="30">
        <v>168.53</v>
      </c>
      <c r="R149" s="38">
        <v>0.58447000000000005</v>
      </c>
      <c r="S149" s="32">
        <v>-0.24784</v>
      </c>
      <c r="T149" s="29">
        <v>1.7412700000000001</v>
      </c>
      <c r="U149" s="29">
        <v>-0.96509</v>
      </c>
      <c r="V149" s="29">
        <v>0.21568999999999999</v>
      </c>
      <c r="W149" s="29">
        <v>0.41176000000000001</v>
      </c>
      <c r="X149" s="30">
        <v>415.39</v>
      </c>
      <c r="Y149" s="29">
        <v>0.72143999999999997</v>
      </c>
      <c r="Z149" s="29">
        <v>0.73755000000000004</v>
      </c>
      <c r="AA149" s="29">
        <v>2.8000000000000001E-2</v>
      </c>
      <c r="AB149" s="30">
        <v>20</v>
      </c>
      <c r="AC149" s="29">
        <v>0.13636000000000001</v>
      </c>
      <c r="AD149" s="30">
        <v>51</v>
      </c>
      <c r="AE149" s="29">
        <v>0.29411999999999999</v>
      </c>
      <c r="AF149" s="33">
        <v>1.496</v>
      </c>
      <c r="AG149" s="33">
        <v>1.63</v>
      </c>
      <c r="AH149" s="33">
        <v>1.901</v>
      </c>
      <c r="AI149" s="33">
        <v>3.9350000000000001</v>
      </c>
      <c r="AJ149" s="33">
        <v>2.8730000000000002</v>
      </c>
      <c r="AK149" s="34">
        <v>6</v>
      </c>
      <c r="AL149" s="29">
        <v>0</v>
      </c>
      <c r="AM149" s="29">
        <v>5.8819999999999997E-2</v>
      </c>
      <c r="AN149" s="50">
        <v>272370</v>
      </c>
      <c r="AO149" s="30">
        <v>963.6</v>
      </c>
      <c r="AP149" s="29">
        <v>0.62588999999999995</v>
      </c>
      <c r="AQ149" s="29">
        <v>1</v>
      </c>
      <c r="AR149" s="29">
        <v>0.248</v>
      </c>
      <c r="AS149" s="54">
        <v>11</v>
      </c>
      <c r="AT149" s="29">
        <v>0.52381</v>
      </c>
      <c r="AU149" s="29">
        <v>0.30959999999999999</v>
      </c>
      <c r="AV149" s="54">
        <v>18</v>
      </c>
      <c r="AW149" s="29">
        <v>0.19048000000000001</v>
      </c>
    </row>
    <row r="150" spans="1:49" x14ac:dyDescent="0.2">
      <c r="A150" s="17" t="str">
        <f t="shared" si="11"/>
        <v>UA</v>
      </c>
      <c r="B150" s="17" t="str">
        <f>IF(AND(OR(NOT(IsForecastDateRestricted),AND(D150&gt;=StartDate,D150&lt;=EndDate)),OR(NOT(IsTargetDateRestricted),AND(F150&gt;=FirstTargetDate,F150&lt;=EndTargetDate)),
OR(AND(Is1Week,E150="1 wk ahead inc death"),AND(Is2Week,E150="2 wk ahead inc death"),AND(Is3Week,E150="3 wk ahead inc death"),AND(Is4Week,E150="4 wk ahead inc death")),
OR(NOT(IsActiveModelsOnly),_xlfn.XLOOKUP(C150,'Model Analyzer'!B$4:B$100,'Model Analyzer'!C$4:C$100))),EvalData!C150,"NA")</f>
        <v>UA</v>
      </c>
      <c r="C150" s="17" t="s">
        <v>29</v>
      </c>
      <c r="D150" s="36" t="d">
        <v>2020-07-13</v>
      </c>
      <c r="E150" s="17" t="s">
        <v>36</v>
      </c>
      <c r="F150" s="36" t="d">
        <v>2020-07-25</v>
      </c>
      <c r="G150" s="30">
        <v>-3789</v>
      </c>
      <c r="H150" s="32">
        <v>-0.38100000000000001</v>
      </c>
      <c r="I150" s="28">
        <v>-0.31685999999999998</v>
      </c>
      <c r="J150" s="28">
        <v>-0.46383000000000002</v>
      </c>
      <c r="K150" s="29">
        <v>0</v>
      </c>
      <c r="L150" s="30">
        <v>18</v>
      </c>
      <c r="M150" s="29">
        <v>0.29166999999999998</v>
      </c>
      <c r="N150" s="30">
        <v>51</v>
      </c>
      <c r="O150" s="30">
        <v>26.37</v>
      </c>
      <c r="P150" s="30">
        <v>2987.49</v>
      </c>
      <c r="Q150" s="30">
        <v>100.76</v>
      </c>
      <c r="R150" s="38">
        <v>0.36937999999999999</v>
      </c>
      <c r="S150" s="32">
        <v>-0.23211000000000001</v>
      </c>
      <c r="T150" s="29">
        <v>0.96701000000000004</v>
      </c>
      <c r="U150" s="29">
        <v>-0.71433999999999997</v>
      </c>
      <c r="V150" s="29">
        <v>0.31373000000000001</v>
      </c>
      <c r="W150" s="29">
        <v>0.27450999999999998</v>
      </c>
      <c r="X150" s="30">
        <v>269.19</v>
      </c>
      <c r="Y150" s="29">
        <v>0.4007</v>
      </c>
      <c r="Z150" s="29">
        <v>0.48418</v>
      </c>
      <c r="AA150" s="29">
        <v>0.27600000000000002</v>
      </c>
      <c r="AB150" s="30">
        <v>12</v>
      </c>
      <c r="AC150" s="29">
        <v>0.5</v>
      </c>
      <c r="AD150" s="30">
        <v>51</v>
      </c>
      <c r="AE150" s="29">
        <v>0.39216000000000001</v>
      </c>
      <c r="AF150" s="33">
        <v>1.2869999999999999</v>
      </c>
      <c r="AG150" s="33">
        <v>1.601</v>
      </c>
      <c r="AH150" s="33">
        <v>2.0099999999999998</v>
      </c>
      <c r="AI150" s="33">
        <v>2.8330000000000002</v>
      </c>
      <c r="AJ150" s="33">
        <v>2.4550000000000001</v>
      </c>
      <c r="AK150" s="34">
        <v>5.5</v>
      </c>
      <c r="AL150" s="29">
        <v>5.8819999999999997E-2</v>
      </c>
      <c r="AM150" s="29">
        <v>0</v>
      </c>
      <c r="AN150" s="50">
        <v>129429</v>
      </c>
      <c r="AO150" s="30">
        <v>410.3</v>
      </c>
      <c r="AP150" s="29">
        <v>0.63871</v>
      </c>
      <c r="AQ150" s="29">
        <v>1</v>
      </c>
      <c r="AR150" s="29">
        <v>0.35099999999999998</v>
      </c>
      <c r="AS150" s="54">
        <v>8</v>
      </c>
      <c r="AT150" s="29">
        <v>0.66666999999999998</v>
      </c>
      <c r="AU150" s="29">
        <v>0.4128</v>
      </c>
      <c r="AV150" s="54">
        <v>16</v>
      </c>
      <c r="AW150" s="29">
        <v>0.28571000000000002</v>
      </c>
    </row>
    <row r="151" spans="1:49" x14ac:dyDescent="0.2">
      <c r="A151" s="17" t="str">
        <f t="shared" si="11"/>
        <v>UCLA</v>
      </c>
      <c r="B151" s="17" t="str">
        <f>IF(AND(OR(NOT(IsForecastDateRestricted),AND(D151&gt;=StartDate,D151&lt;=EndDate)),OR(NOT(IsTargetDateRestricted),AND(F151&gt;=FirstTargetDate,F151&lt;=EndTargetDate)),
OR(AND(Is1Week,E151="1 wk ahead inc death"),AND(Is2Week,E151="2 wk ahead inc death"),AND(Is3Week,E151="3 wk ahead inc death"),AND(Is4Week,E151="4 wk ahead inc death")),
OR(NOT(IsActiveModelsOnly),_xlfn.XLOOKUP(C151,'Model Analyzer'!B$4:B$100,'Model Analyzer'!C$4:C$100))),EvalData!C151,"NA")</f>
        <v>UCLA</v>
      </c>
      <c r="C151" s="17" t="s">
        <v>30</v>
      </c>
      <c r="D151" s="36" t="d">
        <v>2020-07-13</v>
      </c>
      <c r="E151" s="17" t="s">
        <v>36</v>
      </c>
      <c r="F151" s="36" t="d">
        <v>2020-07-25</v>
      </c>
      <c r="G151" s="26">
        <v>-2627</v>
      </c>
      <c r="H151" s="27">
        <v>-0.248</v>
      </c>
      <c r="I151" s="28">
        <v>-0.21969</v>
      </c>
      <c r="J151" s="28">
        <v>-0.28153</v>
      </c>
      <c r="K151" s="29">
        <v>0.75</v>
      </c>
      <c r="L151" s="30">
        <v>12</v>
      </c>
      <c r="M151" s="29">
        <v>0.54166999999999998</v>
      </c>
      <c r="N151" s="30">
        <v>51</v>
      </c>
      <c r="O151" s="26">
        <v>22.65</v>
      </c>
      <c r="P151" s="26">
        <v>2688.24</v>
      </c>
      <c r="Q151" s="26">
        <v>87.06</v>
      </c>
      <c r="R151" s="31">
        <v>0.31241999999999998</v>
      </c>
      <c r="S151" s="32">
        <v>-0.29626999999999998</v>
      </c>
      <c r="T151" s="29">
        <v>0.64595999999999998</v>
      </c>
      <c r="U151" s="29">
        <v>-0.38695000000000002</v>
      </c>
      <c r="V151" s="29">
        <v>0.33333000000000002</v>
      </c>
      <c r="W151" s="29">
        <v>0.13725000000000001</v>
      </c>
      <c r="X151" s="30">
        <v>231.63</v>
      </c>
      <c r="Y151" s="29">
        <v>0.37558999999999998</v>
      </c>
      <c r="Z151" s="29">
        <v>0.43091000000000002</v>
      </c>
      <c r="AA151" s="29">
        <v>0.38100000000000001</v>
      </c>
      <c r="AB151" s="30">
        <v>7</v>
      </c>
      <c r="AC151" s="29">
        <v>0.72726999999999997</v>
      </c>
      <c r="AD151" s="30">
        <v>51</v>
      </c>
      <c r="AE151" s="29">
        <v>0.25490000000000002</v>
      </c>
      <c r="AF151" s="33">
        <v>1.089</v>
      </c>
      <c r="AG151" s="33">
        <v>1.1619999999999999</v>
      </c>
      <c r="AH151" s="33">
        <v>1.2450000000000001</v>
      </c>
      <c r="AI151" s="33">
        <v>1.7569999999999999</v>
      </c>
      <c r="AJ151" s="33">
        <v>1.454</v>
      </c>
      <c r="AK151" s="34">
        <v>1.75</v>
      </c>
      <c r="AL151" s="29">
        <v>1.9609999999999999E-2</v>
      </c>
      <c r="AM151" s="29">
        <v>1.9609999999999999E-2</v>
      </c>
      <c r="AN151" s="50">
        <v>130081</v>
      </c>
      <c r="AO151" s="30">
        <v>587.5</v>
      </c>
      <c r="AP151" s="29">
        <v>0.84472999999999998</v>
      </c>
      <c r="AQ151" s="29">
        <v>1</v>
      </c>
      <c r="AR151" s="29">
        <v>0.22700000000000001</v>
      </c>
      <c r="AS151" s="54">
        <v>12</v>
      </c>
      <c r="AT151" s="29">
        <v>0.47619</v>
      </c>
      <c r="AU151" s="29">
        <v>0.26832</v>
      </c>
      <c r="AV151" s="54">
        <v>20</v>
      </c>
      <c r="AW151" s="29">
        <v>9.5240000000000005E-2</v>
      </c>
    </row>
    <row r="152" spans="1:49" x14ac:dyDescent="0.2">
      <c r="A152" s="17" t="str">
        <f t="shared" si="11"/>
        <v>UM</v>
      </c>
      <c r="B152" s="17" t="str">
        <f>IF(AND(OR(NOT(IsForecastDateRestricted),AND(D152&gt;=StartDate,D152&lt;=EndDate)),OR(NOT(IsTargetDateRestricted),AND(F152&gt;=FirstTargetDate,F152&lt;=EndTargetDate)),
OR(AND(Is1Week,E152="1 wk ahead inc death"),AND(Is2Week,E152="2 wk ahead inc death"),AND(Is3Week,E152="3 wk ahead inc death"),AND(Is4Week,E152="4 wk ahead inc death")),
OR(NOT(IsActiveModelsOnly),_xlfn.XLOOKUP(C152,'Model Analyzer'!B$4:B$100,'Model Analyzer'!C$4:C$100))),EvalData!C152,"NA")</f>
        <v>UM</v>
      </c>
      <c r="C152" s="17" t="s">
        <v>31</v>
      </c>
      <c r="D152" s="36" t="d">
        <v>2020-07-13</v>
      </c>
      <c r="E152" s="17" t="s">
        <v>36</v>
      </c>
      <c r="F152" s="36" t="d">
        <v>2020-07-25</v>
      </c>
      <c r="G152" s="30">
        <v>-4709</v>
      </c>
      <c r="H152" s="32">
        <v>-0.501</v>
      </c>
      <c r="I152" s="28">
        <v>-0.39378999999999997</v>
      </c>
      <c r="J152" s="28">
        <v>-0.64961000000000002</v>
      </c>
      <c r="K152" s="29">
        <v>0</v>
      </c>
      <c r="L152" s="30">
        <v>20</v>
      </c>
      <c r="M152" s="29">
        <v>0.20832999999999999</v>
      </c>
      <c r="O152" s="30"/>
      <c r="P152" s="30"/>
      <c r="Q152" s="30"/>
      <c r="R152" s="38"/>
    </row>
    <row r="153" spans="1:49" x14ac:dyDescent="0.2">
      <c r="A153" s="17" t="str">
        <f t="shared" si="11"/>
        <v>UMass-MB</v>
      </c>
      <c r="B153" s="17" t="str">
        <f>IF(AND(OR(NOT(IsForecastDateRestricted),AND(D153&gt;=StartDate,D153&lt;=EndDate)),OR(NOT(IsTargetDateRestricted),AND(F153&gt;=FirstTargetDate,F153&lt;=EndTargetDate)),
OR(AND(Is1Week,E153="1 wk ahead inc death"),AND(Is2Week,E153="2 wk ahead inc death"),AND(Is3Week,E153="3 wk ahead inc death"),AND(Is4Week,E153="4 wk ahead inc death")),
OR(NOT(IsActiveModelsOnly),_xlfn.XLOOKUP(C153,'Model Analyzer'!B$4:B$100,'Model Analyzer'!C$4:C$100))),EvalData!C153,"NA")</f>
        <v>UMass-MB</v>
      </c>
      <c r="C153" s="17" t="s">
        <v>32</v>
      </c>
      <c r="D153" s="36" t="d">
        <v>2020-07-13</v>
      </c>
      <c r="E153" s="17" t="s">
        <v>36</v>
      </c>
      <c r="F153" s="36" t="d">
        <v>2020-07-25</v>
      </c>
      <c r="G153" s="30">
        <v>-699</v>
      </c>
      <c r="H153" s="32">
        <v>-0.06</v>
      </c>
      <c r="I153" s="28">
        <v>-5.8450000000000002E-2</v>
      </c>
      <c r="J153" s="28">
        <v>-6.2080000000000003E-2</v>
      </c>
      <c r="K153" s="29">
        <v>0.9</v>
      </c>
      <c r="L153" s="30">
        <v>4</v>
      </c>
      <c r="M153" s="29">
        <v>0.875</v>
      </c>
      <c r="N153" s="30">
        <v>51</v>
      </c>
      <c r="O153" s="30">
        <v>11.89</v>
      </c>
      <c r="P153" s="30">
        <v>1485.75</v>
      </c>
      <c r="Q153" s="30">
        <v>61.73</v>
      </c>
      <c r="R153" s="38">
        <v>0.22785</v>
      </c>
      <c r="S153" s="32">
        <v>-1.575E-2</v>
      </c>
      <c r="T153" s="29">
        <v>0.50732999999999995</v>
      </c>
      <c r="U153" s="29">
        <v>-0.13297</v>
      </c>
      <c r="V153" s="29">
        <v>0.50980000000000003</v>
      </c>
      <c r="W153" s="29">
        <v>0.11765</v>
      </c>
      <c r="X153" s="30">
        <v>175.58</v>
      </c>
      <c r="Y153" s="29">
        <v>0.34055999999999997</v>
      </c>
      <c r="Z153" s="29">
        <v>0.34516000000000002</v>
      </c>
      <c r="AA153" s="29">
        <v>0.65100000000000002</v>
      </c>
      <c r="AB153" s="30">
        <v>1</v>
      </c>
      <c r="AC153" s="29">
        <v>1</v>
      </c>
      <c r="AD153" s="30">
        <v>51</v>
      </c>
      <c r="AE153" s="29">
        <v>0.90195999999999998</v>
      </c>
      <c r="AF153" s="33">
        <v>2.911</v>
      </c>
      <c r="AG153" s="33">
        <v>3.3719999999999999</v>
      </c>
      <c r="AH153" s="33">
        <v>4</v>
      </c>
      <c r="AI153" s="33">
        <v>5.3330000000000002</v>
      </c>
      <c r="AJ153" s="33">
        <v>6.25</v>
      </c>
      <c r="AK153" s="34">
        <v>8.5</v>
      </c>
      <c r="AL153" s="29">
        <v>0.23529</v>
      </c>
      <c r="AM153" s="29">
        <v>7.843E-2</v>
      </c>
      <c r="AN153" s="50">
        <v>34206</v>
      </c>
      <c r="AO153" s="30">
        <v>139</v>
      </c>
      <c r="AP153" s="29">
        <v>0.37694</v>
      </c>
      <c r="AQ153" s="29">
        <v>0.78693000000000002</v>
      </c>
      <c r="AR153" s="29">
        <v>0.61899999999999999</v>
      </c>
      <c r="AS153" s="54">
        <v>2</v>
      </c>
      <c r="AT153" s="29">
        <v>0.95238</v>
      </c>
      <c r="AU153" s="29">
        <v>0.90403</v>
      </c>
      <c r="AV153" s="54">
        <v>1</v>
      </c>
      <c r="AW153" s="29">
        <v>1</v>
      </c>
    </row>
    <row r="154" spans="1:49" x14ac:dyDescent="0.2">
      <c r="A154" s="17" t="str">
        <f t="shared" si="11"/>
        <v>USC</v>
      </c>
      <c r="B154" s="17" t="str">
        <f>IF(AND(OR(NOT(IsForecastDateRestricted),AND(D154&gt;=StartDate,D154&lt;=EndDate)),OR(NOT(IsTargetDateRestricted),AND(F154&gt;=FirstTargetDate,F154&lt;=EndTargetDate)),
OR(AND(Is1Week,E154="1 wk ahead inc death"),AND(Is2Week,E154="2 wk ahead inc death"),AND(Is3Week,E154="3 wk ahead inc death"),AND(Is4Week,E154="4 wk ahead inc death")),
OR(NOT(IsActiveModelsOnly),_xlfn.XLOOKUP(C154,'Model Analyzer'!B$4:B$100,'Model Analyzer'!C$4:C$100))),EvalData!C154,"NA")</f>
        <v>USC</v>
      </c>
      <c r="C154" s="17" t="s">
        <v>33</v>
      </c>
      <c r="D154" s="36" t="d">
        <v>2020-07-13</v>
      </c>
      <c r="E154" s="17" t="s">
        <v>36</v>
      </c>
      <c r="F154" s="36" t="d">
        <v>2020-07-25</v>
      </c>
      <c r="G154" s="26">
        <v>4943</v>
      </c>
      <c r="H154" s="27">
        <v>0.34599999999999997</v>
      </c>
      <c r="I154" s="28">
        <v>0.41336000000000001</v>
      </c>
      <c r="J154" s="28">
        <v>0.41336000000000001</v>
      </c>
      <c r="K154" s="29">
        <v>0</v>
      </c>
      <c r="L154" s="30">
        <v>16</v>
      </c>
      <c r="M154" s="29">
        <v>0.375</v>
      </c>
      <c r="N154" s="30">
        <v>51</v>
      </c>
      <c r="O154" s="26">
        <v>15.3</v>
      </c>
      <c r="P154" s="26">
        <v>7395.43</v>
      </c>
      <c r="Q154" s="26">
        <v>123.55</v>
      </c>
      <c r="R154" s="31">
        <v>0.33327000000000001</v>
      </c>
      <c r="S154" s="32">
        <v>0.28919</v>
      </c>
      <c r="T154" s="29">
        <v>0.65593000000000001</v>
      </c>
      <c r="U154" s="29">
        <v>0.38313000000000003</v>
      </c>
      <c r="V154" s="29">
        <v>0.27450999999999998</v>
      </c>
      <c r="W154" s="29">
        <v>0.11765</v>
      </c>
      <c r="X154" s="30">
        <v>253.48</v>
      </c>
      <c r="Y154" s="29">
        <v>0.62087000000000003</v>
      </c>
      <c r="Z154" s="29">
        <v>0.45372000000000001</v>
      </c>
      <c r="AA154" s="29">
        <v>0.28599999999999998</v>
      </c>
      <c r="AB154" s="30">
        <v>11</v>
      </c>
      <c r="AC154" s="29">
        <v>0.54544999999999999</v>
      </c>
    </row>
    <row r="155" spans="1:49" x14ac:dyDescent="0.2">
      <c r="A155" s="17" t="str">
        <f t="shared" si="11"/>
        <v>UT</v>
      </c>
      <c r="B155" s="17" t="str">
        <f>IF(AND(OR(NOT(IsForecastDateRestricted),AND(D155&gt;=StartDate,D155&lt;=EndDate)),OR(NOT(IsTargetDateRestricted),AND(F155&gt;=FirstTargetDate,F155&lt;=EndTargetDate)),
OR(AND(Is1Week,E155="1 wk ahead inc death"),AND(Is2Week,E155="2 wk ahead inc death"),AND(Is3Week,E155="3 wk ahead inc death"),AND(Is4Week,E155="4 wk ahead inc death")),
OR(NOT(IsActiveModelsOnly),_xlfn.XLOOKUP(C155,'Model Analyzer'!B$4:B$100,'Model Analyzer'!C$4:C$100))),EvalData!C155,"NA")</f>
        <v>UT</v>
      </c>
      <c r="C155" s="17" t="s">
        <v>34</v>
      </c>
      <c r="D155" s="36" t="d">
        <v>2020-07-13</v>
      </c>
      <c r="E155" s="17" t="s">
        <v>36</v>
      </c>
      <c r="F155" s="36" t="d">
        <v>2020-07-25</v>
      </c>
      <c r="G155" s="30">
        <v>842</v>
      </c>
      <c r="H155" s="32">
        <v>6.8000000000000005E-2</v>
      </c>
      <c r="I155" s="28">
        <v>7.041E-2</v>
      </c>
      <c r="J155" s="28">
        <v>7.041E-2</v>
      </c>
      <c r="K155" s="29">
        <v>0.9</v>
      </c>
      <c r="L155" s="30">
        <v>5</v>
      </c>
      <c r="M155" s="29">
        <v>0.83333000000000002</v>
      </c>
      <c r="N155" s="30">
        <v>51</v>
      </c>
      <c r="O155" s="30">
        <v>21.02</v>
      </c>
      <c r="P155" s="30">
        <v>2089.4499999999998</v>
      </c>
      <c r="Q155" s="30">
        <v>71</v>
      </c>
      <c r="R155" s="38">
        <v>0.33155000000000001</v>
      </c>
      <c r="S155" s="32">
        <v>5.5930000000000001E-2</v>
      </c>
      <c r="T155" s="29">
        <v>0.80018</v>
      </c>
      <c r="U155" s="29">
        <v>-0.14782000000000001</v>
      </c>
      <c r="V155" s="29">
        <v>0.37254999999999999</v>
      </c>
      <c r="W155" s="29">
        <v>0.23529</v>
      </c>
      <c r="X155" s="30">
        <v>140.4</v>
      </c>
      <c r="Y155" s="29">
        <v>0.49171999999999999</v>
      </c>
      <c r="Z155" s="29">
        <v>0.46218999999999999</v>
      </c>
      <c r="AA155" s="29">
        <v>0.45</v>
      </c>
      <c r="AB155" s="30">
        <v>6</v>
      </c>
      <c r="AC155" s="29">
        <v>0.77273000000000003</v>
      </c>
      <c r="AD155" s="30">
        <v>51</v>
      </c>
      <c r="AE155" s="29">
        <v>0.72548999999999997</v>
      </c>
      <c r="AF155" s="33">
        <v>2.3929999999999998</v>
      </c>
      <c r="AG155" s="33">
        <v>2.7280000000000002</v>
      </c>
      <c r="AH155" s="33">
        <v>3.5</v>
      </c>
      <c r="AI155" s="33">
        <v>6.1420000000000003</v>
      </c>
      <c r="AJ155" s="33">
        <v>5.71</v>
      </c>
      <c r="AK155" s="34">
        <v>12.333</v>
      </c>
      <c r="AL155" s="29">
        <v>0.23529</v>
      </c>
      <c r="AM155" s="29">
        <v>0.13725000000000001</v>
      </c>
      <c r="AN155" s="50">
        <v>41672</v>
      </c>
      <c r="AO155" s="30">
        <v>360.4</v>
      </c>
      <c r="AP155" s="29">
        <v>0.40365000000000001</v>
      </c>
      <c r="AQ155" s="29">
        <v>0.84269000000000005</v>
      </c>
      <c r="AR155" s="29">
        <v>0.372</v>
      </c>
      <c r="AS155" s="54">
        <v>7</v>
      </c>
      <c r="AT155" s="29">
        <v>0.71428999999999998</v>
      </c>
      <c r="AU155" s="29">
        <v>0.73892999999999998</v>
      </c>
      <c r="AV155" s="54">
        <v>7</v>
      </c>
      <c r="AW155" s="29">
        <v>0.71428999999999998</v>
      </c>
    </row>
    <row r="156" spans="1:49" x14ac:dyDescent="0.2">
      <c r="A156" s="17" t="str">
        <f t="shared" si="11"/>
        <v>YYG</v>
      </c>
      <c r="B156" s="17" t="str">
        <f>IF(AND(OR(NOT(IsForecastDateRestricted),AND(D156&gt;=StartDate,D156&lt;=EndDate)),OR(NOT(IsTargetDateRestricted),AND(F156&gt;=FirstTargetDate,F156&lt;=EndTargetDate)),
OR(AND(Is1Week,E156="1 wk ahead inc death"),AND(Is2Week,E156="2 wk ahead inc death"),AND(Is3Week,E156="3 wk ahead inc death"),AND(Is4Week,E156="4 wk ahead inc death")),
OR(NOT(IsActiveModelsOnly),_xlfn.XLOOKUP(C156,'Model Analyzer'!B$4:B$100,'Model Analyzer'!C$4:C$100))),EvalData!C156,"NA")</f>
        <v>YYG</v>
      </c>
      <c r="C156" s="17" t="s">
        <v>35</v>
      </c>
      <c r="D156" s="36" t="d">
        <v>2020-07-13</v>
      </c>
      <c r="E156" s="17" t="s">
        <v>36</v>
      </c>
      <c r="F156" s="36" t="d">
        <v>2020-07-25</v>
      </c>
      <c r="G156" s="30">
        <v>-2887</v>
      </c>
      <c r="H156" s="32">
        <v>-0.27600000000000002</v>
      </c>
      <c r="I156" s="28">
        <v>-0.24143000000000001</v>
      </c>
      <c r="J156" s="28">
        <v>-0.31827</v>
      </c>
      <c r="K156" s="29">
        <v>0</v>
      </c>
      <c r="L156" s="30">
        <v>13</v>
      </c>
      <c r="M156" s="29">
        <v>0.5</v>
      </c>
      <c r="N156" s="30">
        <v>51</v>
      </c>
      <c r="O156" s="30">
        <v>12.06</v>
      </c>
      <c r="P156" s="30">
        <v>1449.97</v>
      </c>
      <c r="Q156" s="30">
        <v>64.290000000000006</v>
      </c>
      <c r="R156" s="38">
        <v>0.20582</v>
      </c>
      <c r="S156" s="32">
        <v>-0.13119</v>
      </c>
      <c r="T156" s="29">
        <v>0.50588999999999995</v>
      </c>
      <c r="U156" s="29">
        <v>-0.35981000000000002</v>
      </c>
      <c r="V156" s="29">
        <v>0.50980000000000003</v>
      </c>
      <c r="W156" s="29">
        <v>9.8040000000000002E-2</v>
      </c>
      <c r="X156" s="30">
        <v>207.96</v>
      </c>
      <c r="Y156" s="29">
        <v>0.27683000000000002</v>
      </c>
      <c r="Z156" s="29">
        <v>0.32445000000000002</v>
      </c>
      <c r="AA156" s="29">
        <v>0.624</v>
      </c>
      <c r="AB156" s="30">
        <v>2</v>
      </c>
      <c r="AC156" s="29">
        <v>0.95455000000000001</v>
      </c>
      <c r="AD156" s="30">
        <v>51</v>
      </c>
      <c r="AE156" s="29">
        <v>0.84314</v>
      </c>
      <c r="AF156" s="33">
        <v>2.8410000000000002</v>
      </c>
      <c r="AG156" s="33">
        <v>3.8769999999999998</v>
      </c>
      <c r="AH156" s="33">
        <v>5.1950000000000003</v>
      </c>
      <c r="AI156" s="33">
        <v>6.1520000000000001</v>
      </c>
      <c r="AJ156" s="33">
        <v>6.8330000000000002</v>
      </c>
      <c r="AK156" s="34">
        <v>9.3330000000000002</v>
      </c>
      <c r="AL156" s="29">
        <v>0.47059000000000001</v>
      </c>
      <c r="AM156" s="29">
        <v>5.8819999999999997E-2</v>
      </c>
      <c r="AN156" s="50">
        <v>56207</v>
      </c>
      <c r="AO156" s="30">
        <v>178.5</v>
      </c>
      <c r="AP156" s="29">
        <v>0.34878999999999999</v>
      </c>
      <c r="AQ156" s="29">
        <v>0.72816000000000003</v>
      </c>
      <c r="AR156" s="29">
        <v>0.33</v>
      </c>
      <c r="AS156" s="54">
        <v>9</v>
      </c>
      <c r="AT156" s="29">
        <v>0.61904999999999999</v>
      </c>
      <c r="AU156" s="29">
        <v>0.81362000000000001</v>
      </c>
      <c r="AV156" s="54">
        <v>3</v>
      </c>
      <c r="AW156" s="29">
        <v>0.90476000000000001</v>
      </c>
    </row>
    <row r="157" spans="1:49" x14ac:dyDescent="0.2">
      <c r="A157" s="17" t="str">
        <f t="shared" si="11"/>
        <v>Baseline</v>
      </c>
      <c r="B157" s="17" t="str">
        <f>IF(AND(OR(NOT(IsForecastDateRestricted),AND(D157&gt;=StartDate,D157&lt;=EndDate)),OR(NOT(IsTargetDateRestricted),AND(F157&gt;=FirstTargetDate,F157&lt;=EndTargetDate)),
OR(AND(Is1Week,E157="1 wk ahead inc death"),AND(Is2Week,E157="2 wk ahead inc death"),AND(Is3Week,E157="3 wk ahead inc death"),AND(Is4Week,E157="4 wk ahead inc death")),
OR(NOT(IsActiveModelsOnly),_xlfn.XLOOKUP(C157,'Model Analyzer'!B$4:B$100,'Model Analyzer'!C$4:C$100))),EvalData!C157,"NA")</f>
        <v>Baseline</v>
      </c>
      <c r="C157" s="17" t="s">
        <v>12</v>
      </c>
      <c r="D157" s="36" t="d">
        <v>2020-07-13</v>
      </c>
      <c r="E157" s="17" t="s">
        <v>37</v>
      </c>
      <c r="F157" s="36" t="d">
        <v>2020-08-01</v>
      </c>
      <c r="G157" s="26">
        <v>-6627</v>
      </c>
      <c r="H157" s="27">
        <v>-0.40400000000000003</v>
      </c>
      <c r="I157" s="28">
        <v>-0.33233000000000001</v>
      </c>
      <c r="J157" s="28">
        <v>-0.49775000000000003</v>
      </c>
      <c r="K157" s="29">
        <v>0</v>
      </c>
      <c r="L157" s="30">
        <v>15</v>
      </c>
      <c r="M157" s="29">
        <v>0.41666999999999998</v>
      </c>
      <c r="N157" s="30">
        <v>51</v>
      </c>
      <c r="O157" s="26">
        <v>24.53</v>
      </c>
      <c r="P157" s="26">
        <v>6255.71</v>
      </c>
      <c r="Q157" s="26">
        <v>195.96</v>
      </c>
      <c r="R157" s="31">
        <v>0.45671</v>
      </c>
      <c r="S157" s="32">
        <v>-0.42956</v>
      </c>
      <c r="T157" s="29">
        <v>0.92157999999999995</v>
      </c>
      <c r="U157" s="29">
        <v>-0.57301000000000002</v>
      </c>
      <c r="V157" s="29">
        <v>0.13725000000000001</v>
      </c>
      <c r="W157" s="29">
        <v>0.31373000000000001</v>
      </c>
      <c r="X157" s="30">
        <v>457.77</v>
      </c>
      <c r="Y157" s="29">
        <v>0.50205</v>
      </c>
      <c r="Z157" s="29">
        <v>0.57608000000000004</v>
      </c>
      <c r="AA157" s="29">
        <v>0.18</v>
      </c>
      <c r="AB157" s="30">
        <v>18</v>
      </c>
      <c r="AC157" s="29">
        <v>0.22727</v>
      </c>
      <c r="AD157" s="30">
        <v>51</v>
      </c>
      <c r="AE157" s="29">
        <v>0.66666999999999998</v>
      </c>
      <c r="AF157" s="33">
        <v>3.6669999999999998</v>
      </c>
      <c r="AG157" s="33">
        <v>3.972</v>
      </c>
      <c r="AH157" s="33">
        <v>4</v>
      </c>
      <c r="AI157" s="33">
        <v>3.919</v>
      </c>
      <c r="AJ157" s="33">
        <v>4.0010000000000003</v>
      </c>
      <c r="AK157" s="34">
        <v>4.03</v>
      </c>
      <c r="AL157" s="29">
        <v>0</v>
      </c>
      <c r="AM157" s="29">
        <v>0</v>
      </c>
      <c r="AN157" s="50">
        <v>94544</v>
      </c>
      <c r="AO157" s="30">
        <v>300.7</v>
      </c>
      <c r="AP157" s="29">
        <v>0.41478999999999999</v>
      </c>
      <c r="AQ157" s="29">
        <v>0.86595</v>
      </c>
      <c r="AR157" s="29">
        <v>0.70199999999999996</v>
      </c>
      <c r="AS157" s="54">
        <v>1</v>
      </c>
      <c r="AT157" s="29">
        <v>1</v>
      </c>
      <c r="AU157" s="29">
        <v>0.68379000000000001</v>
      </c>
      <c r="AV157" s="54">
        <v>9</v>
      </c>
      <c r="AW157" s="29">
        <v>0.61904999999999999</v>
      </c>
    </row>
    <row r="158" spans="1:49" x14ac:dyDescent="0.2">
      <c r="A158" s="17" t="str">
        <f t="shared" si="11"/>
        <v>Columbia</v>
      </c>
      <c r="B158" s="17" t="str">
        <f>IF(AND(OR(NOT(IsForecastDateRestricted),AND(D158&gt;=StartDate,D158&lt;=EndDate)),OR(NOT(IsTargetDateRestricted),AND(F158&gt;=FirstTargetDate,F158&lt;=EndTargetDate)),
OR(AND(Is1Week,E158="1 wk ahead inc death"),AND(Is2Week,E158="2 wk ahead inc death"),AND(Is3Week,E158="3 wk ahead inc death"),AND(Is4Week,E158="4 wk ahead inc death")),
OR(NOT(IsActiveModelsOnly),_xlfn.XLOOKUP(C158,'Model Analyzer'!B$4:B$100,'Model Analyzer'!C$4:C$100))),EvalData!C158,"NA")</f>
        <v>Columbia</v>
      </c>
      <c r="C158" s="17" t="s">
        <v>13</v>
      </c>
      <c r="D158" s="36" t="d">
        <v>2020-07-13</v>
      </c>
      <c r="E158" s="17" t="s">
        <v>37</v>
      </c>
      <c r="F158" s="36" t="d">
        <v>2020-08-01</v>
      </c>
      <c r="G158" s="30">
        <v>-4433</v>
      </c>
      <c r="H158" s="32">
        <v>-0.251</v>
      </c>
      <c r="I158" s="28">
        <v>-0.22231000000000001</v>
      </c>
      <c r="J158" s="28">
        <v>-0.28584999999999999</v>
      </c>
      <c r="K158" s="29">
        <v>0</v>
      </c>
      <c r="L158" s="30">
        <v>10</v>
      </c>
      <c r="M158" s="29">
        <v>0.625</v>
      </c>
      <c r="N158" s="30">
        <v>51</v>
      </c>
      <c r="O158" s="30">
        <v>58.03</v>
      </c>
      <c r="P158" s="30">
        <v>3552.51</v>
      </c>
      <c r="Q158" s="30">
        <v>132.88</v>
      </c>
      <c r="R158" s="38">
        <v>0.38355</v>
      </c>
      <c r="S158" s="32">
        <v>-0.27689000000000002</v>
      </c>
      <c r="T158" s="29">
        <v>0.76368999999999998</v>
      </c>
      <c r="U158" s="29">
        <v>-0.50156000000000001</v>
      </c>
      <c r="V158" s="29">
        <v>0.21568999999999999</v>
      </c>
      <c r="W158" s="29">
        <v>0.29411999999999999</v>
      </c>
      <c r="X158" s="30">
        <v>384.72</v>
      </c>
      <c r="Y158" s="29">
        <v>0.46082000000000001</v>
      </c>
      <c r="Z158" s="29">
        <v>0.62387000000000004</v>
      </c>
      <c r="AA158" s="29">
        <v>0.187</v>
      </c>
      <c r="AB158" s="30">
        <v>16</v>
      </c>
      <c r="AC158" s="29">
        <v>0.31818000000000002</v>
      </c>
      <c r="AD158" s="30">
        <v>51</v>
      </c>
      <c r="AE158" s="29">
        <v>0.82352999999999998</v>
      </c>
      <c r="AF158" s="33">
        <v>2.472</v>
      </c>
      <c r="AG158" s="33">
        <v>3.4569999999999999</v>
      </c>
      <c r="AH158" s="33">
        <v>6.5810000000000004</v>
      </c>
      <c r="AI158" s="33">
        <v>54.686</v>
      </c>
      <c r="AJ158" s="33">
        <v>90</v>
      </c>
      <c r="AK158" s="34">
        <v>196</v>
      </c>
      <c r="AL158" s="29">
        <v>0.21568999999999999</v>
      </c>
      <c r="AM158" s="29">
        <v>0.37254999999999999</v>
      </c>
      <c r="AN158" s="50">
        <v>108574</v>
      </c>
      <c r="AO158" s="30">
        <v>259.10000000000002</v>
      </c>
      <c r="AP158" s="29">
        <v>0.28079999999999999</v>
      </c>
      <c r="AQ158" s="29">
        <v>0.58621999999999996</v>
      </c>
      <c r="AR158" s="29">
        <v>0.248</v>
      </c>
      <c r="AS158" s="54">
        <v>12</v>
      </c>
      <c r="AT158" s="29">
        <v>0.47619</v>
      </c>
      <c r="AU158" s="29">
        <v>0.69565999999999995</v>
      </c>
      <c r="AV158" s="54">
        <v>8</v>
      </c>
      <c r="AW158" s="29">
        <v>0.66666999999999998</v>
      </c>
    </row>
    <row r="159" spans="1:49" x14ac:dyDescent="0.2">
      <c r="A159" s="17" t="str">
        <f t="shared" si="11"/>
        <v>Columbia-UNC</v>
      </c>
      <c r="B159" s="17" t="str">
        <f>IF(AND(OR(NOT(IsForecastDateRestricted),AND(D159&gt;=StartDate,D159&lt;=EndDate)),OR(NOT(IsTargetDateRestricted),AND(F159&gt;=FirstTargetDate,F159&lt;=EndTargetDate)),
OR(AND(Is1Week,E159="1 wk ahead inc death"),AND(Is2Week,E159="2 wk ahead inc death"),AND(Is3Week,E159="3 wk ahead inc death"),AND(Is4Week,E159="4 wk ahead inc death")),
OR(NOT(IsActiveModelsOnly),_xlfn.XLOOKUP(C159,'Model Analyzer'!B$4:B$100,'Model Analyzer'!C$4:C$100))),EvalData!C159,"NA")</f>
        <v>Columbia-UNC</v>
      </c>
      <c r="C159" s="17" t="s">
        <v>14</v>
      </c>
      <c r="D159" s="36" t="d">
        <v>2020-07-13</v>
      </c>
      <c r="E159" s="17" t="s">
        <v>37</v>
      </c>
      <c r="F159" s="36" t="d">
        <v>2020-08-01</v>
      </c>
      <c r="G159" s="30">
        <v>3725</v>
      </c>
      <c r="H159" s="32">
        <v>0.17100000000000001</v>
      </c>
      <c r="I159" s="28">
        <v>0.18679999999999999</v>
      </c>
      <c r="J159" s="28">
        <v>0.18679999999999999</v>
      </c>
      <c r="K159" s="29">
        <v>0.75</v>
      </c>
      <c r="L159" s="30">
        <v>8</v>
      </c>
      <c r="M159" s="29">
        <v>0.70833000000000002</v>
      </c>
      <c r="O159" s="30"/>
      <c r="P159" s="30"/>
      <c r="Q159" s="30"/>
      <c r="R159" s="38"/>
    </row>
    <row r="160" spans="1:49" x14ac:dyDescent="0.2">
      <c r="A160" s="17" t="str">
        <f t="shared" si="11"/>
        <v>Covid19Sim</v>
      </c>
      <c r="B160" s="17" t="str">
        <f>IF(AND(OR(NOT(IsForecastDateRestricted),AND(D160&gt;=StartDate,D160&lt;=EndDate)),OR(NOT(IsTargetDateRestricted),AND(F160&gt;=FirstTargetDate,F160&lt;=EndTargetDate)),
OR(AND(Is1Week,E160="1 wk ahead inc death"),AND(Is2Week,E160="2 wk ahead inc death"),AND(Is3Week,E160="3 wk ahead inc death"),AND(Is4Week,E160="4 wk ahead inc death")),
OR(NOT(IsActiveModelsOnly),_xlfn.XLOOKUP(C160,'Model Analyzer'!B$4:B$100,'Model Analyzer'!C$4:C$100))),EvalData!C160,"NA")</f>
        <v>Covid19Sim</v>
      </c>
      <c r="C160" s="17" t="s">
        <v>39</v>
      </c>
      <c r="D160" s="36" t="d">
        <v>2020-07-13</v>
      </c>
      <c r="E160" s="17" t="s">
        <v>37</v>
      </c>
      <c r="F160" s="36" t="d">
        <v>2020-08-01</v>
      </c>
      <c r="G160" s="26">
        <v>-7868</v>
      </c>
      <c r="H160" s="27">
        <v>-0.502</v>
      </c>
      <c r="I160" s="28">
        <v>-0.39456000000000002</v>
      </c>
      <c r="J160" s="28">
        <v>-0.65169999999999995</v>
      </c>
      <c r="K160" s="29">
        <v>0</v>
      </c>
      <c r="L160" s="30">
        <v>18</v>
      </c>
      <c r="M160" s="29">
        <v>0.29166999999999998</v>
      </c>
      <c r="N160" s="30">
        <v>51</v>
      </c>
      <c r="O160" s="26">
        <v>24.37</v>
      </c>
      <c r="P160" s="26">
        <v>2972.76</v>
      </c>
      <c r="Q160" s="26">
        <v>122.84</v>
      </c>
      <c r="R160" s="31">
        <v>0.32585999999999998</v>
      </c>
      <c r="S160" s="32">
        <v>-0.13891999999999999</v>
      </c>
      <c r="T160" s="29">
        <v>0.91073000000000004</v>
      </c>
      <c r="U160" s="29">
        <v>-0.58621999999999996</v>
      </c>
      <c r="V160" s="29">
        <v>0.41176000000000001</v>
      </c>
      <c r="W160" s="29">
        <v>0.19608</v>
      </c>
      <c r="X160" s="30">
        <v>348.82</v>
      </c>
      <c r="Y160" s="29">
        <v>0.38601999999999997</v>
      </c>
      <c r="Z160" s="29">
        <v>0.43045</v>
      </c>
      <c r="AA160" s="29">
        <v>0.45700000000000002</v>
      </c>
      <c r="AB160" s="30">
        <v>8</v>
      </c>
      <c r="AC160" s="29">
        <v>0.68181999999999998</v>
      </c>
      <c r="AD160" s="30">
        <v>51</v>
      </c>
      <c r="AE160" s="29">
        <v>0.47059000000000001</v>
      </c>
      <c r="AF160" s="33">
        <v>1.1459999999999999</v>
      </c>
      <c r="AG160" s="33">
        <v>1.286</v>
      </c>
      <c r="AH160" s="33">
        <v>1.778</v>
      </c>
      <c r="AI160" s="33">
        <v>9.01</v>
      </c>
      <c r="AJ160" s="33">
        <v>4.9169999999999998</v>
      </c>
      <c r="AK160" s="34">
        <v>15.786</v>
      </c>
      <c r="AL160" s="29">
        <v>1.9609999999999999E-2</v>
      </c>
      <c r="AM160" s="29">
        <v>0.21568999999999999</v>
      </c>
      <c r="AN160" s="50">
        <v>174391</v>
      </c>
      <c r="AO160" s="30">
        <v>402.2</v>
      </c>
      <c r="AP160" s="29">
        <v>0.65547</v>
      </c>
      <c r="AQ160" s="29">
        <v>1</v>
      </c>
      <c r="AR160" s="29">
        <v>0.248</v>
      </c>
      <c r="AS160" s="54">
        <v>12</v>
      </c>
      <c r="AT160" s="29">
        <v>0.47619</v>
      </c>
      <c r="AU160" s="29">
        <v>0.49536000000000002</v>
      </c>
      <c r="AV160" s="54">
        <v>14</v>
      </c>
      <c r="AW160" s="29">
        <v>0.38095000000000001</v>
      </c>
    </row>
    <row r="161" spans="1:49" x14ac:dyDescent="0.2">
      <c r="A161" s="17" t="str">
        <f t="shared" si="11"/>
        <v>Ensemble</v>
      </c>
      <c r="B161" s="17" t="str">
        <f>IF(AND(OR(NOT(IsForecastDateRestricted),AND(D161&gt;=StartDate,D161&lt;=EndDate)),OR(NOT(IsTargetDateRestricted),AND(F161&gt;=FirstTargetDate,F161&lt;=EndTargetDate)),
OR(AND(Is1Week,E161="1 wk ahead inc death"),AND(Is2Week,E161="2 wk ahead inc death"),AND(Is3Week,E161="3 wk ahead inc death"),AND(Is4Week,E161="4 wk ahead inc death")),
OR(NOT(IsActiveModelsOnly),_xlfn.XLOOKUP(C161,'Model Analyzer'!B$4:B$100,'Model Analyzer'!C$4:C$100))),EvalData!C161,"NA")</f>
        <v>Ensemble</v>
      </c>
      <c r="C161" s="17" t="s">
        <v>15</v>
      </c>
      <c r="D161" s="36" t="d">
        <v>2020-07-13</v>
      </c>
      <c r="E161" s="17" t="s">
        <v>37</v>
      </c>
      <c r="F161" s="36" t="d">
        <v>2020-08-01</v>
      </c>
      <c r="G161" s="30">
        <v>-4060</v>
      </c>
      <c r="H161" s="32">
        <v>-0.22800000000000001</v>
      </c>
      <c r="I161" s="28">
        <v>-0.2036</v>
      </c>
      <c r="J161" s="28">
        <v>-0.25564999999999999</v>
      </c>
      <c r="K161" s="29">
        <v>0.75</v>
      </c>
      <c r="L161" s="30">
        <v>9</v>
      </c>
      <c r="M161" s="29">
        <v>0.66666999999999998</v>
      </c>
      <c r="N161" s="30">
        <v>51</v>
      </c>
      <c r="O161" s="30">
        <v>8.15</v>
      </c>
      <c r="P161" s="30">
        <v>3822.11</v>
      </c>
      <c r="Q161" s="30">
        <v>132.61000000000001</v>
      </c>
      <c r="R161" s="38">
        <v>0.20201</v>
      </c>
      <c r="S161" s="32">
        <v>-0.10008</v>
      </c>
      <c r="T161" s="29">
        <v>0.38707000000000003</v>
      </c>
      <c r="U161" s="29">
        <v>-0.10996</v>
      </c>
      <c r="V161" s="29">
        <v>0.58823999999999999</v>
      </c>
      <c r="W161" s="29">
        <v>0.11765</v>
      </c>
      <c r="X161" s="30">
        <v>398.82</v>
      </c>
      <c r="Y161" s="29">
        <v>0.27594999999999997</v>
      </c>
      <c r="Z161" s="29">
        <v>0.26972000000000002</v>
      </c>
      <c r="AA161" s="29">
        <v>0.69</v>
      </c>
      <c r="AB161" s="30">
        <v>2</v>
      </c>
      <c r="AC161" s="29">
        <v>0.95455000000000001</v>
      </c>
      <c r="AD161" s="30">
        <v>51</v>
      </c>
      <c r="AE161" s="29">
        <v>0.94118000000000002</v>
      </c>
      <c r="AF161" s="33">
        <v>3.0579999999999998</v>
      </c>
      <c r="AG161" s="33">
        <v>3.55</v>
      </c>
      <c r="AH161" s="33">
        <v>4.226</v>
      </c>
      <c r="AI161" s="33">
        <v>5.2</v>
      </c>
      <c r="AJ161" s="33">
        <v>5.0220000000000002</v>
      </c>
      <c r="AK161" s="34">
        <v>9</v>
      </c>
      <c r="AL161" s="29">
        <v>0.35293999999999998</v>
      </c>
      <c r="AM161" s="29">
        <v>5.8819999999999997E-2</v>
      </c>
      <c r="AN161" s="50">
        <v>82127</v>
      </c>
      <c r="AO161" s="30">
        <v>128.30000000000001</v>
      </c>
      <c r="AP161" s="29">
        <v>0.36709000000000003</v>
      </c>
      <c r="AQ161" s="29">
        <v>0.76636000000000004</v>
      </c>
      <c r="AR161" s="29">
        <v>0.55700000000000005</v>
      </c>
      <c r="AS161" s="54">
        <v>2</v>
      </c>
      <c r="AT161" s="29">
        <v>0.95238</v>
      </c>
      <c r="AU161" s="29">
        <v>0.93611999999999995</v>
      </c>
      <c r="AV161" s="54">
        <v>1</v>
      </c>
      <c r="AW161" s="29">
        <v>1</v>
      </c>
    </row>
    <row r="162" spans="1:49" x14ac:dyDescent="0.2">
      <c r="A162" s="17" t="str">
        <f t="shared" si="11"/>
        <v>ERDC</v>
      </c>
      <c r="B162" s="17" t="str">
        <f>IF(AND(OR(NOT(IsForecastDateRestricted),AND(D162&gt;=StartDate,D162&lt;=EndDate)),OR(NOT(IsTargetDateRestricted),AND(F162&gt;=FirstTargetDate,F162&lt;=EndTargetDate)),
OR(AND(Is1Week,E162="1 wk ahead inc death"),AND(Is2Week,E162="2 wk ahead inc death"),AND(Is3Week,E162="3 wk ahead inc death"),AND(Is4Week,E162="4 wk ahead inc death")),
OR(NOT(IsActiveModelsOnly),_xlfn.XLOOKUP(C162,'Model Analyzer'!B$4:B$100,'Model Analyzer'!C$4:C$100))),EvalData!C162,"NA")</f>
        <v>ERDC</v>
      </c>
      <c r="C162" s="17" t="s">
        <v>16</v>
      </c>
      <c r="D162" s="36" t="d">
        <v>2020-07-13</v>
      </c>
      <c r="E162" s="17" t="s">
        <v>37</v>
      </c>
      <c r="F162" s="36" t="d">
        <v>2020-08-01</v>
      </c>
      <c r="G162" s="30">
        <v>-710</v>
      </c>
      <c r="H162" s="32">
        <v>-3.5999999999999997E-2</v>
      </c>
      <c r="I162" s="28">
        <v>-3.5610000000000003E-2</v>
      </c>
      <c r="J162" s="28">
        <v>-3.6920000000000001E-2</v>
      </c>
      <c r="K162" s="29">
        <v>1</v>
      </c>
      <c r="L162" s="30">
        <v>2</v>
      </c>
      <c r="M162" s="29">
        <v>0.95833000000000002</v>
      </c>
      <c r="N162" s="30">
        <v>51</v>
      </c>
      <c r="O162" s="30">
        <v>13.76</v>
      </c>
      <c r="P162" s="30">
        <v>4165.2</v>
      </c>
      <c r="Q162" s="30">
        <v>141.19999999999999</v>
      </c>
      <c r="R162" s="38">
        <v>0.26099</v>
      </c>
      <c r="S162" s="32">
        <v>0.13084000000000001</v>
      </c>
      <c r="T162" s="29">
        <v>0.56950000000000001</v>
      </c>
      <c r="U162" s="29">
        <v>-4.9759999999999999E-2</v>
      </c>
      <c r="V162" s="29">
        <v>0.35293999999999998</v>
      </c>
      <c r="W162" s="29">
        <v>0.19608</v>
      </c>
      <c r="X162" s="30">
        <v>359.27</v>
      </c>
      <c r="Y162" s="29">
        <v>0.41177000000000002</v>
      </c>
      <c r="Z162" s="29">
        <v>0.41409000000000001</v>
      </c>
      <c r="AA162" s="29">
        <v>0.52900000000000003</v>
      </c>
      <c r="AB162" s="30">
        <v>7</v>
      </c>
      <c r="AC162" s="29">
        <v>0.72726999999999997</v>
      </c>
      <c r="AD162" s="30">
        <v>51</v>
      </c>
      <c r="AE162" s="29">
        <v>0.37254999999999999</v>
      </c>
      <c r="AF162" s="33">
        <v>1.222</v>
      </c>
      <c r="AG162" s="33">
        <v>1.2789999999999999</v>
      </c>
      <c r="AH162" s="33">
        <v>1.421</v>
      </c>
      <c r="AI162" s="33">
        <v>1.669</v>
      </c>
      <c r="AJ162" s="33">
        <v>1.8</v>
      </c>
      <c r="AK162" s="34">
        <v>2.407</v>
      </c>
      <c r="AL162" s="29">
        <v>1.9609999999999999E-2</v>
      </c>
      <c r="AM162" s="29">
        <v>0</v>
      </c>
      <c r="AN162" s="50">
        <v>199038</v>
      </c>
      <c r="AO162" s="30">
        <v>468.2</v>
      </c>
      <c r="AP162" s="29">
        <v>0.77871999999999997</v>
      </c>
      <c r="AQ162" s="29">
        <v>1</v>
      </c>
      <c r="AR162" s="29">
        <v>0.372</v>
      </c>
      <c r="AS162" s="54">
        <v>6</v>
      </c>
      <c r="AT162" s="29">
        <v>0.76190000000000002</v>
      </c>
      <c r="AU162" s="29">
        <v>0.39216000000000001</v>
      </c>
      <c r="AV162" s="54">
        <v>17</v>
      </c>
      <c r="AW162" s="29">
        <v>0.23810000000000001</v>
      </c>
    </row>
    <row r="163" spans="1:49" x14ac:dyDescent="0.2">
      <c r="A163" s="17" t="str">
        <f t="shared" si="11"/>
        <v>ESG</v>
      </c>
      <c r="B163" s="17" t="str">
        <f>IF(AND(OR(NOT(IsForecastDateRestricted),AND(D163&gt;=StartDate,D163&lt;=EndDate)),OR(NOT(IsTargetDateRestricted),AND(F163&gt;=FirstTargetDate,F163&lt;=EndTargetDate)),
OR(AND(Is1Week,E163="1 wk ahead inc death"),AND(Is2Week,E163="2 wk ahead inc death"),AND(Is3Week,E163="3 wk ahead inc death"),AND(Is4Week,E163="4 wk ahead inc death")),
OR(NOT(IsActiveModelsOnly),_xlfn.XLOOKUP(C163,'Model Analyzer'!B$4:B$100,'Model Analyzer'!C$4:C$100))),EvalData!C163,"NA")</f>
        <v>ESG</v>
      </c>
      <c r="C163" s="17" t="s">
        <v>40</v>
      </c>
      <c r="D163" s="36" t="d">
        <v>2020-07-13</v>
      </c>
      <c r="E163" s="17" t="s">
        <v>37</v>
      </c>
      <c r="F163" s="36" t="d">
        <v>2020-08-01</v>
      </c>
      <c r="G163" s="26">
        <v>-22205</v>
      </c>
      <c r="H163" s="27">
        <v>-10.593999999999999</v>
      </c>
      <c r="I163" s="28">
        <v>-1.1135299999999999</v>
      </c>
      <c r="J163" s="28">
        <v>9.8078599999999998</v>
      </c>
      <c r="K163" s="29">
        <v>0</v>
      </c>
      <c r="L163" s="30">
        <v>25</v>
      </c>
      <c r="M163" s="29">
        <v>0</v>
      </c>
      <c r="N163" s="30">
        <v>44</v>
      </c>
      <c r="O163" s="26">
        <v>206.76</v>
      </c>
      <c r="P163" s="26">
        <v>244474.11</v>
      </c>
      <c r="Q163" s="26">
        <v>455.02</v>
      </c>
      <c r="R163" s="31">
        <v>0.79522999999999999</v>
      </c>
      <c r="S163" s="32">
        <v>-0.67671999999999999</v>
      </c>
      <c r="T163" s="29">
        <v>1.3188</v>
      </c>
      <c r="U163" s="29">
        <v>-0.31730000000000003</v>
      </c>
      <c r="V163" s="29">
        <v>0.11364</v>
      </c>
      <c r="W163" s="29">
        <v>0.59091000000000005</v>
      </c>
      <c r="X163" s="30">
        <v>1354.48</v>
      </c>
      <c r="Y163" s="29">
        <v>1.5076499999999999</v>
      </c>
      <c r="Z163" s="29">
        <v>1.9768300000000001</v>
      </c>
      <c r="AA163" s="29">
        <v>1E-3</v>
      </c>
      <c r="AB163" s="30">
        <v>23</v>
      </c>
      <c r="AC163" s="29">
        <v>0</v>
      </c>
      <c r="AD163" s="30">
        <v>44</v>
      </c>
      <c r="AE163" s="29">
        <v>0.65908999999999995</v>
      </c>
      <c r="AF163" s="33">
        <v>1.0029999999999999</v>
      </c>
      <c r="AG163" s="33">
        <v>1.6839999999999999</v>
      </c>
      <c r="AH163" s="33">
        <v>2.48</v>
      </c>
      <c r="AI163" s="33">
        <v>6.4210000000000003</v>
      </c>
      <c r="AJ163" s="33">
        <v>4.3769999999999998</v>
      </c>
      <c r="AK163" s="34">
        <v>12.534000000000001</v>
      </c>
      <c r="AL163" s="29">
        <v>0</v>
      </c>
      <c r="AM163" s="29">
        <v>0.63636000000000004</v>
      </c>
      <c r="AN163" s="50">
        <v>507713</v>
      </c>
      <c r="AO163" s="30">
        <v>1603.3</v>
      </c>
      <c r="AP163" s="29">
        <v>0.57198000000000004</v>
      </c>
      <c r="AQ163" s="29">
        <v>1</v>
      </c>
      <c r="AR163" s="29">
        <v>2.1000000000000001E-2</v>
      </c>
      <c r="AS163" s="54">
        <v>21</v>
      </c>
      <c r="AT163" s="29">
        <v>4.7620000000000003E-2</v>
      </c>
      <c r="AU163" s="29">
        <v>0.59855999999999998</v>
      </c>
      <c r="AV163" s="54">
        <v>11</v>
      </c>
      <c r="AW163" s="29">
        <v>0.52381</v>
      </c>
    </row>
    <row r="164" spans="1:49" x14ac:dyDescent="0.2">
      <c r="A164" s="17" t="str">
        <f t="shared" si="11"/>
        <v>GT-DeepCOVID</v>
      </c>
      <c r="B164" s="17" t="str">
        <f>IF(AND(OR(NOT(IsForecastDateRestricted),AND(D164&gt;=StartDate,D164&lt;=EndDate)),OR(NOT(IsTargetDateRestricted),AND(F164&gt;=FirstTargetDate,F164&lt;=EndTargetDate)),
OR(AND(Is1Week,E164="1 wk ahead inc death"),AND(Is2Week,E164="2 wk ahead inc death"),AND(Is3Week,E164="3 wk ahead inc death"),AND(Is4Week,E164="4 wk ahead inc death")),
OR(NOT(IsActiveModelsOnly),_xlfn.XLOOKUP(C164,'Model Analyzer'!B$4:B$100,'Model Analyzer'!C$4:C$100))),EvalData!C164,"NA")</f>
        <v>GT-DeepCOVID</v>
      </c>
      <c r="C164" s="17" t="s">
        <v>17</v>
      </c>
      <c r="D164" s="36" t="d">
        <v>2020-07-13</v>
      </c>
      <c r="E164" s="17" t="s">
        <v>37</v>
      </c>
      <c r="F164" s="36" t="d">
        <v>2020-08-01</v>
      </c>
      <c r="G164" s="30">
        <v>-1136</v>
      </c>
      <c r="H164" s="32">
        <v>-5.8999999999999997E-2</v>
      </c>
      <c r="I164" s="28">
        <v>-5.697E-2</v>
      </c>
      <c r="J164" s="28">
        <v>-6.0409999999999998E-2</v>
      </c>
      <c r="K164" s="29">
        <v>0.9</v>
      </c>
      <c r="L164" s="30">
        <v>5</v>
      </c>
      <c r="M164" s="29">
        <v>0.83333000000000002</v>
      </c>
      <c r="N164" s="30">
        <v>46</v>
      </c>
      <c r="O164" s="30">
        <v>23.12</v>
      </c>
      <c r="P164" s="30">
        <v>22992.27</v>
      </c>
      <c r="Q164" s="30">
        <v>224.15</v>
      </c>
      <c r="R164" s="38">
        <v>0.31041000000000002</v>
      </c>
      <c r="S164" s="32">
        <v>0.10970000000000001</v>
      </c>
      <c r="T164" s="29">
        <v>0.93884999999999996</v>
      </c>
      <c r="U164" s="29">
        <v>0.51861999999999997</v>
      </c>
      <c r="V164" s="29">
        <v>0.34782999999999997</v>
      </c>
      <c r="W164" s="29">
        <v>0.32608999999999999</v>
      </c>
      <c r="X164" s="30">
        <v>525.19000000000005</v>
      </c>
      <c r="Y164" s="29">
        <v>0.84028999999999998</v>
      </c>
      <c r="Z164" s="29">
        <v>0.49225999999999998</v>
      </c>
      <c r="AA164" s="29">
        <v>0.24399999999999999</v>
      </c>
      <c r="AB164" s="30">
        <v>13</v>
      </c>
      <c r="AC164" s="29">
        <v>0.45455000000000001</v>
      </c>
      <c r="AD164" s="30">
        <v>46</v>
      </c>
      <c r="AE164" s="29">
        <v>0.43478</v>
      </c>
      <c r="AF164" s="33">
        <v>1.532</v>
      </c>
      <c r="AG164" s="33">
        <v>1.8859999999999999</v>
      </c>
      <c r="AH164" s="33">
        <v>2.1190000000000002</v>
      </c>
      <c r="AI164" s="33">
        <v>2.3109999999999999</v>
      </c>
      <c r="AJ164" s="33">
        <v>2.5870000000000002</v>
      </c>
      <c r="AK164" s="34">
        <v>3.05</v>
      </c>
      <c r="AL164" s="29">
        <v>2.1739999999999999E-2</v>
      </c>
      <c r="AM164" s="29">
        <v>0</v>
      </c>
      <c r="AN164" s="50">
        <v>244140</v>
      </c>
      <c r="AO164" s="30">
        <v>782.9</v>
      </c>
      <c r="AP164" s="29">
        <v>0.62856000000000001</v>
      </c>
      <c r="AQ164" s="29">
        <v>1</v>
      </c>
      <c r="AR164" s="29">
        <v>0.39200000000000002</v>
      </c>
      <c r="AS164" s="54">
        <v>5</v>
      </c>
      <c r="AT164" s="29">
        <v>0.80952000000000002</v>
      </c>
      <c r="AU164" s="29">
        <v>0.4128</v>
      </c>
      <c r="AV164" s="54">
        <v>16</v>
      </c>
      <c r="AW164" s="29">
        <v>0.28571000000000002</v>
      </c>
    </row>
    <row r="165" spans="1:49" x14ac:dyDescent="0.2">
      <c r="A165" s="17" t="str">
        <f t="shared" si="11"/>
        <v>ISU</v>
      </c>
      <c r="B165" s="17" t="str">
        <f>IF(AND(OR(NOT(IsForecastDateRestricted),AND(D165&gt;=StartDate,D165&lt;=EndDate)),OR(NOT(IsTargetDateRestricted),AND(F165&gt;=FirstTargetDate,F165&lt;=EndTargetDate)),
OR(AND(Is1Week,E165="1 wk ahead inc death"),AND(Is2Week,E165="2 wk ahead inc death"),AND(Is3Week,E165="3 wk ahead inc death"),AND(Is4Week,E165="4 wk ahead inc death")),
OR(NOT(IsActiveModelsOnly),_xlfn.XLOOKUP(C165,'Model Analyzer'!B$4:B$100,'Model Analyzer'!C$4:C$100))),EvalData!C165,"NA")</f>
        <v>ISU</v>
      </c>
      <c r="C165" s="17" t="s">
        <v>41</v>
      </c>
      <c r="D165" s="36" t="d">
        <v>2020-07-13</v>
      </c>
      <c r="E165" s="17" t="s">
        <v>37</v>
      </c>
      <c r="F165" s="36" t="d">
        <v>2020-08-01</v>
      </c>
      <c r="G165" s="30">
        <v>-5744</v>
      </c>
      <c r="H165" s="32">
        <v>-0.34</v>
      </c>
      <c r="I165" s="28">
        <v>-0.28804999999999997</v>
      </c>
      <c r="J165" s="28">
        <v>-0.40459000000000001</v>
      </c>
      <c r="K165" s="29">
        <v>0</v>
      </c>
      <c r="L165" s="30">
        <v>12</v>
      </c>
      <c r="M165" s="29">
        <v>0.54166999999999998</v>
      </c>
      <c r="N165" s="30">
        <v>49</v>
      </c>
      <c r="O165" s="30">
        <v>24.65</v>
      </c>
      <c r="P165" s="30">
        <v>7317.05</v>
      </c>
      <c r="Q165" s="30">
        <v>191.47</v>
      </c>
      <c r="R165" s="38">
        <v>0.30132999999999999</v>
      </c>
      <c r="S165" s="32">
        <v>-5.8450000000000002E-2</v>
      </c>
      <c r="T165" s="29">
        <v>0.96862000000000004</v>
      </c>
      <c r="U165" s="29">
        <v>-0.37917000000000001</v>
      </c>
      <c r="V165" s="29">
        <v>0.32652999999999999</v>
      </c>
      <c r="W165" s="29">
        <v>0.16327</v>
      </c>
      <c r="X165" s="30">
        <v>479.49</v>
      </c>
      <c r="Y165" s="29">
        <v>0.49922</v>
      </c>
      <c r="Z165" s="29">
        <v>0.47493999999999997</v>
      </c>
      <c r="AA165" s="29">
        <v>0.34100000000000003</v>
      </c>
      <c r="AB165" s="30">
        <v>9</v>
      </c>
      <c r="AC165" s="29">
        <v>0.63636000000000004</v>
      </c>
      <c r="AD165" s="30">
        <v>49</v>
      </c>
      <c r="AE165" s="29">
        <v>0.57142999999999999</v>
      </c>
      <c r="AF165" s="33">
        <v>1.637</v>
      </c>
      <c r="AG165" s="33">
        <v>1.7230000000000001</v>
      </c>
      <c r="AH165" s="33">
        <v>2.0139999999999998</v>
      </c>
      <c r="AI165" s="33">
        <v>2.7440000000000002</v>
      </c>
      <c r="AJ165" s="33">
        <v>2.4790000000000001</v>
      </c>
      <c r="AK165" s="34">
        <v>4.12</v>
      </c>
      <c r="AL165" s="29">
        <v>6.1219999999999997E-2</v>
      </c>
      <c r="AM165" s="29">
        <v>2.0410000000000001E-2</v>
      </c>
      <c r="AN165" s="50">
        <v>228947</v>
      </c>
      <c r="AO165" s="30">
        <v>436.8</v>
      </c>
      <c r="AP165" s="29">
        <v>0.61841999999999997</v>
      </c>
      <c r="AQ165" s="29">
        <v>1</v>
      </c>
      <c r="AR165" s="29">
        <v>0.495</v>
      </c>
      <c r="AS165" s="54">
        <v>3</v>
      </c>
      <c r="AT165" s="29">
        <v>0.90476000000000001</v>
      </c>
      <c r="AU165" s="29">
        <v>0.57791999999999999</v>
      </c>
      <c r="AV165" s="54">
        <v>13</v>
      </c>
      <c r="AW165" s="29">
        <v>0.42857000000000001</v>
      </c>
    </row>
    <row r="166" spans="1:49" x14ac:dyDescent="0.2">
      <c r="A166" s="17" t="str">
        <f t="shared" si="11"/>
        <v>JHU</v>
      </c>
      <c r="B166" s="17" t="str">
        <f>IF(AND(OR(NOT(IsForecastDateRestricted),AND(D166&gt;=StartDate,D166&lt;=EndDate)),OR(NOT(IsTargetDateRestricted),AND(F166&gt;=FirstTargetDate,F166&lt;=EndTargetDate)),
OR(AND(Is1Week,E166="1 wk ahead inc death"),AND(Is2Week,E166="2 wk ahead inc death"),AND(Is3Week,E166="3 wk ahead inc death"),AND(Is4Week,E166="4 wk ahead inc death")),
OR(NOT(IsActiveModelsOnly),_xlfn.XLOOKUP(C166,'Model Analyzer'!B$4:B$100,'Model Analyzer'!C$4:C$100))),EvalData!C166,"NA")</f>
        <v>JHU</v>
      </c>
      <c r="C166" s="17" t="s">
        <v>19</v>
      </c>
      <c r="D166" s="36" t="d">
        <v>2020-07-13</v>
      </c>
      <c r="E166" s="17" t="s">
        <v>37</v>
      </c>
      <c r="F166" s="36" t="d">
        <v>2020-08-01</v>
      </c>
      <c r="G166" s="26">
        <v>-843</v>
      </c>
      <c r="H166" s="27">
        <v>-4.2999999999999997E-2</v>
      </c>
      <c r="I166" s="28">
        <v>-4.2270000000000002E-2</v>
      </c>
      <c r="J166" s="28">
        <v>-4.4139999999999999E-2</v>
      </c>
      <c r="K166" s="29">
        <v>1</v>
      </c>
      <c r="L166" s="30">
        <v>3</v>
      </c>
      <c r="M166" s="29">
        <v>0.91666999999999998</v>
      </c>
      <c r="N166" s="30">
        <v>51</v>
      </c>
      <c r="O166" s="26">
        <v>34.9</v>
      </c>
      <c r="P166" s="26">
        <v>5198.67</v>
      </c>
      <c r="Q166" s="26">
        <v>172.78</v>
      </c>
      <c r="R166" s="31">
        <v>0.38540000000000002</v>
      </c>
      <c r="S166" s="32">
        <v>0.39015</v>
      </c>
      <c r="T166" s="29">
        <v>0.66979999999999995</v>
      </c>
      <c r="U166" s="29">
        <v>0.56962999999999997</v>
      </c>
      <c r="V166" s="29">
        <v>0.25490000000000002</v>
      </c>
      <c r="W166" s="29">
        <v>0.27450999999999998</v>
      </c>
      <c r="X166" s="30">
        <v>416.57</v>
      </c>
      <c r="Y166" s="29">
        <v>0.71516000000000002</v>
      </c>
      <c r="Z166" s="29">
        <v>0.52107999999999999</v>
      </c>
      <c r="AA166" s="29">
        <v>0.18</v>
      </c>
      <c r="AB166" s="30">
        <v>17</v>
      </c>
      <c r="AC166" s="29">
        <v>0.27272999999999997</v>
      </c>
      <c r="AD166" s="30">
        <v>51</v>
      </c>
      <c r="AE166" s="29">
        <v>0.96077999999999997</v>
      </c>
      <c r="AF166" s="33">
        <v>3.548</v>
      </c>
      <c r="AG166" s="33">
        <v>4.8029999999999999</v>
      </c>
      <c r="AH166" s="33">
        <v>9.1750000000000007</v>
      </c>
      <c r="AI166" s="33">
        <v>22.236000000000001</v>
      </c>
      <c r="AJ166" s="33">
        <v>19.308</v>
      </c>
      <c r="AK166" s="34">
        <v>51.332999999999998</v>
      </c>
      <c r="AL166" s="29">
        <v>0.29411999999999999</v>
      </c>
      <c r="AM166" s="29">
        <v>0.47059000000000001</v>
      </c>
      <c r="AN166" s="50">
        <v>68480</v>
      </c>
      <c r="AO166" s="30">
        <v>268.39999999999998</v>
      </c>
      <c r="AP166" s="29">
        <v>0.25008999999999998</v>
      </c>
      <c r="AQ166" s="29">
        <v>0.52210000000000001</v>
      </c>
      <c r="AR166" s="29">
        <v>0.20599999999999999</v>
      </c>
      <c r="AS166" s="54">
        <v>15</v>
      </c>
      <c r="AT166" s="29">
        <v>0.33333000000000002</v>
      </c>
      <c r="AU166" s="29">
        <v>0.77161000000000002</v>
      </c>
      <c r="AV166" s="54">
        <v>4</v>
      </c>
      <c r="AW166" s="29">
        <v>0.85714000000000001</v>
      </c>
    </row>
    <row r="167" spans="1:49" x14ac:dyDescent="0.2">
      <c r="A167" s="17" t="str">
        <f t="shared" si="11"/>
        <v>LANL</v>
      </c>
      <c r="B167" s="17" t="str">
        <f>IF(AND(OR(NOT(IsForecastDateRestricted),AND(D167&gt;=StartDate,D167&lt;=EndDate)),OR(NOT(IsTargetDateRestricted),AND(F167&gt;=FirstTargetDate,F167&lt;=EndTargetDate)),
OR(AND(Is1Week,E167="1 wk ahead inc death"),AND(Is2Week,E167="2 wk ahead inc death"),AND(Is3Week,E167="3 wk ahead inc death"),AND(Is4Week,E167="4 wk ahead inc death")),
OR(NOT(IsActiveModelsOnly),_xlfn.XLOOKUP(C167,'Model Analyzer'!B$4:B$100,'Model Analyzer'!C$4:C$100))),EvalData!C167,"NA")</f>
        <v>LANL</v>
      </c>
      <c r="C167" s="17" t="s">
        <v>20</v>
      </c>
      <c r="D167" s="36" t="d">
        <v>2020-07-13</v>
      </c>
      <c r="E167" s="17" t="s">
        <v>37</v>
      </c>
      <c r="F167" s="36" t="d">
        <v>2020-08-01</v>
      </c>
      <c r="G167" s="30">
        <v>-7892</v>
      </c>
      <c r="H167" s="32">
        <v>-0.504</v>
      </c>
      <c r="I167" s="28">
        <v>-0.39577000000000001</v>
      </c>
      <c r="J167" s="28">
        <v>-0.65498999999999996</v>
      </c>
      <c r="K167" s="29">
        <v>0</v>
      </c>
      <c r="L167" s="30">
        <v>19</v>
      </c>
      <c r="M167" s="29">
        <v>0.25</v>
      </c>
      <c r="N167" s="30">
        <v>51</v>
      </c>
      <c r="O167" s="30">
        <v>16.149999999999999</v>
      </c>
      <c r="P167" s="30">
        <v>5239.49</v>
      </c>
      <c r="Q167" s="30">
        <v>179.88</v>
      </c>
      <c r="R167" s="38">
        <v>0.38178000000000001</v>
      </c>
      <c r="S167" s="32">
        <v>-0.31286999999999998</v>
      </c>
      <c r="T167" s="29">
        <v>0.69120000000000004</v>
      </c>
      <c r="U167" s="29">
        <v>-0.39427000000000001</v>
      </c>
      <c r="V167" s="29">
        <v>0.21568999999999999</v>
      </c>
      <c r="W167" s="29">
        <v>0.21568999999999999</v>
      </c>
      <c r="X167" s="30">
        <v>488.75</v>
      </c>
      <c r="Y167" s="29">
        <v>0.40738000000000002</v>
      </c>
      <c r="Z167" s="29">
        <v>0.45619999999999999</v>
      </c>
      <c r="AA167" s="29">
        <v>0.29199999999999998</v>
      </c>
      <c r="AB167" s="30">
        <v>11</v>
      </c>
      <c r="AC167" s="29">
        <v>0.54544999999999999</v>
      </c>
      <c r="AD167" s="30">
        <v>51</v>
      </c>
      <c r="AE167" s="29">
        <v>0.90195999999999998</v>
      </c>
      <c r="AF167" s="33">
        <v>5.351</v>
      </c>
      <c r="AG167" s="33">
        <v>5.774</v>
      </c>
      <c r="AH167" s="33">
        <v>6.9630000000000001</v>
      </c>
      <c r="AI167" s="33">
        <v>7.7279999999999998</v>
      </c>
      <c r="AJ167" s="33">
        <v>8</v>
      </c>
      <c r="AK167" s="34">
        <v>12.333</v>
      </c>
      <c r="AL167" s="29">
        <v>0.74509999999999998</v>
      </c>
      <c r="AM167" s="29">
        <v>0.15686</v>
      </c>
      <c r="AN167" s="50">
        <v>104715</v>
      </c>
      <c r="AO167" s="30">
        <v>145.5</v>
      </c>
      <c r="AP167" s="29">
        <v>0.24857000000000001</v>
      </c>
      <c r="AQ167" s="29">
        <v>0.51893999999999996</v>
      </c>
      <c r="AR167" s="29">
        <v>0</v>
      </c>
      <c r="AS167" s="54">
        <v>22</v>
      </c>
      <c r="AT167" s="29">
        <v>0</v>
      </c>
      <c r="AU167" s="29">
        <v>0.71801999999999999</v>
      </c>
      <c r="AV167" s="54">
        <v>7</v>
      </c>
      <c r="AW167" s="29">
        <v>0.71428999999999998</v>
      </c>
    </row>
    <row r="168" spans="1:49" x14ac:dyDescent="0.2">
      <c r="A168" s="17" t="str">
        <f t="shared" si="11"/>
        <v>LSHTM</v>
      </c>
      <c r="B168" s="17" t="str">
        <f>IF(AND(OR(NOT(IsForecastDateRestricted),AND(D168&gt;=StartDate,D168&lt;=EndDate)),OR(NOT(IsTargetDateRestricted),AND(F168&gt;=FirstTargetDate,F168&lt;=EndTargetDate)),
OR(AND(Is1Week,E168="1 wk ahead inc death"),AND(Is2Week,E168="2 wk ahead inc death"),AND(Is3Week,E168="3 wk ahead inc death"),AND(Is4Week,E168="4 wk ahead inc death")),
OR(NOT(IsActiveModelsOnly),_xlfn.XLOOKUP(C168,'Model Analyzer'!B$4:B$100,'Model Analyzer'!C$4:C$100))),EvalData!C168,"NA")</f>
        <v>LSHTM</v>
      </c>
      <c r="C168" s="17" t="s">
        <v>21</v>
      </c>
      <c r="D168" s="36" t="d">
        <v>2020-07-13</v>
      </c>
      <c r="E168" s="17" t="s">
        <v>37</v>
      </c>
      <c r="F168" s="36" t="d">
        <v>2020-08-01</v>
      </c>
      <c r="G168" s="30">
        <v>-10451</v>
      </c>
      <c r="H168" s="32">
        <v>-0.74299999999999999</v>
      </c>
      <c r="I168" s="28">
        <v>-0.52410000000000001</v>
      </c>
      <c r="J168" s="28">
        <v>-1.1012599999999999</v>
      </c>
      <c r="K168" s="29">
        <v>0</v>
      </c>
      <c r="L168" s="30">
        <v>23</v>
      </c>
      <c r="M168" s="29">
        <v>8.3330000000000001E-2</v>
      </c>
      <c r="N168" s="30">
        <v>23</v>
      </c>
      <c r="O168" s="30">
        <v>88.78</v>
      </c>
      <c r="P168" s="30">
        <v>10177.15</v>
      </c>
      <c r="Q168" s="30">
        <v>419.65</v>
      </c>
      <c r="R168" s="38">
        <v>0.36285000000000001</v>
      </c>
      <c r="S168" s="32">
        <v>-0.35698000000000002</v>
      </c>
      <c r="T168" s="29">
        <v>0.32256000000000001</v>
      </c>
      <c r="U168" s="29">
        <v>-0.10348</v>
      </c>
      <c r="V168" s="29">
        <v>0.26086999999999999</v>
      </c>
      <c r="W168" s="29">
        <v>0.17391000000000001</v>
      </c>
      <c r="X168" s="30">
        <v>769.64</v>
      </c>
      <c r="Y168" s="29">
        <v>0.56335999999999997</v>
      </c>
      <c r="Z168" s="29">
        <v>0.84514999999999996</v>
      </c>
      <c r="AA168" s="29">
        <v>8.6999999999999994E-2</v>
      </c>
      <c r="AB168" s="30">
        <v>20</v>
      </c>
      <c r="AC168" s="29">
        <v>0.13636000000000001</v>
      </c>
      <c r="AD168" s="30">
        <v>23</v>
      </c>
      <c r="AE168" s="29">
        <v>0.86956999999999995</v>
      </c>
      <c r="AF168" s="33">
        <v>3.3679999999999999</v>
      </c>
      <c r="AG168" s="33">
        <v>6.3440000000000003</v>
      </c>
      <c r="AH168" s="33">
        <v>12.901999999999999</v>
      </c>
      <c r="AI168" s="33">
        <v>79.816999999999993</v>
      </c>
      <c r="AJ168" s="33">
        <v>21.707999999999998</v>
      </c>
      <c r="AK168" s="34">
        <v>102.35299999999999</v>
      </c>
      <c r="AL168" s="29">
        <v>0.13042999999999999</v>
      </c>
      <c r="AM168" s="29">
        <v>0.65217000000000003</v>
      </c>
      <c r="AN168" s="50">
        <v>91651</v>
      </c>
      <c r="AO168" s="30">
        <v>108.7</v>
      </c>
      <c r="AP168" s="29">
        <v>0.27065</v>
      </c>
      <c r="AQ168" s="29">
        <v>0.56501999999999997</v>
      </c>
      <c r="AR168" s="29">
        <v>4.1000000000000002E-2</v>
      </c>
      <c r="AS168" s="54">
        <v>20</v>
      </c>
      <c r="AT168" s="29">
        <v>9.5240000000000005E-2</v>
      </c>
      <c r="AU168" s="29">
        <v>0.32746999999999998</v>
      </c>
      <c r="AV168" s="54">
        <v>19</v>
      </c>
      <c r="AW168" s="29">
        <v>0.14285999999999999</v>
      </c>
    </row>
    <row r="169" spans="1:49" x14ac:dyDescent="0.2">
      <c r="A169" s="17" t="str">
        <f t="shared" si="11"/>
        <v>MIT-CovAlliance</v>
      </c>
      <c r="B169" s="17" t="str">
        <f>IF(AND(OR(NOT(IsForecastDateRestricted),AND(D169&gt;=StartDate,D169&lt;=EndDate)),OR(NOT(IsTargetDateRestricted),AND(F169&gt;=FirstTargetDate,F169&lt;=EndTargetDate)),
OR(AND(Is1Week,E169="1 wk ahead inc death"),AND(Is2Week,E169="2 wk ahead inc death"),AND(Is3Week,E169="3 wk ahead inc death"),AND(Is4Week,E169="4 wk ahead inc death")),
OR(NOT(IsActiveModelsOnly),_xlfn.XLOOKUP(C169,'Model Analyzer'!B$4:B$100,'Model Analyzer'!C$4:C$100))),EvalData!C169,"NA")</f>
        <v>MIT-CovAlliance</v>
      </c>
      <c r="C169" s="17" t="s">
        <v>22</v>
      </c>
      <c r="D169" s="36" t="d">
        <v>2020-07-13</v>
      </c>
      <c r="E169" s="17" t="s">
        <v>37</v>
      </c>
      <c r="F169" s="36" t="d">
        <v>2020-08-01</v>
      </c>
      <c r="G169" s="26">
        <v>-13285</v>
      </c>
      <c r="H169" s="27">
        <v>-1.097</v>
      </c>
      <c r="I169" s="28">
        <v>-0.66622000000000003</v>
      </c>
      <c r="J169" s="28">
        <v>-1.99594</v>
      </c>
      <c r="K169" s="29">
        <v>0</v>
      </c>
      <c r="L169" s="30">
        <v>24</v>
      </c>
      <c r="M169" s="29">
        <v>4.1669999999999999E-2</v>
      </c>
      <c r="N169" s="30">
        <v>51</v>
      </c>
      <c r="O169" s="26">
        <v>371.74</v>
      </c>
      <c r="P169" s="26">
        <v>134781.72</v>
      </c>
      <c r="Q169" s="26">
        <v>480.1</v>
      </c>
      <c r="R169" s="31">
        <v>0.92783000000000004</v>
      </c>
      <c r="S169" s="32">
        <v>-0.24651999999999999</v>
      </c>
      <c r="T169" s="29">
        <v>1.00804</v>
      </c>
      <c r="U169" s="29">
        <v>0.79759999999999998</v>
      </c>
      <c r="V169" s="29">
        <v>0.13725000000000001</v>
      </c>
      <c r="W169" s="29">
        <v>0.60784000000000005</v>
      </c>
      <c r="X169" s="30">
        <v>1107.71</v>
      </c>
      <c r="Y169" s="29">
        <v>1.7817400000000001</v>
      </c>
      <c r="Z169" s="29">
        <v>2.01355</v>
      </c>
      <c r="AA169" s="29">
        <v>4.8000000000000001E-2</v>
      </c>
      <c r="AB169" s="30">
        <v>21</v>
      </c>
      <c r="AC169" s="29">
        <v>9.0910000000000005E-2</v>
      </c>
      <c r="AD169" s="30">
        <v>51</v>
      </c>
      <c r="AE169" s="29">
        <v>0.29411999999999999</v>
      </c>
      <c r="AF169" s="33">
        <v>0.75</v>
      </c>
      <c r="AG169" s="33">
        <v>2.0419999999999998</v>
      </c>
      <c r="AH169" s="33">
        <v>3.4990000000000001</v>
      </c>
      <c r="AI169" s="33">
        <v>12.308999999999999</v>
      </c>
      <c r="AJ169" s="33">
        <v>5.49</v>
      </c>
      <c r="AK169" s="34">
        <v>18.094999999999999</v>
      </c>
      <c r="AL169" s="29">
        <v>3.9219999999999998E-2</v>
      </c>
      <c r="AM169" s="29">
        <v>0.13725000000000001</v>
      </c>
      <c r="AN169" s="50">
        <v>672506</v>
      </c>
      <c r="AO169" s="30">
        <v>2322.8000000000002</v>
      </c>
      <c r="AP169" s="29">
        <v>0.54832000000000003</v>
      </c>
      <c r="AQ169" s="29">
        <v>1</v>
      </c>
      <c r="AR169" s="29">
        <v>0.124</v>
      </c>
      <c r="AS169" s="54">
        <v>18</v>
      </c>
      <c r="AT169" s="29">
        <v>0.19048000000000001</v>
      </c>
      <c r="AU169" s="29">
        <v>0.30959999999999999</v>
      </c>
      <c r="AV169" s="54">
        <v>20</v>
      </c>
      <c r="AW169" s="29">
        <v>9.5240000000000005E-2</v>
      </c>
    </row>
    <row r="170" spans="1:49" x14ac:dyDescent="0.2">
      <c r="A170" s="17" t="str">
        <f t="shared" si="11"/>
        <v>MIT-ORC</v>
      </c>
      <c r="B170" s="17" t="str">
        <f>IF(AND(OR(NOT(IsForecastDateRestricted),AND(D170&gt;=StartDate,D170&lt;=EndDate)),OR(NOT(IsTargetDateRestricted),AND(F170&gt;=FirstTargetDate,F170&lt;=EndTargetDate)),
OR(AND(Is1Week,E170="1 wk ahead inc death"),AND(Is2Week,E170="2 wk ahead inc death"),AND(Is3Week,E170="3 wk ahead inc death"),AND(Is4Week,E170="4 wk ahead inc death")),
OR(NOT(IsActiveModelsOnly),_xlfn.XLOOKUP(C170,'Model Analyzer'!B$4:B$100,'Model Analyzer'!C$4:C$100))),EvalData!C170,"NA")</f>
        <v>MIT-ORC</v>
      </c>
      <c r="C170" s="17" t="s">
        <v>23</v>
      </c>
      <c r="D170" s="36" t="d">
        <v>2020-07-13</v>
      </c>
      <c r="E170" s="17" t="s">
        <v>37</v>
      </c>
      <c r="F170" s="36" t="d">
        <v>2020-08-01</v>
      </c>
      <c r="G170" s="30">
        <v>456</v>
      </c>
      <c r="H170" s="32">
        <v>2.3E-2</v>
      </c>
      <c r="I170" s="28">
        <v>2.2870000000000001E-2</v>
      </c>
      <c r="J170" s="28">
        <v>2.2870000000000001E-2</v>
      </c>
      <c r="K170" s="29">
        <v>1</v>
      </c>
      <c r="L170" s="30">
        <v>1</v>
      </c>
      <c r="M170" s="29">
        <v>1</v>
      </c>
      <c r="N170" s="30">
        <v>51</v>
      </c>
      <c r="O170" s="30">
        <v>14.14</v>
      </c>
      <c r="P170" s="30">
        <v>5489</v>
      </c>
      <c r="Q170" s="30">
        <v>153.80000000000001</v>
      </c>
      <c r="R170" s="38">
        <v>0.29781999999999997</v>
      </c>
      <c r="S170" s="32">
        <v>-2.5749999999999999E-2</v>
      </c>
      <c r="T170" s="29">
        <v>0.57318999999999998</v>
      </c>
      <c r="U170" s="29">
        <v>-0.18790999999999999</v>
      </c>
      <c r="V170" s="29">
        <v>0.49020000000000002</v>
      </c>
      <c r="W170" s="29">
        <v>0.21568999999999999</v>
      </c>
      <c r="X170" s="30">
        <v>399.63</v>
      </c>
      <c r="Y170" s="29">
        <v>0.39079999999999998</v>
      </c>
      <c r="Z170" s="29">
        <v>0.41208</v>
      </c>
      <c r="AA170" s="29">
        <v>0.53100000000000003</v>
      </c>
      <c r="AB170" s="30">
        <v>6</v>
      </c>
      <c r="AC170" s="29">
        <v>0.77273000000000003</v>
      </c>
      <c r="AD170" s="30">
        <v>51</v>
      </c>
      <c r="AE170" s="29">
        <v>0.90195999999999998</v>
      </c>
      <c r="AF170" s="33">
        <v>3.778</v>
      </c>
      <c r="AG170" s="33">
        <v>11.45</v>
      </c>
      <c r="AH170" s="33">
        <v>50.5</v>
      </c>
      <c r="AI170" s="33">
        <v>267.63299999999998</v>
      </c>
      <c r="AJ170" s="33">
        <v>214.411</v>
      </c>
      <c r="AK170" s="34">
        <v>484</v>
      </c>
      <c r="AL170" s="29">
        <v>7.843E-2</v>
      </c>
      <c r="AM170" s="29">
        <v>0.76471</v>
      </c>
      <c r="AN170" s="50">
        <v>58549</v>
      </c>
      <c r="AO170" s="30">
        <v>200.8</v>
      </c>
      <c r="AP170" s="29">
        <v>0.14882000000000001</v>
      </c>
      <c r="AQ170" s="29">
        <v>0.31069000000000002</v>
      </c>
      <c r="AR170" s="29">
        <v>6.2E-2</v>
      </c>
      <c r="AS170" s="54">
        <v>19</v>
      </c>
      <c r="AT170" s="29">
        <v>0.14285999999999999</v>
      </c>
      <c r="AU170" s="29">
        <v>0.47427999999999998</v>
      </c>
      <c r="AV170" s="54">
        <v>15</v>
      </c>
      <c r="AW170" s="29">
        <v>0.33333000000000002</v>
      </c>
    </row>
    <row r="171" spans="1:49" x14ac:dyDescent="0.2">
      <c r="A171" s="17" t="str">
        <f t="shared" si="11"/>
        <v>MOBS</v>
      </c>
      <c r="B171" s="17" t="str">
        <f>IF(AND(OR(NOT(IsForecastDateRestricted),AND(D171&gt;=StartDate,D171&lt;=EndDate)),OR(NOT(IsTargetDateRestricted),AND(F171&gt;=FirstTargetDate,F171&lt;=EndTargetDate)),
OR(AND(Is1Week,E171="1 wk ahead inc death"),AND(Is2Week,E171="2 wk ahead inc death"),AND(Is3Week,E171="3 wk ahead inc death"),AND(Is4Week,E171="4 wk ahead inc death")),
OR(NOT(IsActiveModelsOnly),_xlfn.XLOOKUP(C171,'Model Analyzer'!B$4:B$100,'Model Analyzer'!C$4:C$100))),EvalData!C171,"NA")</f>
        <v>MOBS</v>
      </c>
      <c r="C171" s="17" t="s">
        <v>24</v>
      </c>
      <c r="D171" s="36" t="d">
        <v>2020-07-13</v>
      </c>
      <c r="E171" s="17" t="s">
        <v>37</v>
      </c>
      <c r="F171" s="36" t="d">
        <v>2020-08-01</v>
      </c>
      <c r="G171" s="30">
        <v>-6697</v>
      </c>
      <c r="H171" s="32">
        <v>-0.40899999999999997</v>
      </c>
      <c r="I171" s="28">
        <v>-0.33584000000000003</v>
      </c>
      <c r="J171" s="28">
        <v>-0.50566</v>
      </c>
      <c r="K171" s="29">
        <v>0</v>
      </c>
      <c r="L171" s="30">
        <v>16</v>
      </c>
      <c r="M171" s="29">
        <v>0.375</v>
      </c>
      <c r="N171" s="30">
        <v>50</v>
      </c>
      <c r="O171" s="30">
        <v>20.7</v>
      </c>
      <c r="P171" s="30">
        <v>7396.09</v>
      </c>
      <c r="Q171" s="30">
        <v>196.58</v>
      </c>
      <c r="R171" s="38">
        <v>0.37811</v>
      </c>
      <c r="S171" s="32">
        <v>-0.36623</v>
      </c>
      <c r="T171" s="29">
        <v>0.80596999999999996</v>
      </c>
      <c r="U171" s="29">
        <v>-0.49957000000000001</v>
      </c>
      <c r="V171" s="29">
        <v>0.24</v>
      </c>
      <c r="W171" s="29">
        <v>0.2</v>
      </c>
      <c r="X171" s="30">
        <v>521.92999999999995</v>
      </c>
      <c r="Y171" s="29">
        <v>0.44885999999999998</v>
      </c>
      <c r="Z171" s="29">
        <v>0.49875000000000003</v>
      </c>
      <c r="AA171" s="29">
        <v>0.188</v>
      </c>
      <c r="AB171" s="30">
        <v>14</v>
      </c>
      <c r="AC171" s="29">
        <v>0.40909000000000001</v>
      </c>
      <c r="AD171" s="30">
        <v>50</v>
      </c>
      <c r="AE171" s="29">
        <v>0.62</v>
      </c>
      <c r="AF171" s="33">
        <v>1.972</v>
      </c>
      <c r="AG171" s="33">
        <v>2.2970000000000002</v>
      </c>
      <c r="AH171" s="33">
        <v>3.5409999999999999</v>
      </c>
      <c r="AI171" s="33">
        <v>6.875</v>
      </c>
      <c r="AJ171" s="33">
        <v>5.7560000000000002</v>
      </c>
      <c r="AK171" s="34">
        <v>14.087999999999999</v>
      </c>
      <c r="AL171" s="29">
        <v>0.14000000000000001</v>
      </c>
      <c r="AM171" s="29">
        <v>0.12</v>
      </c>
      <c r="AN171" s="50">
        <v>195139</v>
      </c>
      <c r="AO171" s="30">
        <v>216.3</v>
      </c>
      <c r="AP171" s="29">
        <v>0.43584000000000001</v>
      </c>
      <c r="AQ171" s="29">
        <v>0.90988999999999998</v>
      </c>
      <c r="AR171" s="29">
        <v>0.372</v>
      </c>
      <c r="AS171" s="54">
        <v>6</v>
      </c>
      <c r="AT171" s="29">
        <v>0.76190000000000002</v>
      </c>
      <c r="AU171" s="29">
        <v>0.63187000000000004</v>
      </c>
      <c r="AV171" s="54">
        <v>10</v>
      </c>
      <c r="AW171" s="29">
        <v>0.57142999999999999</v>
      </c>
    </row>
    <row r="172" spans="1:49" x14ac:dyDescent="0.2">
      <c r="A172" s="17" t="str">
        <f t="shared" si="11"/>
        <v>NotreDame-Mobility</v>
      </c>
      <c r="B172" s="17" t="str">
        <f>IF(AND(OR(NOT(IsForecastDateRestricted),AND(D172&gt;=StartDate,D172&lt;=EndDate)),OR(NOT(IsTargetDateRestricted),AND(F172&gt;=FirstTargetDate,F172&lt;=EndTargetDate)),
OR(AND(Is1Week,E172="1 wk ahead inc death"),AND(Is2Week,E172="2 wk ahead inc death"),AND(Is3Week,E172="3 wk ahead inc death"),AND(Is4Week,E172="4 wk ahead inc death")),
OR(NOT(IsActiveModelsOnly),_xlfn.XLOOKUP(C172,'Model Analyzer'!B$4:B$100,'Model Analyzer'!C$4:C$100))),EvalData!C172,"NA")</f>
        <v>NotreDame-Mobility</v>
      </c>
      <c r="C172" s="17" t="s">
        <v>25</v>
      </c>
      <c r="D172" s="36" t="d">
        <v>2020-07-13</v>
      </c>
      <c r="E172" s="17" t="s">
        <v>37</v>
      </c>
      <c r="F172" s="36" t="d">
        <v>2020-08-01</v>
      </c>
      <c r="G172" s="26">
        <v>-8982</v>
      </c>
      <c r="H172" s="27">
        <v>-0.59899999999999998</v>
      </c>
      <c r="I172" s="28">
        <v>-0.45043</v>
      </c>
      <c r="J172" s="28">
        <v>-0.8196</v>
      </c>
      <c r="K172" s="29">
        <v>0</v>
      </c>
      <c r="L172" s="30">
        <v>21</v>
      </c>
      <c r="M172" s="29">
        <v>0.16667000000000001</v>
      </c>
      <c r="N172" s="30">
        <v>51</v>
      </c>
      <c r="O172" s="26">
        <v>65.34</v>
      </c>
      <c r="P172" s="26">
        <v>5406.21</v>
      </c>
      <c r="Q172" s="26">
        <v>184.31</v>
      </c>
      <c r="R172" s="31">
        <v>0.35145999999999999</v>
      </c>
      <c r="S172" s="32">
        <v>-0.3402</v>
      </c>
      <c r="T172" s="29">
        <v>0.76148000000000005</v>
      </c>
      <c r="U172" s="29">
        <v>-0.60487999999999997</v>
      </c>
      <c r="V172" s="29">
        <v>0.31373000000000001</v>
      </c>
      <c r="W172" s="29">
        <v>0.25490000000000002</v>
      </c>
      <c r="X172" s="30">
        <v>482.15</v>
      </c>
      <c r="Y172" s="29">
        <v>0.39410000000000001</v>
      </c>
      <c r="Z172" s="29">
        <v>0.52912999999999999</v>
      </c>
      <c r="AA172" s="29">
        <v>0.17599999999999999</v>
      </c>
      <c r="AB172" s="30">
        <v>19</v>
      </c>
      <c r="AC172" s="29">
        <v>0.18182000000000001</v>
      </c>
      <c r="AD172" s="30">
        <v>51</v>
      </c>
      <c r="AE172" s="29">
        <v>0.68627000000000005</v>
      </c>
      <c r="AF172" s="33">
        <v>2.4409999999999998</v>
      </c>
      <c r="AG172" s="33">
        <v>3.173</v>
      </c>
      <c r="AH172" s="33">
        <v>6.8330000000000002</v>
      </c>
      <c r="AI172" s="33">
        <v>17.353999999999999</v>
      </c>
      <c r="AJ172" s="33">
        <v>12.07</v>
      </c>
      <c r="AK172" s="34">
        <v>54</v>
      </c>
      <c r="AL172" s="29">
        <v>0.21568999999999999</v>
      </c>
      <c r="AM172" s="29">
        <v>0.29411999999999999</v>
      </c>
      <c r="AN172" s="50">
        <v>184187</v>
      </c>
      <c r="AO172" s="30">
        <v>266.39999999999998</v>
      </c>
      <c r="AP172" s="29">
        <v>0.29696</v>
      </c>
      <c r="AQ172" s="29">
        <v>0.61997000000000002</v>
      </c>
      <c r="AR172" s="29">
        <v>0.186</v>
      </c>
      <c r="AS172" s="54">
        <v>17</v>
      </c>
      <c r="AT172" s="29">
        <v>0.23810000000000001</v>
      </c>
      <c r="AU172" s="29">
        <v>0.57796999999999998</v>
      </c>
      <c r="AV172" s="54">
        <v>12</v>
      </c>
      <c r="AW172" s="29">
        <v>0.47619</v>
      </c>
    </row>
    <row r="173" spans="1:49" x14ac:dyDescent="0.2">
      <c r="A173" s="17" t="str">
        <f t="shared" si="11"/>
        <v>Oliver Wyman</v>
      </c>
      <c r="B173" s="17" t="str">
        <f>IF(AND(OR(NOT(IsForecastDateRestricted),AND(D173&gt;=StartDate,D173&lt;=EndDate)),OR(NOT(IsTargetDateRestricted),AND(F173&gt;=FirstTargetDate,F173&lt;=EndTargetDate)),
OR(AND(Is1Week,E173="1 wk ahead inc death"),AND(Is2Week,E173="2 wk ahead inc death"),AND(Is3Week,E173="3 wk ahead inc death"),AND(Is4Week,E173="4 wk ahead inc death")),
OR(NOT(IsActiveModelsOnly),_xlfn.XLOOKUP(C173,'Model Analyzer'!B$4:B$100,'Model Analyzer'!C$4:C$100))),EvalData!C173,"NA")</f>
        <v>Oliver Wyman</v>
      </c>
      <c r="C173" s="17" t="s">
        <v>26</v>
      </c>
      <c r="D173" s="36" t="d">
        <v>2020-07-13</v>
      </c>
      <c r="E173" s="17" t="s">
        <v>37</v>
      </c>
      <c r="F173" s="36" t="d">
        <v>2020-08-01</v>
      </c>
      <c r="G173" s="30">
        <v>-1145</v>
      </c>
      <c r="H173" s="32">
        <v>-5.8999999999999997E-2</v>
      </c>
      <c r="I173" s="28">
        <v>-5.7419999999999999E-2</v>
      </c>
      <c r="J173" s="28">
        <v>-6.0920000000000002E-2</v>
      </c>
      <c r="K173" s="29">
        <v>0.9</v>
      </c>
      <c r="L173" s="30">
        <v>6</v>
      </c>
      <c r="M173" s="29">
        <v>0.79166999999999998</v>
      </c>
      <c r="N173" s="30">
        <v>51</v>
      </c>
      <c r="O173" s="30">
        <v>11.88</v>
      </c>
      <c r="P173" s="30">
        <v>4024.52</v>
      </c>
      <c r="Q173" s="30">
        <v>141.02000000000001</v>
      </c>
      <c r="R173" s="38">
        <v>0.24471999999999999</v>
      </c>
      <c r="S173" s="32">
        <v>2.257E-2</v>
      </c>
      <c r="T173" s="29">
        <v>0.50429999999999997</v>
      </c>
      <c r="U173" s="29">
        <v>3.8789999999999998E-2</v>
      </c>
      <c r="V173" s="29">
        <v>0.39216000000000001</v>
      </c>
      <c r="W173" s="29">
        <v>0.17646999999999999</v>
      </c>
      <c r="X173" s="30">
        <v>356.68</v>
      </c>
      <c r="Y173" s="29">
        <v>0.41304999999999997</v>
      </c>
      <c r="Z173" s="29">
        <v>0.37913999999999998</v>
      </c>
      <c r="AA173" s="29">
        <v>0.60599999999999998</v>
      </c>
      <c r="AB173" s="30">
        <v>4</v>
      </c>
      <c r="AC173" s="29">
        <v>0.86363999999999996</v>
      </c>
      <c r="AD173" s="30">
        <v>51</v>
      </c>
      <c r="AE173" s="29">
        <v>0.88234999999999997</v>
      </c>
      <c r="AF173" s="33">
        <v>2.3639999999999999</v>
      </c>
      <c r="AG173" s="33">
        <v>3.3570000000000002</v>
      </c>
      <c r="AH173" s="33">
        <v>6.0830000000000002</v>
      </c>
      <c r="AI173" s="33">
        <v>50.558999999999997</v>
      </c>
      <c r="AJ173" s="33">
        <v>26.948</v>
      </c>
      <c r="AK173" s="34">
        <v>134</v>
      </c>
      <c r="AL173" s="29">
        <v>0.23529</v>
      </c>
      <c r="AM173" s="29">
        <v>0.33333000000000002</v>
      </c>
      <c r="AN173" s="50">
        <v>57409</v>
      </c>
      <c r="AO173" s="30">
        <v>177.7</v>
      </c>
      <c r="AP173" s="29">
        <v>0.28783999999999998</v>
      </c>
      <c r="AQ173" s="29">
        <v>0.60092999999999996</v>
      </c>
      <c r="AR173" s="29">
        <v>0.33</v>
      </c>
      <c r="AS173" s="54">
        <v>9</v>
      </c>
      <c r="AT173" s="29">
        <v>0.61904999999999999</v>
      </c>
      <c r="AU173" s="29">
        <v>0.76953000000000005</v>
      </c>
      <c r="AV173" s="54">
        <v>5</v>
      </c>
      <c r="AW173" s="29">
        <v>0.80952000000000002</v>
      </c>
    </row>
    <row r="174" spans="1:49" x14ac:dyDescent="0.2">
      <c r="A174" s="17" t="str">
        <f t="shared" si="11"/>
        <v>PSI</v>
      </c>
      <c r="B174" s="17" t="str">
        <f>IF(AND(OR(NOT(IsForecastDateRestricted),AND(D174&gt;=StartDate,D174&lt;=EndDate)),OR(NOT(IsTargetDateRestricted),AND(F174&gt;=FirstTargetDate,F174&lt;=EndTargetDate)),
OR(AND(Is1Week,E174="1 wk ahead inc death"),AND(Is2Week,E174="2 wk ahead inc death"),AND(Is3Week,E174="3 wk ahead inc death"),AND(Is4Week,E174="4 wk ahead inc death")),
OR(NOT(IsActiveModelsOnly),_xlfn.XLOOKUP(C174,'Model Analyzer'!B$4:B$100,'Model Analyzer'!C$4:C$100))),EvalData!C174,"NA")</f>
        <v>PSI</v>
      </c>
      <c r="C174" s="17" t="s">
        <v>27</v>
      </c>
      <c r="D174" s="36" t="d">
        <v>2020-07-13</v>
      </c>
      <c r="E174" s="17" t="s">
        <v>37</v>
      </c>
      <c r="F174" s="36" t="d">
        <v>2020-08-01</v>
      </c>
      <c r="G174" s="30">
        <v>-7520</v>
      </c>
      <c r="H174" s="32">
        <v>-0.47299999999999998</v>
      </c>
      <c r="I174" s="28">
        <v>-0.37711</v>
      </c>
      <c r="J174" s="28">
        <v>-0.60543000000000002</v>
      </c>
      <c r="K174" s="29">
        <v>0</v>
      </c>
      <c r="L174" s="30">
        <v>17</v>
      </c>
      <c r="M174" s="29">
        <v>0.33333000000000002</v>
      </c>
      <c r="N174" s="30">
        <v>51</v>
      </c>
      <c r="O174" s="30">
        <v>106.03</v>
      </c>
      <c r="P174" s="30">
        <v>21527.49</v>
      </c>
      <c r="Q174" s="30">
        <v>283.33</v>
      </c>
      <c r="R174" s="38">
        <v>0.65627999999999997</v>
      </c>
      <c r="S174" s="32">
        <v>-0.38027</v>
      </c>
      <c r="T174" s="29">
        <v>4.2254800000000001</v>
      </c>
      <c r="U174" s="29">
        <v>-3.4773000000000001</v>
      </c>
      <c r="V174" s="29">
        <v>0.13725000000000001</v>
      </c>
      <c r="W174" s="29">
        <v>0.39216000000000001</v>
      </c>
      <c r="X174" s="30">
        <v>713.96</v>
      </c>
      <c r="Y174" s="29">
        <v>0.73973</v>
      </c>
      <c r="Z174" s="29">
        <v>0.77905000000000002</v>
      </c>
      <c r="AA174" s="29">
        <v>6.0000000000000001E-3</v>
      </c>
      <c r="AB174" s="30">
        <v>22</v>
      </c>
      <c r="AC174" s="29">
        <v>4.5449999999999997E-2</v>
      </c>
      <c r="AD174" s="30">
        <v>51</v>
      </c>
      <c r="AE174" s="29">
        <v>0.27450999999999998</v>
      </c>
      <c r="AF174" s="33">
        <v>1.476</v>
      </c>
      <c r="AG174" s="33">
        <v>1.5940000000000001</v>
      </c>
      <c r="AH174" s="33">
        <v>1.964</v>
      </c>
      <c r="AI174" s="33">
        <v>3.9340000000000002</v>
      </c>
      <c r="AJ174" s="33">
        <v>2.7069999999999999</v>
      </c>
      <c r="AK174" s="34">
        <v>6</v>
      </c>
      <c r="AL174" s="29">
        <v>1.9609999999999999E-2</v>
      </c>
      <c r="AM174" s="29">
        <v>5.8819999999999997E-2</v>
      </c>
      <c r="AN174" s="50">
        <v>465553</v>
      </c>
      <c r="AO174" s="30">
        <v>1002.6</v>
      </c>
      <c r="AP174" s="29">
        <v>0.60618000000000005</v>
      </c>
      <c r="AQ174" s="29">
        <v>1</v>
      </c>
      <c r="AR174" s="29">
        <v>0.20599999999999999</v>
      </c>
      <c r="AS174" s="54">
        <v>15</v>
      </c>
      <c r="AT174" s="29">
        <v>0.33333000000000002</v>
      </c>
      <c r="AU174" s="29">
        <v>0.28895999999999999</v>
      </c>
      <c r="AV174" s="54">
        <v>21</v>
      </c>
      <c r="AW174" s="29">
        <v>4.7620000000000003E-2</v>
      </c>
    </row>
    <row r="175" spans="1:49" x14ac:dyDescent="0.2">
      <c r="A175" s="17" t="str">
        <f t="shared" si="11"/>
        <v>UA</v>
      </c>
      <c r="B175" s="17" t="str">
        <f>IF(AND(OR(NOT(IsForecastDateRestricted),AND(D175&gt;=StartDate,D175&lt;=EndDate)),OR(NOT(IsTargetDateRestricted),AND(F175&gt;=FirstTargetDate,F175&lt;=EndTargetDate)),
OR(AND(Is1Week,E175="1 wk ahead inc death"),AND(Is2Week,E175="2 wk ahead inc death"),AND(Is3Week,E175="3 wk ahead inc death"),AND(Is4Week,E175="4 wk ahead inc death")),
OR(NOT(IsActiveModelsOnly),_xlfn.XLOOKUP(C175,'Model Analyzer'!B$4:B$100,'Model Analyzer'!C$4:C$100))),EvalData!C175,"NA")</f>
        <v>UA</v>
      </c>
      <c r="C175" s="17" t="s">
        <v>29</v>
      </c>
      <c r="D175" s="36" t="d">
        <v>2020-07-13</v>
      </c>
      <c r="E175" s="17" t="s">
        <v>37</v>
      </c>
      <c r="F175" s="36" t="d">
        <v>2020-08-01</v>
      </c>
      <c r="G175" s="26">
        <v>-8075</v>
      </c>
      <c r="H175" s="27">
        <v>-0.51900000000000002</v>
      </c>
      <c r="I175" s="28">
        <v>-0.40494000000000002</v>
      </c>
      <c r="J175" s="28">
        <v>-0.68052000000000001</v>
      </c>
      <c r="K175" s="29">
        <v>0</v>
      </c>
      <c r="L175" s="30">
        <v>20</v>
      </c>
      <c r="M175" s="29">
        <v>0.20832999999999999</v>
      </c>
      <c r="N175" s="30">
        <v>51</v>
      </c>
      <c r="O175" s="26">
        <v>26.72</v>
      </c>
      <c r="P175" s="26">
        <v>5894.76</v>
      </c>
      <c r="Q175" s="26">
        <v>190.31</v>
      </c>
      <c r="R175" s="31">
        <v>0.41936000000000001</v>
      </c>
      <c r="S175" s="32">
        <v>-0.43476999999999999</v>
      </c>
      <c r="T175" s="29">
        <v>0.97657000000000005</v>
      </c>
      <c r="U175" s="29">
        <v>-0.78929000000000005</v>
      </c>
      <c r="V175" s="29">
        <v>0.17646999999999999</v>
      </c>
      <c r="W175" s="29">
        <v>0.27450999999999998</v>
      </c>
      <c r="X175" s="30">
        <v>528.70000000000005</v>
      </c>
      <c r="Y175" s="29">
        <v>0.43525000000000003</v>
      </c>
      <c r="Z175" s="29">
        <v>0.55959999999999999</v>
      </c>
      <c r="AA175" s="29">
        <v>0.187</v>
      </c>
      <c r="AB175" s="30">
        <v>15</v>
      </c>
      <c r="AC175" s="29">
        <v>0.36364000000000002</v>
      </c>
      <c r="AD175" s="30">
        <v>51</v>
      </c>
      <c r="AE175" s="29">
        <v>0.35293999999999998</v>
      </c>
      <c r="AF175" s="33">
        <v>1.262</v>
      </c>
      <c r="AG175" s="33">
        <v>1.7649999999999999</v>
      </c>
      <c r="AH175" s="33">
        <v>2.3330000000000002</v>
      </c>
      <c r="AI175" s="33">
        <v>2.4940000000000002</v>
      </c>
      <c r="AJ175" s="33">
        <v>2.6269999999999998</v>
      </c>
      <c r="AK175" s="34">
        <v>3.3849999999999998</v>
      </c>
      <c r="AL175" s="29">
        <v>3.9219999999999998E-2</v>
      </c>
      <c r="AM175" s="29">
        <v>0</v>
      </c>
      <c r="AN175" s="50">
        <v>238429</v>
      </c>
      <c r="AO175" s="30">
        <v>468</v>
      </c>
      <c r="AP175" s="29">
        <v>0.62685000000000002</v>
      </c>
      <c r="AQ175" s="29">
        <v>1</v>
      </c>
      <c r="AR175" s="29">
        <v>0.33</v>
      </c>
      <c r="AS175" s="54">
        <v>9</v>
      </c>
      <c r="AT175" s="29">
        <v>0.61904999999999999</v>
      </c>
      <c r="AU175" s="29">
        <v>0.37152000000000002</v>
      </c>
      <c r="AV175" s="54">
        <v>18</v>
      </c>
      <c r="AW175" s="29">
        <v>0.19048000000000001</v>
      </c>
    </row>
    <row r="176" spans="1:49" x14ac:dyDescent="0.2">
      <c r="A176" s="17" t="str">
        <f t="shared" si="11"/>
        <v>UCLA</v>
      </c>
      <c r="B176" s="17" t="str">
        <f>IF(AND(OR(NOT(IsForecastDateRestricted),AND(D176&gt;=StartDate,D176&lt;=EndDate)),OR(NOT(IsTargetDateRestricted),AND(F176&gt;=FirstTargetDate,F176&lt;=EndTargetDate)),
OR(AND(Is1Week,E176="1 wk ahead inc death"),AND(Is2Week,E176="2 wk ahead inc death"),AND(Is3Week,E176="3 wk ahead inc death"),AND(Is4Week,E176="4 wk ahead inc death")),
OR(NOT(IsActiveModelsOnly),_xlfn.XLOOKUP(C176,'Model Analyzer'!B$4:B$100,'Model Analyzer'!C$4:C$100))),EvalData!C176,"NA")</f>
        <v>UCLA</v>
      </c>
      <c r="C176" s="17" t="s">
        <v>30</v>
      </c>
      <c r="D176" s="36" t="d">
        <v>2020-07-13</v>
      </c>
      <c r="E176" s="17" t="s">
        <v>37</v>
      </c>
      <c r="F176" s="36" t="d">
        <v>2020-08-01</v>
      </c>
      <c r="G176" s="30">
        <v>-5889</v>
      </c>
      <c r="H176" s="32">
        <v>-0.35</v>
      </c>
      <c r="I176" s="28">
        <v>-0.29532000000000003</v>
      </c>
      <c r="J176" s="28">
        <v>-0.41909000000000002</v>
      </c>
      <c r="K176" s="29">
        <v>0</v>
      </c>
      <c r="L176" s="30">
        <v>13</v>
      </c>
      <c r="M176" s="29">
        <v>0.5</v>
      </c>
      <c r="N176" s="30">
        <v>51</v>
      </c>
      <c r="O176" s="30">
        <v>25.15</v>
      </c>
      <c r="P176" s="30">
        <v>4591.49</v>
      </c>
      <c r="Q176" s="30">
        <v>154.47</v>
      </c>
      <c r="R176" s="38">
        <v>0.32756000000000002</v>
      </c>
      <c r="S176" s="32">
        <v>-0.33006000000000002</v>
      </c>
      <c r="T176" s="29">
        <v>0.70884999999999998</v>
      </c>
      <c r="U176" s="29">
        <v>-0.52390999999999999</v>
      </c>
      <c r="V176" s="29">
        <v>0.27450999999999998</v>
      </c>
      <c r="W176" s="29">
        <v>0.25490000000000002</v>
      </c>
      <c r="X176" s="30">
        <v>434.86</v>
      </c>
      <c r="Y176" s="29">
        <v>0.40573999999999999</v>
      </c>
      <c r="Z176" s="29">
        <v>0.50905</v>
      </c>
      <c r="AA176" s="29">
        <v>0.30599999999999999</v>
      </c>
      <c r="AB176" s="30">
        <v>10</v>
      </c>
      <c r="AC176" s="29">
        <v>0.59091000000000005</v>
      </c>
      <c r="AD176" s="30">
        <v>51</v>
      </c>
      <c r="AE176" s="29">
        <v>0.27450999999999998</v>
      </c>
      <c r="AF176" s="33">
        <v>1.1459999999999999</v>
      </c>
      <c r="AG176" s="33">
        <v>1.2729999999999999</v>
      </c>
      <c r="AH176" s="33">
        <v>1.4079999999999999</v>
      </c>
      <c r="AI176" s="33">
        <v>2.4169999999999998</v>
      </c>
      <c r="AJ176" s="33">
        <v>1.6870000000000001</v>
      </c>
      <c r="AK176" s="34">
        <v>2.0590000000000002</v>
      </c>
      <c r="AL176" s="29">
        <v>0</v>
      </c>
      <c r="AM176" s="29">
        <v>3.9219999999999998E-2</v>
      </c>
      <c r="AN176" s="50">
        <v>213217</v>
      </c>
      <c r="AO176" s="30">
        <v>547</v>
      </c>
      <c r="AP176" s="29">
        <v>0.78419000000000005</v>
      </c>
      <c r="AQ176" s="29">
        <v>1</v>
      </c>
      <c r="AR176" s="29">
        <v>0.248</v>
      </c>
      <c r="AS176" s="54">
        <v>12</v>
      </c>
      <c r="AT176" s="29">
        <v>0.47619</v>
      </c>
      <c r="AU176" s="29">
        <v>0.28895999999999999</v>
      </c>
      <c r="AV176" s="54">
        <v>21</v>
      </c>
      <c r="AW176" s="29">
        <v>4.7620000000000003E-2</v>
      </c>
    </row>
    <row r="177" spans="1:49" x14ac:dyDescent="0.2">
      <c r="A177" s="17" t="str">
        <f t="shared" si="11"/>
        <v>UM</v>
      </c>
      <c r="B177" s="17" t="str">
        <f>IF(AND(OR(NOT(IsForecastDateRestricted),AND(D177&gt;=StartDate,D177&lt;=EndDate)),OR(NOT(IsTargetDateRestricted),AND(F177&gt;=FirstTargetDate,F177&lt;=EndTargetDate)),
OR(AND(Is1Week,E177="1 wk ahead inc death"),AND(Is2Week,E177="2 wk ahead inc death"),AND(Is3Week,E177="3 wk ahead inc death"),AND(Is4Week,E177="4 wk ahead inc death")),
OR(NOT(IsActiveModelsOnly),_xlfn.XLOOKUP(C177,'Model Analyzer'!B$4:B$100,'Model Analyzer'!C$4:C$100))),EvalData!C177,"NA")</f>
        <v>UM</v>
      </c>
      <c r="C177" s="17" t="s">
        <v>31</v>
      </c>
      <c r="D177" s="36" t="d">
        <v>2020-07-13</v>
      </c>
      <c r="E177" s="17" t="s">
        <v>37</v>
      </c>
      <c r="F177" s="36" t="d">
        <v>2020-08-01</v>
      </c>
      <c r="G177" s="30">
        <v>-9560</v>
      </c>
      <c r="H177" s="32">
        <v>-0.65300000000000002</v>
      </c>
      <c r="I177" s="28">
        <v>-0.47941</v>
      </c>
      <c r="J177" s="28">
        <v>-0.92091000000000001</v>
      </c>
      <c r="K177" s="29">
        <v>0</v>
      </c>
      <c r="L177" s="30">
        <v>22</v>
      </c>
      <c r="M177" s="29">
        <v>0.125</v>
      </c>
      <c r="O177" s="30"/>
      <c r="P177" s="30"/>
      <c r="Q177" s="30"/>
      <c r="R177" s="38"/>
    </row>
    <row r="178" spans="1:49" x14ac:dyDescent="0.2">
      <c r="A178" s="17" t="str">
        <f t="shared" si="11"/>
        <v>UMass-MB</v>
      </c>
      <c r="B178" s="17" t="str">
        <f>IF(AND(OR(NOT(IsForecastDateRestricted),AND(D178&gt;=StartDate,D178&lt;=EndDate)),OR(NOT(IsTargetDateRestricted),AND(F178&gt;=FirstTargetDate,F178&lt;=EndTargetDate)),
OR(AND(Is1Week,E178="1 wk ahead inc death"),AND(Is2Week,E178="2 wk ahead inc death"),AND(Is3Week,E178="3 wk ahead inc death"),AND(Is4Week,E178="4 wk ahead inc death")),
OR(NOT(IsActiveModelsOnly),_xlfn.XLOOKUP(C178,'Model Analyzer'!B$4:B$100,'Model Analyzer'!C$4:C$100))),EvalData!C178,"NA")</f>
        <v>UMass-MB</v>
      </c>
      <c r="C178" s="17" t="s">
        <v>32</v>
      </c>
      <c r="D178" s="36" t="d">
        <v>2020-07-13</v>
      </c>
      <c r="E178" s="17" t="s">
        <v>37</v>
      </c>
      <c r="F178" s="36" t="d">
        <v>2020-08-01</v>
      </c>
      <c r="G178" s="26">
        <v>-1045</v>
      </c>
      <c r="H178" s="27">
        <v>-5.3999999999999999E-2</v>
      </c>
      <c r="I178" s="28">
        <v>-5.2400000000000002E-2</v>
      </c>
      <c r="J178" s="28">
        <v>-5.5300000000000002E-2</v>
      </c>
      <c r="K178" s="29">
        <v>0.9</v>
      </c>
      <c r="L178" s="30">
        <v>4</v>
      </c>
      <c r="M178" s="29">
        <v>0.875</v>
      </c>
      <c r="N178" s="30">
        <v>51</v>
      </c>
      <c r="O178" s="26">
        <v>9.3800000000000008</v>
      </c>
      <c r="P178" s="26">
        <v>2258.83</v>
      </c>
      <c r="Q178" s="26">
        <v>98.43</v>
      </c>
      <c r="R178" s="31">
        <v>0.20663999999999999</v>
      </c>
      <c r="S178" s="32">
        <v>-4.0820000000000002E-2</v>
      </c>
      <c r="T178" s="29">
        <v>0.43432999999999999</v>
      </c>
      <c r="U178" s="29">
        <v>-8.2089999999999996E-2</v>
      </c>
      <c r="V178" s="29">
        <v>0.47059000000000001</v>
      </c>
      <c r="W178" s="29">
        <v>5.8819999999999997E-2</v>
      </c>
      <c r="X178" s="30">
        <v>295.5</v>
      </c>
      <c r="Y178" s="29">
        <v>0.30443999999999999</v>
      </c>
      <c r="Z178" s="29">
        <v>0.29575000000000001</v>
      </c>
      <c r="AA178" s="29">
        <v>0.73599999999999999</v>
      </c>
      <c r="AB178" s="30">
        <v>1</v>
      </c>
      <c r="AC178" s="29">
        <v>1</v>
      </c>
      <c r="AD178" s="30">
        <v>51</v>
      </c>
      <c r="AE178" s="29">
        <v>0.92157</v>
      </c>
      <c r="AF178" s="33">
        <v>3.45</v>
      </c>
      <c r="AG178" s="33">
        <v>4.0190000000000001</v>
      </c>
      <c r="AH178" s="33">
        <v>5.077</v>
      </c>
      <c r="AI178" s="33">
        <v>6.4770000000000003</v>
      </c>
      <c r="AJ178" s="33">
        <v>6.2050000000000001</v>
      </c>
      <c r="AK178" s="34">
        <v>10.643000000000001</v>
      </c>
      <c r="AL178" s="29">
        <v>0.47059000000000001</v>
      </c>
      <c r="AM178" s="29">
        <v>0.11765</v>
      </c>
      <c r="AN178" s="50">
        <v>43203</v>
      </c>
      <c r="AO178" s="30">
        <v>129.30000000000001</v>
      </c>
      <c r="AP178" s="29">
        <v>0.32473999999999997</v>
      </c>
      <c r="AQ178" s="29">
        <v>0.67796000000000001</v>
      </c>
      <c r="AR178" s="29">
        <v>0.35099999999999998</v>
      </c>
      <c r="AS178" s="54">
        <v>8</v>
      </c>
      <c r="AT178" s="29">
        <v>0.66666999999999998</v>
      </c>
      <c r="AU178" s="29">
        <v>0.86636000000000002</v>
      </c>
      <c r="AV178" s="54">
        <v>2</v>
      </c>
      <c r="AW178" s="29">
        <v>0.95238</v>
      </c>
    </row>
    <row r="179" spans="1:49" x14ac:dyDescent="0.2">
      <c r="A179" s="17" t="str">
        <f t="shared" si="11"/>
        <v>USC</v>
      </c>
      <c r="B179" s="17" t="str">
        <f>IF(AND(OR(NOT(IsForecastDateRestricted),AND(D179&gt;=StartDate,D179&lt;=EndDate)),OR(NOT(IsTargetDateRestricted),AND(F179&gt;=FirstTargetDate,F179&lt;=EndTargetDate)),
OR(AND(Is1Week,E179="1 wk ahead inc death"),AND(Is2Week,E179="2 wk ahead inc death"),AND(Is3Week,E179="3 wk ahead inc death"),AND(Is4Week,E179="4 wk ahead inc death")),
OR(NOT(IsActiveModelsOnly),_xlfn.XLOOKUP(C179,'Model Analyzer'!B$4:B$100,'Model Analyzer'!C$4:C$100))),EvalData!C179,"NA")</f>
        <v>USC</v>
      </c>
      <c r="C179" s="17" t="s">
        <v>33</v>
      </c>
      <c r="D179" s="36" t="d">
        <v>2020-07-13</v>
      </c>
      <c r="E179" s="17" t="s">
        <v>37</v>
      </c>
      <c r="F179" s="36" t="d">
        <v>2020-08-01</v>
      </c>
      <c r="G179" s="30">
        <v>8737</v>
      </c>
      <c r="H179" s="32">
        <v>0.36299999999999999</v>
      </c>
      <c r="I179" s="28">
        <v>0.43813999999999997</v>
      </c>
      <c r="J179" s="28">
        <v>0.43813999999999997</v>
      </c>
      <c r="K179" s="29">
        <v>0</v>
      </c>
      <c r="L179" s="30">
        <v>14</v>
      </c>
      <c r="M179" s="29">
        <v>0.45833000000000002</v>
      </c>
      <c r="N179" s="30">
        <v>51</v>
      </c>
      <c r="O179" s="30">
        <v>15.96</v>
      </c>
      <c r="P179" s="30">
        <v>13591.78</v>
      </c>
      <c r="Q179" s="30">
        <v>199.76</v>
      </c>
      <c r="R179" s="38">
        <v>0.32893</v>
      </c>
      <c r="S179" s="32">
        <v>0.28073999999999999</v>
      </c>
      <c r="T179" s="29">
        <v>0.66210000000000002</v>
      </c>
      <c r="U179" s="29">
        <v>0.39479999999999998</v>
      </c>
      <c r="V179" s="29">
        <v>0.27450999999999998</v>
      </c>
      <c r="W179" s="29">
        <v>0.15686</v>
      </c>
      <c r="X179" s="30">
        <v>408.89</v>
      </c>
      <c r="Y179" s="29">
        <v>0.60594999999999999</v>
      </c>
      <c r="Z179" s="29">
        <v>0.41065000000000002</v>
      </c>
      <c r="AA179" s="29">
        <v>0.28299999999999997</v>
      </c>
      <c r="AB179" s="30">
        <v>12</v>
      </c>
      <c r="AC179" s="29">
        <v>0.5</v>
      </c>
    </row>
    <row r="180" spans="1:49" x14ac:dyDescent="0.2">
      <c r="A180" s="17" t="str">
        <f t="shared" si="11"/>
        <v>UT</v>
      </c>
      <c r="B180" s="17" t="str">
        <f>IF(AND(OR(NOT(IsForecastDateRestricted),AND(D180&gt;=StartDate,D180&lt;=EndDate)),OR(NOT(IsTargetDateRestricted),AND(F180&gt;=FirstTargetDate,F180&lt;=EndTargetDate)),
OR(AND(Is1Week,E180="1 wk ahead inc death"),AND(Is2Week,E180="2 wk ahead inc death"),AND(Is3Week,E180="3 wk ahead inc death"),AND(Is4Week,E180="4 wk ahead inc death")),
OR(NOT(IsActiveModelsOnly),_xlfn.XLOOKUP(C180,'Model Analyzer'!B$4:B$100,'Model Analyzer'!C$4:C$100))),EvalData!C180,"NA")</f>
        <v>UT</v>
      </c>
      <c r="C180" s="17" t="s">
        <v>34</v>
      </c>
      <c r="D180" s="36" t="d">
        <v>2020-07-13</v>
      </c>
      <c r="E180" s="17" t="s">
        <v>37</v>
      </c>
      <c r="F180" s="36" t="d">
        <v>2020-08-01</v>
      </c>
      <c r="G180" s="30">
        <v>2527</v>
      </c>
      <c r="H180" s="32">
        <v>0.11899999999999999</v>
      </c>
      <c r="I180" s="28">
        <v>0.12672</v>
      </c>
      <c r="J180" s="28">
        <v>0.12672</v>
      </c>
      <c r="K180" s="29">
        <v>0.75</v>
      </c>
      <c r="L180" s="30">
        <v>7</v>
      </c>
      <c r="M180" s="29">
        <v>0.75</v>
      </c>
      <c r="N180" s="30">
        <v>51</v>
      </c>
      <c r="O180" s="30">
        <v>21.6</v>
      </c>
      <c r="P180" s="30">
        <v>3996</v>
      </c>
      <c r="Q180" s="30">
        <v>119.12</v>
      </c>
      <c r="R180" s="38">
        <v>0.26167000000000001</v>
      </c>
      <c r="S180" s="32">
        <v>2.9790000000000001E-2</v>
      </c>
      <c r="T180" s="29">
        <v>0.79991000000000001</v>
      </c>
      <c r="U180" s="29">
        <v>-0.22697000000000001</v>
      </c>
      <c r="V180" s="29">
        <v>0.45097999999999999</v>
      </c>
      <c r="W180" s="29">
        <v>0.23529</v>
      </c>
      <c r="X180" s="30">
        <v>246.35</v>
      </c>
      <c r="Y180" s="29">
        <v>0.44186999999999999</v>
      </c>
      <c r="Z180" s="29">
        <v>0.41860000000000003</v>
      </c>
      <c r="AA180" s="29">
        <v>0.54500000000000004</v>
      </c>
      <c r="AB180" s="30">
        <v>5</v>
      </c>
      <c r="AC180" s="29">
        <v>0.81818000000000002</v>
      </c>
      <c r="AD180" s="30">
        <v>51</v>
      </c>
      <c r="AE180" s="29">
        <v>0.76471</v>
      </c>
      <c r="AF180" s="33">
        <v>2.444</v>
      </c>
      <c r="AG180" s="33">
        <v>3.01</v>
      </c>
      <c r="AH180" s="33">
        <v>4.1449999999999996</v>
      </c>
      <c r="AI180" s="33">
        <v>8.1690000000000005</v>
      </c>
      <c r="AJ180" s="33">
        <v>7.2549999999999999</v>
      </c>
      <c r="AK180" s="34">
        <v>10.378</v>
      </c>
      <c r="AL180" s="29">
        <v>0.27450999999999998</v>
      </c>
      <c r="AM180" s="29">
        <v>9.8040000000000002E-2</v>
      </c>
      <c r="AN180" s="50">
        <v>79409</v>
      </c>
      <c r="AO180" s="30">
        <v>295.60000000000002</v>
      </c>
      <c r="AP180" s="29">
        <v>0.37855</v>
      </c>
      <c r="AQ180" s="29">
        <v>0.79029000000000005</v>
      </c>
      <c r="AR180" s="29">
        <v>0.41299999999999998</v>
      </c>
      <c r="AS180" s="54">
        <v>4</v>
      </c>
      <c r="AT180" s="29">
        <v>0.85714000000000001</v>
      </c>
      <c r="AU180" s="29">
        <v>0.76097999999999999</v>
      </c>
      <c r="AV180" s="54">
        <v>6</v>
      </c>
      <c r="AW180" s="29">
        <v>0.76190000000000002</v>
      </c>
    </row>
    <row r="181" spans="1:49" x14ac:dyDescent="0.2">
      <c r="A181" s="17" t="str">
        <f t="shared" si="11"/>
        <v>YYG</v>
      </c>
      <c r="B181" s="17" t="str">
        <f>IF(AND(OR(NOT(IsForecastDateRestricted),AND(D181&gt;=StartDate,D181&lt;=EndDate)),OR(NOT(IsTargetDateRestricted),AND(F181&gt;=FirstTargetDate,F181&lt;=EndTargetDate)),
OR(AND(Is1Week,E181="1 wk ahead inc death"),AND(Is2Week,E181="2 wk ahead inc death"),AND(Is3Week,E181="3 wk ahead inc death"),AND(Is4Week,E181="4 wk ahead inc death")),
OR(NOT(IsActiveModelsOnly),_xlfn.XLOOKUP(C181,'Model Analyzer'!B$4:B$100,'Model Analyzer'!C$4:C$100))),EvalData!C181,"NA")</f>
        <v>YYG</v>
      </c>
      <c r="C181" s="17" t="s">
        <v>35</v>
      </c>
      <c r="D181" s="36" t="d">
        <v>2020-07-13</v>
      </c>
      <c r="E181" s="17" t="s">
        <v>37</v>
      </c>
      <c r="F181" s="36" t="d">
        <v>2020-08-01</v>
      </c>
      <c r="G181" s="26">
        <v>-5185</v>
      </c>
      <c r="H181" s="27">
        <v>-0.30099999999999999</v>
      </c>
      <c r="I181" s="28">
        <v>-0.26001999999999997</v>
      </c>
      <c r="J181" s="28">
        <v>-0.35138000000000003</v>
      </c>
      <c r="K181" s="29">
        <v>0</v>
      </c>
      <c r="L181" s="30">
        <v>11</v>
      </c>
      <c r="M181" s="29">
        <v>0.58333000000000002</v>
      </c>
      <c r="N181" s="30">
        <v>51</v>
      </c>
      <c r="O181" s="26">
        <v>11.26</v>
      </c>
      <c r="P181" s="26">
        <v>2503.6799999999998</v>
      </c>
      <c r="Q181" s="26">
        <v>112.1</v>
      </c>
      <c r="R181" s="31">
        <v>0.18668000000000001</v>
      </c>
      <c r="S181" s="32">
        <v>-0.13976</v>
      </c>
      <c r="T181" s="29">
        <v>0.48619000000000001</v>
      </c>
      <c r="U181" s="29">
        <v>-0.40286</v>
      </c>
      <c r="V181" s="29">
        <v>0.49020000000000002</v>
      </c>
      <c r="W181" s="29">
        <v>0.13725000000000001</v>
      </c>
      <c r="X181" s="30">
        <v>382.38</v>
      </c>
      <c r="Y181" s="29">
        <v>0.24035999999999999</v>
      </c>
      <c r="Z181" s="29">
        <v>0.29361999999999999</v>
      </c>
      <c r="AA181" s="29">
        <v>0.67400000000000004</v>
      </c>
      <c r="AB181" s="30">
        <v>3</v>
      </c>
      <c r="AC181" s="29">
        <v>0.90908999999999995</v>
      </c>
      <c r="AD181" s="30">
        <v>51</v>
      </c>
      <c r="AE181" s="29">
        <v>0.86275000000000002</v>
      </c>
      <c r="AF181" s="33">
        <v>3.1850000000000001</v>
      </c>
      <c r="AG181" s="33">
        <v>4.0999999999999996</v>
      </c>
      <c r="AH181" s="33">
        <v>6.218</v>
      </c>
      <c r="AI181" s="33">
        <v>7.3959999999999999</v>
      </c>
      <c r="AJ181" s="33">
        <v>7.468</v>
      </c>
      <c r="AK181" s="34">
        <v>10.5</v>
      </c>
      <c r="AL181" s="29">
        <v>0.45097999999999999</v>
      </c>
      <c r="AM181" s="29">
        <v>0.13725000000000001</v>
      </c>
      <c r="AN181" s="50">
        <v>96051</v>
      </c>
      <c r="AO181" s="30">
        <v>157.80000000000001</v>
      </c>
      <c r="AP181" s="29">
        <v>0.31315999999999999</v>
      </c>
      <c r="AQ181" s="29">
        <v>0.65376999999999996</v>
      </c>
      <c r="AR181" s="29">
        <v>0.28899999999999998</v>
      </c>
      <c r="AS181" s="54">
        <v>11</v>
      </c>
      <c r="AT181" s="29">
        <v>0.52381</v>
      </c>
      <c r="AU181" s="29">
        <v>0.78827999999999998</v>
      </c>
      <c r="AV181" s="54">
        <v>3</v>
      </c>
      <c r="AW181" s="29">
        <v>0.90476000000000001</v>
      </c>
    </row>
    <row r="182" spans="1:49" x14ac:dyDescent="0.2">
      <c r="A182" s="17" t="str">
        <f t="shared" si="11"/>
        <v>Baseline</v>
      </c>
      <c r="B182" s="17" t="str">
        <f>IF(AND(OR(NOT(IsForecastDateRestricted),AND(D182&gt;=StartDate,D182&lt;=EndDate)),OR(NOT(IsTargetDateRestricted),AND(F182&gt;=FirstTargetDate,F182&lt;=EndTargetDate)),
OR(AND(Is1Week,E182="1 wk ahead inc death"),AND(Is2Week,E182="2 wk ahead inc death"),AND(Is3Week,E182="3 wk ahead inc death"),AND(Is4Week,E182="4 wk ahead inc death")),
OR(NOT(IsActiveModelsOnly),_xlfn.XLOOKUP(C182,'Model Analyzer'!B$4:B$100,'Model Analyzer'!C$4:C$100))),EvalData!C182,"NA")</f>
        <v>Baseline</v>
      </c>
      <c r="C182" s="17" t="s">
        <v>12</v>
      </c>
      <c r="D182" s="36" t="d">
        <v>2020-07-13</v>
      </c>
      <c r="E182" s="17" t="s">
        <v>38</v>
      </c>
      <c r="F182" s="36" t="d">
        <v>2020-08-08</v>
      </c>
      <c r="G182" s="30">
        <v>-9458</v>
      </c>
      <c r="H182" s="32">
        <v>-0.42699999999999999</v>
      </c>
      <c r="I182" s="28">
        <v>-0.34759000000000001</v>
      </c>
      <c r="J182" s="28">
        <v>-0.53278999999999999</v>
      </c>
      <c r="K182" s="29">
        <v>0</v>
      </c>
      <c r="L182" s="30">
        <v>16</v>
      </c>
      <c r="M182" s="29">
        <v>0.375</v>
      </c>
      <c r="N182" s="30">
        <v>51</v>
      </c>
      <c r="O182" s="30">
        <v>28.07</v>
      </c>
      <c r="P182" s="30">
        <v>9335.08</v>
      </c>
      <c r="Q182" s="30">
        <v>274.88</v>
      </c>
      <c r="R182" s="38">
        <v>0.49952000000000002</v>
      </c>
      <c r="S182" s="32">
        <v>-0.42041000000000001</v>
      </c>
      <c r="T182" s="29">
        <v>0.97889000000000004</v>
      </c>
      <c r="U182" s="29">
        <v>-0.58557000000000003</v>
      </c>
      <c r="V182" s="29">
        <v>0.13725000000000001</v>
      </c>
      <c r="W182" s="29">
        <v>0.37254999999999999</v>
      </c>
      <c r="X182" s="30">
        <v>643.04999999999995</v>
      </c>
      <c r="Y182" s="29">
        <v>0.52720999999999996</v>
      </c>
      <c r="Z182" s="29">
        <v>0.59055000000000002</v>
      </c>
      <c r="AA182" s="29">
        <v>0.14699999999999999</v>
      </c>
      <c r="AB182" s="30">
        <v>17</v>
      </c>
      <c r="AC182" s="29">
        <v>0.27272999999999997</v>
      </c>
      <c r="AD182" s="30">
        <v>51</v>
      </c>
      <c r="AE182" s="29">
        <v>0.62744999999999995</v>
      </c>
      <c r="AF182" s="33">
        <v>3.6669999999999998</v>
      </c>
      <c r="AG182" s="33">
        <v>3.968</v>
      </c>
      <c r="AH182" s="33">
        <v>4</v>
      </c>
      <c r="AI182" s="33">
        <v>3.9980000000000002</v>
      </c>
      <c r="AJ182" s="33">
        <v>4.0019999999999998</v>
      </c>
      <c r="AK182" s="34">
        <v>4.0449999999999999</v>
      </c>
      <c r="AL182" s="29">
        <v>0</v>
      </c>
      <c r="AM182" s="29">
        <v>0</v>
      </c>
      <c r="AN182" s="50">
        <v>145306</v>
      </c>
      <c r="AO182" s="30">
        <v>337.3</v>
      </c>
      <c r="AP182" s="29">
        <v>0.41232999999999997</v>
      </c>
      <c r="AQ182" s="29">
        <v>0.86080999999999996</v>
      </c>
      <c r="AR182" s="29">
        <v>0.66</v>
      </c>
      <c r="AS182" s="54">
        <v>1</v>
      </c>
      <c r="AT182" s="29">
        <v>1</v>
      </c>
      <c r="AU182" s="29">
        <v>0.6411</v>
      </c>
      <c r="AV182" s="54">
        <v>10</v>
      </c>
      <c r="AW182" s="29">
        <v>0.57142999999999999</v>
      </c>
    </row>
    <row r="183" spans="1:49" x14ac:dyDescent="0.2">
      <c r="A183" s="17" t="str">
        <f t="shared" si="11"/>
        <v>Columbia</v>
      </c>
      <c r="B183" s="17" t="str">
        <f>IF(AND(OR(NOT(IsForecastDateRestricted),AND(D183&gt;=StartDate,D183&lt;=EndDate)),OR(NOT(IsTargetDateRestricted),AND(F183&gt;=FirstTargetDate,F183&lt;=EndTargetDate)),
OR(AND(Is1Week,E183="1 wk ahead inc death"),AND(Is2Week,E183="2 wk ahead inc death"),AND(Is3Week,E183="3 wk ahead inc death"),AND(Is4Week,E183="4 wk ahead inc death")),
OR(NOT(IsActiveModelsOnly),_xlfn.XLOOKUP(C183,'Model Analyzer'!B$4:B$100,'Model Analyzer'!C$4:C$100))),EvalData!C183,"NA")</f>
        <v>Columbia</v>
      </c>
      <c r="C183" s="17" t="s">
        <v>13</v>
      </c>
      <c r="D183" s="36" t="d">
        <v>2020-07-13</v>
      </c>
      <c r="E183" s="17" t="s">
        <v>38</v>
      </c>
      <c r="F183" s="36" t="d">
        <v>2020-08-08</v>
      </c>
      <c r="G183" s="30">
        <v>-6794</v>
      </c>
      <c r="H183" s="32">
        <v>-0.28699999999999998</v>
      </c>
      <c r="I183" s="28">
        <v>-0.24969</v>
      </c>
      <c r="J183" s="28">
        <v>-0.33278000000000002</v>
      </c>
      <c r="K183" s="29">
        <v>0</v>
      </c>
      <c r="L183" s="30">
        <v>11</v>
      </c>
      <c r="M183" s="29">
        <v>0.58333000000000002</v>
      </c>
      <c r="N183" s="30">
        <v>51</v>
      </c>
      <c r="O183" s="30">
        <v>70.44</v>
      </c>
      <c r="P183" s="30">
        <v>4848.8900000000003</v>
      </c>
      <c r="Q183" s="30">
        <v>181.35</v>
      </c>
      <c r="R183" s="38">
        <v>0.43004999999999999</v>
      </c>
      <c r="S183" s="32">
        <v>-0.32880999999999999</v>
      </c>
      <c r="T183" s="29">
        <v>0.87548000000000004</v>
      </c>
      <c r="U183" s="29">
        <v>-0.62775000000000003</v>
      </c>
      <c r="V183" s="29">
        <v>0.31373000000000001</v>
      </c>
      <c r="W183" s="29">
        <v>0.33333000000000002</v>
      </c>
      <c r="X183" s="30">
        <v>505.04</v>
      </c>
      <c r="Y183" s="29">
        <v>0.47497</v>
      </c>
      <c r="Z183" s="29">
        <v>0.64988000000000001</v>
      </c>
      <c r="AA183" s="29">
        <v>0.20100000000000001</v>
      </c>
      <c r="AB183" s="30">
        <v>13</v>
      </c>
      <c r="AC183" s="29">
        <v>0.45455000000000001</v>
      </c>
      <c r="AD183" s="30">
        <v>51</v>
      </c>
      <c r="AE183" s="29">
        <v>0.82352999999999998</v>
      </c>
      <c r="AF183" s="33">
        <v>2.6019999999999999</v>
      </c>
      <c r="AG183" s="33">
        <v>3.8759999999999999</v>
      </c>
      <c r="AH183" s="33">
        <v>7.4580000000000002</v>
      </c>
      <c r="AI183" s="33">
        <v>67.872</v>
      </c>
      <c r="AJ183" s="33">
        <v>90</v>
      </c>
      <c r="AK183" s="34">
        <v>250</v>
      </c>
      <c r="AL183" s="29">
        <v>0.23529</v>
      </c>
      <c r="AM183" s="29">
        <v>0.37254999999999999</v>
      </c>
      <c r="AN183" s="50">
        <v>131344</v>
      </c>
      <c r="AO183" s="30">
        <v>261.5</v>
      </c>
      <c r="AP183" s="29">
        <v>0.26140000000000002</v>
      </c>
      <c r="AQ183" s="29">
        <v>0.54571000000000003</v>
      </c>
      <c r="AR183" s="29">
        <v>0.22700000000000001</v>
      </c>
      <c r="AS183" s="54">
        <v>11</v>
      </c>
      <c r="AT183" s="29">
        <v>0.52381</v>
      </c>
      <c r="AU183" s="29">
        <v>0.66049999999999998</v>
      </c>
      <c r="AV183" s="54">
        <v>8</v>
      </c>
      <c r="AW183" s="29">
        <v>0.66666999999999998</v>
      </c>
    </row>
    <row r="184" spans="1:49" x14ac:dyDescent="0.2">
      <c r="A184" s="17" t="str">
        <f t="shared" si="11"/>
        <v>Columbia-UNC</v>
      </c>
      <c r="B184" s="17" t="str">
        <f>IF(AND(OR(NOT(IsForecastDateRestricted),AND(D184&gt;=StartDate,D184&lt;=EndDate)),OR(NOT(IsTargetDateRestricted),AND(F184&gt;=FirstTargetDate,F184&lt;=EndTargetDate)),
OR(AND(Is1Week,E184="1 wk ahead inc death"),AND(Is2Week,E184="2 wk ahead inc death"),AND(Is3Week,E184="3 wk ahead inc death"),AND(Is4Week,E184="4 wk ahead inc death")),
OR(NOT(IsActiveModelsOnly),_xlfn.XLOOKUP(C184,'Model Analyzer'!B$4:B$100,'Model Analyzer'!C$4:C$100))),EvalData!C184,"NA")</f>
        <v>Columbia-UNC</v>
      </c>
      <c r="C184" s="17" t="s">
        <v>14</v>
      </c>
      <c r="D184" s="36" t="d">
        <v>2020-07-13</v>
      </c>
      <c r="E184" s="17" t="s">
        <v>38</v>
      </c>
      <c r="F184" s="36" t="d">
        <v>2020-08-08</v>
      </c>
      <c r="G184" s="26">
        <v>6223</v>
      </c>
      <c r="H184" s="27">
        <v>0.20599999999999999</v>
      </c>
      <c r="I184" s="28">
        <v>0.22869999999999999</v>
      </c>
      <c r="J184" s="28">
        <v>0.22869999999999999</v>
      </c>
      <c r="K184" s="29">
        <v>0.75</v>
      </c>
      <c r="L184" s="30">
        <v>7</v>
      </c>
      <c r="M184" s="29">
        <v>0.75</v>
      </c>
    </row>
    <row r="185" spans="1:49" x14ac:dyDescent="0.2">
      <c r="A185" s="17" t="str">
        <f t="shared" si="11"/>
        <v>Covid19Sim</v>
      </c>
      <c r="B185" s="17" t="str">
        <f>IF(AND(OR(NOT(IsForecastDateRestricted),AND(D185&gt;=StartDate,D185&lt;=EndDate)),OR(NOT(IsTargetDateRestricted),AND(F185&gt;=FirstTargetDate,F185&lt;=EndTargetDate)),
OR(AND(Is1Week,E185="1 wk ahead inc death"),AND(Is2Week,E185="2 wk ahead inc death"),AND(Is3Week,E185="3 wk ahead inc death"),AND(Is4Week,E185="4 wk ahead inc death")),
OR(NOT(IsActiveModelsOnly),_xlfn.XLOOKUP(C185,'Model Analyzer'!B$4:B$100,'Model Analyzer'!C$4:C$100))),EvalData!C185,"NA")</f>
        <v>Covid19Sim</v>
      </c>
      <c r="C185" s="17" t="s">
        <v>39</v>
      </c>
      <c r="D185" s="36" t="d">
        <v>2020-07-13</v>
      </c>
      <c r="E185" s="17" t="s">
        <v>38</v>
      </c>
      <c r="F185" s="36" t="d">
        <v>2020-08-08</v>
      </c>
      <c r="G185" s="30">
        <v>-8942</v>
      </c>
      <c r="H185" s="32">
        <v>-0.39800000000000002</v>
      </c>
      <c r="I185" s="28">
        <v>-0.32862999999999998</v>
      </c>
      <c r="J185" s="28">
        <v>-0.48948999999999998</v>
      </c>
      <c r="K185" s="29">
        <v>0</v>
      </c>
      <c r="L185" s="30">
        <v>14</v>
      </c>
      <c r="M185" s="29">
        <v>0.45833000000000002</v>
      </c>
      <c r="N185" s="30">
        <v>51</v>
      </c>
      <c r="O185" s="30">
        <v>14.92</v>
      </c>
      <c r="P185" s="30">
        <v>3198.37</v>
      </c>
      <c r="Q185" s="30">
        <v>148.04</v>
      </c>
      <c r="R185" s="38">
        <v>0.25958999999999999</v>
      </c>
      <c r="S185" s="32">
        <v>-9.0969999999999995E-2</v>
      </c>
      <c r="T185" s="29">
        <v>0.60877999999999999</v>
      </c>
      <c r="U185" s="29">
        <v>-0.33854000000000001</v>
      </c>
      <c r="V185" s="29">
        <v>0.43136999999999998</v>
      </c>
      <c r="W185" s="29">
        <v>0.13725000000000001</v>
      </c>
      <c r="X185" s="30">
        <v>417.15</v>
      </c>
      <c r="Y185" s="29">
        <v>0.32877000000000001</v>
      </c>
      <c r="Z185" s="29">
        <v>0.36531999999999998</v>
      </c>
      <c r="AA185" s="29">
        <v>0.60399999999999998</v>
      </c>
      <c r="AB185" s="30">
        <v>4</v>
      </c>
      <c r="AC185" s="29">
        <v>0.86363999999999996</v>
      </c>
      <c r="AD185" s="30">
        <v>51</v>
      </c>
      <c r="AE185" s="29">
        <v>0.50980000000000003</v>
      </c>
      <c r="AF185" s="33">
        <v>1.107</v>
      </c>
      <c r="AG185" s="33">
        <v>1.236</v>
      </c>
      <c r="AH185" s="33">
        <v>1.597</v>
      </c>
      <c r="AI185" s="33">
        <v>6.5949999999999998</v>
      </c>
      <c r="AJ185" s="33">
        <v>4.2519999999999998</v>
      </c>
      <c r="AK185" s="34">
        <v>7.9320000000000004</v>
      </c>
      <c r="AL185" s="29">
        <v>9.8040000000000002E-2</v>
      </c>
      <c r="AM185" s="29">
        <v>0.13725000000000001</v>
      </c>
      <c r="AN185" s="50">
        <v>205301</v>
      </c>
      <c r="AO185" s="30">
        <v>372.1</v>
      </c>
      <c r="AP185" s="29">
        <v>0.67227000000000003</v>
      </c>
      <c r="AQ185" s="29">
        <v>1</v>
      </c>
      <c r="AR185" s="29">
        <v>0.28899999999999998</v>
      </c>
      <c r="AS185" s="54">
        <v>8</v>
      </c>
      <c r="AT185" s="29">
        <v>0.66666999999999998</v>
      </c>
      <c r="AU185" s="29">
        <v>0.53664000000000001</v>
      </c>
      <c r="AV185" s="54">
        <v>13</v>
      </c>
      <c r="AW185" s="29">
        <v>0.42857000000000001</v>
      </c>
    </row>
    <row r="186" spans="1:49" x14ac:dyDescent="0.2">
      <c r="A186" s="17" t="str">
        <f t="shared" si="11"/>
        <v>Ensemble</v>
      </c>
      <c r="B186" s="17" t="str">
        <f>IF(AND(OR(NOT(IsForecastDateRestricted),AND(D186&gt;=StartDate,D186&lt;=EndDate)),OR(NOT(IsTargetDateRestricted),AND(F186&gt;=FirstTargetDate,F186&lt;=EndTargetDate)),
OR(AND(Is1Week,E186="1 wk ahead inc death"),AND(Is2Week,E186="2 wk ahead inc death"),AND(Is3Week,E186="3 wk ahead inc death"),AND(Is4Week,E186="4 wk ahead inc death")),
OR(NOT(IsActiveModelsOnly),_xlfn.XLOOKUP(C186,'Model Analyzer'!B$4:B$100,'Model Analyzer'!C$4:C$100))),EvalData!C186,"NA")</f>
        <v>Ensemble</v>
      </c>
      <c r="C186" s="17" t="s">
        <v>15</v>
      </c>
      <c r="D186" s="36" t="d">
        <v>2020-07-13</v>
      </c>
      <c r="E186" s="17" t="s">
        <v>38</v>
      </c>
      <c r="F186" s="36" t="d">
        <v>2020-08-08</v>
      </c>
      <c r="G186" s="30">
        <v>-5283</v>
      </c>
      <c r="H186" s="32">
        <v>-0.216</v>
      </c>
      <c r="I186" s="28">
        <v>-0.19416</v>
      </c>
      <c r="J186" s="28">
        <v>-0.24093999999999999</v>
      </c>
      <c r="K186" s="29">
        <v>0.75</v>
      </c>
      <c r="L186" s="30">
        <v>8</v>
      </c>
      <c r="M186" s="29">
        <v>0.70833000000000002</v>
      </c>
      <c r="N186" s="30">
        <v>51</v>
      </c>
      <c r="O186" s="30">
        <v>8.6199999999999992</v>
      </c>
      <c r="P186" s="30">
        <v>5022.96</v>
      </c>
      <c r="Q186" s="30">
        <v>173.33</v>
      </c>
      <c r="R186" s="38">
        <v>0.21776999999999999</v>
      </c>
      <c r="S186" s="32">
        <v>-6.744E-2</v>
      </c>
      <c r="T186" s="29">
        <v>0.40483999999999998</v>
      </c>
      <c r="U186" s="29">
        <v>-9.6339999999999995E-2</v>
      </c>
      <c r="V186" s="29">
        <v>0.54901999999999995</v>
      </c>
      <c r="W186" s="29">
        <v>7.843E-2</v>
      </c>
      <c r="X186" s="30">
        <v>504.43</v>
      </c>
      <c r="Y186" s="29">
        <v>0.29143000000000002</v>
      </c>
      <c r="Z186" s="29">
        <v>0.27822000000000002</v>
      </c>
      <c r="AA186" s="29">
        <v>0.68600000000000005</v>
      </c>
      <c r="AB186" s="30">
        <v>2</v>
      </c>
      <c r="AC186" s="29">
        <v>0.95455000000000001</v>
      </c>
      <c r="AD186" s="30">
        <v>51</v>
      </c>
      <c r="AE186" s="29">
        <v>0.96077999999999997</v>
      </c>
      <c r="AF186" s="33">
        <v>3.2949999999999999</v>
      </c>
      <c r="AG186" s="33">
        <v>3.8159999999999998</v>
      </c>
      <c r="AH186" s="33">
        <v>4.4790000000000001</v>
      </c>
      <c r="AI186" s="33">
        <v>5.8529999999999998</v>
      </c>
      <c r="AJ186" s="33">
        <v>5.6070000000000002</v>
      </c>
      <c r="AK186" s="34">
        <v>9.7539999999999996</v>
      </c>
      <c r="AL186" s="29">
        <v>0.37254999999999999</v>
      </c>
      <c r="AM186" s="29">
        <v>9.8040000000000002E-2</v>
      </c>
      <c r="AN186" s="50">
        <v>78923</v>
      </c>
      <c r="AO186" s="30">
        <v>141</v>
      </c>
      <c r="AP186" s="29">
        <v>0.34490999999999999</v>
      </c>
      <c r="AQ186" s="29">
        <v>0.72004999999999997</v>
      </c>
      <c r="AR186" s="29">
        <v>0.51600000000000001</v>
      </c>
      <c r="AS186" s="54">
        <v>2</v>
      </c>
      <c r="AT186" s="29">
        <v>0.95238</v>
      </c>
      <c r="AU186" s="29">
        <v>0.92162999999999995</v>
      </c>
      <c r="AV186" s="54">
        <v>1</v>
      </c>
      <c r="AW186" s="29">
        <v>1</v>
      </c>
    </row>
    <row r="187" spans="1:49" x14ac:dyDescent="0.2">
      <c r="A187" s="17" t="str">
        <f t="shared" si="11"/>
        <v>ERDC</v>
      </c>
      <c r="B187" s="17" t="str">
        <f>IF(AND(OR(NOT(IsForecastDateRestricted),AND(D187&gt;=StartDate,D187&lt;=EndDate)),OR(NOT(IsTargetDateRestricted),AND(F187&gt;=FirstTargetDate,F187&lt;=EndTargetDate)),
OR(AND(Is1Week,E187="1 wk ahead inc death"),AND(Is2Week,E187="2 wk ahead inc death"),AND(Is3Week,E187="3 wk ahead inc death"),AND(Is4Week,E187="4 wk ahead inc death")),
OR(NOT(IsActiveModelsOnly),_xlfn.XLOOKUP(C187,'Model Analyzer'!B$4:B$100,'Model Analyzer'!C$4:C$100))),EvalData!C187,"NA")</f>
        <v>ERDC</v>
      </c>
      <c r="C187" s="17" t="s">
        <v>16</v>
      </c>
      <c r="D187" s="36" t="d">
        <v>2020-07-13</v>
      </c>
      <c r="E187" s="17" t="s">
        <v>38</v>
      </c>
      <c r="F187" s="36" t="d">
        <v>2020-08-08</v>
      </c>
      <c r="G187" s="26">
        <v>-1124</v>
      </c>
      <c r="H187" s="27">
        <v>-4.2000000000000003E-2</v>
      </c>
      <c r="I187" s="28">
        <v>-4.1309999999999999E-2</v>
      </c>
      <c r="J187" s="28">
        <v>-4.3090000000000003E-2</v>
      </c>
      <c r="K187" s="29">
        <v>1</v>
      </c>
      <c r="L187" s="30">
        <v>4</v>
      </c>
      <c r="M187" s="29">
        <v>0.875</v>
      </c>
      <c r="N187" s="30">
        <v>51</v>
      </c>
      <c r="O187" s="26">
        <v>16.2</v>
      </c>
      <c r="P187" s="26">
        <v>4943.21</v>
      </c>
      <c r="Q187" s="26">
        <v>183.06</v>
      </c>
      <c r="R187" s="31">
        <v>0.29659999999999997</v>
      </c>
      <c r="S187" s="32">
        <v>6.3509999999999997E-2</v>
      </c>
      <c r="T187" s="29">
        <v>0.60663999999999996</v>
      </c>
      <c r="U187" s="29">
        <v>-0.10168000000000001</v>
      </c>
      <c r="V187" s="29">
        <v>0.31373000000000001</v>
      </c>
      <c r="W187" s="29">
        <v>0.21568999999999999</v>
      </c>
      <c r="X187" s="30">
        <v>451.67</v>
      </c>
      <c r="Y187" s="29">
        <v>0.42280000000000001</v>
      </c>
      <c r="Z187" s="29">
        <v>0.43264000000000002</v>
      </c>
      <c r="AA187" s="29">
        <v>0.52</v>
      </c>
      <c r="AB187" s="30">
        <v>6</v>
      </c>
      <c r="AC187" s="29">
        <v>0.77273000000000003</v>
      </c>
      <c r="AD187" s="30">
        <v>51</v>
      </c>
      <c r="AE187" s="29">
        <v>0.35293999999999998</v>
      </c>
      <c r="AF187" s="33">
        <v>1.254</v>
      </c>
      <c r="AG187" s="33">
        <v>1.3260000000000001</v>
      </c>
      <c r="AH187" s="33">
        <v>1.4690000000000001</v>
      </c>
      <c r="AI187" s="33">
        <v>1.74</v>
      </c>
      <c r="AJ187" s="33">
        <v>1.881</v>
      </c>
      <c r="AK187" s="34">
        <v>2.4500000000000002</v>
      </c>
      <c r="AL187" s="29">
        <v>1.9609999999999999E-2</v>
      </c>
      <c r="AM187" s="29">
        <v>0</v>
      </c>
      <c r="AN187" s="50">
        <v>239045</v>
      </c>
      <c r="AO187" s="30">
        <v>460.5</v>
      </c>
      <c r="AP187" s="29">
        <v>0.76070000000000004</v>
      </c>
      <c r="AQ187" s="29">
        <v>1</v>
      </c>
      <c r="AR187" s="29">
        <v>0.35099999999999998</v>
      </c>
      <c r="AS187" s="54">
        <v>6</v>
      </c>
      <c r="AT187" s="29">
        <v>0.76190000000000002</v>
      </c>
      <c r="AU187" s="29">
        <v>0.37152000000000002</v>
      </c>
      <c r="AV187" s="54">
        <v>17</v>
      </c>
      <c r="AW187" s="29">
        <v>0.23810000000000001</v>
      </c>
    </row>
    <row r="188" spans="1:49" x14ac:dyDescent="0.2">
      <c r="A188" s="17" t="str">
        <f t="shared" si="11"/>
        <v>ESG</v>
      </c>
      <c r="B188" s="17" t="str">
        <f>IF(AND(OR(NOT(IsForecastDateRestricted),AND(D188&gt;=StartDate,D188&lt;=EndDate)),OR(NOT(IsTargetDateRestricted),AND(F188&gt;=FirstTargetDate,F188&lt;=EndTargetDate)),
OR(AND(Is1Week,E188="1 wk ahead inc death"),AND(Is2Week,E188="2 wk ahead inc death"),AND(Is3Week,E188="3 wk ahead inc death"),AND(Is4Week,E188="4 wk ahead inc death")),
OR(NOT(IsActiveModelsOnly),_xlfn.XLOOKUP(C188,'Model Analyzer'!B$4:B$100,'Model Analyzer'!C$4:C$100))),EvalData!C188,"NA")</f>
        <v>ESG</v>
      </c>
      <c r="C188" s="17" t="s">
        <v>40</v>
      </c>
      <c r="D188" s="36" t="d">
        <v>2020-07-13</v>
      </c>
      <c r="E188" s="17" t="s">
        <v>38</v>
      </c>
      <c r="F188" s="36" t="d">
        <v>2020-08-08</v>
      </c>
      <c r="G188" s="30">
        <v>-26783</v>
      </c>
      <c r="H188" s="32">
        <v>-4.1550000000000002</v>
      </c>
      <c r="I188" s="28">
        <v>-0.98431000000000002</v>
      </c>
      <c r="J188" s="28">
        <v>-62.723649999999999</v>
      </c>
      <c r="K188" s="29">
        <v>0</v>
      </c>
      <c r="L188" s="30">
        <v>25</v>
      </c>
      <c r="M188" s="29">
        <v>0</v>
      </c>
      <c r="N188" s="30">
        <v>44</v>
      </c>
      <c r="O188" s="30">
        <v>176.09</v>
      </c>
      <c r="P188" s="30">
        <v>204226.1</v>
      </c>
      <c r="Q188" s="30">
        <v>521.27</v>
      </c>
      <c r="R188" s="38">
        <v>0.79912000000000005</v>
      </c>
      <c r="S188" s="32">
        <v>-0.79003000000000001</v>
      </c>
      <c r="T188" s="29">
        <v>-5.5109999999999999E-2</v>
      </c>
      <c r="U188" s="29">
        <v>0.94323999999999997</v>
      </c>
      <c r="V188" s="29">
        <v>0.13636000000000001</v>
      </c>
      <c r="W188" s="29">
        <v>0.59091000000000005</v>
      </c>
      <c r="X188" s="30">
        <v>1403.96</v>
      </c>
      <c r="Y188" s="29">
        <v>1.3420300000000001</v>
      </c>
      <c r="Z188" s="29">
        <v>1.7408399999999999</v>
      </c>
      <c r="AA188" s="29">
        <v>8.9999999999999993E-3</v>
      </c>
      <c r="AB188" s="30">
        <v>23</v>
      </c>
      <c r="AC188" s="29">
        <v>0</v>
      </c>
      <c r="AD188" s="30">
        <v>44</v>
      </c>
      <c r="AE188" s="29">
        <v>0.65908999999999995</v>
      </c>
      <c r="AF188" s="33">
        <v>1.1830000000000001</v>
      </c>
      <c r="AG188" s="33">
        <v>1.7290000000000001</v>
      </c>
      <c r="AH188" s="33">
        <v>2.504</v>
      </c>
      <c r="AI188" s="33">
        <v>6.84</v>
      </c>
      <c r="AJ188" s="33">
        <v>5.05</v>
      </c>
      <c r="AK188" s="34">
        <v>12.773</v>
      </c>
      <c r="AL188" s="29">
        <v>0</v>
      </c>
      <c r="AM188" s="29">
        <v>0.63636000000000004</v>
      </c>
      <c r="AN188" s="50">
        <v>562068</v>
      </c>
      <c r="AO188" s="30">
        <v>1368.2</v>
      </c>
      <c r="AP188" s="29">
        <v>0.54386999999999996</v>
      </c>
      <c r="AQ188" s="29">
        <v>1</v>
      </c>
      <c r="AR188" s="29">
        <v>2.1000000000000001E-2</v>
      </c>
      <c r="AS188" s="54">
        <v>21</v>
      </c>
      <c r="AT188" s="29">
        <v>4.7620000000000003E-2</v>
      </c>
      <c r="AU188" s="29">
        <v>0.59855999999999998</v>
      </c>
      <c r="AV188" s="54">
        <v>11</v>
      </c>
      <c r="AW188" s="29">
        <v>0.52381</v>
      </c>
    </row>
    <row r="189" spans="1:49" x14ac:dyDescent="0.2">
      <c r="A189" s="17" t="str">
        <f t="shared" si="11"/>
        <v>GT-DeepCOVID</v>
      </c>
      <c r="B189" s="17" t="str">
        <f>IF(AND(OR(NOT(IsForecastDateRestricted),AND(D189&gt;=StartDate,D189&lt;=EndDate)),OR(NOT(IsTargetDateRestricted),AND(F189&gt;=FirstTargetDate,F189&lt;=EndTargetDate)),
OR(AND(Is1Week,E189="1 wk ahead inc death"),AND(Is2Week,E189="2 wk ahead inc death"),AND(Is3Week,E189="3 wk ahead inc death"),AND(Is4Week,E189="4 wk ahead inc death")),
OR(NOT(IsActiveModelsOnly),_xlfn.XLOOKUP(C189,'Model Analyzer'!B$4:B$100,'Model Analyzer'!C$4:C$100))),EvalData!C189,"NA")</f>
        <v>GT-DeepCOVID</v>
      </c>
      <c r="C189" s="17" t="s">
        <v>17</v>
      </c>
      <c r="D189" s="36" t="d">
        <v>2020-07-13</v>
      </c>
      <c r="E189" s="17" t="s">
        <v>38</v>
      </c>
      <c r="F189" s="36" t="d">
        <v>2020-08-08</v>
      </c>
      <c r="G189" s="30">
        <v>-1513</v>
      </c>
      <c r="H189" s="32">
        <v>-5.7000000000000002E-2</v>
      </c>
      <c r="I189" s="28">
        <v>-5.5599999999999997E-2</v>
      </c>
      <c r="J189" s="28">
        <v>-5.8880000000000002E-2</v>
      </c>
      <c r="K189" s="29">
        <v>0.9</v>
      </c>
      <c r="L189" s="30">
        <v>6</v>
      </c>
      <c r="M189" s="29">
        <v>0.79166999999999998</v>
      </c>
      <c r="N189" s="30">
        <v>46</v>
      </c>
      <c r="O189" s="30">
        <v>27.03</v>
      </c>
      <c r="P189" s="30">
        <v>39782.68</v>
      </c>
      <c r="Q189" s="30">
        <v>316</v>
      </c>
      <c r="R189" s="38">
        <v>0.36458000000000002</v>
      </c>
      <c r="S189" s="32">
        <v>0.26164999999999999</v>
      </c>
      <c r="T189" s="29">
        <v>1.0888500000000001</v>
      </c>
      <c r="U189" s="29">
        <v>0.70321999999999996</v>
      </c>
      <c r="V189" s="29">
        <v>0.26086999999999999</v>
      </c>
      <c r="W189" s="29">
        <v>0.34782999999999997</v>
      </c>
      <c r="X189" s="30">
        <v>700.17</v>
      </c>
      <c r="Y189" s="29">
        <v>0.99628000000000005</v>
      </c>
      <c r="Z189" s="29">
        <v>0.53456999999999999</v>
      </c>
      <c r="AA189" s="29">
        <v>0.123</v>
      </c>
      <c r="AB189" s="30">
        <v>19</v>
      </c>
      <c r="AC189" s="29">
        <v>0.18182000000000001</v>
      </c>
      <c r="AD189" s="30">
        <v>46</v>
      </c>
      <c r="AE189" s="29">
        <v>0.39129999999999998</v>
      </c>
      <c r="AF189" s="33">
        <v>1.5029999999999999</v>
      </c>
      <c r="AG189" s="33">
        <v>1.7629999999999999</v>
      </c>
      <c r="AH189" s="33">
        <v>1.9370000000000001</v>
      </c>
      <c r="AI189" s="33">
        <v>2.1389999999999998</v>
      </c>
      <c r="AJ189" s="33">
        <v>2.3079999999999998</v>
      </c>
      <c r="AK189" s="34">
        <v>2.609</v>
      </c>
      <c r="AL189" s="29">
        <v>2.1739999999999999E-2</v>
      </c>
      <c r="AM189" s="29">
        <v>0</v>
      </c>
      <c r="AN189" s="50">
        <v>369688</v>
      </c>
      <c r="AO189" s="30">
        <v>1049.0999999999999</v>
      </c>
      <c r="AP189" s="29">
        <v>0.66612000000000005</v>
      </c>
      <c r="AQ189" s="29">
        <v>1</v>
      </c>
      <c r="AR189" s="29">
        <v>0.35099999999999998</v>
      </c>
      <c r="AS189" s="54">
        <v>6</v>
      </c>
      <c r="AT189" s="29">
        <v>0.76190000000000002</v>
      </c>
      <c r="AU189" s="29">
        <v>0.37152000000000002</v>
      </c>
      <c r="AV189" s="54">
        <v>17</v>
      </c>
      <c r="AW189" s="29">
        <v>0.23810000000000001</v>
      </c>
    </row>
    <row r="190" spans="1:49" x14ac:dyDescent="0.2">
      <c r="A190" s="17" t="str">
        <f t="shared" si="11"/>
        <v>ISU</v>
      </c>
      <c r="B190" s="17" t="str">
        <f>IF(AND(OR(NOT(IsForecastDateRestricted),AND(D190&gt;=StartDate,D190&lt;=EndDate)),OR(NOT(IsTargetDateRestricted),AND(F190&gt;=FirstTargetDate,F190&lt;=EndTargetDate)),
OR(AND(Is1Week,E190="1 wk ahead inc death"),AND(Is2Week,E190="2 wk ahead inc death"),AND(Is3Week,E190="3 wk ahead inc death"),AND(Is4Week,E190="4 wk ahead inc death")),
OR(NOT(IsActiveModelsOnly),_xlfn.XLOOKUP(C190,'Model Analyzer'!B$4:B$100,'Model Analyzer'!C$4:C$100))),EvalData!C190,"NA")</f>
        <v>ISU</v>
      </c>
      <c r="C190" s="17" t="s">
        <v>41</v>
      </c>
      <c r="D190" s="36" t="d">
        <v>2020-07-13</v>
      </c>
      <c r="E190" s="17" t="s">
        <v>38</v>
      </c>
      <c r="F190" s="36" t="d">
        <v>2020-08-08</v>
      </c>
      <c r="G190" s="26">
        <v>-8570</v>
      </c>
      <c r="H190" s="27">
        <v>-0.378</v>
      </c>
      <c r="I190" s="28">
        <v>-0.31496000000000002</v>
      </c>
      <c r="J190" s="28">
        <v>-0.45976</v>
      </c>
      <c r="K190" s="29">
        <v>0</v>
      </c>
      <c r="L190" s="30">
        <v>12</v>
      </c>
      <c r="M190" s="29">
        <v>0.54166999999999998</v>
      </c>
      <c r="N190" s="30">
        <v>49</v>
      </c>
      <c r="O190" s="26">
        <v>23.33</v>
      </c>
      <c r="P190" s="26">
        <v>10423.81</v>
      </c>
      <c r="Q190" s="26">
        <v>259.92</v>
      </c>
      <c r="R190" s="31">
        <v>0.30495</v>
      </c>
      <c r="S190" s="32">
        <v>-2.7740000000000001E-2</v>
      </c>
      <c r="T190" s="29">
        <v>0.84987999999999997</v>
      </c>
      <c r="U190" s="29">
        <v>-0.24657999999999999</v>
      </c>
      <c r="V190" s="29">
        <v>0.34694000000000003</v>
      </c>
      <c r="W190" s="29">
        <v>0.18367</v>
      </c>
      <c r="X190" s="30">
        <v>632.58000000000004</v>
      </c>
      <c r="Y190" s="29">
        <v>0.50622999999999996</v>
      </c>
      <c r="Z190" s="29">
        <v>0.46884999999999999</v>
      </c>
      <c r="AA190" s="29">
        <v>0.373</v>
      </c>
      <c r="AB190" s="30">
        <v>9</v>
      </c>
      <c r="AC190" s="29">
        <v>0.63636000000000004</v>
      </c>
      <c r="AD190" s="30">
        <v>49</v>
      </c>
      <c r="AE190" s="29">
        <v>0.55101999999999995</v>
      </c>
      <c r="AF190" s="33">
        <v>1.6579999999999999</v>
      </c>
      <c r="AG190" s="33">
        <v>1.7869999999999999</v>
      </c>
      <c r="AH190" s="33">
        <v>2.0449999999999999</v>
      </c>
      <c r="AI190" s="33">
        <v>3.427</v>
      </c>
      <c r="AJ190" s="33">
        <v>2.5499999999999998</v>
      </c>
      <c r="AK190" s="34">
        <v>4.306</v>
      </c>
      <c r="AL190" s="29">
        <v>4.0820000000000002E-2</v>
      </c>
      <c r="AM190" s="29">
        <v>4.0820000000000002E-2</v>
      </c>
      <c r="AN190" s="50">
        <v>305382</v>
      </c>
      <c r="AO190" s="30">
        <v>449.4</v>
      </c>
      <c r="AP190" s="29">
        <v>0.60441</v>
      </c>
      <c r="AQ190" s="29">
        <v>1</v>
      </c>
      <c r="AR190" s="29">
        <v>0.47499999999999998</v>
      </c>
      <c r="AS190" s="54">
        <v>3</v>
      </c>
      <c r="AT190" s="29">
        <v>0.90476000000000001</v>
      </c>
      <c r="AU190" s="29">
        <v>0.55728</v>
      </c>
      <c r="AV190" s="54">
        <v>12</v>
      </c>
      <c r="AW190" s="29">
        <v>0.47619</v>
      </c>
    </row>
    <row r="191" spans="1:49" x14ac:dyDescent="0.2">
      <c r="A191" s="17" t="str">
        <f t="shared" si="11"/>
        <v>JHU</v>
      </c>
      <c r="B191" s="17" t="str">
        <f>IF(AND(OR(NOT(IsForecastDateRestricted),AND(D191&gt;=StartDate,D191&lt;=EndDate)),OR(NOT(IsTargetDateRestricted),AND(F191&gt;=FirstTargetDate,F191&lt;=EndTargetDate)),
OR(AND(Is1Week,E191="1 wk ahead inc death"),AND(Is2Week,E191="2 wk ahead inc death"),AND(Is3Week,E191="3 wk ahead inc death"),AND(Is4Week,E191="4 wk ahead inc death")),
OR(NOT(IsActiveModelsOnly),_xlfn.XLOOKUP(C191,'Model Analyzer'!B$4:B$100,'Model Analyzer'!C$4:C$100))),EvalData!C191,"NA")</f>
        <v>JHU</v>
      </c>
      <c r="C191" s="17" t="s">
        <v>19</v>
      </c>
      <c r="D191" s="36" t="d">
        <v>2020-07-13</v>
      </c>
      <c r="E191" s="17" t="s">
        <v>38</v>
      </c>
      <c r="F191" s="36" t="d">
        <v>2020-08-08</v>
      </c>
      <c r="G191" s="30">
        <v>1460</v>
      </c>
      <c r="H191" s="32">
        <v>5.1999999999999998E-2</v>
      </c>
      <c r="I191" s="28">
        <v>5.3659999999999999E-2</v>
      </c>
      <c r="J191" s="28">
        <v>5.3659999999999999E-2</v>
      </c>
      <c r="K191" s="29">
        <v>0.9</v>
      </c>
      <c r="L191" s="30">
        <v>5</v>
      </c>
      <c r="M191" s="29">
        <v>0.83333000000000002</v>
      </c>
      <c r="N191" s="30">
        <v>51</v>
      </c>
      <c r="O191" s="30">
        <v>40.57</v>
      </c>
      <c r="P191" s="30">
        <v>8830.27</v>
      </c>
      <c r="Q191" s="30">
        <v>254.04</v>
      </c>
      <c r="R191" s="38">
        <v>0.46684999999999999</v>
      </c>
      <c r="S191" s="32">
        <v>0.51793999999999996</v>
      </c>
      <c r="T191" s="29">
        <v>0.79730999999999996</v>
      </c>
      <c r="U191" s="29">
        <v>0.79257</v>
      </c>
      <c r="V191" s="29">
        <v>0.15686</v>
      </c>
      <c r="W191" s="29">
        <v>0.35293999999999998</v>
      </c>
      <c r="X191" s="30">
        <v>538.48</v>
      </c>
      <c r="Y191" s="29">
        <v>0.86570999999999998</v>
      </c>
      <c r="Z191" s="29">
        <v>0.58521999999999996</v>
      </c>
      <c r="AA191" s="29">
        <v>9.9000000000000005E-2</v>
      </c>
      <c r="AB191" s="30">
        <v>20</v>
      </c>
      <c r="AC191" s="29">
        <v>0.13636000000000001</v>
      </c>
      <c r="AD191" s="30">
        <v>51</v>
      </c>
      <c r="AE191" s="29">
        <v>0.96077999999999997</v>
      </c>
      <c r="AF191" s="33">
        <v>3.4849999999999999</v>
      </c>
      <c r="AG191" s="33">
        <v>4.8460000000000001</v>
      </c>
      <c r="AH191" s="33">
        <v>9.0079999999999991</v>
      </c>
      <c r="AI191" s="33">
        <v>28.771000000000001</v>
      </c>
      <c r="AJ191" s="33">
        <v>23.581</v>
      </c>
      <c r="AK191" s="34">
        <v>47.667000000000002</v>
      </c>
      <c r="AL191" s="29">
        <v>0.27450999999999998</v>
      </c>
      <c r="AM191" s="29">
        <v>0.47059000000000001</v>
      </c>
      <c r="AN191" s="50">
        <v>79453</v>
      </c>
      <c r="AO191" s="30">
        <v>275.60000000000002</v>
      </c>
      <c r="AP191" s="29">
        <v>0.23085</v>
      </c>
      <c r="AQ191" s="29">
        <v>0.48193000000000003</v>
      </c>
      <c r="AR191" s="29">
        <v>0.22700000000000001</v>
      </c>
      <c r="AS191" s="54">
        <v>11</v>
      </c>
      <c r="AT191" s="29">
        <v>0.52381</v>
      </c>
      <c r="AU191" s="29">
        <v>0.73160999999999998</v>
      </c>
      <c r="AV191" s="54">
        <v>6</v>
      </c>
      <c r="AW191" s="29">
        <v>0.76190000000000002</v>
      </c>
    </row>
    <row r="192" spans="1:49" x14ac:dyDescent="0.2">
      <c r="A192" s="17" t="str">
        <f t="shared" si="11"/>
        <v>LANL</v>
      </c>
      <c r="B192" s="17" t="str">
        <f>IF(AND(OR(NOT(IsForecastDateRestricted),AND(D192&gt;=StartDate,D192&lt;=EndDate)),OR(NOT(IsTargetDateRestricted),AND(F192&gt;=FirstTargetDate,F192&lt;=EndTargetDate)),
OR(AND(Is1Week,E192="1 wk ahead inc death"),AND(Is2Week,E192="2 wk ahead inc death"),AND(Is3Week,E192="3 wk ahead inc death"),AND(Is4Week,E192="4 wk ahead inc death")),
OR(NOT(IsActiveModelsOnly),_xlfn.XLOOKUP(C192,'Model Analyzer'!B$4:B$100,'Model Analyzer'!C$4:C$100))),EvalData!C192,"NA")</f>
        <v>LANL</v>
      </c>
      <c r="C192" s="17" t="s">
        <v>20</v>
      </c>
      <c r="D192" s="36" t="d">
        <v>2020-07-13</v>
      </c>
      <c r="E192" s="17" t="s">
        <v>38</v>
      </c>
      <c r="F192" s="36" t="d">
        <v>2020-08-08</v>
      </c>
      <c r="G192" s="30">
        <v>-12039</v>
      </c>
      <c r="H192" s="32">
        <v>-0.58399999999999996</v>
      </c>
      <c r="I192" s="28">
        <v>-0.44245000000000001</v>
      </c>
      <c r="J192" s="28">
        <v>-0.79354999999999998</v>
      </c>
      <c r="K192" s="29">
        <v>0</v>
      </c>
      <c r="L192" s="30">
        <v>19</v>
      </c>
      <c r="M192" s="29">
        <v>0.25</v>
      </c>
      <c r="N192" s="30">
        <v>51</v>
      </c>
      <c r="O192" s="30">
        <v>18.86</v>
      </c>
      <c r="P192" s="30">
        <v>7518.89</v>
      </c>
      <c r="Q192" s="30">
        <v>250.63</v>
      </c>
      <c r="R192" s="38">
        <v>0.39288000000000001</v>
      </c>
      <c r="S192" s="32">
        <v>-0.37337999999999999</v>
      </c>
      <c r="T192" s="29">
        <v>0.76246999999999998</v>
      </c>
      <c r="U192" s="29">
        <v>-0.49998999999999999</v>
      </c>
      <c r="V192" s="29">
        <v>0.25490000000000002</v>
      </c>
      <c r="W192" s="29">
        <v>0.27450999999999998</v>
      </c>
      <c r="X192" s="30">
        <v>675.48</v>
      </c>
      <c r="Y192" s="29">
        <v>0.41771999999999998</v>
      </c>
      <c r="Z192" s="29">
        <v>0.48453000000000002</v>
      </c>
      <c r="AA192" s="29">
        <v>0.28899999999999998</v>
      </c>
      <c r="AB192" s="30">
        <v>11</v>
      </c>
      <c r="AC192" s="29">
        <v>0.54544999999999999</v>
      </c>
      <c r="AD192" s="30">
        <v>51</v>
      </c>
      <c r="AE192" s="29">
        <v>0.90195999999999998</v>
      </c>
      <c r="AF192" s="33">
        <v>6.2679999999999998</v>
      </c>
      <c r="AG192" s="33">
        <v>6.5069999999999997</v>
      </c>
      <c r="AH192" s="33">
        <v>8.077</v>
      </c>
      <c r="AI192" s="33">
        <v>9.1579999999999995</v>
      </c>
      <c r="AJ192" s="33">
        <v>9.61</v>
      </c>
      <c r="AK192" s="34">
        <v>13.5</v>
      </c>
      <c r="AL192" s="29">
        <v>0.74509999999999998</v>
      </c>
      <c r="AM192" s="29">
        <v>0.15686</v>
      </c>
      <c r="AN192" s="50">
        <v>125293</v>
      </c>
      <c r="AO192" s="30">
        <v>138.5</v>
      </c>
      <c r="AP192" s="29">
        <v>0.21836</v>
      </c>
      <c r="AQ192" s="29">
        <v>0.45585999999999999</v>
      </c>
      <c r="AR192" s="29">
        <v>0</v>
      </c>
      <c r="AS192" s="54">
        <v>22</v>
      </c>
      <c r="AT192" s="29">
        <v>0</v>
      </c>
      <c r="AU192" s="29">
        <v>0.65334000000000003</v>
      </c>
      <c r="AV192" s="54">
        <v>9</v>
      </c>
      <c r="AW192" s="29">
        <v>0.61904999999999999</v>
      </c>
    </row>
    <row r="193" spans="1:49" x14ac:dyDescent="0.2">
      <c r="A193" s="17" t="str">
        <f t="shared" si="11"/>
        <v>LSHTM</v>
      </c>
      <c r="B193" s="17" t="str">
        <f>IF(AND(OR(NOT(IsForecastDateRestricted),AND(D193&gt;=StartDate,D193&lt;=EndDate)),OR(NOT(IsTargetDateRestricted),AND(F193&gt;=FirstTargetDate,F193&lt;=EndTargetDate)),
OR(AND(Is1Week,E193="1 wk ahead inc death"),AND(Is2Week,E193="2 wk ahead inc death"),AND(Is3Week,E193="3 wk ahead inc death"),AND(Is4Week,E193="4 wk ahead inc death")),
OR(NOT(IsActiveModelsOnly),_xlfn.XLOOKUP(C193,'Model Analyzer'!B$4:B$100,'Model Analyzer'!C$4:C$100))),EvalData!C193,"NA")</f>
        <v>LSHTM</v>
      </c>
      <c r="C193" s="17" t="s">
        <v>21</v>
      </c>
      <c r="D193" s="36" t="d">
        <v>2020-07-13</v>
      </c>
      <c r="E193" s="17" t="s">
        <v>38</v>
      </c>
      <c r="F193" s="36" t="d">
        <v>2020-08-08</v>
      </c>
      <c r="G193" s="26">
        <v>-12107</v>
      </c>
      <c r="H193" s="27">
        <v>-0.58899999999999997</v>
      </c>
      <c r="I193" s="28">
        <v>-0.44495000000000001</v>
      </c>
      <c r="J193" s="28">
        <v>-0.80162999999999995</v>
      </c>
      <c r="K193" s="29">
        <v>0</v>
      </c>
      <c r="L193" s="30">
        <v>20</v>
      </c>
      <c r="M193" s="29">
        <v>0.20832999999999999</v>
      </c>
      <c r="N193" s="30">
        <v>23</v>
      </c>
      <c r="O193" s="26">
        <v>93.67</v>
      </c>
      <c r="P193" s="26">
        <v>7692.32</v>
      </c>
      <c r="Q193" s="26">
        <v>474.83</v>
      </c>
      <c r="R193" s="31">
        <v>0.37396000000000001</v>
      </c>
      <c r="S193" s="32">
        <v>-0.25308999999999998</v>
      </c>
      <c r="T193" s="29">
        <v>0.12006</v>
      </c>
      <c r="U193" s="29">
        <v>0.14927000000000001</v>
      </c>
      <c r="V193" s="29">
        <v>0.26086999999999999</v>
      </c>
      <c r="W193" s="29">
        <v>0.21739</v>
      </c>
      <c r="X193" s="30">
        <v>869.41</v>
      </c>
      <c r="Y193" s="29">
        <v>0.48041</v>
      </c>
      <c r="Z193" s="29">
        <v>0.66588999999999998</v>
      </c>
      <c r="AA193" s="29">
        <v>0.156</v>
      </c>
      <c r="AB193" s="30">
        <v>15</v>
      </c>
      <c r="AC193" s="29">
        <v>0.36364000000000002</v>
      </c>
      <c r="AD193" s="30">
        <v>23</v>
      </c>
      <c r="AE193" s="29">
        <v>0.95652000000000004</v>
      </c>
      <c r="AF193" s="33">
        <v>3.9049999999999998</v>
      </c>
      <c r="AG193" s="33">
        <v>8.5</v>
      </c>
      <c r="AH193" s="33">
        <v>18.866</v>
      </c>
      <c r="AI193" s="33">
        <v>38.359000000000002</v>
      </c>
      <c r="AJ193" s="33">
        <v>28.100999999999999</v>
      </c>
      <c r="AK193" s="34">
        <v>138.935</v>
      </c>
      <c r="AL193" s="29">
        <v>8.6959999999999996E-2</v>
      </c>
      <c r="AM193" s="29">
        <v>0.73912999999999995</v>
      </c>
      <c r="AN193" s="50">
        <v>55278</v>
      </c>
      <c r="AO193" s="30">
        <v>94.5</v>
      </c>
      <c r="AP193" s="29">
        <v>0.19645000000000001</v>
      </c>
      <c r="AQ193" s="29">
        <v>0.41012999999999999</v>
      </c>
      <c r="AR193" s="29">
        <v>6.2E-2</v>
      </c>
      <c r="AS193" s="54">
        <v>19</v>
      </c>
      <c r="AT193" s="29">
        <v>0.14285999999999999</v>
      </c>
      <c r="AU193" s="29">
        <v>0.29405999999999999</v>
      </c>
      <c r="AV193" s="54">
        <v>21</v>
      </c>
      <c r="AW193" s="29">
        <v>4.7620000000000003E-2</v>
      </c>
    </row>
    <row r="194" spans="1:49" x14ac:dyDescent="0.2">
      <c r="A194" s="17" t="str">
        <f t="shared" si="11"/>
        <v>MIT-CovAlliance</v>
      </c>
      <c r="B194" s="17" t="str">
        <f>IF(AND(OR(NOT(IsForecastDateRestricted),AND(D194&gt;=StartDate,D194&lt;=EndDate)),OR(NOT(IsTargetDateRestricted),AND(F194&gt;=FirstTargetDate,F194&lt;=EndTargetDate)),
OR(AND(Is1Week,E194="1 wk ahead inc death"),AND(Is2Week,E194="2 wk ahead inc death"),AND(Is3Week,E194="3 wk ahead inc death"),AND(Is4Week,E194="4 wk ahead inc death")),
OR(NOT(IsActiveModelsOnly),_xlfn.XLOOKUP(C194,'Model Analyzer'!B$4:B$100,'Model Analyzer'!C$4:C$100))),EvalData!C194,"NA")</f>
        <v>MIT-CovAlliance</v>
      </c>
      <c r="C194" s="17" t="s">
        <v>22</v>
      </c>
      <c r="D194" s="36" t="d">
        <v>2020-07-13</v>
      </c>
      <c r="E194" s="17" t="s">
        <v>38</v>
      </c>
      <c r="F194" s="36" t="d">
        <v>2020-08-08</v>
      </c>
      <c r="G194" s="30">
        <v>-17127</v>
      </c>
      <c r="H194" s="32">
        <v>-0.99299999999999999</v>
      </c>
      <c r="I194" s="28">
        <v>-0.62944</v>
      </c>
      <c r="J194" s="28">
        <v>-1.6986000000000001</v>
      </c>
      <c r="K194" s="29">
        <v>0</v>
      </c>
      <c r="L194" s="30">
        <v>24</v>
      </c>
      <c r="M194" s="29">
        <v>4.1669999999999999E-2</v>
      </c>
      <c r="N194" s="30">
        <v>51</v>
      </c>
      <c r="O194" s="30">
        <v>392.96</v>
      </c>
      <c r="P194" s="30">
        <v>118070.69</v>
      </c>
      <c r="Q194" s="30">
        <v>566.61</v>
      </c>
      <c r="R194" s="38">
        <v>0.82894999999999996</v>
      </c>
      <c r="S194" s="32">
        <v>-0.31395000000000001</v>
      </c>
      <c r="T194" s="29">
        <v>-6.9916999999999998</v>
      </c>
      <c r="U194" s="29">
        <v>8.4532500000000006</v>
      </c>
      <c r="V194" s="29">
        <v>0.13725000000000001</v>
      </c>
      <c r="W194" s="29">
        <v>0.60784000000000005</v>
      </c>
      <c r="X194" s="30">
        <v>1264.8399999999999</v>
      </c>
      <c r="Y194" s="29">
        <v>1.52779</v>
      </c>
      <c r="Z194" s="29">
        <v>1.7872399999999999</v>
      </c>
      <c r="AA194" s="29">
        <v>2.8000000000000001E-2</v>
      </c>
      <c r="AB194" s="30">
        <v>21</v>
      </c>
      <c r="AC194" s="29">
        <v>9.0910000000000005E-2</v>
      </c>
      <c r="AD194" s="30">
        <v>51</v>
      </c>
      <c r="AE194" s="29">
        <v>0.37254999999999999</v>
      </c>
      <c r="AF194" s="33">
        <v>0.82099999999999995</v>
      </c>
      <c r="AG194" s="33">
        <v>2.5670000000000002</v>
      </c>
      <c r="AH194" s="33">
        <v>4.133</v>
      </c>
      <c r="AI194" s="33">
        <v>18.416</v>
      </c>
      <c r="AJ194" s="33">
        <v>7.1289999999999996</v>
      </c>
      <c r="AK194" s="34">
        <v>21.521999999999998</v>
      </c>
      <c r="AL194" s="29">
        <v>5.8819999999999997E-2</v>
      </c>
      <c r="AM194" s="29">
        <v>0.15686</v>
      </c>
      <c r="AN194" s="50">
        <v>767133</v>
      </c>
      <c r="AO194" s="30">
        <v>1774.5</v>
      </c>
      <c r="AP194" s="29">
        <v>0.48060999999999998</v>
      </c>
      <c r="AQ194" s="29">
        <v>1</v>
      </c>
      <c r="AR194" s="29">
        <v>0.16500000000000001</v>
      </c>
      <c r="AS194" s="54">
        <v>14</v>
      </c>
      <c r="AT194" s="29">
        <v>0.38095000000000001</v>
      </c>
      <c r="AU194" s="29">
        <v>0.39216000000000001</v>
      </c>
      <c r="AV194" s="54">
        <v>16</v>
      </c>
      <c r="AW194" s="29">
        <v>0.28571000000000002</v>
      </c>
    </row>
    <row r="195" spans="1:49" x14ac:dyDescent="0.2">
      <c r="A195" s="17" t="str">
        <f t="shared" si="11"/>
        <v>MIT-ORC</v>
      </c>
      <c r="B195" s="17" t="str">
        <f>IF(AND(OR(NOT(IsForecastDateRestricted),AND(D195&gt;=StartDate,D195&lt;=EndDate)),OR(NOT(IsTargetDateRestricted),AND(F195&gt;=FirstTargetDate,F195&lt;=EndTargetDate)),
OR(AND(Is1Week,E195="1 wk ahead inc death"),AND(Is2Week,E195="2 wk ahead inc death"),AND(Is3Week,E195="3 wk ahead inc death"),AND(Is4Week,E195="4 wk ahead inc death")),
OR(NOT(IsActiveModelsOnly),_xlfn.XLOOKUP(C195,'Model Analyzer'!B$4:B$100,'Model Analyzer'!C$4:C$100))),EvalData!C195,"NA")</f>
        <v>MIT-ORC</v>
      </c>
      <c r="C195" s="17" t="s">
        <v>23</v>
      </c>
      <c r="D195" s="36" t="d">
        <v>2020-07-13</v>
      </c>
      <c r="E195" s="17" t="s">
        <v>38</v>
      </c>
      <c r="F195" s="36" t="d">
        <v>2020-08-08</v>
      </c>
      <c r="G195" s="30">
        <v>-681</v>
      </c>
      <c r="H195" s="32">
        <v>-2.5000000000000001E-2</v>
      </c>
      <c r="I195" s="28">
        <v>-2.503E-2</v>
      </c>
      <c r="J195" s="28">
        <v>-2.5669999999999998E-2</v>
      </c>
      <c r="K195" s="29">
        <v>1</v>
      </c>
      <c r="L195" s="30">
        <v>3</v>
      </c>
      <c r="M195" s="29">
        <v>0.91666999999999998</v>
      </c>
      <c r="N195" s="30">
        <v>51</v>
      </c>
      <c r="O195" s="30">
        <v>19.34</v>
      </c>
      <c r="P195" s="30">
        <v>6371.09</v>
      </c>
      <c r="Q195" s="30">
        <v>196.14</v>
      </c>
      <c r="R195" s="38">
        <v>0.28334999999999999</v>
      </c>
      <c r="S195" s="32">
        <v>-0.11778</v>
      </c>
      <c r="T195" s="29">
        <v>0.68452999999999997</v>
      </c>
      <c r="U195" s="29">
        <v>-0.37569000000000002</v>
      </c>
      <c r="V195" s="29">
        <v>0.39216000000000001</v>
      </c>
      <c r="W195" s="29">
        <v>0.25490000000000002</v>
      </c>
      <c r="X195" s="30">
        <v>508.37</v>
      </c>
      <c r="Y195" s="29">
        <v>0.39116000000000001</v>
      </c>
      <c r="Z195" s="29">
        <v>0.45252999999999999</v>
      </c>
      <c r="AA195" s="29">
        <v>0.48599999999999999</v>
      </c>
      <c r="AB195" s="30">
        <v>7</v>
      </c>
      <c r="AC195" s="29">
        <v>0.72726999999999997</v>
      </c>
      <c r="AD195" s="30">
        <v>51</v>
      </c>
      <c r="AE195" s="29">
        <v>0.78430999999999995</v>
      </c>
      <c r="AF195" s="33">
        <v>2.923</v>
      </c>
      <c r="AG195" s="33">
        <v>7.3719999999999999</v>
      </c>
      <c r="AH195" s="33">
        <v>46.2</v>
      </c>
      <c r="AI195" s="33">
        <v>277.08100000000002</v>
      </c>
      <c r="AJ195" s="33">
        <v>261.13299999999998</v>
      </c>
      <c r="AK195" s="34">
        <v>557</v>
      </c>
      <c r="AL195" s="29">
        <v>9.8040000000000002E-2</v>
      </c>
      <c r="AM195" s="29">
        <v>0.62744999999999995</v>
      </c>
      <c r="AN195" s="50">
        <v>88745</v>
      </c>
      <c r="AO195" s="30">
        <v>237.2</v>
      </c>
      <c r="AP195" s="29">
        <v>0.17530000000000001</v>
      </c>
      <c r="AQ195" s="29">
        <v>0.36598000000000003</v>
      </c>
      <c r="AR195" s="29">
        <v>6.2E-2</v>
      </c>
      <c r="AS195" s="54">
        <v>19</v>
      </c>
      <c r="AT195" s="29">
        <v>0.14285999999999999</v>
      </c>
      <c r="AU195" s="29">
        <v>0.42360999999999999</v>
      </c>
      <c r="AV195" s="54">
        <v>15</v>
      </c>
      <c r="AW195" s="29">
        <v>0.33333000000000002</v>
      </c>
    </row>
    <row r="196" spans="1:49" x14ac:dyDescent="0.2">
      <c r="A196" s="17" t="str">
        <f t="shared" si="11"/>
        <v>MOBS</v>
      </c>
      <c r="B196" s="17" t="str">
        <f>IF(AND(OR(NOT(IsForecastDateRestricted),AND(D196&gt;=StartDate,D196&lt;=EndDate)),OR(NOT(IsTargetDateRestricted),AND(F196&gt;=FirstTargetDate,F196&lt;=EndTargetDate)),
OR(AND(Is1Week,E196="1 wk ahead inc death"),AND(Is2Week,E196="2 wk ahead inc death"),AND(Is3Week,E196="3 wk ahead inc death"),AND(Is4Week,E196="4 wk ahead inc death")),
OR(NOT(IsActiveModelsOnly),_xlfn.XLOOKUP(C196,'Model Analyzer'!B$4:B$100,'Model Analyzer'!C$4:C$100))),EvalData!C196,"NA")</f>
        <v>MOBS</v>
      </c>
      <c r="C196" s="17" t="s">
        <v>24</v>
      </c>
      <c r="D196" s="36" t="d">
        <v>2020-07-13</v>
      </c>
      <c r="E196" s="17" t="s">
        <v>38</v>
      </c>
      <c r="F196" s="36" t="d">
        <v>2020-08-08</v>
      </c>
      <c r="G196" s="26">
        <v>-9187</v>
      </c>
      <c r="H196" s="27">
        <v>-0.41199999999999998</v>
      </c>
      <c r="I196" s="28">
        <v>-0.33762999999999999</v>
      </c>
      <c r="J196" s="28">
        <v>-0.50973999999999997</v>
      </c>
      <c r="K196" s="29">
        <v>0</v>
      </c>
      <c r="L196" s="30">
        <v>15</v>
      </c>
      <c r="M196" s="29">
        <v>0.41666999999999998</v>
      </c>
      <c r="N196" s="30">
        <v>50</v>
      </c>
      <c r="O196" s="26">
        <v>25.68</v>
      </c>
      <c r="P196" s="26">
        <v>10270.24</v>
      </c>
      <c r="Q196" s="26">
        <v>265.04000000000002</v>
      </c>
      <c r="R196" s="31">
        <v>0.43930000000000002</v>
      </c>
      <c r="S196" s="32">
        <v>-0.37052000000000002</v>
      </c>
      <c r="T196" s="29">
        <v>0.94416999999999995</v>
      </c>
      <c r="U196" s="29">
        <v>-0.60126000000000002</v>
      </c>
      <c r="V196" s="29">
        <v>0.22</v>
      </c>
      <c r="W196" s="29">
        <v>0.28000000000000003</v>
      </c>
      <c r="X196" s="30">
        <v>688.03</v>
      </c>
      <c r="Y196" s="29">
        <v>0.47782000000000002</v>
      </c>
      <c r="Z196" s="29">
        <v>0.52110999999999996</v>
      </c>
      <c r="AA196" s="29">
        <v>0.15</v>
      </c>
      <c r="AB196" s="30">
        <v>16</v>
      </c>
      <c r="AC196" s="29">
        <v>0.31818000000000002</v>
      </c>
      <c r="AD196" s="30">
        <v>50</v>
      </c>
      <c r="AE196" s="29">
        <v>0.66</v>
      </c>
      <c r="AF196" s="33">
        <v>2.0110000000000001</v>
      </c>
      <c r="AG196" s="33">
        <v>2.4260000000000002</v>
      </c>
      <c r="AH196" s="33">
        <v>3.8170000000000002</v>
      </c>
      <c r="AI196" s="33">
        <v>8.3439999999999994</v>
      </c>
      <c r="AJ196" s="33">
        <v>5.9790000000000001</v>
      </c>
      <c r="AK196" s="34">
        <v>17.7</v>
      </c>
      <c r="AL196" s="29">
        <v>0.14000000000000001</v>
      </c>
      <c r="AM196" s="29">
        <v>0.14000000000000001</v>
      </c>
      <c r="AN196" s="50">
        <v>242227</v>
      </c>
      <c r="AO196" s="30">
        <v>249</v>
      </c>
      <c r="AP196" s="29">
        <v>0.41394999999999998</v>
      </c>
      <c r="AQ196" s="29">
        <v>0.86419999999999997</v>
      </c>
      <c r="AR196" s="29">
        <v>0.39200000000000002</v>
      </c>
      <c r="AS196" s="54">
        <v>4</v>
      </c>
      <c r="AT196" s="29">
        <v>0.85714000000000001</v>
      </c>
      <c r="AU196" s="29">
        <v>0.66303999999999996</v>
      </c>
      <c r="AV196" s="54">
        <v>7</v>
      </c>
      <c r="AW196" s="29">
        <v>0.71428999999999998</v>
      </c>
    </row>
    <row r="197" spans="1:49" x14ac:dyDescent="0.2">
      <c r="A197" s="17" t="str">
        <f t="shared" si="11"/>
        <v>NotreDame-Mobility</v>
      </c>
      <c r="B197" s="17" t="str">
        <f>IF(AND(OR(NOT(IsForecastDateRestricted),AND(D197&gt;=StartDate,D197&lt;=EndDate)),OR(NOT(IsTargetDateRestricted),AND(F197&gt;=FirstTargetDate,F197&lt;=EndTargetDate)),
OR(AND(Is1Week,E197="1 wk ahead inc death"),AND(Is2Week,E197="2 wk ahead inc death"),AND(Is3Week,E197="3 wk ahead inc death"),AND(Is4Week,E197="4 wk ahead inc death")),
OR(NOT(IsActiveModelsOnly),_xlfn.XLOOKUP(C197,'Model Analyzer'!B$4:B$100,'Model Analyzer'!C$4:C$100))),EvalData!C197,"NA")</f>
        <v>NotreDame-Mobility</v>
      </c>
      <c r="C197" s="17" t="s">
        <v>25</v>
      </c>
      <c r="D197" s="36" t="d">
        <v>2020-07-13</v>
      </c>
      <c r="E197" s="17" t="s">
        <v>38</v>
      </c>
      <c r="F197" s="36" t="d">
        <v>2020-08-08</v>
      </c>
      <c r="G197" s="30">
        <v>-12393</v>
      </c>
      <c r="H197" s="32">
        <v>-0.60799999999999998</v>
      </c>
      <c r="I197" s="28">
        <v>-0.45545999999999998</v>
      </c>
      <c r="J197" s="28">
        <v>-0.83640000000000003</v>
      </c>
      <c r="K197" s="29">
        <v>0</v>
      </c>
      <c r="L197" s="30">
        <v>22</v>
      </c>
      <c r="M197" s="29">
        <v>0.125</v>
      </c>
      <c r="N197" s="30">
        <v>51</v>
      </c>
      <c r="O197" s="30">
        <v>30.66</v>
      </c>
      <c r="P197" s="30">
        <v>7470.5</v>
      </c>
      <c r="Q197" s="30">
        <v>254.29</v>
      </c>
      <c r="R197" s="38">
        <v>0.43131999999999998</v>
      </c>
      <c r="S197" s="32">
        <v>-0.35576999999999998</v>
      </c>
      <c r="T197" s="29">
        <v>1.12856</v>
      </c>
      <c r="U197" s="29">
        <v>-0.92647999999999997</v>
      </c>
      <c r="V197" s="29">
        <v>0.21568999999999999</v>
      </c>
      <c r="W197" s="29">
        <v>0.33333000000000002</v>
      </c>
      <c r="X197" s="30">
        <v>654.41999999999996</v>
      </c>
      <c r="Y197" s="29">
        <v>0.41826999999999998</v>
      </c>
      <c r="Z197" s="29">
        <v>0.53068000000000004</v>
      </c>
      <c r="AA197" s="29">
        <v>0.19</v>
      </c>
      <c r="AB197" s="30">
        <v>14</v>
      </c>
      <c r="AC197" s="29">
        <v>0.40909000000000001</v>
      </c>
      <c r="AD197" s="30">
        <v>51</v>
      </c>
      <c r="AE197" s="29">
        <v>0.70587999999999995</v>
      </c>
      <c r="AF197" s="33">
        <v>2.8809999999999998</v>
      </c>
      <c r="AG197" s="33">
        <v>3.6819999999999999</v>
      </c>
      <c r="AH197" s="33">
        <v>8.3650000000000002</v>
      </c>
      <c r="AI197" s="33">
        <v>22.091000000000001</v>
      </c>
      <c r="AJ197" s="33">
        <v>15.571</v>
      </c>
      <c r="AK197" s="34">
        <v>66.832999999999998</v>
      </c>
      <c r="AL197" s="29">
        <v>0.19608</v>
      </c>
      <c r="AM197" s="29">
        <v>0.37254999999999999</v>
      </c>
      <c r="AN197" s="50">
        <v>238831</v>
      </c>
      <c r="AO197" s="30">
        <v>268.39999999999998</v>
      </c>
      <c r="AP197" s="29">
        <v>0.26107000000000002</v>
      </c>
      <c r="AQ197" s="29">
        <v>0.54503999999999997</v>
      </c>
      <c r="AR197" s="29">
        <v>0.14399999999999999</v>
      </c>
      <c r="AS197" s="54">
        <v>17</v>
      </c>
      <c r="AT197" s="29">
        <v>0.23810000000000001</v>
      </c>
      <c r="AU197" s="29">
        <v>0.53603999999999996</v>
      </c>
      <c r="AV197" s="54">
        <v>14</v>
      </c>
      <c r="AW197" s="29">
        <v>0.38095000000000001</v>
      </c>
    </row>
    <row r="198" spans="1:49" x14ac:dyDescent="0.2">
      <c r="A198" s="17" t="str">
        <f t="shared" si="11"/>
        <v>Oliver Wyman</v>
      </c>
      <c r="B198" s="17" t="str">
        <f>IF(AND(OR(NOT(IsForecastDateRestricted),AND(D198&gt;=StartDate,D198&lt;=EndDate)),OR(NOT(IsTargetDateRestricted),AND(F198&gt;=FirstTargetDate,F198&lt;=EndTargetDate)),
OR(AND(Is1Week,E198="1 wk ahead inc death"),AND(Is2Week,E198="2 wk ahead inc death"),AND(Is3Week,E198="3 wk ahead inc death"),AND(Is4Week,E198="4 wk ahead inc death")),
OR(NOT(IsActiveModelsOnly),_xlfn.XLOOKUP(C198,'Model Analyzer'!B$4:B$100,'Model Analyzer'!C$4:C$100))),EvalData!C198,"NA")</f>
        <v>Oliver Wyman</v>
      </c>
      <c r="C198" s="17" t="s">
        <v>26</v>
      </c>
      <c r="D198" s="36" t="d">
        <v>2020-07-13</v>
      </c>
      <c r="E198" s="17" t="s">
        <v>38</v>
      </c>
      <c r="F198" s="36" t="d">
        <v>2020-08-08</v>
      </c>
      <c r="G198" s="30">
        <v>-81</v>
      </c>
      <c r="H198" s="32">
        <v>-3.0000000000000001E-3</v>
      </c>
      <c r="I198" s="28">
        <v>-2.98E-3</v>
      </c>
      <c r="J198" s="28">
        <v>-2.99E-3</v>
      </c>
      <c r="K198" s="29">
        <v>1</v>
      </c>
      <c r="L198" s="30">
        <v>1</v>
      </c>
      <c r="M198" s="29">
        <v>1</v>
      </c>
      <c r="N198" s="30">
        <v>51</v>
      </c>
      <c r="O198" s="30">
        <v>14.15</v>
      </c>
      <c r="P198" s="30">
        <v>6115.5</v>
      </c>
      <c r="Q198" s="30">
        <v>190.2</v>
      </c>
      <c r="R198" s="38">
        <v>0.23418</v>
      </c>
      <c r="S198" s="32">
        <v>2.4899999999999999E-2</v>
      </c>
      <c r="T198" s="29">
        <v>0.52500999999999998</v>
      </c>
      <c r="U198" s="29">
        <v>0.14793999999999999</v>
      </c>
      <c r="V198" s="29">
        <v>0.43136999999999998</v>
      </c>
      <c r="W198" s="29">
        <v>0.21568999999999999</v>
      </c>
      <c r="X198" s="30">
        <v>453.27</v>
      </c>
      <c r="Y198" s="29">
        <v>0.45824999999999999</v>
      </c>
      <c r="Z198" s="29">
        <v>0.38844000000000001</v>
      </c>
      <c r="AA198" s="29">
        <v>0.59199999999999997</v>
      </c>
      <c r="AB198" s="30">
        <v>5</v>
      </c>
      <c r="AC198" s="29">
        <v>0.81818000000000002</v>
      </c>
      <c r="AD198" s="30">
        <v>51</v>
      </c>
      <c r="AE198" s="29">
        <v>0.86275000000000002</v>
      </c>
      <c r="AF198" s="33">
        <v>2.504</v>
      </c>
      <c r="AG198" s="33">
        <v>3.2719999999999998</v>
      </c>
      <c r="AH198" s="33">
        <v>5.7329999999999997</v>
      </c>
      <c r="AI198" s="33">
        <v>78.754999999999995</v>
      </c>
      <c r="AJ198" s="33">
        <v>32.563000000000002</v>
      </c>
      <c r="AK198" s="34">
        <v>234</v>
      </c>
      <c r="AL198" s="29">
        <v>0.29411999999999999</v>
      </c>
      <c r="AM198" s="29">
        <v>0.35293999999999998</v>
      </c>
      <c r="AN198" s="50">
        <v>78613</v>
      </c>
      <c r="AO198" s="30">
        <v>247.9</v>
      </c>
      <c r="AP198" s="29">
        <v>0.28051999999999999</v>
      </c>
      <c r="AQ198" s="29">
        <v>0.58562999999999998</v>
      </c>
      <c r="AR198" s="29">
        <v>0.22700000000000001</v>
      </c>
      <c r="AS198" s="54">
        <v>11</v>
      </c>
      <c r="AT198" s="29">
        <v>0.52381</v>
      </c>
      <c r="AU198" s="29">
        <v>0.73645000000000005</v>
      </c>
      <c r="AV198" s="54">
        <v>5</v>
      </c>
      <c r="AW198" s="29">
        <v>0.80952000000000002</v>
      </c>
    </row>
    <row r="199" spans="1:49" x14ac:dyDescent="0.2">
      <c r="A199" s="17" t="str">
        <f t="shared" ref="A199:A262" si="12">IF(OR(B199="NA",NOT(IsMinimumForecastsToParticipate),COUNTIF(B$7:B$3184,"="&amp;C199)&gt;=MinForecastsToParticipate),B199,"NA")</f>
        <v>PSI</v>
      </c>
      <c r="B199" s="17" t="str">
        <f>IF(AND(OR(NOT(IsForecastDateRestricted),AND(D199&gt;=StartDate,D199&lt;=EndDate)),OR(NOT(IsTargetDateRestricted),AND(F199&gt;=FirstTargetDate,F199&lt;=EndTargetDate)),
OR(AND(Is1Week,E199="1 wk ahead inc death"),AND(Is2Week,E199="2 wk ahead inc death"),AND(Is3Week,E199="3 wk ahead inc death"),AND(Is4Week,E199="4 wk ahead inc death")),
OR(NOT(IsActiveModelsOnly),_xlfn.XLOOKUP(C199,'Model Analyzer'!B$4:B$100,'Model Analyzer'!C$4:C$100))),EvalData!C199,"NA")</f>
        <v>PSI</v>
      </c>
      <c r="C199" s="17" t="s">
        <v>27</v>
      </c>
      <c r="D199" s="36" t="d">
        <v>2020-07-13</v>
      </c>
      <c r="E199" s="17" t="s">
        <v>38</v>
      </c>
      <c r="F199" s="36" t="d">
        <v>2020-08-08</v>
      </c>
      <c r="G199" s="26">
        <v>-10671</v>
      </c>
      <c r="H199" s="27">
        <v>-0.498</v>
      </c>
      <c r="I199" s="28">
        <v>-0.39217000000000002</v>
      </c>
      <c r="J199" s="28">
        <v>-0.6452</v>
      </c>
      <c r="K199" s="29">
        <v>0</v>
      </c>
      <c r="L199" s="30">
        <v>18</v>
      </c>
      <c r="M199" s="29">
        <v>0.29166999999999998</v>
      </c>
      <c r="N199" s="30">
        <v>51</v>
      </c>
      <c r="O199" s="26">
        <v>105.84</v>
      </c>
      <c r="P199" s="26">
        <v>31266.46</v>
      </c>
      <c r="Q199" s="26">
        <v>382.9</v>
      </c>
      <c r="R199" s="31">
        <v>0.71021999999999996</v>
      </c>
      <c r="S199" s="32">
        <v>-0.48809000000000002</v>
      </c>
      <c r="T199" s="29">
        <v>3.5434800000000002</v>
      </c>
      <c r="U199" s="29">
        <v>-2.7140900000000001</v>
      </c>
      <c r="V199" s="29">
        <v>0.13725000000000001</v>
      </c>
      <c r="W199" s="29">
        <v>0.45097999999999999</v>
      </c>
      <c r="X199" s="30">
        <v>959.45</v>
      </c>
      <c r="Y199" s="29">
        <v>0.79784999999999995</v>
      </c>
      <c r="Z199" s="29">
        <v>0.81294999999999995</v>
      </c>
      <c r="AA199" s="29">
        <v>8.9999999999999993E-3</v>
      </c>
      <c r="AB199" s="30">
        <v>22</v>
      </c>
      <c r="AC199" s="29">
        <v>4.5449999999999997E-2</v>
      </c>
      <c r="AD199" s="30">
        <v>51</v>
      </c>
      <c r="AE199" s="29">
        <v>0.23529</v>
      </c>
      <c r="AF199" s="33">
        <v>1.4550000000000001</v>
      </c>
      <c r="AG199" s="33">
        <v>1.5860000000000001</v>
      </c>
      <c r="AH199" s="33">
        <v>1.9790000000000001</v>
      </c>
      <c r="AI199" s="33">
        <v>3.9809999999999999</v>
      </c>
      <c r="AJ199" s="33">
        <v>2.7029999999999998</v>
      </c>
      <c r="AK199" s="34">
        <v>8</v>
      </c>
      <c r="AL199" s="29">
        <v>1.9609999999999999E-2</v>
      </c>
      <c r="AM199" s="29">
        <v>5.8819999999999997E-2</v>
      </c>
      <c r="AN199" s="50">
        <v>632260</v>
      </c>
      <c r="AO199" s="30">
        <v>1095.5</v>
      </c>
      <c r="AP199" s="29">
        <v>0.60899000000000003</v>
      </c>
      <c r="AQ199" s="29">
        <v>1</v>
      </c>
      <c r="AR199" s="29">
        <v>0.16500000000000001</v>
      </c>
      <c r="AS199" s="54">
        <v>14</v>
      </c>
      <c r="AT199" s="29">
        <v>0.38095000000000001</v>
      </c>
      <c r="AU199" s="29">
        <v>0.24768000000000001</v>
      </c>
      <c r="AV199" s="54">
        <v>22</v>
      </c>
      <c r="AW199" s="29">
        <v>0</v>
      </c>
    </row>
    <row r="200" spans="1:49" x14ac:dyDescent="0.2">
      <c r="A200" s="17" t="str">
        <f t="shared" si="12"/>
        <v>UA</v>
      </c>
      <c r="B200" s="17" t="str">
        <f>IF(AND(OR(NOT(IsForecastDateRestricted),AND(D200&gt;=StartDate,D200&lt;=EndDate)),OR(NOT(IsTargetDateRestricted),AND(F200&gt;=FirstTargetDate,F200&lt;=EndTargetDate)),
OR(AND(Is1Week,E200="1 wk ahead inc death"),AND(Is2Week,E200="2 wk ahead inc death"),AND(Is3Week,E200="3 wk ahead inc death"),AND(Is4Week,E200="4 wk ahead inc death")),
OR(NOT(IsActiveModelsOnly),_xlfn.XLOOKUP(C200,'Model Analyzer'!B$4:B$100,'Model Analyzer'!C$4:C$100))),EvalData!C200,"NA")</f>
        <v>UA</v>
      </c>
      <c r="C200" s="17" t="s">
        <v>29</v>
      </c>
      <c r="D200" s="36" t="d">
        <v>2020-07-13</v>
      </c>
      <c r="E200" s="17" t="s">
        <v>38</v>
      </c>
      <c r="F200" s="36" t="d">
        <v>2020-08-08</v>
      </c>
      <c r="G200" s="30">
        <v>-12262</v>
      </c>
      <c r="H200" s="32">
        <v>-0.59899999999999998</v>
      </c>
      <c r="I200" s="28">
        <v>-0.45063999999999999</v>
      </c>
      <c r="J200" s="28">
        <v>-0.82030999999999998</v>
      </c>
      <c r="K200" s="29">
        <v>0</v>
      </c>
      <c r="L200" s="30">
        <v>21</v>
      </c>
      <c r="M200" s="29">
        <v>0.16667000000000001</v>
      </c>
      <c r="N200" s="30">
        <v>51</v>
      </c>
      <c r="O200" s="30">
        <v>31.5</v>
      </c>
      <c r="P200" s="30">
        <v>8914.24</v>
      </c>
      <c r="Q200" s="30">
        <v>278.37</v>
      </c>
      <c r="R200" s="38">
        <v>0.48549999999999999</v>
      </c>
      <c r="S200" s="32">
        <v>-0.51890000000000003</v>
      </c>
      <c r="T200" s="29">
        <v>1.07534</v>
      </c>
      <c r="U200" s="29">
        <v>-0.88107000000000002</v>
      </c>
      <c r="V200" s="29">
        <v>0.19608</v>
      </c>
      <c r="W200" s="29">
        <v>0.39216000000000001</v>
      </c>
      <c r="X200" s="30">
        <v>751.7</v>
      </c>
      <c r="Y200" s="29">
        <v>0.46972999999999998</v>
      </c>
      <c r="Z200" s="29">
        <v>0.61021999999999998</v>
      </c>
      <c r="AA200" s="29">
        <v>0.14199999999999999</v>
      </c>
      <c r="AB200" s="30">
        <v>18</v>
      </c>
      <c r="AC200" s="29">
        <v>0.22727</v>
      </c>
      <c r="AD200" s="30">
        <v>51</v>
      </c>
      <c r="AE200" s="29">
        <v>0.31373000000000001</v>
      </c>
      <c r="AF200" s="33">
        <v>1.349</v>
      </c>
      <c r="AG200" s="33">
        <v>1.8859999999999999</v>
      </c>
      <c r="AH200" s="33">
        <v>2.6360000000000001</v>
      </c>
      <c r="AI200" s="33">
        <v>2.6469999999999998</v>
      </c>
      <c r="AJ200" s="33">
        <v>3.1509999999999998</v>
      </c>
      <c r="AK200" s="34">
        <v>3.73</v>
      </c>
      <c r="AL200" s="29">
        <v>3.9219999999999998E-2</v>
      </c>
      <c r="AM200" s="29">
        <v>0</v>
      </c>
      <c r="AN200" s="50">
        <v>338595</v>
      </c>
      <c r="AO200" s="30">
        <v>505.9</v>
      </c>
      <c r="AP200" s="29">
        <v>0.59579000000000004</v>
      </c>
      <c r="AQ200" s="29">
        <v>1</v>
      </c>
      <c r="AR200" s="29">
        <v>0.28899999999999998</v>
      </c>
      <c r="AS200" s="54">
        <v>8</v>
      </c>
      <c r="AT200" s="29">
        <v>0.66666999999999998</v>
      </c>
      <c r="AU200" s="29">
        <v>0.33023999999999998</v>
      </c>
      <c r="AV200" s="54">
        <v>19</v>
      </c>
      <c r="AW200" s="29">
        <v>0.14285999999999999</v>
      </c>
    </row>
    <row r="201" spans="1:49" x14ac:dyDescent="0.2">
      <c r="A201" s="17" t="str">
        <f t="shared" si="12"/>
        <v>UCLA</v>
      </c>
      <c r="B201" s="17" t="str">
        <f>IF(AND(OR(NOT(IsForecastDateRestricted),AND(D201&gt;=StartDate,D201&lt;=EndDate)),OR(NOT(IsTargetDateRestricted),AND(F201&gt;=FirstTargetDate,F201&lt;=EndTargetDate)),
OR(AND(Is1Week,E201="1 wk ahead inc death"),AND(Is2Week,E201="2 wk ahead inc death"),AND(Is3Week,E201="3 wk ahead inc death"),AND(Is4Week,E201="4 wk ahead inc death")),
OR(NOT(IsActiveModelsOnly),_xlfn.XLOOKUP(C201,'Model Analyzer'!B$4:B$100,'Model Analyzer'!C$4:C$100))),EvalData!C201,"NA")</f>
        <v>UCLA</v>
      </c>
      <c r="C201" s="17" t="s">
        <v>30</v>
      </c>
      <c r="D201" s="36" t="d">
        <v>2020-07-13</v>
      </c>
      <c r="E201" s="17" t="s">
        <v>38</v>
      </c>
      <c r="F201" s="36" t="d">
        <v>2020-08-08</v>
      </c>
      <c r="G201" s="30">
        <v>-8708</v>
      </c>
      <c r="H201" s="32">
        <v>-0.38600000000000001</v>
      </c>
      <c r="I201" s="28">
        <v>-0.32002999999999998</v>
      </c>
      <c r="J201" s="28">
        <v>-0.47065000000000001</v>
      </c>
      <c r="K201" s="29">
        <v>0</v>
      </c>
      <c r="L201" s="30">
        <v>13</v>
      </c>
      <c r="M201" s="29">
        <v>0.5</v>
      </c>
      <c r="N201" s="30">
        <v>51</v>
      </c>
      <c r="O201" s="30">
        <v>26.97</v>
      </c>
      <c r="P201" s="30">
        <v>6039.21</v>
      </c>
      <c r="Q201" s="30">
        <v>213.71</v>
      </c>
      <c r="R201" s="38">
        <v>0.33762999999999999</v>
      </c>
      <c r="S201" s="32">
        <v>-0.37487999999999999</v>
      </c>
      <c r="T201" s="29">
        <v>0.96236999999999995</v>
      </c>
      <c r="U201" s="29">
        <v>-0.77414000000000005</v>
      </c>
      <c r="V201" s="29">
        <v>0.21568999999999999</v>
      </c>
      <c r="W201" s="29">
        <v>0.27450999999999998</v>
      </c>
      <c r="X201" s="30">
        <v>584.11</v>
      </c>
      <c r="Y201" s="29">
        <v>0.41860999999999998</v>
      </c>
      <c r="Z201" s="29">
        <v>0.52444000000000002</v>
      </c>
      <c r="AA201" s="29">
        <v>0.29899999999999999</v>
      </c>
      <c r="AB201" s="30">
        <v>10</v>
      </c>
      <c r="AC201" s="29">
        <v>0.59091000000000005</v>
      </c>
      <c r="AD201" s="30">
        <v>51</v>
      </c>
      <c r="AE201" s="29">
        <v>0.29411999999999999</v>
      </c>
      <c r="AF201" s="33">
        <v>1.222</v>
      </c>
      <c r="AG201" s="33">
        <v>1.3460000000000001</v>
      </c>
      <c r="AH201" s="33">
        <v>1.474</v>
      </c>
      <c r="AI201" s="33">
        <v>2.907</v>
      </c>
      <c r="AJ201" s="33">
        <v>1.8220000000000001</v>
      </c>
      <c r="AK201" s="34">
        <v>2.3250000000000002</v>
      </c>
      <c r="AL201" s="29">
        <v>0</v>
      </c>
      <c r="AM201" s="29">
        <v>3.9219999999999998E-2</v>
      </c>
      <c r="AN201" s="50">
        <v>274069</v>
      </c>
      <c r="AO201" s="30">
        <v>528.9</v>
      </c>
      <c r="AP201" s="29">
        <v>0.75248999999999999</v>
      </c>
      <c r="AQ201" s="29">
        <v>1</v>
      </c>
      <c r="AR201" s="29">
        <v>0.26800000000000002</v>
      </c>
      <c r="AS201" s="54">
        <v>10</v>
      </c>
      <c r="AT201" s="29">
        <v>0.57142999999999999</v>
      </c>
      <c r="AU201" s="29">
        <v>0.30959999999999999</v>
      </c>
      <c r="AV201" s="54">
        <v>20</v>
      </c>
      <c r="AW201" s="29">
        <v>9.5240000000000005E-2</v>
      </c>
    </row>
    <row r="202" spans="1:49" x14ac:dyDescent="0.2">
      <c r="A202" s="17" t="str">
        <f t="shared" si="12"/>
        <v>UM</v>
      </c>
      <c r="B202" s="17" t="str">
        <f>IF(AND(OR(NOT(IsForecastDateRestricted),AND(D202&gt;=StartDate,D202&lt;=EndDate)),OR(NOT(IsTargetDateRestricted),AND(F202&gt;=FirstTargetDate,F202&lt;=EndTargetDate)),
OR(AND(Is1Week,E202="1 wk ahead inc death"),AND(Is2Week,E202="2 wk ahead inc death"),AND(Is3Week,E202="3 wk ahead inc death"),AND(Is4Week,E202="4 wk ahead inc death")),
OR(NOT(IsActiveModelsOnly),_xlfn.XLOOKUP(C202,'Model Analyzer'!B$4:B$100,'Model Analyzer'!C$4:C$100))),EvalData!C202,"NA")</f>
        <v>UM</v>
      </c>
      <c r="C202" s="17" t="s">
        <v>31</v>
      </c>
      <c r="D202" s="36" t="d">
        <v>2020-07-13</v>
      </c>
      <c r="E202" s="17" t="s">
        <v>38</v>
      </c>
      <c r="F202" s="36" t="d">
        <v>2020-08-08</v>
      </c>
      <c r="G202" s="26">
        <v>-14225</v>
      </c>
      <c r="H202" s="27">
        <v>-0.74</v>
      </c>
      <c r="I202" s="28">
        <v>-0.52278999999999998</v>
      </c>
      <c r="J202" s="28">
        <v>-1.0954900000000001</v>
      </c>
      <c r="K202" s="29">
        <v>0</v>
      </c>
      <c r="L202" s="30">
        <v>23</v>
      </c>
      <c r="M202" s="29">
        <v>8.3330000000000001E-2</v>
      </c>
    </row>
    <row r="203" spans="1:49" x14ac:dyDescent="0.2">
      <c r="A203" s="17" t="str">
        <f t="shared" si="12"/>
        <v>UMass-MB</v>
      </c>
      <c r="B203" s="17" t="str">
        <f>IF(AND(OR(NOT(IsForecastDateRestricted),AND(D203&gt;=StartDate,D203&lt;=EndDate)),OR(NOT(IsTargetDateRestricted),AND(F203&gt;=FirstTargetDate,F203&lt;=EndTargetDate)),
OR(AND(Is1Week,E203="1 wk ahead inc death"),AND(Is2Week,E203="2 wk ahead inc death"),AND(Is3Week,E203="3 wk ahead inc death"),AND(Is4Week,E203="4 wk ahead inc death")),
OR(NOT(IsActiveModelsOnly),_xlfn.XLOOKUP(C203,'Model Analyzer'!B$4:B$100,'Model Analyzer'!C$4:C$100))),EvalData!C203,"NA")</f>
        <v>UMass-MB</v>
      </c>
      <c r="C203" s="17" t="s">
        <v>32</v>
      </c>
      <c r="D203" s="36" t="d">
        <v>2020-07-13</v>
      </c>
      <c r="E203" s="17" t="s">
        <v>38</v>
      </c>
      <c r="F203" s="36" t="d">
        <v>2020-08-08</v>
      </c>
      <c r="G203" s="30">
        <v>439</v>
      </c>
      <c r="H203" s="32">
        <v>1.6E-2</v>
      </c>
      <c r="I203" s="28">
        <v>1.6129999999999999E-2</v>
      </c>
      <c r="J203" s="28">
        <v>1.6129999999999999E-2</v>
      </c>
      <c r="K203" s="29">
        <v>1</v>
      </c>
      <c r="L203" s="30">
        <v>2</v>
      </c>
      <c r="M203" s="29">
        <v>0.95833000000000002</v>
      </c>
      <c r="N203" s="30">
        <v>51</v>
      </c>
      <c r="O203" s="30">
        <v>9.67</v>
      </c>
      <c r="P203" s="30">
        <v>2913.91</v>
      </c>
      <c r="Q203" s="30">
        <v>130.22</v>
      </c>
      <c r="R203" s="38">
        <v>0.21679000000000001</v>
      </c>
      <c r="S203" s="32">
        <v>0</v>
      </c>
      <c r="T203" s="29">
        <v>0.44402999999999998</v>
      </c>
      <c r="U203" s="29">
        <v>-1.3270000000000001E-2</v>
      </c>
      <c r="V203" s="29">
        <v>0.47059000000000001</v>
      </c>
      <c r="W203" s="29">
        <v>9.8040000000000002E-2</v>
      </c>
      <c r="X203" s="30">
        <v>340.04</v>
      </c>
      <c r="Y203" s="29">
        <v>0.32880999999999999</v>
      </c>
      <c r="Z203" s="29">
        <v>0.30186000000000002</v>
      </c>
      <c r="AA203" s="29">
        <v>0.70899999999999996</v>
      </c>
      <c r="AB203" s="30">
        <v>1</v>
      </c>
      <c r="AC203" s="29">
        <v>1</v>
      </c>
      <c r="AD203" s="30">
        <v>51</v>
      </c>
      <c r="AE203" s="29">
        <v>0.98038999999999998</v>
      </c>
      <c r="AF203" s="33">
        <v>4.3079999999999998</v>
      </c>
      <c r="AG203" s="33">
        <v>5.2050000000000001</v>
      </c>
      <c r="AH203" s="33">
        <v>6.7050000000000001</v>
      </c>
      <c r="AI203" s="33">
        <v>9.0660000000000007</v>
      </c>
      <c r="AJ203" s="33">
        <v>8.0429999999999993</v>
      </c>
      <c r="AK203" s="34">
        <v>16</v>
      </c>
      <c r="AL203" s="29">
        <v>0.68627000000000005</v>
      </c>
      <c r="AM203" s="29">
        <v>0.17646999999999999</v>
      </c>
      <c r="AN203" s="50">
        <v>49357</v>
      </c>
      <c r="AO203" s="30">
        <v>150</v>
      </c>
      <c r="AP203" s="29">
        <v>0.26019999999999999</v>
      </c>
      <c r="AQ203" s="29">
        <v>0.54320999999999997</v>
      </c>
      <c r="AR203" s="29">
        <v>0.124</v>
      </c>
      <c r="AS203" s="54">
        <v>18</v>
      </c>
      <c r="AT203" s="29">
        <v>0.19048000000000001</v>
      </c>
      <c r="AU203" s="29">
        <v>0.79135</v>
      </c>
      <c r="AV203" s="54">
        <v>2</v>
      </c>
      <c r="AW203" s="29">
        <v>0.95238</v>
      </c>
    </row>
    <row r="204" spans="1:49" x14ac:dyDescent="0.2">
      <c r="A204" s="17" t="str">
        <f t="shared" si="12"/>
        <v>USC</v>
      </c>
      <c r="B204" s="17" t="str">
        <f>IF(AND(OR(NOT(IsForecastDateRestricted),AND(D204&gt;=StartDate,D204&lt;=EndDate)),OR(NOT(IsTargetDateRestricted),AND(F204&gt;=FirstTargetDate,F204&lt;=EndTargetDate)),
OR(AND(Is1Week,E204="1 wk ahead inc death"),AND(Is2Week,E204="2 wk ahead inc death"),AND(Is3Week,E204="3 wk ahead inc death"),AND(Is4Week,E204="4 wk ahead inc death")),
OR(NOT(IsActiveModelsOnly),_xlfn.XLOOKUP(C204,'Model Analyzer'!B$4:B$100,'Model Analyzer'!C$4:C$100))),EvalData!C204,"NA")</f>
        <v>USC</v>
      </c>
      <c r="C204" s="17" t="s">
        <v>33</v>
      </c>
      <c r="D204" s="36" t="d">
        <v>2020-07-13</v>
      </c>
      <c r="E204" s="17" t="s">
        <v>38</v>
      </c>
      <c r="F204" s="36" t="d">
        <v>2020-08-08</v>
      </c>
      <c r="G204" s="30">
        <v>15340</v>
      </c>
      <c r="H204" s="32">
        <v>0.44700000000000001</v>
      </c>
      <c r="I204" s="28">
        <v>0.56376000000000004</v>
      </c>
      <c r="J204" s="28">
        <v>0.56376000000000004</v>
      </c>
      <c r="K204" s="29">
        <v>0</v>
      </c>
      <c r="L204" s="30">
        <v>17</v>
      </c>
      <c r="M204" s="29">
        <v>0.33333000000000002</v>
      </c>
      <c r="N204" s="30">
        <v>51</v>
      </c>
      <c r="O204" s="30">
        <v>20.29</v>
      </c>
      <c r="P204" s="30">
        <v>22178.46</v>
      </c>
      <c r="Q204" s="30">
        <v>288.33</v>
      </c>
      <c r="R204" s="38">
        <v>0.38257999999999998</v>
      </c>
      <c r="S204" s="32">
        <v>0.35416999999999998</v>
      </c>
      <c r="T204" s="29">
        <v>0.80432000000000003</v>
      </c>
      <c r="U204" s="29">
        <v>0.53164</v>
      </c>
      <c r="V204" s="29">
        <v>0.27450999999999998</v>
      </c>
      <c r="W204" s="29">
        <v>0.21568999999999999</v>
      </c>
      <c r="X204" s="30">
        <v>540.04999999999995</v>
      </c>
      <c r="Y204" s="29">
        <v>0.75090000000000001</v>
      </c>
      <c r="Z204" s="29">
        <v>0.47604999999999997</v>
      </c>
      <c r="AA204" s="29">
        <v>0.221</v>
      </c>
      <c r="AB204" s="30">
        <v>12</v>
      </c>
      <c r="AC204" s="29">
        <v>0.5</v>
      </c>
    </row>
    <row r="205" spans="1:49" x14ac:dyDescent="0.2">
      <c r="A205" s="17" t="str">
        <f t="shared" si="12"/>
        <v>UT</v>
      </c>
      <c r="B205" s="17" t="str">
        <f>IF(AND(OR(NOT(IsForecastDateRestricted),AND(D205&gt;=StartDate,D205&lt;=EndDate)),OR(NOT(IsTargetDateRestricted),AND(F205&gt;=FirstTargetDate,F205&lt;=EndTargetDate)),
OR(AND(Is1Week,E205="1 wk ahead inc death"),AND(Is2Week,E205="2 wk ahead inc death"),AND(Is3Week,E205="3 wk ahead inc death"),AND(Is4Week,E205="4 wk ahead inc death")),
OR(NOT(IsActiveModelsOnly),_xlfn.XLOOKUP(C205,'Model Analyzer'!B$4:B$100,'Model Analyzer'!C$4:C$100))),EvalData!C205,"NA")</f>
        <v>UT</v>
      </c>
      <c r="C205" s="17" t="s">
        <v>34</v>
      </c>
      <c r="D205" s="36" t="d">
        <v>2020-07-13</v>
      </c>
      <c r="E205" s="17" t="s">
        <v>38</v>
      </c>
      <c r="F205" s="36" t="d">
        <v>2020-08-08</v>
      </c>
      <c r="G205" s="26">
        <v>8056</v>
      </c>
      <c r="H205" s="27">
        <v>0.25900000000000001</v>
      </c>
      <c r="I205" s="28">
        <v>0.29607</v>
      </c>
      <c r="J205" s="28">
        <v>0.29607</v>
      </c>
      <c r="K205" s="29">
        <v>0</v>
      </c>
      <c r="L205" s="30">
        <v>9</v>
      </c>
      <c r="M205" s="29">
        <v>0.66666999999999998</v>
      </c>
      <c r="N205" s="30">
        <v>51</v>
      </c>
      <c r="O205" s="26">
        <v>27.78</v>
      </c>
      <c r="P205" s="26">
        <v>8472.14</v>
      </c>
      <c r="Q205" s="26">
        <v>188.45</v>
      </c>
      <c r="R205" s="31">
        <v>0.30053000000000002</v>
      </c>
      <c r="S205" s="32">
        <v>7.3130000000000001E-2</v>
      </c>
      <c r="T205" s="29">
        <v>1.01807</v>
      </c>
      <c r="U205" s="29">
        <v>-0.24564</v>
      </c>
      <c r="V205" s="29">
        <v>0.33333000000000002</v>
      </c>
      <c r="W205" s="29">
        <v>0.25490000000000002</v>
      </c>
      <c r="X205" s="30">
        <v>396.42</v>
      </c>
      <c r="Y205" s="29">
        <v>0.54744000000000004</v>
      </c>
      <c r="Z205" s="29">
        <v>0.47808</v>
      </c>
      <c r="AA205" s="29">
        <v>0.42699999999999999</v>
      </c>
      <c r="AB205" s="30">
        <v>8</v>
      </c>
      <c r="AC205" s="29">
        <v>0.68181999999999998</v>
      </c>
      <c r="AD205" s="30">
        <v>51</v>
      </c>
      <c r="AE205" s="29">
        <v>0.82352999999999998</v>
      </c>
      <c r="AF205" s="33">
        <v>2.7189999999999999</v>
      </c>
      <c r="AG205" s="33">
        <v>3.19</v>
      </c>
      <c r="AH205" s="33">
        <v>4.6100000000000003</v>
      </c>
      <c r="AI205" s="33">
        <v>10.442</v>
      </c>
      <c r="AJ205" s="33">
        <v>8.3109999999999999</v>
      </c>
      <c r="AK205" s="34">
        <v>16</v>
      </c>
      <c r="AL205" s="29">
        <v>0.31373000000000001</v>
      </c>
      <c r="AM205" s="29">
        <v>0.15686</v>
      </c>
      <c r="AN205" s="50">
        <v>142933</v>
      </c>
      <c r="AO205" s="30">
        <v>382.2</v>
      </c>
      <c r="AP205" s="29">
        <v>0.34412999999999999</v>
      </c>
      <c r="AQ205" s="29">
        <v>0.71843999999999997</v>
      </c>
      <c r="AR205" s="29">
        <v>0.372</v>
      </c>
      <c r="AS205" s="54">
        <v>5</v>
      </c>
      <c r="AT205" s="29">
        <v>0.80952000000000002</v>
      </c>
      <c r="AU205" s="29">
        <v>0.78759999999999997</v>
      </c>
      <c r="AV205" s="54">
        <v>3</v>
      </c>
      <c r="AW205" s="29">
        <v>0.90476000000000001</v>
      </c>
    </row>
    <row r="206" spans="1:49" x14ac:dyDescent="0.2">
      <c r="A206" s="17" t="str">
        <f t="shared" si="12"/>
        <v>YYG</v>
      </c>
      <c r="B206" s="17" t="str">
        <f>IF(AND(OR(NOT(IsForecastDateRestricted),AND(D206&gt;=StartDate,D206&lt;=EndDate)),OR(NOT(IsTargetDateRestricted),AND(F206&gt;=FirstTargetDate,F206&lt;=EndTargetDate)),
OR(AND(Is1Week,E206="1 wk ahead inc death"),AND(Is2Week,E206="2 wk ahead inc death"),AND(Is3Week,E206="3 wk ahead inc death"),AND(Is4Week,E206="4 wk ahead inc death")),
OR(NOT(IsActiveModelsOnly),_xlfn.XLOOKUP(C206,'Model Analyzer'!B$4:B$100,'Model Analyzer'!C$4:C$100))),EvalData!C206,"NA")</f>
        <v>YYG</v>
      </c>
      <c r="C206" s="17" t="s">
        <v>35</v>
      </c>
      <c r="D206" s="36" t="d">
        <v>2020-07-13</v>
      </c>
      <c r="E206" s="17" t="s">
        <v>38</v>
      </c>
      <c r="F206" s="36" t="d">
        <v>2020-08-08</v>
      </c>
      <c r="G206" s="30">
        <v>-6243</v>
      </c>
      <c r="H206" s="32">
        <v>-0.26100000000000001</v>
      </c>
      <c r="I206" s="28">
        <v>-0.22944000000000001</v>
      </c>
      <c r="J206" s="28">
        <v>-0.29775000000000001</v>
      </c>
      <c r="K206" s="29">
        <v>0</v>
      </c>
      <c r="L206" s="30">
        <v>10</v>
      </c>
      <c r="M206" s="29">
        <v>0.625</v>
      </c>
      <c r="N206" s="30">
        <v>51</v>
      </c>
      <c r="O206" s="30">
        <v>9.91</v>
      </c>
      <c r="P206" s="30">
        <v>3028.73</v>
      </c>
      <c r="Q206" s="30">
        <v>144.55000000000001</v>
      </c>
      <c r="R206" s="38">
        <v>0.22886000000000001</v>
      </c>
      <c r="S206" s="32">
        <v>-0.12909999999999999</v>
      </c>
      <c r="T206" s="29">
        <v>0.44239000000000001</v>
      </c>
      <c r="U206" s="29">
        <v>-0.32343</v>
      </c>
      <c r="V206" s="29">
        <v>0.52941000000000005</v>
      </c>
      <c r="W206" s="29">
        <v>9.8040000000000002E-2</v>
      </c>
      <c r="X206" s="30">
        <v>486.31</v>
      </c>
      <c r="Y206" s="29">
        <v>0.23773</v>
      </c>
      <c r="Z206" s="29">
        <v>0.28076000000000001</v>
      </c>
      <c r="AA206" s="29">
        <v>0.66500000000000004</v>
      </c>
      <c r="AB206" s="30">
        <v>3</v>
      </c>
      <c r="AC206" s="29">
        <v>0.90908999999999995</v>
      </c>
      <c r="AD206" s="30">
        <v>51</v>
      </c>
      <c r="AE206" s="29">
        <v>0.88234999999999997</v>
      </c>
      <c r="AF206" s="33">
        <v>3.444</v>
      </c>
      <c r="AG206" s="33">
        <v>4.8</v>
      </c>
      <c r="AH206" s="33">
        <v>7.133</v>
      </c>
      <c r="AI206" s="33">
        <v>8.4890000000000008</v>
      </c>
      <c r="AJ206" s="33">
        <v>8.9559999999999995</v>
      </c>
      <c r="AK206" s="34">
        <v>13.41</v>
      </c>
      <c r="AL206" s="29">
        <v>0.52941000000000005</v>
      </c>
      <c r="AM206" s="29">
        <v>0.19608</v>
      </c>
      <c r="AN206" s="50">
        <v>114059</v>
      </c>
      <c r="AO206" s="30">
        <v>152.4</v>
      </c>
      <c r="AP206" s="29">
        <v>0.27912999999999999</v>
      </c>
      <c r="AQ206" s="29">
        <v>0.58272999999999997</v>
      </c>
      <c r="AR206" s="29">
        <v>0.16500000000000001</v>
      </c>
      <c r="AS206" s="54">
        <v>14</v>
      </c>
      <c r="AT206" s="29">
        <v>0.38095000000000001</v>
      </c>
      <c r="AU206" s="29">
        <v>0.75468000000000002</v>
      </c>
      <c r="AV206" s="54">
        <v>4</v>
      </c>
      <c r="AW206" s="29">
        <v>0.85714000000000001</v>
      </c>
    </row>
    <row r="207" spans="1:49" x14ac:dyDescent="0.2">
      <c r="A207" s="17" t="str">
        <f t="shared" si="12"/>
        <v>Baseline</v>
      </c>
      <c r="B207" s="17" t="str">
        <f>IF(AND(OR(NOT(IsForecastDateRestricted),AND(D207&gt;=StartDate,D207&lt;=EndDate)),OR(NOT(IsTargetDateRestricted),AND(F207&gt;=FirstTargetDate,F207&lt;=EndTargetDate)),
OR(AND(Is1Week,E207="1 wk ahead inc death"),AND(Is2Week,E207="2 wk ahead inc death"),AND(Is3Week,E207="3 wk ahead inc death"),AND(Is4Week,E207="4 wk ahead inc death")),
OR(NOT(IsActiveModelsOnly),_xlfn.XLOOKUP(C207,'Model Analyzer'!B$4:B$100,'Model Analyzer'!C$4:C$100))),EvalData!C207,"NA")</f>
        <v>Baseline</v>
      </c>
      <c r="C207" s="17" t="s">
        <v>12</v>
      </c>
      <c r="D207" s="36" t="d">
        <v>2020-07-20</v>
      </c>
      <c r="E207" s="17" t="s">
        <v>11</v>
      </c>
      <c r="F207" s="36" t="d">
        <v>2020-07-25</v>
      </c>
      <c r="G207" s="30">
        <v>-1105</v>
      </c>
      <c r="H207" s="32">
        <v>-0.188</v>
      </c>
      <c r="I207" s="28">
        <v>-0.17121</v>
      </c>
      <c r="J207" s="28">
        <v>-0.20658000000000001</v>
      </c>
      <c r="K207" s="29">
        <v>0.75</v>
      </c>
      <c r="L207" s="30">
        <v>9</v>
      </c>
      <c r="M207" s="29">
        <v>0.69230999999999998</v>
      </c>
      <c r="N207" s="30">
        <v>51</v>
      </c>
      <c r="O207" s="30">
        <v>18.260000000000002</v>
      </c>
      <c r="P207" s="30">
        <v>1294.6400000000001</v>
      </c>
      <c r="Q207" s="30">
        <v>41.53</v>
      </c>
      <c r="R207" s="38">
        <v>0.38607999999999998</v>
      </c>
      <c r="S207" s="32">
        <v>-0.19608</v>
      </c>
      <c r="T207" s="29">
        <v>0.75380000000000003</v>
      </c>
      <c r="U207" s="29">
        <v>-0.20845</v>
      </c>
      <c r="V207" s="29">
        <v>0.27450999999999998</v>
      </c>
      <c r="W207" s="29">
        <v>0.19608</v>
      </c>
      <c r="X207" s="30">
        <v>80.760000000000005</v>
      </c>
      <c r="Y207" s="29">
        <v>0.48150999999999999</v>
      </c>
      <c r="Z207" s="29">
        <v>0.43432999999999999</v>
      </c>
      <c r="AA207" s="29">
        <v>0.439</v>
      </c>
      <c r="AB207" s="30">
        <v>11</v>
      </c>
      <c r="AC207" s="29">
        <v>0.56521999999999994</v>
      </c>
      <c r="AD207" s="30">
        <v>51</v>
      </c>
      <c r="AE207" s="29">
        <v>0.80391999999999997</v>
      </c>
      <c r="AF207" s="33">
        <v>4</v>
      </c>
      <c r="AG207" s="33">
        <v>4</v>
      </c>
      <c r="AH207" s="33">
        <v>4</v>
      </c>
      <c r="AI207" s="33">
        <v>3.9220000000000002</v>
      </c>
      <c r="AJ207" s="33">
        <v>4</v>
      </c>
      <c r="AK207" s="34">
        <v>4</v>
      </c>
      <c r="AL207" s="29">
        <v>0</v>
      </c>
      <c r="AM207" s="29">
        <v>0</v>
      </c>
      <c r="AN207" s="50">
        <v>13365</v>
      </c>
      <c r="AO207" s="30">
        <v>191.3</v>
      </c>
      <c r="AP207" s="29">
        <v>0.41176000000000001</v>
      </c>
      <c r="AQ207" s="29">
        <v>0.85963000000000001</v>
      </c>
      <c r="AR207" s="29">
        <v>0.84599999999999997</v>
      </c>
      <c r="AS207" s="54">
        <v>1</v>
      </c>
      <c r="AT207" s="29">
        <v>1</v>
      </c>
      <c r="AU207" s="29">
        <v>0.82652999999999999</v>
      </c>
      <c r="AV207" s="54">
        <v>4</v>
      </c>
      <c r="AW207" s="29">
        <v>0.86363999999999996</v>
      </c>
    </row>
    <row r="208" spans="1:49" x14ac:dyDescent="0.2">
      <c r="A208" s="17" t="str">
        <f t="shared" si="12"/>
        <v>Columbia</v>
      </c>
      <c r="B208" s="17" t="str">
        <f>IF(AND(OR(NOT(IsForecastDateRestricted),AND(D208&gt;=StartDate,D208&lt;=EndDate)),OR(NOT(IsTargetDateRestricted),AND(F208&gt;=FirstTargetDate,F208&lt;=EndTargetDate)),
OR(AND(Is1Week,E208="1 wk ahead inc death"),AND(Is2Week,E208="2 wk ahead inc death"),AND(Is3Week,E208="3 wk ahead inc death"),AND(Is4Week,E208="4 wk ahead inc death")),
OR(NOT(IsActiveModelsOnly),_xlfn.XLOOKUP(C208,'Model Analyzer'!B$4:B$100,'Model Analyzer'!C$4:C$100))),EvalData!C208,"NA")</f>
        <v>Columbia</v>
      </c>
      <c r="C208" s="17" t="s">
        <v>13</v>
      </c>
      <c r="D208" s="36" t="d">
        <v>2020-07-20</v>
      </c>
      <c r="E208" s="17" t="s">
        <v>11</v>
      </c>
      <c r="F208" s="36" t="d">
        <v>2020-07-25</v>
      </c>
      <c r="G208" s="26">
        <v>-1325</v>
      </c>
      <c r="H208" s="27">
        <v>-0.23</v>
      </c>
      <c r="I208" s="28">
        <v>-0.20530000000000001</v>
      </c>
      <c r="J208" s="28">
        <v>-0.25833</v>
      </c>
      <c r="K208" s="29">
        <v>0.75</v>
      </c>
      <c r="L208" s="30">
        <v>11</v>
      </c>
      <c r="M208" s="29">
        <v>0.61538000000000004</v>
      </c>
      <c r="N208" s="30">
        <v>51</v>
      </c>
      <c r="O208" s="26">
        <v>54.51</v>
      </c>
      <c r="P208" s="26">
        <v>1425.67</v>
      </c>
      <c r="Q208" s="26">
        <v>47.84</v>
      </c>
      <c r="R208" s="31">
        <v>0.37737999999999999</v>
      </c>
      <c r="S208" s="32">
        <v>-0.15719</v>
      </c>
      <c r="T208" s="29">
        <v>0.82333999999999996</v>
      </c>
      <c r="U208" s="29">
        <v>-0.46738000000000002</v>
      </c>
      <c r="V208" s="29">
        <v>0.31373000000000001</v>
      </c>
      <c r="W208" s="29">
        <v>0.33333000000000002</v>
      </c>
      <c r="X208" s="30">
        <v>139.99</v>
      </c>
      <c r="Y208" s="29">
        <v>0.53242999999999996</v>
      </c>
      <c r="Z208" s="29">
        <v>0.71791000000000005</v>
      </c>
      <c r="AA208" s="29">
        <v>0.35099999999999998</v>
      </c>
      <c r="AB208" s="30">
        <v>13</v>
      </c>
      <c r="AC208" s="29">
        <v>0.47826000000000002</v>
      </c>
      <c r="AD208" s="30">
        <v>51</v>
      </c>
      <c r="AE208" s="29">
        <v>0.78430999999999995</v>
      </c>
      <c r="AF208" s="33">
        <v>1.663</v>
      </c>
      <c r="AG208" s="33">
        <v>3.0550000000000002</v>
      </c>
      <c r="AH208" s="33">
        <v>5.7</v>
      </c>
      <c r="AI208" s="33">
        <v>12.62</v>
      </c>
      <c r="AJ208" s="33">
        <v>13.625</v>
      </c>
      <c r="AK208" s="34">
        <v>37</v>
      </c>
      <c r="AL208" s="29">
        <v>0.21568999999999999</v>
      </c>
      <c r="AM208" s="29">
        <v>0.25490000000000002</v>
      </c>
      <c r="AN208" s="50">
        <v>39513</v>
      </c>
      <c r="AO208" s="30">
        <v>282.60000000000002</v>
      </c>
      <c r="AP208" s="29">
        <v>0.35866999999999999</v>
      </c>
      <c r="AQ208" s="29">
        <v>0.74878</v>
      </c>
      <c r="AR208" s="29">
        <v>0.33</v>
      </c>
      <c r="AS208" s="54">
        <v>10</v>
      </c>
      <c r="AT208" s="29">
        <v>0.59091000000000005</v>
      </c>
      <c r="AU208" s="29">
        <v>0.76248000000000005</v>
      </c>
      <c r="AV208" s="54">
        <v>8</v>
      </c>
      <c r="AW208" s="29">
        <v>0.68181999999999998</v>
      </c>
    </row>
    <row r="209" spans="1:49" x14ac:dyDescent="0.2">
      <c r="A209" s="17" t="str">
        <f t="shared" si="12"/>
        <v>Columbia-UNC</v>
      </c>
      <c r="B209" s="17" t="str">
        <f>IF(AND(OR(NOT(IsForecastDateRestricted),AND(D209&gt;=StartDate,D209&lt;=EndDate)),OR(NOT(IsTargetDateRestricted),AND(F209&gt;=FirstTargetDate,F209&lt;=EndTargetDate)),
OR(AND(Is1Week,E209="1 wk ahead inc death"),AND(Is2Week,E209="2 wk ahead inc death"),AND(Is3Week,E209="3 wk ahead inc death"),AND(Is4Week,E209="4 wk ahead inc death")),
OR(NOT(IsActiveModelsOnly),_xlfn.XLOOKUP(C209,'Model Analyzer'!B$4:B$100,'Model Analyzer'!C$4:C$100))),EvalData!C209,"NA")</f>
        <v>Columbia-UNC</v>
      </c>
      <c r="C209" s="17" t="s">
        <v>14</v>
      </c>
      <c r="D209" s="36" t="d">
        <v>2020-07-20</v>
      </c>
      <c r="E209" s="17" t="s">
        <v>11</v>
      </c>
      <c r="F209" s="36" t="d">
        <v>2020-07-25</v>
      </c>
      <c r="G209" s="26">
        <v>-453</v>
      </c>
      <c r="H209" s="27">
        <v>-7.2999999999999995E-2</v>
      </c>
      <c r="I209" s="28">
        <v>-7.0190000000000002E-2</v>
      </c>
      <c r="J209" s="28">
        <v>-7.5490000000000002E-2</v>
      </c>
      <c r="K209" s="29">
        <v>0.9</v>
      </c>
      <c r="L209" s="30">
        <v>4</v>
      </c>
      <c r="M209" s="29">
        <v>0.88461999999999996</v>
      </c>
    </row>
    <row r="210" spans="1:49" x14ac:dyDescent="0.2">
      <c r="A210" s="17" t="str">
        <f t="shared" si="12"/>
        <v>Covid19Sim</v>
      </c>
      <c r="B210" s="17" t="str">
        <f>IF(AND(OR(NOT(IsForecastDateRestricted),AND(D210&gt;=StartDate,D210&lt;=EndDate)),OR(NOT(IsTargetDateRestricted),AND(F210&gt;=FirstTargetDate,F210&lt;=EndTargetDate)),
OR(AND(Is1Week,E210="1 wk ahead inc death"),AND(Is2Week,E210="2 wk ahead inc death"),AND(Is3Week,E210="3 wk ahead inc death"),AND(Is4Week,E210="4 wk ahead inc death")),
OR(NOT(IsActiveModelsOnly),_xlfn.XLOOKUP(C210,'Model Analyzer'!B$4:B$100,'Model Analyzer'!C$4:C$100))),EvalData!C210,"NA")</f>
        <v>Covid19Sim</v>
      </c>
      <c r="C210" s="17" t="s">
        <v>39</v>
      </c>
      <c r="D210" s="36" t="d">
        <v>2020-07-20</v>
      </c>
      <c r="E210" s="17" t="s">
        <v>11</v>
      </c>
      <c r="F210" s="36" t="d">
        <v>2020-07-25</v>
      </c>
      <c r="G210" s="30">
        <v>-5110</v>
      </c>
      <c r="H210" s="32">
        <v>-1.569</v>
      </c>
      <c r="I210" s="28">
        <v>-0.79176000000000002</v>
      </c>
      <c r="J210" s="28">
        <v>-3.8020800000000001</v>
      </c>
      <c r="K210" s="29">
        <v>0</v>
      </c>
      <c r="L210" s="30">
        <v>25</v>
      </c>
      <c r="M210" s="29">
        <v>7.6920000000000002E-2</v>
      </c>
      <c r="N210" s="30">
        <v>51</v>
      </c>
      <c r="O210" s="30">
        <v>259.75</v>
      </c>
      <c r="P210" s="30">
        <v>4709.63</v>
      </c>
      <c r="Q210" s="30">
        <v>83.82</v>
      </c>
      <c r="R210" s="38">
        <v>0.61187999999999998</v>
      </c>
      <c r="S210" s="32">
        <v>-0.35282000000000002</v>
      </c>
      <c r="T210" s="29">
        <v>-0.43221999999999999</v>
      </c>
      <c r="U210" s="29">
        <v>1.0751900000000001</v>
      </c>
      <c r="V210" s="29">
        <v>0.19608</v>
      </c>
      <c r="W210" s="29">
        <v>0.52941000000000005</v>
      </c>
      <c r="X210" s="30">
        <v>230.64</v>
      </c>
      <c r="Y210" s="29">
        <v>0.85416000000000003</v>
      </c>
      <c r="Z210" s="29">
        <v>1.1195999999999999</v>
      </c>
      <c r="AA210" s="29">
        <v>2.9000000000000001E-2</v>
      </c>
      <c r="AB210" s="30">
        <v>22</v>
      </c>
      <c r="AC210" s="29">
        <v>8.6959999999999996E-2</v>
      </c>
      <c r="AD210" s="30">
        <v>51</v>
      </c>
      <c r="AE210" s="29">
        <v>0.50980000000000003</v>
      </c>
      <c r="AF210" s="33">
        <v>0.33300000000000002</v>
      </c>
      <c r="AG210" s="33">
        <v>0.51900000000000002</v>
      </c>
      <c r="AH210" s="33">
        <v>1.333</v>
      </c>
      <c r="AI210" s="33">
        <v>2.0579999999999998</v>
      </c>
      <c r="AJ210" s="33">
        <v>2.3580000000000001</v>
      </c>
      <c r="AK210" s="34">
        <v>4.2140000000000004</v>
      </c>
      <c r="AL210" s="29">
        <v>5.8819999999999997E-2</v>
      </c>
      <c r="AM210" s="29">
        <v>0.29411999999999999</v>
      </c>
      <c r="AN210" s="50">
        <v>111102</v>
      </c>
      <c r="AO210" s="30">
        <v>831.5</v>
      </c>
      <c r="AP210" s="29">
        <v>0.94567000000000001</v>
      </c>
      <c r="AQ210" s="29">
        <v>1</v>
      </c>
      <c r="AR210" s="29">
        <v>0.16500000000000001</v>
      </c>
      <c r="AS210" s="54">
        <v>18</v>
      </c>
      <c r="AT210" s="29">
        <v>0.22727</v>
      </c>
      <c r="AU210" s="29">
        <v>0.53664000000000001</v>
      </c>
      <c r="AV210" s="54">
        <v>16</v>
      </c>
      <c r="AW210" s="29">
        <v>0.31818000000000002</v>
      </c>
    </row>
    <row r="211" spans="1:49" x14ac:dyDescent="0.2">
      <c r="A211" s="17" t="str">
        <f t="shared" si="12"/>
        <v>Ensemble</v>
      </c>
      <c r="B211" s="17" t="str">
        <f>IF(AND(OR(NOT(IsForecastDateRestricted),AND(D211&gt;=StartDate,D211&lt;=EndDate)),OR(NOT(IsTargetDateRestricted),AND(F211&gt;=FirstTargetDate,F211&lt;=EndTargetDate)),
OR(AND(Is1Week,E211="1 wk ahead inc death"),AND(Is2Week,E211="2 wk ahead inc death"),AND(Is3Week,E211="3 wk ahead inc death"),AND(Is4Week,E211="4 wk ahead inc death")),
OR(NOT(IsActiveModelsOnly),_xlfn.XLOOKUP(C211,'Model Analyzer'!B$4:B$100,'Model Analyzer'!C$4:C$100))),EvalData!C211,"NA")</f>
        <v>Ensemble</v>
      </c>
      <c r="C211" s="17" t="s">
        <v>15</v>
      </c>
      <c r="D211" s="36" t="d">
        <v>2020-07-20</v>
      </c>
      <c r="E211" s="17" t="s">
        <v>11</v>
      </c>
      <c r="F211" s="36" t="d">
        <v>2020-07-25</v>
      </c>
      <c r="G211" s="26">
        <v>-1597</v>
      </c>
      <c r="H211" s="27">
        <v>-0.28399999999999997</v>
      </c>
      <c r="I211" s="28">
        <v>-0.24743999999999999</v>
      </c>
      <c r="J211" s="28">
        <v>-0.32879999999999998</v>
      </c>
      <c r="K211" s="29">
        <v>0</v>
      </c>
      <c r="L211" s="30">
        <v>14</v>
      </c>
      <c r="M211" s="29">
        <v>0.5</v>
      </c>
      <c r="N211" s="30">
        <v>51</v>
      </c>
      <c r="O211" s="26">
        <v>14.56</v>
      </c>
      <c r="P211" s="26">
        <v>1316.51</v>
      </c>
      <c r="Q211" s="26">
        <v>40.98</v>
      </c>
      <c r="R211" s="31">
        <v>0.29403000000000001</v>
      </c>
      <c r="S211" s="32">
        <v>-4.879E-2</v>
      </c>
      <c r="T211" s="29">
        <v>0.60629999999999995</v>
      </c>
      <c r="U211" s="29">
        <v>-0.16894999999999999</v>
      </c>
      <c r="V211" s="29">
        <v>0.39216000000000001</v>
      </c>
      <c r="W211" s="29">
        <v>7.843E-2</v>
      </c>
      <c r="X211" s="30">
        <v>143.38</v>
      </c>
      <c r="Y211" s="29">
        <v>0.36534</v>
      </c>
      <c r="Z211" s="29">
        <v>0.34032000000000001</v>
      </c>
      <c r="AA211" s="29">
        <v>0.59599999999999997</v>
      </c>
      <c r="AB211" s="30">
        <v>3</v>
      </c>
      <c r="AC211" s="29">
        <v>0.91303999999999996</v>
      </c>
      <c r="AD211" s="30">
        <v>51</v>
      </c>
      <c r="AE211" s="29">
        <v>0.92157</v>
      </c>
      <c r="AF211" s="33">
        <v>2.5430000000000001</v>
      </c>
      <c r="AG211" s="33">
        <v>3.1840000000000002</v>
      </c>
      <c r="AH211" s="33">
        <v>4</v>
      </c>
      <c r="AI211" s="33">
        <v>5.2889999999999997</v>
      </c>
      <c r="AJ211" s="33">
        <v>5.5419999999999998</v>
      </c>
      <c r="AK211" s="34">
        <v>10</v>
      </c>
      <c r="AL211" s="29">
        <v>0.17646999999999999</v>
      </c>
      <c r="AM211" s="29">
        <v>0.11765</v>
      </c>
      <c r="AN211" s="50">
        <v>38648</v>
      </c>
      <c r="AO211" s="30">
        <v>156.30000000000001</v>
      </c>
      <c r="AP211" s="29">
        <v>0.39217000000000002</v>
      </c>
      <c r="AQ211" s="29">
        <v>0.81874000000000002</v>
      </c>
      <c r="AR211" s="29">
        <v>0.66</v>
      </c>
      <c r="AS211" s="54">
        <v>2</v>
      </c>
      <c r="AT211" s="29">
        <v>0.95455000000000001</v>
      </c>
      <c r="AU211" s="29">
        <v>0.93722000000000005</v>
      </c>
      <c r="AV211" s="54">
        <v>2</v>
      </c>
      <c r="AW211" s="29">
        <v>0.95455000000000001</v>
      </c>
    </row>
    <row r="212" spans="1:49" x14ac:dyDescent="0.2">
      <c r="A212" s="17" t="str">
        <f t="shared" si="12"/>
        <v>ERDC</v>
      </c>
      <c r="B212" s="17" t="str">
        <f>IF(AND(OR(NOT(IsForecastDateRestricted),AND(D212&gt;=StartDate,D212&lt;=EndDate)),OR(NOT(IsTargetDateRestricted),AND(F212&gt;=FirstTargetDate,F212&lt;=EndTargetDate)),
OR(AND(Is1Week,E212="1 wk ahead inc death"),AND(Is2Week,E212="2 wk ahead inc death"),AND(Is3Week,E212="3 wk ahead inc death"),AND(Is4Week,E212="4 wk ahead inc death")),
OR(NOT(IsActiveModelsOnly),_xlfn.XLOOKUP(C212,'Model Analyzer'!B$4:B$100,'Model Analyzer'!C$4:C$100))),EvalData!C212,"NA")</f>
        <v>ERDC</v>
      </c>
      <c r="C212" s="17" t="s">
        <v>16</v>
      </c>
      <c r="D212" s="36" t="d">
        <v>2020-07-20</v>
      </c>
      <c r="E212" s="17" t="s">
        <v>11</v>
      </c>
      <c r="F212" s="36" t="d">
        <v>2020-07-25</v>
      </c>
      <c r="G212" s="30">
        <v>-898</v>
      </c>
      <c r="H212" s="32">
        <v>-0.15</v>
      </c>
      <c r="I212" s="28">
        <v>-0.13914000000000001</v>
      </c>
      <c r="J212" s="28">
        <v>-0.16163</v>
      </c>
      <c r="K212" s="29">
        <v>0.75</v>
      </c>
      <c r="L212" s="30">
        <v>6</v>
      </c>
      <c r="M212" s="29">
        <v>0.80769000000000002</v>
      </c>
      <c r="N212" s="30">
        <v>51</v>
      </c>
      <c r="O212" s="30">
        <v>78.28</v>
      </c>
      <c r="P212" s="30">
        <v>2936.22</v>
      </c>
      <c r="Q212" s="30">
        <v>68.31</v>
      </c>
      <c r="R212" s="38">
        <v>0.37695000000000001</v>
      </c>
      <c r="S212" s="32">
        <v>0.17693</v>
      </c>
      <c r="T212" s="29">
        <v>0.55874999999999997</v>
      </c>
      <c r="U212" s="29">
        <v>0.43663999999999997</v>
      </c>
      <c r="V212" s="29">
        <v>0.25490000000000002</v>
      </c>
      <c r="W212" s="29">
        <v>0.19608</v>
      </c>
      <c r="X212" s="30">
        <v>202.28</v>
      </c>
      <c r="Y212" s="29">
        <v>0.64293</v>
      </c>
      <c r="Z212" s="29">
        <v>0.50205</v>
      </c>
      <c r="AA212" s="29">
        <v>0.26400000000000001</v>
      </c>
      <c r="AB212" s="30">
        <v>14</v>
      </c>
      <c r="AC212" s="29">
        <v>0.43478</v>
      </c>
      <c r="AD212" s="30">
        <v>51</v>
      </c>
      <c r="AE212" s="29">
        <v>0.17646999999999999</v>
      </c>
      <c r="AF212" s="33">
        <v>1.06</v>
      </c>
      <c r="AG212" s="33">
        <v>1.103</v>
      </c>
      <c r="AH212" s="33">
        <v>1.1759999999999999</v>
      </c>
      <c r="AI212" s="33">
        <v>1.266</v>
      </c>
      <c r="AJ212" s="33">
        <v>1.266</v>
      </c>
      <c r="AK212" s="34">
        <v>1.6060000000000001</v>
      </c>
      <c r="AL212" s="29">
        <v>0</v>
      </c>
      <c r="AM212" s="29">
        <v>0</v>
      </c>
      <c r="AN212" s="50">
        <v>125226</v>
      </c>
      <c r="AO212" s="30">
        <v>1091.9000000000001</v>
      </c>
      <c r="AP212" s="29">
        <v>0.89683000000000002</v>
      </c>
      <c r="AQ212" s="29">
        <v>1</v>
      </c>
      <c r="AR212" s="29">
        <v>0.186</v>
      </c>
      <c r="AS212" s="54">
        <v>16</v>
      </c>
      <c r="AT212" s="29">
        <v>0.31818000000000002</v>
      </c>
      <c r="AU212" s="29">
        <v>0.18576000000000001</v>
      </c>
      <c r="AV212" s="54">
        <v>22</v>
      </c>
      <c r="AW212" s="29">
        <v>4.5449999999999997E-2</v>
      </c>
    </row>
    <row r="213" spans="1:49" x14ac:dyDescent="0.2">
      <c r="A213" s="17" t="str">
        <f t="shared" si="12"/>
        <v>GT-DeepCOVID</v>
      </c>
      <c r="B213" s="17" t="str">
        <f>IF(AND(OR(NOT(IsForecastDateRestricted),AND(D213&gt;=StartDate,D213&lt;=EndDate)),OR(NOT(IsTargetDateRestricted),AND(F213&gt;=FirstTargetDate,F213&lt;=EndTargetDate)),
OR(AND(Is1Week,E213="1 wk ahead inc death"),AND(Is2Week,E213="2 wk ahead inc death"),AND(Is3Week,E213="3 wk ahead inc death"),AND(Is4Week,E213="4 wk ahead inc death")),
OR(NOT(IsActiveModelsOnly),_xlfn.XLOOKUP(C213,'Model Analyzer'!B$4:B$100,'Model Analyzer'!C$4:C$100))),EvalData!C213,"NA")</f>
        <v>GT-DeepCOVID</v>
      </c>
      <c r="C213" s="17" t="s">
        <v>17</v>
      </c>
      <c r="D213" s="36" t="d">
        <v>2020-07-20</v>
      </c>
      <c r="E213" s="17" t="s">
        <v>11</v>
      </c>
      <c r="F213" s="36" t="d">
        <v>2020-07-25</v>
      </c>
      <c r="G213" s="30">
        <v>-918</v>
      </c>
      <c r="H213" s="32">
        <v>-0.153</v>
      </c>
      <c r="I213" s="28">
        <v>-0.14224000000000001</v>
      </c>
      <c r="J213" s="28">
        <v>-0.16582</v>
      </c>
      <c r="K213" s="29">
        <v>0.75</v>
      </c>
      <c r="L213" s="30">
        <v>7</v>
      </c>
      <c r="M213" s="29">
        <v>0.76922999999999997</v>
      </c>
      <c r="N213" s="30">
        <v>45</v>
      </c>
      <c r="O213" s="30">
        <v>16.05</v>
      </c>
      <c r="P213" s="30">
        <v>5669.38</v>
      </c>
      <c r="Q213" s="30">
        <v>42.71</v>
      </c>
      <c r="R213" s="38">
        <v>0.29618</v>
      </c>
      <c r="S213" s="32">
        <v>0</v>
      </c>
      <c r="T213" s="29">
        <v>0.71616999999999997</v>
      </c>
      <c r="U213" s="29">
        <v>0.40484999999999999</v>
      </c>
      <c r="V213" s="29">
        <v>0.4</v>
      </c>
      <c r="W213" s="29">
        <v>0.15556</v>
      </c>
      <c r="X213" s="30">
        <v>103.18</v>
      </c>
      <c r="Y213" s="29">
        <v>0.68249000000000004</v>
      </c>
      <c r="Z213" s="29">
        <v>0.41832000000000003</v>
      </c>
      <c r="AA213" s="29">
        <v>0.47299999999999998</v>
      </c>
      <c r="AB213" s="30">
        <v>8</v>
      </c>
      <c r="AC213" s="29">
        <v>0.69564999999999999</v>
      </c>
      <c r="AD213" s="30">
        <v>45</v>
      </c>
      <c r="AE213" s="29">
        <v>0.84443999999999997</v>
      </c>
      <c r="AF213" s="33">
        <v>2.4769999999999999</v>
      </c>
      <c r="AG213" s="33">
        <v>3.4</v>
      </c>
      <c r="AH213" s="33">
        <v>6.6769999999999996</v>
      </c>
      <c r="AI213" s="33">
        <v>13.317</v>
      </c>
      <c r="AJ213" s="33">
        <v>14.058999999999999</v>
      </c>
      <c r="AK213" s="34">
        <v>31.3</v>
      </c>
      <c r="AL213" s="29">
        <v>0.2</v>
      </c>
      <c r="AM213" s="29">
        <v>0.31111</v>
      </c>
      <c r="AN213" s="50">
        <v>20864</v>
      </c>
      <c r="AO213" s="30">
        <v>248.1</v>
      </c>
      <c r="AP213" s="29">
        <v>0.30608999999999997</v>
      </c>
      <c r="AQ213" s="29">
        <v>0.63900999999999997</v>
      </c>
      <c r="AR213" s="29">
        <v>0.31</v>
      </c>
      <c r="AS213" s="54">
        <v>11</v>
      </c>
      <c r="AT213" s="29">
        <v>0.54544999999999999</v>
      </c>
      <c r="AU213" s="29">
        <v>0.66932999999999998</v>
      </c>
      <c r="AV213" s="54">
        <v>12</v>
      </c>
      <c r="AW213" s="29">
        <v>0.5</v>
      </c>
    </row>
    <row r="214" spans="1:49" x14ac:dyDescent="0.2">
      <c r="A214" s="17" t="str">
        <f t="shared" si="12"/>
        <v>IHME</v>
      </c>
      <c r="B214" s="17" t="str">
        <f>IF(AND(OR(NOT(IsForecastDateRestricted),AND(D214&gt;=StartDate,D214&lt;=EndDate)),OR(NOT(IsTargetDateRestricted),AND(F214&gt;=FirstTargetDate,F214&lt;=EndTargetDate)),
OR(AND(Is1Week,E214="1 wk ahead inc death"),AND(Is2Week,E214="2 wk ahead inc death"),AND(Is3Week,E214="3 wk ahead inc death"),AND(Is4Week,E214="4 wk ahead inc death")),
OR(NOT(IsActiveModelsOnly),_xlfn.XLOOKUP(C214,'Model Analyzer'!B$4:B$100,'Model Analyzer'!C$4:C$100))),EvalData!C214,"NA")</f>
        <v>IHME</v>
      </c>
      <c r="C214" s="17" t="s">
        <v>18</v>
      </c>
      <c r="D214" s="36" t="d">
        <v>2020-07-20</v>
      </c>
      <c r="E214" s="17" t="s">
        <v>11</v>
      </c>
      <c r="F214" s="36" t="d">
        <v>2020-07-25</v>
      </c>
      <c r="G214" s="26">
        <v>-1517</v>
      </c>
      <c r="H214" s="27">
        <v>-0.26800000000000002</v>
      </c>
      <c r="I214" s="28">
        <v>-0.23505000000000001</v>
      </c>
      <c r="J214" s="28">
        <v>-0.30726999999999999</v>
      </c>
      <c r="K214" s="29">
        <v>0</v>
      </c>
      <c r="L214" s="30">
        <v>13</v>
      </c>
      <c r="M214" s="29">
        <v>0.53846000000000005</v>
      </c>
      <c r="N214" s="30">
        <v>51</v>
      </c>
      <c r="O214" s="26">
        <v>131.61000000000001</v>
      </c>
      <c r="P214" s="26">
        <v>5788.57</v>
      </c>
      <c r="Q214" s="26">
        <v>91.61</v>
      </c>
      <c r="R214" s="31">
        <v>0.67520000000000002</v>
      </c>
      <c r="S214" s="32">
        <v>-0.37036999999999998</v>
      </c>
      <c r="T214" s="29">
        <v>2.0574699999999999</v>
      </c>
      <c r="U214" s="29">
        <v>-1.21563</v>
      </c>
      <c r="V214" s="29">
        <v>0.15686</v>
      </c>
      <c r="W214" s="29">
        <v>0.49020000000000002</v>
      </c>
      <c r="X214" s="30">
        <v>188.65</v>
      </c>
      <c r="Y214" s="29">
        <v>0.97690999999999995</v>
      </c>
      <c r="Z214" s="29">
        <v>1.2070799999999999</v>
      </c>
      <c r="AA214" s="29">
        <v>1.6E-2</v>
      </c>
      <c r="AB214" s="30">
        <v>23</v>
      </c>
      <c r="AC214" s="29">
        <v>4.3479999999999998E-2</v>
      </c>
      <c r="AD214" s="30">
        <v>51</v>
      </c>
      <c r="AE214" s="29">
        <v>0.37254999999999999</v>
      </c>
      <c r="AF214" s="33">
        <v>0.8</v>
      </c>
      <c r="AG214" s="33">
        <v>1.3680000000000001</v>
      </c>
      <c r="AH214" s="33">
        <v>2.2370000000000001</v>
      </c>
      <c r="AI214" s="33">
        <v>6.1859999999999999</v>
      </c>
      <c r="AJ214" s="33">
        <v>3.2320000000000002</v>
      </c>
      <c r="AK214" s="34">
        <v>6</v>
      </c>
      <c r="AL214" s="29">
        <v>1.9609999999999999E-2</v>
      </c>
      <c r="AM214" s="29">
        <v>1.9609999999999999E-2</v>
      </c>
      <c r="AN214" s="50">
        <v>109327</v>
      </c>
      <c r="AO214" s="30">
        <v>1394.2</v>
      </c>
      <c r="AP214" s="29">
        <v>0.67208000000000001</v>
      </c>
      <c r="AQ214" s="29">
        <v>1</v>
      </c>
      <c r="AR214" s="29">
        <v>0.35099999999999998</v>
      </c>
      <c r="AS214" s="54">
        <v>9</v>
      </c>
      <c r="AT214" s="29">
        <v>0.63636000000000004</v>
      </c>
      <c r="AU214" s="29">
        <v>0.39216000000000001</v>
      </c>
      <c r="AV214" s="54">
        <v>18</v>
      </c>
      <c r="AW214" s="29">
        <v>0.22727</v>
      </c>
    </row>
    <row r="215" spans="1:49" x14ac:dyDescent="0.2">
      <c r="A215" s="17" t="str">
        <f t="shared" si="12"/>
        <v>ISU</v>
      </c>
      <c r="B215" s="17" t="str">
        <f>IF(AND(OR(NOT(IsForecastDateRestricted),AND(D215&gt;=StartDate,D215&lt;=EndDate)),OR(NOT(IsTargetDateRestricted),AND(F215&gt;=FirstTargetDate,F215&lt;=EndTargetDate)),
OR(AND(Is1Week,E215="1 wk ahead inc death"),AND(Is2Week,E215="2 wk ahead inc death"),AND(Is3Week,E215="3 wk ahead inc death"),AND(Is4Week,E215="4 wk ahead inc death")),
OR(NOT(IsActiveModelsOnly),_xlfn.XLOOKUP(C215,'Model Analyzer'!B$4:B$100,'Model Analyzer'!C$4:C$100))),EvalData!C215,"NA")</f>
        <v>ISU</v>
      </c>
      <c r="C215" s="17" t="s">
        <v>41</v>
      </c>
      <c r="D215" s="36" t="d">
        <v>2020-07-20</v>
      </c>
      <c r="E215" s="17" t="s">
        <v>11</v>
      </c>
      <c r="F215" s="36" t="d">
        <v>2020-07-25</v>
      </c>
      <c r="G215" s="30">
        <v>-1859</v>
      </c>
      <c r="H215" s="32">
        <v>-0.34</v>
      </c>
      <c r="I215" s="28">
        <v>-0.28804000000000002</v>
      </c>
      <c r="J215" s="28">
        <v>-0.40456999999999999</v>
      </c>
      <c r="K215" s="29">
        <v>0</v>
      </c>
      <c r="L215" s="30">
        <v>15</v>
      </c>
      <c r="M215" s="29">
        <v>0.46154000000000001</v>
      </c>
      <c r="N215" s="30">
        <v>49</v>
      </c>
      <c r="O215" s="30">
        <v>51.87</v>
      </c>
      <c r="P215" s="30">
        <v>2493.4899999999998</v>
      </c>
      <c r="Q215" s="30">
        <v>65.099999999999994</v>
      </c>
      <c r="R215" s="38">
        <v>0.62543000000000004</v>
      </c>
      <c r="S215" s="32">
        <v>-0.40547</v>
      </c>
      <c r="T215" s="29">
        <v>1.8703000000000001</v>
      </c>
      <c r="U215" s="29">
        <v>-1.1533800000000001</v>
      </c>
      <c r="V215" s="29">
        <v>0.18367</v>
      </c>
      <c r="W215" s="29">
        <v>0.44897999999999999</v>
      </c>
      <c r="X215" s="30">
        <v>151.36000000000001</v>
      </c>
      <c r="Y215" s="29">
        <v>0.70560999999999996</v>
      </c>
      <c r="Z215" s="29">
        <v>0.71562999999999999</v>
      </c>
      <c r="AA215" s="29">
        <v>9.0999999999999998E-2</v>
      </c>
      <c r="AB215" s="30">
        <v>20</v>
      </c>
      <c r="AC215" s="29">
        <v>0.17391000000000001</v>
      </c>
      <c r="AD215" s="30">
        <v>49</v>
      </c>
      <c r="AE215" s="29">
        <v>0.48980000000000001</v>
      </c>
      <c r="AF215" s="33">
        <v>1.7090000000000001</v>
      </c>
      <c r="AG215" s="33">
        <v>2.1459999999999999</v>
      </c>
      <c r="AH215" s="33">
        <v>3.161</v>
      </c>
      <c r="AI215" s="33">
        <v>6.609</v>
      </c>
      <c r="AJ215" s="33">
        <v>5.6669999999999998</v>
      </c>
      <c r="AK215" s="34">
        <v>15.6</v>
      </c>
      <c r="AL215" s="29">
        <v>8.1629999999999994E-2</v>
      </c>
      <c r="AM215" s="29">
        <v>0.14285999999999999</v>
      </c>
      <c r="AN215" s="50">
        <v>71145</v>
      </c>
      <c r="AO215" s="30">
        <v>636.6</v>
      </c>
      <c r="AP215" s="29">
        <v>0.46401999999999999</v>
      </c>
      <c r="AQ215" s="29">
        <v>0.96872000000000003</v>
      </c>
      <c r="AR215" s="29">
        <v>0.26800000000000002</v>
      </c>
      <c r="AS215" s="54">
        <v>13</v>
      </c>
      <c r="AT215" s="29">
        <v>0.45455000000000001</v>
      </c>
      <c r="AU215" s="29">
        <v>0.49442000000000003</v>
      </c>
      <c r="AV215" s="54">
        <v>17</v>
      </c>
      <c r="AW215" s="29">
        <v>0.27272999999999997</v>
      </c>
    </row>
    <row r="216" spans="1:49" x14ac:dyDescent="0.2">
      <c r="A216" s="17" t="str">
        <f t="shared" si="12"/>
        <v>JHU</v>
      </c>
      <c r="B216" s="17" t="str">
        <f>IF(AND(OR(NOT(IsForecastDateRestricted),AND(D216&gt;=StartDate,D216&lt;=EndDate)),OR(NOT(IsTargetDateRestricted),AND(F216&gt;=FirstTargetDate,F216&lt;=EndTargetDate)),
OR(AND(Is1Week,E216="1 wk ahead inc death"),AND(Is2Week,E216="2 wk ahead inc death"),AND(Is3Week,E216="3 wk ahead inc death"),AND(Is4Week,E216="4 wk ahead inc death")),
OR(NOT(IsActiveModelsOnly),_xlfn.XLOOKUP(C216,'Model Analyzer'!B$4:B$100,'Model Analyzer'!C$4:C$100))),EvalData!C216,"NA")</f>
        <v>JHU</v>
      </c>
      <c r="C216" s="17" t="s">
        <v>19</v>
      </c>
      <c r="D216" s="36" t="d">
        <v>2020-07-20</v>
      </c>
      <c r="E216" s="17" t="s">
        <v>11</v>
      </c>
      <c r="F216" s="36" t="d">
        <v>2020-07-25</v>
      </c>
      <c r="G216" s="30">
        <v>-2144</v>
      </c>
      <c r="H216" s="32">
        <v>-0.40400000000000003</v>
      </c>
      <c r="I216" s="28">
        <v>-0.3322</v>
      </c>
      <c r="J216" s="28">
        <v>-0.49745</v>
      </c>
      <c r="K216" s="29">
        <v>0</v>
      </c>
      <c r="L216" s="30">
        <v>19</v>
      </c>
      <c r="M216" s="29">
        <v>0.30769000000000002</v>
      </c>
      <c r="N216" s="30">
        <v>51</v>
      </c>
      <c r="O216" s="30">
        <v>122.77</v>
      </c>
      <c r="P216" s="30">
        <v>3538.32</v>
      </c>
      <c r="Q216" s="30">
        <v>68.75</v>
      </c>
      <c r="R216" s="38">
        <v>0.40529999999999999</v>
      </c>
      <c r="S216" s="32">
        <v>0.13697000000000001</v>
      </c>
      <c r="T216" s="29">
        <v>1.0401400000000001</v>
      </c>
      <c r="U216" s="29">
        <v>-6.5700000000000003E-3</v>
      </c>
      <c r="V216" s="29">
        <v>0.27450999999999998</v>
      </c>
      <c r="W216" s="29">
        <v>0.31373000000000001</v>
      </c>
      <c r="X216" s="30">
        <v>178.52</v>
      </c>
      <c r="Y216" s="29">
        <v>0.80759000000000003</v>
      </c>
      <c r="Z216" s="29">
        <v>0.79454999999999998</v>
      </c>
      <c r="AA216" s="29">
        <v>0.19500000000000001</v>
      </c>
      <c r="AB216" s="30">
        <v>17</v>
      </c>
      <c r="AC216" s="29">
        <v>0.30435000000000001</v>
      </c>
      <c r="AD216" s="30">
        <v>51</v>
      </c>
      <c r="AE216" s="29">
        <v>0.84314</v>
      </c>
      <c r="AF216" s="33">
        <v>2.59</v>
      </c>
      <c r="AG216" s="33">
        <v>3.7330000000000001</v>
      </c>
      <c r="AH216" s="33">
        <v>6.6429999999999998</v>
      </c>
      <c r="AI216" s="33">
        <v>17.187000000000001</v>
      </c>
      <c r="AJ216" s="33">
        <v>17</v>
      </c>
      <c r="AK216" s="34">
        <v>50</v>
      </c>
      <c r="AL216" s="29">
        <v>0.29411999999999999</v>
      </c>
      <c r="AM216" s="29">
        <v>0.35293999999999998</v>
      </c>
      <c r="AN216" s="50">
        <v>48259</v>
      </c>
      <c r="AO216" s="30">
        <v>415.2</v>
      </c>
      <c r="AP216" s="29">
        <v>0.34429999999999999</v>
      </c>
      <c r="AQ216" s="29">
        <v>0.71879000000000004</v>
      </c>
      <c r="AR216" s="29">
        <v>0.20599999999999999</v>
      </c>
      <c r="AS216" s="54">
        <v>15</v>
      </c>
      <c r="AT216" s="29">
        <v>0.36364000000000002</v>
      </c>
      <c r="AU216" s="29">
        <v>0.80844000000000005</v>
      </c>
      <c r="AV216" s="54">
        <v>6</v>
      </c>
      <c r="AW216" s="29">
        <v>0.77273000000000003</v>
      </c>
    </row>
    <row r="217" spans="1:49" x14ac:dyDescent="0.2">
      <c r="A217" s="17" t="str">
        <f t="shared" si="12"/>
        <v>LANL</v>
      </c>
      <c r="B217" s="17" t="str">
        <f>IF(AND(OR(NOT(IsForecastDateRestricted),AND(D217&gt;=StartDate,D217&lt;=EndDate)),OR(NOT(IsTargetDateRestricted),AND(F217&gt;=FirstTargetDate,F217&lt;=EndTargetDate)),
OR(AND(Is1Week,E217="1 wk ahead inc death"),AND(Is2Week,E217="2 wk ahead inc death"),AND(Is3Week,E217="3 wk ahead inc death"),AND(Is4Week,E217="4 wk ahead inc death")),
OR(NOT(IsActiveModelsOnly),_xlfn.XLOOKUP(C217,'Model Analyzer'!B$4:B$100,'Model Analyzer'!C$4:C$100))),EvalData!C217,"NA")</f>
        <v>LANL</v>
      </c>
      <c r="C217" s="17" t="s">
        <v>20</v>
      </c>
      <c r="D217" s="36" t="d">
        <v>2020-07-20</v>
      </c>
      <c r="E217" s="17" t="s">
        <v>11</v>
      </c>
      <c r="F217" s="36" t="d">
        <v>2020-07-25</v>
      </c>
      <c r="G217" s="26">
        <v>-2502</v>
      </c>
      <c r="H217" s="27">
        <v>-0.49</v>
      </c>
      <c r="I217" s="28">
        <v>-0.38767000000000001</v>
      </c>
      <c r="J217" s="28">
        <v>-0.6331</v>
      </c>
      <c r="K217" s="29">
        <v>0</v>
      </c>
      <c r="L217" s="30">
        <v>21</v>
      </c>
      <c r="M217" s="29">
        <v>0.23077</v>
      </c>
      <c r="N217" s="30">
        <v>51</v>
      </c>
      <c r="O217" s="26">
        <v>78.989999999999995</v>
      </c>
      <c r="P217" s="26">
        <v>2115.52</v>
      </c>
      <c r="Q217" s="26">
        <v>58.78</v>
      </c>
      <c r="R217" s="31">
        <v>0.44208999999999998</v>
      </c>
      <c r="S217" s="32">
        <v>-0.25130999999999998</v>
      </c>
      <c r="T217" s="29">
        <v>-2.4515600000000002</v>
      </c>
      <c r="U217" s="29">
        <v>3.0324300000000002</v>
      </c>
      <c r="V217" s="29">
        <v>0.19608</v>
      </c>
      <c r="W217" s="29">
        <v>0.15686</v>
      </c>
      <c r="X217" s="30">
        <v>174.57</v>
      </c>
      <c r="Y217" s="29">
        <v>0.54954000000000003</v>
      </c>
      <c r="Z217" s="29">
        <v>0.52563000000000004</v>
      </c>
      <c r="AA217" s="29">
        <v>0.23300000000000001</v>
      </c>
      <c r="AB217" s="30">
        <v>15</v>
      </c>
      <c r="AC217" s="29">
        <v>0.39129999999999998</v>
      </c>
      <c r="AD217" s="30">
        <v>51</v>
      </c>
      <c r="AE217" s="29">
        <v>0.86275000000000002</v>
      </c>
      <c r="AF217" s="33">
        <v>3.0790000000000002</v>
      </c>
      <c r="AG217" s="33">
        <v>4.0960000000000001</v>
      </c>
      <c r="AH217" s="33">
        <v>5</v>
      </c>
      <c r="AI217" s="33">
        <v>5.7140000000000004</v>
      </c>
      <c r="AJ217" s="33">
        <v>6.1669999999999998</v>
      </c>
      <c r="AK217" s="34">
        <v>10</v>
      </c>
      <c r="AL217" s="29">
        <v>0.50980000000000003</v>
      </c>
      <c r="AM217" s="29">
        <v>7.843E-2</v>
      </c>
      <c r="AN217" s="50">
        <v>47599</v>
      </c>
      <c r="AO217" s="30">
        <v>208.6</v>
      </c>
      <c r="AP217" s="29">
        <v>0.34205999999999998</v>
      </c>
      <c r="AQ217" s="29">
        <v>0.71411999999999998</v>
      </c>
      <c r="AR217" s="29">
        <v>0.28899999999999998</v>
      </c>
      <c r="AS217" s="54">
        <v>12</v>
      </c>
      <c r="AT217" s="29">
        <v>0.5</v>
      </c>
      <c r="AU217" s="29">
        <v>0.82642000000000004</v>
      </c>
      <c r="AV217" s="54">
        <v>5</v>
      </c>
      <c r="AW217" s="29">
        <v>0.81818000000000002</v>
      </c>
    </row>
    <row r="218" spans="1:49" x14ac:dyDescent="0.2">
      <c r="A218" s="17" t="str">
        <f t="shared" si="12"/>
        <v>LSHTM</v>
      </c>
      <c r="B218" s="17" t="str">
        <f>IF(AND(OR(NOT(IsForecastDateRestricted),AND(D218&gt;=StartDate,D218&lt;=EndDate)),OR(NOT(IsTargetDateRestricted),AND(F218&gt;=FirstTargetDate,F218&lt;=EndTargetDate)),
OR(AND(Is1Week,E218="1 wk ahead inc death"),AND(Is2Week,E218="2 wk ahead inc death"),AND(Is3Week,E218="3 wk ahead inc death"),AND(Is4Week,E218="4 wk ahead inc death")),
OR(NOT(IsActiveModelsOnly),_xlfn.XLOOKUP(C218,'Model Analyzer'!B$4:B$100,'Model Analyzer'!C$4:C$100))),EvalData!C218,"NA")</f>
        <v>LSHTM</v>
      </c>
      <c r="C218" s="17" t="s">
        <v>21</v>
      </c>
      <c r="D218" s="36" t="d">
        <v>2020-07-20</v>
      </c>
      <c r="E218" s="17" t="s">
        <v>11</v>
      </c>
      <c r="F218" s="36" t="d">
        <v>2020-07-25</v>
      </c>
      <c r="G218" s="30">
        <v>-7289</v>
      </c>
      <c r="H218" s="32">
        <v>-9.4659999999999993</v>
      </c>
      <c r="I218" s="28">
        <v>-1.1293800000000001</v>
      </c>
      <c r="J218" s="28">
        <v>8.7293400000000005</v>
      </c>
      <c r="K218" s="29">
        <v>0</v>
      </c>
      <c r="L218" s="30">
        <v>26</v>
      </c>
      <c r="M218" s="29">
        <v>3.8460000000000001E-2</v>
      </c>
      <c r="N218" s="30">
        <v>23</v>
      </c>
      <c r="O218" s="30">
        <v>146.80000000000001</v>
      </c>
      <c r="P218" s="30">
        <v>41540.81</v>
      </c>
      <c r="Q218" s="30">
        <v>302.95999999999998</v>
      </c>
      <c r="R218" s="38">
        <v>0.96809000000000001</v>
      </c>
      <c r="S218" s="32">
        <v>-1.3095600000000001</v>
      </c>
      <c r="T218" s="29">
        <v>2.1339800000000002</v>
      </c>
      <c r="U218" s="29">
        <v>-1.9641900000000001</v>
      </c>
      <c r="V218" s="29">
        <v>4.3479999999999998E-2</v>
      </c>
      <c r="W218" s="29">
        <v>0.69564999999999999</v>
      </c>
      <c r="X218" s="30">
        <v>548.74</v>
      </c>
      <c r="Y218" s="29">
        <v>1.6734199999999999</v>
      </c>
      <c r="Z218" s="29">
        <v>3.08311</v>
      </c>
      <c r="AA218" s="29">
        <v>0</v>
      </c>
      <c r="AB218" s="30">
        <v>24</v>
      </c>
      <c r="AC218" s="29">
        <v>0</v>
      </c>
      <c r="AD218" s="30">
        <v>23</v>
      </c>
      <c r="AE218" s="29">
        <v>0.56521999999999994</v>
      </c>
      <c r="AF218" s="33">
        <v>0.88800000000000001</v>
      </c>
      <c r="AG218" s="33">
        <v>2.1659999999999999</v>
      </c>
      <c r="AH218" s="33">
        <v>2.5649999999999999</v>
      </c>
      <c r="AI218" s="33">
        <v>6.0469999999999997</v>
      </c>
      <c r="AJ218" s="33">
        <v>5.0599999999999996</v>
      </c>
      <c r="AK218" s="34">
        <v>14.195</v>
      </c>
      <c r="AL218" s="29">
        <v>0</v>
      </c>
      <c r="AM218" s="29">
        <v>0.56521999999999994</v>
      </c>
      <c r="AN218" s="50">
        <v>153895</v>
      </c>
      <c r="AO218" s="30">
        <v>904.7</v>
      </c>
      <c r="AP218" s="29">
        <v>0.59987000000000001</v>
      </c>
      <c r="AQ218" s="29">
        <v>1</v>
      </c>
      <c r="AR218" s="29">
        <v>0</v>
      </c>
      <c r="AS218" s="54">
        <v>23</v>
      </c>
      <c r="AT218" s="29">
        <v>0</v>
      </c>
      <c r="AU218" s="29">
        <v>0.26832</v>
      </c>
      <c r="AV218" s="54">
        <v>21</v>
      </c>
      <c r="AW218" s="29">
        <v>9.0910000000000005E-2</v>
      </c>
    </row>
    <row r="219" spans="1:49" x14ac:dyDescent="0.2">
      <c r="A219" s="17" t="str">
        <f t="shared" si="12"/>
        <v>MIT-CovAlliance</v>
      </c>
      <c r="B219" s="17" t="str">
        <f>IF(AND(OR(NOT(IsForecastDateRestricted),AND(D219&gt;=StartDate,D219&lt;=EndDate)),OR(NOT(IsTargetDateRestricted),AND(F219&gt;=FirstTargetDate,F219&lt;=EndTargetDate)),
OR(AND(Is1Week,E219="1 wk ahead inc death"),AND(Is2Week,E219="2 wk ahead inc death"),AND(Is3Week,E219="3 wk ahead inc death"),AND(Is4Week,E219="4 wk ahead inc death")),
OR(NOT(IsActiveModelsOnly),_xlfn.XLOOKUP(C219,'Model Analyzer'!B$4:B$100,'Model Analyzer'!C$4:C$100))),EvalData!C219,"NA")</f>
        <v>MIT-CovAlliance</v>
      </c>
      <c r="C219" s="17" t="s">
        <v>22</v>
      </c>
      <c r="D219" s="36" t="d">
        <v>2020-07-20</v>
      </c>
      <c r="E219" s="17" t="s">
        <v>11</v>
      </c>
      <c r="F219" s="36" t="d">
        <v>2020-07-25</v>
      </c>
      <c r="G219" s="30">
        <v>-7964</v>
      </c>
      <c r="H219" s="32">
        <v>-9.4659999999999993</v>
      </c>
      <c r="I219" s="28">
        <v>-1.2339599999999999</v>
      </c>
      <c r="J219" s="28">
        <v>5.2741699999999998</v>
      </c>
      <c r="K219" s="29">
        <v>0</v>
      </c>
      <c r="L219" s="30">
        <v>26</v>
      </c>
      <c r="M219" s="29">
        <v>3.8460000000000001E-2</v>
      </c>
      <c r="N219" s="30">
        <v>51</v>
      </c>
      <c r="O219" s="30">
        <v>338.48</v>
      </c>
      <c r="P219" s="30">
        <v>196543.71</v>
      </c>
      <c r="Q219" s="30">
        <v>223.69</v>
      </c>
      <c r="R219" s="38">
        <v>0.76356999999999997</v>
      </c>
      <c r="S219" s="32">
        <v>0</v>
      </c>
      <c r="T219" s="29">
        <v>-0.19336</v>
      </c>
      <c r="U219" s="29">
        <v>1.50892</v>
      </c>
      <c r="V219" s="29">
        <v>0.17646999999999999</v>
      </c>
      <c r="W219" s="29">
        <v>0.49020000000000002</v>
      </c>
      <c r="X219" s="30">
        <v>723.71</v>
      </c>
      <c r="Y219" s="29">
        <v>1.9383699999999999</v>
      </c>
      <c r="Z219" s="29">
        <v>2.78579</v>
      </c>
      <c r="AA219" s="29">
        <v>0.122</v>
      </c>
      <c r="AB219" s="30">
        <v>19</v>
      </c>
      <c r="AC219" s="29">
        <v>0.21739</v>
      </c>
      <c r="AD219" s="30">
        <v>51</v>
      </c>
      <c r="AE219" s="29">
        <v>0.52941000000000005</v>
      </c>
      <c r="AF219" s="33">
        <v>1</v>
      </c>
      <c r="AG219" s="33">
        <v>2.5499999999999998</v>
      </c>
      <c r="AH219" s="33">
        <v>4.8</v>
      </c>
      <c r="AI219" s="33">
        <v>5.9470000000000001</v>
      </c>
      <c r="AJ219" s="33">
        <v>6.609</v>
      </c>
      <c r="AK219" s="34">
        <v>10.8</v>
      </c>
      <c r="AL219" s="29">
        <v>0.23529</v>
      </c>
      <c r="AM219" s="29">
        <v>0.13725000000000001</v>
      </c>
      <c r="AN219" s="50">
        <v>324954</v>
      </c>
      <c r="AO219" s="30">
        <v>2632.5</v>
      </c>
      <c r="AP219" s="29">
        <v>0.48441000000000001</v>
      </c>
      <c r="AQ219" s="29">
        <v>1</v>
      </c>
      <c r="AR219" s="29">
        <v>0.16500000000000001</v>
      </c>
      <c r="AS219" s="54">
        <v>18</v>
      </c>
      <c r="AT219" s="29">
        <v>0.22727</v>
      </c>
      <c r="AU219" s="29">
        <v>0.55728</v>
      </c>
      <c r="AV219" s="54">
        <v>14</v>
      </c>
      <c r="AW219" s="29">
        <v>0.40909000000000001</v>
      </c>
    </row>
    <row r="220" spans="1:49" x14ac:dyDescent="0.2">
      <c r="A220" s="17" t="str">
        <f t="shared" si="12"/>
        <v>MIT-ORC</v>
      </c>
      <c r="B220" s="17" t="str">
        <f>IF(AND(OR(NOT(IsForecastDateRestricted),AND(D220&gt;=StartDate,D220&lt;=EndDate)),OR(NOT(IsTargetDateRestricted),AND(F220&gt;=FirstTargetDate,F220&lt;=EndTargetDate)),
OR(AND(Is1Week,E220="1 wk ahead inc death"),AND(Is2Week,E220="2 wk ahead inc death"),AND(Is3Week,E220="3 wk ahead inc death"),AND(Is4Week,E220="4 wk ahead inc death")),
OR(NOT(IsActiveModelsOnly),_xlfn.XLOOKUP(C220,'Model Analyzer'!B$4:B$100,'Model Analyzer'!C$4:C$100))),EvalData!C220,"NA")</f>
        <v>MIT-ORC</v>
      </c>
      <c r="C220" s="17" t="s">
        <v>23</v>
      </c>
      <c r="D220" s="36" t="d">
        <v>2020-07-20</v>
      </c>
      <c r="E220" s="17" t="s">
        <v>11</v>
      </c>
      <c r="F220" s="36" t="d">
        <v>2020-07-25</v>
      </c>
      <c r="G220" s="26">
        <v>-444</v>
      </c>
      <c r="H220" s="27">
        <v>-7.0999999999999994E-2</v>
      </c>
      <c r="I220" s="28">
        <v>-6.8790000000000004E-2</v>
      </c>
      <c r="J220" s="28">
        <v>-7.3880000000000001E-2</v>
      </c>
      <c r="K220" s="29">
        <v>0.9</v>
      </c>
      <c r="L220" s="30">
        <v>3</v>
      </c>
      <c r="M220" s="29">
        <v>0.92308000000000001</v>
      </c>
      <c r="N220" s="30">
        <v>51</v>
      </c>
      <c r="O220" s="26">
        <v>19.96</v>
      </c>
      <c r="P220" s="26">
        <v>1741.5</v>
      </c>
      <c r="Q220" s="26">
        <v>53.65</v>
      </c>
      <c r="R220" s="31">
        <v>0.30567</v>
      </c>
      <c r="S220" s="32">
        <v>5.6509999999999998E-2</v>
      </c>
      <c r="T220" s="29">
        <v>0.75982000000000005</v>
      </c>
      <c r="U220" s="29">
        <v>-0.11567</v>
      </c>
      <c r="V220" s="29">
        <v>0.39216000000000001</v>
      </c>
      <c r="W220" s="29">
        <v>0.19608</v>
      </c>
      <c r="X220" s="30">
        <v>155.43</v>
      </c>
      <c r="Y220" s="29">
        <v>0.46739999999999998</v>
      </c>
      <c r="Z220" s="29">
        <v>0.40600999999999998</v>
      </c>
      <c r="AA220" s="29">
        <v>0.52100000000000002</v>
      </c>
      <c r="AB220" s="30">
        <v>6</v>
      </c>
      <c r="AC220" s="29">
        <v>0.78261000000000003</v>
      </c>
      <c r="AD220" s="30">
        <v>51</v>
      </c>
      <c r="AE220" s="29">
        <v>0.54901999999999995</v>
      </c>
      <c r="AF220" s="33">
        <v>1.333</v>
      </c>
      <c r="AG220" s="33">
        <v>1.4410000000000001</v>
      </c>
      <c r="AH220" s="33">
        <v>1.5669999999999999</v>
      </c>
      <c r="AI220" s="33">
        <v>3.3889999999999998</v>
      </c>
      <c r="AJ220" s="33">
        <v>2.9540000000000002</v>
      </c>
      <c r="AK220" s="34">
        <v>5</v>
      </c>
      <c r="AL220" s="29">
        <v>7.843E-2</v>
      </c>
      <c r="AM220" s="29">
        <v>1.9609999999999999E-2</v>
      </c>
      <c r="AN220" s="50">
        <v>64828</v>
      </c>
      <c r="AO220" s="30">
        <v>444.8</v>
      </c>
      <c r="AP220" s="29">
        <v>0.66708000000000001</v>
      </c>
      <c r="AQ220" s="29">
        <v>1</v>
      </c>
      <c r="AR220" s="29">
        <v>0.47499999999999998</v>
      </c>
      <c r="AS220" s="54">
        <v>5</v>
      </c>
      <c r="AT220" s="29">
        <v>0.81818000000000002</v>
      </c>
      <c r="AU220" s="29">
        <v>0.57791999999999999</v>
      </c>
      <c r="AV220" s="54">
        <v>13</v>
      </c>
      <c r="AW220" s="29">
        <v>0.45455000000000001</v>
      </c>
    </row>
    <row r="221" spans="1:49" x14ac:dyDescent="0.2">
      <c r="A221" s="17" t="str">
        <f t="shared" si="12"/>
        <v>MOBS</v>
      </c>
      <c r="B221" s="17" t="str">
        <f>IF(AND(OR(NOT(IsForecastDateRestricted),AND(D221&gt;=StartDate,D221&lt;=EndDate)),OR(NOT(IsTargetDateRestricted),AND(F221&gt;=FirstTargetDate,F221&lt;=EndTargetDate)),
OR(AND(Is1Week,E221="1 wk ahead inc death"),AND(Is2Week,E221="2 wk ahead inc death"),AND(Is3Week,E221="3 wk ahead inc death"),AND(Is4Week,E221="4 wk ahead inc death")),
OR(NOT(IsActiveModelsOnly),_xlfn.XLOOKUP(C221,'Model Analyzer'!B$4:B$100,'Model Analyzer'!C$4:C$100))),EvalData!C221,"NA")</f>
        <v>MOBS</v>
      </c>
      <c r="C221" s="17" t="s">
        <v>24</v>
      </c>
      <c r="D221" s="36" t="d">
        <v>2020-07-20</v>
      </c>
      <c r="E221" s="17" t="s">
        <v>11</v>
      </c>
      <c r="F221" s="36" t="d">
        <v>2020-07-25</v>
      </c>
      <c r="G221" s="30">
        <v>244</v>
      </c>
      <c r="H221" s="32">
        <v>3.6999999999999998E-2</v>
      </c>
      <c r="I221" s="28">
        <v>3.7810000000000003E-2</v>
      </c>
      <c r="J221" s="28">
        <v>3.7810000000000003E-2</v>
      </c>
      <c r="K221" s="29">
        <v>1</v>
      </c>
      <c r="L221" s="30">
        <v>2</v>
      </c>
      <c r="M221" s="29">
        <v>0.96153999999999995</v>
      </c>
      <c r="N221" s="30">
        <v>50</v>
      </c>
      <c r="O221" s="30">
        <v>27.16</v>
      </c>
      <c r="P221" s="30">
        <v>5578.5</v>
      </c>
      <c r="Q221" s="30">
        <v>65.08</v>
      </c>
      <c r="R221" s="38">
        <v>0.35522999999999999</v>
      </c>
      <c r="S221" s="32">
        <v>0</v>
      </c>
      <c r="T221" s="29">
        <v>0.98719000000000001</v>
      </c>
      <c r="U221" s="29">
        <v>0.32479999999999998</v>
      </c>
      <c r="V221" s="29">
        <v>0.42</v>
      </c>
      <c r="W221" s="29">
        <v>0.26</v>
      </c>
      <c r="X221" s="30">
        <v>157.41</v>
      </c>
      <c r="Y221" s="29">
        <v>0.80220000000000002</v>
      </c>
      <c r="Z221" s="29">
        <v>0.49980999999999998</v>
      </c>
      <c r="AA221" s="29">
        <v>0.377</v>
      </c>
      <c r="AB221" s="30">
        <v>12</v>
      </c>
      <c r="AC221" s="29">
        <v>0.52173999999999998</v>
      </c>
      <c r="AD221" s="30">
        <v>50</v>
      </c>
      <c r="AE221" s="29">
        <v>0.68</v>
      </c>
      <c r="AF221" s="33">
        <v>1.5860000000000001</v>
      </c>
      <c r="AG221" s="33">
        <v>1.875</v>
      </c>
      <c r="AH221" s="33">
        <v>2.9319999999999999</v>
      </c>
      <c r="AI221" s="33">
        <v>7.883</v>
      </c>
      <c r="AJ221" s="33">
        <v>5.6790000000000003</v>
      </c>
      <c r="AK221" s="34">
        <v>11.95</v>
      </c>
      <c r="AL221" s="29">
        <v>0.12</v>
      </c>
      <c r="AM221" s="29">
        <v>0.1</v>
      </c>
      <c r="AN221" s="50">
        <v>52164</v>
      </c>
      <c r="AO221" s="30">
        <v>409.2</v>
      </c>
      <c r="AP221" s="29">
        <v>0.49281000000000003</v>
      </c>
      <c r="AQ221" s="29">
        <v>1</v>
      </c>
      <c r="AR221" s="29">
        <v>0.47499999999999998</v>
      </c>
      <c r="AS221" s="54">
        <v>5</v>
      </c>
      <c r="AT221" s="29">
        <v>0.81818000000000002</v>
      </c>
      <c r="AU221" s="29">
        <v>0.70174999999999998</v>
      </c>
      <c r="AV221" s="54">
        <v>11</v>
      </c>
      <c r="AW221" s="29">
        <v>0.54544999999999999</v>
      </c>
    </row>
    <row r="222" spans="1:49" x14ac:dyDescent="0.2">
      <c r="A222" s="17" t="str">
        <f t="shared" si="12"/>
        <v>NotreDame-Mobility</v>
      </c>
      <c r="B222" s="17" t="str">
        <f>IF(AND(OR(NOT(IsForecastDateRestricted),AND(D222&gt;=StartDate,D222&lt;=EndDate)),OR(NOT(IsTargetDateRestricted),AND(F222&gt;=FirstTargetDate,F222&lt;=EndTargetDate)),
OR(AND(Is1Week,E222="1 wk ahead inc death"),AND(Is2Week,E222="2 wk ahead inc death"),AND(Is3Week,E222="3 wk ahead inc death"),AND(Is4Week,E222="4 wk ahead inc death")),
OR(NOT(IsActiveModelsOnly),_xlfn.XLOOKUP(C222,'Model Analyzer'!B$4:B$100,'Model Analyzer'!C$4:C$100))),EvalData!C222,"NA")</f>
        <v>NotreDame-Mobility</v>
      </c>
      <c r="C222" s="17" t="s">
        <v>25</v>
      </c>
      <c r="D222" s="36" t="d">
        <v>2020-07-20</v>
      </c>
      <c r="E222" s="17" t="s">
        <v>11</v>
      </c>
      <c r="F222" s="36" t="d">
        <v>2020-07-25</v>
      </c>
      <c r="G222" s="30">
        <v>-3292</v>
      </c>
      <c r="H222" s="32">
        <v>-0.71299999999999997</v>
      </c>
      <c r="I222" s="28">
        <v>-0.51007000000000002</v>
      </c>
      <c r="J222" s="28">
        <v>-1.04111</v>
      </c>
      <c r="K222" s="29">
        <v>0</v>
      </c>
      <c r="L222" s="30">
        <v>24</v>
      </c>
      <c r="M222" s="29">
        <v>0.11538</v>
      </c>
      <c r="N222" s="30">
        <v>51</v>
      </c>
      <c r="O222" s="30">
        <v>123</v>
      </c>
      <c r="P222" s="30">
        <v>3492.57</v>
      </c>
      <c r="Q222" s="30">
        <v>73</v>
      </c>
      <c r="R222" s="38">
        <v>0.51068000000000002</v>
      </c>
      <c r="S222" s="32">
        <v>-0.35937000000000002</v>
      </c>
      <c r="T222" s="29">
        <v>2.1303200000000002</v>
      </c>
      <c r="U222" s="29">
        <v>-1.60442</v>
      </c>
      <c r="V222" s="29">
        <v>0.17646999999999999</v>
      </c>
      <c r="W222" s="29">
        <v>0.27450999999999998</v>
      </c>
      <c r="X222" s="30">
        <v>186.1</v>
      </c>
      <c r="Y222" s="29">
        <v>0.62802000000000002</v>
      </c>
      <c r="Z222" s="29">
        <v>0.72989000000000004</v>
      </c>
      <c r="AA222" s="29">
        <v>7.8E-2</v>
      </c>
      <c r="AB222" s="30">
        <v>21</v>
      </c>
      <c r="AC222" s="29">
        <v>0.13042999999999999</v>
      </c>
      <c r="AD222" s="30">
        <v>51</v>
      </c>
      <c r="AE222" s="29">
        <v>0.76471</v>
      </c>
      <c r="AF222" s="33">
        <v>2.3330000000000002</v>
      </c>
      <c r="AG222" s="33">
        <v>3.1669999999999998</v>
      </c>
      <c r="AH222" s="33">
        <v>6.4169999999999998</v>
      </c>
      <c r="AI222" s="33">
        <v>16.867999999999999</v>
      </c>
      <c r="AJ222" s="33">
        <v>16</v>
      </c>
      <c r="AK222" s="34">
        <v>28</v>
      </c>
      <c r="AL222" s="29">
        <v>0.19608</v>
      </c>
      <c r="AM222" s="29">
        <v>0.45097999999999999</v>
      </c>
      <c r="AN222" s="50">
        <v>64897</v>
      </c>
      <c r="AO222" s="30">
        <v>308.3</v>
      </c>
      <c r="AP222" s="29">
        <v>0.34804000000000002</v>
      </c>
      <c r="AQ222" s="29">
        <v>0.72660000000000002</v>
      </c>
      <c r="AR222" s="29">
        <v>0.124</v>
      </c>
      <c r="AS222" s="54">
        <v>20</v>
      </c>
      <c r="AT222" s="29">
        <v>0.13636000000000001</v>
      </c>
      <c r="AU222" s="29">
        <v>0.73021000000000003</v>
      </c>
      <c r="AV222" s="54">
        <v>10</v>
      </c>
      <c r="AW222" s="29">
        <v>0.59091000000000005</v>
      </c>
    </row>
    <row r="223" spans="1:49" x14ac:dyDescent="0.2">
      <c r="A223" s="17" t="str">
        <f t="shared" si="12"/>
        <v>Oliver Wyman</v>
      </c>
      <c r="B223" s="17" t="str">
        <f>IF(AND(OR(NOT(IsForecastDateRestricted),AND(D223&gt;=StartDate,D223&lt;=EndDate)),OR(NOT(IsTargetDateRestricted),AND(F223&gt;=FirstTargetDate,F223&lt;=EndTargetDate)),
OR(AND(Is1Week,E223="1 wk ahead inc death"),AND(Is2Week,E223="2 wk ahead inc death"),AND(Is3Week,E223="3 wk ahead inc death"),AND(Is4Week,E223="4 wk ahead inc death")),
OR(NOT(IsActiveModelsOnly),_xlfn.XLOOKUP(C223,'Model Analyzer'!B$4:B$100,'Model Analyzer'!C$4:C$100))),EvalData!C223,"NA")</f>
        <v>Oliver Wyman</v>
      </c>
      <c r="C223" s="17" t="s">
        <v>26</v>
      </c>
      <c r="D223" s="36" t="d">
        <v>2020-07-20</v>
      </c>
      <c r="E223" s="17" t="s">
        <v>11</v>
      </c>
      <c r="F223" s="36" t="d">
        <v>2020-07-25</v>
      </c>
      <c r="G223" s="26">
        <v>-1287</v>
      </c>
      <c r="H223" s="27">
        <v>-0.222</v>
      </c>
      <c r="I223" s="28">
        <v>-0.19941</v>
      </c>
      <c r="J223" s="28">
        <v>-0.24908</v>
      </c>
      <c r="K223" s="29">
        <v>0.75</v>
      </c>
      <c r="L223" s="30">
        <v>10</v>
      </c>
      <c r="M223" s="29">
        <v>0.65385000000000004</v>
      </c>
      <c r="N223" s="30">
        <v>51</v>
      </c>
      <c r="O223" s="26">
        <v>17.18</v>
      </c>
      <c r="P223" s="26">
        <v>1080.3499999999999</v>
      </c>
      <c r="Q223" s="26">
        <v>38.51</v>
      </c>
      <c r="R223" s="31">
        <v>0.2792</v>
      </c>
      <c r="S223" s="32">
        <v>-3.279E-2</v>
      </c>
      <c r="T223" s="29">
        <v>0.70572999999999997</v>
      </c>
      <c r="U223" s="29">
        <v>-0.2107</v>
      </c>
      <c r="V223" s="29">
        <v>0.39216000000000001</v>
      </c>
      <c r="W223" s="29">
        <v>9.8040000000000002E-2</v>
      </c>
      <c r="X223" s="30">
        <v>127.49</v>
      </c>
      <c r="Y223" s="29">
        <v>0.40232000000000001</v>
      </c>
      <c r="Z223" s="29">
        <v>0.37073</v>
      </c>
      <c r="AA223" s="29">
        <v>0.60899999999999999</v>
      </c>
      <c r="AB223" s="30">
        <v>2</v>
      </c>
      <c r="AC223" s="29">
        <v>0.95652000000000004</v>
      </c>
      <c r="AD223" s="30">
        <v>51</v>
      </c>
      <c r="AE223" s="29">
        <v>0.96077999999999997</v>
      </c>
      <c r="AF223" s="33">
        <v>3.53</v>
      </c>
      <c r="AG223" s="33">
        <v>4.6239999999999997</v>
      </c>
      <c r="AH223" s="33">
        <v>7</v>
      </c>
      <c r="AI223" s="33">
        <v>30.645</v>
      </c>
      <c r="AJ223" s="33">
        <v>25.1</v>
      </c>
      <c r="AK223" s="34">
        <v>80</v>
      </c>
      <c r="AL223" s="29">
        <v>0.41176000000000001</v>
      </c>
      <c r="AM223" s="29">
        <v>0.37254999999999999</v>
      </c>
      <c r="AN223" s="50">
        <v>26705</v>
      </c>
      <c r="AO223" s="30">
        <v>150</v>
      </c>
      <c r="AP223" s="29">
        <v>0.24030000000000001</v>
      </c>
      <c r="AQ223" s="29">
        <v>0.50165999999999999</v>
      </c>
      <c r="AR223" s="29">
        <v>0.186</v>
      </c>
      <c r="AS223" s="54">
        <v>16</v>
      </c>
      <c r="AT223" s="29">
        <v>0.31818000000000002</v>
      </c>
      <c r="AU223" s="29">
        <v>0.75165999999999999</v>
      </c>
      <c r="AV223" s="54">
        <v>9</v>
      </c>
      <c r="AW223" s="29">
        <v>0.63636000000000004</v>
      </c>
    </row>
    <row r="224" spans="1:49" x14ac:dyDescent="0.2">
      <c r="A224" s="17" t="str">
        <f t="shared" si="12"/>
        <v>PSI</v>
      </c>
      <c r="B224" s="17" t="str">
        <f>IF(AND(OR(NOT(IsForecastDateRestricted),AND(D224&gt;=StartDate,D224&lt;=EndDate)),OR(NOT(IsTargetDateRestricted),AND(F224&gt;=FirstTargetDate,F224&lt;=EndTargetDate)),
OR(AND(Is1Week,E224="1 wk ahead inc death"),AND(Is2Week,E224="2 wk ahead inc death"),AND(Is3Week,E224="3 wk ahead inc death"),AND(Is4Week,E224="4 wk ahead inc death")),
OR(NOT(IsActiveModelsOnly),_xlfn.XLOOKUP(C224,'Model Analyzer'!B$4:B$100,'Model Analyzer'!C$4:C$100))),EvalData!C224,"NA")</f>
        <v>PSI</v>
      </c>
      <c r="C224" s="17" t="s">
        <v>27</v>
      </c>
      <c r="D224" s="36" t="d">
        <v>2020-07-20</v>
      </c>
      <c r="E224" s="17" t="s">
        <v>11</v>
      </c>
      <c r="F224" s="36" t="d">
        <v>2020-07-25</v>
      </c>
      <c r="G224" s="30">
        <v>-2683</v>
      </c>
      <c r="H224" s="32">
        <v>-0.53700000000000003</v>
      </c>
      <c r="I224" s="28">
        <v>-0.41571000000000002</v>
      </c>
      <c r="J224" s="28">
        <v>-0.71148</v>
      </c>
      <c r="K224" s="29">
        <v>0</v>
      </c>
      <c r="L224" s="30">
        <v>22</v>
      </c>
      <c r="M224" s="29">
        <v>0.19231000000000001</v>
      </c>
      <c r="N224" s="30">
        <v>50</v>
      </c>
      <c r="O224" s="30">
        <v>38.11</v>
      </c>
      <c r="P224" s="30">
        <v>1882.63</v>
      </c>
      <c r="Q224" s="30">
        <v>57.34</v>
      </c>
      <c r="R224" s="38">
        <v>0.48592999999999997</v>
      </c>
      <c r="S224" s="32">
        <v>-0.50819000000000003</v>
      </c>
      <c r="T224" s="29">
        <v>1.20696</v>
      </c>
      <c r="U224" s="29">
        <v>-1.0165999999999999</v>
      </c>
      <c r="V224" s="29">
        <v>0.28000000000000003</v>
      </c>
      <c r="W224" s="29">
        <v>0.4</v>
      </c>
      <c r="X224" s="30">
        <v>150.84</v>
      </c>
      <c r="Y224" s="29">
        <v>0.48958000000000002</v>
      </c>
      <c r="Z224" s="29">
        <v>0.64026000000000005</v>
      </c>
      <c r="AA224" s="29">
        <v>0.2</v>
      </c>
      <c r="AB224" s="30">
        <v>16</v>
      </c>
      <c r="AC224" s="29">
        <v>0.34782999999999997</v>
      </c>
      <c r="AD224" s="30">
        <v>50</v>
      </c>
      <c r="AE224" s="29">
        <v>0.36</v>
      </c>
      <c r="AF224" s="33">
        <v>1.53</v>
      </c>
      <c r="AG224" s="33">
        <v>1.714</v>
      </c>
      <c r="AH224" s="33">
        <v>2.12</v>
      </c>
      <c r="AI224" s="33">
        <v>4.7229999999999999</v>
      </c>
      <c r="AJ224" s="33">
        <v>3.2290000000000001</v>
      </c>
      <c r="AK224" s="34">
        <v>9.0060000000000002</v>
      </c>
      <c r="AL224" s="29">
        <v>0.02</v>
      </c>
      <c r="AM224" s="29">
        <v>0.08</v>
      </c>
      <c r="AN224" s="50">
        <v>77973</v>
      </c>
      <c r="AO224" s="30">
        <v>545.9</v>
      </c>
      <c r="AP224" s="29">
        <v>0.57948</v>
      </c>
      <c r="AQ224" s="29">
        <v>1</v>
      </c>
      <c r="AR224" s="29">
        <v>0.26800000000000002</v>
      </c>
      <c r="AS224" s="54">
        <v>13</v>
      </c>
      <c r="AT224" s="29">
        <v>0.45455000000000001</v>
      </c>
      <c r="AU224" s="29">
        <v>0.37152000000000002</v>
      </c>
      <c r="AV224" s="54">
        <v>19</v>
      </c>
      <c r="AW224" s="29">
        <v>0.18182000000000001</v>
      </c>
    </row>
    <row r="225" spans="1:49" x14ac:dyDescent="0.2">
      <c r="A225" s="17" t="str">
        <f t="shared" si="12"/>
        <v>QJHong</v>
      </c>
      <c r="B225" s="17" t="str">
        <f>IF(AND(OR(NOT(IsForecastDateRestricted),AND(D225&gt;=StartDate,D225&lt;=EndDate)),OR(NOT(IsTargetDateRestricted),AND(F225&gt;=FirstTargetDate,F225&lt;=EndTargetDate)),
OR(AND(Is1Week,E225="1 wk ahead inc death"),AND(Is2Week,E225="2 wk ahead inc death"),AND(Is3Week,E225="3 wk ahead inc death"),AND(Is4Week,E225="4 wk ahead inc death")),
OR(NOT(IsActiveModelsOnly),_xlfn.XLOOKUP(C225,'Model Analyzer'!B$4:B$100,'Model Analyzer'!C$4:C$100))),EvalData!C225,"NA")</f>
        <v>QJHong</v>
      </c>
      <c r="C225" s="17" t="s">
        <v>28</v>
      </c>
      <c r="D225" s="36" t="d">
        <v>2020-07-20</v>
      </c>
      <c r="E225" s="17" t="s">
        <v>11</v>
      </c>
      <c r="F225" s="36" t="d">
        <v>2020-07-25</v>
      </c>
      <c r="G225" s="30">
        <v>-940</v>
      </c>
      <c r="H225" s="32">
        <v>-0.157</v>
      </c>
      <c r="I225" s="28">
        <v>-0.14565</v>
      </c>
      <c r="J225" s="28">
        <v>-0.17047999999999999</v>
      </c>
      <c r="K225" s="29">
        <v>0.75</v>
      </c>
      <c r="L225" s="30">
        <v>8</v>
      </c>
      <c r="M225" s="29">
        <v>0.73077000000000003</v>
      </c>
      <c r="O225" s="30"/>
      <c r="P225" s="30"/>
      <c r="Q225" s="30"/>
      <c r="R225" s="38"/>
    </row>
    <row r="226" spans="1:49" x14ac:dyDescent="0.2">
      <c r="A226" s="17" t="str">
        <f t="shared" si="12"/>
        <v>STH</v>
      </c>
      <c r="B226" s="17" t="str">
        <f>IF(AND(OR(NOT(IsForecastDateRestricted),AND(D226&gt;=StartDate,D226&lt;=EndDate)),OR(NOT(IsTargetDateRestricted),AND(F226&gt;=FirstTargetDate,F226&lt;=EndTargetDate)),
OR(AND(Is1Week,E226="1 wk ahead inc death"),AND(Is2Week,E226="2 wk ahead inc death"),AND(Is3Week,E226="3 wk ahead inc death"),AND(Is4Week,E226="4 wk ahead inc death")),
OR(NOT(IsActiveModelsOnly),_xlfn.XLOOKUP(C226,'Model Analyzer'!B$4:B$100,'Model Analyzer'!C$4:C$100))),EvalData!C226,"NA")</f>
        <v>STH</v>
      </c>
      <c r="C226" s="17" t="s">
        <v>42</v>
      </c>
      <c r="D226" s="36" t="d">
        <v>2020-07-20</v>
      </c>
      <c r="E226" s="17" t="s">
        <v>11</v>
      </c>
      <c r="F226" s="36" t="d">
        <v>2020-07-25</v>
      </c>
      <c r="G226" s="26">
        <v>-2474</v>
      </c>
      <c r="H226" s="27">
        <v>-0.48299999999999998</v>
      </c>
      <c r="I226" s="28">
        <v>-0.38333</v>
      </c>
      <c r="J226" s="28">
        <v>-0.62161</v>
      </c>
      <c r="K226" s="29">
        <v>0</v>
      </c>
      <c r="L226" s="30">
        <v>20</v>
      </c>
      <c r="M226" s="29">
        <v>0.26923000000000002</v>
      </c>
    </row>
    <row r="227" spans="1:49" x14ac:dyDescent="0.2">
      <c r="A227" s="17" t="str">
        <f t="shared" si="12"/>
        <v>UA</v>
      </c>
      <c r="B227" s="17" t="str">
        <f>IF(AND(OR(NOT(IsForecastDateRestricted),AND(D227&gt;=StartDate,D227&lt;=EndDate)),OR(NOT(IsTargetDateRestricted),AND(F227&gt;=FirstTargetDate,F227&lt;=EndTargetDate)),
OR(AND(Is1Week,E227="1 wk ahead inc death"),AND(Is2Week,E227="2 wk ahead inc death"),AND(Is3Week,E227="3 wk ahead inc death"),AND(Is4Week,E227="4 wk ahead inc death")),
OR(NOT(IsActiveModelsOnly),_xlfn.XLOOKUP(C227,'Model Analyzer'!B$4:B$100,'Model Analyzer'!C$4:C$100))),EvalData!C227,"NA")</f>
        <v>UA</v>
      </c>
      <c r="C227" s="17" t="s">
        <v>29</v>
      </c>
      <c r="D227" s="36" t="d">
        <v>2020-07-20</v>
      </c>
      <c r="E227" s="17" t="s">
        <v>11</v>
      </c>
      <c r="F227" s="36" t="d">
        <v>2020-07-25</v>
      </c>
      <c r="G227" s="30">
        <v>-1910</v>
      </c>
      <c r="H227" s="32">
        <v>-0.35099999999999998</v>
      </c>
      <c r="I227" s="28">
        <v>-0.29593999999999998</v>
      </c>
      <c r="J227" s="28">
        <v>-0.42032999999999998</v>
      </c>
      <c r="K227" s="29">
        <v>0</v>
      </c>
      <c r="L227" s="30">
        <v>16</v>
      </c>
      <c r="M227" s="29">
        <v>0.42308000000000001</v>
      </c>
      <c r="N227" s="30">
        <v>51</v>
      </c>
      <c r="O227" s="30">
        <v>21.93</v>
      </c>
      <c r="P227" s="30">
        <v>1177.1600000000001</v>
      </c>
      <c r="Q227" s="30">
        <v>41.29</v>
      </c>
      <c r="R227" s="38">
        <v>0.34011999999999998</v>
      </c>
      <c r="S227" s="32">
        <v>-0.24116000000000001</v>
      </c>
      <c r="T227" s="29">
        <v>0.86560000000000004</v>
      </c>
      <c r="U227" s="29">
        <v>-0.63190000000000002</v>
      </c>
      <c r="V227" s="29">
        <v>0.37254999999999999</v>
      </c>
      <c r="W227" s="29">
        <v>0.21568999999999999</v>
      </c>
      <c r="X227" s="30">
        <v>131.65</v>
      </c>
      <c r="Y227" s="29">
        <v>0.36468</v>
      </c>
      <c r="Z227" s="29">
        <v>0.41535</v>
      </c>
      <c r="AA227" s="29">
        <v>0.46</v>
      </c>
      <c r="AB227" s="30">
        <v>9</v>
      </c>
      <c r="AC227" s="29">
        <v>0.65217000000000003</v>
      </c>
      <c r="AD227" s="30">
        <v>51</v>
      </c>
      <c r="AE227" s="29">
        <v>0.52941000000000005</v>
      </c>
      <c r="AF227" s="33">
        <v>1.2989999999999999</v>
      </c>
      <c r="AG227" s="33">
        <v>1.6279999999999999</v>
      </c>
      <c r="AH227" s="33">
        <v>1.9550000000000001</v>
      </c>
      <c r="AI227" s="33">
        <v>2.8780000000000001</v>
      </c>
      <c r="AJ227" s="33">
        <v>3</v>
      </c>
      <c r="AK227" s="34">
        <v>4</v>
      </c>
      <c r="AL227" s="29">
        <v>5.8819999999999997E-2</v>
      </c>
      <c r="AM227" s="29">
        <v>1.9609999999999999E-2</v>
      </c>
      <c r="AN227" s="50">
        <v>59692</v>
      </c>
      <c r="AO227" s="30">
        <v>298.89999999999998</v>
      </c>
      <c r="AP227" s="29">
        <v>0.62814000000000003</v>
      </c>
      <c r="AQ227" s="29">
        <v>1</v>
      </c>
      <c r="AR227" s="29">
        <v>0.47499999999999998</v>
      </c>
      <c r="AS227" s="54">
        <v>5</v>
      </c>
      <c r="AT227" s="29">
        <v>0.81818000000000002</v>
      </c>
      <c r="AU227" s="29">
        <v>0.55728</v>
      </c>
      <c r="AV227" s="54">
        <v>14</v>
      </c>
      <c r="AW227" s="29">
        <v>0.40909000000000001</v>
      </c>
    </row>
    <row r="228" spans="1:49" x14ac:dyDescent="0.2">
      <c r="A228" s="17" t="str">
        <f t="shared" si="12"/>
        <v>UCLA</v>
      </c>
      <c r="B228" s="17" t="str">
        <f>IF(AND(OR(NOT(IsForecastDateRestricted),AND(D228&gt;=StartDate,D228&lt;=EndDate)),OR(NOT(IsTargetDateRestricted),AND(F228&gt;=FirstTargetDate,F228&lt;=EndTargetDate)),
OR(AND(Is1Week,E228="1 wk ahead inc death"),AND(Is2Week,E228="2 wk ahead inc death"),AND(Is3Week,E228="3 wk ahead inc death"),AND(Is4Week,E228="4 wk ahead inc death")),
OR(NOT(IsActiveModelsOnly),_xlfn.XLOOKUP(C228,'Model Analyzer'!B$4:B$100,'Model Analyzer'!C$4:C$100))),EvalData!C228,"NA")</f>
        <v>UCLA</v>
      </c>
      <c r="C228" s="17" t="s">
        <v>30</v>
      </c>
      <c r="D228" s="36" t="d">
        <v>2020-07-20</v>
      </c>
      <c r="E228" s="17" t="s">
        <v>11</v>
      </c>
      <c r="F228" s="36" t="d">
        <v>2020-07-25</v>
      </c>
      <c r="G228" s="30">
        <v>-2110</v>
      </c>
      <c r="H228" s="32">
        <v>-0.39600000000000002</v>
      </c>
      <c r="I228" s="28">
        <v>-0.32693</v>
      </c>
      <c r="J228" s="28">
        <v>-0.48573</v>
      </c>
      <c r="K228" s="29">
        <v>0</v>
      </c>
      <c r="L228" s="30">
        <v>18</v>
      </c>
      <c r="M228" s="29">
        <v>0.34615000000000001</v>
      </c>
      <c r="N228" s="30">
        <v>51</v>
      </c>
      <c r="O228" s="30">
        <v>24.7</v>
      </c>
      <c r="P228" s="30">
        <v>1536.03</v>
      </c>
      <c r="Q228" s="30">
        <v>48.47</v>
      </c>
      <c r="R228" s="38">
        <v>0.36542000000000002</v>
      </c>
      <c r="S228" s="32">
        <v>-0.20132</v>
      </c>
      <c r="T228" s="29">
        <v>0.95118999999999998</v>
      </c>
      <c r="U228" s="29">
        <v>-0.58528000000000002</v>
      </c>
      <c r="V228" s="29">
        <v>0.37254999999999999</v>
      </c>
      <c r="W228" s="29">
        <v>0.13725000000000001</v>
      </c>
      <c r="X228" s="30">
        <v>154.91999999999999</v>
      </c>
      <c r="Y228" s="29">
        <v>0.41558</v>
      </c>
      <c r="Z228" s="29">
        <v>0.42365999999999998</v>
      </c>
      <c r="AA228" s="29">
        <v>0.45400000000000001</v>
      </c>
      <c r="AB228" s="30">
        <v>10</v>
      </c>
      <c r="AC228" s="29">
        <v>0.60870000000000002</v>
      </c>
      <c r="AD228" s="30">
        <v>51</v>
      </c>
      <c r="AE228" s="29">
        <v>0.11765</v>
      </c>
      <c r="AF228" s="33">
        <v>1</v>
      </c>
      <c r="AG228" s="33">
        <v>1.07</v>
      </c>
      <c r="AH228" s="33">
        <v>1.1140000000000001</v>
      </c>
      <c r="AI228" s="33">
        <v>1.4490000000000001</v>
      </c>
      <c r="AJ228" s="33">
        <v>1.1519999999999999</v>
      </c>
      <c r="AK228" s="34">
        <v>1.5</v>
      </c>
      <c r="AL228" s="29">
        <v>1.9609999999999999E-2</v>
      </c>
      <c r="AM228" s="29">
        <v>0</v>
      </c>
      <c r="AN228" s="50">
        <v>87756</v>
      </c>
      <c r="AO228" s="30">
        <v>764.5</v>
      </c>
      <c r="AP228" s="29">
        <v>0.89646999999999999</v>
      </c>
      <c r="AQ228" s="29">
        <v>1</v>
      </c>
      <c r="AR228" s="29">
        <v>0.10299999999999999</v>
      </c>
      <c r="AS228" s="54">
        <v>22</v>
      </c>
      <c r="AT228" s="29">
        <v>4.5449999999999997E-2</v>
      </c>
      <c r="AU228" s="29">
        <v>0.12384000000000001</v>
      </c>
      <c r="AV228" s="54">
        <v>23</v>
      </c>
      <c r="AW228" s="29">
        <v>0</v>
      </c>
    </row>
    <row r="229" spans="1:49" x14ac:dyDescent="0.2">
      <c r="A229" s="17" t="str">
        <f t="shared" si="12"/>
        <v>UM</v>
      </c>
      <c r="B229" s="17" t="str">
        <f>IF(AND(OR(NOT(IsForecastDateRestricted),AND(D229&gt;=StartDate,D229&lt;=EndDate)),OR(NOT(IsTargetDateRestricted),AND(F229&gt;=FirstTargetDate,F229&lt;=EndTargetDate)),
OR(AND(Is1Week,E229="1 wk ahead inc death"),AND(Is2Week,E229="2 wk ahead inc death"),AND(Is3Week,E229="3 wk ahead inc death"),AND(Is4Week,E229="4 wk ahead inc death")),
OR(NOT(IsActiveModelsOnly),_xlfn.XLOOKUP(C229,'Model Analyzer'!B$4:B$100,'Model Analyzer'!C$4:C$100))),EvalData!C229,"NA")</f>
        <v>UM</v>
      </c>
      <c r="C229" s="17" t="s">
        <v>31</v>
      </c>
      <c r="D229" s="36" t="d">
        <v>2020-07-20</v>
      </c>
      <c r="E229" s="17" t="s">
        <v>11</v>
      </c>
      <c r="F229" s="36" t="d">
        <v>2020-07-25</v>
      </c>
      <c r="G229" s="26">
        <v>-2801</v>
      </c>
      <c r="H229" s="27">
        <v>-0.56899999999999995</v>
      </c>
      <c r="I229" s="28">
        <v>-0.43398999999999999</v>
      </c>
      <c r="J229" s="28">
        <v>-0.76676999999999995</v>
      </c>
      <c r="K229" s="29">
        <v>0</v>
      </c>
      <c r="L229" s="30">
        <v>23</v>
      </c>
      <c r="M229" s="29">
        <v>0.15384999999999999</v>
      </c>
      <c r="N229" s="30">
        <v>35</v>
      </c>
      <c r="O229" s="26">
        <v>16.28</v>
      </c>
      <c r="P229" s="26">
        <v>1446.22</v>
      </c>
      <c r="Q229" s="26">
        <v>67.8</v>
      </c>
      <c r="R229" s="31">
        <v>0.40705999999999998</v>
      </c>
      <c r="S229" s="32">
        <v>-0.32423999999999997</v>
      </c>
      <c r="T229" s="29">
        <v>0.90251999999999999</v>
      </c>
      <c r="U229" s="29">
        <v>-0.59952000000000005</v>
      </c>
      <c r="V229" s="29">
        <v>0.22857</v>
      </c>
      <c r="W229" s="29">
        <v>0.28571000000000002</v>
      </c>
      <c r="X229" s="30">
        <v>170.64</v>
      </c>
      <c r="Y229" s="29">
        <v>0.44606000000000001</v>
      </c>
      <c r="Z229" s="29">
        <v>0.51061999999999996</v>
      </c>
      <c r="AA229" s="29">
        <v>0.14199999999999999</v>
      </c>
      <c r="AB229" s="30">
        <v>18</v>
      </c>
      <c r="AC229" s="29">
        <v>0.26086999999999999</v>
      </c>
      <c r="AD229" s="30">
        <v>35</v>
      </c>
      <c r="AE229" s="29">
        <v>0.4</v>
      </c>
      <c r="AF229" s="33">
        <v>0.998</v>
      </c>
      <c r="AG229" s="33">
        <v>1.5049999999999999</v>
      </c>
      <c r="AH229" s="33">
        <v>2.7469999999999999</v>
      </c>
      <c r="AI229" s="33">
        <v>3.74</v>
      </c>
      <c r="AJ229" s="33">
        <v>3.722</v>
      </c>
      <c r="AK229" s="34">
        <v>7.5289999999999999</v>
      </c>
      <c r="AL229" s="29">
        <v>8.5709999999999995E-2</v>
      </c>
      <c r="AM229" s="29">
        <v>0.14285999999999999</v>
      </c>
      <c r="AN229" s="50">
        <v>60130</v>
      </c>
      <c r="AO229" s="30">
        <v>301.60000000000002</v>
      </c>
      <c r="AP229" s="29">
        <v>0.59855000000000003</v>
      </c>
      <c r="AQ229" s="29">
        <v>1</v>
      </c>
      <c r="AR229" s="29">
        <v>0.124</v>
      </c>
      <c r="AS229" s="54">
        <v>20</v>
      </c>
      <c r="AT229" s="29">
        <v>0.13636000000000001</v>
      </c>
      <c r="AU229" s="29">
        <v>0.28895999999999999</v>
      </c>
      <c r="AV229" s="54">
        <v>20</v>
      </c>
      <c r="AW229" s="29">
        <v>0.13636000000000001</v>
      </c>
    </row>
    <row r="230" spans="1:49" x14ac:dyDescent="0.2">
      <c r="A230" s="17" t="str">
        <f t="shared" si="12"/>
        <v>UMass-MB</v>
      </c>
      <c r="B230" s="17" t="str">
        <f>IF(AND(OR(NOT(IsForecastDateRestricted),AND(D230&gt;=StartDate,D230&lt;=EndDate)),OR(NOT(IsTargetDateRestricted),AND(F230&gt;=FirstTargetDate,F230&lt;=EndTargetDate)),
OR(AND(Is1Week,E230="1 wk ahead inc death"),AND(Is2Week,E230="2 wk ahead inc death"),AND(Is3Week,E230="3 wk ahead inc death"),AND(Is4Week,E230="4 wk ahead inc death")),
OR(NOT(IsActiveModelsOnly),_xlfn.XLOOKUP(C230,'Model Analyzer'!B$4:B$100,'Model Analyzer'!C$4:C$100))),EvalData!C230,"NA")</f>
        <v>UMass-MB</v>
      </c>
      <c r="C230" s="17" t="s">
        <v>32</v>
      </c>
      <c r="D230" s="36" t="d">
        <v>2020-07-20</v>
      </c>
      <c r="E230" s="17" t="s">
        <v>11</v>
      </c>
      <c r="F230" s="36" t="d">
        <v>2020-07-25</v>
      </c>
      <c r="G230" s="30">
        <v>-1488</v>
      </c>
      <c r="H230" s="32">
        <v>-0.26200000000000001</v>
      </c>
      <c r="I230" s="28">
        <v>-0.23055</v>
      </c>
      <c r="J230" s="28">
        <v>-0.29964000000000002</v>
      </c>
      <c r="K230" s="29">
        <v>0</v>
      </c>
      <c r="L230" s="30">
        <v>12</v>
      </c>
      <c r="M230" s="29">
        <v>0.57691999999999999</v>
      </c>
      <c r="N230" s="30">
        <v>51</v>
      </c>
      <c r="O230" s="30">
        <v>15.82</v>
      </c>
      <c r="P230" s="30">
        <v>1236.3900000000001</v>
      </c>
      <c r="Q230" s="30">
        <v>40.409999999999997</v>
      </c>
      <c r="R230" s="38">
        <v>0.26373000000000002</v>
      </c>
      <c r="S230" s="32">
        <v>-7.9549999999999996E-2</v>
      </c>
      <c r="T230" s="29">
        <v>0.64314000000000004</v>
      </c>
      <c r="U230" s="29">
        <v>-0.28938000000000003</v>
      </c>
      <c r="V230" s="29">
        <v>0.49020000000000002</v>
      </c>
      <c r="W230" s="29">
        <v>7.843E-2</v>
      </c>
      <c r="X230" s="30">
        <v>142.03</v>
      </c>
      <c r="Y230" s="29">
        <v>0.33921000000000001</v>
      </c>
      <c r="Z230" s="29">
        <v>0.33044000000000001</v>
      </c>
      <c r="AA230" s="29">
        <v>0.62</v>
      </c>
      <c r="AB230" s="30">
        <v>1</v>
      </c>
      <c r="AC230" s="29">
        <v>1</v>
      </c>
      <c r="AD230" s="30">
        <v>51</v>
      </c>
      <c r="AE230" s="29">
        <v>0.96077999999999997</v>
      </c>
      <c r="AF230" s="33">
        <v>2.78</v>
      </c>
      <c r="AG230" s="33">
        <v>3.2770000000000001</v>
      </c>
      <c r="AH230" s="33">
        <v>4</v>
      </c>
      <c r="AI230" s="33">
        <v>5.6120000000000001</v>
      </c>
      <c r="AJ230" s="33">
        <v>6</v>
      </c>
      <c r="AK230" s="34">
        <v>13</v>
      </c>
      <c r="AL230" s="29">
        <v>0.23529</v>
      </c>
      <c r="AM230" s="29">
        <v>0.11765</v>
      </c>
      <c r="AN230" s="50">
        <v>30551</v>
      </c>
      <c r="AO230" s="30">
        <v>134.4</v>
      </c>
      <c r="AP230" s="29">
        <v>0.37598999999999999</v>
      </c>
      <c r="AQ230" s="29">
        <v>0.78493999999999997</v>
      </c>
      <c r="AR230" s="29">
        <v>0.64</v>
      </c>
      <c r="AS230" s="54">
        <v>3</v>
      </c>
      <c r="AT230" s="29">
        <v>0.90908999999999995</v>
      </c>
      <c r="AU230" s="29">
        <v>0.95374999999999999</v>
      </c>
      <c r="AV230" s="54">
        <v>1</v>
      </c>
      <c r="AW230" s="29">
        <v>1</v>
      </c>
    </row>
    <row r="231" spans="1:49" x14ac:dyDescent="0.2">
      <c r="A231" s="17" t="str">
        <f t="shared" si="12"/>
        <v>USC</v>
      </c>
      <c r="B231" s="17" t="str">
        <f>IF(AND(OR(NOT(IsForecastDateRestricted),AND(D231&gt;=StartDate,D231&lt;=EndDate)),OR(NOT(IsTargetDateRestricted),AND(F231&gt;=FirstTargetDate,F231&lt;=EndTargetDate)),
OR(AND(Is1Week,E231="1 wk ahead inc death"),AND(Is2Week,E231="2 wk ahead inc death"),AND(Is3Week,E231="3 wk ahead inc death"),AND(Is4Week,E231="4 wk ahead inc death")),
OR(NOT(IsActiveModelsOnly),_xlfn.XLOOKUP(C231,'Model Analyzer'!B$4:B$100,'Model Analyzer'!C$4:C$100))),EvalData!C231,"NA")</f>
        <v>USC</v>
      </c>
      <c r="C231" s="17" t="s">
        <v>33</v>
      </c>
      <c r="D231" s="36" t="d">
        <v>2020-07-20</v>
      </c>
      <c r="E231" s="17" t="s">
        <v>11</v>
      </c>
      <c r="F231" s="36" t="d">
        <v>2020-07-25</v>
      </c>
      <c r="G231" s="30">
        <v>-510</v>
      </c>
      <c r="H231" s="32">
        <v>-8.2000000000000003E-2</v>
      </c>
      <c r="I231" s="28">
        <v>-7.9020000000000007E-2</v>
      </c>
      <c r="J231" s="28">
        <v>-8.5800000000000001E-2</v>
      </c>
      <c r="K231" s="29">
        <v>0.9</v>
      </c>
      <c r="L231" s="30">
        <v>5</v>
      </c>
      <c r="M231" s="29">
        <v>0.84614999999999996</v>
      </c>
      <c r="N231" s="30">
        <v>51</v>
      </c>
      <c r="O231" s="30">
        <v>21.16</v>
      </c>
      <c r="P231" s="30">
        <v>1504.86</v>
      </c>
      <c r="Q231" s="30">
        <v>43.02</v>
      </c>
      <c r="R231" s="38">
        <v>0.31508000000000003</v>
      </c>
      <c r="S231" s="32">
        <v>9.0969999999999995E-2</v>
      </c>
      <c r="T231" s="29">
        <v>0.82050000000000001</v>
      </c>
      <c r="U231" s="29">
        <v>-1.84E-2</v>
      </c>
      <c r="V231" s="29">
        <v>0.41176000000000001</v>
      </c>
      <c r="W231" s="29">
        <v>0.21568999999999999</v>
      </c>
      <c r="X231" s="30">
        <v>121.54</v>
      </c>
      <c r="Y231" s="29">
        <v>0.52359</v>
      </c>
      <c r="Z231" s="29">
        <v>0.42043000000000003</v>
      </c>
      <c r="AA231" s="29">
        <v>0.51900000000000002</v>
      </c>
      <c r="AB231" s="30">
        <v>7</v>
      </c>
      <c r="AC231" s="29">
        <v>0.73912999999999995</v>
      </c>
    </row>
    <row r="232" spans="1:49" x14ac:dyDescent="0.2">
      <c r="A232" s="17" t="str">
        <f t="shared" si="12"/>
        <v>UT</v>
      </c>
      <c r="B232" s="17" t="str">
        <f>IF(AND(OR(NOT(IsForecastDateRestricted),AND(D232&gt;=StartDate,D232&lt;=EndDate)),OR(NOT(IsTargetDateRestricted),AND(F232&gt;=FirstTargetDate,F232&lt;=EndTargetDate)),
OR(AND(Is1Week,E232="1 wk ahead inc death"),AND(Is2Week,E232="2 wk ahead inc death"),AND(Is3Week,E232="3 wk ahead inc death"),AND(Is4Week,E232="4 wk ahead inc death")),
OR(NOT(IsActiveModelsOnly),_xlfn.XLOOKUP(C232,'Model Analyzer'!B$4:B$100,'Model Analyzer'!C$4:C$100))),EvalData!C232,"NA")</f>
        <v>UT</v>
      </c>
      <c r="C232" s="17" t="s">
        <v>34</v>
      </c>
      <c r="D232" s="36" t="d">
        <v>2020-07-20</v>
      </c>
      <c r="E232" s="17" t="s">
        <v>11</v>
      </c>
      <c r="F232" s="36" t="d">
        <v>2020-07-25</v>
      </c>
      <c r="G232" s="30">
        <v>-111</v>
      </c>
      <c r="H232" s="32">
        <v>-1.7000000000000001E-2</v>
      </c>
      <c r="I232" s="28">
        <v>-1.72E-2</v>
      </c>
      <c r="J232" s="28">
        <v>-1.7500000000000002E-2</v>
      </c>
      <c r="K232" s="29">
        <v>1</v>
      </c>
      <c r="L232" s="30">
        <v>1</v>
      </c>
      <c r="M232" s="29">
        <v>1</v>
      </c>
      <c r="N232" s="30">
        <v>51</v>
      </c>
      <c r="O232" s="30">
        <v>20.2</v>
      </c>
      <c r="P232" s="30">
        <v>1437.55</v>
      </c>
      <c r="Q232" s="30">
        <v>44.31</v>
      </c>
      <c r="R232" s="38">
        <v>0.26977000000000001</v>
      </c>
      <c r="S232" s="32">
        <v>4.7350000000000003E-2</v>
      </c>
      <c r="T232" s="29">
        <v>0.78991</v>
      </c>
      <c r="U232" s="29">
        <v>5.3999999999999999E-2</v>
      </c>
      <c r="V232" s="29">
        <v>0.41176000000000001</v>
      </c>
      <c r="W232" s="29">
        <v>0.23529</v>
      </c>
      <c r="X232" s="30">
        <v>111.08</v>
      </c>
      <c r="Y232" s="29">
        <v>0.54437000000000002</v>
      </c>
      <c r="Z232" s="29">
        <v>0.43307000000000001</v>
      </c>
      <c r="AA232" s="29">
        <v>0.55700000000000005</v>
      </c>
      <c r="AB232" s="30">
        <v>4</v>
      </c>
      <c r="AC232" s="29">
        <v>0.86956999999999995</v>
      </c>
      <c r="AD232" s="30">
        <v>51</v>
      </c>
      <c r="AE232" s="29">
        <v>0.76471</v>
      </c>
      <c r="AF232" s="33">
        <v>2.1720000000000002</v>
      </c>
      <c r="AG232" s="33">
        <v>2.6909999999999998</v>
      </c>
      <c r="AH232" s="33">
        <v>3.4239999999999999</v>
      </c>
      <c r="AI232" s="33">
        <v>6.4930000000000003</v>
      </c>
      <c r="AJ232" s="33">
        <v>6.0830000000000002</v>
      </c>
      <c r="AK232" s="34">
        <v>17</v>
      </c>
      <c r="AL232" s="29">
        <v>0.19608</v>
      </c>
      <c r="AM232" s="29">
        <v>0.13725000000000001</v>
      </c>
      <c r="AN232" s="50">
        <v>31012</v>
      </c>
      <c r="AO232" s="30">
        <v>369.9</v>
      </c>
      <c r="AP232" s="29">
        <v>0.41404000000000002</v>
      </c>
      <c r="AQ232" s="29">
        <v>0.86438000000000004</v>
      </c>
      <c r="AR232" s="29">
        <v>0.45400000000000001</v>
      </c>
      <c r="AS232" s="54">
        <v>8</v>
      </c>
      <c r="AT232" s="29">
        <v>0.68181999999999998</v>
      </c>
      <c r="AU232" s="29">
        <v>0.78656000000000004</v>
      </c>
      <c r="AV232" s="54">
        <v>7</v>
      </c>
      <c r="AW232" s="29">
        <v>0.72726999999999997</v>
      </c>
    </row>
    <row r="233" spans="1:49" x14ac:dyDescent="0.2">
      <c r="A233" s="17" t="str">
        <f t="shared" si="12"/>
        <v>YYG</v>
      </c>
      <c r="B233" s="17" t="str">
        <f>IF(AND(OR(NOT(IsForecastDateRestricted),AND(D233&gt;=StartDate,D233&lt;=EndDate)),OR(NOT(IsTargetDateRestricted),AND(F233&gt;=FirstTargetDate,F233&lt;=EndTargetDate)),
OR(AND(Is1Week,E233="1 wk ahead inc death"),AND(Is2Week,E233="2 wk ahead inc death"),AND(Is3Week,E233="3 wk ahead inc death"),AND(Is4Week,E233="4 wk ahead inc death")),
OR(NOT(IsActiveModelsOnly),_xlfn.XLOOKUP(C233,'Model Analyzer'!B$4:B$100,'Model Analyzer'!C$4:C$100))),EvalData!C233,"NA")</f>
        <v>YYG</v>
      </c>
      <c r="C233" s="17" t="s">
        <v>35</v>
      </c>
      <c r="D233" s="36" t="d">
        <v>2020-07-20</v>
      </c>
      <c r="E233" s="17" t="s">
        <v>11</v>
      </c>
      <c r="F233" s="36" t="d">
        <v>2020-07-25</v>
      </c>
      <c r="G233" s="30">
        <v>-1996</v>
      </c>
      <c r="H233" s="32">
        <v>-0.37</v>
      </c>
      <c r="I233" s="28">
        <v>-0.30926999999999999</v>
      </c>
      <c r="J233" s="28">
        <v>-0.44773000000000002</v>
      </c>
      <c r="K233" s="29">
        <v>0</v>
      </c>
      <c r="L233" s="30">
        <v>17</v>
      </c>
      <c r="M233" s="29">
        <v>0.38462000000000002</v>
      </c>
      <c r="N233" s="30">
        <v>51</v>
      </c>
      <c r="O233" s="30">
        <v>17.309999999999999</v>
      </c>
      <c r="P233" s="30">
        <v>1310.43</v>
      </c>
      <c r="Q233" s="30">
        <v>43.29</v>
      </c>
      <c r="R233" s="38">
        <v>0.32739000000000001</v>
      </c>
      <c r="S233" s="32">
        <v>-0.15956000000000001</v>
      </c>
      <c r="T233" s="29">
        <v>0.69933999999999996</v>
      </c>
      <c r="U233" s="29">
        <v>-0.43030000000000002</v>
      </c>
      <c r="V233" s="29">
        <v>0.47059000000000001</v>
      </c>
      <c r="W233" s="29">
        <v>0.11765</v>
      </c>
      <c r="X233" s="30">
        <v>146.58000000000001</v>
      </c>
      <c r="Y233" s="29">
        <v>0.34937000000000001</v>
      </c>
      <c r="Z233" s="29">
        <v>0.37171999999999999</v>
      </c>
      <c r="AA233" s="29">
        <v>0.53600000000000003</v>
      </c>
      <c r="AB233" s="30">
        <v>5</v>
      </c>
      <c r="AC233" s="29">
        <v>0.82608999999999999</v>
      </c>
      <c r="AD233" s="30">
        <v>51</v>
      </c>
      <c r="AE233" s="29">
        <v>0.92157</v>
      </c>
      <c r="AF233" s="33">
        <v>2.5</v>
      </c>
      <c r="AG233" s="33">
        <v>3.4239999999999999</v>
      </c>
      <c r="AH233" s="33">
        <v>4.3330000000000002</v>
      </c>
      <c r="AI233" s="33">
        <v>5.2510000000000003</v>
      </c>
      <c r="AJ233" s="33">
        <v>6.4580000000000002</v>
      </c>
      <c r="AK233" s="34">
        <v>8.4710000000000001</v>
      </c>
      <c r="AL233" s="29">
        <v>0.37254999999999999</v>
      </c>
      <c r="AM233" s="29">
        <v>5.8819999999999997E-2</v>
      </c>
      <c r="AN233" s="50">
        <v>40333</v>
      </c>
      <c r="AO233" s="30">
        <v>177.1</v>
      </c>
      <c r="AP233" s="29">
        <v>0.36795</v>
      </c>
      <c r="AQ233" s="29">
        <v>0.76817000000000002</v>
      </c>
      <c r="AR233" s="29">
        <v>0.51600000000000001</v>
      </c>
      <c r="AS233" s="54">
        <v>4</v>
      </c>
      <c r="AT233" s="29">
        <v>0.86363999999999996</v>
      </c>
      <c r="AU233" s="29">
        <v>0.91632999999999998</v>
      </c>
      <c r="AV233" s="54">
        <v>3</v>
      </c>
      <c r="AW233" s="29">
        <v>0.90908999999999995</v>
      </c>
    </row>
    <row r="234" spans="1:49" x14ac:dyDescent="0.2">
      <c r="A234" s="17" t="str">
        <f t="shared" si="12"/>
        <v>Baseline</v>
      </c>
      <c r="B234" s="17" t="str">
        <f>IF(AND(OR(NOT(IsForecastDateRestricted),AND(D234&gt;=StartDate,D234&lt;=EndDate)),OR(NOT(IsTargetDateRestricted),AND(F234&gt;=FirstTargetDate,F234&lt;=EndTargetDate)),
OR(AND(Is1Week,E234="1 wk ahead inc death"),AND(Is2Week,E234="2 wk ahead inc death"),AND(Is3Week,E234="3 wk ahead inc death"),AND(Is4Week,E234="4 wk ahead inc death")),
OR(NOT(IsActiveModelsOnly),_xlfn.XLOOKUP(C234,'Model Analyzer'!B$4:B$100,'Model Analyzer'!C$4:C$100))),EvalData!C234,"NA")</f>
        <v>Baseline</v>
      </c>
      <c r="C234" s="17" t="s">
        <v>12</v>
      </c>
      <c r="D234" s="36" t="d">
        <v>2020-07-20</v>
      </c>
      <c r="E234" s="17" t="s">
        <v>36</v>
      </c>
      <c r="F234" s="36" t="d">
        <v>2020-08-01</v>
      </c>
      <c r="G234" s="26">
        <v>-3739</v>
      </c>
      <c r="H234" s="27">
        <v>-0.3</v>
      </c>
      <c r="I234" s="28">
        <v>-0.25899</v>
      </c>
      <c r="J234" s="28">
        <v>-0.34949999999999998</v>
      </c>
      <c r="K234" s="29">
        <v>0</v>
      </c>
      <c r="L234" s="30">
        <v>14</v>
      </c>
      <c r="M234" s="29">
        <v>0.5</v>
      </c>
      <c r="N234" s="30">
        <v>51</v>
      </c>
      <c r="O234" s="26">
        <v>20.39</v>
      </c>
      <c r="P234" s="26">
        <v>3536.64</v>
      </c>
      <c r="Q234" s="26">
        <v>110.25</v>
      </c>
      <c r="R234" s="31">
        <v>0.38424000000000003</v>
      </c>
      <c r="S234" s="32">
        <v>-0.35243999999999998</v>
      </c>
      <c r="T234" s="29">
        <v>0.79046000000000005</v>
      </c>
      <c r="U234" s="29">
        <v>-0.32690999999999998</v>
      </c>
      <c r="V234" s="29">
        <v>0.27450999999999998</v>
      </c>
      <c r="W234" s="29">
        <v>0.19608</v>
      </c>
      <c r="X234" s="30">
        <v>260.91000000000003</v>
      </c>
      <c r="Y234" s="29">
        <v>0.51</v>
      </c>
      <c r="Z234" s="29">
        <v>0.51898999999999995</v>
      </c>
      <c r="AA234" s="29">
        <v>0.29499999999999998</v>
      </c>
      <c r="AB234" s="30">
        <v>12</v>
      </c>
      <c r="AC234" s="29">
        <v>0.52173999999999998</v>
      </c>
      <c r="AD234" s="30">
        <v>51</v>
      </c>
      <c r="AE234" s="29">
        <v>0.78430999999999995</v>
      </c>
      <c r="AF234" s="33">
        <v>3.6669999999999998</v>
      </c>
      <c r="AG234" s="33">
        <v>3.9460000000000002</v>
      </c>
      <c r="AH234" s="33">
        <v>3.988</v>
      </c>
      <c r="AI234" s="33">
        <v>3.8340000000000001</v>
      </c>
      <c r="AJ234" s="33">
        <v>4</v>
      </c>
      <c r="AK234" s="34">
        <v>4</v>
      </c>
      <c r="AL234" s="29">
        <v>0</v>
      </c>
      <c r="AM234" s="29">
        <v>0</v>
      </c>
      <c r="AN234" s="50">
        <v>26319</v>
      </c>
      <c r="AO234" s="30">
        <v>257.89999999999998</v>
      </c>
      <c r="AP234" s="29">
        <v>0.41985</v>
      </c>
      <c r="AQ234" s="29">
        <v>0.87651999999999997</v>
      </c>
      <c r="AR234" s="29">
        <v>0.82599999999999996</v>
      </c>
      <c r="AS234" s="54">
        <v>1</v>
      </c>
      <c r="AT234" s="29">
        <v>1</v>
      </c>
      <c r="AU234" s="29">
        <v>0.81035000000000001</v>
      </c>
      <c r="AV234" s="54">
        <v>5</v>
      </c>
      <c r="AW234" s="29">
        <v>0.81818000000000002</v>
      </c>
    </row>
    <row r="235" spans="1:49" x14ac:dyDescent="0.2">
      <c r="A235" s="17" t="str">
        <f t="shared" si="12"/>
        <v>Columbia</v>
      </c>
      <c r="B235" s="17" t="str">
        <f>IF(AND(OR(NOT(IsForecastDateRestricted),AND(D235&gt;=StartDate,D235&lt;=EndDate)),OR(NOT(IsTargetDateRestricted),AND(F235&gt;=FirstTargetDate,F235&lt;=EndTargetDate)),
OR(AND(Is1Week,E235="1 wk ahead inc death"),AND(Is2Week,E235="2 wk ahead inc death"),AND(Is3Week,E235="3 wk ahead inc death"),AND(Is4Week,E235="4 wk ahead inc death")),
OR(NOT(IsActiveModelsOnly),_xlfn.XLOOKUP(C235,'Model Analyzer'!B$4:B$100,'Model Analyzer'!C$4:C$100))),EvalData!C235,"NA")</f>
        <v>Columbia</v>
      </c>
      <c r="C235" s="17" t="s">
        <v>13</v>
      </c>
      <c r="D235" s="36" t="d">
        <v>2020-07-20</v>
      </c>
      <c r="E235" s="17" t="s">
        <v>36</v>
      </c>
      <c r="F235" s="36" t="d">
        <v>2020-08-01</v>
      </c>
      <c r="G235" s="30">
        <v>-4344</v>
      </c>
      <c r="H235" s="32">
        <v>-0.35799999999999998</v>
      </c>
      <c r="I235" s="28">
        <v>-0.30088999999999999</v>
      </c>
      <c r="J235" s="28">
        <v>-0.4304</v>
      </c>
      <c r="K235" s="29">
        <v>0</v>
      </c>
      <c r="L235" s="30">
        <v>17</v>
      </c>
      <c r="M235" s="29">
        <v>0.38462000000000002</v>
      </c>
      <c r="N235" s="30">
        <v>51</v>
      </c>
      <c r="O235" s="30">
        <v>87.86</v>
      </c>
      <c r="P235" s="30">
        <v>2750.69</v>
      </c>
      <c r="Q235" s="30">
        <v>99.12</v>
      </c>
      <c r="R235" s="38">
        <v>0.40677000000000002</v>
      </c>
      <c r="S235" s="32">
        <v>-0.37969000000000003</v>
      </c>
      <c r="T235" s="29">
        <v>1.1374599999999999</v>
      </c>
      <c r="U235" s="29">
        <v>-0.96382999999999996</v>
      </c>
      <c r="V235" s="29">
        <v>0.31373000000000001</v>
      </c>
      <c r="W235" s="29">
        <v>0.39216000000000001</v>
      </c>
      <c r="X235" s="30">
        <v>300.39</v>
      </c>
      <c r="Y235" s="29">
        <v>0.49803999999999998</v>
      </c>
      <c r="Z235" s="29">
        <v>0.75375999999999999</v>
      </c>
      <c r="AA235" s="29">
        <v>0.16900000000000001</v>
      </c>
      <c r="AB235" s="30">
        <v>17</v>
      </c>
      <c r="AC235" s="29">
        <v>0.30435000000000001</v>
      </c>
      <c r="AD235" s="30">
        <v>51</v>
      </c>
      <c r="AE235" s="29">
        <v>0.70587999999999995</v>
      </c>
      <c r="AF235" s="33">
        <v>1.76</v>
      </c>
      <c r="AG235" s="33">
        <v>3.1850000000000001</v>
      </c>
      <c r="AH235" s="33">
        <v>6.0709999999999997</v>
      </c>
      <c r="AI235" s="33">
        <v>20.434999999999999</v>
      </c>
      <c r="AJ235" s="33">
        <v>19.417000000000002</v>
      </c>
      <c r="AK235" s="34">
        <v>64</v>
      </c>
      <c r="AL235" s="29">
        <v>0.15686</v>
      </c>
      <c r="AM235" s="29">
        <v>0.25490000000000002</v>
      </c>
      <c r="AN235" s="50">
        <v>90641</v>
      </c>
      <c r="AO235" s="30">
        <v>336.3</v>
      </c>
      <c r="AP235" s="29">
        <v>0.33521000000000001</v>
      </c>
      <c r="AQ235" s="29">
        <v>0.69982</v>
      </c>
      <c r="AR235" s="29">
        <v>0.31</v>
      </c>
      <c r="AS235" s="54">
        <v>9</v>
      </c>
      <c r="AT235" s="29">
        <v>0.63636000000000004</v>
      </c>
      <c r="AU235" s="29">
        <v>0.65293000000000001</v>
      </c>
      <c r="AV235" s="54">
        <v>10</v>
      </c>
      <c r="AW235" s="29">
        <v>0.59091000000000005</v>
      </c>
    </row>
    <row r="236" spans="1:49" x14ac:dyDescent="0.2">
      <c r="A236" s="17" t="str">
        <f t="shared" si="12"/>
        <v>Columbia-UNC</v>
      </c>
      <c r="B236" s="17" t="str">
        <f>IF(AND(OR(NOT(IsForecastDateRestricted),AND(D236&gt;=StartDate,D236&lt;=EndDate)),OR(NOT(IsTargetDateRestricted),AND(F236&gt;=FirstTargetDate,F236&lt;=EndTargetDate)),
OR(AND(Is1Week,E236="1 wk ahead inc death"),AND(Is2Week,E236="2 wk ahead inc death"),AND(Is3Week,E236="3 wk ahead inc death"),AND(Is4Week,E236="4 wk ahead inc death")),
OR(NOT(IsActiveModelsOnly),_xlfn.XLOOKUP(C236,'Model Analyzer'!B$4:B$100,'Model Analyzer'!C$4:C$100))),EvalData!C236,"NA")</f>
        <v>Columbia-UNC</v>
      </c>
      <c r="C236" s="17" t="s">
        <v>14</v>
      </c>
      <c r="D236" s="36" t="d">
        <v>2020-07-20</v>
      </c>
      <c r="E236" s="17" t="s">
        <v>36</v>
      </c>
      <c r="F236" s="36" t="d">
        <v>2020-08-01</v>
      </c>
      <c r="G236" s="30">
        <v>-1473</v>
      </c>
      <c r="H236" s="32">
        <v>-0.108</v>
      </c>
      <c r="I236" s="28">
        <v>-0.10203</v>
      </c>
      <c r="J236" s="28">
        <v>-0.11362</v>
      </c>
      <c r="K236" s="29">
        <v>0.75</v>
      </c>
      <c r="L236" s="30">
        <v>3</v>
      </c>
      <c r="M236" s="29">
        <v>0.92308000000000001</v>
      </c>
      <c r="O236" s="30"/>
      <c r="P236" s="30"/>
      <c r="Q236" s="30"/>
      <c r="R236" s="38"/>
    </row>
    <row r="237" spans="1:49" x14ac:dyDescent="0.2">
      <c r="A237" s="17" t="str">
        <f t="shared" si="12"/>
        <v>Covid19Sim</v>
      </c>
      <c r="B237" s="17" t="str">
        <f>IF(AND(OR(NOT(IsForecastDateRestricted),AND(D237&gt;=StartDate,D237&lt;=EndDate)),OR(NOT(IsTargetDateRestricted),AND(F237&gt;=FirstTargetDate,F237&lt;=EndTargetDate)),
OR(AND(Is1Week,E237="1 wk ahead inc death"),AND(Is2Week,E237="2 wk ahead inc death"),AND(Is3Week,E237="3 wk ahead inc death"),AND(Is4Week,E237="4 wk ahead inc death")),
OR(NOT(IsActiveModelsOnly),_xlfn.XLOOKUP(C237,'Model Analyzer'!B$4:B$100,'Model Analyzer'!C$4:C$100))),EvalData!C237,"NA")</f>
        <v>Covid19Sim</v>
      </c>
      <c r="C237" s="17" t="s">
        <v>39</v>
      </c>
      <c r="D237" s="36" t="d">
        <v>2020-07-20</v>
      </c>
      <c r="E237" s="17" t="s">
        <v>36</v>
      </c>
      <c r="F237" s="36" t="d">
        <v>2020-08-01</v>
      </c>
      <c r="G237" s="30">
        <v>-6992</v>
      </c>
      <c r="H237" s="32">
        <v>-0.66200000000000003</v>
      </c>
      <c r="I237" s="28">
        <v>-0.48431000000000002</v>
      </c>
      <c r="J237" s="28">
        <v>-0.93915000000000004</v>
      </c>
      <c r="K237" s="29">
        <v>0</v>
      </c>
      <c r="L237" s="30">
        <v>24</v>
      </c>
      <c r="M237" s="29">
        <v>0.11538</v>
      </c>
      <c r="N237" s="30">
        <v>51</v>
      </c>
      <c r="O237" s="30">
        <v>109.34</v>
      </c>
      <c r="P237" s="30">
        <v>3889.24</v>
      </c>
      <c r="Q237" s="30">
        <v>112.22</v>
      </c>
      <c r="R237" s="38">
        <v>0.35433999999999999</v>
      </c>
      <c r="S237" s="32">
        <v>-0.25130999999999998</v>
      </c>
      <c r="T237" s="29">
        <v>0.35349999999999998</v>
      </c>
      <c r="U237" s="29">
        <v>2.5219999999999999E-2</v>
      </c>
      <c r="V237" s="29">
        <v>0.31373000000000001</v>
      </c>
      <c r="W237" s="29">
        <v>0.23529</v>
      </c>
      <c r="X237" s="30">
        <v>360.6</v>
      </c>
      <c r="Y237" s="29">
        <v>0.46956999999999999</v>
      </c>
      <c r="Z237" s="29">
        <v>0.55759999999999998</v>
      </c>
      <c r="AA237" s="29">
        <v>0.22500000000000001</v>
      </c>
      <c r="AB237" s="30">
        <v>14</v>
      </c>
      <c r="AC237" s="29">
        <v>0.43478</v>
      </c>
      <c r="AD237" s="30">
        <v>51</v>
      </c>
      <c r="AE237" s="29">
        <v>0.50980000000000003</v>
      </c>
      <c r="AF237" s="33">
        <v>0.79200000000000004</v>
      </c>
      <c r="AG237" s="33">
        <v>1.226</v>
      </c>
      <c r="AH237" s="33">
        <v>1.8819999999999999</v>
      </c>
      <c r="AI237" s="33">
        <v>2.8010000000000002</v>
      </c>
      <c r="AJ237" s="33">
        <v>3.254</v>
      </c>
      <c r="AK237" s="34">
        <v>7</v>
      </c>
      <c r="AL237" s="29">
        <v>1.9609999999999999E-2</v>
      </c>
      <c r="AM237" s="29">
        <v>0.29411999999999999</v>
      </c>
      <c r="AN237" s="50">
        <v>168829</v>
      </c>
      <c r="AO237" s="30">
        <v>478.6</v>
      </c>
      <c r="AP237" s="29">
        <v>0.74177999999999999</v>
      </c>
      <c r="AQ237" s="29">
        <v>1</v>
      </c>
      <c r="AR237" s="29">
        <v>0.20599999999999999</v>
      </c>
      <c r="AS237" s="54">
        <v>15</v>
      </c>
      <c r="AT237" s="29">
        <v>0.36364000000000002</v>
      </c>
      <c r="AU237" s="29">
        <v>0.53664000000000001</v>
      </c>
      <c r="AV237" s="54">
        <v>14</v>
      </c>
      <c r="AW237" s="29">
        <v>0.40909000000000001</v>
      </c>
    </row>
    <row r="238" spans="1:49" x14ac:dyDescent="0.2">
      <c r="A238" s="17" t="str">
        <f t="shared" si="12"/>
        <v>Ensemble</v>
      </c>
      <c r="B238" s="17" t="str">
        <f>IF(AND(OR(NOT(IsForecastDateRestricted),AND(D238&gt;=StartDate,D238&lt;=EndDate)),OR(NOT(IsTargetDateRestricted),AND(F238&gt;=FirstTargetDate,F238&lt;=EndTargetDate)),
OR(AND(Is1Week,E238="1 wk ahead inc death"),AND(Is2Week,E238="2 wk ahead inc death"),AND(Is3Week,E238="3 wk ahead inc death"),AND(Is4Week,E238="4 wk ahead inc death")),
OR(NOT(IsActiveModelsOnly),_xlfn.XLOOKUP(C238,'Model Analyzer'!B$4:B$100,'Model Analyzer'!C$4:C$100))),EvalData!C238,"NA")</f>
        <v>Ensemble</v>
      </c>
      <c r="C238" s="17" t="s">
        <v>15</v>
      </c>
      <c r="D238" s="36" t="d">
        <v>2020-07-20</v>
      </c>
      <c r="E238" s="17" t="s">
        <v>36</v>
      </c>
      <c r="F238" s="36" t="d">
        <v>2020-08-01</v>
      </c>
      <c r="G238" s="30">
        <v>-3475</v>
      </c>
      <c r="H238" s="32">
        <v>-0.27500000000000002</v>
      </c>
      <c r="I238" s="28">
        <v>-0.2407</v>
      </c>
      <c r="J238" s="28">
        <v>-0.317</v>
      </c>
      <c r="K238" s="29">
        <v>0</v>
      </c>
      <c r="L238" s="30">
        <v>13</v>
      </c>
      <c r="M238" s="29">
        <v>0.53846000000000005</v>
      </c>
      <c r="N238" s="30">
        <v>51</v>
      </c>
      <c r="O238" s="30">
        <v>9.15</v>
      </c>
      <c r="P238" s="30">
        <v>1982.88</v>
      </c>
      <c r="Q238" s="30">
        <v>82.41</v>
      </c>
      <c r="R238" s="38">
        <v>0.23916000000000001</v>
      </c>
      <c r="S238" s="32">
        <v>-0.14007</v>
      </c>
      <c r="T238" s="29">
        <v>0.44116</v>
      </c>
      <c r="U238" s="29">
        <v>-9.8449999999999996E-2</v>
      </c>
      <c r="V238" s="29">
        <v>0.47059000000000001</v>
      </c>
      <c r="W238" s="29">
        <v>9.8040000000000002E-2</v>
      </c>
      <c r="X238" s="30">
        <v>274.52999999999997</v>
      </c>
      <c r="Y238" s="29">
        <v>0.33234000000000002</v>
      </c>
      <c r="Z238" s="29">
        <v>0.31202000000000002</v>
      </c>
      <c r="AA238" s="29">
        <v>0.60699999999999998</v>
      </c>
      <c r="AB238" s="30">
        <v>1</v>
      </c>
      <c r="AC238" s="29">
        <v>1</v>
      </c>
      <c r="AD238" s="30">
        <v>51</v>
      </c>
      <c r="AE238" s="29">
        <v>0.88234999999999997</v>
      </c>
      <c r="AF238" s="33">
        <v>2.3540000000000001</v>
      </c>
      <c r="AG238" s="33">
        <v>2.9180000000000001</v>
      </c>
      <c r="AH238" s="33">
        <v>3.4740000000000002</v>
      </c>
      <c r="AI238" s="33">
        <v>5.62</v>
      </c>
      <c r="AJ238" s="33">
        <v>4.67</v>
      </c>
      <c r="AK238" s="34">
        <v>9</v>
      </c>
      <c r="AL238" s="29">
        <v>0.15686</v>
      </c>
      <c r="AM238" s="29">
        <v>9.8040000000000002E-2</v>
      </c>
      <c r="AN238" s="50">
        <v>64946</v>
      </c>
      <c r="AO238" s="30">
        <v>131.5</v>
      </c>
      <c r="AP238" s="29">
        <v>0.42008000000000001</v>
      </c>
      <c r="AQ238" s="29">
        <v>0.877</v>
      </c>
      <c r="AR238" s="29">
        <v>0.66</v>
      </c>
      <c r="AS238" s="54">
        <v>3</v>
      </c>
      <c r="AT238" s="29">
        <v>0.90908999999999995</v>
      </c>
      <c r="AU238" s="29">
        <v>0.91366000000000003</v>
      </c>
      <c r="AV238" s="54">
        <v>2</v>
      </c>
      <c r="AW238" s="29">
        <v>0.95455000000000001</v>
      </c>
    </row>
    <row r="239" spans="1:49" x14ac:dyDescent="0.2">
      <c r="A239" s="17" t="str">
        <f t="shared" si="12"/>
        <v>ERDC</v>
      </c>
      <c r="B239" s="17" t="str">
        <f>IF(AND(OR(NOT(IsForecastDateRestricted),AND(D239&gt;=StartDate,D239&lt;=EndDate)),OR(NOT(IsTargetDateRestricted),AND(F239&gt;=FirstTargetDate,F239&lt;=EndTargetDate)),
OR(AND(Is1Week,E239="1 wk ahead inc death"),AND(Is2Week,E239="2 wk ahead inc death"),AND(Is3Week,E239="3 wk ahead inc death"),AND(Is4Week,E239="4 wk ahead inc death")),
OR(NOT(IsActiveModelsOnly),_xlfn.XLOOKUP(C239,'Model Analyzer'!B$4:B$100,'Model Analyzer'!C$4:C$100))),EvalData!C239,"NA")</f>
        <v>ERDC</v>
      </c>
      <c r="C239" s="17" t="s">
        <v>16</v>
      </c>
      <c r="D239" s="36" t="d">
        <v>2020-07-20</v>
      </c>
      <c r="E239" s="17" t="s">
        <v>36</v>
      </c>
      <c r="F239" s="36" t="d">
        <v>2020-08-01</v>
      </c>
      <c r="G239" s="30">
        <v>3298</v>
      </c>
      <c r="H239" s="32">
        <v>0.20599999999999999</v>
      </c>
      <c r="I239" s="28">
        <v>0.22844</v>
      </c>
      <c r="J239" s="28">
        <v>0.22844</v>
      </c>
      <c r="K239" s="29">
        <v>0.75</v>
      </c>
      <c r="L239" s="30">
        <v>10</v>
      </c>
      <c r="M239" s="29">
        <v>0.65385000000000004</v>
      </c>
      <c r="N239" s="30">
        <v>51</v>
      </c>
      <c r="O239" s="30">
        <v>19.63</v>
      </c>
      <c r="P239" s="30">
        <v>7192.46</v>
      </c>
      <c r="Q239" s="30">
        <v>165.76</v>
      </c>
      <c r="R239" s="38">
        <v>0.34986</v>
      </c>
      <c r="S239" s="32">
        <v>0.33167000000000002</v>
      </c>
      <c r="T239" s="29">
        <v>0.77703999999999995</v>
      </c>
      <c r="U239" s="29">
        <v>0.54457</v>
      </c>
      <c r="V239" s="29">
        <v>0.25490000000000002</v>
      </c>
      <c r="W239" s="29">
        <v>0.27450999999999998</v>
      </c>
      <c r="X239" s="30">
        <v>433.2</v>
      </c>
      <c r="Y239" s="29">
        <v>0.72787999999999997</v>
      </c>
      <c r="Z239" s="29">
        <v>0.47993999999999998</v>
      </c>
      <c r="AA239" s="29">
        <v>0.21299999999999999</v>
      </c>
      <c r="AB239" s="30">
        <v>15</v>
      </c>
      <c r="AC239" s="29">
        <v>0.39129999999999998</v>
      </c>
      <c r="AD239" s="30">
        <v>51</v>
      </c>
      <c r="AE239" s="29">
        <v>0.13725000000000001</v>
      </c>
      <c r="AF239" s="33">
        <v>1.081</v>
      </c>
      <c r="AG239" s="33">
        <v>1.1180000000000001</v>
      </c>
      <c r="AH239" s="33">
        <v>1.2</v>
      </c>
      <c r="AI239" s="33">
        <v>1.32</v>
      </c>
      <c r="AJ239" s="33">
        <v>1.282</v>
      </c>
      <c r="AK239" s="34">
        <v>1.7230000000000001</v>
      </c>
      <c r="AL239" s="29">
        <v>0</v>
      </c>
      <c r="AM239" s="29">
        <v>0</v>
      </c>
      <c r="AN239" s="50">
        <v>299885</v>
      </c>
      <c r="AO239" s="30">
        <v>1126.4000000000001</v>
      </c>
      <c r="AP239" s="29">
        <v>0.87839999999999996</v>
      </c>
      <c r="AQ239" s="29">
        <v>1</v>
      </c>
      <c r="AR239" s="29">
        <v>0.14399999999999999</v>
      </c>
      <c r="AS239" s="54">
        <v>18</v>
      </c>
      <c r="AT239" s="29">
        <v>0.22727</v>
      </c>
      <c r="AU239" s="29">
        <v>0.14448</v>
      </c>
      <c r="AV239" s="54">
        <v>23</v>
      </c>
      <c r="AW239" s="29">
        <v>0</v>
      </c>
    </row>
    <row r="240" spans="1:49" x14ac:dyDescent="0.2">
      <c r="A240" s="17" t="str">
        <f t="shared" si="12"/>
        <v>GT-DeepCOVID</v>
      </c>
      <c r="B240" s="17" t="str">
        <f>IF(AND(OR(NOT(IsForecastDateRestricted),AND(D240&gt;=StartDate,D240&lt;=EndDate)),OR(NOT(IsTargetDateRestricted),AND(F240&gt;=FirstTargetDate,F240&lt;=EndTargetDate)),
OR(AND(Is1Week,E240="1 wk ahead inc death"),AND(Is2Week,E240="2 wk ahead inc death"),AND(Is3Week,E240="3 wk ahead inc death"),AND(Is4Week,E240="4 wk ahead inc death")),
OR(NOT(IsActiveModelsOnly),_xlfn.XLOOKUP(C240,'Model Analyzer'!B$4:B$100,'Model Analyzer'!C$4:C$100))),EvalData!C240,"NA")</f>
        <v>GT-DeepCOVID</v>
      </c>
      <c r="C240" s="17" t="s">
        <v>17</v>
      </c>
      <c r="D240" s="36" t="d">
        <v>2020-07-20</v>
      </c>
      <c r="E240" s="17" t="s">
        <v>36</v>
      </c>
      <c r="F240" s="36" t="d">
        <v>2020-08-01</v>
      </c>
      <c r="G240" s="26">
        <v>-2516</v>
      </c>
      <c r="H240" s="27">
        <v>-0.191</v>
      </c>
      <c r="I240" s="28">
        <v>-0.17427000000000001</v>
      </c>
      <c r="J240" s="28">
        <v>-0.21106</v>
      </c>
      <c r="K240" s="29">
        <v>0.75</v>
      </c>
      <c r="L240" s="30">
        <v>8</v>
      </c>
      <c r="M240" s="29">
        <v>0.73077000000000003</v>
      </c>
      <c r="N240" s="30">
        <v>45</v>
      </c>
      <c r="O240" s="26">
        <v>14.93</v>
      </c>
      <c r="P240" s="26">
        <v>9573.98</v>
      </c>
      <c r="Q240" s="26">
        <v>86.16</v>
      </c>
      <c r="R240" s="31">
        <v>0.29010000000000002</v>
      </c>
      <c r="S240" s="32">
        <v>0</v>
      </c>
      <c r="T240" s="29">
        <v>0.68996999999999997</v>
      </c>
      <c r="U240" s="29">
        <v>0.27435999999999999</v>
      </c>
      <c r="V240" s="29">
        <v>0.4</v>
      </c>
      <c r="W240" s="29">
        <v>0.15556</v>
      </c>
      <c r="X240" s="30">
        <v>184.41</v>
      </c>
      <c r="Y240" s="29">
        <v>0.60728000000000004</v>
      </c>
      <c r="Z240" s="29">
        <v>0.38929000000000002</v>
      </c>
      <c r="AA240" s="29">
        <v>0.437</v>
      </c>
      <c r="AB240" s="30">
        <v>8</v>
      </c>
      <c r="AC240" s="29">
        <v>0.69564999999999999</v>
      </c>
      <c r="AD240" s="30">
        <v>45</v>
      </c>
      <c r="AE240" s="29">
        <v>0.64444000000000001</v>
      </c>
      <c r="AF240" s="33">
        <v>1.716</v>
      </c>
      <c r="AG240" s="33">
        <v>1.9810000000000001</v>
      </c>
      <c r="AH240" s="33">
        <v>2.2480000000000002</v>
      </c>
      <c r="AI240" s="33">
        <v>2.5910000000000002</v>
      </c>
      <c r="AJ240" s="33">
        <v>2.9089999999999998</v>
      </c>
      <c r="AK240" s="34">
        <v>3.915</v>
      </c>
      <c r="AL240" s="29">
        <v>6.6669999999999993E-2</v>
      </c>
      <c r="AM240" s="29">
        <v>0</v>
      </c>
      <c r="AN240" s="50">
        <v>69692</v>
      </c>
      <c r="AO240" s="30">
        <v>483.2</v>
      </c>
      <c r="AP240" s="29">
        <v>0.59</v>
      </c>
      <c r="AQ240" s="29">
        <v>1</v>
      </c>
      <c r="AR240" s="29">
        <v>0.53700000000000003</v>
      </c>
      <c r="AS240" s="54">
        <v>4</v>
      </c>
      <c r="AT240" s="29">
        <v>0.86363999999999996</v>
      </c>
      <c r="AU240" s="29">
        <v>0.59855999999999998</v>
      </c>
      <c r="AV240" s="54">
        <v>12</v>
      </c>
      <c r="AW240" s="29">
        <v>0.5</v>
      </c>
    </row>
    <row r="241" spans="1:49" x14ac:dyDescent="0.2">
      <c r="A241" s="17" t="str">
        <f t="shared" si="12"/>
        <v>IHME</v>
      </c>
      <c r="B241" s="17" t="str">
        <f>IF(AND(OR(NOT(IsForecastDateRestricted),AND(D241&gt;=StartDate,D241&lt;=EndDate)),OR(NOT(IsTargetDateRestricted),AND(F241&gt;=FirstTargetDate,F241&lt;=EndTargetDate)),
OR(AND(Is1Week,E241="1 wk ahead inc death"),AND(Is2Week,E241="2 wk ahead inc death"),AND(Is3Week,E241="3 wk ahead inc death"),AND(Is4Week,E241="4 wk ahead inc death")),
OR(NOT(IsActiveModelsOnly),_xlfn.XLOOKUP(C241,'Model Analyzer'!B$4:B$100,'Model Analyzer'!C$4:C$100))),EvalData!C241,"NA")</f>
        <v>IHME</v>
      </c>
      <c r="C241" s="17" t="s">
        <v>18</v>
      </c>
      <c r="D241" s="36" t="d">
        <v>2020-07-20</v>
      </c>
      <c r="E241" s="17" t="s">
        <v>36</v>
      </c>
      <c r="F241" s="36" t="d">
        <v>2020-08-01</v>
      </c>
      <c r="G241" s="30">
        <v>-2845</v>
      </c>
      <c r="H241" s="32">
        <v>-0.219</v>
      </c>
      <c r="I241" s="28">
        <v>-0.19706000000000001</v>
      </c>
      <c r="J241" s="28">
        <v>-0.24543000000000001</v>
      </c>
      <c r="K241" s="29">
        <v>0.75</v>
      </c>
      <c r="L241" s="30">
        <v>11</v>
      </c>
      <c r="M241" s="29">
        <v>0.61538000000000004</v>
      </c>
      <c r="N241" s="30">
        <v>51</v>
      </c>
      <c r="O241" s="30">
        <v>102.53</v>
      </c>
      <c r="P241" s="30">
        <v>6666.44</v>
      </c>
      <c r="Q241" s="30">
        <v>144.86000000000001</v>
      </c>
      <c r="R241" s="38">
        <v>0.54666000000000003</v>
      </c>
      <c r="S241" s="32">
        <v>-0.39087</v>
      </c>
      <c r="T241" s="29">
        <v>0.28456999999999999</v>
      </c>
      <c r="U241" s="29">
        <v>0.28997000000000001</v>
      </c>
      <c r="V241" s="29">
        <v>0.19608</v>
      </c>
      <c r="W241" s="29">
        <v>0.41176000000000001</v>
      </c>
      <c r="X241" s="30">
        <v>307.05</v>
      </c>
      <c r="Y241" s="29">
        <v>0.74392999999999998</v>
      </c>
      <c r="Z241" s="29">
        <v>0.92296</v>
      </c>
      <c r="AA241" s="29">
        <v>1.6E-2</v>
      </c>
      <c r="AB241" s="30">
        <v>23</v>
      </c>
      <c r="AC241" s="29">
        <v>4.3479999999999998E-2</v>
      </c>
      <c r="AD241" s="30">
        <v>51</v>
      </c>
      <c r="AE241" s="29">
        <v>0.35293999999999998</v>
      </c>
      <c r="AF241" s="33">
        <v>1</v>
      </c>
      <c r="AG241" s="33">
        <v>1.6639999999999999</v>
      </c>
      <c r="AH241" s="33">
        <v>2.3330000000000002</v>
      </c>
      <c r="AI241" s="33">
        <v>3.1240000000000001</v>
      </c>
      <c r="AJ241" s="33">
        <v>3.0470000000000002</v>
      </c>
      <c r="AK241" s="34">
        <v>4.0430000000000001</v>
      </c>
      <c r="AL241" s="29">
        <v>0</v>
      </c>
      <c r="AM241" s="29">
        <v>3.9219999999999998E-2</v>
      </c>
      <c r="AN241" s="50">
        <v>120456</v>
      </c>
      <c r="AO241" s="30">
        <v>972.7</v>
      </c>
      <c r="AP241" s="29">
        <v>0.65047999999999995</v>
      </c>
      <c r="AQ241" s="29">
        <v>1</v>
      </c>
      <c r="AR241" s="29">
        <v>0.33</v>
      </c>
      <c r="AS241" s="54">
        <v>8</v>
      </c>
      <c r="AT241" s="29">
        <v>0.68181999999999998</v>
      </c>
      <c r="AU241" s="29">
        <v>0.37152000000000002</v>
      </c>
      <c r="AV241" s="54">
        <v>17</v>
      </c>
      <c r="AW241" s="29">
        <v>0.27272999999999997</v>
      </c>
    </row>
    <row r="242" spans="1:49" x14ac:dyDescent="0.2">
      <c r="A242" s="17" t="str">
        <f t="shared" si="12"/>
        <v>ISU</v>
      </c>
      <c r="B242" s="17" t="str">
        <f>IF(AND(OR(NOT(IsForecastDateRestricted),AND(D242&gt;=StartDate,D242&lt;=EndDate)),OR(NOT(IsTargetDateRestricted),AND(F242&gt;=FirstTargetDate,F242&lt;=EndTargetDate)),
OR(AND(Is1Week,E242="1 wk ahead inc death"),AND(Is2Week,E242="2 wk ahead inc death"),AND(Is3Week,E242="3 wk ahead inc death"),AND(Is4Week,E242="4 wk ahead inc death")),
OR(NOT(IsActiveModelsOnly),_xlfn.XLOOKUP(C242,'Model Analyzer'!B$4:B$100,'Model Analyzer'!C$4:C$100))),EvalData!C242,"NA")</f>
        <v>ISU</v>
      </c>
      <c r="C242" s="17" t="s">
        <v>41</v>
      </c>
      <c r="D242" s="36" t="d">
        <v>2020-07-20</v>
      </c>
      <c r="E242" s="17" t="s">
        <v>36</v>
      </c>
      <c r="F242" s="36" t="d">
        <v>2020-08-01</v>
      </c>
      <c r="G242" s="30">
        <v>-4824</v>
      </c>
      <c r="H242" s="32">
        <v>-0.40699999999999997</v>
      </c>
      <c r="I242" s="28">
        <v>-0.33413999999999999</v>
      </c>
      <c r="J242" s="28">
        <v>-0.50182000000000004</v>
      </c>
      <c r="K242" s="29">
        <v>0</v>
      </c>
      <c r="L242" s="30">
        <v>19</v>
      </c>
      <c r="M242" s="29">
        <v>0.30769000000000002</v>
      </c>
      <c r="N242" s="30">
        <v>49</v>
      </c>
      <c r="O242" s="30">
        <v>40.97</v>
      </c>
      <c r="P242" s="30">
        <v>3911.59</v>
      </c>
      <c r="Q242" s="30">
        <v>121.35</v>
      </c>
      <c r="R242" s="38">
        <v>0.54308000000000001</v>
      </c>
      <c r="S242" s="32">
        <v>-0.57913000000000003</v>
      </c>
      <c r="T242" s="29">
        <v>1.4587600000000001</v>
      </c>
      <c r="U242" s="29">
        <v>-1.0257099999999999</v>
      </c>
      <c r="V242" s="29">
        <v>0.20408000000000001</v>
      </c>
      <c r="W242" s="29">
        <v>0.53061000000000003</v>
      </c>
      <c r="X242" s="30">
        <v>294.83999999999997</v>
      </c>
      <c r="Y242" s="29">
        <v>0.61285000000000001</v>
      </c>
      <c r="Z242" s="29">
        <v>0.71530000000000005</v>
      </c>
      <c r="AA242" s="29">
        <v>3.9E-2</v>
      </c>
      <c r="AB242" s="30">
        <v>22</v>
      </c>
      <c r="AC242" s="29">
        <v>8.6959999999999996E-2</v>
      </c>
      <c r="AD242" s="30">
        <v>49</v>
      </c>
      <c r="AE242" s="29">
        <v>0.42857000000000001</v>
      </c>
      <c r="AF242" s="33">
        <v>1.627</v>
      </c>
      <c r="AG242" s="33">
        <v>1.865</v>
      </c>
      <c r="AH242" s="33">
        <v>2.6349999999999998</v>
      </c>
      <c r="AI242" s="33">
        <v>7.9740000000000002</v>
      </c>
      <c r="AJ242" s="33">
        <v>4.6669999999999998</v>
      </c>
      <c r="AK242" s="34">
        <v>16.8</v>
      </c>
      <c r="AL242" s="29">
        <v>4.0820000000000002E-2</v>
      </c>
      <c r="AM242" s="29">
        <v>0.10204000000000001</v>
      </c>
      <c r="AN242" s="50">
        <v>134946</v>
      </c>
      <c r="AO242" s="30">
        <v>542.4</v>
      </c>
      <c r="AP242" s="29">
        <v>0.50961999999999996</v>
      </c>
      <c r="AQ242" s="29">
        <v>1</v>
      </c>
      <c r="AR242" s="29">
        <v>0.28899999999999998</v>
      </c>
      <c r="AS242" s="54">
        <v>10</v>
      </c>
      <c r="AT242" s="29">
        <v>0.59091000000000005</v>
      </c>
      <c r="AU242" s="29">
        <v>0.43343999999999999</v>
      </c>
      <c r="AV242" s="54">
        <v>15</v>
      </c>
      <c r="AW242" s="29">
        <v>0.36364000000000002</v>
      </c>
    </row>
    <row r="243" spans="1:49" x14ac:dyDescent="0.2">
      <c r="A243" s="17" t="str">
        <f t="shared" si="12"/>
        <v>JHU</v>
      </c>
      <c r="B243" s="17" t="str">
        <f>IF(AND(OR(NOT(IsForecastDateRestricted),AND(D243&gt;=StartDate,D243&lt;=EndDate)),OR(NOT(IsTargetDateRestricted),AND(F243&gt;=FirstTargetDate,F243&lt;=EndTargetDate)),
OR(AND(Is1Week,E243="1 wk ahead inc death"),AND(Is2Week,E243="2 wk ahead inc death"),AND(Is3Week,E243="3 wk ahead inc death"),AND(Is4Week,E243="4 wk ahead inc death")),
OR(NOT(IsActiveModelsOnly),_xlfn.XLOOKUP(C243,'Model Analyzer'!B$4:B$100,'Model Analyzer'!C$4:C$100))),EvalData!C243,"NA")</f>
        <v>JHU</v>
      </c>
      <c r="C243" s="17" t="s">
        <v>19</v>
      </c>
      <c r="D243" s="36" t="d">
        <v>2020-07-20</v>
      </c>
      <c r="E243" s="17" t="s">
        <v>36</v>
      </c>
      <c r="F243" s="36" t="d">
        <v>2020-08-01</v>
      </c>
      <c r="G243" s="30">
        <v>-2402</v>
      </c>
      <c r="H243" s="32">
        <v>-0.182</v>
      </c>
      <c r="I243" s="28">
        <v>-0.16638</v>
      </c>
      <c r="J243" s="28">
        <v>-0.19958000000000001</v>
      </c>
      <c r="K243" s="29">
        <v>0.75</v>
      </c>
      <c r="L243" s="30">
        <v>7</v>
      </c>
      <c r="M243" s="29">
        <v>0.76922999999999997</v>
      </c>
      <c r="N243" s="30">
        <v>51</v>
      </c>
      <c r="O243" s="30">
        <v>44.09</v>
      </c>
      <c r="P243" s="30">
        <v>3675.26</v>
      </c>
      <c r="Q243" s="30">
        <v>125.92</v>
      </c>
      <c r="R243" s="38">
        <v>0.45471</v>
      </c>
      <c r="S243" s="32">
        <v>0.26662999999999998</v>
      </c>
      <c r="T243" s="29">
        <v>0.94593000000000005</v>
      </c>
      <c r="U243" s="29">
        <v>0.34078999999999998</v>
      </c>
      <c r="V243" s="29">
        <v>0.21568999999999999</v>
      </c>
      <c r="W243" s="29">
        <v>0.27450999999999998</v>
      </c>
      <c r="X243" s="30">
        <v>334.76</v>
      </c>
      <c r="Y243" s="29">
        <v>0.78051000000000004</v>
      </c>
      <c r="Z243" s="29">
        <v>0.56374000000000002</v>
      </c>
      <c r="AA243" s="29">
        <v>0.158</v>
      </c>
      <c r="AB243" s="30">
        <v>18</v>
      </c>
      <c r="AC243" s="29">
        <v>0.26086999999999999</v>
      </c>
      <c r="AD243" s="30">
        <v>51</v>
      </c>
      <c r="AE243" s="29">
        <v>0.96077999999999997</v>
      </c>
      <c r="AF243" s="33">
        <v>3.02</v>
      </c>
      <c r="AG243" s="33">
        <v>4.069</v>
      </c>
      <c r="AH243" s="33">
        <v>8.1</v>
      </c>
      <c r="AI243" s="33">
        <v>20.928999999999998</v>
      </c>
      <c r="AJ243" s="33">
        <v>18.457999999999998</v>
      </c>
      <c r="AK243" s="34">
        <v>64</v>
      </c>
      <c r="AL243" s="29">
        <v>0.33333000000000002</v>
      </c>
      <c r="AM243" s="29">
        <v>0.41176000000000001</v>
      </c>
      <c r="AN243" s="50">
        <v>55089</v>
      </c>
      <c r="AO243" s="30">
        <v>289.7</v>
      </c>
      <c r="AP243" s="29">
        <v>0.27695999999999998</v>
      </c>
      <c r="AQ243" s="29">
        <v>0.57820000000000005</v>
      </c>
      <c r="AR243" s="29">
        <v>0.22700000000000001</v>
      </c>
      <c r="AS243" s="54">
        <v>13</v>
      </c>
      <c r="AT243" s="29">
        <v>0.45455000000000001</v>
      </c>
      <c r="AU243" s="29">
        <v>0.82208000000000003</v>
      </c>
      <c r="AV243" s="54">
        <v>4</v>
      </c>
      <c r="AW243" s="29">
        <v>0.86363999999999996</v>
      </c>
    </row>
    <row r="244" spans="1:49" x14ac:dyDescent="0.2">
      <c r="A244" s="17" t="str">
        <f t="shared" si="12"/>
        <v>LANL</v>
      </c>
      <c r="B244" s="17" t="str">
        <f>IF(AND(OR(NOT(IsForecastDateRestricted),AND(D244&gt;=StartDate,D244&lt;=EndDate)),OR(NOT(IsTargetDateRestricted),AND(F244&gt;=FirstTargetDate,F244&lt;=EndTargetDate)),
OR(AND(Is1Week,E244="1 wk ahead inc death"),AND(Is2Week,E244="2 wk ahead inc death"),AND(Is3Week,E244="3 wk ahead inc death"),AND(Is4Week,E244="4 wk ahead inc death")),
OR(NOT(IsActiveModelsOnly),_xlfn.XLOOKUP(C244,'Model Analyzer'!B$4:B$100,'Model Analyzer'!C$4:C$100))),EvalData!C244,"NA")</f>
        <v>LANL</v>
      </c>
      <c r="C244" s="17" t="s">
        <v>20</v>
      </c>
      <c r="D244" s="36" t="d">
        <v>2020-07-20</v>
      </c>
      <c r="E244" s="17" t="s">
        <v>36</v>
      </c>
      <c r="F244" s="36" t="d">
        <v>2020-08-01</v>
      </c>
      <c r="G244" s="30">
        <v>-6044</v>
      </c>
      <c r="H244" s="32">
        <v>-0.54200000000000004</v>
      </c>
      <c r="I244" s="28">
        <v>-0.41865000000000002</v>
      </c>
      <c r="J244" s="28">
        <v>-0.72011999999999998</v>
      </c>
      <c r="K244" s="29">
        <v>0</v>
      </c>
      <c r="L244" s="30">
        <v>22</v>
      </c>
      <c r="M244" s="29">
        <v>0.19231000000000001</v>
      </c>
      <c r="N244" s="30">
        <v>51</v>
      </c>
      <c r="O244" s="30">
        <v>19.25</v>
      </c>
      <c r="P244" s="30">
        <v>3947.18</v>
      </c>
      <c r="Q244" s="30">
        <v>131.13999999999999</v>
      </c>
      <c r="R244" s="38">
        <v>0.44330000000000003</v>
      </c>
      <c r="S244" s="32">
        <v>-0.32778000000000002</v>
      </c>
      <c r="T244" s="29">
        <v>0.77</v>
      </c>
      <c r="U244" s="29">
        <v>-0.38496000000000002</v>
      </c>
      <c r="V244" s="29">
        <v>0.25490000000000002</v>
      </c>
      <c r="W244" s="29">
        <v>0.17646999999999999</v>
      </c>
      <c r="X244" s="30">
        <v>378.89</v>
      </c>
      <c r="Y244" s="29">
        <v>0.45311000000000001</v>
      </c>
      <c r="Z244" s="29">
        <v>0.46906999999999999</v>
      </c>
      <c r="AA244" s="29">
        <v>0.245</v>
      </c>
      <c r="AB244" s="30">
        <v>13</v>
      </c>
      <c r="AC244" s="29">
        <v>0.47826000000000002</v>
      </c>
      <c r="AD244" s="30">
        <v>51</v>
      </c>
      <c r="AE244" s="29">
        <v>0.86275000000000002</v>
      </c>
      <c r="AF244" s="33">
        <v>4.1449999999999996</v>
      </c>
      <c r="AG244" s="33">
        <v>4.8559999999999999</v>
      </c>
      <c r="AH244" s="33">
        <v>5.9139999999999997</v>
      </c>
      <c r="AI244" s="33">
        <v>8.8840000000000003</v>
      </c>
      <c r="AJ244" s="33">
        <v>7.0739999999999998</v>
      </c>
      <c r="AK244" s="34">
        <v>12</v>
      </c>
      <c r="AL244" s="29">
        <v>0.62744999999999995</v>
      </c>
      <c r="AM244" s="29">
        <v>0.11765</v>
      </c>
      <c r="AN244" s="50">
        <v>89573</v>
      </c>
      <c r="AO244" s="30">
        <v>174.7</v>
      </c>
      <c r="AP244" s="29">
        <v>0.2802</v>
      </c>
      <c r="AQ244" s="29">
        <v>0.58498000000000006</v>
      </c>
      <c r="AR244" s="29">
        <v>0.124</v>
      </c>
      <c r="AS244" s="54">
        <v>20</v>
      </c>
      <c r="AT244" s="29">
        <v>0.13636000000000001</v>
      </c>
      <c r="AU244" s="29">
        <v>0.73590999999999995</v>
      </c>
      <c r="AV244" s="54">
        <v>9</v>
      </c>
      <c r="AW244" s="29">
        <v>0.63636000000000004</v>
      </c>
    </row>
    <row r="245" spans="1:49" x14ac:dyDescent="0.2">
      <c r="A245" s="17" t="str">
        <f t="shared" si="12"/>
        <v>LSHTM</v>
      </c>
      <c r="B245" s="17" t="str">
        <f>IF(AND(OR(NOT(IsForecastDateRestricted),AND(D245&gt;=StartDate,D245&lt;=EndDate)),OR(NOT(IsTargetDateRestricted),AND(F245&gt;=FirstTargetDate,F245&lt;=EndTargetDate)),
OR(AND(Is1Week,E245="1 wk ahead inc death"),AND(Is2Week,E245="2 wk ahead inc death"),AND(Is3Week,E245="3 wk ahead inc death"),AND(Is4Week,E245="4 wk ahead inc death")),
OR(NOT(IsActiveModelsOnly),_xlfn.XLOOKUP(C245,'Model Analyzer'!B$4:B$100,'Model Analyzer'!C$4:C$100))),EvalData!C245,"NA")</f>
        <v>LSHTM</v>
      </c>
      <c r="C245" s="17" t="s">
        <v>21</v>
      </c>
      <c r="D245" s="36" t="d">
        <v>2020-07-20</v>
      </c>
      <c r="E245" s="17" t="s">
        <v>36</v>
      </c>
      <c r="F245" s="36" t="d">
        <v>2020-08-01</v>
      </c>
      <c r="G245" s="30">
        <v>-9633</v>
      </c>
      <c r="H245" s="32">
        <v>-1.1000000000000001</v>
      </c>
      <c r="I245" s="28">
        <v>-0.66724000000000006</v>
      </c>
      <c r="J245" s="28">
        <v>-2.0051999999999999</v>
      </c>
      <c r="K245" s="29">
        <v>0</v>
      </c>
      <c r="L245" s="30">
        <v>26</v>
      </c>
      <c r="M245" s="29">
        <v>3.8460000000000001E-2</v>
      </c>
      <c r="N245" s="30">
        <v>23</v>
      </c>
      <c r="O245" s="30">
        <v>80</v>
      </c>
      <c r="P245" s="30">
        <v>20339.060000000001</v>
      </c>
      <c r="Q245" s="30">
        <v>394.87</v>
      </c>
      <c r="R245" s="38">
        <v>0.55888000000000004</v>
      </c>
      <c r="S245" s="32">
        <v>-0.52778999999999998</v>
      </c>
      <c r="T245" s="29">
        <v>0.90881999999999996</v>
      </c>
      <c r="U245" s="29">
        <v>-0.74765999999999999</v>
      </c>
      <c r="V245" s="29">
        <v>0.17391000000000001</v>
      </c>
      <c r="W245" s="29">
        <v>0.34782999999999997</v>
      </c>
      <c r="X245" s="30">
        <v>728.63</v>
      </c>
      <c r="Y245" s="29">
        <v>0.94205000000000005</v>
      </c>
      <c r="Z245" s="29">
        <v>1.5933299999999999</v>
      </c>
      <c r="AA245" s="29">
        <v>8.9999999999999993E-3</v>
      </c>
      <c r="AB245" s="30">
        <v>24</v>
      </c>
      <c r="AC245" s="29">
        <v>0</v>
      </c>
      <c r="AD245" s="30">
        <v>23</v>
      </c>
      <c r="AE245" s="29">
        <v>0.78261000000000003</v>
      </c>
      <c r="AF245" s="33">
        <v>2.7890000000000001</v>
      </c>
      <c r="AG245" s="33">
        <v>6.7939999999999996</v>
      </c>
      <c r="AH245" s="33">
        <v>15.467000000000001</v>
      </c>
      <c r="AI245" s="33">
        <v>80.784999999999997</v>
      </c>
      <c r="AJ245" s="33">
        <v>31.620999999999999</v>
      </c>
      <c r="AK245" s="34">
        <v>116.733</v>
      </c>
      <c r="AL245" s="29">
        <v>4.3479999999999998E-2</v>
      </c>
      <c r="AM245" s="29">
        <v>0.73912999999999995</v>
      </c>
      <c r="AN245" s="50">
        <v>128898</v>
      </c>
      <c r="AO245" s="30">
        <v>315</v>
      </c>
      <c r="AP245" s="29">
        <v>0.25842999999999999</v>
      </c>
      <c r="AQ245" s="29">
        <v>0.53951000000000005</v>
      </c>
      <c r="AR245" s="29">
        <v>0</v>
      </c>
      <c r="AS245" s="54">
        <v>23</v>
      </c>
      <c r="AT245" s="29">
        <v>0</v>
      </c>
      <c r="AU245" s="29">
        <v>0.27589000000000002</v>
      </c>
      <c r="AV245" s="54">
        <v>20</v>
      </c>
      <c r="AW245" s="29">
        <v>0.13636000000000001</v>
      </c>
    </row>
    <row r="246" spans="1:49" x14ac:dyDescent="0.2">
      <c r="A246" s="17" t="str">
        <f t="shared" si="12"/>
        <v>MIT-CovAlliance</v>
      </c>
      <c r="B246" s="17" t="str">
        <f>IF(AND(OR(NOT(IsForecastDateRestricted),AND(D246&gt;=StartDate,D246&lt;=EndDate)),OR(NOT(IsTargetDateRestricted),AND(F246&gt;=FirstTargetDate,F246&lt;=EndTargetDate)),
OR(AND(Is1Week,E246="1 wk ahead inc death"),AND(Is2Week,E246="2 wk ahead inc death"),AND(Is3Week,E246="3 wk ahead inc death"),AND(Is4Week,E246="4 wk ahead inc death")),
OR(NOT(IsActiveModelsOnly),_xlfn.XLOOKUP(C246,'Model Analyzer'!B$4:B$100,'Model Analyzer'!C$4:C$100))),EvalData!C246,"NA")</f>
        <v>MIT-CovAlliance</v>
      </c>
      <c r="C246" s="17" t="s">
        <v>22</v>
      </c>
      <c r="D246" s="36" t="d">
        <v>2020-07-20</v>
      </c>
      <c r="E246" s="17" t="s">
        <v>36</v>
      </c>
      <c r="F246" s="36" t="d">
        <v>2020-08-01</v>
      </c>
      <c r="G246" s="30">
        <v>-11872</v>
      </c>
      <c r="H246" s="32">
        <v>-1.728</v>
      </c>
      <c r="I246" s="28">
        <v>-0.82233000000000001</v>
      </c>
      <c r="J246" s="28">
        <v>-4.6284599999999996</v>
      </c>
      <c r="K246" s="29">
        <v>0</v>
      </c>
      <c r="L246" s="30">
        <v>27</v>
      </c>
      <c r="M246" s="29">
        <v>0</v>
      </c>
      <c r="N246" s="30">
        <v>51</v>
      </c>
      <c r="O246" s="30">
        <v>276.8</v>
      </c>
      <c r="P246" s="30">
        <v>125172.07</v>
      </c>
      <c r="Q246" s="30">
        <v>306.29000000000002</v>
      </c>
      <c r="R246" s="38">
        <v>0.52185999999999999</v>
      </c>
      <c r="S246" s="32">
        <v>-0.12783</v>
      </c>
      <c r="T246" s="29">
        <v>0.62165000000000004</v>
      </c>
      <c r="U246" s="29">
        <v>2.181E-2</v>
      </c>
      <c r="V246" s="29">
        <v>0.29411999999999999</v>
      </c>
      <c r="W246" s="29">
        <v>0.39216000000000001</v>
      </c>
      <c r="X246" s="30">
        <v>879.82</v>
      </c>
      <c r="Y246" s="29">
        <v>1.1776199999999999</v>
      </c>
      <c r="Z246" s="29">
        <v>1.79576</v>
      </c>
      <c r="AA246" s="29">
        <v>9.8000000000000004E-2</v>
      </c>
      <c r="AB246" s="30">
        <v>20</v>
      </c>
      <c r="AC246" s="29">
        <v>0.17391000000000001</v>
      </c>
      <c r="AD246" s="30">
        <v>51</v>
      </c>
      <c r="AE246" s="29">
        <v>0.60784000000000005</v>
      </c>
      <c r="AF246" s="33">
        <v>1.2729999999999999</v>
      </c>
      <c r="AG246" s="33">
        <v>3.5880000000000001</v>
      </c>
      <c r="AH246" s="33">
        <v>5.32</v>
      </c>
      <c r="AI246" s="33">
        <v>11.848000000000001</v>
      </c>
      <c r="AJ246" s="33">
        <v>9.2370000000000001</v>
      </c>
      <c r="AK246" s="34">
        <v>19</v>
      </c>
      <c r="AL246" s="29">
        <v>0.21568999999999999</v>
      </c>
      <c r="AM246" s="29">
        <v>0.19608</v>
      </c>
      <c r="AN246" s="50">
        <v>444265</v>
      </c>
      <c r="AO246" s="30">
        <v>1432.3</v>
      </c>
      <c r="AP246" s="29">
        <v>0.39627000000000001</v>
      </c>
      <c r="AQ246" s="29">
        <v>0.82728999999999997</v>
      </c>
      <c r="AR246" s="29">
        <v>0.20599999999999999</v>
      </c>
      <c r="AS246" s="54">
        <v>15</v>
      </c>
      <c r="AT246" s="29">
        <v>0.36364000000000002</v>
      </c>
      <c r="AU246" s="29">
        <v>0.61001000000000005</v>
      </c>
      <c r="AV246" s="54">
        <v>11</v>
      </c>
      <c r="AW246" s="29">
        <v>0.54544999999999999</v>
      </c>
    </row>
    <row r="247" spans="1:49" x14ac:dyDescent="0.2">
      <c r="A247" s="17" t="str">
        <f t="shared" si="12"/>
        <v>MIT-ORC</v>
      </c>
      <c r="B247" s="17" t="str">
        <f>IF(AND(OR(NOT(IsForecastDateRestricted),AND(D247&gt;=StartDate,D247&lt;=EndDate)),OR(NOT(IsTargetDateRestricted),AND(F247&gt;=FirstTargetDate,F247&lt;=EndTargetDate)),
OR(AND(Is1Week,E247="1 wk ahead inc death"),AND(Is2Week,E247="2 wk ahead inc death"),AND(Is3Week,E247="3 wk ahead inc death"),AND(Is4Week,E247="4 wk ahead inc death")),
OR(NOT(IsActiveModelsOnly),_xlfn.XLOOKUP(C247,'Model Analyzer'!B$4:B$100,'Model Analyzer'!C$4:C$100))),EvalData!C247,"NA")</f>
        <v>MIT-ORC</v>
      </c>
      <c r="C247" s="17" t="s">
        <v>23</v>
      </c>
      <c r="D247" s="36" t="d">
        <v>2020-07-20</v>
      </c>
      <c r="E247" s="17" t="s">
        <v>36</v>
      </c>
      <c r="F247" s="36" t="d">
        <v>2020-08-01</v>
      </c>
      <c r="G247" s="30">
        <v>-1582</v>
      </c>
      <c r="H247" s="32">
        <v>-0.11600000000000001</v>
      </c>
      <c r="I247" s="28">
        <v>-0.10958</v>
      </c>
      <c r="J247" s="28">
        <v>-0.12306</v>
      </c>
      <c r="K247" s="29">
        <v>0.75</v>
      </c>
      <c r="L247" s="30">
        <v>4</v>
      </c>
      <c r="M247" s="29">
        <v>0.88461999999999996</v>
      </c>
      <c r="N247" s="30">
        <v>51</v>
      </c>
      <c r="O247" s="30">
        <v>15.88</v>
      </c>
      <c r="P247" s="30">
        <v>2655.36</v>
      </c>
      <c r="Q247" s="30">
        <v>100.37</v>
      </c>
      <c r="R247" s="38">
        <v>0.30107</v>
      </c>
      <c r="S247" s="32">
        <v>-9.1810000000000003E-2</v>
      </c>
      <c r="T247" s="29">
        <v>0.63034000000000001</v>
      </c>
      <c r="U247" s="29">
        <v>-0.25518999999999997</v>
      </c>
      <c r="V247" s="29">
        <v>0.43136999999999998</v>
      </c>
      <c r="W247" s="29">
        <v>0.19608</v>
      </c>
      <c r="X247" s="30">
        <v>304.35000000000002</v>
      </c>
      <c r="Y247" s="29">
        <v>0.39595000000000002</v>
      </c>
      <c r="Z247" s="29">
        <v>0.43073</v>
      </c>
      <c r="AA247" s="29">
        <v>0.49399999999999999</v>
      </c>
      <c r="AB247" s="30">
        <v>7</v>
      </c>
      <c r="AC247" s="29">
        <v>0.73912999999999995</v>
      </c>
      <c r="AD247" s="30">
        <v>51</v>
      </c>
      <c r="AE247" s="29">
        <v>0.29411999999999999</v>
      </c>
      <c r="AF247" s="33">
        <v>1.2310000000000001</v>
      </c>
      <c r="AG247" s="33">
        <v>1.272</v>
      </c>
      <c r="AH247" s="33">
        <v>1.383</v>
      </c>
      <c r="AI247" s="33">
        <v>3.7149999999999999</v>
      </c>
      <c r="AJ247" s="33">
        <v>2.0449999999999999</v>
      </c>
      <c r="AK247" s="34">
        <v>4.3680000000000003</v>
      </c>
      <c r="AL247" s="29">
        <v>3.9219999999999998E-2</v>
      </c>
      <c r="AM247" s="29">
        <v>0</v>
      </c>
      <c r="AN247" s="50">
        <v>142049</v>
      </c>
      <c r="AO247" s="30">
        <v>425</v>
      </c>
      <c r="AP247" s="29">
        <v>0.73290999999999995</v>
      </c>
      <c r="AQ247" s="29">
        <v>1</v>
      </c>
      <c r="AR247" s="29">
        <v>0.26800000000000002</v>
      </c>
      <c r="AS247" s="54">
        <v>11</v>
      </c>
      <c r="AT247" s="29">
        <v>0.54544999999999999</v>
      </c>
      <c r="AU247" s="29">
        <v>0.30959999999999999</v>
      </c>
      <c r="AV247" s="54">
        <v>18</v>
      </c>
      <c r="AW247" s="29">
        <v>0.22727</v>
      </c>
    </row>
    <row r="248" spans="1:49" x14ac:dyDescent="0.2">
      <c r="A248" s="17" t="str">
        <f t="shared" si="12"/>
        <v>MOBS</v>
      </c>
      <c r="B248" s="17" t="str">
        <f>IF(AND(OR(NOT(IsForecastDateRestricted),AND(D248&gt;=StartDate,D248&lt;=EndDate)),OR(NOT(IsTargetDateRestricted),AND(F248&gt;=FirstTargetDate,F248&lt;=EndTargetDate)),
OR(AND(Is1Week,E248="1 wk ahead inc death"),AND(Is2Week,E248="2 wk ahead inc death"),AND(Is3Week,E248="3 wk ahead inc death"),AND(Is4Week,E248="4 wk ahead inc death")),
OR(NOT(IsActiveModelsOnly),_xlfn.XLOOKUP(C248,'Model Analyzer'!B$4:B$100,'Model Analyzer'!C$4:C$100))),EvalData!C248,"NA")</f>
        <v>MOBS</v>
      </c>
      <c r="C248" s="17" t="s">
        <v>24</v>
      </c>
      <c r="D248" s="36" t="d">
        <v>2020-07-20</v>
      </c>
      <c r="E248" s="17" t="s">
        <v>36</v>
      </c>
      <c r="F248" s="36" t="d">
        <v>2020-08-01</v>
      </c>
      <c r="G248" s="30">
        <v>562</v>
      </c>
      <c r="H248" s="32">
        <v>3.7999999999999999E-2</v>
      </c>
      <c r="I248" s="28">
        <v>3.8929999999999999E-2</v>
      </c>
      <c r="J248" s="28">
        <v>3.8929999999999999E-2</v>
      </c>
      <c r="K248" s="29">
        <v>1</v>
      </c>
      <c r="L248" s="30">
        <v>1</v>
      </c>
      <c r="M248" s="29">
        <v>1</v>
      </c>
      <c r="N248" s="30">
        <v>50</v>
      </c>
      <c r="O248" s="30">
        <v>20.59</v>
      </c>
      <c r="P248" s="30">
        <v>10219.32</v>
      </c>
      <c r="Q248" s="30">
        <v>132.78</v>
      </c>
      <c r="R248" s="38">
        <v>0.34328999999999998</v>
      </c>
      <c r="S248" s="32">
        <v>-5.3350000000000002E-2</v>
      </c>
      <c r="T248" s="29">
        <v>0.80656000000000005</v>
      </c>
      <c r="U248" s="29">
        <v>0.29535</v>
      </c>
      <c r="V248" s="29">
        <v>0.36</v>
      </c>
      <c r="W248" s="29">
        <v>0.24</v>
      </c>
      <c r="X248" s="30">
        <v>306.75</v>
      </c>
      <c r="Y248" s="29">
        <v>0.69160999999999995</v>
      </c>
      <c r="Z248" s="29">
        <v>0.44122</v>
      </c>
      <c r="AA248" s="29">
        <v>0.31900000000000001</v>
      </c>
      <c r="AB248" s="30">
        <v>11</v>
      </c>
      <c r="AC248" s="29">
        <v>0.56521999999999994</v>
      </c>
      <c r="AD248" s="30">
        <v>50</v>
      </c>
      <c r="AE248" s="29">
        <v>0.72</v>
      </c>
      <c r="AF248" s="33">
        <v>1.647</v>
      </c>
      <c r="AG248" s="33">
        <v>1.9710000000000001</v>
      </c>
      <c r="AH248" s="33">
        <v>2.9409999999999998</v>
      </c>
      <c r="AI248" s="33">
        <v>6.3680000000000003</v>
      </c>
      <c r="AJ248" s="33">
        <v>4.9589999999999996</v>
      </c>
      <c r="AK248" s="34">
        <v>16.399999999999999</v>
      </c>
      <c r="AL248" s="29">
        <v>0.1</v>
      </c>
      <c r="AM248" s="29">
        <v>0.16</v>
      </c>
      <c r="AN248" s="50">
        <v>90473</v>
      </c>
      <c r="AO248" s="30">
        <v>318.89999999999998</v>
      </c>
      <c r="AP248" s="29">
        <v>0.48176000000000002</v>
      </c>
      <c r="AQ248" s="29">
        <v>1</v>
      </c>
      <c r="AR248" s="29">
        <v>0.47499999999999998</v>
      </c>
      <c r="AS248" s="54">
        <v>6</v>
      </c>
      <c r="AT248" s="29">
        <v>0.77273000000000003</v>
      </c>
      <c r="AU248" s="29">
        <v>0.74302999999999997</v>
      </c>
      <c r="AV248" s="54">
        <v>8</v>
      </c>
      <c r="AW248" s="29">
        <v>0.68181999999999998</v>
      </c>
    </row>
    <row r="249" spans="1:49" x14ac:dyDescent="0.2">
      <c r="A249" s="17" t="str">
        <f t="shared" si="12"/>
        <v>NotreDame-Mobility</v>
      </c>
      <c r="B249" s="17" t="str">
        <f>IF(AND(OR(NOT(IsForecastDateRestricted),AND(D249&gt;=StartDate,D249&lt;=EndDate)),OR(NOT(IsTargetDateRestricted),AND(F249&gt;=FirstTargetDate,F249&lt;=EndTargetDate)),
OR(AND(Is1Week,E249="1 wk ahead inc death"),AND(Is2Week,E249="2 wk ahead inc death"),AND(Is3Week,E249="3 wk ahead inc death"),AND(Is4Week,E249="4 wk ahead inc death")),
OR(NOT(IsActiveModelsOnly),_xlfn.XLOOKUP(C249,'Model Analyzer'!B$4:B$100,'Model Analyzer'!C$4:C$100))),EvalData!C249,"NA")</f>
        <v>NotreDame-Mobility</v>
      </c>
      <c r="C249" s="17" t="s">
        <v>25</v>
      </c>
      <c r="D249" s="36" t="d">
        <v>2020-07-20</v>
      </c>
      <c r="E249" s="17" t="s">
        <v>36</v>
      </c>
      <c r="F249" s="36" t="d">
        <v>2020-08-01</v>
      </c>
      <c r="G249" s="30">
        <v>-6550</v>
      </c>
      <c r="H249" s="32">
        <v>-0.60499999999999998</v>
      </c>
      <c r="I249" s="28">
        <v>-0.45369999999999999</v>
      </c>
      <c r="J249" s="28">
        <v>-0.83048</v>
      </c>
      <c r="K249" s="29">
        <v>0</v>
      </c>
      <c r="L249" s="30">
        <v>23</v>
      </c>
      <c r="M249" s="29">
        <v>0.15384999999999999</v>
      </c>
      <c r="N249" s="30">
        <v>51</v>
      </c>
      <c r="O249" s="30">
        <v>68.67</v>
      </c>
      <c r="P249" s="30">
        <v>4596.53</v>
      </c>
      <c r="Q249" s="30">
        <v>135.18</v>
      </c>
      <c r="R249" s="38">
        <v>0.40987000000000001</v>
      </c>
      <c r="S249" s="32">
        <v>-0.28767999999999999</v>
      </c>
      <c r="T249" s="29">
        <v>1.2606299999999999</v>
      </c>
      <c r="U249" s="29">
        <v>-0.83503000000000005</v>
      </c>
      <c r="V249" s="29">
        <v>0.33333000000000002</v>
      </c>
      <c r="W249" s="29">
        <v>0.29411999999999999</v>
      </c>
      <c r="X249" s="30">
        <v>357.88</v>
      </c>
      <c r="Y249" s="29">
        <v>0.53322999999999998</v>
      </c>
      <c r="Z249" s="29">
        <v>0.58504</v>
      </c>
      <c r="AA249" s="29">
        <v>0.13400000000000001</v>
      </c>
      <c r="AB249" s="30">
        <v>19</v>
      </c>
      <c r="AC249" s="29">
        <v>0.21739</v>
      </c>
      <c r="AD249" s="30">
        <v>51</v>
      </c>
      <c r="AE249" s="29">
        <v>0.68627000000000005</v>
      </c>
      <c r="AF249" s="33">
        <v>2.536</v>
      </c>
      <c r="AG249" s="33">
        <v>4.1029999999999998</v>
      </c>
      <c r="AH249" s="33">
        <v>7.6669999999999998</v>
      </c>
      <c r="AI249" s="33">
        <v>18.594999999999999</v>
      </c>
      <c r="AJ249" s="33">
        <v>22.5</v>
      </c>
      <c r="AK249" s="34">
        <v>49</v>
      </c>
      <c r="AL249" s="29">
        <v>0.19608</v>
      </c>
      <c r="AM249" s="29">
        <v>0.37254999999999999</v>
      </c>
      <c r="AN249" s="50">
        <v>122208</v>
      </c>
      <c r="AO249" s="30">
        <v>263.8</v>
      </c>
      <c r="AP249" s="29">
        <v>0.27342</v>
      </c>
      <c r="AQ249" s="29">
        <v>0.57081000000000004</v>
      </c>
      <c r="AR249" s="29">
        <v>0.124</v>
      </c>
      <c r="AS249" s="54">
        <v>20</v>
      </c>
      <c r="AT249" s="29">
        <v>0.13636000000000001</v>
      </c>
      <c r="AU249" s="29">
        <v>0.53818999999999995</v>
      </c>
      <c r="AV249" s="54">
        <v>13</v>
      </c>
      <c r="AW249" s="29">
        <v>0.45455000000000001</v>
      </c>
    </row>
    <row r="250" spans="1:49" x14ac:dyDescent="0.2">
      <c r="A250" s="17" t="str">
        <f t="shared" si="12"/>
        <v>Oliver Wyman</v>
      </c>
      <c r="B250" s="17" t="str">
        <f>IF(AND(OR(NOT(IsForecastDateRestricted),AND(D250&gt;=StartDate,D250&lt;=EndDate)),OR(NOT(IsTargetDateRestricted),AND(F250&gt;=FirstTargetDate,F250&lt;=EndTargetDate)),
OR(AND(Is1Week,E250="1 wk ahead inc death"),AND(Is2Week,E250="2 wk ahead inc death"),AND(Is3Week,E250="3 wk ahead inc death"),AND(Is4Week,E250="4 wk ahead inc death")),
OR(NOT(IsActiveModelsOnly),_xlfn.XLOOKUP(C250,'Model Analyzer'!B$4:B$100,'Model Analyzer'!C$4:C$100))),EvalData!C250,"NA")</f>
        <v>Oliver Wyman</v>
      </c>
      <c r="C250" s="17" t="s">
        <v>26</v>
      </c>
      <c r="D250" s="36" t="d">
        <v>2020-07-20</v>
      </c>
      <c r="E250" s="17" t="s">
        <v>36</v>
      </c>
      <c r="F250" s="36" t="d">
        <v>2020-08-01</v>
      </c>
      <c r="G250" s="30">
        <v>-2531</v>
      </c>
      <c r="H250" s="32">
        <v>-0.193</v>
      </c>
      <c r="I250" s="28">
        <v>-0.17530999999999999</v>
      </c>
      <c r="J250" s="28">
        <v>-0.21257999999999999</v>
      </c>
      <c r="K250" s="29">
        <v>0.75</v>
      </c>
      <c r="L250" s="30">
        <v>9</v>
      </c>
      <c r="M250" s="29">
        <v>0.69230999999999998</v>
      </c>
      <c r="N250" s="30">
        <v>51</v>
      </c>
      <c r="O250" s="30">
        <v>14.35</v>
      </c>
      <c r="P250" s="30">
        <v>2019.51</v>
      </c>
      <c r="Q250" s="30">
        <v>89.29</v>
      </c>
      <c r="R250" s="38">
        <v>0.27529999999999999</v>
      </c>
      <c r="S250" s="32">
        <v>-0.12014</v>
      </c>
      <c r="T250" s="29">
        <v>0.58660999999999996</v>
      </c>
      <c r="U250" s="29">
        <v>-6.2489999999999997E-2</v>
      </c>
      <c r="V250" s="29">
        <v>0.37254999999999999</v>
      </c>
      <c r="W250" s="29">
        <v>0.13725000000000001</v>
      </c>
      <c r="X250" s="30">
        <v>253.59</v>
      </c>
      <c r="Y250" s="29">
        <v>0.44230999999999998</v>
      </c>
      <c r="Z250" s="29">
        <v>0.40498000000000001</v>
      </c>
      <c r="AA250" s="29">
        <v>0.53600000000000003</v>
      </c>
      <c r="AB250" s="30">
        <v>4</v>
      </c>
      <c r="AC250" s="29">
        <v>0.86956999999999995</v>
      </c>
      <c r="AD250" s="30">
        <v>51</v>
      </c>
      <c r="AE250" s="29">
        <v>0.92157</v>
      </c>
      <c r="AF250" s="33">
        <v>2.7709999999999999</v>
      </c>
      <c r="AG250" s="33">
        <v>3.9409999999999998</v>
      </c>
      <c r="AH250" s="33">
        <v>6.133</v>
      </c>
      <c r="AI250" s="33">
        <v>57.127000000000002</v>
      </c>
      <c r="AJ250" s="33">
        <v>18.140999999999998</v>
      </c>
      <c r="AK250" s="34">
        <v>185</v>
      </c>
      <c r="AL250" s="29">
        <v>0.31373000000000001</v>
      </c>
      <c r="AM250" s="29">
        <v>0.35293999999999998</v>
      </c>
      <c r="AN250" s="50">
        <v>42591</v>
      </c>
      <c r="AO250" s="30">
        <v>145.19999999999999</v>
      </c>
      <c r="AP250" s="29">
        <v>0.26285999999999998</v>
      </c>
      <c r="AQ250" s="29">
        <v>0.54876999999999998</v>
      </c>
      <c r="AR250" s="29">
        <v>0.26800000000000002</v>
      </c>
      <c r="AS250" s="54">
        <v>11</v>
      </c>
      <c r="AT250" s="29">
        <v>0.54544999999999999</v>
      </c>
      <c r="AU250" s="29">
        <v>0.76646999999999998</v>
      </c>
      <c r="AV250" s="54">
        <v>7</v>
      </c>
      <c r="AW250" s="29">
        <v>0.72726999999999997</v>
      </c>
    </row>
    <row r="251" spans="1:49" x14ac:dyDescent="0.2">
      <c r="A251" s="17" t="str">
        <f t="shared" si="12"/>
        <v>PSI</v>
      </c>
      <c r="B251" s="17" t="str">
        <f>IF(AND(OR(NOT(IsForecastDateRestricted),AND(D251&gt;=StartDate,D251&lt;=EndDate)),OR(NOT(IsTargetDateRestricted),AND(F251&gt;=FirstTargetDate,F251&lt;=EndTargetDate)),
OR(AND(Is1Week,E251="1 wk ahead inc death"),AND(Is2Week,E251="2 wk ahead inc death"),AND(Is3Week,E251="3 wk ahead inc death"),AND(Is4Week,E251="4 wk ahead inc death")),
OR(NOT(IsActiveModelsOnly),_xlfn.XLOOKUP(C251,'Model Analyzer'!B$4:B$100,'Model Analyzer'!C$4:C$100))),EvalData!C251,"NA")</f>
        <v>PSI</v>
      </c>
      <c r="C251" s="17" t="s">
        <v>27</v>
      </c>
      <c r="D251" s="36" t="d">
        <v>2020-07-20</v>
      </c>
      <c r="E251" s="17" t="s">
        <v>36</v>
      </c>
      <c r="F251" s="36" t="d">
        <v>2020-08-01</v>
      </c>
      <c r="G251" s="30">
        <v>-4515</v>
      </c>
      <c r="H251" s="32">
        <v>-0.375</v>
      </c>
      <c r="I251" s="28">
        <v>-0.31274000000000002</v>
      </c>
      <c r="J251" s="28">
        <v>-0.45505000000000001</v>
      </c>
      <c r="K251" s="29">
        <v>0</v>
      </c>
      <c r="L251" s="30">
        <v>18</v>
      </c>
      <c r="M251" s="29">
        <v>0.34615000000000001</v>
      </c>
      <c r="N251" s="30">
        <v>50</v>
      </c>
      <c r="O251" s="30">
        <v>42.04</v>
      </c>
      <c r="P251" s="30">
        <v>3069.58</v>
      </c>
      <c r="Q251" s="30">
        <v>115.36</v>
      </c>
      <c r="R251" s="38">
        <v>0.51376999999999995</v>
      </c>
      <c r="S251" s="32">
        <v>-0.61624000000000001</v>
      </c>
      <c r="T251" s="29">
        <v>1.4618199999999999</v>
      </c>
      <c r="U251" s="29">
        <v>-1.2211799999999999</v>
      </c>
      <c r="V251" s="29">
        <v>0.18</v>
      </c>
      <c r="W251" s="29">
        <v>0.38</v>
      </c>
      <c r="X251" s="30">
        <v>254.37</v>
      </c>
      <c r="Y251" s="29">
        <v>0.54118999999999995</v>
      </c>
      <c r="Z251" s="29">
        <v>0.69366000000000005</v>
      </c>
      <c r="AA251" s="29">
        <v>9.5000000000000001E-2</v>
      </c>
      <c r="AB251" s="30">
        <v>21</v>
      </c>
      <c r="AC251" s="29">
        <v>0.13042999999999999</v>
      </c>
      <c r="AD251" s="30">
        <v>50</v>
      </c>
      <c r="AE251" s="29">
        <v>0.26</v>
      </c>
      <c r="AF251" s="33">
        <v>1.427</v>
      </c>
      <c r="AG251" s="33">
        <v>1.575</v>
      </c>
      <c r="AH251" s="33">
        <v>1.8380000000000001</v>
      </c>
      <c r="AI251" s="33">
        <v>8.3320000000000007</v>
      </c>
      <c r="AJ251" s="33">
        <v>2.5230000000000001</v>
      </c>
      <c r="AK251" s="34">
        <v>8.4</v>
      </c>
      <c r="AL251" s="29">
        <v>0.04</v>
      </c>
      <c r="AM251" s="29">
        <v>0.06</v>
      </c>
      <c r="AN251" s="50">
        <v>147852</v>
      </c>
      <c r="AO251" s="30">
        <v>665</v>
      </c>
      <c r="AP251" s="29">
        <v>0.61973</v>
      </c>
      <c r="AQ251" s="29">
        <v>1</v>
      </c>
      <c r="AR251" s="29">
        <v>0.16500000000000001</v>
      </c>
      <c r="AS251" s="54">
        <v>17</v>
      </c>
      <c r="AT251" s="29">
        <v>0.27272999999999997</v>
      </c>
      <c r="AU251" s="29">
        <v>0.26832</v>
      </c>
      <c r="AV251" s="54">
        <v>21</v>
      </c>
      <c r="AW251" s="29">
        <v>9.0910000000000005E-2</v>
      </c>
    </row>
    <row r="252" spans="1:49" x14ac:dyDescent="0.2">
      <c r="A252" s="17" t="str">
        <f t="shared" si="12"/>
        <v>QJHong</v>
      </c>
      <c r="B252" s="17" t="str">
        <f>IF(AND(OR(NOT(IsForecastDateRestricted),AND(D252&gt;=StartDate,D252&lt;=EndDate)),OR(NOT(IsTargetDateRestricted),AND(F252&gt;=FirstTargetDate,F252&lt;=EndTargetDate)),
OR(AND(Is1Week,E252="1 wk ahead inc death"),AND(Is2Week,E252="2 wk ahead inc death"),AND(Is3Week,E252="3 wk ahead inc death"),AND(Is4Week,E252="4 wk ahead inc death")),
OR(NOT(IsActiveModelsOnly),_xlfn.XLOOKUP(C252,'Model Analyzer'!B$4:B$100,'Model Analyzer'!C$4:C$100))),EvalData!C252,"NA")</f>
        <v>QJHong</v>
      </c>
      <c r="C252" s="17" t="s">
        <v>28</v>
      </c>
      <c r="D252" s="36" t="d">
        <v>2020-07-20</v>
      </c>
      <c r="E252" s="17" t="s">
        <v>36</v>
      </c>
      <c r="F252" s="36" t="d">
        <v>2020-08-01</v>
      </c>
      <c r="G252" s="30">
        <v>-1868</v>
      </c>
      <c r="H252" s="32">
        <v>-0.13900000000000001</v>
      </c>
      <c r="I252" s="28">
        <v>-0.12939000000000001</v>
      </c>
      <c r="J252" s="28">
        <v>-0.14862</v>
      </c>
      <c r="K252" s="29">
        <v>0.75</v>
      </c>
      <c r="L252" s="30">
        <v>6</v>
      </c>
      <c r="M252" s="29">
        <v>0.80769000000000002</v>
      </c>
      <c r="O252" s="30"/>
      <c r="P252" s="30"/>
      <c r="Q252" s="30"/>
      <c r="R252" s="38"/>
    </row>
    <row r="253" spans="1:49" x14ac:dyDescent="0.2">
      <c r="A253" s="17" t="str">
        <f t="shared" si="12"/>
        <v>STH</v>
      </c>
      <c r="B253" s="17" t="str">
        <f>IF(AND(OR(NOT(IsForecastDateRestricted),AND(D253&gt;=StartDate,D253&lt;=EndDate)),OR(NOT(IsTargetDateRestricted),AND(F253&gt;=FirstTargetDate,F253&lt;=EndTargetDate)),
OR(AND(Is1Week,E253="1 wk ahead inc death"),AND(Is2Week,E253="2 wk ahead inc death"),AND(Is3Week,E253="3 wk ahead inc death"),AND(Is4Week,E253="4 wk ahead inc death")),
OR(NOT(IsActiveModelsOnly),_xlfn.XLOOKUP(C253,'Model Analyzer'!B$4:B$100,'Model Analyzer'!C$4:C$100))),EvalData!C253,"NA")</f>
        <v>STH</v>
      </c>
      <c r="C253" s="17" t="s">
        <v>42</v>
      </c>
      <c r="D253" s="36" t="d">
        <v>2020-07-20</v>
      </c>
      <c r="E253" s="17" t="s">
        <v>36</v>
      </c>
      <c r="F253" s="36" t="d">
        <v>2020-08-01</v>
      </c>
      <c r="G253" s="30">
        <v>-5666</v>
      </c>
      <c r="H253" s="32">
        <v>-0.498</v>
      </c>
      <c r="I253" s="28">
        <v>-0.39245999999999998</v>
      </c>
      <c r="J253" s="28">
        <v>-0.64598999999999995</v>
      </c>
      <c r="K253" s="29">
        <v>0</v>
      </c>
      <c r="L253" s="30">
        <v>21</v>
      </c>
      <c r="M253" s="29">
        <v>0.23077</v>
      </c>
      <c r="O253" s="30"/>
      <c r="P253" s="30"/>
      <c r="Q253" s="30"/>
      <c r="R253" s="38"/>
    </row>
    <row r="254" spans="1:49" x14ac:dyDescent="0.2">
      <c r="A254" s="17" t="str">
        <f t="shared" si="12"/>
        <v>UA</v>
      </c>
      <c r="B254" s="17" t="str">
        <f>IF(AND(OR(NOT(IsForecastDateRestricted),AND(D254&gt;=StartDate,D254&lt;=EndDate)),OR(NOT(IsTargetDateRestricted),AND(F254&gt;=FirstTargetDate,F254&lt;=EndTargetDate)),
OR(AND(Is1Week,E254="1 wk ahead inc death"),AND(Is2Week,E254="2 wk ahead inc death"),AND(Is3Week,E254="3 wk ahead inc death"),AND(Is4Week,E254="4 wk ahead inc death")),
OR(NOT(IsActiveModelsOnly),_xlfn.XLOOKUP(C254,'Model Analyzer'!B$4:B$100,'Model Analyzer'!C$4:C$100))),EvalData!C254,"NA")</f>
        <v>UA</v>
      </c>
      <c r="C254" s="17" t="s">
        <v>29</v>
      </c>
      <c r="D254" s="36" t="d">
        <v>2020-07-20</v>
      </c>
      <c r="E254" s="17" t="s">
        <v>36</v>
      </c>
      <c r="F254" s="36" t="d">
        <v>2020-08-01</v>
      </c>
      <c r="G254" s="30">
        <v>-3924</v>
      </c>
      <c r="H254" s="32">
        <v>-0.317</v>
      </c>
      <c r="I254" s="28">
        <v>-0.27179999999999999</v>
      </c>
      <c r="J254" s="28">
        <v>-0.37325000000000003</v>
      </c>
      <c r="K254" s="29">
        <v>0</v>
      </c>
      <c r="L254" s="30">
        <v>15</v>
      </c>
      <c r="M254" s="29">
        <v>0.46154000000000001</v>
      </c>
      <c r="N254" s="30">
        <v>51</v>
      </c>
      <c r="O254" s="30">
        <v>23.34</v>
      </c>
      <c r="P254" s="30">
        <v>1867.42</v>
      </c>
      <c r="Q254" s="30">
        <v>84.2</v>
      </c>
      <c r="R254" s="38">
        <v>0.35238999999999998</v>
      </c>
      <c r="S254" s="32">
        <v>-0.25658999999999998</v>
      </c>
      <c r="T254" s="29">
        <v>0.87529000000000001</v>
      </c>
      <c r="U254" s="29">
        <v>-0.60802999999999996</v>
      </c>
      <c r="V254" s="29">
        <v>0.37254999999999999</v>
      </c>
      <c r="W254" s="29">
        <v>0.27450999999999998</v>
      </c>
      <c r="X254" s="30">
        <v>247.79</v>
      </c>
      <c r="Y254" s="29">
        <v>0.41193000000000002</v>
      </c>
      <c r="Z254" s="29">
        <v>0.45008999999999999</v>
      </c>
      <c r="AA254" s="29">
        <v>0.38100000000000001</v>
      </c>
      <c r="AB254" s="30">
        <v>9</v>
      </c>
      <c r="AC254" s="29">
        <v>0.65217000000000003</v>
      </c>
      <c r="AD254" s="30">
        <v>51</v>
      </c>
      <c r="AE254" s="29">
        <v>0.41176000000000001</v>
      </c>
      <c r="AF254" s="33">
        <v>1.2110000000000001</v>
      </c>
      <c r="AG254" s="33">
        <v>1.387</v>
      </c>
      <c r="AH254" s="33">
        <v>1.9279999999999999</v>
      </c>
      <c r="AI254" s="33">
        <v>2.38</v>
      </c>
      <c r="AJ254" s="33">
        <v>2.7810000000000001</v>
      </c>
      <c r="AK254" s="34">
        <v>4</v>
      </c>
      <c r="AL254" s="29">
        <v>5.8819999999999997E-2</v>
      </c>
      <c r="AM254" s="29">
        <v>0</v>
      </c>
      <c r="AN254" s="50">
        <v>120564</v>
      </c>
      <c r="AO254" s="30">
        <v>388.9</v>
      </c>
      <c r="AP254" s="29">
        <v>0.67071999999999998</v>
      </c>
      <c r="AQ254" s="29">
        <v>1</v>
      </c>
      <c r="AR254" s="29">
        <v>0.372</v>
      </c>
      <c r="AS254" s="54">
        <v>7</v>
      </c>
      <c r="AT254" s="29">
        <v>0.72726999999999997</v>
      </c>
      <c r="AU254" s="29">
        <v>0.43343999999999999</v>
      </c>
      <c r="AV254" s="54">
        <v>15</v>
      </c>
      <c r="AW254" s="29">
        <v>0.36364000000000002</v>
      </c>
    </row>
    <row r="255" spans="1:49" x14ac:dyDescent="0.2">
      <c r="A255" s="17" t="str">
        <f t="shared" si="12"/>
        <v>UCLA</v>
      </c>
      <c r="B255" s="17" t="str">
        <f>IF(AND(OR(NOT(IsForecastDateRestricted),AND(D255&gt;=StartDate,D255&lt;=EndDate)),OR(NOT(IsTargetDateRestricted),AND(F255&gt;=FirstTargetDate,F255&lt;=EndTargetDate)),
OR(AND(Is1Week,E255="1 wk ahead inc death"),AND(Is2Week,E255="2 wk ahead inc death"),AND(Is3Week,E255="3 wk ahead inc death"),AND(Is4Week,E255="4 wk ahead inc death")),
OR(NOT(IsActiveModelsOnly),_xlfn.XLOOKUP(C255,'Model Analyzer'!B$4:B$100,'Model Analyzer'!C$4:C$100))),EvalData!C255,"NA")</f>
        <v>UCLA</v>
      </c>
      <c r="C255" s="17" t="s">
        <v>30</v>
      </c>
      <c r="D255" s="36" t="d">
        <v>2020-07-20</v>
      </c>
      <c r="E255" s="17" t="s">
        <v>36</v>
      </c>
      <c r="F255" s="36" t="d">
        <v>2020-08-01</v>
      </c>
      <c r="G255" s="30">
        <v>-4833</v>
      </c>
      <c r="H255" s="32">
        <v>-0.40799999999999997</v>
      </c>
      <c r="I255" s="28">
        <v>-0.33476</v>
      </c>
      <c r="J255" s="28">
        <v>-0.50322999999999996</v>
      </c>
      <c r="K255" s="29">
        <v>0</v>
      </c>
      <c r="L255" s="30">
        <v>20</v>
      </c>
      <c r="M255" s="29">
        <v>0.26923000000000002</v>
      </c>
      <c r="N255" s="30">
        <v>51</v>
      </c>
      <c r="O255" s="30">
        <v>21.62</v>
      </c>
      <c r="P255" s="30">
        <v>3020.87</v>
      </c>
      <c r="Q255" s="30">
        <v>110.98</v>
      </c>
      <c r="R255" s="38">
        <v>0.35432000000000002</v>
      </c>
      <c r="S255" s="32">
        <v>-0.30508000000000002</v>
      </c>
      <c r="T255" s="29">
        <v>0.81352000000000002</v>
      </c>
      <c r="U255" s="29">
        <v>-0.45474999999999999</v>
      </c>
      <c r="V255" s="29">
        <v>0.29411999999999999</v>
      </c>
      <c r="W255" s="29">
        <v>0.25490000000000002</v>
      </c>
      <c r="X255" s="30">
        <v>338.94</v>
      </c>
      <c r="Y255" s="29">
        <v>0.47882999999999998</v>
      </c>
      <c r="Z255" s="29">
        <v>0.50841000000000003</v>
      </c>
      <c r="AA255" s="29">
        <v>0.31900000000000001</v>
      </c>
      <c r="AB255" s="30">
        <v>10</v>
      </c>
      <c r="AC255" s="29">
        <v>0.60870000000000002</v>
      </c>
      <c r="AD255" s="30">
        <v>51</v>
      </c>
      <c r="AE255" s="29">
        <v>0.15686</v>
      </c>
      <c r="AF255" s="33">
        <v>1.119</v>
      </c>
      <c r="AG255" s="33">
        <v>1.161</v>
      </c>
      <c r="AH255" s="33">
        <v>1.25</v>
      </c>
      <c r="AI255" s="33">
        <v>2.2749999999999999</v>
      </c>
      <c r="AJ255" s="33">
        <v>1.3480000000000001</v>
      </c>
      <c r="AK255" s="34">
        <v>2.0419999999999998</v>
      </c>
      <c r="AL255" s="29">
        <v>1.9609999999999999E-2</v>
      </c>
      <c r="AM255" s="29">
        <v>3.9219999999999998E-2</v>
      </c>
      <c r="AN255" s="50">
        <v>178420</v>
      </c>
      <c r="AO255" s="30">
        <v>757.9</v>
      </c>
      <c r="AP255" s="29">
        <v>0.82352999999999998</v>
      </c>
      <c r="AQ255" s="29">
        <v>1</v>
      </c>
      <c r="AR255" s="29">
        <v>0.10299999999999999</v>
      </c>
      <c r="AS255" s="54">
        <v>22</v>
      </c>
      <c r="AT255" s="29">
        <v>4.5449999999999997E-2</v>
      </c>
      <c r="AU255" s="29">
        <v>0.16511999999999999</v>
      </c>
      <c r="AV255" s="54">
        <v>22</v>
      </c>
      <c r="AW255" s="29">
        <v>4.5449999999999997E-2</v>
      </c>
    </row>
    <row r="256" spans="1:49" x14ac:dyDescent="0.2">
      <c r="A256" s="17" t="str">
        <f t="shared" si="12"/>
        <v>UM</v>
      </c>
      <c r="B256" s="17" t="str">
        <f>IF(AND(OR(NOT(IsForecastDateRestricted),AND(D256&gt;=StartDate,D256&lt;=EndDate)),OR(NOT(IsTargetDateRestricted),AND(F256&gt;=FirstTargetDate,F256&lt;=EndTargetDate)),
OR(AND(Is1Week,E256="1 wk ahead inc death"),AND(Is2Week,E256="2 wk ahead inc death"),AND(Is3Week,E256="3 wk ahead inc death"),AND(Is4Week,E256="4 wk ahead inc death")),
OR(NOT(IsActiveModelsOnly),_xlfn.XLOOKUP(C256,'Model Analyzer'!B$4:B$100,'Model Analyzer'!C$4:C$100))),EvalData!C256,"NA")</f>
        <v>UM</v>
      </c>
      <c r="C256" s="17" t="s">
        <v>31</v>
      </c>
      <c r="D256" s="36" t="d">
        <v>2020-07-20</v>
      </c>
      <c r="E256" s="17" t="s">
        <v>36</v>
      </c>
      <c r="F256" s="36" t="d">
        <v>2020-08-01</v>
      </c>
      <c r="G256" s="30">
        <v>-7158</v>
      </c>
      <c r="H256" s="32">
        <v>-0.68500000000000005</v>
      </c>
      <c r="I256" s="28">
        <v>-0.49580999999999997</v>
      </c>
      <c r="J256" s="28">
        <v>-0.98338000000000003</v>
      </c>
      <c r="K256" s="29">
        <v>0</v>
      </c>
      <c r="L256" s="30">
        <v>25</v>
      </c>
      <c r="M256" s="29">
        <v>7.6920000000000002E-2</v>
      </c>
      <c r="N256" s="30">
        <v>35</v>
      </c>
      <c r="O256" s="30">
        <v>12.95</v>
      </c>
      <c r="P256" s="30">
        <v>2114.6</v>
      </c>
      <c r="Q256" s="30">
        <v>129.63</v>
      </c>
      <c r="R256" s="38">
        <v>0.27923999999999999</v>
      </c>
      <c r="S256" s="32">
        <v>-0.36901</v>
      </c>
      <c r="T256" s="29">
        <v>0.74561999999999995</v>
      </c>
      <c r="U256" s="29">
        <v>-0.63344</v>
      </c>
      <c r="V256" s="29">
        <v>0.25713999999999998</v>
      </c>
      <c r="W256" s="29">
        <v>0.2</v>
      </c>
      <c r="X256" s="30">
        <v>309.92</v>
      </c>
      <c r="Y256" s="29">
        <v>0.36015999999999998</v>
      </c>
      <c r="Z256" s="29">
        <v>0.44967000000000001</v>
      </c>
      <c r="AA256" s="29">
        <v>0.2</v>
      </c>
      <c r="AB256" s="30">
        <v>16</v>
      </c>
      <c r="AC256" s="29">
        <v>0.34782999999999997</v>
      </c>
      <c r="AD256" s="30">
        <v>35</v>
      </c>
      <c r="AE256" s="29">
        <v>0.42857000000000001</v>
      </c>
      <c r="AF256" s="33">
        <v>1.254</v>
      </c>
      <c r="AG256" s="33">
        <v>1.7090000000000001</v>
      </c>
      <c r="AH256" s="33">
        <v>2.4500000000000002</v>
      </c>
      <c r="AI256" s="33">
        <v>4.6120000000000001</v>
      </c>
      <c r="AJ256" s="33">
        <v>4.0190000000000001</v>
      </c>
      <c r="AK256" s="34">
        <v>10.58</v>
      </c>
      <c r="AL256" s="29">
        <v>5.7140000000000003E-2</v>
      </c>
      <c r="AM256" s="29">
        <v>0.17143</v>
      </c>
      <c r="AN256" s="50">
        <v>124504</v>
      </c>
      <c r="AO256" s="30">
        <v>297.39999999999998</v>
      </c>
      <c r="AP256" s="29">
        <v>0.57096999999999998</v>
      </c>
      <c r="AQ256" s="29">
        <v>1</v>
      </c>
      <c r="AR256" s="29">
        <v>0.14399999999999999</v>
      </c>
      <c r="AS256" s="54">
        <v>18</v>
      </c>
      <c r="AT256" s="29">
        <v>0.22727</v>
      </c>
      <c r="AU256" s="29">
        <v>0.30959999999999999</v>
      </c>
      <c r="AV256" s="54">
        <v>19</v>
      </c>
      <c r="AW256" s="29">
        <v>0.18182000000000001</v>
      </c>
    </row>
    <row r="257" spans="1:49" x14ac:dyDescent="0.2">
      <c r="A257" s="17" t="str">
        <f t="shared" si="12"/>
        <v>UMass-MB</v>
      </c>
      <c r="B257" s="17" t="str">
        <f>IF(AND(OR(NOT(IsForecastDateRestricted),AND(D257&gt;=StartDate,D257&lt;=EndDate)),OR(NOT(IsTargetDateRestricted),AND(F257&gt;=FirstTargetDate,F257&lt;=EndTargetDate)),
OR(AND(Is1Week,E257="1 wk ahead inc death"),AND(Is2Week,E257="2 wk ahead inc death"),AND(Is3Week,E257="3 wk ahead inc death"),AND(Is4Week,E257="4 wk ahead inc death")),
OR(NOT(IsActiveModelsOnly),_xlfn.XLOOKUP(C257,'Model Analyzer'!B$4:B$100,'Model Analyzer'!C$4:C$100))),EvalData!C257,"NA")</f>
        <v>UMass-MB</v>
      </c>
      <c r="C257" s="17" t="s">
        <v>32</v>
      </c>
      <c r="D257" s="36" t="d">
        <v>2020-07-20</v>
      </c>
      <c r="E257" s="17" t="s">
        <v>36</v>
      </c>
      <c r="F257" s="36" t="d">
        <v>2020-08-01</v>
      </c>
      <c r="G257" s="30">
        <v>-2938</v>
      </c>
      <c r="H257" s="32">
        <v>-0.22800000000000001</v>
      </c>
      <c r="I257" s="28">
        <v>-0.20349999999999999</v>
      </c>
      <c r="J257" s="28">
        <v>-0.2555</v>
      </c>
      <c r="K257" s="29">
        <v>0.75</v>
      </c>
      <c r="L257" s="30">
        <v>12</v>
      </c>
      <c r="M257" s="29">
        <v>0.57691999999999999</v>
      </c>
      <c r="N257" s="30">
        <v>51</v>
      </c>
      <c r="O257" s="30">
        <v>11.8</v>
      </c>
      <c r="P257" s="30">
        <v>1980.94</v>
      </c>
      <c r="Q257" s="30">
        <v>85.82</v>
      </c>
      <c r="R257" s="38">
        <v>0.28634999999999999</v>
      </c>
      <c r="S257" s="32">
        <v>-0.14495</v>
      </c>
      <c r="T257" s="29">
        <v>0.52483000000000002</v>
      </c>
      <c r="U257" s="29">
        <v>-0.1472</v>
      </c>
      <c r="V257" s="29">
        <v>0.43136999999999998</v>
      </c>
      <c r="W257" s="29">
        <v>9.8040000000000002E-2</v>
      </c>
      <c r="X257" s="30">
        <v>283.83</v>
      </c>
      <c r="Y257" s="29">
        <v>0.36387000000000003</v>
      </c>
      <c r="Z257" s="29">
        <v>0.34317999999999999</v>
      </c>
      <c r="AA257" s="29">
        <v>0.55700000000000005</v>
      </c>
      <c r="AB257" s="30">
        <v>2</v>
      </c>
      <c r="AC257" s="29">
        <v>0.95652000000000004</v>
      </c>
      <c r="AD257" s="30">
        <v>51</v>
      </c>
      <c r="AE257" s="29">
        <v>0.94118000000000002</v>
      </c>
      <c r="AF257" s="33">
        <v>2.6429999999999998</v>
      </c>
      <c r="AG257" s="33">
        <v>3.16</v>
      </c>
      <c r="AH257" s="33">
        <v>3.7080000000000002</v>
      </c>
      <c r="AI257" s="33">
        <v>4.944</v>
      </c>
      <c r="AJ257" s="33">
        <v>4.8860000000000001</v>
      </c>
      <c r="AK257" s="34">
        <v>10</v>
      </c>
      <c r="AL257" s="29">
        <v>0.19608</v>
      </c>
      <c r="AM257" s="29">
        <v>9.8040000000000002E-2</v>
      </c>
      <c r="AN257" s="50">
        <v>57342</v>
      </c>
      <c r="AO257" s="30">
        <v>126.1</v>
      </c>
      <c r="AP257" s="29">
        <v>0.40031</v>
      </c>
      <c r="AQ257" s="29">
        <v>0.83572000000000002</v>
      </c>
      <c r="AR257" s="29">
        <v>0.68100000000000005</v>
      </c>
      <c r="AS257" s="54">
        <v>2</v>
      </c>
      <c r="AT257" s="29">
        <v>0.95455000000000001</v>
      </c>
      <c r="AU257" s="29">
        <v>0.96372000000000002</v>
      </c>
      <c r="AV257" s="54">
        <v>1</v>
      </c>
      <c r="AW257" s="29">
        <v>1</v>
      </c>
    </row>
    <row r="258" spans="1:49" x14ac:dyDescent="0.2">
      <c r="A258" s="17" t="str">
        <f t="shared" si="12"/>
        <v>USC</v>
      </c>
      <c r="B258" s="17" t="str">
        <f>IF(AND(OR(NOT(IsForecastDateRestricted),AND(D258&gt;=StartDate,D258&lt;=EndDate)),OR(NOT(IsTargetDateRestricted),AND(F258&gt;=FirstTargetDate,F258&lt;=EndTargetDate)),
OR(AND(Is1Week,E258="1 wk ahead inc death"),AND(Is2Week,E258="2 wk ahead inc death"),AND(Is3Week,E258="3 wk ahead inc death"),AND(Is4Week,E258="4 wk ahead inc death")),
OR(NOT(IsActiveModelsOnly),_xlfn.XLOOKUP(C258,'Model Analyzer'!B$4:B$100,'Model Analyzer'!C$4:C$100))),EvalData!C258,"NA")</f>
        <v>USC</v>
      </c>
      <c r="C258" s="17" t="s">
        <v>33</v>
      </c>
      <c r="D258" s="36" t="d">
        <v>2020-07-20</v>
      </c>
      <c r="E258" s="17" t="s">
        <v>36</v>
      </c>
      <c r="F258" s="36" t="d">
        <v>2020-08-01</v>
      </c>
      <c r="G258" s="30">
        <v>-1726</v>
      </c>
      <c r="H258" s="32">
        <v>-0.127</v>
      </c>
      <c r="I258" s="28">
        <v>-0.11955</v>
      </c>
      <c r="J258" s="28">
        <v>-0.13578999999999999</v>
      </c>
      <c r="K258" s="29">
        <v>0.75</v>
      </c>
      <c r="L258" s="30">
        <v>5</v>
      </c>
      <c r="M258" s="29">
        <v>0.84614999999999996</v>
      </c>
      <c r="N258" s="30">
        <v>51</v>
      </c>
      <c r="O258" s="30">
        <v>17.760000000000002</v>
      </c>
      <c r="P258" s="30">
        <v>2898.1</v>
      </c>
      <c r="Q258" s="30">
        <v>91.39</v>
      </c>
      <c r="R258" s="38">
        <v>0.27567999999999998</v>
      </c>
      <c r="S258" s="32">
        <v>1.9890000000000001E-2</v>
      </c>
      <c r="T258" s="29">
        <v>0.67610000000000003</v>
      </c>
      <c r="U258" s="29">
        <v>6.9139999999999993E-2</v>
      </c>
      <c r="V258" s="29">
        <v>0.41176000000000001</v>
      </c>
      <c r="W258" s="29">
        <v>0.19608</v>
      </c>
      <c r="X258" s="30">
        <v>233.97</v>
      </c>
      <c r="Y258" s="29">
        <v>0.51404000000000005</v>
      </c>
      <c r="Z258" s="29">
        <v>0.42442999999999997</v>
      </c>
      <c r="AA258" s="29">
        <v>0.52300000000000002</v>
      </c>
      <c r="AB258" s="30">
        <v>5</v>
      </c>
      <c r="AC258" s="29">
        <v>0.82608999999999999</v>
      </c>
    </row>
    <row r="259" spans="1:49" x14ac:dyDescent="0.2">
      <c r="A259" s="17" t="str">
        <f t="shared" si="12"/>
        <v>UT</v>
      </c>
      <c r="B259" s="17" t="str">
        <f>IF(AND(OR(NOT(IsForecastDateRestricted),AND(D259&gt;=StartDate,D259&lt;=EndDate)),OR(NOT(IsTargetDateRestricted),AND(F259&gt;=FirstTargetDate,F259&lt;=EndTargetDate)),
OR(AND(Is1Week,E259="1 wk ahead inc death"),AND(Is2Week,E259="2 wk ahead inc death"),AND(Is3Week,E259="3 wk ahead inc death"),AND(Is4Week,E259="4 wk ahead inc death")),
OR(NOT(IsActiveModelsOnly),_xlfn.XLOOKUP(C259,'Model Analyzer'!B$4:B$100,'Model Analyzer'!C$4:C$100))),EvalData!C259,"NA")</f>
        <v>UT</v>
      </c>
      <c r="C259" s="17" t="s">
        <v>34</v>
      </c>
      <c r="D259" s="36" t="d">
        <v>2020-07-20</v>
      </c>
      <c r="E259" s="17" t="s">
        <v>36</v>
      </c>
      <c r="F259" s="36" t="d">
        <v>2020-08-01</v>
      </c>
      <c r="G259" s="30">
        <v>671</v>
      </c>
      <c r="H259" s="32">
        <v>4.4999999999999998E-2</v>
      </c>
      <c r="I259" s="28">
        <v>4.648E-2</v>
      </c>
      <c r="J259" s="28">
        <v>4.648E-2</v>
      </c>
      <c r="K259" s="29">
        <v>1</v>
      </c>
      <c r="L259" s="30">
        <v>2</v>
      </c>
      <c r="M259" s="29">
        <v>0.96153999999999995</v>
      </c>
      <c r="N259" s="30">
        <v>51</v>
      </c>
      <c r="O259" s="30">
        <v>16.95</v>
      </c>
      <c r="P259" s="30">
        <v>2644.74</v>
      </c>
      <c r="Q259" s="30">
        <v>88.82</v>
      </c>
      <c r="R259" s="38">
        <v>0.27</v>
      </c>
      <c r="S259" s="32">
        <v>0.11778</v>
      </c>
      <c r="T259" s="29">
        <v>0.67323</v>
      </c>
      <c r="U259" s="29">
        <v>9.894E-2</v>
      </c>
      <c r="V259" s="29">
        <v>0.49020000000000002</v>
      </c>
      <c r="W259" s="29">
        <v>0.13725000000000001</v>
      </c>
      <c r="X259" s="30">
        <v>207.33</v>
      </c>
      <c r="Y259" s="29">
        <v>0.49062</v>
      </c>
      <c r="Z259" s="29">
        <v>0.37763000000000002</v>
      </c>
      <c r="AA259" s="29">
        <v>0.54200000000000004</v>
      </c>
      <c r="AB259" s="30">
        <v>3</v>
      </c>
      <c r="AC259" s="29">
        <v>0.91303999999999996</v>
      </c>
      <c r="AD259" s="30">
        <v>51</v>
      </c>
      <c r="AE259" s="29">
        <v>0.80391999999999997</v>
      </c>
      <c r="AF259" s="33">
        <v>2.0979999999999999</v>
      </c>
      <c r="AG259" s="33">
        <v>2.4350000000000001</v>
      </c>
      <c r="AH259" s="33">
        <v>3.0179999999999998</v>
      </c>
      <c r="AI259" s="33">
        <v>6.3390000000000004</v>
      </c>
      <c r="AJ259" s="33">
        <v>4.95</v>
      </c>
      <c r="AK259" s="34">
        <v>8</v>
      </c>
      <c r="AL259" s="29">
        <v>0.23529</v>
      </c>
      <c r="AM259" s="29">
        <v>5.8819999999999997E-2</v>
      </c>
      <c r="AN259" s="50">
        <v>40966</v>
      </c>
      <c r="AO259" s="30">
        <v>242.6</v>
      </c>
      <c r="AP259" s="29">
        <v>0.45702999999999999</v>
      </c>
      <c r="AQ259" s="29">
        <v>0.95413999999999999</v>
      </c>
      <c r="AR259" s="29">
        <v>0.53700000000000003</v>
      </c>
      <c r="AS259" s="54">
        <v>4</v>
      </c>
      <c r="AT259" s="29">
        <v>0.86363999999999996</v>
      </c>
      <c r="AU259" s="29">
        <v>0.84413000000000005</v>
      </c>
      <c r="AV259" s="54">
        <v>3</v>
      </c>
      <c r="AW259" s="29">
        <v>0.90908999999999995</v>
      </c>
    </row>
    <row r="260" spans="1:49" x14ac:dyDescent="0.2">
      <c r="A260" s="17" t="str">
        <f t="shared" si="12"/>
        <v>YYG</v>
      </c>
      <c r="B260" s="17" t="str">
        <f>IF(AND(OR(NOT(IsForecastDateRestricted),AND(D260&gt;=StartDate,D260&lt;=EndDate)),OR(NOT(IsTargetDateRestricted),AND(F260&gt;=FirstTargetDate,F260&lt;=EndTargetDate)),
OR(AND(Is1Week,E260="1 wk ahead inc death"),AND(Is2Week,E260="2 wk ahead inc death"),AND(Is3Week,E260="3 wk ahead inc death"),AND(Is4Week,E260="4 wk ahead inc death")),
OR(NOT(IsActiveModelsOnly),_xlfn.XLOOKUP(C260,'Model Analyzer'!B$4:B$100,'Model Analyzer'!C$4:C$100))),EvalData!C260,"NA")</f>
        <v>YYG</v>
      </c>
      <c r="C260" s="17" t="s">
        <v>35</v>
      </c>
      <c r="D260" s="36" t="d">
        <v>2020-07-20</v>
      </c>
      <c r="E260" s="17" t="s">
        <v>36</v>
      </c>
      <c r="F260" s="36" t="d">
        <v>2020-08-01</v>
      </c>
      <c r="G260" s="30">
        <v>-4017</v>
      </c>
      <c r="H260" s="32">
        <v>-0.32600000000000001</v>
      </c>
      <c r="I260" s="28">
        <v>-0.27823999999999999</v>
      </c>
      <c r="J260" s="28">
        <v>-0.38551000000000002</v>
      </c>
      <c r="K260" s="29">
        <v>0</v>
      </c>
      <c r="L260" s="30">
        <v>16</v>
      </c>
      <c r="M260" s="29">
        <v>0.42308000000000001</v>
      </c>
      <c r="N260" s="30">
        <v>51</v>
      </c>
      <c r="O260" s="30">
        <v>10.87</v>
      </c>
      <c r="P260" s="30">
        <v>2162.1999999999998</v>
      </c>
      <c r="Q260" s="30">
        <v>90.24</v>
      </c>
      <c r="R260" s="38">
        <v>0.31386999999999998</v>
      </c>
      <c r="S260" s="32">
        <v>-0.16858999999999999</v>
      </c>
      <c r="T260" s="29">
        <v>0.48796</v>
      </c>
      <c r="U260" s="29">
        <v>-0.28312999999999999</v>
      </c>
      <c r="V260" s="29">
        <v>0.41176000000000001</v>
      </c>
      <c r="W260" s="29">
        <v>0.13725000000000001</v>
      </c>
      <c r="X260" s="30">
        <v>297.73</v>
      </c>
      <c r="Y260" s="29">
        <v>0.30560999999999999</v>
      </c>
      <c r="Z260" s="29">
        <v>0.3301</v>
      </c>
      <c r="AA260" s="29">
        <v>0.51100000000000001</v>
      </c>
      <c r="AB260" s="30">
        <v>6</v>
      </c>
      <c r="AC260" s="29">
        <v>0.78261000000000003</v>
      </c>
      <c r="AD260" s="30">
        <v>51</v>
      </c>
      <c r="AE260" s="29">
        <v>0.88234999999999997</v>
      </c>
      <c r="AF260" s="33">
        <v>3.2650000000000001</v>
      </c>
      <c r="AG260" s="33">
        <v>4.0259999999999998</v>
      </c>
      <c r="AH260" s="33">
        <v>5.9059999999999997</v>
      </c>
      <c r="AI260" s="33">
        <v>6.7750000000000004</v>
      </c>
      <c r="AJ260" s="33">
        <v>8.1959999999999997</v>
      </c>
      <c r="AK260" s="34">
        <v>10.5</v>
      </c>
      <c r="AL260" s="29">
        <v>0.56862999999999997</v>
      </c>
      <c r="AM260" s="29">
        <v>9.8040000000000002E-2</v>
      </c>
      <c r="AN260" s="50">
        <v>68669</v>
      </c>
      <c r="AO260" s="30">
        <v>142.30000000000001</v>
      </c>
      <c r="AP260" s="29">
        <v>0.30454999999999999</v>
      </c>
      <c r="AQ260" s="29">
        <v>0.63580999999999999</v>
      </c>
      <c r="AR260" s="29">
        <v>0.22700000000000001</v>
      </c>
      <c r="AS260" s="54">
        <v>13</v>
      </c>
      <c r="AT260" s="29">
        <v>0.45455000000000001</v>
      </c>
      <c r="AU260" s="29">
        <v>0.79615999999999998</v>
      </c>
      <c r="AV260" s="54">
        <v>6</v>
      </c>
      <c r="AW260" s="29">
        <v>0.77273000000000003</v>
      </c>
    </row>
    <row r="261" spans="1:49" x14ac:dyDescent="0.2">
      <c r="A261" s="17" t="str">
        <f t="shared" si="12"/>
        <v>Baseline</v>
      </c>
      <c r="B261" s="17" t="str">
        <f>IF(AND(OR(NOT(IsForecastDateRestricted),AND(D261&gt;=StartDate,D261&lt;=EndDate)),OR(NOT(IsTargetDateRestricted),AND(F261&gt;=FirstTargetDate,F261&lt;=EndTargetDate)),
OR(AND(Is1Week,E261="1 wk ahead inc death"),AND(Is2Week,E261="2 wk ahead inc death"),AND(Is3Week,E261="3 wk ahead inc death"),AND(Is4Week,E261="4 wk ahead inc death")),
OR(NOT(IsActiveModelsOnly),_xlfn.XLOOKUP(C261,'Model Analyzer'!B$4:B$100,'Model Analyzer'!C$4:C$100))),EvalData!C261,"NA")</f>
        <v>Baseline</v>
      </c>
      <c r="C261" s="17" t="s">
        <v>12</v>
      </c>
      <c r="D261" s="36" t="d">
        <v>2020-07-20</v>
      </c>
      <c r="E261" s="17" t="s">
        <v>37</v>
      </c>
      <c r="F261" s="36" t="d">
        <v>2020-08-08</v>
      </c>
      <c r="G261" s="30">
        <v>-5659</v>
      </c>
      <c r="H261" s="32">
        <v>-0.30199999999999999</v>
      </c>
      <c r="I261" s="28">
        <v>-0.26071</v>
      </c>
      <c r="J261" s="28">
        <v>-0.35265000000000002</v>
      </c>
      <c r="K261" s="29">
        <v>0</v>
      </c>
      <c r="L261" s="30">
        <v>16</v>
      </c>
      <c r="M261" s="29">
        <v>0.42308000000000001</v>
      </c>
      <c r="N261" s="30">
        <v>51</v>
      </c>
      <c r="O261" s="30">
        <v>19.920000000000002</v>
      </c>
      <c r="P261" s="30">
        <v>5717.17</v>
      </c>
      <c r="Q261" s="30">
        <v>166.71</v>
      </c>
      <c r="R261" s="38">
        <v>0.33999000000000001</v>
      </c>
      <c r="S261" s="32">
        <v>-0.31014999999999998</v>
      </c>
      <c r="T261" s="29">
        <v>0.72965000000000002</v>
      </c>
      <c r="U261" s="29">
        <v>-0.30911</v>
      </c>
      <c r="V261" s="29">
        <v>0.25490000000000002</v>
      </c>
      <c r="W261" s="29">
        <v>0.21568999999999999</v>
      </c>
      <c r="X261" s="30">
        <v>393.65</v>
      </c>
      <c r="Y261" s="29">
        <v>0.48265999999999998</v>
      </c>
      <c r="Z261" s="29">
        <v>0.49570999999999998</v>
      </c>
      <c r="AA261" s="29">
        <v>0.30099999999999999</v>
      </c>
      <c r="AB261" s="30">
        <v>12</v>
      </c>
      <c r="AC261" s="29">
        <v>0.52173999999999998</v>
      </c>
      <c r="AD261" s="30">
        <v>51</v>
      </c>
      <c r="AE261" s="29">
        <v>0.74509999999999998</v>
      </c>
      <c r="AF261" s="33">
        <v>3.6520000000000001</v>
      </c>
      <c r="AG261" s="33">
        <v>3.9369999999999998</v>
      </c>
      <c r="AH261" s="33">
        <v>3.9860000000000002</v>
      </c>
      <c r="AI261" s="33">
        <v>3.83</v>
      </c>
      <c r="AJ261" s="33">
        <v>4.0010000000000003</v>
      </c>
      <c r="AK261" s="34">
        <v>4.0250000000000004</v>
      </c>
      <c r="AL261" s="29">
        <v>0</v>
      </c>
      <c r="AM261" s="29">
        <v>0</v>
      </c>
      <c r="AN261" s="50">
        <v>40078</v>
      </c>
      <c r="AO261" s="30">
        <v>242.6</v>
      </c>
      <c r="AP261" s="29">
        <v>0.42081000000000002</v>
      </c>
      <c r="AQ261" s="29">
        <v>0.87853000000000003</v>
      </c>
      <c r="AR261" s="29">
        <v>0.78400000000000003</v>
      </c>
      <c r="AS261" s="54">
        <v>1</v>
      </c>
      <c r="AT261" s="29">
        <v>1</v>
      </c>
      <c r="AU261" s="29">
        <v>0.76956000000000002</v>
      </c>
      <c r="AV261" s="54">
        <v>6</v>
      </c>
      <c r="AW261" s="29">
        <v>0.77273000000000003</v>
      </c>
    </row>
    <row r="262" spans="1:49" x14ac:dyDescent="0.2">
      <c r="A262" s="17" t="str">
        <f t="shared" si="12"/>
        <v>Columbia</v>
      </c>
      <c r="B262" s="17" t="str">
        <f>IF(AND(OR(NOT(IsForecastDateRestricted),AND(D262&gt;=StartDate,D262&lt;=EndDate)),OR(NOT(IsTargetDateRestricted),AND(F262&gt;=FirstTargetDate,F262&lt;=EndTargetDate)),
OR(AND(Is1Week,E262="1 wk ahead inc death"),AND(Is2Week,E262="2 wk ahead inc death"),AND(Is3Week,E262="3 wk ahead inc death"),AND(Is4Week,E262="4 wk ahead inc death")),
OR(NOT(IsActiveModelsOnly),_xlfn.XLOOKUP(C262,'Model Analyzer'!B$4:B$100,'Model Analyzer'!C$4:C$100))),EvalData!C262,"NA")</f>
        <v>Columbia</v>
      </c>
      <c r="C262" s="17" t="s">
        <v>13</v>
      </c>
      <c r="D262" s="36" t="d">
        <v>2020-07-20</v>
      </c>
      <c r="E262" s="17" t="s">
        <v>37</v>
      </c>
      <c r="F262" s="36" t="d">
        <v>2020-08-08</v>
      </c>
      <c r="G262" s="30">
        <v>-7481</v>
      </c>
      <c r="H262" s="32">
        <v>-0.42299999999999999</v>
      </c>
      <c r="I262" s="28">
        <v>-0.34465000000000001</v>
      </c>
      <c r="J262" s="28">
        <v>-0.52590999999999999</v>
      </c>
      <c r="K262" s="29">
        <v>0</v>
      </c>
      <c r="L262" s="30">
        <v>19</v>
      </c>
      <c r="M262" s="29">
        <v>0.30769000000000002</v>
      </c>
      <c r="N262" s="30">
        <v>51</v>
      </c>
      <c r="O262" s="30">
        <v>118.13</v>
      </c>
      <c r="P262" s="30">
        <v>4197.8599999999997</v>
      </c>
      <c r="Q262" s="30">
        <v>157.31</v>
      </c>
      <c r="R262" s="38">
        <v>0.51254999999999995</v>
      </c>
      <c r="S262" s="32">
        <v>-0.43742999999999999</v>
      </c>
      <c r="T262" s="29">
        <v>1.6406499999999999</v>
      </c>
      <c r="U262" s="29">
        <v>-1.5320800000000001</v>
      </c>
      <c r="V262" s="29">
        <v>0.25490000000000002</v>
      </c>
      <c r="W262" s="29">
        <v>0.41176000000000001</v>
      </c>
      <c r="X262" s="30">
        <v>435.53</v>
      </c>
      <c r="Y262" s="29">
        <v>0.49164000000000002</v>
      </c>
      <c r="Z262" s="29">
        <v>0.76937999999999995</v>
      </c>
      <c r="AA262" s="29">
        <v>0.115</v>
      </c>
      <c r="AB262" s="30">
        <v>19</v>
      </c>
      <c r="AC262" s="29">
        <v>0.21739</v>
      </c>
      <c r="AD262" s="30">
        <v>51</v>
      </c>
      <c r="AE262" s="29">
        <v>0.68627000000000005</v>
      </c>
      <c r="AF262" s="33">
        <v>1.9590000000000001</v>
      </c>
      <c r="AG262" s="33">
        <v>3.4990000000000001</v>
      </c>
      <c r="AH262" s="33">
        <v>6.9119999999999999</v>
      </c>
      <c r="AI262" s="33">
        <v>28.216999999999999</v>
      </c>
      <c r="AJ262" s="33">
        <v>26.542000000000002</v>
      </c>
      <c r="AK262" s="34">
        <v>87</v>
      </c>
      <c r="AL262" s="29">
        <v>0.19608</v>
      </c>
      <c r="AM262" s="29">
        <v>0.29411999999999999</v>
      </c>
      <c r="AN262" s="50">
        <v>134822</v>
      </c>
      <c r="AO262" s="30">
        <v>351.9</v>
      </c>
      <c r="AP262" s="29">
        <v>0.31330999999999998</v>
      </c>
      <c r="AQ262" s="29">
        <v>0.65408999999999995</v>
      </c>
      <c r="AR262" s="29">
        <v>0.20599999999999999</v>
      </c>
      <c r="AS262" s="54">
        <v>13</v>
      </c>
      <c r="AT262" s="29">
        <v>0.45455000000000001</v>
      </c>
      <c r="AU262" s="29">
        <v>0.60274000000000005</v>
      </c>
      <c r="AV262" s="54">
        <v>11</v>
      </c>
      <c r="AW262" s="29">
        <v>0.54544999999999999</v>
      </c>
    </row>
    <row r="263" spans="1:49" x14ac:dyDescent="0.2">
      <c r="A263" s="17" t="str">
        <f t="shared" ref="A263:A326" si="13">IF(OR(B263="NA",NOT(IsMinimumForecastsToParticipate),COUNTIF(B$7:B$3184,"="&amp;C263)&gt;=MinForecastsToParticipate),B263,"NA")</f>
        <v>Columbia-UNC</v>
      </c>
      <c r="B263" s="17" t="str">
        <f>IF(AND(OR(NOT(IsForecastDateRestricted),AND(D263&gt;=StartDate,D263&lt;=EndDate)),OR(NOT(IsTargetDateRestricted),AND(F263&gt;=FirstTargetDate,F263&lt;=EndTargetDate)),
OR(AND(Is1Week,E263="1 wk ahead inc death"),AND(Is2Week,E263="2 wk ahead inc death"),AND(Is3Week,E263="3 wk ahead inc death"),AND(Is4Week,E263="4 wk ahead inc death")),
OR(NOT(IsActiveModelsOnly),_xlfn.XLOOKUP(C263,'Model Analyzer'!B$4:B$100,'Model Analyzer'!C$4:C$100))),EvalData!C263,"NA")</f>
        <v>Columbia-UNC</v>
      </c>
      <c r="C263" s="17" t="s">
        <v>14</v>
      </c>
      <c r="D263" s="36" t="d">
        <v>2020-07-20</v>
      </c>
      <c r="E263" s="17" t="s">
        <v>37</v>
      </c>
      <c r="F263" s="36" t="d">
        <v>2020-08-08</v>
      </c>
      <c r="G263" s="30">
        <v>-2111</v>
      </c>
      <c r="H263" s="32">
        <v>-0.10199999999999999</v>
      </c>
      <c r="I263" s="28">
        <v>-9.7250000000000003E-2</v>
      </c>
      <c r="J263" s="28">
        <v>-0.10773000000000001</v>
      </c>
      <c r="K263" s="29">
        <v>0.75</v>
      </c>
      <c r="L263" s="30">
        <v>3</v>
      </c>
      <c r="M263" s="29">
        <v>0.92308000000000001</v>
      </c>
      <c r="O263" s="30"/>
      <c r="P263" s="30"/>
      <c r="Q263" s="30"/>
      <c r="R263" s="38"/>
    </row>
    <row r="264" spans="1:49" x14ac:dyDescent="0.2">
      <c r="A264" s="17" t="str">
        <f t="shared" si="13"/>
        <v>Covid19Sim</v>
      </c>
      <c r="B264" s="17" t="str">
        <f>IF(AND(OR(NOT(IsForecastDateRestricted),AND(D264&gt;=StartDate,D264&lt;=EndDate)),OR(NOT(IsTargetDateRestricted),AND(F264&gt;=FirstTargetDate,F264&lt;=EndTargetDate)),
OR(AND(Is1Week,E264="1 wk ahead inc death"),AND(Is2Week,E264="2 wk ahead inc death"),AND(Is3Week,E264="3 wk ahead inc death"),AND(Is4Week,E264="4 wk ahead inc death")),
OR(NOT(IsActiveModelsOnly),_xlfn.XLOOKUP(C264,'Model Analyzer'!B$4:B$100,'Model Analyzer'!C$4:C$100))),EvalData!C264,"NA")</f>
        <v>Covid19Sim</v>
      </c>
      <c r="C264" s="17" t="s">
        <v>39</v>
      </c>
      <c r="D264" s="36" t="d">
        <v>2020-07-20</v>
      </c>
      <c r="E264" s="17" t="s">
        <v>37</v>
      </c>
      <c r="F264" s="36" t="d">
        <v>2020-08-08</v>
      </c>
      <c r="G264" s="30">
        <v>-7548</v>
      </c>
      <c r="H264" s="32">
        <v>-0.42699999999999999</v>
      </c>
      <c r="I264" s="28">
        <v>-0.34773999999999999</v>
      </c>
      <c r="J264" s="28">
        <v>-0.53312999999999999</v>
      </c>
      <c r="K264" s="29">
        <v>0</v>
      </c>
      <c r="L264" s="30">
        <v>20</v>
      </c>
      <c r="M264" s="29">
        <v>0.26923000000000002</v>
      </c>
      <c r="N264" s="30">
        <v>51</v>
      </c>
      <c r="O264" s="30">
        <v>59.43</v>
      </c>
      <c r="P264" s="30">
        <v>3633.63</v>
      </c>
      <c r="Q264" s="30">
        <v>137.55000000000001</v>
      </c>
      <c r="R264" s="38">
        <v>0.30565999999999999</v>
      </c>
      <c r="S264" s="32">
        <v>-0.15690000000000001</v>
      </c>
      <c r="T264" s="29">
        <v>0.28399000000000002</v>
      </c>
      <c r="U264" s="29">
        <v>6.089E-2</v>
      </c>
      <c r="V264" s="29">
        <v>0.37254999999999999</v>
      </c>
      <c r="W264" s="29">
        <v>0.19608</v>
      </c>
      <c r="X264" s="30">
        <v>422.28</v>
      </c>
      <c r="Y264" s="29">
        <v>0.38300000000000001</v>
      </c>
      <c r="Z264" s="29">
        <v>0.42899999999999999</v>
      </c>
      <c r="AA264" s="29">
        <v>0.32400000000000001</v>
      </c>
      <c r="AB264" s="30">
        <v>11</v>
      </c>
      <c r="AC264" s="29">
        <v>0.56521999999999994</v>
      </c>
      <c r="AD264" s="30">
        <v>51</v>
      </c>
      <c r="AE264" s="29">
        <v>0.45097999999999999</v>
      </c>
      <c r="AF264" s="33">
        <v>1.091</v>
      </c>
      <c r="AG264" s="33">
        <v>1.232</v>
      </c>
      <c r="AH264" s="33">
        <v>1.508</v>
      </c>
      <c r="AI264" s="33">
        <v>5.2430000000000003</v>
      </c>
      <c r="AJ264" s="33">
        <v>3.722</v>
      </c>
      <c r="AK264" s="34">
        <v>10.824</v>
      </c>
      <c r="AL264" s="29">
        <v>7.843E-2</v>
      </c>
      <c r="AM264" s="29">
        <v>0.19608</v>
      </c>
      <c r="AN264" s="50">
        <v>197594</v>
      </c>
      <c r="AO264" s="30">
        <v>403.4</v>
      </c>
      <c r="AP264" s="29">
        <v>0.69018999999999997</v>
      </c>
      <c r="AQ264" s="29">
        <v>1</v>
      </c>
      <c r="AR264" s="29">
        <v>0.186</v>
      </c>
      <c r="AS264" s="54">
        <v>18</v>
      </c>
      <c r="AT264" s="29">
        <v>0.22727</v>
      </c>
      <c r="AU264" s="29">
        <v>0.47471999999999998</v>
      </c>
      <c r="AV264" s="54">
        <v>14</v>
      </c>
      <c r="AW264" s="29">
        <v>0.40909000000000001</v>
      </c>
    </row>
    <row r="265" spans="1:49" x14ac:dyDescent="0.2">
      <c r="A265" s="17" t="str">
        <f t="shared" si="13"/>
        <v>Ensemble</v>
      </c>
      <c r="B265" s="17" t="str">
        <f>IF(AND(OR(NOT(IsForecastDateRestricted),AND(D265&gt;=StartDate,D265&lt;=EndDate)),OR(NOT(IsTargetDateRestricted),AND(F265&gt;=FirstTargetDate,F265&lt;=EndTargetDate)),
OR(AND(Is1Week,E265="1 wk ahead inc death"),AND(Is2Week,E265="2 wk ahead inc death"),AND(Is3Week,E265="3 wk ahead inc death"),AND(Is4Week,E265="4 wk ahead inc death")),
OR(NOT(IsActiveModelsOnly),_xlfn.XLOOKUP(C265,'Model Analyzer'!B$4:B$100,'Model Analyzer'!C$4:C$100))),EvalData!C265,"NA")</f>
        <v>Ensemble</v>
      </c>
      <c r="C265" s="17" t="s">
        <v>15</v>
      </c>
      <c r="D265" s="36" t="d">
        <v>2020-07-20</v>
      </c>
      <c r="E265" s="17" t="s">
        <v>37</v>
      </c>
      <c r="F265" s="36" t="d">
        <v>2020-08-08</v>
      </c>
      <c r="G265" s="30">
        <v>-4445</v>
      </c>
      <c r="H265" s="32">
        <v>-0.22900000000000001</v>
      </c>
      <c r="I265" s="28">
        <v>-0.20477999999999999</v>
      </c>
      <c r="J265" s="28">
        <v>-0.25752000000000003</v>
      </c>
      <c r="K265" s="29">
        <v>0.75</v>
      </c>
      <c r="L265" s="30">
        <v>13</v>
      </c>
      <c r="M265" s="29">
        <v>0.53846000000000005</v>
      </c>
      <c r="N265" s="30">
        <v>51</v>
      </c>
      <c r="O265" s="30">
        <v>7.51</v>
      </c>
      <c r="P265" s="30">
        <v>2239.17</v>
      </c>
      <c r="Q265" s="30">
        <v>110.63</v>
      </c>
      <c r="R265" s="38">
        <v>0.22475000000000001</v>
      </c>
      <c r="S265" s="32">
        <v>-0.15415000000000001</v>
      </c>
      <c r="T265" s="29">
        <v>0.40222000000000002</v>
      </c>
      <c r="U265" s="29">
        <v>-9.0560000000000002E-2</v>
      </c>
      <c r="V265" s="29">
        <v>0.47059000000000001</v>
      </c>
      <c r="W265" s="29">
        <v>5.8819999999999997E-2</v>
      </c>
      <c r="X265" s="30">
        <v>329.75</v>
      </c>
      <c r="Y265" s="29">
        <v>0.31291000000000002</v>
      </c>
      <c r="Z265" s="29">
        <v>0.30345</v>
      </c>
      <c r="AA265" s="29">
        <v>0.58099999999999996</v>
      </c>
      <c r="AB265" s="30">
        <v>1</v>
      </c>
      <c r="AC265" s="29">
        <v>1</v>
      </c>
      <c r="AD265" s="30">
        <v>51</v>
      </c>
      <c r="AE265" s="29">
        <v>0.92157</v>
      </c>
      <c r="AF265" s="33">
        <v>2.371</v>
      </c>
      <c r="AG265" s="33">
        <v>2.8740000000000001</v>
      </c>
      <c r="AH265" s="33">
        <v>3.6589999999999998</v>
      </c>
      <c r="AI265" s="33">
        <v>5.1769999999999996</v>
      </c>
      <c r="AJ265" s="33">
        <v>4.8090000000000002</v>
      </c>
      <c r="AK265" s="34">
        <v>8.6669999999999998</v>
      </c>
      <c r="AL265" s="29">
        <v>0.21568999999999999</v>
      </c>
      <c r="AM265" s="29">
        <v>7.843E-2</v>
      </c>
      <c r="AN265" s="50">
        <v>65867</v>
      </c>
      <c r="AO265" s="30">
        <v>110.6</v>
      </c>
      <c r="AP265" s="29">
        <v>0.41409000000000001</v>
      </c>
      <c r="AQ265" s="29">
        <v>0.86448000000000003</v>
      </c>
      <c r="AR265" s="29">
        <v>0.66</v>
      </c>
      <c r="AS265" s="54">
        <v>2</v>
      </c>
      <c r="AT265" s="29">
        <v>0.95455000000000001</v>
      </c>
      <c r="AU265" s="29">
        <v>0.95170999999999994</v>
      </c>
      <c r="AV265" s="54">
        <v>1</v>
      </c>
      <c r="AW265" s="29">
        <v>1</v>
      </c>
    </row>
    <row r="266" spans="1:49" x14ac:dyDescent="0.2">
      <c r="A266" s="17" t="str">
        <f t="shared" si="13"/>
        <v>ERDC</v>
      </c>
      <c r="B266" s="17" t="str">
        <f>IF(AND(OR(NOT(IsForecastDateRestricted),AND(D266&gt;=StartDate,D266&lt;=EndDate)),OR(NOT(IsTargetDateRestricted),AND(F266&gt;=FirstTargetDate,F266&lt;=EndTargetDate)),
OR(AND(Is1Week,E266="1 wk ahead inc death"),AND(Is2Week,E266="2 wk ahead inc death"),AND(Is3Week,E266="3 wk ahead inc death"),AND(Is4Week,E266="4 wk ahead inc death")),
OR(NOT(IsActiveModelsOnly),_xlfn.XLOOKUP(C266,'Model Analyzer'!B$4:B$100,'Model Analyzer'!C$4:C$100))),EvalData!C266,"NA")</f>
        <v>ERDC</v>
      </c>
      <c r="C266" s="17" t="s">
        <v>16</v>
      </c>
      <c r="D266" s="36" t="d">
        <v>2020-07-20</v>
      </c>
      <c r="E266" s="17" t="s">
        <v>37</v>
      </c>
      <c r="F266" s="36" t="d">
        <v>2020-08-08</v>
      </c>
      <c r="G266" s="30">
        <v>13568</v>
      </c>
      <c r="H266" s="32">
        <v>0.48599999999999999</v>
      </c>
      <c r="I266" s="28">
        <v>0.62507999999999997</v>
      </c>
      <c r="J266" s="28">
        <v>0.62507999999999997</v>
      </c>
      <c r="K266" s="29">
        <v>0</v>
      </c>
      <c r="L266" s="30">
        <v>22</v>
      </c>
      <c r="M266" s="29">
        <v>0.19231000000000001</v>
      </c>
      <c r="N266" s="30">
        <v>51</v>
      </c>
      <c r="O266" s="30">
        <v>21.67</v>
      </c>
      <c r="P266" s="30">
        <v>20088.099999999999</v>
      </c>
      <c r="Q266" s="30">
        <v>328.75</v>
      </c>
      <c r="R266" s="38">
        <v>0.39215</v>
      </c>
      <c r="S266" s="32">
        <v>0.49247999999999997</v>
      </c>
      <c r="T266" s="29">
        <v>0.84379999999999999</v>
      </c>
      <c r="U266" s="29">
        <v>0.77137999999999995</v>
      </c>
      <c r="V266" s="29">
        <v>0.21568999999999999</v>
      </c>
      <c r="W266" s="29">
        <v>0.35293999999999998</v>
      </c>
      <c r="X266" s="30">
        <v>836.75</v>
      </c>
      <c r="Y266" s="29">
        <v>0.83272000000000002</v>
      </c>
      <c r="Z266" s="29">
        <v>0.52124000000000004</v>
      </c>
      <c r="AA266" s="29">
        <v>0.13600000000000001</v>
      </c>
      <c r="AB266" s="30">
        <v>16</v>
      </c>
      <c r="AC266" s="29">
        <v>0.34782999999999997</v>
      </c>
      <c r="AD266" s="30">
        <v>51</v>
      </c>
      <c r="AE266" s="29">
        <v>0.19608</v>
      </c>
      <c r="AF266" s="33">
        <v>1.0780000000000001</v>
      </c>
      <c r="AG266" s="33">
        <v>1.1140000000000001</v>
      </c>
      <c r="AH266" s="33">
        <v>1.1910000000000001</v>
      </c>
      <c r="AI266" s="33">
        <v>1.331</v>
      </c>
      <c r="AJ266" s="33">
        <v>1.2949999999999999</v>
      </c>
      <c r="AK266" s="34">
        <v>1.802</v>
      </c>
      <c r="AL266" s="29">
        <v>0</v>
      </c>
      <c r="AM266" s="29">
        <v>0</v>
      </c>
      <c r="AN266" s="50">
        <v>600370</v>
      </c>
      <c r="AO266" s="30">
        <v>1345.8</v>
      </c>
      <c r="AP266" s="29">
        <v>0.87624999999999997</v>
      </c>
      <c r="AQ266" s="29">
        <v>1</v>
      </c>
      <c r="AR266" s="29">
        <v>0.20599999999999999</v>
      </c>
      <c r="AS266" s="54">
        <v>13</v>
      </c>
      <c r="AT266" s="29">
        <v>0.45455000000000001</v>
      </c>
      <c r="AU266" s="29">
        <v>0.2064</v>
      </c>
      <c r="AV266" s="54">
        <v>23</v>
      </c>
      <c r="AW266" s="29">
        <v>0</v>
      </c>
    </row>
    <row r="267" spans="1:49" x14ac:dyDescent="0.2">
      <c r="A267" s="17" t="str">
        <f t="shared" si="13"/>
        <v>GT-DeepCOVID</v>
      </c>
      <c r="B267" s="17" t="str">
        <f>IF(AND(OR(NOT(IsForecastDateRestricted),AND(D267&gt;=StartDate,D267&lt;=EndDate)),OR(NOT(IsTargetDateRestricted),AND(F267&gt;=FirstTargetDate,F267&lt;=EndTargetDate)),
OR(AND(Is1Week,E267="1 wk ahead inc death"),AND(Is2Week,E267="2 wk ahead inc death"),AND(Is3Week,E267="3 wk ahead inc death"),AND(Is4Week,E267="4 wk ahead inc death")),
OR(NOT(IsActiveModelsOnly),_xlfn.XLOOKUP(C267,'Model Analyzer'!B$4:B$100,'Model Analyzer'!C$4:C$100))),EvalData!C267,"NA")</f>
        <v>GT-DeepCOVID</v>
      </c>
      <c r="C267" s="17" t="s">
        <v>17</v>
      </c>
      <c r="D267" s="36" t="d">
        <v>2020-07-20</v>
      </c>
      <c r="E267" s="17" t="s">
        <v>37</v>
      </c>
      <c r="F267" s="36" t="d">
        <v>2020-08-08</v>
      </c>
      <c r="G267" s="30">
        <v>-3539</v>
      </c>
      <c r="H267" s="32">
        <v>-0.17799999999999999</v>
      </c>
      <c r="I267" s="28">
        <v>-0.16303999999999999</v>
      </c>
      <c r="J267" s="28">
        <v>-0.1948</v>
      </c>
      <c r="K267" s="29">
        <v>0.75</v>
      </c>
      <c r="L267" s="30">
        <v>11</v>
      </c>
      <c r="M267" s="29">
        <v>0.61538000000000004</v>
      </c>
      <c r="N267" s="30">
        <v>45</v>
      </c>
      <c r="O267" s="30">
        <v>16.47</v>
      </c>
      <c r="P267" s="30">
        <v>15730.5</v>
      </c>
      <c r="Q267" s="30">
        <v>133.02000000000001</v>
      </c>
      <c r="R267" s="38">
        <v>0.30256</v>
      </c>
      <c r="S267" s="32">
        <v>0.10233</v>
      </c>
      <c r="T267" s="29">
        <v>0.75061</v>
      </c>
      <c r="U267" s="29">
        <v>0.37230999999999997</v>
      </c>
      <c r="V267" s="29">
        <v>0.35555999999999999</v>
      </c>
      <c r="W267" s="29">
        <v>0.2</v>
      </c>
      <c r="X267" s="30">
        <v>275.08</v>
      </c>
      <c r="Y267" s="29">
        <v>0.67259000000000002</v>
      </c>
      <c r="Z267" s="29">
        <v>0.40866000000000002</v>
      </c>
      <c r="AA267" s="29">
        <v>0.33700000000000002</v>
      </c>
      <c r="AB267" s="30">
        <v>9</v>
      </c>
      <c r="AC267" s="29">
        <v>0.65217000000000003</v>
      </c>
      <c r="AD267" s="30">
        <v>45</v>
      </c>
      <c r="AE267" s="29">
        <v>0.51110999999999995</v>
      </c>
      <c r="AF267" s="33">
        <v>1.5089999999999999</v>
      </c>
      <c r="AG267" s="33">
        <v>1.647</v>
      </c>
      <c r="AH267" s="33">
        <v>1.861</v>
      </c>
      <c r="AI267" s="33">
        <v>2.0379999999999998</v>
      </c>
      <c r="AJ267" s="33">
        <v>2.25</v>
      </c>
      <c r="AK267" s="34">
        <v>3</v>
      </c>
      <c r="AL267" s="29">
        <v>0</v>
      </c>
      <c r="AM267" s="29">
        <v>0</v>
      </c>
      <c r="AN267" s="50">
        <v>127511</v>
      </c>
      <c r="AO267" s="30">
        <v>679.5</v>
      </c>
      <c r="AP267" s="29">
        <v>0.67659999999999998</v>
      </c>
      <c r="AQ267" s="29">
        <v>1</v>
      </c>
      <c r="AR267" s="29">
        <v>0.47499999999999998</v>
      </c>
      <c r="AS267" s="54">
        <v>6</v>
      </c>
      <c r="AT267" s="29">
        <v>0.77273000000000003</v>
      </c>
      <c r="AU267" s="29">
        <v>0.47471999999999998</v>
      </c>
      <c r="AV267" s="54">
        <v>15</v>
      </c>
      <c r="AW267" s="29">
        <v>0.36364000000000002</v>
      </c>
    </row>
    <row r="268" spans="1:49" x14ac:dyDescent="0.2">
      <c r="A268" s="17" t="str">
        <f t="shared" si="13"/>
        <v>IHME</v>
      </c>
      <c r="B268" s="17" t="str">
        <f>IF(AND(OR(NOT(IsForecastDateRestricted),AND(D268&gt;=StartDate,D268&lt;=EndDate)),OR(NOT(IsTargetDateRestricted),AND(F268&gt;=FirstTargetDate,F268&lt;=EndTargetDate)),
OR(AND(Is1Week,E268="1 wk ahead inc death"),AND(Is2Week,E268="2 wk ahead inc death"),AND(Is3Week,E268="3 wk ahead inc death"),AND(Is4Week,E268="4 wk ahead inc death")),
OR(NOT(IsActiveModelsOnly),_xlfn.XLOOKUP(C268,'Model Analyzer'!B$4:B$100,'Model Analyzer'!C$4:C$100))),EvalData!C268,"NA")</f>
        <v>IHME</v>
      </c>
      <c r="C268" s="17" t="s">
        <v>18</v>
      </c>
      <c r="D268" s="36" t="d">
        <v>2020-07-20</v>
      </c>
      <c r="E268" s="17" t="s">
        <v>37</v>
      </c>
      <c r="F268" s="36" t="d">
        <v>2020-08-08</v>
      </c>
      <c r="G268" s="30">
        <v>-3299</v>
      </c>
      <c r="H268" s="32">
        <v>-0.16500000000000001</v>
      </c>
      <c r="I268" s="28">
        <v>-0.15198999999999999</v>
      </c>
      <c r="J268" s="28">
        <v>-0.17923</v>
      </c>
      <c r="K268" s="29">
        <v>0.75</v>
      </c>
      <c r="L268" s="30">
        <v>10</v>
      </c>
      <c r="M268" s="29">
        <v>0.65385000000000004</v>
      </c>
      <c r="N268" s="30">
        <v>51</v>
      </c>
      <c r="O268" s="30">
        <v>80.77</v>
      </c>
      <c r="P268" s="30">
        <v>8340.16</v>
      </c>
      <c r="Q268" s="30">
        <v>184.22</v>
      </c>
      <c r="R268" s="38">
        <v>0.52705999999999997</v>
      </c>
      <c r="S268" s="32">
        <v>-0.40617999999999999</v>
      </c>
      <c r="T268" s="29">
        <v>-0.12653</v>
      </c>
      <c r="U268" s="29">
        <v>0.67452000000000001</v>
      </c>
      <c r="V268" s="29">
        <v>0.17646999999999999</v>
      </c>
      <c r="W268" s="29">
        <v>0.39216000000000001</v>
      </c>
      <c r="X268" s="30">
        <v>359.85</v>
      </c>
      <c r="Y268" s="29">
        <v>0.65278000000000003</v>
      </c>
      <c r="Z268" s="29">
        <v>0.75846000000000002</v>
      </c>
      <c r="AA268" s="29">
        <v>4.2999999999999997E-2</v>
      </c>
      <c r="AB268" s="30">
        <v>24</v>
      </c>
      <c r="AC268" s="29">
        <v>0</v>
      </c>
      <c r="AD268" s="30">
        <v>51</v>
      </c>
      <c r="AE268" s="29">
        <v>0.47059000000000001</v>
      </c>
      <c r="AF268" s="33">
        <v>1</v>
      </c>
      <c r="AG268" s="33">
        <v>1.8640000000000001</v>
      </c>
      <c r="AH268" s="33">
        <v>2.4649999999999999</v>
      </c>
      <c r="AI268" s="33">
        <v>4.1859999999999999</v>
      </c>
      <c r="AJ268" s="33">
        <v>3.29</v>
      </c>
      <c r="AK268" s="34">
        <v>3.6080000000000001</v>
      </c>
      <c r="AL268" s="29">
        <v>1.9609999999999999E-2</v>
      </c>
      <c r="AM268" s="29">
        <v>3.9219999999999998E-2</v>
      </c>
      <c r="AN268" s="50">
        <v>108006</v>
      </c>
      <c r="AO268" s="30">
        <v>759.1</v>
      </c>
      <c r="AP268" s="29">
        <v>0.60943999999999998</v>
      </c>
      <c r="AQ268" s="29">
        <v>1</v>
      </c>
      <c r="AR268" s="29">
        <v>0.433</v>
      </c>
      <c r="AS268" s="54">
        <v>7</v>
      </c>
      <c r="AT268" s="29">
        <v>0.72726999999999997</v>
      </c>
      <c r="AU268" s="29">
        <v>0.49536000000000002</v>
      </c>
      <c r="AV268" s="54">
        <v>13</v>
      </c>
      <c r="AW268" s="29">
        <v>0.45455000000000001</v>
      </c>
    </row>
    <row r="269" spans="1:49" x14ac:dyDescent="0.2">
      <c r="A269" s="17" t="str">
        <f t="shared" si="13"/>
        <v>ISU</v>
      </c>
      <c r="B269" s="17" t="str">
        <f>IF(AND(OR(NOT(IsForecastDateRestricted),AND(D269&gt;=StartDate,D269&lt;=EndDate)),OR(NOT(IsTargetDateRestricted),AND(F269&gt;=FirstTargetDate,F269&lt;=EndTargetDate)),
OR(AND(Is1Week,E269="1 wk ahead inc death"),AND(Is2Week,E269="2 wk ahead inc death"),AND(Is3Week,E269="3 wk ahead inc death"),AND(Is4Week,E269="4 wk ahead inc death")),
OR(NOT(IsActiveModelsOnly),_xlfn.XLOOKUP(C269,'Model Analyzer'!B$4:B$100,'Model Analyzer'!C$4:C$100))),EvalData!C269,"NA")</f>
        <v>ISU</v>
      </c>
      <c r="C269" s="17" t="s">
        <v>41</v>
      </c>
      <c r="D269" s="36" t="d">
        <v>2020-07-20</v>
      </c>
      <c r="E269" s="17" t="s">
        <v>37</v>
      </c>
      <c r="F269" s="36" t="d">
        <v>2020-08-08</v>
      </c>
      <c r="G269" s="30">
        <v>-7398</v>
      </c>
      <c r="H269" s="32">
        <v>-0.41699999999999998</v>
      </c>
      <c r="I269" s="28">
        <v>-0.34083000000000002</v>
      </c>
      <c r="J269" s="28">
        <v>-0.51705000000000001</v>
      </c>
      <c r="K269" s="29">
        <v>0</v>
      </c>
      <c r="L269" s="30">
        <v>18</v>
      </c>
      <c r="M269" s="29">
        <v>0.34615000000000001</v>
      </c>
      <c r="N269" s="30">
        <v>49</v>
      </c>
      <c r="O269" s="30">
        <v>41.42</v>
      </c>
      <c r="P269" s="30">
        <v>5052.57</v>
      </c>
      <c r="Q269" s="30">
        <v>175.27</v>
      </c>
      <c r="R269" s="38">
        <v>0.50934000000000001</v>
      </c>
      <c r="S269" s="32">
        <v>-0.58979000000000004</v>
      </c>
      <c r="T269" s="29">
        <v>1.4075299999999999</v>
      </c>
      <c r="U269" s="29">
        <v>-1.04779</v>
      </c>
      <c r="V269" s="29">
        <v>0.16327</v>
      </c>
      <c r="W269" s="29">
        <v>0.55101999999999995</v>
      </c>
      <c r="X269" s="30">
        <v>385.21</v>
      </c>
      <c r="Y269" s="29">
        <v>0.58516999999999997</v>
      </c>
      <c r="Z269" s="29">
        <v>0.70977999999999997</v>
      </c>
      <c r="AA269" s="29">
        <v>5.5E-2</v>
      </c>
      <c r="AB269" s="30">
        <v>23</v>
      </c>
      <c r="AC269" s="29">
        <v>4.3479999999999998E-2</v>
      </c>
      <c r="AD269" s="30">
        <v>49</v>
      </c>
      <c r="AE269" s="29">
        <v>0.40816000000000002</v>
      </c>
      <c r="AF269" s="33">
        <v>1.663</v>
      </c>
      <c r="AG269" s="33">
        <v>1.8979999999999999</v>
      </c>
      <c r="AH269" s="33">
        <v>2.5619999999999998</v>
      </c>
      <c r="AI269" s="33">
        <v>8.5269999999999992</v>
      </c>
      <c r="AJ269" s="33">
        <v>3.7879999999999998</v>
      </c>
      <c r="AK269" s="34">
        <v>12.65</v>
      </c>
      <c r="AL269" s="29">
        <v>2.0410000000000001E-2</v>
      </c>
      <c r="AM269" s="29">
        <v>0.12245</v>
      </c>
      <c r="AN269" s="50">
        <v>184428</v>
      </c>
      <c r="AO269" s="30">
        <v>523.1</v>
      </c>
      <c r="AP269" s="29">
        <v>0.52583999999999997</v>
      </c>
      <c r="AQ269" s="29">
        <v>1</v>
      </c>
      <c r="AR269" s="29">
        <v>0.26800000000000002</v>
      </c>
      <c r="AS269" s="54">
        <v>10</v>
      </c>
      <c r="AT269" s="29">
        <v>0.59091000000000005</v>
      </c>
      <c r="AU269" s="29">
        <v>0.4128</v>
      </c>
      <c r="AV269" s="54">
        <v>16</v>
      </c>
      <c r="AW269" s="29">
        <v>0.31818000000000002</v>
      </c>
    </row>
    <row r="270" spans="1:49" x14ac:dyDescent="0.2">
      <c r="A270" s="17" t="str">
        <f t="shared" si="13"/>
        <v>JHU</v>
      </c>
      <c r="B270" s="17" t="str">
        <f>IF(AND(OR(NOT(IsForecastDateRestricted),AND(D270&gt;=StartDate,D270&lt;=EndDate)),OR(NOT(IsTargetDateRestricted),AND(F270&gt;=FirstTargetDate,F270&lt;=EndTargetDate)),
OR(AND(Is1Week,E270="1 wk ahead inc death"),AND(Is2Week,E270="2 wk ahead inc death"),AND(Is3Week,E270="3 wk ahead inc death"),AND(Is4Week,E270="4 wk ahead inc death")),
OR(NOT(IsActiveModelsOnly),_xlfn.XLOOKUP(C270,'Model Analyzer'!B$4:B$100,'Model Analyzer'!C$4:C$100))),EvalData!C270,"NA")</f>
        <v>JHU</v>
      </c>
      <c r="C270" s="17" t="s">
        <v>19</v>
      </c>
      <c r="D270" s="36" t="d">
        <v>2020-07-20</v>
      </c>
      <c r="E270" s="17" t="s">
        <v>37</v>
      </c>
      <c r="F270" s="36" t="d">
        <v>2020-08-08</v>
      </c>
      <c r="G270" s="30">
        <v>-598</v>
      </c>
      <c r="H270" s="32">
        <v>-2.8000000000000001E-2</v>
      </c>
      <c r="I270" s="28">
        <v>-2.7550000000000002E-2</v>
      </c>
      <c r="J270" s="28">
        <v>-2.8330000000000001E-2</v>
      </c>
      <c r="K270" s="29">
        <v>1</v>
      </c>
      <c r="L270" s="30">
        <v>1</v>
      </c>
      <c r="M270" s="29">
        <v>1</v>
      </c>
      <c r="N270" s="30">
        <v>51</v>
      </c>
      <c r="O270" s="30">
        <v>38.840000000000003</v>
      </c>
      <c r="P270" s="30">
        <v>5434.13</v>
      </c>
      <c r="Q270" s="30">
        <v>182.96</v>
      </c>
      <c r="R270" s="38">
        <v>0.45602999999999999</v>
      </c>
      <c r="S270" s="32">
        <v>0.40862999999999999</v>
      </c>
      <c r="T270" s="29">
        <v>0.73533999999999999</v>
      </c>
      <c r="U270" s="29">
        <v>0.77131000000000005</v>
      </c>
      <c r="V270" s="29">
        <v>0.15686</v>
      </c>
      <c r="W270" s="29">
        <v>0.31373000000000001</v>
      </c>
      <c r="X270" s="30">
        <v>420.72</v>
      </c>
      <c r="Y270" s="29">
        <v>0.83243</v>
      </c>
      <c r="Z270" s="29">
        <v>0.55464000000000002</v>
      </c>
      <c r="AA270" s="29">
        <v>0.129</v>
      </c>
      <c r="AB270" s="30">
        <v>18</v>
      </c>
      <c r="AC270" s="29">
        <v>0.26086999999999999</v>
      </c>
      <c r="AD270" s="30">
        <v>51</v>
      </c>
      <c r="AE270" s="29">
        <v>0.96077999999999997</v>
      </c>
      <c r="AF270" s="33">
        <v>3.1440000000000001</v>
      </c>
      <c r="AG270" s="33">
        <v>4.9139999999999997</v>
      </c>
      <c r="AH270" s="33">
        <v>8.5</v>
      </c>
      <c r="AI270" s="33">
        <v>26.041</v>
      </c>
      <c r="AJ270" s="33">
        <v>22.15</v>
      </c>
      <c r="AK270" s="34">
        <v>62.5</v>
      </c>
      <c r="AL270" s="29">
        <v>0.33333000000000002</v>
      </c>
      <c r="AM270" s="29">
        <v>0.41176000000000001</v>
      </c>
      <c r="AN270" s="50">
        <v>46048</v>
      </c>
      <c r="AO270" s="30">
        <v>288.5</v>
      </c>
      <c r="AP270" s="29">
        <v>0.24848000000000001</v>
      </c>
      <c r="AQ270" s="29">
        <v>0.51875000000000004</v>
      </c>
      <c r="AR270" s="29">
        <v>0.22700000000000001</v>
      </c>
      <c r="AS270" s="54">
        <v>12</v>
      </c>
      <c r="AT270" s="29">
        <v>0.5</v>
      </c>
      <c r="AU270" s="29">
        <v>0.76839999999999997</v>
      </c>
      <c r="AV270" s="54">
        <v>7</v>
      </c>
      <c r="AW270" s="29">
        <v>0.72726999999999997</v>
      </c>
    </row>
    <row r="271" spans="1:49" x14ac:dyDescent="0.2">
      <c r="A271" s="17" t="str">
        <f t="shared" si="13"/>
        <v>LANL</v>
      </c>
      <c r="B271" s="17" t="str">
        <f>IF(AND(OR(NOT(IsForecastDateRestricted),AND(D271&gt;=StartDate,D271&lt;=EndDate)),OR(NOT(IsTargetDateRestricted),AND(F271&gt;=FirstTargetDate,F271&lt;=EndTargetDate)),
OR(AND(Is1Week,E271="1 wk ahead inc death"),AND(Is2Week,E271="2 wk ahead inc death"),AND(Is3Week,E271="3 wk ahead inc death"),AND(Is4Week,E271="4 wk ahead inc death")),
OR(NOT(IsActiveModelsOnly),_xlfn.XLOOKUP(C271,'Model Analyzer'!B$4:B$100,'Model Analyzer'!C$4:C$100))),EvalData!C271,"NA")</f>
        <v>LANL</v>
      </c>
      <c r="C271" s="17" t="s">
        <v>20</v>
      </c>
      <c r="D271" s="36" t="d">
        <v>2020-07-20</v>
      </c>
      <c r="E271" s="17" t="s">
        <v>37</v>
      </c>
      <c r="F271" s="36" t="d">
        <v>2020-08-08</v>
      </c>
      <c r="G271" s="30">
        <v>-9468</v>
      </c>
      <c r="H271" s="32">
        <v>-0.57299999999999995</v>
      </c>
      <c r="I271" s="28">
        <v>-0.43619000000000002</v>
      </c>
      <c r="J271" s="28">
        <v>-0.77366000000000001</v>
      </c>
      <c r="K271" s="29">
        <v>0</v>
      </c>
      <c r="L271" s="30">
        <v>24</v>
      </c>
      <c r="M271" s="29">
        <v>0.11538</v>
      </c>
      <c r="N271" s="30">
        <v>51</v>
      </c>
      <c r="O271" s="30">
        <v>19.89</v>
      </c>
      <c r="P271" s="30">
        <v>5790.05</v>
      </c>
      <c r="Q271" s="30">
        <v>198.31</v>
      </c>
      <c r="R271" s="38">
        <v>0.43473000000000001</v>
      </c>
      <c r="S271" s="32">
        <v>-0.33548</v>
      </c>
      <c r="T271" s="29">
        <v>0.79288000000000003</v>
      </c>
      <c r="U271" s="29">
        <v>-0.44968999999999998</v>
      </c>
      <c r="V271" s="29">
        <v>0.25490000000000002</v>
      </c>
      <c r="W271" s="29">
        <v>0.29411999999999999</v>
      </c>
      <c r="X271" s="30">
        <v>547.01</v>
      </c>
      <c r="Y271" s="29">
        <v>0.45878999999999998</v>
      </c>
      <c r="Z271" s="29">
        <v>0.49591000000000002</v>
      </c>
      <c r="AA271" s="29">
        <v>0.21199999999999999</v>
      </c>
      <c r="AB271" s="30">
        <v>14</v>
      </c>
      <c r="AC271" s="29">
        <v>0.43478</v>
      </c>
      <c r="AD271" s="30">
        <v>51</v>
      </c>
      <c r="AE271" s="29">
        <v>0.90195999999999998</v>
      </c>
      <c r="AF271" s="33">
        <v>5.18</v>
      </c>
      <c r="AG271" s="33">
        <v>5.7240000000000002</v>
      </c>
      <c r="AH271" s="33">
        <v>6.9260000000000002</v>
      </c>
      <c r="AI271" s="33">
        <v>7.75</v>
      </c>
      <c r="AJ271" s="33">
        <v>8.1349999999999998</v>
      </c>
      <c r="AK271" s="34">
        <v>13.167</v>
      </c>
      <c r="AL271" s="29">
        <v>0.74509999999999998</v>
      </c>
      <c r="AM271" s="29">
        <v>0.13725000000000001</v>
      </c>
      <c r="AN271" s="50">
        <v>109792</v>
      </c>
      <c r="AO271" s="30">
        <v>143.19999999999999</v>
      </c>
      <c r="AP271" s="29">
        <v>0.25203999999999999</v>
      </c>
      <c r="AQ271" s="29">
        <v>0.52617000000000003</v>
      </c>
      <c r="AR271" s="29">
        <v>2.1000000000000001E-2</v>
      </c>
      <c r="AS271" s="54">
        <v>22</v>
      </c>
      <c r="AT271" s="29">
        <v>4.5449999999999997E-2</v>
      </c>
      <c r="AU271" s="29">
        <v>0.72492000000000001</v>
      </c>
      <c r="AV271" s="54">
        <v>9</v>
      </c>
      <c r="AW271" s="29">
        <v>0.63636000000000004</v>
      </c>
    </row>
    <row r="272" spans="1:49" x14ac:dyDescent="0.2">
      <c r="A272" s="17" t="str">
        <f t="shared" si="13"/>
        <v>LSHTM</v>
      </c>
      <c r="B272" s="17" t="str">
        <f>IF(AND(OR(NOT(IsForecastDateRestricted),AND(D272&gt;=StartDate,D272&lt;=EndDate)),OR(NOT(IsTargetDateRestricted),AND(F272&gt;=FirstTargetDate,F272&lt;=EndTargetDate)),
OR(AND(Is1Week,E272="1 wk ahead inc death"),AND(Is2Week,E272="2 wk ahead inc death"),AND(Is3Week,E272="3 wk ahead inc death"),AND(Is4Week,E272="4 wk ahead inc death")),
OR(NOT(IsActiveModelsOnly),_xlfn.XLOOKUP(C272,'Model Analyzer'!B$4:B$100,'Model Analyzer'!C$4:C$100))),EvalData!C272,"NA")</f>
        <v>LSHTM</v>
      </c>
      <c r="C272" s="17" t="s">
        <v>21</v>
      </c>
      <c r="D272" s="36" t="d">
        <v>2020-07-20</v>
      </c>
      <c r="E272" s="17" t="s">
        <v>37</v>
      </c>
      <c r="F272" s="36" t="d">
        <v>2020-08-08</v>
      </c>
      <c r="G272" s="30">
        <v>-10591</v>
      </c>
      <c r="H272" s="32">
        <v>-0.66900000000000004</v>
      </c>
      <c r="I272" s="28">
        <v>-0.48792999999999997</v>
      </c>
      <c r="J272" s="28">
        <v>-0.95286000000000004</v>
      </c>
      <c r="K272" s="29">
        <v>0</v>
      </c>
      <c r="L272" s="30">
        <v>25</v>
      </c>
      <c r="M272" s="29">
        <v>7.6920000000000002E-2</v>
      </c>
      <c r="N272" s="30">
        <v>23</v>
      </c>
      <c r="O272" s="30">
        <v>82.24</v>
      </c>
      <c r="P272" s="30">
        <v>12483.3</v>
      </c>
      <c r="Q272" s="30">
        <v>431.39</v>
      </c>
      <c r="R272" s="38">
        <v>0.39899000000000001</v>
      </c>
      <c r="S272" s="32">
        <v>-0.31546999999999997</v>
      </c>
      <c r="T272" s="29">
        <v>0.33400999999999997</v>
      </c>
      <c r="U272" s="29">
        <v>-0.15992999999999999</v>
      </c>
      <c r="V272" s="29">
        <v>0.26086999999999999</v>
      </c>
      <c r="W272" s="29">
        <v>0.17391000000000001</v>
      </c>
      <c r="X272" s="30">
        <v>808.51</v>
      </c>
      <c r="Y272" s="29">
        <v>0.66732000000000002</v>
      </c>
      <c r="Z272" s="29">
        <v>1.0622</v>
      </c>
      <c r="AA272" s="29">
        <v>0.106</v>
      </c>
      <c r="AB272" s="30">
        <v>20</v>
      </c>
      <c r="AC272" s="29">
        <v>0.17391000000000001</v>
      </c>
      <c r="AD272" s="30">
        <v>23</v>
      </c>
      <c r="AE272" s="29">
        <v>0.91303999999999996</v>
      </c>
      <c r="AF272" s="33">
        <v>4.5730000000000004</v>
      </c>
      <c r="AG272" s="33">
        <v>10.413</v>
      </c>
      <c r="AH272" s="33">
        <v>15.682</v>
      </c>
      <c r="AI272" s="33">
        <v>39.378</v>
      </c>
      <c r="AJ272" s="33">
        <v>59.718000000000004</v>
      </c>
      <c r="AK272" s="34">
        <v>99.233000000000004</v>
      </c>
      <c r="AL272" s="29">
        <v>0.13042999999999999</v>
      </c>
      <c r="AM272" s="29">
        <v>0.78261000000000003</v>
      </c>
      <c r="AN272" s="50">
        <v>80116</v>
      </c>
      <c r="AO272" s="30">
        <v>99.2</v>
      </c>
      <c r="AP272" s="29">
        <v>0.22277</v>
      </c>
      <c r="AQ272" s="29">
        <v>0.46505999999999997</v>
      </c>
      <c r="AR272" s="29">
        <v>0</v>
      </c>
      <c r="AS272" s="54">
        <v>23</v>
      </c>
      <c r="AT272" s="29">
        <v>0</v>
      </c>
      <c r="AU272" s="29">
        <v>0.30438999999999999</v>
      </c>
      <c r="AV272" s="54">
        <v>21</v>
      </c>
      <c r="AW272" s="29">
        <v>9.0910000000000005E-2</v>
      </c>
    </row>
    <row r="273" spans="1:49" x14ac:dyDescent="0.2">
      <c r="A273" s="17" t="str">
        <f t="shared" si="13"/>
        <v>MIT-CovAlliance</v>
      </c>
      <c r="B273" s="17" t="str">
        <f>IF(AND(OR(NOT(IsForecastDateRestricted),AND(D273&gt;=StartDate,D273&lt;=EndDate)),OR(NOT(IsTargetDateRestricted),AND(F273&gt;=FirstTargetDate,F273&lt;=EndTargetDate)),
OR(AND(Is1Week,E273="1 wk ahead inc death"),AND(Is2Week,E273="2 wk ahead inc death"),AND(Is3Week,E273="3 wk ahead inc death"),AND(Is4Week,E273="4 wk ahead inc death")),
OR(NOT(IsActiveModelsOnly),_xlfn.XLOOKUP(C273,'Model Analyzer'!B$4:B$100,'Model Analyzer'!C$4:C$100))),EvalData!C273,"NA")</f>
        <v>MIT-CovAlliance</v>
      </c>
      <c r="C273" s="17" t="s">
        <v>22</v>
      </c>
      <c r="D273" s="36" t="d">
        <v>2020-07-20</v>
      </c>
      <c r="E273" s="17" t="s">
        <v>37</v>
      </c>
      <c r="F273" s="36" t="d">
        <v>2020-08-08</v>
      </c>
      <c r="G273" s="26">
        <v>-15282</v>
      </c>
      <c r="H273" s="27">
        <v>-1.218</v>
      </c>
      <c r="I273" s="28">
        <v>-0.70404</v>
      </c>
      <c r="J273" s="28">
        <v>-2.3788900000000002</v>
      </c>
      <c r="K273" s="29">
        <v>0</v>
      </c>
      <c r="L273" s="30">
        <v>27</v>
      </c>
      <c r="M273" s="29">
        <v>0</v>
      </c>
      <c r="N273" s="30">
        <v>51</v>
      </c>
      <c r="O273" s="26">
        <v>270.87</v>
      </c>
      <c r="P273" s="26">
        <v>97459.98</v>
      </c>
      <c r="Q273" s="26">
        <v>386.59</v>
      </c>
      <c r="R273" s="31">
        <v>0.52215</v>
      </c>
      <c r="S273" s="32">
        <v>-0.16653999999999999</v>
      </c>
      <c r="T273" s="29">
        <v>8.6169999999999997E-2</v>
      </c>
      <c r="U273" s="29">
        <v>0.41850999999999999</v>
      </c>
      <c r="V273" s="29">
        <v>0.27450999999999998</v>
      </c>
      <c r="W273" s="29">
        <v>0.35293999999999998</v>
      </c>
      <c r="X273" s="30">
        <v>1053.94</v>
      </c>
      <c r="Y273" s="29">
        <v>0.93533999999999995</v>
      </c>
      <c r="Z273" s="29">
        <v>1.4095500000000001</v>
      </c>
      <c r="AA273" s="29">
        <v>8.5000000000000006E-2</v>
      </c>
      <c r="AB273" s="30">
        <v>22</v>
      </c>
      <c r="AC273" s="29">
        <v>8.6959999999999996E-2</v>
      </c>
      <c r="AD273" s="30">
        <v>51</v>
      </c>
      <c r="AE273" s="29">
        <v>0.66666999999999998</v>
      </c>
      <c r="AF273" s="33">
        <v>2.2999999999999998</v>
      </c>
      <c r="AG273" s="33">
        <v>4.0339999999999998</v>
      </c>
      <c r="AH273" s="33">
        <v>5.8330000000000002</v>
      </c>
      <c r="AI273" s="33">
        <v>8.7690000000000001</v>
      </c>
      <c r="AJ273" s="33">
        <v>11.569000000000001</v>
      </c>
      <c r="AK273" s="34">
        <v>16.606999999999999</v>
      </c>
      <c r="AL273" s="29">
        <v>0.19608</v>
      </c>
      <c r="AM273" s="29">
        <v>0.27450999999999998</v>
      </c>
      <c r="AN273" s="50">
        <v>563134</v>
      </c>
      <c r="AO273" s="30">
        <v>1036.0999999999999</v>
      </c>
      <c r="AP273" s="29">
        <v>0.34836</v>
      </c>
      <c r="AQ273" s="29">
        <v>0.72726999999999997</v>
      </c>
      <c r="AR273" s="29">
        <v>0.20599999999999999</v>
      </c>
      <c r="AS273" s="54">
        <v>13</v>
      </c>
      <c r="AT273" s="29">
        <v>0.45455000000000001</v>
      </c>
      <c r="AU273" s="29">
        <v>0.62736999999999998</v>
      </c>
      <c r="AV273" s="54">
        <v>10</v>
      </c>
      <c r="AW273" s="29">
        <v>0.59091000000000005</v>
      </c>
    </row>
    <row r="274" spans="1:49" x14ac:dyDescent="0.2">
      <c r="A274" s="17" t="str">
        <f t="shared" si="13"/>
        <v>MIT-ORC</v>
      </c>
      <c r="B274" s="17" t="str">
        <f>IF(AND(OR(NOT(IsForecastDateRestricted),AND(D274&gt;=StartDate,D274&lt;=EndDate)),OR(NOT(IsTargetDateRestricted),AND(F274&gt;=FirstTargetDate,F274&lt;=EndTargetDate)),
OR(AND(Is1Week,E274="1 wk ahead inc death"),AND(Is2Week,E274="2 wk ahead inc death"),AND(Is3Week,E274="3 wk ahead inc death"),AND(Is4Week,E274="4 wk ahead inc death")),
OR(NOT(IsActiveModelsOnly),_xlfn.XLOOKUP(C274,'Model Analyzer'!B$4:B$100,'Model Analyzer'!C$4:C$100))),EvalData!C274,"NA")</f>
        <v>MIT-ORC</v>
      </c>
      <c r="C274" s="17" t="s">
        <v>23</v>
      </c>
      <c r="D274" s="36" t="d">
        <v>2020-07-20</v>
      </c>
      <c r="E274" s="17" t="s">
        <v>37</v>
      </c>
      <c r="F274" s="36" t="d">
        <v>2020-08-08</v>
      </c>
      <c r="G274" s="30">
        <v>-2412</v>
      </c>
      <c r="H274" s="32">
        <v>-0.11799999999999999</v>
      </c>
      <c r="I274" s="28">
        <v>-0.11112</v>
      </c>
      <c r="J274" s="28">
        <v>-0.12501000000000001</v>
      </c>
      <c r="K274" s="29">
        <v>0.75</v>
      </c>
      <c r="L274" s="30">
        <v>5</v>
      </c>
      <c r="M274" s="29">
        <v>0.84614999999999996</v>
      </c>
      <c r="N274" s="30">
        <v>51</v>
      </c>
      <c r="O274" s="30">
        <v>19.32</v>
      </c>
      <c r="P274" s="30">
        <v>3376.23</v>
      </c>
      <c r="Q274" s="30">
        <v>138.1</v>
      </c>
      <c r="R274" s="38">
        <v>0.30660999999999999</v>
      </c>
      <c r="S274" s="32">
        <v>-0.11906</v>
      </c>
      <c r="T274" s="29">
        <v>0.69527000000000005</v>
      </c>
      <c r="U274" s="29">
        <v>-0.41226000000000002</v>
      </c>
      <c r="V274" s="29">
        <v>0.35293999999999998</v>
      </c>
      <c r="W274" s="29">
        <v>0.19608</v>
      </c>
      <c r="X274" s="30">
        <v>399.59</v>
      </c>
      <c r="Y274" s="29">
        <v>0.37773000000000001</v>
      </c>
      <c r="Z274" s="29">
        <v>0.44999</v>
      </c>
      <c r="AA274" s="29">
        <v>0.432</v>
      </c>
      <c r="AB274" s="30">
        <v>6</v>
      </c>
      <c r="AC274" s="29">
        <v>0.78261000000000003</v>
      </c>
      <c r="AD274" s="30">
        <v>51</v>
      </c>
      <c r="AE274" s="29">
        <v>0.29411999999999999</v>
      </c>
      <c r="AF274" s="33">
        <v>1.1819999999999999</v>
      </c>
      <c r="AG274" s="33">
        <v>1.234</v>
      </c>
      <c r="AH274" s="33">
        <v>1.369</v>
      </c>
      <c r="AI274" s="33">
        <v>4.1550000000000002</v>
      </c>
      <c r="AJ274" s="33">
        <v>1.98</v>
      </c>
      <c r="AK274" s="34">
        <v>4</v>
      </c>
      <c r="AL274" s="29">
        <v>1.9609999999999999E-2</v>
      </c>
      <c r="AM274" s="29">
        <v>0</v>
      </c>
      <c r="AN274" s="50">
        <v>201560</v>
      </c>
      <c r="AO274" s="30">
        <v>415.1</v>
      </c>
      <c r="AP274" s="29">
        <v>0.74821000000000004</v>
      </c>
      <c r="AQ274" s="29">
        <v>1</v>
      </c>
      <c r="AR274" s="29">
        <v>0.28899999999999998</v>
      </c>
      <c r="AS274" s="54">
        <v>9</v>
      </c>
      <c r="AT274" s="29">
        <v>0.63636000000000004</v>
      </c>
      <c r="AU274" s="29">
        <v>0.30959999999999999</v>
      </c>
      <c r="AV274" s="54">
        <v>20</v>
      </c>
      <c r="AW274" s="29">
        <v>0.13636000000000001</v>
      </c>
    </row>
    <row r="275" spans="1:49" x14ac:dyDescent="0.2">
      <c r="A275" s="17" t="str">
        <f t="shared" si="13"/>
        <v>MOBS</v>
      </c>
      <c r="B275" s="17" t="str">
        <f>IF(AND(OR(NOT(IsForecastDateRestricted),AND(D275&gt;=StartDate,D275&lt;=EndDate)),OR(NOT(IsTargetDateRestricted),AND(F275&gt;=FirstTargetDate,F275&lt;=EndTargetDate)),
OR(AND(Is1Week,E275="1 wk ahead inc death"),AND(Is2Week,E275="2 wk ahead inc death"),AND(Is3Week,E275="3 wk ahead inc death"),AND(Is4Week,E275="4 wk ahead inc death")),
OR(NOT(IsActiveModelsOnly),_xlfn.XLOOKUP(C275,'Model Analyzer'!B$4:B$100,'Model Analyzer'!C$4:C$100))),EvalData!C275,"NA")</f>
        <v>MOBS</v>
      </c>
      <c r="C275" s="17" t="s">
        <v>24</v>
      </c>
      <c r="D275" s="36" t="d">
        <v>2020-07-20</v>
      </c>
      <c r="E275" s="17" t="s">
        <v>37</v>
      </c>
      <c r="F275" s="36" t="d">
        <v>2020-08-08</v>
      </c>
      <c r="G275" s="30">
        <v>2715</v>
      </c>
      <c r="H275" s="32">
        <v>0.11799999999999999</v>
      </c>
      <c r="I275" s="28">
        <v>0.12508</v>
      </c>
      <c r="J275" s="28">
        <v>0.12508</v>
      </c>
      <c r="K275" s="29">
        <v>0.75</v>
      </c>
      <c r="L275" s="30">
        <v>6</v>
      </c>
      <c r="M275" s="29">
        <v>0.80769000000000002</v>
      </c>
      <c r="N275" s="30">
        <v>50</v>
      </c>
      <c r="O275" s="30">
        <v>21.75</v>
      </c>
      <c r="P275" s="30">
        <v>16617.78</v>
      </c>
      <c r="Q275" s="30">
        <v>191.46</v>
      </c>
      <c r="R275" s="38">
        <v>0.31807999999999997</v>
      </c>
      <c r="S275" s="32">
        <v>-3.1519999999999999E-2</v>
      </c>
      <c r="T275" s="29">
        <v>0.83716000000000002</v>
      </c>
      <c r="U275" s="29">
        <v>0.39562000000000003</v>
      </c>
      <c r="V275" s="29">
        <v>0.4</v>
      </c>
      <c r="W275" s="29">
        <v>0.22</v>
      </c>
      <c r="X275" s="30">
        <v>393.57</v>
      </c>
      <c r="Y275" s="29">
        <v>0.74585000000000001</v>
      </c>
      <c r="Z275" s="29">
        <v>0.43541999999999997</v>
      </c>
      <c r="AA275" s="29">
        <v>0.32900000000000001</v>
      </c>
      <c r="AB275" s="30">
        <v>10</v>
      </c>
      <c r="AC275" s="29">
        <v>0.60870000000000002</v>
      </c>
      <c r="AD275" s="30">
        <v>50</v>
      </c>
      <c r="AE275" s="29">
        <v>0.78</v>
      </c>
      <c r="AF275" s="33">
        <v>1.7170000000000001</v>
      </c>
      <c r="AG275" s="33">
        <v>2.1360000000000001</v>
      </c>
      <c r="AH275" s="33">
        <v>3.1150000000000002</v>
      </c>
      <c r="AI275" s="33">
        <v>8.202</v>
      </c>
      <c r="AJ275" s="33">
        <v>5.4260000000000002</v>
      </c>
      <c r="AK275" s="34">
        <v>25.491</v>
      </c>
      <c r="AL275" s="29">
        <v>0.06</v>
      </c>
      <c r="AM275" s="29">
        <v>0.18</v>
      </c>
      <c r="AN275" s="50">
        <v>108304</v>
      </c>
      <c r="AO275" s="30">
        <v>333.7</v>
      </c>
      <c r="AP275" s="29">
        <v>0.46211999999999998</v>
      </c>
      <c r="AQ275" s="29">
        <v>0.96475</v>
      </c>
      <c r="AR275" s="29">
        <v>0.55700000000000005</v>
      </c>
      <c r="AS275" s="54">
        <v>5</v>
      </c>
      <c r="AT275" s="29">
        <v>0.81818000000000002</v>
      </c>
      <c r="AU275" s="29">
        <v>0.80374000000000001</v>
      </c>
      <c r="AV275" s="54">
        <v>4</v>
      </c>
      <c r="AW275" s="29">
        <v>0.86363999999999996</v>
      </c>
    </row>
    <row r="276" spans="1:49" x14ac:dyDescent="0.2">
      <c r="A276" s="17" t="str">
        <f t="shared" si="13"/>
        <v>NotreDame-Mobility</v>
      </c>
      <c r="B276" s="17" t="str">
        <f>IF(AND(OR(NOT(IsForecastDateRestricted),AND(D276&gt;=StartDate,D276&lt;=EndDate)),OR(NOT(IsTargetDateRestricted),AND(F276&gt;=FirstTargetDate,F276&lt;=EndTargetDate)),
OR(AND(Is1Week,E276="1 wk ahead inc death"),AND(Is2Week,E276="2 wk ahead inc death"),AND(Is3Week,E276="3 wk ahead inc death"),AND(Is4Week,E276="4 wk ahead inc death")),
OR(NOT(IsActiveModelsOnly),_xlfn.XLOOKUP(C276,'Model Analyzer'!B$4:B$100,'Model Analyzer'!C$4:C$100))),EvalData!C276,"NA")</f>
        <v>NotreDame-Mobility</v>
      </c>
      <c r="C276" s="17" t="s">
        <v>25</v>
      </c>
      <c r="D276" s="36" t="d">
        <v>2020-07-20</v>
      </c>
      <c r="E276" s="17" t="s">
        <v>37</v>
      </c>
      <c r="F276" s="36" t="d">
        <v>2020-08-08</v>
      </c>
      <c r="G276" s="30">
        <v>-8821</v>
      </c>
      <c r="H276" s="32">
        <v>-0.52200000000000002</v>
      </c>
      <c r="I276" s="28">
        <v>-0.40638999999999997</v>
      </c>
      <c r="J276" s="28">
        <v>-0.68459000000000003</v>
      </c>
      <c r="K276" s="29">
        <v>0</v>
      </c>
      <c r="L276" s="30">
        <v>23</v>
      </c>
      <c r="M276" s="29">
        <v>0.15384999999999999</v>
      </c>
      <c r="N276" s="30">
        <v>51</v>
      </c>
      <c r="O276" s="30">
        <v>67.5</v>
      </c>
      <c r="P276" s="30">
        <v>5741.32</v>
      </c>
      <c r="Q276" s="30">
        <v>191.12</v>
      </c>
      <c r="R276" s="38">
        <v>0.38858999999999999</v>
      </c>
      <c r="S276" s="32">
        <v>-0.32196999999999998</v>
      </c>
      <c r="T276" s="29">
        <v>1.0024900000000001</v>
      </c>
      <c r="U276" s="29">
        <v>-0.62885000000000002</v>
      </c>
      <c r="V276" s="29">
        <v>0.27450999999999998</v>
      </c>
      <c r="W276" s="29">
        <v>0.35293999999999998</v>
      </c>
      <c r="X276" s="30">
        <v>467.98</v>
      </c>
      <c r="Y276" s="29">
        <v>0.49329000000000001</v>
      </c>
      <c r="Z276" s="29">
        <v>0.55415000000000003</v>
      </c>
      <c r="AA276" s="29">
        <v>0.13400000000000001</v>
      </c>
      <c r="AB276" s="30">
        <v>17</v>
      </c>
      <c r="AC276" s="29">
        <v>0.30435000000000001</v>
      </c>
      <c r="AD276" s="30">
        <v>51</v>
      </c>
      <c r="AE276" s="29">
        <v>0.72548999999999997</v>
      </c>
      <c r="AF276" s="33">
        <v>2.7109999999999999</v>
      </c>
      <c r="AG276" s="33">
        <v>4.4279999999999999</v>
      </c>
      <c r="AH276" s="33">
        <v>10.813000000000001</v>
      </c>
      <c r="AI276" s="33">
        <v>18.518999999999998</v>
      </c>
      <c r="AJ276" s="33">
        <v>22.5</v>
      </c>
      <c r="AK276" s="34">
        <v>48</v>
      </c>
      <c r="AL276" s="29">
        <v>0.15686</v>
      </c>
      <c r="AM276" s="29">
        <v>0.43136999999999998</v>
      </c>
      <c r="AN276" s="50">
        <v>144757</v>
      </c>
      <c r="AO276" s="30">
        <v>247.6</v>
      </c>
      <c r="AP276" s="29">
        <v>0.24388000000000001</v>
      </c>
      <c r="AQ276" s="29">
        <v>0.50914999999999999</v>
      </c>
      <c r="AR276" s="29">
        <v>0.14399999999999999</v>
      </c>
      <c r="AS276" s="54">
        <v>20</v>
      </c>
      <c r="AT276" s="29">
        <v>0.13636000000000001</v>
      </c>
      <c r="AU276" s="29">
        <v>0.52273999999999998</v>
      </c>
      <c r="AV276" s="54">
        <v>12</v>
      </c>
      <c r="AW276" s="29">
        <v>0.5</v>
      </c>
    </row>
    <row r="277" spans="1:49" x14ac:dyDescent="0.2">
      <c r="A277" s="17" t="str">
        <f t="shared" si="13"/>
        <v>Oliver Wyman</v>
      </c>
      <c r="B277" s="17" t="str">
        <f>IF(AND(OR(NOT(IsForecastDateRestricted),AND(D277&gt;=StartDate,D277&lt;=EndDate)),OR(NOT(IsTargetDateRestricted),AND(F277&gt;=FirstTargetDate,F277&lt;=EndTargetDate)),
OR(AND(Is1Week,E277="1 wk ahead inc death"),AND(Is2Week,E277="2 wk ahead inc death"),AND(Is3Week,E277="3 wk ahead inc death"),AND(Is4Week,E277="4 wk ahead inc death")),
OR(NOT(IsActiveModelsOnly),_xlfn.XLOOKUP(C277,'Model Analyzer'!B$4:B$100,'Model Analyzer'!C$4:C$100))),EvalData!C277,"NA")</f>
        <v>Oliver Wyman</v>
      </c>
      <c r="C277" s="17" t="s">
        <v>26</v>
      </c>
      <c r="D277" s="36" t="d">
        <v>2020-07-20</v>
      </c>
      <c r="E277" s="17" t="s">
        <v>37</v>
      </c>
      <c r="F277" s="36" t="d">
        <v>2020-08-08</v>
      </c>
      <c r="G277" s="30">
        <v>-2359</v>
      </c>
      <c r="H277" s="32">
        <v>-0.115</v>
      </c>
      <c r="I277" s="28">
        <v>-0.10868</v>
      </c>
      <c r="J277" s="28">
        <v>-0.12193</v>
      </c>
      <c r="K277" s="29">
        <v>0.75</v>
      </c>
      <c r="L277" s="30">
        <v>4</v>
      </c>
      <c r="M277" s="29">
        <v>0.88461999999999996</v>
      </c>
      <c r="N277" s="30">
        <v>51</v>
      </c>
      <c r="O277" s="30">
        <v>12.26</v>
      </c>
      <c r="P277" s="30">
        <v>2773.03</v>
      </c>
      <c r="Q277" s="30">
        <v>122.16</v>
      </c>
      <c r="R277" s="38">
        <v>0.28236</v>
      </c>
      <c r="S277" s="32">
        <v>0</v>
      </c>
      <c r="T277" s="29">
        <v>0.48592000000000002</v>
      </c>
      <c r="U277" s="29">
        <v>4.1709999999999997E-2</v>
      </c>
      <c r="V277" s="29">
        <v>0.41176000000000001</v>
      </c>
      <c r="W277" s="29">
        <v>9.8040000000000002E-2</v>
      </c>
      <c r="X277" s="30">
        <v>303.82</v>
      </c>
      <c r="Y277" s="29">
        <v>0.41206999999999999</v>
      </c>
      <c r="Z277" s="29">
        <v>0.37866</v>
      </c>
      <c r="AA277" s="29">
        <v>0.54200000000000004</v>
      </c>
      <c r="AB277" s="30">
        <v>3</v>
      </c>
      <c r="AC277" s="29">
        <v>0.91303999999999996</v>
      </c>
      <c r="AD277" s="30">
        <v>51</v>
      </c>
      <c r="AE277" s="29">
        <v>0.90195999999999998</v>
      </c>
      <c r="AF277" s="33">
        <v>2.8980000000000001</v>
      </c>
      <c r="AG277" s="33">
        <v>3.6139999999999999</v>
      </c>
      <c r="AH277" s="33">
        <v>6.008</v>
      </c>
      <c r="AI277" s="33">
        <v>84.19</v>
      </c>
      <c r="AJ277" s="33">
        <v>24</v>
      </c>
      <c r="AK277" s="34">
        <v>206</v>
      </c>
      <c r="AL277" s="29">
        <v>0.29411999999999999</v>
      </c>
      <c r="AM277" s="29">
        <v>0.35293999999999998</v>
      </c>
      <c r="AN277" s="50">
        <v>37284</v>
      </c>
      <c r="AO277" s="30">
        <v>195.2</v>
      </c>
      <c r="AP277" s="29">
        <v>0.26989000000000002</v>
      </c>
      <c r="AQ277" s="29">
        <v>0.56344000000000005</v>
      </c>
      <c r="AR277" s="29">
        <v>0.26800000000000002</v>
      </c>
      <c r="AS277" s="54">
        <v>10</v>
      </c>
      <c r="AT277" s="29">
        <v>0.59091000000000005</v>
      </c>
      <c r="AU277" s="29">
        <v>0.75885000000000002</v>
      </c>
      <c r="AV277" s="54">
        <v>8</v>
      </c>
      <c r="AW277" s="29">
        <v>0.68181999999999998</v>
      </c>
    </row>
    <row r="278" spans="1:49" x14ac:dyDescent="0.2">
      <c r="A278" s="17" t="str">
        <f t="shared" si="13"/>
        <v>PSI</v>
      </c>
      <c r="B278" s="17" t="str">
        <f>IF(AND(OR(NOT(IsForecastDateRestricted),AND(D278&gt;=StartDate,D278&lt;=EndDate)),OR(NOT(IsTargetDateRestricted),AND(F278&gt;=FirstTargetDate,F278&lt;=EndTargetDate)),
OR(AND(Is1Week,E278="1 wk ahead inc death"),AND(Is2Week,E278="2 wk ahead inc death"),AND(Is3Week,E278="3 wk ahead inc death"),AND(Is4Week,E278="4 wk ahead inc death")),
OR(NOT(IsActiveModelsOnly),_xlfn.XLOOKUP(C278,'Model Analyzer'!B$4:B$100,'Model Analyzer'!C$4:C$100))),EvalData!C278,"NA")</f>
        <v>PSI</v>
      </c>
      <c r="C278" s="17" t="s">
        <v>27</v>
      </c>
      <c r="D278" s="36" t="d">
        <v>2020-07-20</v>
      </c>
      <c r="E278" s="17" t="s">
        <v>37</v>
      </c>
      <c r="F278" s="36" t="d">
        <v>2020-08-08</v>
      </c>
      <c r="G278" s="30">
        <v>-4372</v>
      </c>
      <c r="H278" s="32">
        <v>-0.22500000000000001</v>
      </c>
      <c r="I278" s="28">
        <v>-0.20141999999999999</v>
      </c>
      <c r="J278" s="28">
        <v>-0.25222</v>
      </c>
      <c r="K278" s="29">
        <v>0.75</v>
      </c>
      <c r="L278" s="30">
        <v>12</v>
      </c>
      <c r="M278" s="29">
        <v>0.57691999999999999</v>
      </c>
      <c r="N278" s="30">
        <v>50</v>
      </c>
      <c r="O278" s="30">
        <v>48.38</v>
      </c>
      <c r="P278" s="30">
        <v>4301.57</v>
      </c>
      <c r="Q278" s="30">
        <v>154.86000000000001</v>
      </c>
      <c r="R278" s="38">
        <v>0.43619000000000002</v>
      </c>
      <c r="S278" s="32">
        <v>-0.55779000000000001</v>
      </c>
      <c r="T278" s="29">
        <v>1.84209</v>
      </c>
      <c r="U278" s="29">
        <v>-1.5492999999999999</v>
      </c>
      <c r="V278" s="29">
        <v>0.22</v>
      </c>
      <c r="W278" s="29">
        <v>0.46</v>
      </c>
      <c r="X278" s="30">
        <v>282.61</v>
      </c>
      <c r="Y278" s="29">
        <v>0.53210999999999997</v>
      </c>
      <c r="Z278" s="29">
        <v>0.66261000000000003</v>
      </c>
      <c r="AA278" s="29">
        <v>9.0999999999999998E-2</v>
      </c>
      <c r="AB278" s="30">
        <v>21</v>
      </c>
      <c r="AC278" s="29">
        <v>0.13042999999999999</v>
      </c>
      <c r="AD278" s="30">
        <v>50</v>
      </c>
      <c r="AE278" s="29">
        <v>0.32</v>
      </c>
      <c r="AF278" s="33">
        <v>1.351</v>
      </c>
      <c r="AG278" s="33">
        <v>1.4890000000000001</v>
      </c>
      <c r="AH278" s="33">
        <v>1.782</v>
      </c>
      <c r="AI278" s="33">
        <v>15.233000000000001</v>
      </c>
      <c r="AJ278" s="33">
        <v>2.52</v>
      </c>
      <c r="AK278" s="34">
        <v>8.1999999999999993</v>
      </c>
      <c r="AL278" s="29">
        <v>0.06</v>
      </c>
      <c r="AM278" s="29">
        <v>0.06</v>
      </c>
      <c r="AN278" s="50">
        <v>196902</v>
      </c>
      <c r="AO278" s="30">
        <v>708.1</v>
      </c>
      <c r="AP278" s="29">
        <v>0.63378999999999996</v>
      </c>
      <c r="AQ278" s="29">
        <v>1</v>
      </c>
      <c r="AR278" s="29">
        <v>0.20599999999999999</v>
      </c>
      <c r="AS278" s="54">
        <v>13</v>
      </c>
      <c r="AT278" s="29">
        <v>0.45455000000000001</v>
      </c>
      <c r="AU278" s="29">
        <v>0.33023999999999998</v>
      </c>
      <c r="AV278" s="54">
        <v>18</v>
      </c>
      <c r="AW278" s="29">
        <v>0.22727</v>
      </c>
    </row>
    <row r="279" spans="1:49" x14ac:dyDescent="0.2">
      <c r="A279" s="17" t="str">
        <f t="shared" si="13"/>
        <v>QJHong</v>
      </c>
      <c r="B279" s="17" t="str">
        <f>IF(AND(OR(NOT(IsForecastDateRestricted),AND(D279&gt;=StartDate,D279&lt;=EndDate)),OR(NOT(IsTargetDateRestricted),AND(F279&gt;=FirstTargetDate,F279&lt;=EndTargetDate)),
OR(AND(Is1Week,E279="1 wk ahead inc death"),AND(Is2Week,E279="2 wk ahead inc death"),AND(Is3Week,E279="3 wk ahead inc death"),AND(Is4Week,E279="4 wk ahead inc death")),
OR(NOT(IsActiveModelsOnly),_xlfn.XLOOKUP(C279,'Model Analyzer'!B$4:B$100,'Model Analyzer'!C$4:C$100))),EvalData!C279,"NA")</f>
        <v>QJHong</v>
      </c>
      <c r="C279" s="17" t="s">
        <v>28</v>
      </c>
      <c r="D279" s="36" t="d">
        <v>2020-07-20</v>
      </c>
      <c r="E279" s="17" t="s">
        <v>37</v>
      </c>
      <c r="F279" s="36" t="d">
        <v>2020-08-08</v>
      </c>
      <c r="G279" s="30">
        <v>-1062</v>
      </c>
      <c r="H279" s="32">
        <v>-0.05</v>
      </c>
      <c r="I279" s="28">
        <v>-4.8930000000000001E-2</v>
      </c>
      <c r="J279" s="28">
        <v>-5.144E-2</v>
      </c>
      <c r="K279" s="29">
        <v>0.9</v>
      </c>
      <c r="L279" s="30">
        <v>2</v>
      </c>
      <c r="M279" s="29">
        <v>0.96153999999999995</v>
      </c>
      <c r="O279" s="30"/>
      <c r="P279" s="30"/>
      <c r="Q279" s="30"/>
      <c r="R279" s="38"/>
    </row>
    <row r="280" spans="1:49" x14ac:dyDescent="0.2">
      <c r="A280" s="17" t="str">
        <f t="shared" si="13"/>
        <v>STH</v>
      </c>
      <c r="B280" s="17" t="str">
        <f>IF(AND(OR(NOT(IsForecastDateRestricted),AND(D280&gt;=StartDate,D280&lt;=EndDate)),OR(NOT(IsTargetDateRestricted),AND(F280&gt;=FirstTargetDate,F280&lt;=EndTargetDate)),
OR(AND(Is1Week,E280="1 wk ahead inc death"),AND(Is2Week,E280="2 wk ahead inc death"),AND(Is3Week,E280="3 wk ahead inc death"),AND(Is4Week,E280="4 wk ahead inc death")),
OR(NOT(IsActiveModelsOnly),_xlfn.XLOOKUP(C280,'Model Analyzer'!B$4:B$100,'Model Analyzer'!C$4:C$100))),EvalData!C280,"NA")</f>
        <v>STH</v>
      </c>
      <c r="C280" s="17" t="s">
        <v>42</v>
      </c>
      <c r="D280" s="36" t="d">
        <v>2020-07-20</v>
      </c>
      <c r="E280" s="17" t="s">
        <v>37</v>
      </c>
      <c r="F280" s="36" t="d">
        <v>2020-08-08</v>
      </c>
      <c r="G280" s="30">
        <v>-8079</v>
      </c>
      <c r="H280" s="32">
        <v>-0.46600000000000003</v>
      </c>
      <c r="I280" s="28">
        <v>-0.37219999999999998</v>
      </c>
      <c r="J280" s="28">
        <v>-0.59287000000000001</v>
      </c>
      <c r="K280" s="29">
        <v>0</v>
      </c>
      <c r="L280" s="30">
        <v>21</v>
      </c>
      <c r="M280" s="29">
        <v>0.23077</v>
      </c>
      <c r="O280" s="30"/>
      <c r="P280" s="30"/>
      <c r="Q280" s="30"/>
      <c r="R280" s="38"/>
    </row>
    <row r="281" spans="1:49" x14ac:dyDescent="0.2">
      <c r="A281" s="17" t="str">
        <f t="shared" si="13"/>
        <v>UA</v>
      </c>
      <c r="B281" s="17" t="str">
        <f>IF(AND(OR(NOT(IsForecastDateRestricted),AND(D281&gt;=StartDate,D281&lt;=EndDate)),OR(NOT(IsTargetDateRestricted),AND(F281&gt;=FirstTargetDate,F281&lt;=EndTargetDate)),
OR(AND(Is1Week,E281="1 wk ahead inc death"),AND(Is2Week,E281="2 wk ahead inc death"),AND(Is3Week,E281="3 wk ahead inc death"),AND(Is4Week,E281="4 wk ahead inc death")),
OR(NOT(IsActiveModelsOnly),_xlfn.XLOOKUP(C281,'Model Analyzer'!B$4:B$100,'Model Analyzer'!C$4:C$100))),EvalData!C281,"NA")</f>
        <v>UA</v>
      </c>
      <c r="C281" s="17" t="s">
        <v>29</v>
      </c>
      <c r="D281" s="36" t="d">
        <v>2020-07-20</v>
      </c>
      <c r="E281" s="17" t="s">
        <v>37</v>
      </c>
      <c r="F281" s="36" t="d">
        <v>2020-08-08</v>
      </c>
      <c r="G281" s="30">
        <v>-5285</v>
      </c>
      <c r="H281" s="32">
        <v>-0.27900000000000003</v>
      </c>
      <c r="I281" s="28">
        <v>-0.24348</v>
      </c>
      <c r="J281" s="28">
        <v>-0.32184000000000001</v>
      </c>
      <c r="K281" s="29">
        <v>0</v>
      </c>
      <c r="L281" s="30">
        <v>15</v>
      </c>
      <c r="M281" s="29">
        <v>0.46154000000000001</v>
      </c>
      <c r="N281" s="30">
        <v>51</v>
      </c>
      <c r="O281" s="30">
        <v>23.33</v>
      </c>
      <c r="P281" s="30">
        <v>2411.52</v>
      </c>
      <c r="Q281" s="30">
        <v>121.31</v>
      </c>
      <c r="R281" s="38">
        <v>0.38424999999999998</v>
      </c>
      <c r="S281" s="32">
        <v>-0.26273999999999997</v>
      </c>
      <c r="T281" s="29">
        <v>0.87473999999999996</v>
      </c>
      <c r="U281" s="29">
        <v>-0.67229000000000005</v>
      </c>
      <c r="V281" s="29">
        <v>0.35293999999999998</v>
      </c>
      <c r="W281" s="29">
        <v>0.25490000000000002</v>
      </c>
      <c r="X281" s="30">
        <v>309.69</v>
      </c>
      <c r="Y281" s="29">
        <v>0.38671</v>
      </c>
      <c r="Z281" s="29">
        <v>0.46626000000000001</v>
      </c>
      <c r="AA281" s="29">
        <v>0.34300000000000003</v>
      </c>
      <c r="AB281" s="30">
        <v>8</v>
      </c>
      <c r="AC281" s="29">
        <v>0.69564999999999999</v>
      </c>
      <c r="AD281" s="30">
        <v>51</v>
      </c>
      <c r="AE281" s="29">
        <v>0.35293999999999998</v>
      </c>
      <c r="AF281" s="33">
        <v>1.2270000000000001</v>
      </c>
      <c r="AG281" s="33">
        <v>1.3240000000000001</v>
      </c>
      <c r="AH281" s="33">
        <v>2.08</v>
      </c>
      <c r="AI281" s="33">
        <v>2.339</v>
      </c>
      <c r="AJ281" s="33">
        <v>3.0710000000000002</v>
      </c>
      <c r="AK281" s="34">
        <v>3.875</v>
      </c>
      <c r="AL281" s="29">
        <v>1.9609999999999999E-2</v>
      </c>
      <c r="AM281" s="29">
        <v>0</v>
      </c>
      <c r="AN281" s="50">
        <v>155069</v>
      </c>
      <c r="AO281" s="30">
        <v>381.3</v>
      </c>
      <c r="AP281" s="29">
        <v>0.66576999999999997</v>
      </c>
      <c r="AQ281" s="29">
        <v>1</v>
      </c>
      <c r="AR281" s="29">
        <v>0.35099999999999998</v>
      </c>
      <c r="AS281" s="54">
        <v>8</v>
      </c>
      <c r="AT281" s="29">
        <v>0.68181999999999998</v>
      </c>
      <c r="AU281" s="29">
        <v>0.37152000000000002</v>
      </c>
      <c r="AV281" s="54">
        <v>17</v>
      </c>
      <c r="AW281" s="29">
        <v>0.27272999999999997</v>
      </c>
    </row>
    <row r="282" spans="1:49" x14ac:dyDescent="0.2">
      <c r="A282" s="17" t="str">
        <f t="shared" si="13"/>
        <v>UCLA</v>
      </c>
      <c r="B282" s="17" t="str">
        <f>IF(AND(OR(NOT(IsForecastDateRestricted),AND(D282&gt;=StartDate,D282&lt;=EndDate)),OR(NOT(IsTargetDateRestricted),AND(F282&gt;=FirstTargetDate,F282&lt;=EndTargetDate)),
OR(AND(Is1Week,E282="1 wk ahead inc death"),AND(Is2Week,E282="2 wk ahead inc death"),AND(Is3Week,E282="3 wk ahead inc death"),AND(Is4Week,E282="4 wk ahead inc death")),
OR(NOT(IsActiveModelsOnly),_xlfn.XLOOKUP(C282,'Model Analyzer'!B$4:B$100,'Model Analyzer'!C$4:C$100))),EvalData!C282,"NA")</f>
        <v>UCLA</v>
      </c>
      <c r="C282" s="17" t="s">
        <v>30</v>
      </c>
      <c r="D282" s="36" t="d">
        <v>2020-07-20</v>
      </c>
      <c r="E282" s="17" t="s">
        <v>37</v>
      </c>
      <c r="F282" s="36" t="d">
        <v>2020-08-08</v>
      </c>
      <c r="G282" s="30">
        <v>-7013</v>
      </c>
      <c r="H282" s="32">
        <v>-0.39</v>
      </c>
      <c r="I282" s="28">
        <v>-0.32308999999999999</v>
      </c>
      <c r="J282" s="28">
        <v>-0.4773</v>
      </c>
      <c r="K282" s="29">
        <v>0</v>
      </c>
      <c r="L282" s="30">
        <v>17</v>
      </c>
      <c r="M282" s="29">
        <v>0.38462000000000002</v>
      </c>
      <c r="N282" s="30">
        <v>51</v>
      </c>
      <c r="O282" s="30">
        <v>19.66</v>
      </c>
      <c r="P282" s="30">
        <v>4202.12</v>
      </c>
      <c r="Q282" s="30">
        <v>163.06</v>
      </c>
      <c r="R282" s="38">
        <v>0.34422000000000003</v>
      </c>
      <c r="S282" s="32">
        <v>-0.35188999999999998</v>
      </c>
      <c r="T282" s="29">
        <v>0.71643999999999997</v>
      </c>
      <c r="U282" s="29">
        <v>-0.48007</v>
      </c>
      <c r="V282" s="29">
        <v>0.29411999999999999</v>
      </c>
      <c r="W282" s="29">
        <v>0.31373000000000001</v>
      </c>
      <c r="X282" s="30">
        <v>477.96</v>
      </c>
      <c r="Y282" s="29">
        <v>0.41354999999999997</v>
      </c>
      <c r="Z282" s="29">
        <v>0.4854</v>
      </c>
      <c r="AA282" s="29">
        <v>0.29199999999999998</v>
      </c>
      <c r="AB282" s="30">
        <v>13</v>
      </c>
      <c r="AC282" s="29">
        <v>0.47826000000000002</v>
      </c>
      <c r="AD282" s="30">
        <v>51</v>
      </c>
      <c r="AE282" s="29">
        <v>0.23529</v>
      </c>
      <c r="AF282" s="33">
        <v>1.171</v>
      </c>
      <c r="AG282" s="33">
        <v>1.2350000000000001</v>
      </c>
      <c r="AH282" s="33">
        <v>1.377</v>
      </c>
      <c r="AI282" s="33">
        <v>3.2469999999999999</v>
      </c>
      <c r="AJ282" s="33">
        <v>1.514</v>
      </c>
      <c r="AK282" s="34">
        <v>2.6539999999999999</v>
      </c>
      <c r="AL282" s="29">
        <v>1.9609999999999999E-2</v>
      </c>
      <c r="AM282" s="29">
        <v>3.9219999999999998E-2</v>
      </c>
      <c r="AN282" s="50">
        <v>239939</v>
      </c>
      <c r="AO282" s="30">
        <v>563.4</v>
      </c>
      <c r="AP282" s="29">
        <v>0.77571000000000001</v>
      </c>
      <c r="AQ282" s="29">
        <v>1</v>
      </c>
      <c r="AR282" s="29">
        <v>0.186</v>
      </c>
      <c r="AS282" s="54">
        <v>18</v>
      </c>
      <c r="AT282" s="29">
        <v>0.22727</v>
      </c>
      <c r="AU282" s="29">
        <v>0.24768000000000001</v>
      </c>
      <c r="AV282" s="54">
        <v>22</v>
      </c>
      <c r="AW282" s="29">
        <v>4.5449999999999997E-2</v>
      </c>
    </row>
    <row r="283" spans="1:49" x14ac:dyDescent="0.2">
      <c r="A283" s="17" t="str">
        <f t="shared" si="13"/>
        <v>UM</v>
      </c>
      <c r="B283" s="17" t="str">
        <f>IF(AND(OR(NOT(IsForecastDateRestricted),AND(D283&gt;=StartDate,D283&lt;=EndDate)),OR(NOT(IsTargetDateRestricted),AND(F283&gt;=FirstTargetDate,F283&lt;=EndTargetDate)),
OR(AND(Is1Week,E283="1 wk ahead inc death"),AND(Is2Week,E283="2 wk ahead inc death"),AND(Is3Week,E283="3 wk ahead inc death"),AND(Is4Week,E283="4 wk ahead inc death")),
OR(NOT(IsActiveModelsOnly),_xlfn.XLOOKUP(C283,'Model Analyzer'!B$4:B$100,'Model Analyzer'!C$4:C$100))),EvalData!C283,"NA")</f>
        <v>UM</v>
      </c>
      <c r="C283" s="17" t="s">
        <v>31</v>
      </c>
      <c r="D283" s="36" t="d">
        <v>2020-07-20</v>
      </c>
      <c r="E283" s="17" t="s">
        <v>37</v>
      </c>
      <c r="F283" s="36" t="d">
        <v>2020-08-08</v>
      </c>
      <c r="G283" s="26">
        <v>-11439</v>
      </c>
      <c r="H283" s="27">
        <v>-0.749</v>
      </c>
      <c r="I283" s="28">
        <v>-0.52700000000000002</v>
      </c>
      <c r="J283" s="28">
        <v>-1.11415</v>
      </c>
      <c r="K283" s="29">
        <v>0</v>
      </c>
      <c r="L283" s="30">
        <v>26</v>
      </c>
      <c r="M283" s="29">
        <v>3.8460000000000001E-2</v>
      </c>
      <c r="N283" s="30">
        <v>35</v>
      </c>
      <c r="O283" s="26">
        <v>12.25</v>
      </c>
      <c r="P283" s="26">
        <v>2440.09</v>
      </c>
      <c r="Q283" s="26">
        <v>176.57</v>
      </c>
      <c r="R283" s="31">
        <v>0.36493999999999999</v>
      </c>
      <c r="S283" s="32">
        <v>-0.38540000000000002</v>
      </c>
      <c r="T283" s="29">
        <v>0.73394000000000004</v>
      </c>
      <c r="U283" s="29">
        <v>-0.60390999999999995</v>
      </c>
      <c r="V283" s="29">
        <v>0.22857</v>
      </c>
      <c r="W283" s="29">
        <v>0.14285999999999999</v>
      </c>
      <c r="X283" s="30">
        <v>338.24</v>
      </c>
      <c r="Y283" s="29">
        <v>0.37282999999999999</v>
      </c>
      <c r="Z283" s="29">
        <v>0.4556</v>
      </c>
      <c r="AA283" s="29">
        <v>0.151</v>
      </c>
      <c r="AB283" s="30">
        <v>15</v>
      </c>
      <c r="AC283" s="29">
        <v>0.39129999999999998</v>
      </c>
      <c r="AD283" s="30">
        <v>35</v>
      </c>
      <c r="AE283" s="29">
        <v>0.45713999999999999</v>
      </c>
      <c r="AF283" s="33">
        <v>1.32</v>
      </c>
      <c r="AG283" s="33">
        <v>1.6970000000000001</v>
      </c>
      <c r="AH283" s="33">
        <v>2.5859999999999999</v>
      </c>
      <c r="AI283" s="33">
        <v>6.4</v>
      </c>
      <c r="AJ283" s="33">
        <v>4.2039999999999997</v>
      </c>
      <c r="AK283" s="34">
        <v>10.957000000000001</v>
      </c>
      <c r="AL283" s="29">
        <v>8.5709999999999995E-2</v>
      </c>
      <c r="AM283" s="29">
        <v>0.25713999999999998</v>
      </c>
      <c r="AN283" s="50">
        <v>143241</v>
      </c>
      <c r="AO283" s="30">
        <v>286.60000000000002</v>
      </c>
      <c r="AP283" s="29">
        <v>0.55666000000000004</v>
      </c>
      <c r="AQ283" s="29">
        <v>1</v>
      </c>
      <c r="AR283" s="29">
        <v>8.3000000000000004E-2</v>
      </c>
      <c r="AS283" s="54">
        <v>21</v>
      </c>
      <c r="AT283" s="29">
        <v>9.0910000000000005E-2</v>
      </c>
      <c r="AU283" s="29">
        <v>0.33023999999999998</v>
      </c>
      <c r="AV283" s="54">
        <v>18</v>
      </c>
      <c r="AW283" s="29">
        <v>0.22727</v>
      </c>
    </row>
    <row r="284" spans="1:49" x14ac:dyDescent="0.2">
      <c r="A284" s="17" t="str">
        <f t="shared" si="13"/>
        <v>UMass-MB</v>
      </c>
      <c r="B284" s="17" t="str">
        <f>IF(AND(OR(NOT(IsForecastDateRestricted),AND(D284&gt;=StartDate,D284&lt;=EndDate)),OR(NOT(IsTargetDateRestricted),AND(F284&gt;=FirstTargetDate,F284&lt;=EndTargetDate)),
OR(AND(Is1Week,E284="1 wk ahead inc death"),AND(Is2Week,E284="2 wk ahead inc death"),AND(Is3Week,E284="3 wk ahead inc death"),AND(Is4Week,E284="4 wk ahead inc death")),
OR(NOT(IsActiveModelsOnly),_xlfn.XLOOKUP(C284,'Model Analyzer'!B$4:B$100,'Model Analyzer'!C$4:C$100))),EvalData!C284,"NA")</f>
        <v>UMass-MB</v>
      </c>
      <c r="C284" s="17" t="s">
        <v>32</v>
      </c>
      <c r="D284" s="36" t="d">
        <v>2020-07-20</v>
      </c>
      <c r="E284" s="17" t="s">
        <v>37</v>
      </c>
      <c r="F284" s="36" t="d">
        <v>2020-08-08</v>
      </c>
      <c r="G284" s="30">
        <v>-3294</v>
      </c>
      <c r="H284" s="32">
        <v>-0.16500000000000001</v>
      </c>
      <c r="I284" s="28">
        <v>-0.15176000000000001</v>
      </c>
      <c r="J284" s="28">
        <v>-0.17891000000000001</v>
      </c>
      <c r="K284" s="29">
        <v>0.75</v>
      </c>
      <c r="L284" s="30">
        <v>9</v>
      </c>
      <c r="M284" s="29">
        <v>0.69230999999999998</v>
      </c>
      <c r="N284" s="30">
        <v>51</v>
      </c>
      <c r="O284" s="30">
        <v>9.61</v>
      </c>
      <c r="P284" s="30">
        <v>2487.6799999999998</v>
      </c>
      <c r="Q284" s="30">
        <v>115.53</v>
      </c>
      <c r="R284" s="38">
        <v>0.21260000000000001</v>
      </c>
      <c r="S284" s="32">
        <v>-6.9589999999999999E-2</v>
      </c>
      <c r="T284" s="29">
        <v>0.46115</v>
      </c>
      <c r="U284" s="29">
        <v>-9.7460000000000005E-2</v>
      </c>
      <c r="V284" s="29">
        <v>0.33333000000000002</v>
      </c>
      <c r="W284" s="29">
        <v>9.8040000000000002E-2</v>
      </c>
      <c r="X284" s="30">
        <v>357.87</v>
      </c>
      <c r="Y284" s="29">
        <v>0.33759</v>
      </c>
      <c r="Z284" s="29">
        <v>0.32429999999999998</v>
      </c>
      <c r="AA284" s="29">
        <v>0.56399999999999995</v>
      </c>
      <c r="AB284" s="30">
        <v>2</v>
      </c>
      <c r="AC284" s="29">
        <v>0.95652000000000004</v>
      </c>
      <c r="AD284" s="30">
        <v>51</v>
      </c>
      <c r="AE284" s="29">
        <v>0.94118000000000002</v>
      </c>
      <c r="AF284" s="33">
        <v>3.0619999999999998</v>
      </c>
      <c r="AG284" s="33">
        <v>3.6850000000000001</v>
      </c>
      <c r="AH284" s="33">
        <v>4.4379999999999997</v>
      </c>
      <c r="AI284" s="33">
        <v>5.5869999999999997</v>
      </c>
      <c r="AJ284" s="33">
        <v>5.6390000000000002</v>
      </c>
      <c r="AK284" s="34">
        <v>9.6669999999999998</v>
      </c>
      <c r="AL284" s="29">
        <v>0.31373000000000001</v>
      </c>
      <c r="AM284" s="29">
        <v>7.843E-2</v>
      </c>
      <c r="AN284" s="50">
        <v>59111</v>
      </c>
      <c r="AO284" s="30">
        <v>118.1</v>
      </c>
      <c r="AP284" s="29">
        <v>0.35807</v>
      </c>
      <c r="AQ284" s="29">
        <v>0.74753000000000003</v>
      </c>
      <c r="AR284" s="29">
        <v>0.57799999999999996</v>
      </c>
      <c r="AS284" s="54">
        <v>3</v>
      </c>
      <c r="AT284" s="29">
        <v>0.90908999999999995</v>
      </c>
      <c r="AU284" s="29">
        <v>0.92696999999999996</v>
      </c>
      <c r="AV284" s="54">
        <v>2</v>
      </c>
      <c r="AW284" s="29">
        <v>0.95455000000000001</v>
      </c>
    </row>
    <row r="285" spans="1:49" x14ac:dyDescent="0.2">
      <c r="A285" s="17" t="str">
        <f t="shared" si="13"/>
        <v>USC</v>
      </c>
      <c r="B285" s="17" t="str">
        <f>IF(AND(OR(NOT(IsForecastDateRestricted),AND(D285&gt;=StartDate,D285&lt;=EndDate)),OR(NOT(IsTargetDateRestricted),AND(F285&gt;=FirstTargetDate,F285&lt;=EndTargetDate)),
OR(AND(Is1Week,E285="1 wk ahead inc death"),AND(Is2Week,E285="2 wk ahead inc death"),AND(Is3Week,E285="3 wk ahead inc death"),AND(Is4Week,E285="4 wk ahead inc death")),
OR(NOT(IsActiveModelsOnly),_xlfn.XLOOKUP(C285,'Model Analyzer'!B$4:B$100,'Model Analyzer'!C$4:C$100))),EvalData!C285,"NA")</f>
        <v>USC</v>
      </c>
      <c r="C285" s="17" t="s">
        <v>33</v>
      </c>
      <c r="D285" s="36" t="d">
        <v>2020-07-20</v>
      </c>
      <c r="E285" s="17" t="s">
        <v>37</v>
      </c>
      <c r="F285" s="36" t="d">
        <v>2020-08-08</v>
      </c>
      <c r="G285" s="30">
        <v>-2474</v>
      </c>
      <c r="H285" s="32">
        <v>-0.121</v>
      </c>
      <c r="I285" s="28">
        <v>-0.11398</v>
      </c>
      <c r="J285" s="28">
        <v>-0.12864</v>
      </c>
      <c r="K285" s="29">
        <v>0.75</v>
      </c>
      <c r="L285" s="30">
        <v>7</v>
      </c>
      <c r="M285" s="29">
        <v>0.76922999999999997</v>
      </c>
      <c r="N285" s="30">
        <v>51</v>
      </c>
      <c r="O285" s="30">
        <v>18.23</v>
      </c>
      <c r="P285" s="30">
        <v>4747.04</v>
      </c>
      <c r="Q285" s="30">
        <v>134.22</v>
      </c>
      <c r="R285" s="38">
        <v>0.27004</v>
      </c>
      <c r="S285" s="32">
        <v>8.9700000000000005E-3</v>
      </c>
      <c r="T285" s="29">
        <v>0.64932999999999996</v>
      </c>
      <c r="U285" s="29">
        <v>0.11209</v>
      </c>
      <c r="V285" s="29">
        <v>0.35293999999999998</v>
      </c>
      <c r="W285" s="29">
        <v>0.17646999999999999</v>
      </c>
      <c r="X285" s="30">
        <v>286.31</v>
      </c>
      <c r="Y285" s="29">
        <v>0.50663999999999998</v>
      </c>
      <c r="Z285" s="29">
        <v>0.42035</v>
      </c>
      <c r="AA285" s="29">
        <v>0.47599999999999998</v>
      </c>
      <c r="AB285" s="30">
        <v>5</v>
      </c>
      <c r="AC285" s="29">
        <v>0.82608999999999999</v>
      </c>
    </row>
    <row r="286" spans="1:49" x14ac:dyDescent="0.2">
      <c r="A286" s="17" t="str">
        <f t="shared" si="13"/>
        <v>UT</v>
      </c>
      <c r="B286" s="17" t="str">
        <f>IF(AND(OR(NOT(IsForecastDateRestricted),AND(D286&gt;=StartDate,D286&lt;=EndDate)),OR(NOT(IsTargetDateRestricted),AND(F286&gt;=FirstTargetDate,F286&lt;=EndTargetDate)),
OR(AND(Is1Week,E286="1 wk ahead inc death"),AND(Is2Week,E286="2 wk ahead inc death"),AND(Is3Week,E286="3 wk ahead inc death"),AND(Is4Week,E286="4 wk ahead inc death")),
OR(NOT(IsActiveModelsOnly),_xlfn.XLOOKUP(C286,'Model Analyzer'!B$4:B$100,'Model Analyzer'!C$4:C$100))),EvalData!C286,"NA")</f>
        <v>UT</v>
      </c>
      <c r="C286" s="17" t="s">
        <v>34</v>
      </c>
      <c r="D286" s="36" t="d">
        <v>2020-07-20</v>
      </c>
      <c r="E286" s="17" t="s">
        <v>37</v>
      </c>
      <c r="F286" s="36" t="d">
        <v>2020-08-08</v>
      </c>
      <c r="G286" s="30">
        <v>3874</v>
      </c>
      <c r="H286" s="32">
        <v>0.16400000000000001</v>
      </c>
      <c r="I286" s="28">
        <v>0.17848</v>
      </c>
      <c r="J286" s="28">
        <v>0.17848</v>
      </c>
      <c r="K286" s="29">
        <v>0.75</v>
      </c>
      <c r="L286" s="30">
        <v>8</v>
      </c>
      <c r="M286" s="29">
        <v>0.73077000000000003</v>
      </c>
      <c r="N286" s="30">
        <v>51</v>
      </c>
      <c r="O286" s="30">
        <v>17.98</v>
      </c>
      <c r="P286" s="30">
        <v>5669.59</v>
      </c>
      <c r="Q286" s="30">
        <v>148.19999999999999</v>
      </c>
      <c r="R286" s="38">
        <v>0.2838</v>
      </c>
      <c r="S286" s="32">
        <v>0.23052</v>
      </c>
      <c r="T286" s="29">
        <v>0.71792</v>
      </c>
      <c r="U286" s="29">
        <v>0.13725000000000001</v>
      </c>
      <c r="V286" s="29">
        <v>0.27450999999999998</v>
      </c>
      <c r="W286" s="29">
        <v>0.15686</v>
      </c>
      <c r="X286" s="30">
        <v>339.14</v>
      </c>
      <c r="Y286" s="29">
        <v>0.53391</v>
      </c>
      <c r="Z286" s="29">
        <v>0.41499999999999998</v>
      </c>
      <c r="AA286" s="29">
        <v>0.38500000000000001</v>
      </c>
      <c r="AB286" s="30">
        <v>7</v>
      </c>
      <c r="AC286" s="29">
        <v>0.73912999999999995</v>
      </c>
      <c r="AD286" s="30">
        <v>51</v>
      </c>
      <c r="AE286" s="29">
        <v>0.82352999999999998</v>
      </c>
      <c r="AF286" s="33">
        <v>2.024</v>
      </c>
      <c r="AG286" s="33">
        <v>2.4500000000000002</v>
      </c>
      <c r="AH286" s="33">
        <v>3.15</v>
      </c>
      <c r="AI286" s="33">
        <v>8.6959999999999997</v>
      </c>
      <c r="AJ286" s="33">
        <v>4.8639999999999999</v>
      </c>
      <c r="AK286" s="34">
        <v>6.75</v>
      </c>
      <c r="AL286" s="29">
        <v>0.21568999999999999</v>
      </c>
      <c r="AM286" s="29">
        <v>5.8819999999999997E-2</v>
      </c>
      <c r="AN286" s="50">
        <v>92131</v>
      </c>
      <c r="AO286" s="30">
        <v>295.39999999999998</v>
      </c>
      <c r="AP286" s="29">
        <v>0.45695999999999998</v>
      </c>
      <c r="AQ286" s="29">
        <v>0.95398000000000005</v>
      </c>
      <c r="AR286" s="29">
        <v>0.57799999999999996</v>
      </c>
      <c r="AS286" s="54">
        <v>3</v>
      </c>
      <c r="AT286" s="29">
        <v>0.90908999999999995</v>
      </c>
      <c r="AU286" s="29">
        <v>0.86475999999999997</v>
      </c>
      <c r="AV286" s="54">
        <v>3</v>
      </c>
      <c r="AW286" s="29">
        <v>0.90908999999999995</v>
      </c>
    </row>
    <row r="287" spans="1:49" x14ac:dyDescent="0.2">
      <c r="A287" s="17" t="str">
        <f t="shared" si="13"/>
        <v>YYG</v>
      </c>
      <c r="B287" s="17" t="str">
        <f>IF(AND(OR(NOT(IsForecastDateRestricted),AND(D287&gt;=StartDate,D287&lt;=EndDate)),OR(NOT(IsTargetDateRestricted),AND(F287&gt;=FirstTargetDate,F287&lt;=EndTargetDate)),
OR(AND(Is1Week,E287="1 wk ahead inc death"),AND(Is2Week,E287="2 wk ahead inc death"),AND(Is3Week,E287="3 wk ahead inc death"),AND(Is4Week,E287="4 wk ahead inc death")),
OR(NOT(IsActiveModelsOnly),_xlfn.XLOOKUP(C287,'Model Analyzer'!B$4:B$100,'Model Analyzer'!C$4:C$100))),EvalData!C287,"NA")</f>
        <v>YYG</v>
      </c>
      <c r="C287" s="17" t="s">
        <v>35</v>
      </c>
      <c r="D287" s="36" t="d">
        <v>2020-07-20</v>
      </c>
      <c r="E287" s="17" t="s">
        <v>37</v>
      </c>
      <c r="F287" s="36" t="d">
        <v>2020-08-08</v>
      </c>
      <c r="G287" s="30">
        <v>-4959</v>
      </c>
      <c r="H287" s="32">
        <v>-0.25900000000000001</v>
      </c>
      <c r="I287" s="28">
        <v>-0.22846</v>
      </c>
      <c r="J287" s="28">
        <v>-0.29610999999999998</v>
      </c>
      <c r="K287" s="29">
        <v>0</v>
      </c>
      <c r="L287" s="30">
        <v>14</v>
      </c>
      <c r="M287" s="29">
        <v>0.5</v>
      </c>
      <c r="N287" s="30">
        <v>51</v>
      </c>
      <c r="O287" s="30">
        <v>9.48</v>
      </c>
      <c r="P287" s="30">
        <v>2720.54</v>
      </c>
      <c r="Q287" s="30">
        <v>123.57</v>
      </c>
      <c r="R287" s="38">
        <v>0.23801</v>
      </c>
      <c r="S287" s="32">
        <v>-0.13619000000000001</v>
      </c>
      <c r="T287" s="29">
        <v>0.45961999999999997</v>
      </c>
      <c r="U287" s="29">
        <v>-0.22048000000000001</v>
      </c>
      <c r="V287" s="29">
        <v>0.39216000000000001</v>
      </c>
      <c r="W287" s="29">
        <v>0.11765</v>
      </c>
      <c r="X287" s="30">
        <v>389.85</v>
      </c>
      <c r="Y287" s="29">
        <v>0.30736000000000002</v>
      </c>
      <c r="Z287" s="29">
        <v>0.33046999999999999</v>
      </c>
      <c r="AA287" s="29">
        <v>0.53300000000000003</v>
      </c>
      <c r="AB287" s="30">
        <v>4</v>
      </c>
      <c r="AC287" s="29">
        <v>0.86956999999999995</v>
      </c>
      <c r="AD287" s="30">
        <v>51</v>
      </c>
      <c r="AE287" s="29">
        <v>0.92157</v>
      </c>
      <c r="AF287" s="33">
        <v>3.5169999999999999</v>
      </c>
      <c r="AG287" s="33">
        <v>4.4989999999999997</v>
      </c>
      <c r="AH287" s="33">
        <v>7.1429999999999998</v>
      </c>
      <c r="AI287" s="33">
        <v>8.2110000000000003</v>
      </c>
      <c r="AJ287" s="33">
        <v>10.157</v>
      </c>
      <c r="AK287" s="34">
        <v>14</v>
      </c>
      <c r="AL287" s="29">
        <v>0.49020000000000002</v>
      </c>
      <c r="AM287" s="29">
        <v>0.23529</v>
      </c>
      <c r="AN287" s="50">
        <v>70796</v>
      </c>
      <c r="AO287" s="30">
        <v>112.6</v>
      </c>
      <c r="AP287" s="29">
        <v>0.26950000000000002</v>
      </c>
      <c r="AQ287" s="29">
        <v>0.56262999999999996</v>
      </c>
      <c r="AR287" s="29">
        <v>0.20599999999999999</v>
      </c>
      <c r="AS287" s="54">
        <v>13</v>
      </c>
      <c r="AT287" s="29">
        <v>0.45455000000000001</v>
      </c>
      <c r="AU287" s="29">
        <v>0.77878000000000003</v>
      </c>
      <c r="AV287" s="54">
        <v>5</v>
      </c>
      <c r="AW287" s="29">
        <v>0.81818000000000002</v>
      </c>
    </row>
    <row r="288" spans="1:49" x14ac:dyDescent="0.2">
      <c r="A288" s="17" t="str">
        <f t="shared" si="13"/>
        <v>Baseline</v>
      </c>
      <c r="B288" s="17" t="str">
        <f>IF(AND(OR(NOT(IsForecastDateRestricted),AND(D288&gt;=StartDate,D288&lt;=EndDate)),OR(NOT(IsTargetDateRestricted),AND(F288&gt;=FirstTargetDate,F288&lt;=EndTargetDate)),
OR(AND(Is1Week,E288="1 wk ahead inc death"),AND(Is2Week,E288="2 wk ahead inc death"),AND(Is3Week,E288="3 wk ahead inc death"),AND(Is4Week,E288="4 wk ahead inc death")),
OR(NOT(IsActiveModelsOnly),_xlfn.XLOOKUP(C288,'Model Analyzer'!B$4:B$100,'Model Analyzer'!C$4:C$100))),EvalData!C288,"NA")</f>
        <v>Baseline</v>
      </c>
      <c r="C288" s="17" t="s">
        <v>12</v>
      </c>
      <c r="D288" s="36" t="d">
        <v>2020-07-20</v>
      </c>
      <c r="E288" s="17" t="s">
        <v>38</v>
      </c>
      <c r="F288" s="36" t="d">
        <v>2020-08-15</v>
      </c>
      <c r="G288" s="26">
        <v>-7362</v>
      </c>
      <c r="H288" s="27">
        <v>-0.29599999999999999</v>
      </c>
      <c r="I288" s="28">
        <v>-0.25600000000000001</v>
      </c>
      <c r="J288" s="28">
        <v>-0.34408</v>
      </c>
      <c r="K288" s="29">
        <v>0</v>
      </c>
      <c r="L288" s="30">
        <v>16</v>
      </c>
      <c r="M288" s="29">
        <v>0.42308000000000001</v>
      </c>
      <c r="N288" s="30">
        <v>51</v>
      </c>
      <c r="O288" s="26">
        <v>20.18</v>
      </c>
      <c r="P288" s="26">
        <v>8031.13</v>
      </c>
      <c r="Q288" s="26">
        <v>221.98</v>
      </c>
      <c r="R288" s="31">
        <v>0.35043000000000002</v>
      </c>
      <c r="S288" s="32">
        <v>-0.34144000000000002</v>
      </c>
      <c r="T288" s="29">
        <v>0.74131999999999998</v>
      </c>
      <c r="U288" s="29">
        <v>-0.30748999999999999</v>
      </c>
      <c r="V288" s="29">
        <v>0.21568999999999999</v>
      </c>
      <c r="W288" s="29">
        <v>0.21568999999999999</v>
      </c>
      <c r="X288" s="30">
        <v>513.29</v>
      </c>
      <c r="Y288" s="29">
        <v>0.48852000000000001</v>
      </c>
      <c r="Z288" s="29">
        <v>0.49657000000000001</v>
      </c>
      <c r="AA288" s="29">
        <v>0.307</v>
      </c>
      <c r="AB288" s="30">
        <v>13</v>
      </c>
      <c r="AC288" s="29">
        <v>0.47826000000000002</v>
      </c>
      <c r="AD288" s="30">
        <v>51</v>
      </c>
      <c r="AE288" s="29">
        <v>0.76471</v>
      </c>
      <c r="AF288" s="33">
        <v>3.613</v>
      </c>
      <c r="AG288" s="33">
        <v>3.93</v>
      </c>
      <c r="AH288" s="33">
        <v>3.9860000000000002</v>
      </c>
      <c r="AI288" s="33">
        <v>3.8290000000000002</v>
      </c>
      <c r="AJ288" s="33">
        <v>4.0010000000000003</v>
      </c>
      <c r="AK288" s="34">
        <v>4.0380000000000003</v>
      </c>
      <c r="AL288" s="29">
        <v>0</v>
      </c>
      <c r="AM288" s="29">
        <v>0</v>
      </c>
      <c r="AN288" s="50">
        <v>59697</v>
      </c>
      <c r="AO288" s="30">
        <v>248.4</v>
      </c>
      <c r="AP288" s="29">
        <v>0.42126999999999998</v>
      </c>
      <c r="AQ288" s="29">
        <v>0.87946999999999997</v>
      </c>
      <c r="AR288" s="29">
        <v>0.80500000000000005</v>
      </c>
      <c r="AS288" s="54">
        <v>1</v>
      </c>
      <c r="AT288" s="29">
        <v>1</v>
      </c>
      <c r="AU288" s="29">
        <v>0.79042999999999997</v>
      </c>
      <c r="AV288" s="54">
        <v>4</v>
      </c>
      <c r="AW288" s="29">
        <v>0.86363999999999996</v>
      </c>
    </row>
    <row r="289" spans="1:49" x14ac:dyDescent="0.2">
      <c r="A289" s="17" t="str">
        <f t="shared" si="13"/>
        <v>Columbia</v>
      </c>
      <c r="B289" s="17" t="str">
        <f>IF(AND(OR(NOT(IsForecastDateRestricted),AND(D289&gt;=StartDate,D289&lt;=EndDate)),OR(NOT(IsTargetDateRestricted),AND(F289&gt;=FirstTargetDate,F289&lt;=EndTargetDate)),
OR(AND(Is1Week,E289="1 wk ahead inc death"),AND(Is2Week,E289="2 wk ahead inc death"),AND(Is3Week,E289="3 wk ahead inc death"),AND(Is4Week,E289="4 wk ahead inc death")),
OR(NOT(IsActiveModelsOnly),_xlfn.XLOOKUP(C289,'Model Analyzer'!B$4:B$100,'Model Analyzer'!C$4:C$100))),EvalData!C289,"NA")</f>
        <v>Columbia</v>
      </c>
      <c r="C289" s="17" t="s">
        <v>13</v>
      </c>
      <c r="D289" s="36" t="d">
        <v>2020-07-20</v>
      </c>
      <c r="E289" s="17" t="s">
        <v>38</v>
      </c>
      <c r="F289" s="36" t="d">
        <v>2020-08-15</v>
      </c>
      <c r="G289" s="30">
        <v>-10997</v>
      </c>
      <c r="H289" s="32">
        <v>-0.48199999999999998</v>
      </c>
      <c r="I289" s="28">
        <v>-0.38240000000000002</v>
      </c>
      <c r="J289" s="28">
        <v>-0.61917</v>
      </c>
      <c r="K289" s="29">
        <v>0</v>
      </c>
      <c r="L289" s="30">
        <v>23</v>
      </c>
      <c r="M289" s="29">
        <v>0.15384999999999999</v>
      </c>
      <c r="N289" s="30">
        <v>51</v>
      </c>
      <c r="O289" s="30">
        <v>143.41</v>
      </c>
      <c r="P289" s="30">
        <v>5984.44</v>
      </c>
      <c r="Q289" s="30">
        <v>224.14</v>
      </c>
      <c r="R289" s="38">
        <v>0.51495999999999997</v>
      </c>
      <c r="S289" s="32">
        <v>-0.55339000000000005</v>
      </c>
      <c r="T289" s="29">
        <v>1.93144</v>
      </c>
      <c r="U289" s="29">
        <v>-1.86334</v>
      </c>
      <c r="V289" s="29">
        <v>0.23529</v>
      </c>
      <c r="W289" s="29">
        <v>0.43136999999999998</v>
      </c>
      <c r="X289" s="30">
        <v>561.20000000000005</v>
      </c>
      <c r="Y289" s="29">
        <v>0.50122</v>
      </c>
      <c r="Z289" s="29">
        <v>0.80003999999999997</v>
      </c>
      <c r="AA289" s="29">
        <v>0.11</v>
      </c>
      <c r="AB289" s="30">
        <v>18</v>
      </c>
      <c r="AC289" s="29">
        <v>0.26086999999999999</v>
      </c>
      <c r="AD289" s="30">
        <v>51</v>
      </c>
      <c r="AE289" s="29">
        <v>0.62744999999999995</v>
      </c>
      <c r="AF289" s="33">
        <v>2.2010000000000001</v>
      </c>
      <c r="AG289" s="33">
        <v>3.8220000000000001</v>
      </c>
      <c r="AH289" s="33">
        <v>7.4550000000000001</v>
      </c>
      <c r="AI289" s="33">
        <v>35.679000000000002</v>
      </c>
      <c r="AJ289" s="33">
        <v>33.58</v>
      </c>
      <c r="AK289" s="34">
        <v>106</v>
      </c>
      <c r="AL289" s="29">
        <v>0.21568999999999999</v>
      </c>
      <c r="AM289" s="29">
        <v>0.29411999999999999</v>
      </c>
      <c r="AN289" s="50">
        <v>187820</v>
      </c>
      <c r="AO289" s="30">
        <v>396</v>
      </c>
      <c r="AP289" s="29">
        <v>0.29443000000000003</v>
      </c>
      <c r="AQ289" s="29">
        <v>0.61467000000000005</v>
      </c>
      <c r="AR289" s="29">
        <v>0.124</v>
      </c>
      <c r="AS289" s="54">
        <v>19</v>
      </c>
      <c r="AT289" s="29">
        <v>0.18182000000000001</v>
      </c>
      <c r="AU289" s="29">
        <v>0.51200000000000001</v>
      </c>
      <c r="AV289" s="54">
        <v>13</v>
      </c>
      <c r="AW289" s="29">
        <v>0.45455000000000001</v>
      </c>
    </row>
    <row r="290" spans="1:49" x14ac:dyDescent="0.2">
      <c r="A290" s="17" t="str">
        <f t="shared" si="13"/>
        <v>Columbia-UNC</v>
      </c>
      <c r="B290" s="17" t="str">
        <f>IF(AND(OR(NOT(IsForecastDateRestricted),AND(D290&gt;=StartDate,D290&lt;=EndDate)),OR(NOT(IsTargetDateRestricted),AND(F290&gt;=FirstTargetDate,F290&lt;=EndTargetDate)),
OR(AND(Is1Week,E290="1 wk ahead inc death"),AND(Is2Week,E290="2 wk ahead inc death"),AND(Is3Week,E290="3 wk ahead inc death"),AND(Is4Week,E290="4 wk ahead inc death")),
OR(NOT(IsActiveModelsOnly),_xlfn.XLOOKUP(C290,'Model Analyzer'!B$4:B$100,'Model Analyzer'!C$4:C$100))),EvalData!C290,"NA")</f>
        <v>Columbia-UNC</v>
      </c>
      <c r="C290" s="17" t="s">
        <v>14</v>
      </c>
      <c r="D290" s="36" t="d">
        <v>2020-07-20</v>
      </c>
      <c r="E290" s="17" t="s">
        <v>38</v>
      </c>
      <c r="F290" s="36" t="d">
        <v>2020-08-15</v>
      </c>
      <c r="G290" s="30">
        <v>-3382</v>
      </c>
      <c r="H290" s="32">
        <v>-0.125</v>
      </c>
      <c r="I290" s="28">
        <v>-0.1176</v>
      </c>
      <c r="J290" s="28">
        <v>-0.13328000000000001</v>
      </c>
      <c r="K290" s="29">
        <v>0.75</v>
      </c>
      <c r="L290" s="30">
        <v>6</v>
      </c>
      <c r="M290" s="29">
        <v>0.80769000000000002</v>
      </c>
      <c r="O290" s="30"/>
      <c r="P290" s="30"/>
      <c r="Q290" s="30"/>
      <c r="R290" s="38"/>
    </row>
    <row r="291" spans="1:49" x14ac:dyDescent="0.2">
      <c r="A291" s="17" t="str">
        <f t="shared" si="13"/>
        <v>Covid19Sim</v>
      </c>
      <c r="B291" s="17" t="str">
        <f>IF(AND(OR(NOT(IsForecastDateRestricted),AND(D291&gt;=StartDate,D291&lt;=EndDate)),OR(NOT(IsTargetDateRestricted),AND(F291&gt;=FirstTargetDate,F291&lt;=EndTargetDate)),
OR(AND(Is1Week,E291="1 wk ahead inc death"),AND(Is2Week,E291="2 wk ahead inc death"),AND(Is3Week,E291="3 wk ahead inc death"),AND(Is4Week,E291="4 wk ahead inc death")),
OR(NOT(IsActiveModelsOnly),_xlfn.XLOOKUP(C291,'Model Analyzer'!B$4:B$100,'Model Analyzer'!C$4:C$100))),EvalData!C291,"NA")</f>
        <v>Covid19Sim</v>
      </c>
      <c r="C291" s="17" t="s">
        <v>39</v>
      </c>
      <c r="D291" s="36" t="d">
        <v>2020-07-20</v>
      </c>
      <c r="E291" s="17" t="s">
        <v>38</v>
      </c>
      <c r="F291" s="36" t="d">
        <v>2020-08-15</v>
      </c>
      <c r="G291" s="30">
        <v>-7404</v>
      </c>
      <c r="H291" s="32">
        <v>-0.29799999999999999</v>
      </c>
      <c r="I291" s="28">
        <v>-0.25746000000000002</v>
      </c>
      <c r="J291" s="28">
        <v>-0.34672999999999998</v>
      </c>
      <c r="K291" s="29">
        <v>0</v>
      </c>
      <c r="L291" s="30">
        <v>17</v>
      </c>
      <c r="M291" s="29">
        <v>0.38462000000000002</v>
      </c>
      <c r="N291" s="30">
        <v>51</v>
      </c>
      <c r="O291" s="30">
        <v>23.43</v>
      </c>
      <c r="P291" s="30">
        <v>3452.25</v>
      </c>
      <c r="Q291" s="30">
        <v>152.1</v>
      </c>
      <c r="R291" s="38">
        <v>0.23735999999999999</v>
      </c>
      <c r="S291" s="32">
        <v>-7.4109999999999995E-2</v>
      </c>
      <c r="T291" s="29">
        <v>1.1093900000000001</v>
      </c>
      <c r="U291" s="29">
        <v>-0.69401000000000002</v>
      </c>
      <c r="V291" s="29">
        <v>0.47059000000000001</v>
      </c>
      <c r="W291" s="29">
        <v>0.17646999999999999</v>
      </c>
      <c r="X291" s="30">
        <v>439.64</v>
      </c>
      <c r="Y291" s="29">
        <v>0.38216</v>
      </c>
      <c r="Z291" s="29">
        <v>0.38423000000000002</v>
      </c>
      <c r="AA291" s="29">
        <v>0.53900000000000003</v>
      </c>
      <c r="AB291" s="30">
        <v>5</v>
      </c>
      <c r="AC291" s="29">
        <v>0.82608999999999999</v>
      </c>
      <c r="AD291" s="30">
        <v>51</v>
      </c>
      <c r="AE291" s="29">
        <v>0.49020000000000002</v>
      </c>
      <c r="AF291" s="33">
        <v>1.1499999999999999</v>
      </c>
      <c r="AG291" s="33">
        <v>1.268</v>
      </c>
      <c r="AH291" s="33">
        <v>1.5609999999999999</v>
      </c>
      <c r="AI291" s="33">
        <v>2.5529999999999999</v>
      </c>
      <c r="AJ291" s="33">
        <v>2.9390000000000001</v>
      </c>
      <c r="AK291" s="34">
        <v>6.45</v>
      </c>
      <c r="AL291" s="29">
        <v>5.8819999999999997E-2</v>
      </c>
      <c r="AM291" s="29">
        <v>0.15686</v>
      </c>
      <c r="AN291" s="50">
        <v>210683</v>
      </c>
      <c r="AO291" s="30">
        <v>382.2</v>
      </c>
      <c r="AP291" s="29">
        <v>0.71175999999999995</v>
      </c>
      <c r="AQ291" s="29">
        <v>1</v>
      </c>
      <c r="AR291" s="29">
        <v>0.28899999999999998</v>
      </c>
      <c r="AS291" s="54">
        <v>10</v>
      </c>
      <c r="AT291" s="29">
        <v>0.59091000000000005</v>
      </c>
      <c r="AU291" s="29">
        <v>0.51600000000000001</v>
      </c>
      <c r="AV291" s="54">
        <v>12</v>
      </c>
      <c r="AW291" s="29">
        <v>0.5</v>
      </c>
    </row>
    <row r="292" spans="1:49" x14ac:dyDescent="0.2">
      <c r="A292" s="17" t="str">
        <f t="shared" si="13"/>
        <v>Ensemble</v>
      </c>
      <c r="B292" s="17" t="str">
        <f>IF(AND(OR(NOT(IsForecastDateRestricted),AND(D292&gt;=StartDate,D292&lt;=EndDate)),OR(NOT(IsTargetDateRestricted),AND(F292&gt;=FirstTargetDate,F292&lt;=EndTargetDate)),
OR(AND(Is1Week,E292="1 wk ahead inc death"),AND(Is2Week,E292="2 wk ahead inc death"),AND(Is3Week,E292="3 wk ahead inc death"),AND(Is4Week,E292="4 wk ahead inc death")),
OR(NOT(IsActiveModelsOnly),_xlfn.XLOOKUP(C292,'Model Analyzer'!B$4:B$100,'Model Analyzer'!C$4:C$100))),EvalData!C292,"NA")</f>
        <v>Ensemble</v>
      </c>
      <c r="C292" s="17" t="s">
        <v>15</v>
      </c>
      <c r="D292" s="36" t="d">
        <v>2020-07-20</v>
      </c>
      <c r="E292" s="17" t="s">
        <v>38</v>
      </c>
      <c r="F292" s="36" t="d">
        <v>2020-08-15</v>
      </c>
      <c r="G292" s="30">
        <v>-5037</v>
      </c>
      <c r="H292" s="32">
        <v>-0.193</v>
      </c>
      <c r="I292" s="28">
        <v>-0.17515</v>
      </c>
      <c r="J292" s="28">
        <v>-0.21234</v>
      </c>
      <c r="K292" s="29">
        <v>0.75</v>
      </c>
      <c r="L292" s="30">
        <v>11</v>
      </c>
      <c r="M292" s="29">
        <v>0.61538000000000004</v>
      </c>
      <c r="N292" s="30">
        <v>51</v>
      </c>
      <c r="O292" s="30">
        <v>7.34</v>
      </c>
      <c r="P292" s="30">
        <v>2335.1799999999998</v>
      </c>
      <c r="Q292" s="30">
        <v>130.63</v>
      </c>
      <c r="R292" s="38">
        <v>0.22258</v>
      </c>
      <c r="S292" s="32">
        <v>-9.3090000000000006E-2</v>
      </c>
      <c r="T292" s="29">
        <v>0.39433000000000001</v>
      </c>
      <c r="U292" s="29">
        <v>-6.4350000000000004E-2</v>
      </c>
      <c r="V292" s="29">
        <v>0.49020000000000002</v>
      </c>
      <c r="W292" s="29">
        <v>3.9219999999999998E-2</v>
      </c>
      <c r="X292" s="30">
        <v>337.33</v>
      </c>
      <c r="Y292" s="29">
        <v>0.30896000000000001</v>
      </c>
      <c r="Z292" s="29">
        <v>0.29887999999999998</v>
      </c>
      <c r="AA292" s="29">
        <v>0.63100000000000001</v>
      </c>
      <c r="AB292" s="30">
        <v>1</v>
      </c>
      <c r="AC292" s="29">
        <v>1</v>
      </c>
      <c r="AD292" s="30">
        <v>51</v>
      </c>
      <c r="AE292" s="29">
        <v>0.94118000000000002</v>
      </c>
      <c r="AF292" s="33">
        <v>2.4529999999999998</v>
      </c>
      <c r="AG292" s="33">
        <v>3.0129999999999999</v>
      </c>
      <c r="AH292" s="33">
        <v>3.9369999999999998</v>
      </c>
      <c r="AI292" s="33">
        <v>5.72</v>
      </c>
      <c r="AJ292" s="33">
        <v>5.0670000000000002</v>
      </c>
      <c r="AK292" s="34">
        <v>8.75</v>
      </c>
      <c r="AL292" s="29">
        <v>0.37254999999999999</v>
      </c>
      <c r="AM292" s="29">
        <v>5.8819999999999997E-2</v>
      </c>
      <c r="AN292" s="50">
        <v>49488</v>
      </c>
      <c r="AO292" s="30">
        <v>111.5</v>
      </c>
      <c r="AP292" s="29">
        <v>0.39367000000000002</v>
      </c>
      <c r="AQ292" s="29">
        <v>0.82186999999999999</v>
      </c>
      <c r="AR292" s="29">
        <v>0.53700000000000003</v>
      </c>
      <c r="AS292" s="54">
        <v>2</v>
      </c>
      <c r="AT292" s="29">
        <v>0.95455000000000001</v>
      </c>
      <c r="AU292" s="29">
        <v>0.95898000000000005</v>
      </c>
      <c r="AV292" s="54">
        <v>1</v>
      </c>
      <c r="AW292" s="29">
        <v>1</v>
      </c>
    </row>
    <row r="293" spans="1:49" x14ac:dyDescent="0.2">
      <c r="A293" s="17" t="str">
        <f t="shared" si="13"/>
        <v>ERDC</v>
      </c>
      <c r="B293" s="17" t="str">
        <f>IF(AND(OR(NOT(IsForecastDateRestricted),AND(D293&gt;=StartDate,D293&lt;=EndDate)),OR(NOT(IsTargetDateRestricted),AND(F293&gt;=FirstTargetDate,F293&lt;=EndTargetDate)),
OR(AND(Is1Week,E293="1 wk ahead inc death"),AND(Is2Week,E293="2 wk ahead inc death"),AND(Is3Week,E293="3 wk ahead inc death"),AND(Is4Week,E293="4 wk ahead inc death")),
OR(NOT(IsActiveModelsOnly),_xlfn.XLOOKUP(C293,'Model Analyzer'!B$4:B$100,'Model Analyzer'!C$4:C$100))),EvalData!C293,"NA")</f>
        <v>ERDC</v>
      </c>
      <c r="C293" s="17" t="s">
        <v>16</v>
      </c>
      <c r="D293" s="36" t="d">
        <v>2020-07-20</v>
      </c>
      <c r="E293" s="17" t="s">
        <v>38</v>
      </c>
      <c r="F293" s="36" t="d">
        <v>2020-08-15</v>
      </c>
      <c r="G293" s="30">
        <v>24336</v>
      </c>
      <c r="H293" s="32">
        <v>0.61299999999999999</v>
      </c>
      <c r="I293" s="28">
        <v>0.84623000000000004</v>
      </c>
      <c r="J293" s="28">
        <v>0.84623000000000004</v>
      </c>
      <c r="K293" s="29">
        <v>0</v>
      </c>
      <c r="L293" s="30">
        <v>25</v>
      </c>
      <c r="M293" s="29">
        <v>7.6920000000000002E-2</v>
      </c>
      <c r="N293" s="30">
        <v>51</v>
      </c>
      <c r="O293" s="30">
        <v>28.58</v>
      </c>
      <c r="P293" s="30">
        <v>35917.730000000003</v>
      </c>
      <c r="Q293" s="30">
        <v>504.51</v>
      </c>
      <c r="R293" s="38">
        <v>0.50266</v>
      </c>
      <c r="S293" s="32">
        <v>0.67915999999999999</v>
      </c>
      <c r="T293" s="29">
        <v>1.05436</v>
      </c>
      <c r="U293" s="29">
        <v>0.98797000000000001</v>
      </c>
      <c r="V293" s="29">
        <v>0.15686</v>
      </c>
      <c r="W293" s="29">
        <v>0.47059000000000001</v>
      </c>
      <c r="X293" s="30">
        <v>1234.82</v>
      </c>
      <c r="Y293" s="29">
        <v>1.0442</v>
      </c>
      <c r="Z293" s="29">
        <v>0.61168</v>
      </c>
      <c r="AA293" s="29">
        <v>8.7999999999999995E-2</v>
      </c>
      <c r="AB293" s="30">
        <v>19</v>
      </c>
      <c r="AC293" s="29">
        <v>0.21739</v>
      </c>
      <c r="AD293" s="30">
        <v>51</v>
      </c>
      <c r="AE293" s="29">
        <v>0.13725000000000001</v>
      </c>
      <c r="AF293" s="33">
        <v>1.075</v>
      </c>
      <c r="AG293" s="33">
        <v>1.1180000000000001</v>
      </c>
      <c r="AH293" s="33">
        <v>1.202</v>
      </c>
      <c r="AI293" s="33">
        <v>1.363</v>
      </c>
      <c r="AJ293" s="33">
        <v>1.3320000000000001</v>
      </c>
      <c r="AK293" s="34">
        <v>1.861</v>
      </c>
      <c r="AL293" s="29">
        <v>0</v>
      </c>
      <c r="AM293" s="29">
        <v>0</v>
      </c>
      <c r="AN293" s="50">
        <v>916825</v>
      </c>
      <c r="AO293" s="30">
        <v>1686.6</v>
      </c>
      <c r="AP293" s="29">
        <v>0.86878</v>
      </c>
      <c r="AQ293" s="29">
        <v>1</v>
      </c>
      <c r="AR293" s="29">
        <v>0.14399999999999999</v>
      </c>
      <c r="AS293" s="54">
        <v>17</v>
      </c>
      <c r="AT293" s="29">
        <v>0.27272999999999997</v>
      </c>
      <c r="AU293" s="29">
        <v>0.14448</v>
      </c>
      <c r="AV293" s="54">
        <v>23</v>
      </c>
      <c r="AW293" s="29">
        <v>0</v>
      </c>
    </row>
    <row r="294" spans="1:49" x14ac:dyDescent="0.2">
      <c r="A294" s="17" t="str">
        <f t="shared" si="13"/>
        <v>GT-DeepCOVID</v>
      </c>
      <c r="B294" s="17" t="str">
        <f>IF(AND(OR(NOT(IsForecastDateRestricted),AND(D294&gt;=StartDate,D294&lt;=EndDate)),OR(NOT(IsTargetDateRestricted),AND(F294&gt;=FirstTargetDate,F294&lt;=EndTargetDate)),
OR(AND(Is1Week,E294="1 wk ahead inc death"),AND(Is2Week,E294="2 wk ahead inc death"),AND(Is3Week,E294="3 wk ahead inc death"),AND(Is4Week,E294="4 wk ahead inc death")),
OR(NOT(IsActiveModelsOnly),_xlfn.XLOOKUP(C294,'Model Analyzer'!B$4:B$100,'Model Analyzer'!C$4:C$100))),EvalData!C294,"NA")</f>
        <v>GT-DeepCOVID</v>
      </c>
      <c r="C294" s="17" t="s">
        <v>17</v>
      </c>
      <c r="D294" s="36" t="d">
        <v>2020-07-20</v>
      </c>
      <c r="E294" s="17" t="s">
        <v>38</v>
      </c>
      <c r="F294" s="36" t="d">
        <v>2020-08-15</v>
      </c>
      <c r="G294" s="30">
        <v>-5034</v>
      </c>
      <c r="H294" s="32">
        <v>-0.192</v>
      </c>
      <c r="I294" s="28">
        <v>-0.17505000000000001</v>
      </c>
      <c r="J294" s="28">
        <v>-0.21218999999999999</v>
      </c>
      <c r="K294" s="29">
        <v>0.75</v>
      </c>
      <c r="L294" s="30">
        <v>10</v>
      </c>
      <c r="M294" s="29">
        <v>0.65385000000000004</v>
      </c>
      <c r="N294" s="30">
        <v>45</v>
      </c>
      <c r="O294" s="30">
        <v>19.559999999999999</v>
      </c>
      <c r="P294" s="30">
        <v>22538.07</v>
      </c>
      <c r="Q294" s="30">
        <v>202</v>
      </c>
      <c r="R294" s="38">
        <v>0.28233999999999998</v>
      </c>
      <c r="S294" s="32">
        <v>0.15415000000000001</v>
      </c>
      <c r="T294" s="29">
        <v>0.85407999999999995</v>
      </c>
      <c r="U294" s="29">
        <v>0.47244000000000003</v>
      </c>
      <c r="V294" s="29">
        <v>0.35555999999999999</v>
      </c>
      <c r="W294" s="29">
        <v>0.24443999999999999</v>
      </c>
      <c r="X294" s="30">
        <v>384.43</v>
      </c>
      <c r="Y294" s="29">
        <v>0.75697000000000003</v>
      </c>
      <c r="Z294" s="29">
        <v>0.44736999999999999</v>
      </c>
      <c r="AA294" s="29">
        <v>0.32500000000000001</v>
      </c>
      <c r="AB294" s="30">
        <v>12</v>
      </c>
      <c r="AC294" s="29">
        <v>0.52173999999999998</v>
      </c>
      <c r="AD294" s="30">
        <v>45</v>
      </c>
      <c r="AE294" s="29">
        <v>0.4</v>
      </c>
      <c r="AF294" s="33">
        <v>1.4259999999999999</v>
      </c>
      <c r="AG294" s="33">
        <v>1.466</v>
      </c>
      <c r="AH294" s="33">
        <v>1.667</v>
      </c>
      <c r="AI294" s="33">
        <v>1.7589999999999999</v>
      </c>
      <c r="AJ294" s="33">
        <v>1.8540000000000001</v>
      </c>
      <c r="AK294" s="34">
        <v>2.1549999999999998</v>
      </c>
      <c r="AL294" s="29">
        <v>0</v>
      </c>
      <c r="AM294" s="29">
        <v>0</v>
      </c>
      <c r="AN294" s="50">
        <v>200938</v>
      </c>
      <c r="AO294" s="30">
        <v>832.1</v>
      </c>
      <c r="AP294" s="29">
        <v>0.73753000000000002</v>
      </c>
      <c r="AQ294" s="29">
        <v>1</v>
      </c>
      <c r="AR294" s="29">
        <v>0.372</v>
      </c>
      <c r="AS294" s="54">
        <v>7</v>
      </c>
      <c r="AT294" s="29">
        <v>0.72726999999999997</v>
      </c>
      <c r="AU294" s="29">
        <v>0.37152000000000002</v>
      </c>
      <c r="AV294" s="54">
        <v>16</v>
      </c>
      <c r="AW294" s="29">
        <v>0.31818000000000002</v>
      </c>
    </row>
    <row r="295" spans="1:49" x14ac:dyDescent="0.2">
      <c r="A295" s="17" t="str">
        <f t="shared" si="13"/>
        <v>IHME</v>
      </c>
      <c r="B295" s="17" t="str">
        <f>IF(AND(OR(NOT(IsForecastDateRestricted),AND(D295&gt;=StartDate,D295&lt;=EndDate)),OR(NOT(IsTargetDateRestricted),AND(F295&gt;=FirstTargetDate,F295&lt;=EndTargetDate)),
OR(AND(Is1Week,E295="1 wk ahead inc death"),AND(Is2Week,E295="2 wk ahead inc death"),AND(Is3Week,E295="3 wk ahead inc death"),AND(Is4Week,E295="4 wk ahead inc death")),
OR(NOT(IsActiveModelsOnly),_xlfn.XLOOKUP(C295,'Model Analyzer'!B$4:B$100,'Model Analyzer'!C$4:C$100))),EvalData!C295,"NA")</f>
        <v>IHME</v>
      </c>
      <c r="C295" s="17" t="s">
        <v>18</v>
      </c>
      <c r="D295" s="36" t="d">
        <v>2020-07-20</v>
      </c>
      <c r="E295" s="17" t="s">
        <v>38</v>
      </c>
      <c r="F295" s="36" t="d">
        <v>2020-08-15</v>
      </c>
      <c r="G295" s="30">
        <v>-3586</v>
      </c>
      <c r="H295" s="32">
        <v>-0.13300000000000001</v>
      </c>
      <c r="I295" s="28">
        <v>-0.12470000000000001</v>
      </c>
      <c r="J295" s="28">
        <v>-0.14246</v>
      </c>
      <c r="K295" s="29">
        <v>0.75</v>
      </c>
      <c r="L295" s="30">
        <v>8</v>
      </c>
      <c r="M295" s="29">
        <v>0.73077000000000003</v>
      </c>
      <c r="N295" s="30">
        <v>51</v>
      </c>
      <c r="O295" s="30">
        <v>72.28</v>
      </c>
      <c r="P295" s="30">
        <v>10073.120000000001</v>
      </c>
      <c r="Q295" s="30">
        <v>218.73</v>
      </c>
      <c r="R295" s="38">
        <v>0.49948999999999999</v>
      </c>
      <c r="S295" s="32">
        <v>-0.32541999999999999</v>
      </c>
      <c r="T295" s="29">
        <v>0.70952000000000004</v>
      </c>
      <c r="U295" s="29">
        <v>-0.18002000000000001</v>
      </c>
      <c r="V295" s="29">
        <v>0.17646999999999999</v>
      </c>
      <c r="W295" s="29">
        <v>0.37254999999999999</v>
      </c>
      <c r="X295" s="30">
        <v>393.34</v>
      </c>
      <c r="Y295" s="29">
        <v>0.61638000000000004</v>
      </c>
      <c r="Z295" s="29">
        <v>0.70040000000000002</v>
      </c>
      <c r="AA295" s="29">
        <v>8.5000000000000006E-2</v>
      </c>
      <c r="AB295" s="30">
        <v>21</v>
      </c>
      <c r="AC295" s="29">
        <v>0.13042999999999999</v>
      </c>
      <c r="AD295" s="30">
        <v>51</v>
      </c>
      <c r="AE295" s="29">
        <v>0.52941000000000005</v>
      </c>
      <c r="AF295" s="33">
        <v>1</v>
      </c>
      <c r="AG295" s="33">
        <v>2.0510000000000002</v>
      </c>
      <c r="AH295" s="33">
        <v>2.6389999999999998</v>
      </c>
      <c r="AI295" s="33">
        <v>3.8580000000000001</v>
      </c>
      <c r="AJ295" s="33">
        <v>3.5</v>
      </c>
      <c r="AK295" s="34">
        <v>4.1769999999999996</v>
      </c>
      <c r="AL295" s="29">
        <v>0</v>
      </c>
      <c r="AM295" s="29">
        <v>3.9219999999999998E-2</v>
      </c>
      <c r="AN295" s="50">
        <v>132386</v>
      </c>
      <c r="AO295" s="30">
        <v>684.8</v>
      </c>
      <c r="AP295" s="29">
        <v>0.58435000000000004</v>
      </c>
      <c r="AQ295" s="29">
        <v>1</v>
      </c>
      <c r="AR295" s="29">
        <v>0.51600000000000001</v>
      </c>
      <c r="AS295" s="54">
        <v>3</v>
      </c>
      <c r="AT295" s="29">
        <v>0.90908999999999995</v>
      </c>
      <c r="AU295" s="29">
        <v>0.55728</v>
      </c>
      <c r="AV295" s="54">
        <v>11</v>
      </c>
      <c r="AW295" s="29">
        <v>0.54544999999999999</v>
      </c>
    </row>
    <row r="296" spans="1:49" x14ac:dyDescent="0.2">
      <c r="A296" s="17" t="str">
        <f t="shared" si="13"/>
        <v>ISU</v>
      </c>
      <c r="B296" s="17" t="str">
        <f>IF(AND(OR(NOT(IsForecastDateRestricted),AND(D296&gt;=StartDate,D296&lt;=EndDate)),OR(NOT(IsTargetDateRestricted),AND(F296&gt;=FirstTargetDate,F296&lt;=EndTargetDate)),
OR(AND(Is1Week,E296="1 wk ahead inc death"),AND(Is2Week,E296="2 wk ahead inc death"),AND(Is3Week,E296="3 wk ahead inc death"),AND(Is4Week,E296="4 wk ahead inc death")),
OR(NOT(IsActiveModelsOnly),_xlfn.XLOOKUP(C296,'Model Analyzer'!B$4:B$100,'Model Analyzer'!C$4:C$100))),EvalData!C296,"NA")</f>
        <v>ISU</v>
      </c>
      <c r="C296" s="17" t="s">
        <v>41</v>
      </c>
      <c r="D296" s="36" t="d">
        <v>2020-07-20</v>
      </c>
      <c r="E296" s="17" t="s">
        <v>38</v>
      </c>
      <c r="F296" s="36" t="d">
        <v>2020-08-15</v>
      </c>
      <c r="G296" s="30">
        <v>-10034</v>
      </c>
      <c r="H296" s="32">
        <v>-0.42899999999999999</v>
      </c>
      <c r="I296" s="28">
        <v>-0.34891</v>
      </c>
      <c r="J296" s="28">
        <v>-0.53588999999999998</v>
      </c>
      <c r="K296" s="29">
        <v>0</v>
      </c>
      <c r="L296" s="30">
        <v>19</v>
      </c>
      <c r="M296" s="29">
        <v>0.30769000000000002</v>
      </c>
      <c r="N296" s="30">
        <v>49</v>
      </c>
      <c r="O296" s="30">
        <v>41.06</v>
      </c>
      <c r="P296" s="30">
        <v>6172.75</v>
      </c>
      <c r="Q296" s="30">
        <v>230.12</v>
      </c>
      <c r="R296" s="38">
        <v>0.55052999999999996</v>
      </c>
      <c r="S296" s="32">
        <v>-0.58518000000000003</v>
      </c>
      <c r="T296" s="29">
        <v>1.41327</v>
      </c>
      <c r="U296" s="29">
        <v>-1.0910200000000001</v>
      </c>
      <c r="V296" s="29">
        <v>0.14285999999999999</v>
      </c>
      <c r="W296" s="29">
        <v>0.53061000000000003</v>
      </c>
      <c r="X296" s="30">
        <v>454.29</v>
      </c>
      <c r="Y296" s="29">
        <v>0.57369000000000003</v>
      </c>
      <c r="Z296" s="29">
        <v>0.70801999999999998</v>
      </c>
      <c r="AA296" s="29">
        <v>7.1999999999999995E-2</v>
      </c>
      <c r="AB296" s="30">
        <v>24</v>
      </c>
      <c r="AC296" s="29">
        <v>0</v>
      </c>
      <c r="AD296" s="30">
        <v>49</v>
      </c>
      <c r="AE296" s="29">
        <v>0.34694000000000003</v>
      </c>
      <c r="AF296" s="33">
        <v>1.7549999999999999</v>
      </c>
      <c r="AG296" s="33">
        <v>1.9610000000000001</v>
      </c>
      <c r="AH296" s="33">
        <v>2.5449999999999999</v>
      </c>
      <c r="AI296" s="33">
        <v>11.593999999999999</v>
      </c>
      <c r="AJ296" s="33">
        <v>3.3330000000000002</v>
      </c>
      <c r="AK296" s="34">
        <v>14</v>
      </c>
      <c r="AL296" s="29">
        <v>2.0410000000000001E-2</v>
      </c>
      <c r="AM296" s="29">
        <v>0.12245</v>
      </c>
      <c r="AN296" s="50">
        <v>228889</v>
      </c>
      <c r="AO296" s="30">
        <v>512.9</v>
      </c>
      <c r="AP296" s="29">
        <v>0.52681</v>
      </c>
      <c r="AQ296" s="29">
        <v>1</v>
      </c>
      <c r="AR296" s="29">
        <v>0.20599999999999999</v>
      </c>
      <c r="AS296" s="54">
        <v>14</v>
      </c>
      <c r="AT296" s="29">
        <v>0.40909000000000001</v>
      </c>
      <c r="AU296" s="29">
        <v>0.35088000000000003</v>
      </c>
      <c r="AV296" s="54">
        <v>20</v>
      </c>
      <c r="AW296" s="29">
        <v>0.13636000000000001</v>
      </c>
    </row>
    <row r="297" spans="1:49" x14ac:dyDescent="0.2">
      <c r="A297" s="17" t="str">
        <f t="shared" si="13"/>
        <v>JHU</v>
      </c>
      <c r="B297" s="17" t="str">
        <f>IF(AND(OR(NOT(IsForecastDateRestricted),AND(D297&gt;=StartDate,D297&lt;=EndDate)),OR(NOT(IsTargetDateRestricted),AND(F297&gt;=FirstTargetDate,F297&lt;=EndTargetDate)),
OR(AND(Is1Week,E297="1 wk ahead inc death"),AND(Is2Week,E297="2 wk ahead inc death"),AND(Is3Week,E297="3 wk ahead inc death"),AND(Is4Week,E297="4 wk ahead inc death")),
OR(NOT(IsActiveModelsOnly),_xlfn.XLOOKUP(C297,'Model Analyzer'!B$4:B$100,'Model Analyzer'!C$4:C$100))),EvalData!C297,"NA")</f>
        <v>JHU</v>
      </c>
      <c r="C297" s="17" t="s">
        <v>19</v>
      </c>
      <c r="D297" s="36" t="d">
        <v>2020-07-20</v>
      </c>
      <c r="E297" s="17" t="s">
        <v>38</v>
      </c>
      <c r="F297" s="36" t="d">
        <v>2020-08-15</v>
      </c>
      <c r="G297" s="30">
        <v>3057</v>
      </c>
      <c r="H297" s="32">
        <v>0.10100000000000001</v>
      </c>
      <c r="I297" s="28">
        <v>0.10630000000000001</v>
      </c>
      <c r="J297" s="28">
        <v>0.10630000000000001</v>
      </c>
      <c r="K297" s="29">
        <v>0.75</v>
      </c>
      <c r="L297" s="30">
        <v>4</v>
      </c>
      <c r="M297" s="29">
        <v>0.88461999999999996</v>
      </c>
      <c r="N297" s="30">
        <v>51</v>
      </c>
      <c r="O297" s="30">
        <v>46.89</v>
      </c>
      <c r="P297" s="30">
        <v>10449.25</v>
      </c>
      <c r="Q297" s="30">
        <v>269.88</v>
      </c>
      <c r="R297" s="38">
        <v>0.55610999999999999</v>
      </c>
      <c r="S297" s="32">
        <v>0.55564000000000002</v>
      </c>
      <c r="T297" s="29">
        <v>0.94654000000000005</v>
      </c>
      <c r="U297" s="29">
        <v>1.0697399999999999</v>
      </c>
      <c r="V297" s="29">
        <v>9.8040000000000002E-2</v>
      </c>
      <c r="W297" s="29">
        <v>0.39216000000000001</v>
      </c>
      <c r="X297" s="30">
        <v>501.46</v>
      </c>
      <c r="Y297" s="29">
        <v>1.07253</v>
      </c>
      <c r="Z297" s="29">
        <v>0.64405999999999997</v>
      </c>
      <c r="AA297" s="29">
        <v>7.3999999999999996E-2</v>
      </c>
      <c r="AB297" s="30">
        <v>23</v>
      </c>
      <c r="AC297" s="29">
        <v>4.3479999999999998E-2</v>
      </c>
      <c r="AD297" s="30">
        <v>51</v>
      </c>
      <c r="AE297" s="29">
        <v>0.94118000000000002</v>
      </c>
      <c r="AF297" s="33">
        <v>3.036</v>
      </c>
      <c r="AG297" s="33">
        <v>4.827</v>
      </c>
      <c r="AH297" s="33">
        <v>9.0630000000000006</v>
      </c>
      <c r="AI297" s="33">
        <v>32.396999999999998</v>
      </c>
      <c r="AJ297" s="33">
        <v>22.922000000000001</v>
      </c>
      <c r="AK297" s="34">
        <v>67.667000000000002</v>
      </c>
      <c r="AL297" s="29">
        <v>0.31373000000000001</v>
      </c>
      <c r="AM297" s="29">
        <v>0.43136999999999998</v>
      </c>
      <c r="AN297" s="50">
        <v>63097</v>
      </c>
      <c r="AO297" s="30">
        <v>328.6</v>
      </c>
      <c r="AP297" s="29">
        <v>0.24118999999999999</v>
      </c>
      <c r="AQ297" s="29">
        <v>0.50351999999999997</v>
      </c>
      <c r="AR297" s="29">
        <v>0.20599999999999999</v>
      </c>
      <c r="AS297" s="54">
        <v>14</v>
      </c>
      <c r="AT297" s="29">
        <v>0.40909000000000001</v>
      </c>
      <c r="AU297" s="29">
        <v>0.74421999999999999</v>
      </c>
      <c r="AV297" s="54">
        <v>7</v>
      </c>
      <c r="AW297" s="29">
        <v>0.72726999999999997</v>
      </c>
    </row>
    <row r="298" spans="1:49" x14ac:dyDescent="0.2">
      <c r="A298" s="17" t="str">
        <f t="shared" si="13"/>
        <v>LANL</v>
      </c>
      <c r="B298" s="17" t="str">
        <f>IF(AND(OR(NOT(IsForecastDateRestricted),AND(D298&gt;=StartDate,D298&lt;=EndDate)),OR(NOT(IsTargetDateRestricted),AND(F298&gt;=FirstTargetDate,F298&lt;=EndTargetDate)),
OR(AND(Is1Week,E298="1 wk ahead inc death"),AND(Is2Week,E298="2 wk ahead inc death"),AND(Is3Week,E298="3 wk ahead inc death"),AND(Is4Week,E298="4 wk ahead inc death")),
OR(NOT(IsActiveModelsOnly),_xlfn.XLOOKUP(C298,'Model Analyzer'!B$4:B$100,'Model Analyzer'!C$4:C$100))),EvalData!C298,"NA")</f>
        <v>LANL</v>
      </c>
      <c r="C298" s="17" t="s">
        <v>20</v>
      </c>
      <c r="D298" s="36" t="d">
        <v>2020-07-20</v>
      </c>
      <c r="E298" s="17" t="s">
        <v>38</v>
      </c>
      <c r="F298" s="36" t="d">
        <v>2020-08-15</v>
      </c>
      <c r="G298" s="30">
        <v>-13063</v>
      </c>
      <c r="H298" s="32">
        <v>-0.60599999999999998</v>
      </c>
      <c r="I298" s="28">
        <v>-0.45423999999999998</v>
      </c>
      <c r="J298" s="28">
        <v>-0.83230000000000004</v>
      </c>
      <c r="K298" s="29">
        <v>0</v>
      </c>
      <c r="L298" s="30">
        <v>24</v>
      </c>
      <c r="M298" s="29">
        <v>0.11538</v>
      </c>
      <c r="N298" s="30">
        <v>51</v>
      </c>
      <c r="O298" s="30">
        <v>22.63</v>
      </c>
      <c r="P298" s="30">
        <v>7750.19</v>
      </c>
      <c r="Q298" s="30">
        <v>268.2</v>
      </c>
      <c r="R298" s="38">
        <v>0.45108999999999999</v>
      </c>
      <c r="S298" s="32">
        <v>-0.36959999999999998</v>
      </c>
      <c r="T298" s="29">
        <v>0.87187999999999999</v>
      </c>
      <c r="U298" s="29">
        <v>-0.57021999999999995</v>
      </c>
      <c r="V298" s="29">
        <v>0.23529</v>
      </c>
      <c r="W298" s="29">
        <v>0.37254999999999999</v>
      </c>
      <c r="X298" s="30">
        <v>706.8</v>
      </c>
      <c r="Y298" s="29">
        <v>0.45716000000000001</v>
      </c>
      <c r="Z298" s="29">
        <v>0.52037999999999995</v>
      </c>
      <c r="AA298" s="29">
        <v>0.21</v>
      </c>
      <c r="AB298" s="30">
        <v>15</v>
      </c>
      <c r="AC298" s="29">
        <v>0.39129999999999998</v>
      </c>
      <c r="AD298" s="30">
        <v>51</v>
      </c>
      <c r="AE298" s="29">
        <v>0.90195999999999998</v>
      </c>
      <c r="AF298" s="33">
        <v>5.7649999999999997</v>
      </c>
      <c r="AG298" s="33">
        <v>6.4630000000000001</v>
      </c>
      <c r="AH298" s="33">
        <v>7.9820000000000002</v>
      </c>
      <c r="AI298" s="33">
        <v>8.9130000000000003</v>
      </c>
      <c r="AJ298" s="33">
        <v>9.1419999999999995</v>
      </c>
      <c r="AK298" s="34">
        <v>15</v>
      </c>
      <c r="AL298" s="29">
        <v>0.76471</v>
      </c>
      <c r="AM298" s="29">
        <v>0.13725000000000001</v>
      </c>
      <c r="AN298" s="50">
        <v>114422</v>
      </c>
      <c r="AO298" s="30">
        <v>141.19999999999999</v>
      </c>
      <c r="AP298" s="29">
        <v>0.22339000000000001</v>
      </c>
      <c r="AQ298" s="29">
        <v>0.46637000000000001</v>
      </c>
      <c r="AR298" s="29">
        <v>0</v>
      </c>
      <c r="AS298" s="54">
        <v>23</v>
      </c>
      <c r="AT298" s="29">
        <v>0</v>
      </c>
      <c r="AU298" s="29">
        <v>0.66466999999999998</v>
      </c>
      <c r="AV298" s="54">
        <v>9</v>
      </c>
      <c r="AW298" s="29">
        <v>0.63636000000000004</v>
      </c>
    </row>
    <row r="299" spans="1:49" x14ac:dyDescent="0.2">
      <c r="A299" s="17" t="str">
        <f t="shared" si="13"/>
        <v>LSHTM</v>
      </c>
      <c r="B299" s="17" t="str">
        <f>IF(AND(OR(NOT(IsForecastDateRestricted),AND(D299&gt;=StartDate,D299&lt;=EndDate)),OR(NOT(IsTargetDateRestricted),AND(F299&gt;=FirstTargetDate,F299&lt;=EndTargetDate)),
OR(AND(Is1Week,E299="1 wk ahead inc death"),AND(Is2Week,E299="2 wk ahead inc death"),AND(Is3Week,E299="3 wk ahead inc death"),AND(Is4Week,E299="4 wk ahead inc death")),
OR(NOT(IsActiveModelsOnly),_xlfn.XLOOKUP(C299,'Model Analyzer'!B$4:B$100,'Model Analyzer'!C$4:C$100))),EvalData!C299,"NA")</f>
        <v>LSHTM</v>
      </c>
      <c r="C299" s="17" t="s">
        <v>21</v>
      </c>
      <c r="D299" s="36" t="d">
        <v>2020-07-20</v>
      </c>
      <c r="E299" s="17" t="s">
        <v>38</v>
      </c>
      <c r="F299" s="36" t="d">
        <v>2020-08-15</v>
      </c>
      <c r="G299" s="30">
        <v>-10356</v>
      </c>
      <c r="H299" s="32">
        <v>-0.44600000000000001</v>
      </c>
      <c r="I299" s="28">
        <v>-0.36010999999999999</v>
      </c>
      <c r="J299" s="28">
        <v>-0.56276000000000004</v>
      </c>
      <c r="K299" s="29">
        <v>0</v>
      </c>
      <c r="L299" s="30">
        <v>21</v>
      </c>
      <c r="M299" s="29">
        <v>0.23077</v>
      </c>
      <c r="N299" s="30">
        <v>23</v>
      </c>
      <c r="O299" s="30">
        <v>85.97</v>
      </c>
      <c r="P299" s="30">
        <v>7778.76</v>
      </c>
      <c r="Q299" s="30">
        <v>441.09</v>
      </c>
      <c r="R299" s="38">
        <v>0.29221999999999998</v>
      </c>
      <c r="S299" s="32">
        <v>-0.21240999999999999</v>
      </c>
      <c r="T299" s="29">
        <v>0.10094</v>
      </c>
      <c r="U299" s="29">
        <v>9.2100000000000001E-2</v>
      </c>
      <c r="V299" s="29">
        <v>0.39129999999999998</v>
      </c>
      <c r="W299" s="29">
        <v>0.17391000000000001</v>
      </c>
      <c r="X299" s="30">
        <v>795.51</v>
      </c>
      <c r="Y299" s="29">
        <v>0.49228</v>
      </c>
      <c r="Z299" s="29">
        <v>0.73845000000000005</v>
      </c>
      <c r="AA299" s="29">
        <v>0.24</v>
      </c>
      <c r="AB299" s="30">
        <v>14</v>
      </c>
      <c r="AC299" s="29">
        <v>0.43478</v>
      </c>
      <c r="AD299" s="30">
        <v>23</v>
      </c>
      <c r="AE299" s="29">
        <v>1</v>
      </c>
      <c r="AF299" s="33">
        <v>4.5620000000000003</v>
      </c>
      <c r="AG299" s="33">
        <v>13.237</v>
      </c>
      <c r="AH299" s="33">
        <v>32.064999999999998</v>
      </c>
      <c r="AI299" s="33">
        <v>99.691999999999993</v>
      </c>
      <c r="AJ299" s="33">
        <v>76.731999999999999</v>
      </c>
      <c r="AK299" s="34">
        <v>199.244</v>
      </c>
      <c r="AL299" s="29">
        <v>8.6959999999999996E-2</v>
      </c>
      <c r="AM299" s="29">
        <v>0.86956999999999995</v>
      </c>
      <c r="AN299" s="50">
        <v>56527</v>
      </c>
      <c r="AO299" s="30">
        <v>91</v>
      </c>
      <c r="AP299" s="29">
        <v>0.16194</v>
      </c>
      <c r="AQ299" s="29">
        <v>0.33809</v>
      </c>
      <c r="AR299" s="29">
        <v>2.1000000000000001E-2</v>
      </c>
      <c r="AS299" s="54">
        <v>22</v>
      </c>
      <c r="AT299" s="29">
        <v>4.5449999999999997E-2</v>
      </c>
      <c r="AU299" s="29">
        <v>0.25339</v>
      </c>
      <c r="AV299" s="54">
        <v>22</v>
      </c>
      <c r="AW299" s="29">
        <v>4.5449999999999997E-2</v>
      </c>
    </row>
    <row r="300" spans="1:49" x14ac:dyDescent="0.2">
      <c r="A300" s="17" t="str">
        <f t="shared" si="13"/>
        <v>MIT-CovAlliance</v>
      </c>
      <c r="B300" s="17" t="str">
        <f>IF(AND(OR(NOT(IsForecastDateRestricted),AND(D300&gt;=StartDate,D300&lt;=EndDate)),OR(NOT(IsTargetDateRestricted),AND(F300&gt;=FirstTargetDate,F300&lt;=EndTargetDate)),
OR(AND(Is1Week,E300="1 wk ahead inc death"),AND(Is2Week,E300="2 wk ahead inc death"),AND(Is3Week,E300="3 wk ahead inc death"),AND(Is4Week,E300="4 wk ahead inc death")),
OR(NOT(IsActiveModelsOnly),_xlfn.XLOOKUP(C300,'Model Analyzer'!B$4:B$100,'Model Analyzer'!C$4:C$100))),EvalData!C300,"NA")</f>
        <v>MIT-CovAlliance</v>
      </c>
      <c r="C300" s="17" t="s">
        <v>22</v>
      </c>
      <c r="D300" s="36" t="d">
        <v>2020-07-20</v>
      </c>
      <c r="E300" s="17" t="s">
        <v>38</v>
      </c>
      <c r="F300" s="36" t="d">
        <v>2020-08-15</v>
      </c>
      <c r="G300" s="30">
        <v>-18647</v>
      </c>
      <c r="H300" s="32">
        <v>-1.0449999999999999</v>
      </c>
      <c r="I300" s="28">
        <v>-0.64841000000000004</v>
      </c>
      <c r="J300" s="28">
        <v>-1.84423</v>
      </c>
      <c r="K300" s="29">
        <v>0</v>
      </c>
      <c r="L300" s="30">
        <v>27</v>
      </c>
      <c r="M300" s="29">
        <v>0</v>
      </c>
      <c r="N300" s="30">
        <v>51</v>
      </c>
      <c r="O300" s="30">
        <v>293.57</v>
      </c>
      <c r="P300" s="30">
        <v>85950.83</v>
      </c>
      <c r="Q300" s="30">
        <v>471.57</v>
      </c>
      <c r="R300" s="38">
        <v>0.50153000000000003</v>
      </c>
      <c r="S300" s="32">
        <v>-0.18232000000000001</v>
      </c>
      <c r="T300" s="29">
        <v>-3.2324799999999998</v>
      </c>
      <c r="U300" s="29">
        <v>3.7162799999999998</v>
      </c>
      <c r="V300" s="29">
        <v>0.21568999999999999</v>
      </c>
      <c r="W300" s="29">
        <v>0.37254999999999999</v>
      </c>
      <c r="X300" s="30">
        <v>1242.78</v>
      </c>
      <c r="Y300" s="29">
        <v>0.84440999999999999</v>
      </c>
      <c r="Z300" s="29">
        <v>1.2535499999999999</v>
      </c>
      <c r="AA300" s="29">
        <v>7.4999999999999997E-2</v>
      </c>
      <c r="AB300" s="30">
        <v>22</v>
      </c>
      <c r="AC300" s="29">
        <v>8.6959999999999996E-2</v>
      </c>
      <c r="AD300" s="30">
        <v>51</v>
      </c>
      <c r="AE300" s="29">
        <v>0.64705999999999997</v>
      </c>
      <c r="AF300" s="33">
        <v>2.9</v>
      </c>
      <c r="AG300" s="33">
        <v>4.4409999999999998</v>
      </c>
      <c r="AH300" s="33">
        <v>6.1479999999999997</v>
      </c>
      <c r="AI300" s="33">
        <v>10.435</v>
      </c>
      <c r="AJ300" s="33">
        <v>12.644</v>
      </c>
      <c r="AK300" s="34">
        <v>17.847999999999999</v>
      </c>
      <c r="AL300" s="29">
        <v>0.17646999999999999</v>
      </c>
      <c r="AM300" s="29">
        <v>0.33333000000000002</v>
      </c>
      <c r="AN300" s="50">
        <v>712838</v>
      </c>
      <c r="AO300" s="30">
        <v>919.2</v>
      </c>
      <c r="AP300" s="29">
        <v>0.33122000000000001</v>
      </c>
      <c r="AQ300" s="29">
        <v>0.69147999999999998</v>
      </c>
      <c r="AR300" s="29">
        <v>0.14399999999999999</v>
      </c>
      <c r="AS300" s="54">
        <v>17</v>
      </c>
      <c r="AT300" s="29">
        <v>0.27272999999999997</v>
      </c>
      <c r="AU300" s="29">
        <v>0.58592999999999995</v>
      </c>
      <c r="AV300" s="54">
        <v>10</v>
      </c>
      <c r="AW300" s="29">
        <v>0.59091000000000005</v>
      </c>
    </row>
    <row r="301" spans="1:49" x14ac:dyDescent="0.2">
      <c r="A301" s="17" t="str">
        <f t="shared" si="13"/>
        <v>MIT-ORC</v>
      </c>
      <c r="B301" s="17" t="str">
        <f>IF(AND(OR(NOT(IsForecastDateRestricted),AND(D301&gt;=StartDate,D301&lt;=EndDate)),OR(NOT(IsTargetDateRestricted),AND(F301&gt;=FirstTargetDate,F301&lt;=EndTargetDate)),
OR(AND(Is1Week,E301="1 wk ahead inc death"),AND(Is2Week,E301="2 wk ahead inc death"),AND(Is3Week,E301="3 wk ahead inc death"),AND(Is4Week,E301="4 wk ahead inc death")),
OR(NOT(IsActiveModelsOnly),_xlfn.XLOOKUP(C301,'Model Analyzer'!B$4:B$100,'Model Analyzer'!C$4:C$100))),EvalData!C301,"NA")</f>
        <v>MIT-ORC</v>
      </c>
      <c r="C301" s="17" t="s">
        <v>23</v>
      </c>
      <c r="D301" s="36" t="d">
        <v>2020-07-20</v>
      </c>
      <c r="E301" s="17" t="s">
        <v>38</v>
      </c>
      <c r="F301" s="36" t="d">
        <v>2020-08-15</v>
      </c>
      <c r="G301" s="30">
        <v>-3404</v>
      </c>
      <c r="H301" s="32">
        <v>-0.126</v>
      </c>
      <c r="I301" s="28">
        <v>-0.11837</v>
      </c>
      <c r="J301" s="28">
        <v>-0.13425999999999999</v>
      </c>
      <c r="K301" s="29">
        <v>0.75</v>
      </c>
      <c r="L301" s="30">
        <v>7</v>
      </c>
      <c r="M301" s="29">
        <v>0.76922999999999997</v>
      </c>
      <c r="N301" s="30">
        <v>51</v>
      </c>
      <c r="O301" s="30">
        <v>24.07</v>
      </c>
      <c r="P301" s="30">
        <v>4086.18</v>
      </c>
      <c r="Q301" s="30">
        <v>164.08</v>
      </c>
      <c r="R301" s="38">
        <v>0.27446999999999999</v>
      </c>
      <c r="S301" s="32">
        <v>-0.15073</v>
      </c>
      <c r="T301" s="29">
        <v>0.82413000000000003</v>
      </c>
      <c r="U301" s="29">
        <v>-0.60838999999999999</v>
      </c>
      <c r="V301" s="29">
        <v>0.37254999999999999</v>
      </c>
      <c r="W301" s="29">
        <v>0.21568999999999999</v>
      </c>
      <c r="X301" s="30">
        <v>457.5</v>
      </c>
      <c r="Y301" s="29">
        <v>0.3669</v>
      </c>
      <c r="Z301" s="29">
        <v>0.46633999999999998</v>
      </c>
      <c r="AA301" s="29">
        <v>0.46200000000000002</v>
      </c>
      <c r="AB301" s="30">
        <v>6</v>
      </c>
      <c r="AC301" s="29">
        <v>0.78261000000000003</v>
      </c>
      <c r="AD301" s="30">
        <v>51</v>
      </c>
      <c r="AE301" s="29">
        <v>0.31373000000000001</v>
      </c>
      <c r="AF301" s="33">
        <v>1.149</v>
      </c>
      <c r="AG301" s="33">
        <v>1.1970000000000001</v>
      </c>
      <c r="AH301" s="33">
        <v>1.373</v>
      </c>
      <c r="AI301" s="33">
        <v>4.5069999999999997</v>
      </c>
      <c r="AJ301" s="33">
        <v>1.9</v>
      </c>
      <c r="AK301" s="34">
        <v>3</v>
      </c>
      <c r="AL301" s="29">
        <v>1.9609999999999999E-2</v>
      </c>
      <c r="AM301" s="29">
        <v>0</v>
      </c>
      <c r="AN301" s="50">
        <v>256186</v>
      </c>
      <c r="AO301" s="30">
        <v>452.4</v>
      </c>
      <c r="AP301" s="29">
        <v>0.75617000000000001</v>
      </c>
      <c r="AQ301" s="29">
        <v>1</v>
      </c>
      <c r="AR301" s="29">
        <v>0.31</v>
      </c>
      <c r="AS301" s="54">
        <v>8</v>
      </c>
      <c r="AT301" s="29">
        <v>0.68181999999999998</v>
      </c>
      <c r="AU301" s="29">
        <v>0.33023999999999998</v>
      </c>
      <c r="AV301" s="54">
        <v>21</v>
      </c>
      <c r="AW301" s="29">
        <v>9.0910000000000005E-2</v>
      </c>
    </row>
    <row r="302" spans="1:49" x14ac:dyDescent="0.2">
      <c r="A302" s="17" t="str">
        <f t="shared" si="13"/>
        <v>MOBS</v>
      </c>
      <c r="B302" s="17" t="str">
        <f>IF(AND(OR(NOT(IsForecastDateRestricted),AND(D302&gt;=StartDate,D302&lt;=EndDate)),OR(NOT(IsTargetDateRestricted),AND(F302&gt;=FirstTargetDate,F302&lt;=EndTargetDate)),
OR(AND(Is1Week,E302="1 wk ahead inc death"),AND(Is2Week,E302="2 wk ahead inc death"),AND(Is3Week,E302="3 wk ahead inc death"),AND(Is4Week,E302="4 wk ahead inc death")),
OR(NOT(IsActiveModelsOnly),_xlfn.XLOOKUP(C302,'Model Analyzer'!B$4:B$100,'Model Analyzer'!C$4:C$100))),EvalData!C302,"NA")</f>
        <v>MOBS</v>
      </c>
      <c r="C302" s="17" t="s">
        <v>24</v>
      </c>
      <c r="D302" s="36" t="d">
        <v>2020-07-20</v>
      </c>
      <c r="E302" s="17" t="s">
        <v>38</v>
      </c>
      <c r="F302" s="36" t="d">
        <v>2020-08-15</v>
      </c>
      <c r="G302" s="30">
        <v>6353</v>
      </c>
      <c r="H302" s="32">
        <v>0.2</v>
      </c>
      <c r="I302" s="28">
        <v>0.22091</v>
      </c>
      <c r="J302" s="28">
        <v>0.22091</v>
      </c>
      <c r="K302" s="29">
        <v>0.75</v>
      </c>
      <c r="L302" s="30">
        <v>12</v>
      </c>
      <c r="M302" s="29">
        <v>0.57691999999999999</v>
      </c>
      <c r="N302" s="30">
        <v>50</v>
      </c>
      <c r="O302" s="30">
        <v>23.81</v>
      </c>
      <c r="P302" s="30">
        <v>23896.39</v>
      </c>
      <c r="Q302" s="30">
        <v>248.76</v>
      </c>
      <c r="R302" s="38">
        <v>0.29998999999999998</v>
      </c>
      <c r="S302" s="32">
        <v>7.6189999999999994E-2</v>
      </c>
      <c r="T302" s="29">
        <v>0.90851000000000004</v>
      </c>
      <c r="U302" s="29">
        <v>0.50043000000000004</v>
      </c>
      <c r="V302" s="29">
        <v>0.34</v>
      </c>
      <c r="W302" s="29">
        <v>0.22</v>
      </c>
      <c r="X302" s="30">
        <v>471.09</v>
      </c>
      <c r="Y302" s="29">
        <v>0.82020999999999999</v>
      </c>
      <c r="Z302" s="29">
        <v>0.45543</v>
      </c>
      <c r="AA302" s="29">
        <v>0.34100000000000003</v>
      </c>
      <c r="AB302" s="30">
        <v>11</v>
      </c>
      <c r="AC302" s="29">
        <v>0.56521999999999994</v>
      </c>
      <c r="AD302" s="30">
        <v>50</v>
      </c>
      <c r="AE302" s="29">
        <v>0.72</v>
      </c>
      <c r="AF302" s="33">
        <v>1.7569999999999999</v>
      </c>
      <c r="AG302" s="33">
        <v>2.1970000000000001</v>
      </c>
      <c r="AH302" s="33">
        <v>3.3</v>
      </c>
      <c r="AI302" s="33">
        <v>10.73</v>
      </c>
      <c r="AJ302" s="33">
        <v>6.1749999999999998</v>
      </c>
      <c r="AK302" s="34">
        <v>34.561</v>
      </c>
      <c r="AL302" s="29">
        <v>0.06</v>
      </c>
      <c r="AM302" s="29">
        <v>0.18</v>
      </c>
      <c r="AN302" s="50">
        <v>110472</v>
      </c>
      <c r="AO302" s="30">
        <v>342.1</v>
      </c>
      <c r="AP302" s="29">
        <v>0.44539000000000001</v>
      </c>
      <c r="AQ302" s="29">
        <v>0.92981999999999998</v>
      </c>
      <c r="AR302" s="29">
        <v>0.495</v>
      </c>
      <c r="AS302" s="54">
        <v>5</v>
      </c>
      <c r="AT302" s="29">
        <v>0.81818000000000002</v>
      </c>
      <c r="AU302" s="29">
        <v>0.73821000000000003</v>
      </c>
      <c r="AV302" s="54">
        <v>8</v>
      </c>
      <c r="AW302" s="29">
        <v>0.68181999999999998</v>
      </c>
    </row>
    <row r="303" spans="1:49" x14ac:dyDescent="0.2">
      <c r="A303" s="17" t="str">
        <f t="shared" si="13"/>
        <v>NotreDame-Mobility</v>
      </c>
      <c r="B303" s="17" t="str">
        <f>IF(AND(OR(NOT(IsForecastDateRestricted),AND(D303&gt;=StartDate,D303&lt;=EndDate)),OR(NOT(IsTargetDateRestricted),AND(F303&gt;=FirstTargetDate,F303&lt;=EndTargetDate)),
OR(AND(Is1Week,E303="1 wk ahead inc death"),AND(Is2Week,E303="2 wk ahead inc death"),AND(Is3Week,E303="3 wk ahead inc death"),AND(Is4Week,E303="4 wk ahead inc death")),
OR(NOT(IsActiveModelsOnly),_xlfn.XLOOKUP(C303,'Model Analyzer'!B$4:B$100,'Model Analyzer'!C$4:C$100))),EvalData!C303,"NA")</f>
        <v>NotreDame-Mobility</v>
      </c>
      <c r="C303" s="17" t="s">
        <v>25</v>
      </c>
      <c r="D303" s="36" t="d">
        <v>2020-07-20</v>
      </c>
      <c r="E303" s="17" t="s">
        <v>38</v>
      </c>
      <c r="F303" s="36" t="d">
        <v>2020-08-15</v>
      </c>
      <c r="G303" s="30">
        <v>-10723</v>
      </c>
      <c r="H303" s="32">
        <v>-0.46700000000000003</v>
      </c>
      <c r="I303" s="28">
        <v>-0.37286999999999998</v>
      </c>
      <c r="J303" s="28">
        <v>-0.59457000000000004</v>
      </c>
      <c r="K303" s="29">
        <v>0</v>
      </c>
      <c r="L303" s="30">
        <v>22</v>
      </c>
      <c r="M303" s="29">
        <v>0.19231000000000001</v>
      </c>
      <c r="N303" s="30">
        <v>51</v>
      </c>
      <c r="O303" s="30">
        <v>70.650000000000006</v>
      </c>
      <c r="P303" s="30">
        <v>7079.13</v>
      </c>
      <c r="Q303" s="30">
        <v>250.69</v>
      </c>
      <c r="R303" s="38">
        <v>0.45768999999999999</v>
      </c>
      <c r="S303" s="32">
        <v>-0.31691000000000003</v>
      </c>
      <c r="T303" s="29">
        <v>0.73207999999999995</v>
      </c>
      <c r="U303" s="29">
        <v>-0.26289000000000001</v>
      </c>
      <c r="V303" s="29">
        <v>0.21568999999999999</v>
      </c>
      <c r="W303" s="29">
        <v>0.35293999999999998</v>
      </c>
      <c r="X303" s="30">
        <v>557.03</v>
      </c>
      <c r="Y303" s="29">
        <v>0.54337999999999997</v>
      </c>
      <c r="Z303" s="29">
        <v>0.58142000000000005</v>
      </c>
      <c r="AA303" s="29">
        <v>0.13</v>
      </c>
      <c r="AB303" s="30">
        <v>17</v>
      </c>
      <c r="AC303" s="29">
        <v>0.30435000000000001</v>
      </c>
      <c r="AD303" s="30">
        <v>51</v>
      </c>
      <c r="AE303" s="29">
        <v>0.76471</v>
      </c>
      <c r="AF303" s="33">
        <v>3.0270000000000001</v>
      </c>
      <c r="AG303" s="33">
        <v>4.6269999999999998</v>
      </c>
      <c r="AH303" s="33">
        <v>12.765000000000001</v>
      </c>
      <c r="AI303" s="33">
        <v>23.785</v>
      </c>
      <c r="AJ303" s="33">
        <v>23.422999999999998</v>
      </c>
      <c r="AK303" s="34">
        <v>64</v>
      </c>
      <c r="AL303" s="29">
        <v>0.15686</v>
      </c>
      <c r="AM303" s="29">
        <v>0.49020000000000002</v>
      </c>
      <c r="AN303" s="50">
        <v>153711</v>
      </c>
      <c r="AO303" s="30">
        <v>241.5</v>
      </c>
      <c r="AP303" s="29">
        <v>0.21776999999999999</v>
      </c>
      <c r="AQ303" s="29">
        <v>0.45463999999999999</v>
      </c>
      <c r="AR303" s="29">
        <v>0.124</v>
      </c>
      <c r="AS303" s="54">
        <v>19</v>
      </c>
      <c r="AT303" s="29">
        <v>0.18182000000000001</v>
      </c>
      <c r="AU303" s="29">
        <v>0.50753999999999999</v>
      </c>
      <c r="AV303" s="54">
        <v>14</v>
      </c>
      <c r="AW303" s="29">
        <v>0.40909000000000001</v>
      </c>
    </row>
    <row r="304" spans="1:49" x14ac:dyDescent="0.2">
      <c r="A304" s="17" t="str">
        <f t="shared" si="13"/>
        <v>Oliver Wyman</v>
      </c>
      <c r="B304" s="17" t="str">
        <f>IF(AND(OR(NOT(IsForecastDateRestricted),AND(D304&gt;=StartDate,D304&lt;=EndDate)),OR(NOT(IsTargetDateRestricted),AND(F304&gt;=FirstTargetDate,F304&lt;=EndTargetDate)),
OR(AND(Is1Week,E304="1 wk ahead inc death"),AND(Is2Week,E304="2 wk ahead inc death"),AND(Is3Week,E304="3 wk ahead inc death"),AND(Is4Week,E304="4 wk ahead inc death")),
OR(NOT(IsActiveModelsOnly),_xlfn.XLOOKUP(C304,'Model Analyzer'!B$4:B$100,'Model Analyzer'!C$4:C$100))),EvalData!C304,"NA")</f>
        <v>Oliver Wyman</v>
      </c>
      <c r="C304" s="17" t="s">
        <v>26</v>
      </c>
      <c r="D304" s="36" t="d">
        <v>2020-07-20</v>
      </c>
      <c r="E304" s="17" t="s">
        <v>38</v>
      </c>
      <c r="F304" s="36" t="d">
        <v>2020-08-15</v>
      </c>
      <c r="G304" s="30">
        <v>-1375</v>
      </c>
      <c r="H304" s="32">
        <v>-4.9000000000000002E-2</v>
      </c>
      <c r="I304" s="28">
        <v>-4.7809999999999998E-2</v>
      </c>
      <c r="J304" s="28">
        <v>-5.0209999999999998E-2</v>
      </c>
      <c r="K304" s="29">
        <v>1</v>
      </c>
      <c r="L304" s="30">
        <v>2</v>
      </c>
      <c r="M304" s="29">
        <v>0.96153999999999995</v>
      </c>
      <c r="N304" s="30">
        <v>51</v>
      </c>
      <c r="O304" s="30">
        <v>12.23</v>
      </c>
      <c r="P304" s="30">
        <v>3714.91</v>
      </c>
      <c r="Q304" s="30">
        <v>148.65</v>
      </c>
      <c r="R304" s="38">
        <v>0.26185999999999998</v>
      </c>
      <c r="S304" s="32">
        <v>3.8109999999999998E-2</v>
      </c>
      <c r="T304" s="29">
        <v>0.48111999999999999</v>
      </c>
      <c r="U304" s="29">
        <v>0.1295</v>
      </c>
      <c r="V304" s="29">
        <v>0.39216000000000001</v>
      </c>
      <c r="W304" s="29">
        <v>0.15686</v>
      </c>
      <c r="X304" s="30">
        <v>316.04000000000002</v>
      </c>
      <c r="Y304" s="29">
        <v>0.43189</v>
      </c>
      <c r="Z304" s="29">
        <v>0.376</v>
      </c>
      <c r="AA304" s="29">
        <v>0.55900000000000005</v>
      </c>
      <c r="AB304" s="30">
        <v>4</v>
      </c>
      <c r="AC304" s="29">
        <v>0.86956999999999995</v>
      </c>
      <c r="AD304" s="30">
        <v>51</v>
      </c>
      <c r="AE304" s="29">
        <v>0.92157</v>
      </c>
      <c r="AF304" s="33">
        <v>2.9830000000000001</v>
      </c>
      <c r="AG304" s="33">
        <v>4.0910000000000002</v>
      </c>
      <c r="AH304" s="33">
        <v>6.6</v>
      </c>
      <c r="AI304" s="33">
        <v>130.16399999999999</v>
      </c>
      <c r="AJ304" s="33">
        <v>33.5</v>
      </c>
      <c r="AK304" s="34">
        <v>377</v>
      </c>
      <c r="AL304" s="29">
        <v>0.27450999999999998</v>
      </c>
      <c r="AM304" s="29">
        <v>0.39216000000000001</v>
      </c>
      <c r="AN304" s="50">
        <v>58856</v>
      </c>
      <c r="AO304" s="30">
        <v>199.2</v>
      </c>
      <c r="AP304" s="29">
        <v>0.25285000000000002</v>
      </c>
      <c r="AQ304" s="29">
        <v>0.52786999999999995</v>
      </c>
      <c r="AR304" s="29">
        <v>0.26800000000000002</v>
      </c>
      <c r="AS304" s="54">
        <v>11</v>
      </c>
      <c r="AT304" s="29">
        <v>0.54544999999999999</v>
      </c>
      <c r="AU304" s="29">
        <v>0.74717</v>
      </c>
      <c r="AV304" s="54">
        <v>6</v>
      </c>
      <c r="AW304" s="29">
        <v>0.77273000000000003</v>
      </c>
    </row>
    <row r="305" spans="1:49" x14ac:dyDescent="0.2">
      <c r="A305" s="17" t="str">
        <f t="shared" si="13"/>
        <v>PSI</v>
      </c>
      <c r="B305" s="17" t="str">
        <f>IF(AND(OR(NOT(IsForecastDateRestricted),AND(D305&gt;=StartDate,D305&lt;=EndDate)),OR(NOT(IsTargetDateRestricted),AND(F305&gt;=FirstTargetDate,F305&lt;=EndTargetDate)),
OR(AND(Is1Week,E305="1 wk ahead inc death"),AND(Is2Week,E305="2 wk ahead inc death"),AND(Is3Week,E305="3 wk ahead inc death"),AND(Is4Week,E305="4 wk ahead inc death")),
OR(NOT(IsActiveModelsOnly),_xlfn.XLOOKUP(C305,'Model Analyzer'!B$4:B$100,'Model Analyzer'!C$4:C$100))),EvalData!C305,"NA")</f>
        <v>PSI</v>
      </c>
      <c r="C305" s="17" t="s">
        <v>27</v>
      </c>
      <c r="D305" s="36" t="d">
        <v>2020-07-20</v>
      </c>
      <c r="E305" s="17" t="s">
        <v>38</v>
      </c>
      <c r="F305" s="36" t="d">
        <v>2020-08-15</v>
      </c>
      <c r="G305" s="30">
        <v>-2398</v>
      </c>
      <c r="H305" s="32">
        <v>-8.6999999999999994E-2</v>
      </c>
      <c r="I305" s="28">
        <v>-8.3390000000000006E-2</v>
      </c>
      <c r="J305" s="28">
        <v>-9.0969999999999995E-2</v>
      </c>
      <c r="K305" s="29">
        <v>0.9</v>
      </c>
      <c r="L305" s="30">
        <v>3</v>
      </c>
      <c r="M305" s="29">
        <v>0.92308000000000001</v>
      </c>
      <c r="N305" s="30">
        <v>50</v>
      </c>
      <c r="O305" s="30">
        <v>56.95</v>
      </c>
      <c r="P305" s="30">
        <v>6951.44</v>
      </c>
      <c r="Q305" s="30">
        <v>220</v>
      </c>
      <c r="R305" s="38">
        <v>0.51727000000000001</v>
      </c>
      <c r="S305" s="32">
        <v>-0.59458</v>
      </c>
      <c r="T305" s="29">
        <v>2.54373</v>
      </c>
      <c r="U305" s="29">
        <v>-2.1683400000000002</v>
      </c>
      <c r="V305" s="29">
        <v>0.24</v>
      </c>
      <c r="W305" s="29">
        <v>0.46</v>
      </c>
      <c r="X305" s="30">
        <v>390.39</v>
      </c>
      <c r="Y305" s="29">
        <v>0.56459000000000004</v>
      </c>
      <c r="Z305" s="29">
        <v>0.69303999999999999</v>
      </c>
      <c r="AA305" s="29">
        <v>8.5999999999999993E-2</v>
      </c>
      <c r="AB305" s="30">
        <v>20</v>
      </c>
      <c r="AC305" s="29">
        <v>0.17391000000000001</v>
      </c>
      <c r="AD305" s="30">
        <v>50</v>
      </c>
      <c r="AE305" s="29">
        <v>0.34</v>
      </c>
      <c r="AF305" s="33">
        <v>1.3129999999999999</v>
      </c>
      <c r="AG305" s="33">
        <v>1.4710000000000001</v>
      </c>
      <c r="AH305" s="33">
        <v>1.7709999999999999</v>
      </c>
      <c r="AI305" s="33">
        <v>27.568999999999999</v>
      </c>
      <c r="AJ305" s="33">
        <v>2.4470000000000001</v>
      </c>
      <c r="AK305" s="34">
        <v>10.199999999999999</v>
      </c>
      <c r="AL305" s="29">
        <v>0.04</v>
      </c>
      <c r="AM305" s="29">
        <v>0.08</v>
      </c>
      <c r="AN305" s="50">
        <v>294948</v>
      </c>
      <c r="AO305" s="30">
        <v>776.5</v>
      </c>
      <c r="AP305" s="29">
        <v>0.63876999999999995</v>
      </c>
      <c r="AQ305" s="29">
        <v>1</v>
      </c>
      <c r="AR305" s="29">
        <v>0.22700000000000001</v>
      </c>
      <c r="AS305" s="54">
        <v>13</v>
      </c>
      <c r="AT305" s="29">
        <v>0.45455000000000001</v>
      </c>
      <c r="AU305" s="29">
        <v>0.35088000000000003</v>
      </c>
      <c r="AV305" s="54">
        <v>19</v>
      </c>
      <c r="AW305" s="29">
        <v>0.18182000000000001</v>
      </c>
    </row>
    <row r="306" spans="1:49" x14ac:dyDescent="0.2">
      <c r="A306" s="17" t="str">
        <f t="shared" si="13"/>
        <v>QJHong</v>
      </c>
      <c r="B306" s="17" t="str">
        <f>IF(AND(OR(NOT(IsForecastDateRestricted),AND(D306&gt;=StartDate,D306&lt;=EndDate)),OR(NOT(IsTargetDateRestricted),AND(F306&gt;=FirstTargetDate,F306&lt;=EndTargetDate)),
OR(AND(Is1Week,E306="1 wk ahead inc death"),AND(Is2Week,E306="2 wk ahead inc death"),AND(Is3Week,E306="3 wk ahead inc death"),AND(Is4Week,E306="4 wk ahead inc death")),
OR(NOT(IsActiveModelsOnly),_xlfn.XLOOKUP(C306,'Model Analyzer'!B$4:B$100,'Model Analyzer'!C$4:C$100))),EvalData!C306,"NA")</f>
        <v>QJHong</v>
      </c>
      <c r="C306" s="17" t="s">
        <v>28</v>
      </c>
      <c r="D306" s="36" t="d">
        <v>2020-07-20</v>
      </c>
      <c r="E306" s="17" t="s">
        <v>38</v>
      </c>
      <c r="F306" s="36" t="d">
        <v>2020-08-15</v>
      </c>
      <c r="G306" s="30">
        <v>1150</v>
      </c>
      <c r="H306" s="32">
        <v>3.9E-2</v>
      </c>
      <c r="I306" s="28">
        <v>3.9989999999999998E-2</v>
      </c>
      <c r="J306" s="28">
        <v>3.9989999999999998E-2</v>
      </c>
      <c r="K306" s="29">
        <v>1</v>
      </c>
      <c r="L306" s="30">
        <v>1</v>
      </c>
      <c r="M306" s="29">
        <v>1</v>
      </c>
      <c r="O306" s="30"/>
      <c r="P306" s="30"/>
      <c r="Q306" s="30"/>
      <c r="R306" s="38"/>
    </row>
    <row r="307" spans="1:49" x14ac:dyDescent="0.2">
      <c r="A307" s="17" t="str">
        <f t="shared" si="13"/>
        <v>STH</v>
      </c>
      <c r="B307" s="17" t="str">
        <f>IF(AND(OR(NOT(IsForecastDateRestricted),AND(D307&gt;=StartDate,D307&lt;=EndDate)),OR(NOT(IsTargetDateRestricted),AND(F307&gt;=FirstTargetDate,F307&lt;=EndTargetDate)),
OR(AND(Is1Week,E307="1 wk ahead inc death"),AND(Is2Week,E307="2 wk ahead inc death"),AND(Is3Week,E307="3 wk ahead inc death"),AND(Is4Week,E307="4 wk ahead inc death")),
OR(NOT(IsActiveModelsOnly),_xlfn.XLOOKUP(C307,'Model Analyzer'!B$4:B$100,'Model Analyzer'!C$4:C$100))),EvalData!C307,"NA")</f>
        <v>STH</v>
      </c>
      <c r="C307" s="17" t="s">
        <v>42</v>
      </c>
      <c r="D307" s="36" t="d">
        <v>2020-07-20</v>
      </c>
      <c r="E307" s="17" t="s">
        <v>38</v>
      </c>
      <c r="F307" s="36" t="d">
        <v>2020-08-15</v>
      </c>
      <c r="G307" s="30">
        <v>-10232</v>
      </c>
      <c r="H307" s="32">
        <v>-0.44</v>
      </c>
      <c r="I307" s="28">
        <v>-0.35580000000000001</v>
      </c>
      <c r="J307" s="28">
        <v>-0.55230000000000001</v>
      </c>
      <c r="K307" s="29">
        <v>0</v>
      </c>
      <c r="L307" s="30">
        <v>20</v>
      </c>
      <c r="M307" s="29">
        <v>0.26923000000000002</v>
      </c>
      <c r="O307" s="30"/>
      <c r="P307" s="30"/>
      <c r="Q307" s="30"/>
      <c r="R307" s="38"/>
    </row>
    <row r="308" spans="1:49" x14ac:dyDescent="0.2">
      <c r="A308" s="17" t="str">
        <f t="shared" si="13"/>
        <v>UA</v>
      </c>
      <c r="B308" s="17" t="str">
        <f>IF(AND(OR(NOT(IsForecastDateRestricted),AND(D308&gt;=StartDate,D308&lt;=EndDate)),OR(NOT(IsTargetDateRestricted),AND(F308&gt;=FirstTargetDate,F308&lt;=EndTargetDate)),
OR(AND(Is1Week,E308="1 wk ahead inc death"),AND(Is2Week,E308="2 wk ahead inc death"),AND(Is3Week,E308="3 wk ahead inc death"),AND(Is4Week,E308="4 wk ahead inc death")),
OR(NOT(IsActiveModelsOnly),_xlfn.XLOOKUP(C308,'Model Analyzer'!B$4:B$100,'Model Analyzer'!C$4:C$100))),EvalData!C308,"NA")</f>
        <v>UA</v>
      </c>
      <c r="C308" s="17" t="s">
        <v>29</v>
      </c>
      <c r="D308" s="36" t="d">
        <v>2020-07-20</v>
      </c>
      <c r="E308" s="17" t="s">
        <v>38</v>
      </c>
      <c r="F308" s="36" t="d">
        <v>2020-08-15</v>
      </c>
      <c r="G308" s="30">
        <v>-7019</v>
      </c>
      <c r="H308" s="32">
        <v>-0.28000000000000003</v>
      </c>
      <c r="I308" s="28">
        <v>-0.24407000000000001</v>
      </c>
      <c r="J308" s="28">
        <v>-0.32288</v>
      </c>
      <c r="K308" s="29">
        <v>0</v>
      </c>
      <c r="L308" s="30">
        <v>15</v>
      </c>
      <c r="M308" s="29">
        <v>0.46154000000000001</v>
      </c>
      <c r="N308" s="30">
        <v>51</v>
      </c>
      <c r="O308" s="30">
        <v>25.57</v>
      </c>
      <c r="P308" s="30">
        <v>3258.9</v>
      </c>
      <c r="Q308" s="30">
        <v>164.61</v>
      </c>
      <c r="R308" s="38">
        <v>0.36323</v>
      </c>
      <c r="S308" s="32">
        <v>-0.28767999999999999</v>
      </c>
      <c r="T308" s="29">
        <v>0.93877999999999995</v>
      </c>
      <c r="U308" s="29">
        <v>-0.73968</v>
      </c>
      <c r="V308" s="29">
        <v>0.37254999999999999</v>
      </c>
      <c r="W308" s="29">
        <v>0.29411999999999999</v>
      </c>
      <c r="X308" s="30">
        <v>378.43</v>
      </c>
      <c r="Y308" s="29">
        <v>0.38800000000000001</v>
      </c>
      <c r="Z308" s="29">
        <v>0.47438999999999998</v>
      </c>
      <c r="AA308" s="29">
        <v>0.36099999999999999</v>
      </c>
      <c r="AB308" s="30">
        <v>8</v>
      </c>
      <c r="AC308" s="29">
        <v>0.69564999999999999</v>
      </c>
      <c r="AD308" s="30">
        <v>51</v>
      </c>
      <c r="AE308" s="29">
        <v>0.43136999999999998</v>
      </c>
      <c r="AF308" s="33">
        <v>1.2709999999999999</v>
      </c>
      <c r="AG308" s="33">
        <v>1.3859999999999999</v>
      </c>
      <c r="AH308" s="33">
        <v>2.1030000000000002</v>
      </c>
      <c r="AI308" s="33">
        <v>2.556</v>
      </c>
      <c r="AJ308" s="33">
        <v>3.4180000000000001</v>
      </c>
      <c r="AK308" s="34">
        <v>4.05</v>
      </c>
      <c r="AL308" s="29">
        <v>1.9609999999999999E-2</v>
      </c>
      <c r="AM308" s="29">
        <v>0</v>
      </c>
      <c r="AN308" s="50">
        <v>179885</v>
      </c>
      <c r="AO308" s="30">
        <v>385.4</v>
      </c>
      <c r="AP308" s="29">
        <v>0.63505</v>
      </c>
      <c r="AQ308" s="29">
        <v>1</v>
      </c>
      <c r="AR308" s="29">
        <v>0.433</v>
      </c>
      <c r="AS308" s="54">
        <v>6</v>
      </c>
      <c r="AT308" s="29">
        <v>0.77273000000000003</v>
      </c>
      <c r="AU308" s="29">
        <v>0.45407999999999998</v>
      </c>
      <c r="AV308" s="54">
        <v>15</v>
      </c>
      <c r="AW308" s="29">
        <v>0.36364000000000002</v>
      </c>
    </row>
    <row r="309" spans="1:49" x14ac:dyDescent="0.2">
      <c r="A309" s="17" t="str">
        <f t="shared" si="13"/>
        <v>UCLA</v>
      </c>
      <c r="B309" s="17" t="str">
        <f>IF(AND(OR(NOT(IsForecastDateRestricted),AND(D309&gt;=StartDate,D309&lt;=EndDate)),OR(NOT(IsTargetDateRestricted),AND(F309&gt;=FirstTargetDate,F309&lt;=EndTargetDate)),
OR(AND(Is1Week,E309="1 wk ahead inc death"),AND(Is2Week,E309="2 wk ahead inc death"),AND(Is3Week,E309="3 wk ahead inc death"),AND(Is4Week,E309="4 wk ahead inc death")),
OR(NOT(IsActiveModelsOnly),_xlfn.XLOOKUP(C309,'Model Analyzer'!B$4:B$100,'Model Analyzer'!C$4:C$100))),EvalData!C309,"NA")</f>
        <v>UCLA</v>
      </c>
      <c r="C309" s="17" t="s">
        <v>30</v>
      </c>
      <c r="D309" s="36" t="d">
        <v>2020-07-20</v>
      </c>
      <c r="E309" s="17" t="s">
        <v>38</v>
      </c>
      <c r="F309" s="36" t="d">
        <v>2020-08-15</v>
      </c>
      <c r="G309" s="30">
        <v>-9214</v>
      </c>
      <c r="H309" s="32">
        <v>-0.38600000000000001</v>
      </c>
      <c r="I309" s="28">
        <v>-0.32040000000000002</v>
      </c>
      <c r="J309" s="28">
        <v>-0.47144999999999998</v>
      </c>
      <c r="K309" s="29">
        <v>0</v>
      </c>
      <c r="L309" s="30">
        <v>18</v>
      </c>
      <c r="M309" s="29">
        <v>0.34615000000000001</v>
      </c>
      <c r="N309" s="30">
        <v>51</v>
      </c>
      <c r="O309" s="30">
        <v>18.88</v>
      </c>
      <c r="P309" s="30">
        <v>5319.93</v>
      </c>
      <c r="Q309" s="30">
        <v>214.35</v>
      </c>
      <c r="R309" s="38">
        <v>0.34156999999999998</v>
      </c>
      <c r="S309" s="32">
        <v>-0.31143999999999999</v>
      </c>
      <c r="T309" s="29">
        <v>0.69823999999999997</v>
      </c>
      <c r="U309" s="29">
        <v>-0.49186999999999997</v>
      </c>
      <c r="V309" s="29">
        <v>0.25490000000000002</v>
      </c>
      <c r="W309" s="29">
        <v>0.21568999999999999</v>
      </c>
      <c r="X309" s="30">
        <v>601.09</v>
      </c>
      <c r="Y309" s="29">
        <v>0.39844000000000002</v>
      </c>
      <c r="Z309" s="29">
        <v>0.47815999999999997</v>
      </c>
      <c r="AA309" s="29">
        <v>0.35199999999999998</v>
      </c>
      <c r="AB309" s="30">
        <v>10</v>
      </c>
      <c r="AC309" s="29">
        <v>0.60870000000000002</v>
      </c>
      <c r="AD309" s="30">
        <v>51</v>
      </c>
      <c r="AE309" s="29">
        <v>0.35293999999999998</v>
      </c>
      <c r="AF309" s="33">
        <v>1.2</v>
      </c>
      <c r="AG309" s="33">
        <v>1.3089999999999999</v>
      </c>
      <c r="AH309" s="33">
        <v>1.4790000000000001</v>
      </c>
      <c r="AI309" s="33">
        <v>4.1360000000000001</v>
      </c>
      <c r="AJ309" s="33">
        <v>1.6679999999999999</v>
      </c>
      <c r="AK309" s="34">
        <v>3.1629999999999998</v>
      </c>
      <c r="AL309" s="29">
        <v>0</v>
      </c>
      <c r="AM309" s="29">
        <v>5.8819999999999997E-2</v>
      </c>
      <c r="AN309" s="50">
        <v>298921</v>
      </c>
      <c r="AO309" s="30">
        <v>509.8</v>
      </c>
      <c r="AP309" s="29">
        <v>0.74251</v>
      </c>
      <c r="AQ309" s="29">
        <v>1</v>
      </c>
      <c r="AR309" s="29">
        <v>0.31</v>
      </c>
      <c r="AS309" s="54">
        <v>8</v>
      </c>
      <c r="AT309" s="29">
        <v>0.68181999999999998</v>
      </c>
      <c r="AU309" s="29">
        <v>0.37152000000000002</v>
      </c>
      <c r="AV309" s="54">
        <v>16</v>
      </c>
      <c r="AW309" s="29">
        <v>0.31818000000000002</v>
      </c>
    </row>
    <row r="310" spans="1:49" x14ac:dyDescent="0.2">
      <c r="A310" s="17" t="str">
        <f t="shared" si="13"/>
        <v>UM</v>
      </c>
      <c r="B310" s="17" t="str">
        <f>IF(AND(OR(NOT(IsForecastDateRestricted),AND(D310&gt;=StartDate,D310&lt;=EndDate)),OR(NOT(IsTargetDateRestricted),AND(F310&gt;=FirstTargetDate,F310&lt;=EndTargetDate)),
OR(AND(Is1Week,E310="1 wk ahead inc death"),AND(Is2Week,E310="2 wk ahead inc death"),AND(Is3Week,E310="3 wk ahead inc death"),AND(Is4Week,E310="4 wk ahead inc death")),
OR(NOT(IsActiveModelsOnly),_xlfn.XLOOKUP(C310,'Model Analyzer'!B$4:B$100,'Model Analyzer'!C$4:C$100))),EvalData!C310,"NA")</f>
        <v>UM</v>
      </c>
      <c r="C310" s="17" t="s">
        <v>31</v>
      </c>
      <c r="D310" s="36" t="d">
        <v>2020-07-20</v>
      </c>
      <c r="E310" s="17" t="s">
        <v>38</v>
      </c>
      <c r="F310" s="36" t="d">
        <v>2020-08-15</v>
      </c>
      <c r="G310" s="30">
        <v>-15984</v>
      </c>
      <c r="H310" s="32">
        <v>-0.81200000000000006</v>
      </c>
      <c r="I310" s="28">
        <v>-0.55581000000000003</v>
      </c>
      <c r="J310" s="28">
        <v>-1.25129</v>
      </c>
      <c r="K310" s="29">
        <v>0</v>
      </c>
      <c r="L310" s="30">
        <v>26</v>
      </c>
      <c r="M310" s="29">
        <v>3.8460000000000001E-2</v>
      </c>
      <c r="N310" s="30">
        <v>35</v>
      </c>
      <c r="O310" s="30">
        <v>12.61</v>
      </c>
      <c r="P310" s="30">
        <v>3131.65</v>
      </c>
      <c r="Q310" s="30">
        <v>204.69</v>
      </c>
      <c r="R310" s="38">
        <v>0.36337000000000003</v>
      </c>
      <c r="S310" s="32">
        <v>-0.35666999999999999</v>
      </c>
      <c r="T310" s="29">
        <v>0.74643999999999999</v>
      </c>
      <c r="U310" s="29">
        <v>-0.59879000000000004</v>
      </c>
      <c r="V310" s="29">
        <v>0.2</v>
      </c>
      <c r="W310" s="29">
        <v>0.14285999999999999</v>
      </c>
      <c r="X310" s="30">
        <v>350.99</v>
      </c>
      <c r="Y310" s="29">
        <v>0.37805</v>
      </c>
      <c r="Z310" s="29">
        <v>0.45900000000000002</v>
      </c>
      <c r="AA310" s="29">
        <v>0.17799999999999999</v>
      </c>
      <c r="AB310" s="30">
        <v>16</v>
      </c>
      <c r="AC310" s="29">
        <v>0.34782999999999997</v>
      </c>
      <c r="AD310" s="30">
        <v>35</v>
      </c>
      <c r="AE310" s="29">
        <v>0.51429000000000002</v>
      </c>
      <c r="AF310" s="33">
        <v>1.3080000000000001</v>
      </c>
      <c r="AG310" s="33">
        <v>1.702</v>
      </c>
      <c r="AH310" s="33">
        <v>2.3809999999999998</v>
      </c>
      <c r="AI310" s="33">
        <v>12.936</v>
      </c>
      <c r="AJ310" s="33">
        <v>4.5389999999999997</v>
      </c>
      <c r="AK310" s="34">
        <v>14.146000000000001</v>
      </c>
      <c r="AL310" s="29">
        <v>0.11429</v>
      </c>
      <c r="AM310" s="29">
        <v>0.25713999999999998</v>
      </c>
      <c r="AN310" s="50">
        <v>176881</v>
      </c>
      <c r="AO310" s="30">
        <v>277</v>
      </c>
      <c r="AP310" s="29">
        <v>0.53835</v>
      </c>
      <c r="AQ310" s="29">
        <v>1</v>
      </c>
      <c r="AR310" s="29">
        <v>0.10299999999999999</v>
      </c>
      <c r="AS310" s="54">
        <v>21</v>
      </c>
      <c r="AT310" s="29">
        <v>9.0910000000000005E-2</v>
      </c>
      <c r="AU310" s="29">
        <v>0.37152000000000002</v>
      </c>
      <c r="AV310" s="54">
        <v>18</v>
      </c>
      <c r="AW310" s="29">
        <v>0.22727</v>
      </c>
    </row>
    <row r="311" spans="1:49" x14ac:dyDescent="0.2">
      <c r="A311" s="17" t="str">
        <f t="shared" si="13"/>
        <v>UMass-MB</v>
      </c>
      <c r="B311" s="17" t="str">
        <f>IF(AND(OR(NOT(IsForecastDateRestricted),AND(D311&gt;=StartDate,D311&lt;=EndDate)),OR(NOT(IsTargetDateRestricted),AND(F311&gt;=FirstTargetDate,F311&lt;=EndTargetDate)),
OR(AND(Is1Week,E311="1 wk ahead inc death"),AND(Is2Week,E311="2 wk ahead inc death"),AND(Is3Week,E311="3 wk ahead inc death"),AND(Is4Week,E311="4 wk ahead inc death")),
OR(NOT(IsActiveModelsOnly),_xlfn.XLOOKUP(C311,'Model Analyzer'!B$4:B$100,'Model Analyzer'!C$4:C$100))),EvalData!C311,"NA")</f>
        <v>UMass-MB</v>
      </c>
      <c r="C311" s="17" t="s">
        <v>32</v>
      </c>
      <c r="D311" s="36" t="d">
        <v>2020-07-20</v>
      </c>
      <c r="E311" s="17" t="s">
        <v>38</v>
      </c>
      <c r="F311" s="36" t="d">
        <v>2020-08-15</v>
      </c>
      <c r="G311" s="30">
        <v>-2909</v>
      </c>
      <c r="H311" s="32">
        <v>-0.107</v>
      </c>
      <c r="I311" s="28">
        <v>-0.10115</v>
      </c>
      <c r="J311" s="28">
        <v>-0.11254</v>
      </c>
      <c r="K311" s="29">
        <v>0.75</v>
      </c>
      <c r="L311" s="30">
        <v>5</v>
      </c>
      <c r="M311" s="29">
        <v>0.84614999999999996</v>
      </c>
      <c r="N311" s="30">
        <v>51</v>
      </c>
      <c r="O311" s="30">
        <v>9.5500000000000007</v>
      </c>
      <c r="P311" s="30">
        <v>3323.65</v>
      </c>
      <c r="Q311" s="30">
        <v>149.06</v>
      </c>
      <c r="R311" s="38">
        <v>0.23601</v>
      </c>
      <c r="S311" s="32">
        <v>-2.002E-2</v>
      </c>
      <c r="T311" s="29">
        <v>0.45811000000000002</v>
      </c>
      <c r="U311" s="29">
        <v>-1.8970000000000001E-2</v>
      </c>
      <c r="V311" s="29">
        <v>0.41176000000000001</v>
      </c>
      <c r="W311" s="29">
        <v>7.843E-2</v>
      </c>
      <c r="X311" s="30">
        <v>405.26</v>
      </c>
      <c r="Y311" s="29">
        <v>0.35572999999999999</v>
      </c>
      <c r="Z311" s="29">
        <v>0.32435999999999998</v>
      </c>
      <c r="AA311" s="29">
        <v>0.60699999999999998</v>
      </c>
      <c r="AB311" s="30">
        <v>2</v>
      </c>
      <c r="AC311" s="29">
        <v>0.95652000000000004</v>
      </c>
      <c r="AD311" s="30">
        <v>51</v>
      </c>
      <c r="AE311" s="29">
        <v>0.96077999999999997</v>
      </c>
      <c r="AF311" s="33">
        <v>3.6549999999999998</v>
      </c>
      <c r="AG311" s="33">
        <v>4.6310000000000002</v>
      </c>
      <c r="AH311" s="33">
        <v>5.6189999999999998</v>
      </c>
      <c r="AI311" s="33">
        <v>6.952</v>
      </c>
      <c r="AJ311" s="33">
        <v>7.548</v>
      </c>
      <c r="AK311" s="34">
        <v>12.596</v>
      </c>
      <c r="AL311" s="29">
        <v>0.54901999999999995</v>
      </c>
      <c r="AM311" s="29">
        <v>0.15686</v>
      </c>
      <c r="AN311" s="50">
        <v>40082</v>
      </c>
      <c r="AO311" s="30">
        <v>122.6</v>
      </c>
      <c r="AP311" s="29">
        <v>0.29748000000000002</v>
      </c>
      <c r="AQ311" s="29">
        <v>0.62102999999999997</v>
      </c>
      <c r="AR311" s="29">
        <v>0.26800000000000002</v>
      </c>
      <c r="AS311" s="54">
        <v>11</v>
      </c>
      <c r="AT311" s="29">
        <v>0.54544999999999999</v>
      </c>
      <c r="AU311" s="29">
        <v>0.85638000000000003</v>
      </c>
      <c r="AV311" s="54">
        <v>2</v>
      </c>
      <c r="AW311" s="29">
        <v>0.95455000000000001</v>
      </c>
    </row>
    <row r="312" spans="1:49" x14ac:dyDescent="0.2">
      <c r="A312" s="17" t="str">
        <f t="shared" si="13"/>
        <v>USC</v>
      </c>
      <c r="B312" s="17" t="str">
        <f>IF(AND(OR(NOT(IsForecastDateRestricted),AND(D312&gt;=StartDate,D312&lt;=EndDate)),OR(NOT(IsTargetDateRestricted),AND(F312&gt;=FirstTargetDate,F312&lt;=EndTargetDate)),
OR(AND(Is1Week,E312="1 wk ahead inc death"),AND(Is2Week,E312="2 wk ahead inc death"),AND(Is3Week,E312="3 wk ahead inc death"),AND(Is4Week,E312="4 wk ahead inc death")),
OR(NOT(IsActiveModelsOnly),_xlfn.XLOOKUP(C312,'Model Analyzer'!B$4:B$100,'Model Analyzer'!C$4:C$100))),EvalData!C312,"NA")</f>
        <v>USC</v>
      </c>
      <c r="C312" s="17" t="s">
        <v>33</v>
      </c>
      <c r="D312" s="36" t="d">
        <v>2020-07-20</v>
      </c>
      <c r="E312" s="17" t="s">
        <v>38</v>
      </c>
      <c r="F312" s="36" t="d">
        <v>2020-08-15</v>
      </c>
      <c r="G312" s="30">
        <v>-3662</v>
      </c>
      <c r="H312" s="32">
        <v>-0.13600000000000001</v>
      </c>
      <c r="I312" s="28">
        <v>-0.12734000000000001</v>
      </c>
      <c r="J312" s="28">
        <v>-0.14591999999999999</v>
      </c>
      <c r="K312" s="29">
        <v>0.75</v>
      </c>
      <c r="L312" s="30">
        <v>9</v>
      </c>
      <c r="M312" s="29">
        <v>0.69230999999999998</v>
      </c>
      <c r="N312" s="30">
        <v>51</v>
      </c>
      <c r="O312" s="30">
        <v>20.309999999999999</v>
      </c>
      <c r="P312" s="30">
        <v>8444.99</v>
      </c>
      <c r="Q312" s="30">
        <v>193.47</v>
      </c>
      <c r="R312" s="38">
        <v>0.28904999999999997</v>
      </c>
      <c r="S312" s="32">
        <v>9.5310000000000006E-2</v>
      </c>
      <c r="T312" s="29">
        <v>0.71372000000000002</v>
      </c>
      <c r="U312" s="29">
        <v>0.17068</v>
      </c>
      <c r="V312" s="29">
        <v>0.39216000000000001</v>
      </c>
      <c r="W312" s="29">
        <v>0.19608</v>
      </c>
      <c r="X312" s="30">
        <v>366.78</v>
      </c>
      <c r="Y312" s="29">
        <v>0.56613999999999998</v>
      </c>
      <c r="Z312" s="29">
        <v>0.44657999999999998</v>
      </c>
      <c r="AA312" s="29">
        <v>0.45200000000000001</v>
      </c>
      <c r="AB312" s="30">
        <v>7</v>
      </c>
      <c r="AC312" s="29">
        <v>0.73912999999999995</v>
      </c>
    </row>
    <row r="313" spans="1:49" x14ac:dyDescent="0.2">
      <c r="A313" s="17" t="str">
        <f t="shared" si="13"/>
        <v>UT</v>
      </c>
      <c r="B313" s="17" t="str">
        <f>IF(AND(OR(NOT(IsForecastDateRestricted),AND(D313&gt;=StartDate,D313&lt;=EndDate)),OR(NOT(IsTargetDateRestricted),AND(F313&gt;=FirstTargetDate,F313&lt;=EndTargetDate)),
OR(AND(Is1Week,E313="1 wk ahead inc death"),AND(Is2Week,E313="2 wk ahead inc death"),AND(Is3Week,E313="3 wk ahead inc death"),AND(Is4Week,E313="4 wk ahead inc death")),
OR(NOT(IsActiveModelsOnly),_xlfn.XLOOKUP(C313,'Model Analyzer'!B$4:B$100,'Model Analyzer'!C$4:C$100))),EvalData!C313,"NA")</f>
        <v>UT</v>
      </c>
      <c r="C313" s="17" t="s">
        <v>34</v>
      </c>
      <c r="D313" s="36" t="d">
        <v>2020-07-20</v>
      </c>
      <c r="E313" s="17" t="s">
        <v>38</v>
      </c>
      <c r="F313" s="36" t="d">
        <v>2020-08-15</v>
      </c>
      <c r="G313" s="30">
        <v>9170</v>
      </c>
      <c r="H313" s="32">
        <v>0.27700000000000002</v>
      </c>
      <c r="I313" s="28">
        <v>0.31886999999999999</v>
      </c>
      <c r="J313" s="28">
        <v>0.31886999999999999</v>
      </c>
      <c r="K313" s="29">
        <v>0</v>
      </c>
      <c r="L313" s="30">
        <v>14</v>
      </c>
      <c r="M313" s="29">
        <v>0.5</v>
      </c>
      <c r="N313" s="30">
        <v>51</v>
      </c>
      <c r="O313" s="30">
        <v>21.59</v>
      </c>
      <c r="P313" s="30">
        <v>11618.66</v>
      </c>
      <c r="Q313" s="30">
        <v>233.61</v>
      </c>
      <c r="R313" s="38">
        <v>0.30314000000000002</v>
      </c>
      <c r="S313" s="32">
        <v>0.21415000000000001</v>
      </c>
      <c r="T313" s="29">
        <v>0.81428</v>
      </c>
      <c r="U313" s="29">
        <v>0.27109</v>
      </c>
      <c r="V313" s="29">
        <v>0.35293999999999998</v>
      </c>
      <c r="W313" s="29">
        <v>0.25490000000000002</v>
      </c>
      <c r="X313" s="30">
        <v>575.71</v>
      </c>
      <c r="Y313" s="29">
        <v>0.6421</v>
      </c>
      <c r="Z313" s="29">
        <v>0.44997999999999999</v>
      </c>
      <c r="AA313" s="29">
        <v>0.35299999999999998</v>
      </c>
      <c r="AB313" s="30">
        <v>9</v>
      </c>
      <c r="AC313" s="29">
        <v>0.65217000000000003</v>
      </c>
      <c r="AD313" s="30">
        <v>51</v>
      </c>
      <c r="AE313" s="29">
        <v>0.76471</v>
      </c>
      <c r="AF313" s="33">
        <v>2.0030000000000001</v>
      </c>
      <c r="AG313" s="33">
        <v>2.5350000000000001</v>
      </c>
      <c r="AH313" s="33">
        <v>3.242</v>
      </c>
      <c r="AI313" s="33">
        <v>17.23</v>
      </c>
      <c r="AJ313" s="33">
        <v>5.0650000000000004</v>
      </c>
      <c r="AK313" s="34">
        <v>8.4770000000000003</v>
      </c>
      <c r="AL313" s="29">
        <v>0.21568999999999999</v>
      </c>
      <c r="AM313" s="29">
        <v>5.8819999999999997E-2</v>
      </c>
      <c r="AN313" s="50">
        <v>180091</v>
      </c>
      <c r="AO313" s="30">
        <v>429.5</v>
      </c>
      <c r="AP313" s="29">
        <v>0.44489000000000001</v>
      </c>
      <c r="AQ313" s="29">
        <v>0.92878000000000005</v>
      </c>
      <c r="AR313" s="29">
        <v>0.51600000000000001</v>
      </c>
      <c r="AS313" s="54">
        <v>3</v>
      </c>
      <c r="AT313" s="29">
        <v>0.90908999999999995</v>
      </c>
      <c r="AU313" s="29">
        <v>0.79988000000000004</v>
      </c>
      <c r="AV313" s="54">
        <v>3</v>
      </c>
      <c r="AW313" s="29">
        <v>0.90908999999999995</v>
      </c>
    </row>
    <row r="314" spans="1:49" x14ac:dyDescent="0.2">
      <c r="A314" s="17" t="str">
        <f t="shared" si="13"/>
        <v>YYG</v>
      </c>
      <c r="B314" s="17" t="str">
        <f>IF(AND(OR(NOT(IsForecastDateRestricted),AND(D314&gt;=StartDate,D314&lt;=EndDate)),OR(NOT(IsTargetDateRestricted),AND(F314&gt;=FirstTargetDate,F314&lt;=EndTargetDate)),
OR(AND(Is1Week,E314="1 wk ahead inc death"),AND(Is2Week,E314="2 wk ahead inc death"),AND(Is3Week,E314="3 wk ahead inc death"),AND(Is4Week,E314="4 wk ahead inc death")),
OR(NOT(IsActiveModelsOnly),_xlfn.XLOOKUP(C314,'Model Analyzer'!B$4:B$100,'Model Analyzer'!C$4:C$100))),EvalData!C314,"NA")</f>
        <v>YYG</v>
      </c>
      <c r="C314" s="17" t="s">
        <v>35</v>
      </c>
      <c r="D314" s="36" t="d">
        <v>2020-07-20</v>
      </c>
      <c r="E314" s="17" t="s">
        <v>38</v>
      </c>
      <c r="F314" s="36" t="d">
        <v>2020-08-15</v>
      </c>
      <c r="G314" s="30">
        <v>-5601</v>
      </c>
      <c r="H314" s="32">
        <v>-0.217</v>
      </c>
      <c r="I314" s="28">
        <v>-0.19475999999999999</v>
      </c>
      <c r="J314" s="28">
        <v>-0.24187</v>
      </c>
      <c r="K314" s="29">
        <v>0.75</v>
      </c>
      <c r="L314" s="30">
        <v>13</v>
      </c>
      <c r="M314" s="29">
        <v>0.53846000000000005</v>
      </c>
      <c r="N314" s="30">
        <v>51</v>
      </c>
      <c r="O314" s="30">
        <v>10.220000000000001</v>
      </c>
      <c r="P314" s="30">
        <v>3220.02</v>
      </c>
      <c r="Q314" s="30">
        <v>154.75</v>
      </c>
      <c r="R314" s="38">
        <v>0.23393</v>
      </c>
      <c r="S314" s="32">
        <v>-9.2460000000000001E-2</v>
      </c>
      <c r="T314" s="29">
        <v>0.48242000000000002</v>
      </c>
      <c r="U314" s="29">
        <v>-0.18148</v>
      </c>
      <c r="V314" s="29">
        <v>0.31373000000000001</v>
      </c>
      <c r="W314" s="29">
        <v>7.843E-2</v>
      </c>
      <c r="X314" s="30">
        <v>452.03</v>
      </c>
      <c r="Y314" s="29">
        <v>0.31941999999999998</v>
      </c>
      <c r="Z314" s="29">
        <v>0.33376</v>
      </c>
      <c r="AA314" s="29">
        <v>0.56599999999999995</v>
      </c>
      <c r="AB314" s="30">
        <v>3</v>
      </c>
      <c r="AC314" s="29">
        <v>0.91303999999999996</v>
      </c>
      <c r="AD314" s="30">
        <v>51</v>
      </c>
      <c r="AE314" s="29">
        <v>0.96077999999999997</v>
      </c>
      <c r="AF314" s="33">
        <v>3.7650000000000001</v>
      </c>
      <c r="AG314" s="33">
        <v>5.0579999999999998</v>
      </c>
      <c r="AH314" s="33">
        <v>8.6</v>
      </c>
      <c r="AI314" s="33">
        <v>9.1829999999999998</v>
      </c>
      <c r="AJ314" s="33">
        <v>10.935</v>
      </c>
      <c r="AK314" s="34">
        <v>15.286</v>
      </c>
      <c r="AL314" s="29">
        <v>0.47059000000000001</v>
      </c>
      <c r="AM314" s="29">
        <v>0.31373000000000001</v>
      </c>
      <c r="AN314" s="50">
        <v>62097</v>
      </c>
      <c r="AO314" s="30">
        <v>121.2</v>
      </c>
      <c r="AP314" s="29">
        <v>0.24434</v>
      </c>
      <c r="AQ314" s="29">
        <v>0.51010999999999995</v>
      </c>
      <c r="AR314" s="29">
        <v>0.186</v>
      </c>
      <c r="AS314" s="54">
        <v>16</v>
      </c>
      <c r="AT314" s="29">
        <v>0.31818000000000002</v>
      </c>
      <c r="AU314" s="29">
        <v>0.76000999999999996</v>
      </c>
      <c r="AV314" s="54">
        <v>5</v>
      </c>
      <c r="AW314" s="29">
        <v>0.81818000000000002</v>
      </c>
    </row>
    <row r="315" spans="1:49" x14ac:dyDescent="0.2">
      <c r="A315" s="17" t="str">
        <f t="shared" si="13"/>
        <v>Baseline</v>
      </c>
      <c r="B315" s="17" t="str">
        <f>IF(AND(OR(NOT(IsForecastDateRestricted),AND(D315&gt;=StartDate,D315&lt;=EndDate)),OR(NOT(IsTargetDateRestricted),AND(F315&gt;=FirstTargetDate,F315&lt;=EndTargetDate)),
OR(AND(Is1Week,E315="1 wk ahead inc death"),AND(Is2Week,E315="2 wk ahead inc death"),AND(Is3Week,E315="3 wk ahead inc death"),AND(Is4Week,E315="4 wk ahead inc death")),
OR(NOT(IsActiveModelsOnly),_xlfn.XLOOKUP(C315,'Model Analyzer'!B$4:B$100,'Model Analyzer'!C$4:C$100))),EvalData!C315,"NA")</f>
        <v>Baseline</v>
      </c>
      <c r="C315" s="17" t="s">
        <v>12</v>
      </c>
      <c r="D315" s="36" t="d">
        <v>2020-07-27</v>
      </c>
      <c r="E315" s="17" t="s">
        <v>11</v>
      </c>
      <c r="F315" s="36" t="d">
        <v>2020-08-01</v>
      </c>
      <c r="G315" s="30">
        <v>-2046</v>
      </c>
      <c r="H315" s="32">
        <v>-0.29599999999999999</v>
      </c>
      <c r="I315" s="28">
        <v>-0.25629000000000002</v>
      </c>
      <c r="J315" s="28">
        <v>-0.34461999999999998</v>
      </c>
      <c r="K315" s="29">
        <v>0</v>
      </c>
      <c r="L315" s="30">
        <v>24</v>
      </c>
      <c r="M315" s="29">
        <v>0.25806000000000001</v>
      </c>
      <c r="N315" s="30">
        <v>51</v>
      </c>
      <c r="O315" s="30">
        <v>18.399999999999999</v>
      </c>
      <c r="P315" s="30">
        <v>1257.49</v>
      </c>
      <c r="Q315" s="30">
        <v>52.65</v>
      </c>
      <c r="R315" s="38">
        <v>0.34565000000000001</v>
      </c>
      <c r="S315" s="32">
        <v>-0.25885999999999998</v>
      </c>
      <c r="T315" s="29">
        <v>0.72314999999999996</v>
      </c>
      <c r="U315" s="29">
        <v>-5.126E-2</v>
      </c>
      <c r="V315" s="29">
        <v>0.33333000000000002</v>
      </c>
      <c r="W315" s="29">
        <v>0.15686</v>
      </c>
      <c r="X315" s="30">
        <v>144.1</v>
      </c>
      <c r="Y315" s="29">
        <v>0.58594999999999997</v>
      </c>
      <c r="Z315" s="29">
        <v>0.45782</v>
      </c>
      <c r="AA315" s="29">
        <v>0.28999999999999998</v>
      </c>
      <c r="AB315" s="30">
        <v>16</v>
      </c>
      <c r="AC315" s="29">
        <v>0.46428999999999998</v>
      </c>
      <c r="AD315" s="30">
        <v>51</v>
      </c>
      <c r="AE315" s="29">
        <v>0.82352999999999998</v>
      </c>
      <c r="AF315" s="33">
        <v>4</v>
      </c>
      <c r="AG315" s="33">
        <v>4</v>
      </c>
      <c r="AH315" s="33">
        <v>4</v>
      </c>
      <c r="AI315" s="33">
        <v>3.9220000000000002</v>
      </c>
      <c r="AJ315" s="33">
        <v>4</v>
      </c>
      <c r="AK315" s="34">
        <v>4</v>
      </c>
      <c r="AL315" s="29">
        <v>0</v>
      </c>
      <c r="AM315" s="29">
        <v>0</v>
      </c>
      <c r="AN315" s="50">
        <v>12437</v>
      </c>
      <c r="AO315" s="30">
        <v>398.5</v>
      </c>
      <c r="AP315" s="29">
        <v>0.41176000000000001</v>
      </c>
      <c r="AQ315" s="29">
        <v>0.85963000000000001</v>
      </c>
      <c r="AR315" s="29">
        <v>0.86699999999999999</v>
      </c>
      <c r="AS315" s="54">
        <v>1</v>
      </c>
      <c r="AT315" s="29">
        <v>1</v>
      </c>
      <c r="AU315" s="29">
        <v>0.84716999999999998</v>
      </c>
      <c r="AV315" s="54">
        <v>5</v>
      </c>
      <c r="AW315" s="29">
        <v>0.84614999999999996</v>
      </c>
    </row>
    <row r="316" spans="1:49" x14ac:dyDescent="0.2">
      <c r="A316" s="17" t="str">
        <f t="shared" si="13"/>
        <v>CMU</v>
      </c>
      <c r="B316" s="17" t="str">
        <f>IF(AND(OR(NOT(IsForecastDateRestricted),AND(D316&gt;=StartDate,D316&lt;=EndDate)),OR(NOT(IsTargetDateRestricted),AND(F316&gt;=FirstTargetDate,F316&lt;=EndTargetDate)),
OR(AND(Is1Week,E316="1 wk ahead inc death"),AND(Is2Week,E316="2 wk ahead inc death"),AND(Is3Week,E316="3 wk ahead inc death"),AND(Is4Week,E316="4 wk ahead inc death")),
OR(NOT(IsActiveModelsOnly),_xlfn.XLOOKUP(C316,'Model Analyzer'!B$4:B$100,'Model Analyzer'!C$4:C$100))),EvalData!C316,"NA")</f>
        <v>CMU</v>
      </c>
      <c r="C316" s="17" t="s">
        <v>43</v>
      </c>
      <c r="D316" s="36" t="d">
        <v>2020-07-27</v>
      </c>
      <c r="E316" s="17" t="s">
        <v>11</v>
      </c>
      <c r="F316" s="36" t="d">
        <v>2020-08-01</v>
      </c>
      <c r="G316" s="30"/>
      <c r="H316" s="32"/>
      <c r="N316" s="30">
        <v>51</v>
      </c>
      <c r="O316" s="30">
        <v>17.13</v>
      </c>
      <c r="P316" s="30">
        <v>1274.82</v>
      </c>
      <c r="Q316" s="30">
        <v>45.82</v>
      </c>
      <c r="R316" s="38">
        <v>0.29125000000000001</v>
      </c>
      <c r="S316" s="32">
        <v>-0.23180000000000001</v>
      </c>
      <c r="T316" s="29">
        <v>0.67879</v>
      </c>
      <c r="U316" s="29">
        <v>-8.4559999999999996E-2</v>
      </c>
      <c r="V316" s="29">
        <v>0.39216000000000001</v>
      </c>
      <c r="W316" s="29">
        <v>7.843E-2</v>
      </c>
      <c r="X316" s="30">
        <v>134.97</v>
      </c>
      <c r="Y316" s="29">
        <v>0.54101999999999995</v>
      </c>
      <c r="Z316" s="29">
        <v>0.42624000000000001</v>
      </c>
      <c r="AA316" s="29">
        <v>0.443</v>
      </c>
      <c r="AB316" s="30">
        <v>10</v>
      </c>
      <c r="AC316" s="29">
        <v>0.67857000000000001</v>
      </c>
      <c r="AD316" s="30">
        <v>51</v>
      </c>
      <c r="AE316" s="29">
        <v>0.68627000000000005</v>
      </c>
      <c r="AF316" s="33">
        <v>1.776</v>
      </c>
      <c r="AG316" s="33">
        <v>1.9</v>
      </c>
      <c r="AH316" s="33">
        <v>2.6840000000000002</v>
      </c>
      <c r="AI316" s="33">
        <v>27.044</v>
      </c>
      <c r="AJ316" s="33">
        <v>5.1420000000000003</v>
      </c>
      <c r="AK316" s="34">
        <v>66</v>
      </c>
      <c r="AL316" s="29">
        <v>7.843E-2</v>
      </c>
      <c r="AM316" s="29">
        <v>0.13725000000000001</v>
      </c>
      <c r="AN316" s="50">
        <v>41477</v>
      </c>
      <c r="AO316" s="30">
        <v>236.9</v>
      </c>
      <c r="AP316" s="29">
        <v>0.48183999999999999</v>
      </c>
      <c r="AQ316" s="29">
        <v>1</v>
      </c>
      <c r="AR316" s="29">
        <v>0.495</v>
      </c>
      <c r="AS316" s="54">
        <v>7</v>
      </c>
      <c r="AT316" s="29">
        <v>0.76922999999999997</v>
      </c>
      <c r="AU316" s="29">
        <v>0.72238999999999998</v>
      </c>
      <c r="AV316" s="54">
        <v>11</v>
      </c>
      <c r="AW316" s="29">
        <v>0.61538000000000004</v>
      </c>
    </row>
    <row r="317" spans="1:49" x14ac:dyDescent="0.2">
      <c r="A317" s="17" t="str">
        <f t="shared" si="13"/>
        <v>Columbia</v>
      </c>
      <c r="B317" s="17" t="str">
        <f>IF(AND(OR(NOT(IsForecastDateRestricted),AND(D317&gt;=StartDate,D317&lt;=EndDate)),OR(NOT(IsTargetDateRestricted),AND(F317&gt;=FirstTargetDate,F317&lt;=EndTargetDate)),
OR(AND(Is1Week,E317="1 wk ahead inc death"),AND(Is2Week,E317="2 wk ahead inc death"),AND(Is3Week,E317="3 wk ahead inc death"),AND(Is4Week,E317="4 wk ahead inc death")),
OR(NOT(IsActiveModelsOnly),_xlfn.XLOOKUP(C317,'Model Analyzer'!B$4:B$100,'Model Analyzer'!C$4:C$100))),EvalData!C317,"NA")</f>
        <v>Columbia</v>
      </c>
      <c r="C317" s="17" t="s">
        <v>13</v>
      </c>
      <c r="D317" s="36" t="d">
        <v>2020-07-27</v>
      </c>
      <c r="E317" s="17" t="s">
        <v>11</v>
      </c>
      <c r="F317" s="36" t="d">
        <v>2020-08-01</v>
      </c>
      <c r="G317" s="30">
        <v>-420</v>
      </c>
      <c r="H317" s="32">
        <v>-5.3999999999999999E-2</v>
      </c>
      <c r="I317" s="28">
        <v>-5.2609999999999997E-2</v>
      </c>
      <c r="J317" s="28">
        <v>-5.5530000000000003E-2</v>
      </c>
      <c r="K317" s="29">
        <v>0.9</v>
      </c>
      <c r="L317" s="30">
        <v>5</v>
      </c>
      <c r="M317" s="29">
        <v>0.87097000000000002</v>
      </c>
      <c r="N317" s="30">
        <v>51</v>
      </c>
      <c r="O317" s="30">
        <v>40.57</v>
      </c>
      <c r="P317" s="30">
        <v>1180.73</v>
      </c>
      <c r="Q317" s="30">
        <v>43.51</v>
      </c>
      <c r="R317" s="38">
        <v>0.37108000000000002</v>
      </c>
      <c r="S317" s="32">
        <v>2.4250000000000001E-2</v>
      </c>
      <c r="T317" s="29">
        <v>0.57701999999999998</v>
      </c>
      <c r="U317" s="29">
        <v>0.25596000000000002</v>
      </c>
      <c r="V317" s="29">
        <v>0.29411999999999999</v>
      </c>
      <c r="W317" s="29">
        <v>0.19608</v>
      </c>
      <c r="X317" s="30">
        <v>119.06</v>
      </c>
      <c r="Y317" s="29">
        <v>0.62968999999999997</v>
      </c>
      <c r="Z317" s="29">
        <v>0.56916999999999995</v>
      </c>
      <c r="AA317" s="29">
        <v>0.28000000000000003</v>
      </c>
      <c r="AB317" s="30">
        <v>17</v>
      </c>
      <c r="AC317" s="29">
        <v>0.42857000000000001</v>
      </c>
      <c r="AD317" s="30">
        <v>51</v>
      </c>
      <c r="AE317" s="29">
        <v>0.84314</v>
      </c>
      <c r="AF317" s="33">
        <v>2.2269999999999999</v>
      </c>
      <c r="AG317" s="33">
        <v>2.891</v>
      </c>
      <c r="AH317" s="33">
        <v>4.694</v>
      </c>
      <c r="AI317" s="33">
        <v>16.628</v>
      </c>
      <c r="AJ317" s="33">
        <v>13</v>
      </c>
      <c r="AK317" s="34">
        <v>52</v>
      </c>
      <c r="AL317" s="29">
        <v>0.25490000000000002</v>
      </c>
      <c r="AM317" s="29">
        <v>0.23529</v>
      </c>
      <c r="AN317" s="50">
        <v>24673</v>
      </c>
      <c r="AO317" s="30">
        <v>271.7</v>
      </c>
      <c r="AP317" s="29">
        <v>0.35143000000000002</v>
      </c>
      <c r="AQ317" s="29">
        <v>0.73368</v>
      </c>
      <c r="AR317" s="29">
        <v>0.372</v>
      </c>
      <c r="AS317" s="54">
        <v>10</v>
      </c>
      <c r="AT317" s="29">
        <v>0.65385000000000004</v>
      </c>
      <c r="AU317" s="29">
        <v>0.81659000000000004</v>
      </c>
      <c r="AV317" s="54">
        <v>7</v>
      </c>
      <c r="AW317" s="29">
        <v>0.76922999999999997</v>
      </c>
    </row>
    <row r="318" spans="1:49" x14ac:dyDescent="0.2">
      <c r="A318" s="17" t="str">
        <f t="shared" si="13"/>
        <v>Columbia-UNC</v>
      </c>
      <c r="B318" s="17" t="str">
        <f>IF(AND(OR(NOT(IsForecastDateRestricted),AND(D318&gt;=StartDate,D318&lt;=EndDate)),OR(NOT(IsTargetDateRestricted),AND(F318&gt;=FirstTargetDate,F318&lt;=EndTargetDate)),
OR(AND(Is1Week,E318="1 wk ahead inc death"),AND(Is2Week,E318="2 wk ahead inc death"),AND(Is3Week,E318="3 wk ahead inc death"),AND(Is4Week,E318="4 wk ahead inc death")),
OR(NOT(IsActiveModelsOnly),_xlfn.XLOOKUP(C318,'Model Analyzer'!B$4:B$100,'Model Analyzer'!C$4:C$100))),EvalData!C318,"NA")</f>
        <v>Columbia-UNC</v>
      </c>
      <c r="C318" s="17" t="s">
        <v>14</v>
      </c>
      <c r="D318" s="36" t="d">
        <v>2020-07-27</v>
      </c>
      <c r="E318" s="17" t="s">
        <v>11</v>
      </c>
      <c r="F318" s="36" t="d">
        <v>2020-08-01</v>
      </c>
      <c r="G318" s="30">
        <v>-1074</v>
      </c>
      <c r="H318" s="32">
        <v>-0.14399999999999999</v>
      </c>
      <c r="I318" s="28">
        <v>-0.13453999999999999</v>
      </c>
      <c r="J318" s="28">
        <v>-0.15545</v>
      </c>
      <c r="K318" s="29">
        <v>0.75</v>
      </c>
      <c r="L318" s="30">
        <v>13</v>
      </c>
      <c r="M318" s="29">
        <v>0.6129</v>
      </c>
      <c r="O318" s="30"/>
      <c r="P318" s="30"/>
      <c r="Q318" s="30"/>
      <c r="R318" s="38"/>
    </row>
    <row r="319" spans="1:49" x14ac:dyDescent="0.2">
      <c r="A319" s="17" t="str">
        <f t="shared" si="13"/>
        <v>Covid19Sim</v>
      </c>
      <c r="B319" s="17" t="str">
        <f>IF(AND(OR(NOT(IsForecastDateRestricted),AND(D319&gt;=StartDate,D319&lt;=EndDate)),OR(NOT(IsTargetDateRestricted),AND(F319&gt;=FirstTargetDate,F319&lt;=EndTargetDate)),
OR(AND(Is1Week,E319="1 wk ahead inc death"),AND(Is2Week,E319="2 wk ahead inc death"),AND(Is3Week,E319="3 wk ahead inc death"),AND(Is4Week,E319="4 wk ahead inc death")),
OR(NOT(IsActiveModelsOnly),_xlfn.XLOOKUP(C319,'Model Analyzer'!B$4:B$100,'Model Analyzer'!C$4:C$100))),EvalData!C319,"NA")</f>
        <v>Covid19Sim</v>
      </c>
      <c r="C319" s="17" t="s">
        <v>39</v>
      </c>
      <c r="D319" s="36" t="d">
        <v>2020-07-27</v>
      </c>
      <c r="E319" s="17" t="s">
        <v>11</v>
      </c>
      <c r="F319" s="36" t="d">
        <v>2020-08-01</v>
      </c>
      <c r="G319" s="30">
        <v>-2146</v>
      </c>
      <c r="H319" s="32">
        <v>-0.313</v>
      </c>
      <c r="I319" s="28">
        <v>-0.26882</v>
      </c>
      <c r="J319" s="28">
        <v>-0.36764999999999998</v>
      </c>
      <c r="K319" s="29">
        <v>0</v>
      </c>
      <c r="L319" s="30">
        <v>25</v>
      </c>
      <c r="M319" s="29">
        <v>0.22581000000000001</v>
      </c>
      <c r="N319" s="30">
        <v>51</v>
      </c>
      <c r="O319" s="30">
        <v>10.36</v>
      </c>
      <c r="P319" s="30">
        <v>1013.85</v>
      </c>
      <c r="Q319" s="30">
        <v>44.41</v>
      </c>
      <c r="R319" s="38">
        <v>0.26296000000000003</v>
      </c>
      <c r="S319" s="32">
        <v>-7.0620000000000002E-2</v>
      </c>
      <c r="T319" s="29">
        <v>0.47114</v>
      </c>
      <c r="U319" s="29">
        <v>-7.7299999999999999E-3</v>
      </c>
      <c r="V319" s="29">
        <v>0.47059000000000001</v>
      </c>
      <c r="W319" s="29">
        <v>9.8040000000000002E-2</v>
      </c>
      <c r="X319" s="30">
        <v>144.27000000000001</v>
      </c>
      <c r="Y319" s="29">
        <v>0.39566000000000001</v>
      </c>
      <c r="Z319" s="29">
        <v>0.33618999999999999</v>
      </c>
      <c r="AA319" s="29">
        <v>0.65</v>
      </c>
      <c r="AB319" s="30">
        <v>4</v>
      </c>
      <c r="AC319" s="29">
        <v>0.89285999999999999</v>
      </c>
      <c r="AD319" s="30">
        <v>51</v>
      </c>
      <c r="AE319" s="29">
        <v>0.37254999999999999</v>
      </c>
      <c r="AF319" s="33">
        <v>1.0680000000000001</v>
      </c>
      <c r="AG319" s="33">
        <v>1.107</v>
      </c>
      <c r="AH319" s="33">
        <v>1.212</v>
      </c>
      <c r="AI319" s="33">
        <v>2.129</v>
      </c>
      <c r="AJ319" s="33">
        <v>2.2919999999999998</v>
      </c>
      <c r="AK319" s="34">
        <v>4.4000000000000004</v>
      </c>
      <c r="AL319" s="29">
        <v>5.8819999999999997E-2</v>
      </c>
      <c r="AM319" s="29">
        <v>0</v>
      </c>
      <c r="AN319" s="50">
        <v>73605</v>
      </c>
      <c r="AO319" s="30">
        <v>410.6</v>
      </c>
      <c r="AP319" s="29">
        <v>0.76654</v>
      </c>
      <c r="AQ319" s="29">
        <v>1</v>
      </c>
      <c r="AR319" s="29">
        <v>0.33</v>
      </c>
      <c r="AS319" s="54">
        <v>13</v>
      </c>
      <c r="AT319" s="29">
        <v>0.53846000000000005</v>
      </c>
      <c r="AU319" s="29">
        <v>0.39216000000000001</v>
      </c>
      <c r="AV319" s="54">
        <v>21</v>
      </c>
      <c r="AW319" s="29">
        <v>0.23077</v>
      </c>
    </row>
    <row r="320" spans="1:49" x14ac:dyDescent="0.2">
      <c r="A320" s="17" t="str">
        <f t="shared" si="13"/>
        <v>DDS</v>
      </c>
      <c r="B320" s="17" t="str">
        <f>IF(AND(OR(NOT(IsForecastDateRestricted),AND(D320&gt;=StartDate,D320&lt;=EndDate)),OR(NOT(IsTargetDateRestricted),AND(F320&gt;=FirstTargetDate,F320&lt;=EndTargetDate)),
OR(AND(Is1Week,E320="1 wk ahead inc death"),AND(Is2Week,E320="2 wk ahead inc death"),AND(Is3Week,E320="3 wk ahead inc death"),AND(Is4Week,E320="4 wk ahead inc death")),
OR(NOT(IsActiveModelsOnly),_xlfn.XLOOKUP(C320,'Model Analyzer'!B$4:B$100,'Model Analyzer'!C$4:C$100))),EvalData!C320,"NA")</f>
        <v>DDS</v>
      </c>
      <c r="C320" s="17" t="s">
        <v>44</v>
      </c>
      <c r="D320" s="36" t="d">
        <v>2020-07-27</v>
      </c>
      <c r="E320" s="17" t="s">
        <v>11</v>
      </c>
      <c r="F320" s="36" t="d">
        <v>2020-08-01</v>
      </c>
      <c r="G320" s="30">
        <v>-214</v>
      </c>
      <c r="H320" s="32">
        <v>-2.7E-2</v>
      </c>
      <c r="I320" s="28">
        <v>-2.681E-2</v>
      </c>
      <c r="J320" s="28">
        <v>-2.7550000000000002E-2</v>
      </c>
      <c r="K320" s="29">
        <v>1</v>
      </c>
      <c r="L320" s="30">
        <v>2</v>
      </c>
      <c r="M320" s="29">
        <v>0.96774000000000004</v>
      </c>
      <c r="N320" s="30">
        <v>51</v>
      </c>
      <c r="O320" s="30">
        <v>16.62</v>
      </c>
      <c r="P320" s="30">
        <v>1460.25</v>
      </c>
      <c r="Q320" s="30">
        <v>46.16</v>
      </c>
      <c r="R320" s="38">
        <v>0.28584999999999999</v>
      </c>
      <c r="S320" s="32">
        <v>-0.13353000000000001</v>
      </c>
      <c r="T320" s="29">
        <v>0.65444000000000002</v>
      </c>
      <c r="U320" s="29">
        <v>-5.663E-2</v>
      </c>
      <c r="V320" s="29">
        <v>0.37254999999999999</v>
      </c>
      <c r="W320" s="29">
        <v>0.15686</v>
      </c>
      <c r="X320" s="30">
        <v>104.04</v>
      </c>
      <c r="Y320" s="29">
        <v>0.52298</v>
      </c>
      <c r="Z320" s="29">
        <v>0.42205999999999999</v>
      </c>
      <c r="AA320" s="29">
        <v>0.44</v>
      </c>
      <c r="AB320" s="30">
        <v>13</v>
      </c>
      <c r="AC320" s="29">
        <v>0.57142999999999999</v>
      </c>
      <c r="AD320" s="30">
        <v>51</v>
      </c>
      <c r="AE320" s="29">
        <v>0.88234999999999997</v>
      </c>
      <c r="AF320" s="33">
        <v>3.6320000000000001</v>
      </c>
      <c r="AG320" s="33">
        <v>3.887</v>
      </c>
      <c r="AH320" s="33">
        <v>4.6429999999999998</v>
      </c>
      <c r="AI320" s="33">
        <v>7.6470000000000002</v>
      </c>
      <c r="AJ320" s="33">
        <v>8.1150000000000002</v>
      </c>
      <c r="AK320" s="34">
        <v>18</v>
      </c>
      <c r="AL320" s="29">
        <v>0.25490000000000002</v>
      </c>
      <c r="AM320" s="29">
        <v>0.17646999999999999</v>
      </c>
      <c r="AN320" s="50">
        <v>13778</v>
      </c>
      <c r="AO320" s="30">
        <v>158.5</v>
      </c>
      <c r="AP320" s="29">
        <v>0.31298999999999999</v>
      </c>
      <c r="AQ320" s="29">
        <v>0.65342999999999996</v>
      </c>
      <c r="AR320" s="29">
        <v>0.47499999999999998</v>
      </c>
      <c r="AS320" s="54">
        <v>8</v>
      </c>
      <c r="AT320" s="29">
        <v>0.73077000000000003</v>
      </c>
      <c r="AU320" s="29">
        <v>0.80867999999999995</v>
      </c>
      <c r="AV320" s="54">
        <v>8</v>
      </c>
      <c r="AW320" s="29">
        <v>0.73077000000000003</v>
      </c>
    </row>
    <row r="321" spans="1:49" x14ac:dyDescent="0.2">
      <c r="A321" s="17" t="str">
        <f t="shared" si="13"/>
        <v>Ensemble</v>
      </c>
      <c r="B321" s="17" t="str">
        <f>IF(AND(OR(NOT(IsForecastDateRestricted),AND(D321&gt;=StartDate,D321&lt;=EndDate)),OR(NOT(IsTargetDateRestricted),AND(F321&gt;=FirstTargetDate,F321&lt;=EndTargetDate)),
OR(AND(Is1Week,E321="1 wk ahead inc death"),AND(Is2Week,E321="2 wk ahead inc death"),AND(Is3Week,E321="3 wk ahead inc death"),AND(Is4Week,E321="4 wk ahead inc death")),
OR(NOT(IsActiveModelsOnly),_xlfn.XLOOKUP(C321,'Model Analyzer'!B$4:B$100,'Model Analyzer'!C$4:C$100))),EvalData!C321,"NA")</f>
        <v>Ensemble</v>
      </c>
      <c r="C321" s="17" t="s">
        <v>15</v>
      </c>
      <c r="D321" s="36" t="d">
        <v>2020-07-27</v>
      </c>
      <c r="E321" s="17" t="s">
        <v>11</v>
      </c>
      <c r="F321" s="36" t="d">
        <v>2020-08-01</v>
      </c>
      <c r="G321" s="30">
        <v>-1074</v>
      </c>
      <c r="H321" s="32">
        <v>-0.14399999999999999</v>
      </c>
      <c r="I321" s="28">
        <v>-0.13453999999999999</v>
      </c>
      <c r="J321" s="28">
        <v>-0.15545</v>
      </c>
      <c r="K321" s="29">
        <v>0.75</v>
      </c>
      <c r="L321" s="30">
        <v>13</v>
      </c>
      <c r="M321" s="29">
        <v>0.6129</v>
      </c>
      <c r="N321" s="30">
        <v>51</v>
      </c>
      <c r="O321" s="30">
        <v>11.16</v>
      </c>
      <c r="P321" s="30">
        <v>862.41</v>
      </c>
      <c r="Q321" s="30">
        <v>42.9</v>
      </c>
      <c r="R321" s="38">
        <v>0.27454000000000001</v>
      </c>
      <c r="S321" s="32">
        <v>-0.15314</v>
      </c>
      <c r="T321" s="29">
        <v>0.48269000000000001</v>
      </c>
      <c r="U321" s="29">
        <v>-0.15751000000000001</v>
      </c>
      <c r="V321" s="29">
        <v>0.47059000000000001</v>
      </c>
      <c r="W321" s="29">
        <v>9.8040000000000002E-2</v>
      </c>
      <c r="X321" s="30">
        <v>130.38</v>
      </c>
      <c r="Y321" s="29">
        <v>0.37830000000000003</v>
      </c>
      <c r="Z321" s="29">
        <v>0.3755</v>
      </c>
      <c r="AA321" s="29">
        <v>0.60399999999999998</v>
      </c>
      <c r="AB321" s="30">
        <v>6</v>
      </c>
      <c r="AC321" s="29">
        <v>0.82142999999999999</v>
      </c>
      <c r="AD321" s="30">
        <v>51</v>
      </c>
      <c r="AE321" s="29">
        <v>0.86275000000000002</v>
      </c>
      <c r="AF321" s="33">
        <v>2.2469999999999999</v>
      </c>
      <c r="AG321" s="33">
        <v>2.778</v>
      </c>
      <c r="AH321" s="33">
        <v>3.2749999999999999</v>
      </c>
      <c r="AI321" s="33">
        <v>5.6790000000000003</v>
      </c>
      <c r="AJ321" s="33">
        <v>6.6669999999999998</v>
      </c>
      <c r="AK321" s="34">
        <v>14</v>
      </c>
      <c r="AL321" s="29">
        <v>0.15686</v>
      </c>
      <c r="AM321" s="29">
        <v>0.13725000000000001</v>
      </c>
      <c r="AN321" s="50">
        <v>33029</v>
      </c>
      <c r="AO321" s="30">
        <v>118.4</v>
      </c>
      <c r="AP321" s="29">
        <v>0.41639999999999999</v>
      </c>
      <c r="AQ321" s="29">
        <v>0.86931000000000003</v>
      </c>
      <c r="AR321" s="29">
        <v>0.59899999999999998</v>
      </c>
      <c r="AS321" s="54">
        <v>3</v>
      </c>
      <c r="AT321" s="29">
        <v>0.92308000000000001</v>
      </c>
      <c r="AU321" s="29">
        <v>0.89107000000000003</v>
      </c>
      <c r="AV321" s="54">
        <v>3</v>
      </c>
      <c r="AW321" s="29">
        <v>0.92308000000000001</v>
      </c>
    </row>
    <row r="322" spans="1:49" x14ac:dyDescent="0.2">
      <c r="A322" s="17" t="str">
        <f t="shared" si="13"/>
        <v>ERDC</v>
      </c>
      <c r="B322" s="17" t="str">
        <f>IF(AND(OR(NOT(IsForecastDateRestricted),AND(D322&gt;=StartDate,D322&lt;=EndDate)),OR(NOT(IsTargetDateRestricted),AND(F322&gt;=FirstTargetDate,F322&lt;=EndTargetDate)),
OR(AND(Is1Week,E322="1 wk ahead inc death"),AND(Is2Week,E322="2 wk ahead inc death"),AND(Is3Week,E322="3 wk ahead inc death"),AND(Is4Week,E322="4 wk ahead inc death")),
OR(NOT(IsActiveModelsOnly),_xlfn.XLOOKUP(C322,'Model Analyzer'!B$4:B$100,'Model Analyzer'!C$4:C$100))),EvalData!C322,"NA")</f>
        <v>ERDC</v>
      </c>
      <c r="C322" s="17" t="s">
        <v>16</v>
      </c>
      <c r="D322" s="36" t="d">
        <v>2020-07-27</v>
      </c>
      <c r="E322" s="17" t="s">
        <v>11</v>
      </c>
      <c r="F322" s="36" t="d">
        <v>2020-08-01</v>
      </c>
      <c r="G322" s="30">
        <v>701</v>
      </c>
      <c r="H322" s="32">
        <v>8.4000000000000005E-2</v>
      </c>
      <c r="I322" s="28">
        <v>8.7809999999999999E-2</v>
      </c>
      <c r="J322" s="28">
        <v>8.7809999999999999E-2</v>
      </c>
      <c r="K322" s="29">
        <v>0.9</v>
      </c>
      <c r="L322" s="30">
        <v>7</v>
      </c>
      <c r="M322" s="29">
        <v>0.80645</v>
      </c>
      <c r="N322" s="30">
        <v>51</v>
      </c>
      <c r="O322" s="30">
        <v>25.53</v>
      </c>
      <c r="P322" s="30">
        <v>4788.76</v>
      </c>
      <c r="Q322" s="30">
        <v>76.040000000000006</v>
      </c>
      <c r="R322" s="38">
        <v>0.38963999999999999</v>
      </c>
      <c r="S322" s="32">
        <v>0.24362</v>
      </c>
      <c r="T322" s="29">
        <v>0.94279999999999997</v>
      </c>
      <c r="U322" s="29">
        <v>0.68044000000000004</v>
      </c>
      <c r="V322" s="29">
        <v>0.23529</v>
      </c>
      <c r="W322" s="29">
        <v>0.29411999999999999</v>
      </c>
      <c r="X322" s="30">
        <v>177.96</v>
      </c>
      <c r="Y322" s="29">
        <v>0.90751000000000004</v>
      </c>
      <c r="Z322" s="29">
        <v>0.53169</v>
      </c>
      <c r="AA322" s="29">
        <v>3.9E-2</v>
      </c>
      <c r="AB322" s="30">
        <v>26</v>
      </c>
      <c r="AC322" s="29">
        <v>0.10714</v>
      </c>
      <c r="AD322" s="30">
        <v>51</v>
      </c>
      <c r="AE322" s="29">
        <v>0.13725000000000001</v>
      </c>
      <c r="AF322" s="33">
        <v>1.0880000000000001</v>
      </c>
      <c r="AG322" s="33">
        <v>1.123</v>
      </c>
      <c r="AH322" s="33">
        <v>1.1739999999999999</v>
      </c>
      <c r="AI322" s="33">
        <v>1.3240000000000001</v>
      </c>
      <c r="AJ322" s="33">
        <v>1.399</v>
      </c>
      <c r="AK322" s="34">
        <v>1.591</v>
      </c>
      <c r="AL322" s="29">
        <v>0</v>
      </c>
      <c r="AM322" s="29">
        <v>0</v>
      </c>
      <c r="AN322" s="50">
        <v>131477</v>
      </c>
      <c r="AO322" s="30">
        <v>1413</v>
      </c>
      <c r="AP322" s="29">
        <v>0.87656999999999996</v>
      </c>
      <c r="AQ322" s="29">
        <v>1</v>
      </c>
      <c r="AR322" s="29">
        <v>0.14399999999999999</v>
      </c>
      <c r="AS322" s="54">
        <v>20</v>
      </c>
      <c r="AT322" s="29">
        <v>0.26923000000000002</v>
      </c>
      <c r="AU322" s="29">
        <v>0.14448</v>
      </c>
      <c r="AV322" s="54">
        <v>26</v>
      </c>
      <c r="AW322" s="29">
        <v>3.8460000000000001E-2</v>
      </c>
    </row>
    <row r="323" spans="1:49" x14ac:dyDescent="0.2">
      <c r="A323" s="17" t="str">
        <f t="shared" si="13"/>
        <v>ESG</v>
      </c>
      <c r="B323" s="17" t="str">
        <f>IF(AND(OR(NOT(IsForecastDateRestricted),AND(D323&gt;=StartDate,D323&lt;=EndDate)),OR(NOT(IsTargetDateRestricted),AND(F323&gt;=FirstTargetDate,F323&lt;=EndTargetDate)),
OR(AND(Is1Week,E323="1 wk ahead inc death"),AND(Is2Week,E323="2 wk ahead inc death"),AND(Is3Week,E323="3 wk ahead inc death"),AND(Is4Week,E323="4 wk ahead inc death")),
OR(NOT(IsActiveModelsOnly),_xlfn.XLOOKUP(C323,'Model Analyzer'!B$4:B$100,'Model Analyzer'!C$4:C$100))),EvalData!C323,"NA")</f>
        <v>ESG</v>
      </c>
      <c r="C323" s="17" t="s">
        <v>40</v>
      </c>
      <c r="D323" s="36" t="d">
        <v>2020-07-27</v>
      </c>
      <c r="E323" s="17" t="s">
        <v>11</v>
      </c>
      <c r="F323" s="36" t="d">
        <v>2020-08-01</v>
      </c>
      <c r="G323" s="30">
        <v>-3208</v>
      </c>
      <c r="H323" s="32">
        <v>-0.51400000000000001</v>
      </c>
      <c r="I323" s="28">
        <v>-0.40184999999999998</v>
      </c>
      <c r="J323" s="28">
        <v>-0.67183000000000004</v>
      </c>
      <c r="K323" s="29">
        <v>0</v>
      </c>
      <c r="L323" s="30">
        <v>30</v>
      </c>
      <c r="M323" s="29">
        <v>6.4519999999999994E-2</v>
      </c>
      <c r="N323" s="30">
        <v>49</v>
      </c>
      <c r="O323" s="30">
        <v>33.9</v>
      </c>
      <c r="P323" s="30">
        <v>2539.3200000000002</v>
      </c>
      <c r="Q323" s="30">
        <v>80.349999999999994</v>
      </c>
      <c r="R323" s="38">
        <v>0.52958000000000005</v>
      </c>
      <c r="S323" s="32">
        <v>-0.57359000000000004</v>
      </c>
      <c r="T323" s="29">
        <v>1.26606</v>
      </c>
      <c r="U323" s="29">
        <v>-0.89200000000000002</v>
      </c>
      <c r="V323" s="29">
        <v>0.14285999999999999</v>
      </c>
      <c r="W323" s="29">
        <v>0.36735000000000001</v>
      </c>
      <c r="X323" s="30">
        <v>204.78</v>
      </c>
      <c r="Y323" s="29">
        <v>0.57464000000000004</v>
      </c>
      <c r="Z323" s="29">
        <v>0.67527999999999999</v>
      </c>
      <c r="AA323" s="29">
        <v>3.0000000000000001E-3</v>
      </c>
      <c r="AB323" s="30">
        <v>28</v>
      </c>
      <c r="AC323" s="29">
        <v>3.5709999999999999E-2</v>
      </c>
      <c r="AD323" s="30">
        <v>49</v>
      </c>
      <c r="AE323" s="29">
        <v>8.1629999999999994E-2</v>
      </c>
      <c r="AF323" s="33">
        <v>1.0269999999999999</v>
      </c>
      <c r="AG323" s="33">
        <v>1.038</v>
      </c>
      <c r="AH323" s="33">
        <v>1.1299999999999999</v>
      </c>
      <c r="AI323" s="33">
        <v>1.3540000000000001</v>
      </c>
      <c r="AJ323" s="33">
        <v>1.333</v>
      </c>
      <c r="AK323" s="34">
        <v>2</v>
      </c>
      <c r="AL323" s="29">
        <v>0</v>
      </c>
      <c r="AM323" s="29">
        <v>0</v>
      </c>
      <c r="AN323" s="50">
        <v>143458</v>
      </c>
      <c r="AO323" s="30">
        <v>909</v>
      </c>
      <c r="AP323" s="29">
        <v>0.88224000000000002</v>
      </c>
      <c r="AQ323" s="29">
        <v>1</v>
      </c>
      <c r="AR323" s="29">
        <v>8.3000000000000004E-2</v>
      </c>
      <c r="AS323" s="54">
        <v>21</v>
      </c>
      <c r="AT323" s="29">
        <v>0.23077</v>
      </c>
      <c r="AU323" s="29">
        <v>8.2559999999999995E-2</v>
      </c>
      <c r="AV323" s="54">
        <v>27</v>
      </c>
      <c r="AW323" s="29">
        <v>0</v>
      </c>
    </row>
    <row r="324" spans="1:49" x14ac:dyDescent="0.2">
      <c r="A324" s="17" t="str">
        <f t="shared" si="13"/>
        <v>GT-DeepCOVID</v>
      </c>
      <c r="B324" s="17" t="str">
        <f>IF(AND(OR(NOT(IsForecastDateRestricted),AND(D324&gt;=StartDate,D324&lt;=EndDate)),OR(NOT(IsTargetDateRestricted),AND(F324&gt;=FirstTargetDate,F324&lt;=EndTargetDate)),
OR(AND(Is1Week,E324="1 wk ahead inc death"),AND(Is2Week,E324="2 wk ahead inc death"),AND(Is3Week,E324="3 wk ahead inc death"),AND(Is4Week,E324="4 wk ahead inc death")),
OR(NOT(IsActiveModelsOnly),_xlfn.XLOOKUP(C324,'Model Analyzer'!B$4:B$100,'Model Analyzer'!C$4:C$100))),EvalData!C324,"NA")</f>
        <v>GT-DeepCOVID</v>
      </c>
      <c r="C324" s="17" t="s">
        <v>17</v>
      </c>
      <c r="D324" s="36" t="d">
        <v>2020-07-27</v>
      </c>
      <c r="E324" s="17" t="s">
        <v>11</v>
      </c>
      <c r="F324" s="36" t="d">
        <v>2020-08-01</v>
      </c>
      <c r="G324" s="30">
        <v>-997</v>
      </c>
      <c r="H324" s="32">
        <v>-0.13300000000000001</v>
      </c>
      <c r="I324" s="28">
        <v>-0.12489</v>
      </c>
      <c r="J324" s="28">
        <v>-0.14271</v>
      </c>
      <c r="K324" s="29">
        <v>0.75</v>
      </c>
      <c r="L324" s="30">
        <v>11</v>
      </c>
      <c r="M324" s="29">
        <v>0.67742000000000002</v>
      </c>
      <c r="N324" s="30">
        <v>44</v>
      </c>
      <c r="O324" s="30">
        <v>12.06</v>
      </c>
      <c r="P324" s="30">
        <v>676.79</v>
      </c>
      <c r="Q324" s="30">
        <v>35.39</v>
      </c>
      <c r="R324" s="38">
        <v>0.33962999999999999</v>
      </c>
      <c r="S324" s="32">
        <v>-0.10712000000000001</v>
      </c>
      <c r="T324" s="29">
        <v>0.58672999999999997</v>
      </c>
      <c r="U324" s="29">
        <v>-2.4279999999999999E-2</v>
      </c>
      <c r="V324" s="29">
        <v>0.34090999999999999</v>
      </c>
      <c r="W324" s="29">
        <v>0.15909000000000001</v>
      </c>
      <c r="X324" s="30">
        <v>88.2</v>
      </c>
      <c r="Y324" s="29">
        <v>0.47016999999999998</v>
      </c>
      <c r="Z324" s="29">
        <v>0.43641000000000002</v>
      </c>
      <c r="AA324" s="29">
        <v>0.30399999999999999</v>
      </c>
      <c r="AB324" s="30">
        <v>15</v>
      </c>
      <c r="AC324" s="29">
        <v>0.5</v>
      </c>
      <c r="AD324" s="30">
        <v>44</v>
      </c>
      <c r="AE324" s="29">
        <v>0.81818000000000002</v>
      </c>
      <c r="AF324" s="33">
        <v>1.849</v>
      </c>
      <c r="AG324" s="33">
        <v>2.7450000000000001</v>
      </c>
      <c r="AH324" s="33">
        <v>4.9859999999999998</v>
      </c>
      <c r="AI324" s="33">
        <v>38.524999999999999</v>
      </c>
      <c r="AJ324" s="33">
        <v>9.75</v>
      </c>
      <c r="AK324" s="34">
        <v>81.099999999999994</v>
      </c>
      <c r="AL324" s="29">
        <v>0.31818000000000002</v>
      </c>
      <c r="AM324" s="29">
        <v>0.18182000000000001</v>
      </c>
      <c r="AN324" s="50">
        <v>20320</v>
      </c>
      <c r="AO324" s="30">
        <v>136.30000000000001</v>
      </c>
      <c r="AP324" s="29">
        <v>0.35793999999999998</v>
      </c>
      <c r="AQ324" s="29">
        <v>0.74726000000000004</v>
      </c>
      <c r="AR324" s="29">
        <v>0.28899999999999998</v>
      </c>
      <c r="AS324" s="54">
        <v>14</v>
      </c>
      <c r="AT324" s="29">
        <v>0.5</v>
      </c>
      <c r="AU324" s="29">
        <v>0.68791999999999998</v>
      </c>
      <c r="AV324" s="54">
        <v>12</v>
      </c>
      <c r="AW324" s="29">
        <v>0.57691999999999999</v>
      </c>
    </row>
    <row r="325" spans="1:49" x14ac:dyDescent="0.2">
      <c r="A325" s="17" t="str">
        <f t="shared" si="13"/>
        <v>IHME</v>
      </c>
      <c r="B325" s="17" t="str">
        <f>IF(AND(OR(NOT(IsForecastDateRestricted),AND(D325&gt;=StartDate,D325&lt;=EndDate)),OR(NOT(IsTargetDateRestricted),AND(F325&gt;=FirstTargetDate,F325&lt;=EndTargetDate)),
OR(AND(Is1Week,E325="1 wk ahead inc death"),AND(Is2Week,E325="2 wk ahead inc death"),AND(Is3Week,E325="3 wk ahead inc death"),AND(Is4Week,E325="4 wk ahead inc death")),
OR(NOT(IsActiveModelsOnly),_xlfn.XLOOKUP(C325,'Model Analyzer'!B$4:B$100,'Model Analyzer'!C$4:C$100))),EvalData!C325,"NA")</f>
        <v>IHME</v>
      </c>
      <c r="C325" s="17" t="s">
        <v>18</v>
      </c>
      <c r="D325" s="36" t="d">
        <v>2020-07-27</v>
      </c>
      <c r="E325" s="17" t="s">
        <v>11</v>
      </c>
      <c r="F325" s="36" t="d">
        <v>2020-08-01</v>
      </c>
      <c r="G325" s="30">
        <v>-1766</v>
      </c>
      <c r="H325" s="32">
        <v>-0.25</v>
      </c>
      <c r="I325" s="28">
        <v>-0.22122</v>
      </c>
      <c r="J325" s="28">
        <v>-0.28405999999999998</v>
      </c>
      <c r="K325" s="29">
        <v>0</v>
      </c>
      <c r="L325" s="30">
        <v>22</v>
      </c>
      <c r="M325" s="29">
        <v>0.32257999999999998</v>
      </c>
      <c r="N325" s="30">
        <v>51</v>
      </c>
      <c r="O325" s="30">
        <v>23.14</v>
      </c>
      <c r="P325" s="30">
        <v>1859.41</v>
      </c>
      <c r="Q325" s="30">
        <v>55.25</v>
      </c>
      <c r="R325" s="38">
        <v>0.34933999999999998</v>
      </c>
      <c r="S325" s="32">
        <v>-0.22883999999999999</v>
      </c>
      <c r="T325" s="29">
        <v>0.68960999999999995</v>
      </c>
      <c r="U325" s="29">
        <v>-0.29871999999999999</v>
      </c>
      <c r="V325" s="29">
        <v>0.33333000000000002</v>
      </c>
      <c r="W325" s="29">
        <v>0.23529</v>
      </c>
      <c r="X325" s="30">
        <v>142.31</v>
      </c>
      <c r="Y325" s="29">
        <v>0.48735000000000001</v>
      </c>
      <c r="Z325" s="29">
        <v>0.54549000000000003</v>
      </c>
      <c r="AA325" s="29">
        <v>0.156</v>
      </c>
      <c r="AB325" s="30">
        <v>21</v>
      </c>
      <c r="AC325" s="29">
        <v>0.28571000000000002</v>
      </c>
      <c r="AD325" s="30">
        <v>51</v>
      </c>
      <c r="AE325" s="29">
        <v>0.72548999999999997</v>
      </c>
      <c r="AF325" s="33">
        <v>14</v>
      </c>
      <c r="AG325" s="33">
        <v>28</v>
      </c>
      <c r="AH325" s="33">
        <v>172</v>
      </c>
      <c r="AI325" s="33">
        <v>420.82400000000001</v>
      </c>
      <c r="AJ325" s="33">
        <v>430</v>
      </c>
      <c r="AK325" s="34">
        <v>742</v>
      </c>
      <c r="AL325" s="29">
        <v>0</v>
      </c>
      <c r="AM325" s="29">
        <v>0.70587999999999995</v>
      </c>
      <c r="AN325" s="50">
        <v>31771</v>
      </c>
      <c r="AO325" s="30">
        <v>340.9</v>
      </c>
      <c r="AP325" s="29">
        <v>0.11715</v>
      </c>
      <c r="AQ325" s="29">
        <v>0.24457999999999999</v>
      </c>
      <c r="AR325" s="29">
        <v>2.1000000000000001E-2</v>
      </c>
      <c r="AS325" s="54">
        <v>26</v>
      </c>
      <c r="AT325" s="29">
        <v>3.8460000000000001E-2</v>
      </c>
      <c r="AU325" s="29">
        <v>0.19300999999999999</v>
      </c>
      <c r="AV325" s="54">
        <v>24</v>
      </c>
      <c r="AW325" s="29">
        <v>0.11538</v>
      </c>
    </row>
    <row r="326" spans="1:49" x14ac:dyDescent="0.2">
      <c r="A326" s="17" t="str">
        <f t="shared" si="13"/>
        <v>ISU</v>
      </c>
      <c r="B326" s="17" t="str">
        <f>IF(AND(OR(NOT(IsForecastDateRestricted),AND(D326&gt;=StartDate,D326&lt;=EndDate)),OR(NOT(IsTargetDateRestricted),AND(F326&gt;=FirstTargetDate,F326&lt;=EndTargetDate)),
OR(AND(Is1Week,E326="1 wk ahead inc death"),AND(Is2Week,E326="2 wk ahead inc death"),AND(Is3Week,E326="3 wk ahead inc death"),AND(Is4Week,E326="4 wk ahead inc death")),
OR(NOT(IsActiveModelsOnly),_xlfn.XLOOKUP(C326,'Model Analyzer'!B$4:B$100,'Model Analyzer'!C$4:C$100))),EvalData!C326,"NA")</f>
        <v>ISU</v>
      </c>
      <c r="C326" s="17" t="s">
        <v>41</v>
      </c>
      <c r="D326" s="36" t="d">
        <v>2020-07-27</v>
      </c>
      <c r="E326" s="17" t="s">
        <v>11</v>
      </c>
      <c r="F326" s="36" t="d">
        <v>2020-08-01</v>
      </c>
      <c r="G326" s="30">
        <v>-1784</v>
      </c>
      <c r="H326" s="32">
        <v>-0.253</v>
      </c>
      <c r="I326" s="28">
        <v>-0.22347</v>
      </c>
      <c r="J326" s="28">
        <v>-0.28778999999999999</v>
      </c>
      <c r="K326" s="29">
        <v>0</v>
      </c>
      <c r="L326" s="30">
        <v>23</v>
      </c>
      <c r="M326" s="29">
        <v>0.29032000000000002</v>
      </c>
      <c r="N326" s="30">
        <v>49</v>
      </c>
      <c r="O326" s="30">
        <v>21.77</v>
      </c>
      <c r="P326" s="30">
        <v>1134.1099999999999</v>
      </c>
      <c r="Q326" s="30">
        <v>50.14</v>
      </c>
      <c r="R326" s="38">
        <v>0.33914</v>
      </c>
      <c r="S326" s="32">
        <v>-0.29804000000000003</v>
      </c>
      <c r="T326" s="29">
        <v>0.83650000000000002</v>
      </c>
      <c r="U326" s="29">
        <v>-0.58321000000000001</v>
      </c>
      <c r="V326" s="29">
        <v>0.24490000000000001</v>
      </c>
      <c r="W326" s="29">
        <v>0.22449</v>
      </c>
      <c r="X326" s="30">
        <v>130.25</v>
      </c>
      <c r="Y326" s="29">
        <v>0.43009999999999998</v>
      </c>
      <c r="Z326" s="29">
        <v>0.53795999999999999</v>
      </c>
      <c r="AA326" s="29">
        <v>0.122</v>
      </c>
      <c r="AB326" s="30">
        <v>23</v>
      </c>
      <c r="AC326" s="29">
        <v>0.21429000000000001</v>
      </c>
      <c r="AD326" s="30">
        <v>49</v>
      </c>
      <c r="AE326" s="29">
        <v>0.44897999999999999</v>
      </c>
      <c r="AF326" s="33">
        <v>1.4530000000000001</v>
      </c>
      <c r="AG326" s="33">
        <v>1.6240000000000001</v>
      </c>
      <c r="AH326" s="33">
        <v>2</v>
      </c>
      <c r="AI326" s="33">
        <v>3.14</v>
      </c>
      <c r="AJ326" s="33">
        <v>2.75</v>
      </c>
      <c r="AK326" s="34">
        <v>9.1999999999999993</v>
      </c>
      <c r="AL326" s="29">
        <v>0.10204000000000001</v>
      </c>
      <c r="AM326" s="29">
        <v>0</v>
      </c>
      <c r="AN326" s="50">
        <v>61297</v>
      </c>
      <c r="AO326" s="30">
        <v>357.8</v>
      </c>
      <c r="AP326" s="29">
        <v>0.61428000000000005</v>
      </c>
      <c r="AQ326" s="29">
        <v>1</v>
      </c>
      <c r="AR326" s="29">
        <v>0.35099999999999998</v>
      </c>
      <c r="AS326" s="54">
        <v>11</v>
      </c>
      <c r="AT326" s="29">
        <v>0.61538000000000004</v>
      </c>
      <c r="AU326" s="29">
        <v>0.45407999999999998</v>
      </c>
      <c r="AV326" s="54">
        <v>19</v>
      </c>
      <c r="AW326" s="29">
        <v>0.30769000000000002</v>
      </c>
    </row>
    <row r="327" spans="1:49" x14ac:dyDescent="0.2">
      <c r="A327" s="17" t="str">
        <f t="shared" ref="A327:A390" si="14">IF(OR(B327="NA",NOT(IsMinimumForecastsToParticipate),COUNTIF(B$7:B$3184,"="&amp;C327)&gt;=MinForecastsToParticipate),B327,"NA")</f>
        <v>JCB</v>
      </c>
      <c r="B327" s="17" t="str">
        <f>IF(AND(OR(NOT(IsForecastDateRestricted),AND(D327&gt;=StartDate,D327&lt;=EndDate)),OR(NOT(IsTargetDateRestricted),AND(F327&gt;=FirstTargetDate,F327&lt;=EndTargetDate)),
OR(AND(Is1Week,E327="1 wk ahead inc death"),AND(Is2Week,E327="2 wk ahead inc death"),AND(Is3Week,E327="3 wk ahead inc death"),AND(Is4Week,E327="4 wk ahead inc death")),
OR(NOT(IsActiveModelsOnly),_xlfn.XLOOKUP(C327,'Model Analyzer'!B$4:B$100,'Model Analyzer'!C$4:C$100))),EvalData!C327,"NA")</f>
        <v>JCB</v>
      </c>
      <c r="C327" s="17" t="s">
        <v>45</v>
      </c>
      <c r="D327" s="36" t="d">
        <v>2020-07-27</v>
      </c>
      <c r="E327" s="17" t="s">
        <v>11</v>
      </c>
      <c r="F327" s="36" t="d">
        <v>2020-08-01</v>
      </c>
      <c r="G327" s="30">
        <v>-1364</v>
      </c>
      <c r="H327" s="32">
        <v>-0.187</v>
      </c>
      <c r="I327" s="28">
        <v>-0.17086000000000001</v>
      </c>
      <c r="J327" s="28">
        <v>-0.20607</v>
      </c>
      <c r="K327" s="29">
        <v>0.75</v>
      </c>
      <c r="L327" s="30">
        <v>18</v>
      </c>
      <c r="M327" s="29">
        <v>0.45161000000000001</v>
      </c>
      <c r="N327" s="30">
        <v>51</v>
      </c>
      <c r="O327" s="30">
        <v>10.54</v>
      </c>
      <c r="P327" s="30">
        <v>704.08</v>
      </c>
      <c r="Q327" s="30">
        <v>39.450000000000003</v>
      </c>
      <c r="R327" s="38">
        <v>0.23752000000000001</v>
      </c>
      <c r="S327" s="32">
        <v>-5.7160000000000002E-2</v>
      </c>
      <c r="T327" s="29">
        <v>0.45413999999999999</v>
      </c>
      <c r="U327" s="29">
        <v>4.0460000000000003E-2</v>
      </c>
      <c r="V327" s="29">
        <v>0.50980000000000003</v>
      </c>
      <c r="W327" s="29">
        <v>7.843E-2</v>
      </c>
      <c r="X327" s="30">
        <v>120.7</v>
      </c>
      <c r="Y327" s="29">
        <v>0.41525000000000001</v>
      </c>
      <c r="Z327" s="29">
        <v>0.34254000000000001</v>
      </c>
      <c r="AA327" s="29">
        <v>0.73399999999999999</v>
      </c>
      <c r="AB327" s="30">
        <v>1</v>
      </c>
      <c r="AC327" s="29">
        <v>1</v>
      </c>
    </row>
    <row r="328" spans="1:49" x14ac:dyDescent="0.2">
      <c r="A328" s="17" t="str">
        <f t="shared" si="14"/>
        <v>JHU</v>
      </c>
      <c r="B328" s="17" t="str">
        <f>IF(AND(OR(NOT(IsForecastDateRestricted),AND(D328&gt;=StartDate,D328&lt;=EndDate)),OR(NOT(IsTargetDateRestricted),AND(F328&gt;=FirstTargetDate,F328&lt;=EndTargetDate)),
OR(AND(Is1Week,E328="1 wk ahead inc death"),AND(Is2Week,E328="2 wk ahead inc death"),AND(Is3Week,E328="3 wk ahead inc death"),AND(Is4Week,E328="4 wk ahead inc death")),
OR(NOT(IsActiveModelsOnly),_xlfn.XLOOKUP(C328,'Model Analyzer'!B$4:B$100,'Model Analyzer'!C$4:C$100))),EvalData!C328,"NA")</f>
        <v>JHU</v>
      </c>
      <c r="C328" s="17" t="s">
        <v>19</v>
      </c>
      <c r="D328" s="36" t="d">
        <v>2020-07-27</v>
      </c>
      <c r="E328" s="17" t="s">
        <v>11</v>
      </c>
      <c r="F328" s="36" t="d">
        <v>2020-08-01</v>
      </c>
      <c r="G328" s="30">
        <v>-938</v>
      </c>
      <c r="H328" s="32">
        <v>-0.125</v>
      </c>
      <c r="I328" s="28">
        <v>-0.11749999999999999</v>
      </c>
      <c r="J328" s="28">
        <v>-0.13314000000000001</v>
      </c>
      <c r="K328" s="29">
        <v>0.75</v>
      </c>
      <c r="L328" s="30">
        <v>10</v>
      </c>
      <c r="M328" s="29">
        <v>0.70967999999999998</v>
      </c>
      <c r="N328" s="30">
        <v>51</v>
      </c>
      <c r="O328" s="30">
        <v>28.83</v>
      </c>
      <c r="P328" s="30">
        <v>1832.1</v>
      </c>
      <c r="Q328" s="30">
        <v>58.51</v>
      </c>
      <c r="R328" s="38">
        <v>0.34483999999999998</v>
      </c>
      <c r="S328" s="32">
        <v>0.22314000000000001</v>
      </c>
      <c r="T328" s="29">
        <v>1.1453500000000001</v>
      </c>
      <c r="U328" s="29">
        <v>0.30653999999999998</v>
      </c>
      <c r="V328" s="29">
        <v>0.35293999999999998</v>
      </c>
      <c r="W328" s="29">
        <v>0.17646999999999999</v>
      </c>
      <c r="X328" s="30">
        <v>169.05</v>
      </c>
      <c r="Y328" s="29">
        <v>0.81754000000000004</v>
      </c>
      <c r="Z328" s="29">
        <v>0.46092</v>
      </c>
      <c r="AA328" s="29">
        <v>0.17</v>
      </c>
      <c r="AB328" s="30">
        <v>20</v>
      </c>
      <c r="AC328" s="29">
        <v>0.32142999999999999</v>
      </c>
      <c r="AD328" s="30">
        <v>51</v>
      </c>
      <c r="AE328" s="29">
        <v>0.92157</v>
      </c>
      <c r="AF328" s="33">
        <v>3.371</v>
      </c>
      <c r="AG328" s="33">
        <v>4.1390000000000002</v>
      </c>
      <c r="AH328" s="33">
        <v>6.9710000000000001</v>
      </c>
      <c r="AI328" s="33">
        <v>19.052</v>
      </c>
      <c r="AJ328" s="33">
        <v>15.6</v>
      </c>
      <c r="AK328" s="34">
        <v>60</v>
      </c>
      <c r="AL328" s="29">
        <v>0.31373000000000001</v>
      </c>
      <c r="AM328" s="29">
        <v>0.35293999999999998</v>
      </c>
      <c r="AN328" s="50">
        <v>29396</v>
      </c>
      <c r="AO328" s="30">
        <v>299.3</v>
      </c>
      <c r="AP328" s="29">
        <v>0.25406000000000001</v>
      </c>
      <c r="AQ328" s="29">
        <v>0.53039000000000003</v>
      </c>
      <c r="AR328" s="29">
        <v>0.26800000000000002</v>
      </c>
      <c r="AS328" s="54">
        <v>17</v>
      </c>
      <c r="AT328" s="29">
        <v>0.38462000000000002</v>
      </c>
      <c r="AU328" s="29">
        <v>0.74953999999999998</v>
      </c>
      <c r="AV328" s="54">
        <v>10</v>
      </c>
      <c r="AW328" s="29">
        <v>0.65385000000000004</v>
      </c>
    </row>
    <row r="329" spans="1:49" x14ac:dyDescent="0.2">
      <c r="A329" s="17" t="str">
        <f t="shared" si="14"/>
        <v>Karlen</v>
      </c>
      <c r="B329" s="17" t="str">
        <f>IF(AND(OR(NOT(IsForecastDateRestricted),AND(D329&gt;=StartDate,D329&lt;=EndDate)),OR(NOT(IsTargetDateRestricted),AND(F329&gt;=FirstTargetDate,F329&lt;=EndTargetDate)),
OR(AND(Is1Week,E329="1 wk ahead inc death"),AND(Is2Week,E329="2 wk ahead inc death"),AND(Is3Week,E329="3 wk ahead inc death"),AND(Is4Week,E329="4 wk ahead inc death")),
OR(NOT(IsActiveModelsOnly),_xlfn.XLOOKUP(C329,'Model Analyzer'!B$4:B$100,'Model Analyzer'!C$4:C$100))),EvalData!C329,"NA")</f>
        <v>Karlen</v>
      </c>
      <c r="C329" s="17" t="s">
        <v>46</v>
      </c>
      <c r="D329" s="36" t="d">
        <v>2020-07-27</v>
      </c>
      <c r="E329" s="17" t="s">
        <v>11</v>
      </c>
      <c r="F329" s="36" t="d">
        <v>2020-08-01</v>
      </c>
      <c r="G329" s="30">
        <v>-1221</v>
      </c>
      <c r="H329" s="32">
        <v>-0.16600000000000001</v>
      </c>
      <c r="I329" s="28">
        <v>-0.15295</v>
      </c>
      <c r="J329" s="28">
        <v>-0.18057000000000001</v>
      </c>
      <c r="K329" s="29">
        <v>0.75</v>
      </c>
      <c r="L329" s="30">
        <v>17</v>
      </c>
      <c r="M329" s="29">
        <v>0.48387000000000002</v>
      </c>
      <c r="N329" s="30">
        <v>51</v>
      </c>
      <c r="O329" s="30">
        <v>13.68</v>
      </c>
      <c r="P329" s="30">
        <v>965.61</v>
      </c>
      <c r="Q329" s="30">
        <v>40.71</v>
      </c>
      <c r="R329" s="38">
        <v>0.25788</v>
      </c>
      <c r="S329" s="32">
        <v>-0.12744</v>
      </c>
      <c r="T329" s="29">
        <v>0.57887</v>
      </c>
      <c r="U329" s="29">
        <v>-1.26E-2</v>
      </c>
      <c r="V329" s="29">
        <v>0.41176000000000001</v>
      </c>
      <c r="W329" s="29">
        <v>0.11765</v>
      </c>
      <c r="X329" s="30">
        <v>133.75</v>
      </c>
      <c r="Y329" s="29">
        <v>0.47837000000000002</v>
      </c>
      <c r="Z329" s="29">
        <v>0.36899999999999999</v>
      </c>
      <c r="AA329" s="29">
        <v>0.58299999999999996</v>
      </c>
      <c r="AB329" s="30">
        <v>8</v>
      </c>
      <c r="AC329" s="29">
        <v>0.75</v>
      </c>
      <c r="AD329" s="30">
        <v>51</v>
      </c>
      <c r="AE329" s="29">
        <v>0.86275000000000002</v>
      </c>
      <c r="AF329" s="33">
        <v>1.7330000000000001</v>
      </c>
      <c r="AG329" s="33">
        <v>2.0409999999999999</v>
      </c>
      <c r="AH329" s="33">
        <v>2.5089999999999999</v>
      </c>
      <c r="AI329" s="33">
        <v>7.52</v>
      </c>
      <c r="AJ329" s="33">
        <v>7.6669999999999998</v>
      </c>
      <c r="AK329" s="34">
        <v>18</v>
      </c>
      <c r="AL329" s="29">
        <v>7.843E-2</v>
      </c>
      <c r="AM329" s="29">
        <v>0.23529</v>
      </c>
      <c r="AN329" s="50">
        <v>43581</v>
      </c>
      <c r="AO329" s="30">
        <v>185.6</v>
      </c>
      <c r="AP329" s="29">
        <v>0.48005999999999999</v>
      </c>
      <c r="AQ329" s="29">
        <v>1</v>
      </c>
      <c r="AR329" s="29">
        <v>0.57799999999999996</v>
      </c>
      <c r="AS329" s="54">
        <v>4</v>
      </c>
      <c r="AT329" s="29">
        <v>0.88461999999999996</v>
      </c>
      <c r="AU329" s="29">
        <v>0.90815000000000001</v>
      </c>
      <c r="AV329" s="54">
        <v>2</v>
      </c>
      <c r="AW329" s="29">
        <v>0.96153999999999995</v>
      </c>
    </row>
    <row r="330" spans="1:49" x14ac:dyDescent="0.2">
      <c r="A330" s="17" t="str">
        <f t="shared" si="14"/>
        <v>LANL</v>
      </c>
      <c r="B330" s="17" t="str">
        <f>IF(AND(OR(NOT(IsForecastDateRestricted),AND(D330&gt;=StartDate,D330&lt;=EndDate)),OR(NOT(IsTargetDateRestricted),AND(F330&gt;=FirstTargetDate,F330&lt;=EndTargetDate)),
OR(AND(Is1Week,E330="1 wk ahead inc death"),AND(Is2Week,E330="2 wk ahead inc death"),AND(Is3Week,E330="3 wk ahead inc death"),AND(Is4Week,E330="4 wk ahead inc death")),
OR(NOT(IsActiveModelsOnly),_xlfn.XLOOKUP(C330,'Model Analyzer'!B$4:B$100,'Model Analyzer'!C$4:C$100))),EvalData!C330,"NA")</f>
        <v>LANL</v>
      </c>
      <c r="C330" s="17" t="s">
        <v>20</v>
      </c>
      <c r="D330" s="36" t="d">
        <v>2020-07-27</v>
      </c>
      <c r="E330" s="17" t="s">
        <v>11</v>
      </c>
      <c r="F330" s="36" t="d">
        <v>2020-08-01</v>
      </c>
      <c r="G330" s="30">
        <v>-3031</v>
      </c>
      <c r="H330" s="32">
        <v>-0.47799999999999998</v>
      </c>
      <c r="I330" s="28">
        <v>-0.37968000000000002</v>
      </c>
      <c r="J330" s="28">
        <v>-0.61207999999999996</v>
      </c>
      <c r="K330" s="29">
        <v>0</v>
      </c>
      <c r="L330" s="30">
        <v>27</v>
      </c>
      <c r="M330" s="29">
        <v>0.16128999999999999</v>
      </c>
      <c r="N330" s="30">
        <v>51</v>
      </c>
      <c r="O330" s="30">
        <v>24.65</v>
      </c>
      <c r="P330" s="30">
        <v>2868.13</v>
      </c>
      <c r="Q330" s="30">
        <v>74.900000000000006</v>
      </c>
      <c r="R330" s="38">
        <v>0.41173999999999999</v>
      </c>
      <c r="S330" s="32">
        <v>-0.40547</v>
      </c>
      <c r="T330" s="29">
        <v>0.89927000000000001</v>
      </c>
      <c r="U330" s="29">
        <v>-0.37894</v>
      </c>
      <c r="V330" s="29">
        <v>0.27450999999999998</v>
      </c>
      <c r="W330" s="29">
        <v>0.33333000000000002</v>
      </c>
      <c r="X330" s="30">
        <v>218.02</v>
      </c>
      <c r="Y330" s="29">
        <v>0.58223999999999998</v>
      </c>
      <c r="Z330" s="29">
        <v>0.56535999999999997</v>
      </c>
      <c r="AA330" s="29">
        <v>3.5999999999999997E-2</v>
      </c>
      <c r="AB330" s="30">
        <v>27</v>
      </c>
      <c r="AC330" s="29">
        <v>7.1429999999999993E-2</v>
      </c>
      <c r="AD330" s="30">
        <v>51</v>
      </c>
      <c r="AE330" s="29">
        <v>0.88234999999999997</v>
      </c>
      <c r="AF330" s="33">
        <v>3.9430000000000001</v>
      </c>
      <c r="AG330" s="33">
        <v>5.3289999999999997</v>
      </c>
      <c r="AH330" s="33">
        <v>8.4</v>
      </c>
      <c r="AI330" s="33">
        <v>15.215999999999999</v>
      </c>
      <c r="AJ330" s="33">
        <v>18.5</v>
      </c>
      <c r="AK330" s="34">
        <v>40</v>
      </c>
      <c r="AL330" s="29">
        <v>0.43136999999999998</v>
      </c>
      <c r="AM330" s="29">
        <v>0.37254999999999999</v>
      </c>
      <c r="AN330" s="50">
        <v>62458</v>
      </c>
      <c r="AO330" s="30">
        <v>243.5</v>
      </c>
      <c r="AP330" s="29">
        <v>0.22120999999999999</v>
      </c>
      <c r="AQ330" s="29">
        <v>0.46182000000000001</v>
      </c>
      <c r="AR330" s="29">
        <v>8.3000000000000004E-2</v>
      </c>
      <c r="AS330" s="54">
        <v>21</v>
      </c>
      <c r="AT330" s="29">
        <v>0.23077</v>
      </c>
      <c r="AU330" s="29">
        <v>0.63915</v>
      </c>
      <c r="AV330" s="54">
        <v>14</v>
      </c>
      <c r="AW330" s="29">
        <v>0.5</v>
      </c>
    </row>
    <row r="331" spans="1:49" x14ac:dyDescent="0.2">
      <c r="A331" s="17" t="str">
        <f t="shared" si="14"/>
        <v>LNQ</v>
      </c>
      <c r="B331" s="17" t="str">
        <f>IF(AND(OR(NOT(IsForecastDateRestricted),AND(D331&gt;=StartDate,D331&lt;=EndDate)),OR(NOT(IsTargetDateRestricted),AND(F331&gt;=FirstTargetDate,F331&lt;=EndTargetDate)),
OR(AND(Is1Week,E331="1 wk ahead inc death"),AND(Is2Week,E331="2 wk ahead inc death"),AND(Is3Week,E331="3 wk ahead inc death"),AND(Is4Week,E331="4 wk ahead inc death")),
OR(NOT(IsActiveModelsOnly),_xlfn.XLOOKUP(C331,'Model Analyzer'!B$4:B$100,'Model Analyzer'!C$4:C$100))),EvalData!C331,"NA")</f>
        <v>LNQ</v>
      </c>
      <c r="C331" s="17" t="s">
        <v>47</v>
      </c>
      <c r="D331" s="36" t="d">
        <v>2020-07-27</v>
      </c>
      <c r="E331" s="17" t="s">
        <v>11</v>
      </c>
      <c r="F331" s="36" t="d">
        <v>2020-08-01</v>
      </c>
      <c r="G331" s="30">
        <v>-1134</v>
      </c>
      <c r="H331" s="32">
        <v>-0.153</v>
      </c>
      <c r="I331" s="28">
        <v>-0.14205000000000001</v>
      </c>
      <c r="J331" s="28">
        <v>-0.16556999999999999</v>
      </c>
      <c r="K331" s="29">
        <v>0.75</v>
      </c>
      <c r="L331" s="30">
        <v>16</v>
      </c>
      <c r="M331" s="29">
        <v>0.51612999999999998</v>
      </c>
      <c r="N331" s="30">
        <v>51</v>
      </c>
      <c r="O331" s="30">
        <v>23.64</v>
      </c>
      <c r="P331" s="30">
        <v>923.13</v>
      </c>
      <c r="Q331" s="30">
        <v>44.94</v>
      </c>
      <c r="R331" s="38">
        <v>0.33656000000000003</v>
      </c>
      <c r="S331" s="32">
        <v>-0.33646999999999999</v>
      </c>
      <c r="T331" s="29">
        <v>0.58255000000000001</v>
      </c>
      <c r="U331" s="29">
        <v>-0.43714999999999998</v>
      </c>
      <c r="V331" s="29">
        <v>0.37254999999999999</v>
      </c>
      <c r="W331" s="29">
        <v>0.17646999999999999</v>
      </c>
      <c r="X331" s="30">
        <v>133.29</v>
      </c>
      <c r="Y331" s="29">
        <v>0.39538000000000001</v>
      </c>
      <c r="Z331" s="29">
        <v>0.52700999999999998</v>
      </c>
      <c r="AA331" s="29">
        <v>0.26600000000000001</v>
      </c>
      <c r="AB331" s="30">
        <v>18</v>
      </c>
      <c r="AC331" s="29">
        <v>0.39285999999999999</v>
      </c>
      <c r="AD331" s="30">
        <v>51</v>
      </c>
      <c r="AE331" s="29">
        <v>1</v>
      </c>
      <c r="AF331" s="33">
        <v>6.2949999999999999</v>
      </c>
      <c r="AG331" s="33">
        <v>10.29</v>
      </c>
      <c r="AH331" s="33">
        <v>18.777999999999999</v>
      </c>
      <c r="AI331" s="33">
        <v>38.180999999999997</v>
      </c>
      <c r="AJ331" s="33">
        <v>54</v>
      </c>
      <c r="AK331" s="34">
        <v>86</v>
      </c>
      <c r="AL331" s="29">
        <v>0.25490000000000002</v>
      </c>
      <c r="AM331" s="29">
        <v>0.74509999999999998</v>
      </c>
      <c r="AN331" s="50">
        <v>12268</v>
      </c>
      <c r="AO331" s="30">
        <v>208.2</v>
      </c>
      <c r="AP331" s="29">
        <v>0.12497</v>
      </c>
      <c r="AQ331" s="29">
        <v>0.26090000000000002</v>
      </c>
      <c r="AR331" s="29">
        <v>0</v>
      </c>
      <c r="AS331" s="54">
        <v>27</v>
      </c>
      <c r="AT331" s="29">
        <v>0</v>
      </c>
      <c r="AU331" s="29">
        <v>0.45373000000000002</v>
      </c>
      <c r="AV331" s="54">
        <v>20</v>
      </c>
      <c r="AW331" s="29">
        <v>0.26923000000000002</v>
      </c>
    </row>
    <row r="332" spans="1:49" x14ac:dyDescent="0.2">
      <c r="A332" s="17" t="str">
        <f t="shared" si="14"/>
        <v>LSHTM</v>
      </c>
      <c r="B332" s="17" t="str">
        <f>IF(AND(OR(NOT(IsForecastDateRestricted),AND(D332&gt;=StartDate,D332&lt;=EndDate)),OR(NOT(IsTargetDateRestricted),AND(F332&gt;=FirstTargetDate,F332&lt;=EndTargetDate)),
OR(AND(Is1Week,E332="1 wk ahead inc death"),AND(Is2Week,E332="2 wk ahead inc death"),AND(Is3Week,E332="3 wk ahead inc death"),AND(Is4Week,E332="4 wk ahead inc death")),
OR(NOT(IsActiveModelsOnly),_xlfn.XLOOKUP(C332,'Model Analyzer'!B$4:B$100,'Model Analyzer'!C$4:C$100))),EvalData!C332,"NA")</f>
        <v>LSHTM</v>
      </c>
      <c r="C332" s="17" t="s">
        <v>21</v>
      </c>
      <c r="D332" s="36" t="d">
        <v>2020-07-27</v>
      </c>
      <c r="E332" s="17" t="s">
        <v>11</v>
      </c>
      <c r="F332" s="36" t="d">
        <v>2020-08-01</v>
      </c>
      <c r="G332" s="30">
        <v>254</v>
      </c>
      <c r="H332" s="32">
        <v>3.1E-2</v>
      </c>
      <c r="I332" s="28">
        <v>3.1820000000000001E-2</v>
      </c>
      <c r="J332" s="28">
        <v>3.1820000000000001E-2</v>
      </c>
      <c r="K332" s="29">
        <v>1</v>
      </c>
      <c r="L332" s="30">
        <v>3</v>
      </c>
      <c r="M332" s="29">
        <v>0.93547999999999998</v>
      </c>
      <c r="N332" s="30">
        <v>23</v>
      </c>
      <c r="O332" s="30">
        <v>3.48</v>
      </c>
      <c r="P332" s="30">
        <v>909.7</v>
      </c>
      <c r="Q332" s="30">
        <v>86.96</v>
      </c>
      <c r="R332" s="38">
        <v>0.24378</v>
      </c>
      <c r="S332" s="32">
        <v>0.19905</v>
      </c>
      <c r="T332" s="29">
        <v>0.41489999999999999</v>
      </c>
      <c r="U332" s="29">
        <v>0.20906</v>
      </c>
      <c r="V332" s="29">
        <v>0.39129999999999998</v>
      </c>
      <c r="W332" s="29">
        <v>8.6959999999999996E-2</v>
      </c>
      <c r="X332" s="30">
        <v>136.87</v>
      </c>
      <c r="Y332" s="29">
        <v>0.38033</v>
      </c>
      <c r="Z332" s="29">
        <v>0.31473000000000001</v>
      </c>
      <c r="AA332" s="29">
        <v>0.40300000000000002</v>
      </c>
      <c r="AB332" s="30">
        <v>14</v>
      </c>
      <c r="AC332" s="29">
        <v>0.53571000000000002</v>
      </c>
      <c r="AD332" s="30">
        <v>23</v>
      </c>
      <c r="AE332" s="29">
        <v>1</v>
      </c>
      <c r="AF332" s="33">
        <v>2.7970000000000002</v>
      </c>
      <c r="AG332" s="33">
        <v>6.1440000000000001</v>
      </c>
      <c r="AH332" s="33">
        <v>10.475</v>
      </c>
      <c r="AI332" s="33">
        <v>22.920999999999999</v>
      </c>
      <c r="AJ332" s="33">
        <v>21.167000000000002</v>
      </c>
      <c r="AK332" s="34">
        <v>57.027000000000001</v>
      </c>
      <c r="AL332" s="29">
        <v>0.34782999999999997</v>
      </c>
      <c r="AM332" s="29">
        <v>0.47826000000000002</v>
      </c>
      <c r="AN332" s="50">
        <v>15326</v>
      </c>
      <c r="AO332" s="30">
        <v>92.9</v>
      </c>
      <c r="AP332" s="29">
        <v>0.21565000000000001</v>
      </c>
      <c r="AQ332" s="29">
        <v>0.45019999999999999</v>
      </c>
      <c r="AR332" s="29">
        <v>8.3000000000000004E-2</v>
      </c>
      <c r="AS332" s="54">
        <v>21</v>
      </c>
      <c r="AT332" s="29">
        <v>0.23077</v>
      </c>
      <c r="AU332" s="29">
        <v>0.31466</v>
      </c>
      <c r="AV332" s="54">
        <v>22</v>
      </c>
      <c r="AW332" s="29">
        <v>0.19231000000000001</v>
      </c>
    </row>
    <row r="333" spans="1:49" x14ac:dyDescent="0.2">
      <c r="A333" s="17" t="str">
        <f t="shared" si="14"/>
        <v>MIT-CovAlliance</v>
      </c>
      <c r="B333" s="17" t="str">
        <f>IF(AND(OR(NOT(IsForecastDateRestricted),AND(D333&gt;=StartDate,D333&lt;=EndDate)),OR(NOT(IsTargetDateRestricted),AND(F333&gt;=FirstTargetDate,F333&lt;=EndTargetDate)),
OR(AND(Is1Week,E333="1 wk ahead inc death"),AND(Is2Week,E333="2 wk ahead inc death"),AND(Is3Week,E333="3 wk ahead inc death"),AND(Is4Week,E333="4 wk ahead inc death")),
OR(NOT(IsActiveModelsOnly),_xlfn.XLOOKUP(C333,'Model Analyzer'!B$4:B$100,'Model Analyzer'!C$4:C$100))),EvalData!C333,"NA")</f>
        <v>MIT-CovAlliance</v>
      </c>
      <c r="C333" s="17" t="s">
        <v>22</v>
      </c>
      <c r="D333" s="36" t="d">
        <v>2020-07-27</v>
      </c>
      <c r="E333" s="17" t="s">
        <v>11</v>
      </c>
      <c r="F333" s="36" t="d">
        <v>2020-08-01</v>
      </c>
      <c r="G333" s="30">
        <v>-3540</v>
      </c>
      <c r="H333" s="32">
        <v>-0.58599999999999997</v>
      </c>
      <c r="I333" s="28">
        <v>-0.44344</v>
      </c>
      <c r="J333" s="28">
        <v>-0.79676000000000002</v>
      </c>
      <c r="K333" s="29">
        <v>0</v>
      </c>
      <c r="L333" s="30">
        <v>31</v>
      </c>
      <c r="M333" s="29">
        <v>3.2259999999999997E-2</v>
      </c>
      <c r="N333" s="30">
        <v>51</v>
      </c>
      <c r="O333" s="30">
        <v>22.72</v>
      </c>
      <c r="P333" s="30">
        <v>3206.79</v>
      </c>
      <c r="Q333" s="30">
        <v>87.41</v>
      </c>
      <c r="R333" s="38">
        <v>0.43412000000000001</v>
      </c>
      <c r="S333" s="32">
        <v>-0.28767999999999999</v>
      </c>
      <c r="T333" s="29">
        <v>0.85372999999999999</v>
      </c>
      <c r="U333" s="29">
        <v>-0.43774999999999997</v>
      </c>
      <c r="V333" s="29">
        <v>0.25490000000000002</v>
      </c>
      <c r="W333" s="29">
        <v>0.25490000000000002</v>
      </c>
      <c r="X333" s="30">
        <v>257.29000000000002</v>
      </c>
      <c r="Y333" s="29">
        <v>0.50992000000000004</v>
      </c>
      <c r="Z333" s="29">
        <v>0.56784999999999997</v>
      </c>
      <c r="AA333" s="29">
        <v>5.2999999999999999E-2</v>
      </c>
      <c r="AB333" s="30">
        <v>24</v>
      </c>
      <c r="AC333" s="29">
        <v>0.17857000000000001</v>
      </c>
      <c r="AD333" s="30">
        <v>51</v>
      </c>
      <c r="AE333" s="29">
        <v>0.84314</v>
      </c>
      <c r="AF333" s="33">
        <v>7.8150000000000004</v>
      </c>
      <c r="AG333" s="33">
        <v>8.0079999999999991</v>
      </c>
      <c r="AH333" s="33">
        <v>8.125</v>
      </c>
      <c r="AI333" s="33">
        <v>8.6790000000000003</v>
      </c>
      <c r="AJ333" s="33">
        <v>8.8379999999999992</v>
      </c>
      <c r="AK333" s="34">
        <v>11</v>
      </c>
      <c r="AL333" s="29">
        <v>0.66666999999999998</v>
      </c>
      <c r="AM333" s="29">
        <v>0.13725000000000001</v>
      </c>
      <c r="AN333" s="50">
        <v>83905</v>
      </c>
      <c r="AO333" s="30">
        <v>200.4</v>
      </c>
      <c r="AP333" s="29">
        <v>0.21917</v>
      </c>
      <c r="AQ333" s="29">
        <v>0.45756000000000002</v>
      </c>
      <c r="AR333" s="29">
        <v>4.1000000000000002E-2</v>
      </c>
      <c r="AS333" s="54">
        <v>25</v>
      </c>
      <c r="AT333" s="29">
        <v>7.6920000000000002E-2</v>
      </c>
      <c r="AU333" s="29">
        <v>0.59326999999999996</v>
      </c>
      <c r="AV333" s="54">
        <v>15</v>
      </c>
      <c r="AW333" s="29">
        <v>0.46154000000000001</v>
      </c>
    </row>
    <row r="334" spans="1:49" x14ac:dyDescent="0.2">
      <c r="A334" s="17" t="str">
        <f t="shared" si="14"/>
        <v>MOBS</v>
      </c>
      <c r="B334" s="17" t="str">
        <f>IF(AND(OR(NOT(IsForecastDateRestricted),AND(D334&gt;=StartDate,D334&lt;=EndDate)),OR(NOT(IsTargetDateRestricted),AND(F334&gt;=FirstTargetDate,F334&lt;=EndTargetDate)),
OR(AND(Is1Week,E334="1 wk ahead inc death"),AND(Is2Week,E334="2 wk ahead inc death"),AND(Is3Week,E334="3 wk ahead inc death"),AND(Is4Week,E334="4 wk ahead inc death")),
OR(NOT(IsActiveModelsOnly),_xlfn.XLOOKUP(C334,'Model Analyzer'!B$4:B$100,'Model Analyzer'!C$4:C$100))),EvalData!C334,"NA")</f>
        <v>MOBS</v>
      </c>
      <c r="C334" s="17" t="s">
        <v>24</v>
      </c>
      <c r="D334" s="36" t="d">
        <v>2020-07-27</v>
      </c>
      <c r="E334" s="17" t="s">
        <v>11</v>
      </c>
      <c r="F334" s="36" t="d">
        <v>2020-08-01</v>
      </c>
      <c r="G334" s="30">
        <v>-1128</v>
      </c>
      <c r="H334" s="32">
        <v>-0.152</v>
      </c>
      <c r="I334" s="28">
        <v>-0.14130000000000001</v>
      </c>
      <c r="J334" s="28">
        <v>-0.16455</v>
      </c>
      <c r="K334" s="29">
        <v>0.75</v>
      </c>
      <c r="L334" s="30">
        <v>15</v>
      </c>
      <c r="M334" s="29">
        <v>0.54839000000000004</v>
      </c>
      <c r="N334" s="30">
        <v>50</v>
      </c>
      <c r="O334" s="30">
        <v>17.309999999999999</v>
      </c>
      <c r="P334" s="30">
        <v>2884.1</v>
      </c>
      <c r="Q334" s="30">
        <v>60.32</v>
      </c>
      <c r="R334" s="38">
        <v>0.34312999999999999</v>
      </c>
      <c r="S334" s="32">
        <v>-0.14208999999999999</v>
      </c>
      <c r="T334" s="29">
        <v>0.67850999999999995</v>
      </c>
      <c r="U334" s="29">
        <v>1.532E-2</v>
      </c>
      <c r="V334" s="29">
        <v>0.36</v>
      </c>
      <c r="W334" s="29">
        <v>0.18</v>
      </c>
      <c r="X334" s="30">
        <v>181.2</v>
      </c>
      <c r="Y334" s="29">
        <v>0.56115000000000004</v>
      </c>
      <c r="Z334" s="29">
        <v>0.45405000000000001</v>
      </c>
      <c r="AA334" s="29">
        <v>0.23599999999999999</v>
      </c>
      <c r="AB334" s="30">
        <v>19</v>
      </c>
      <c r="AC334" s="29">
        <v>0.35714000000000001</v>
      </c>
      <c r="AD334" s="30">
        <v>50</v>
      </c>
      <c r="AE334" s="29">
        <v>0.62</v>
      </c>
      <c r="AF334" s="33">
        <v>1.4179999999999999</v>
      </c>
      <c r="AG334" s="33">
        <v>1.8360000000000001</v>
      </c>
      <c r="AH334" s="33">
        <v>2.387</v>
      </c>
      <c r="AI334" s="33">
        <v>6.0540000000000003</v>
      </c>
      <c r="AJ334" s="33">
        <v>4.875</v>
      </c>
      <c r="AK334" s="34">
        <v>12.009</v>
      </c>
      <c r="AL334" s="29">
        <v>0.1</v>
      </c>
      <c r="AM334" s="29">
        <v>0.14000000000000001</v>
      </c>
      <c r="AN334" s="50">
        <v>65650</v>
      </c>
      <c r="AO334" s="30">
        <v>273.10000000000002</v>
      </c>
      <c r="AP334" s="29">
        <v>0.52305999999999997</v>
      </c>
      <c r="AQ334" s="29">
        <v>1</v>
      </c>
      <c r="AR334" s="29">
        <v>0.39200000000000002</v>
      </c>
      <c r="AS334" s="54">
        <v>9</v>
      </c>
      <c r="AT334" s="29">
        <v>0.69230999999999998</v>
      </c>
      <c r="AU334" s="29">
        <v>0.63983000000000001</v>
      </c>
      <c r="AV334" s="54">
        <v>13</v>
      </c>
      <c r="AW334" s="29">
        <v>0.53846000000000005</v>
      </c>
    </row>
    <row r="335" spans="1:49" x14ac:dyDescent="0.2">
      <c r="A335" s="17" t="str">
        <f t="shared" si="14"/>
        <v>NotreDame-Mobility</v>
      </c>
      <c r="B335" s="17" t="str">
        <f>IF(AND(OR(NOT(IsForecastDateRestricted),AND(D335&gt;=StartDate,D335&lt;=EndDate)),OR(NOT(IsTargetDateRestricted),AND(F335&gt;=FirstTargetDate,F335&lt;=EndTargetDate)),
OR(AND(Is1Week,E335="1 wk ahead inc death"),AND(Is2Week,E335="2 wk ahead inc death"),AND(Is3Week,E335="3 wk ahead inc death"),AND(Is4Week,E335="4 wk ahead inc death")),
OR(NOT(IsActiveModelsOnly),_xlfn.XLOOKUP(C335,'Model Analyzer'!B$4:B$100,'Model Analyzer'!C$4:C$100))),EvalData!C335,"NA")</f>
        <v>NotreDame-Mobility</v>
      </c>
      <c r="C335" s="17" t="s">
        <v>25</v>
      </c>
      <c r="D335" s="36" t="d">
        <v>2020-07-27</v>
      </c>
      <c r="E335" s="17" t="s">
        <v>11</v>
      </c>
      <c r="F335" s="36" t="d">
        <v>2020-08-01</v>
      </c>
      <c r="G335" s="30">
        <v>-3044</v>
      </c>
      <c r="H335" s="32">
        <v>-0.48</v>
      </c>
      <c r="I335" s="28">
        <v>-0.38130999999999998</v>
      </c>
      <c r="J335" s="28">
        <v>-0.61631999999999998</v>
      </c>
      <c r="K335" s="29">
        <v>0</v>
      </c>
      <c r="L335" s="30">
        <v>28</v>
      </c>
      <c r="M335" s="29">
        <v>0.12903000000000001</v>
      </c>
      <c r="N335" s="30">
        <v>51</v>
      </c>
      <c r="O335" s="30">
        <v>25.66</v>
      </c>
      <c r="P335" s="30">
        <v>1860.93</v>
      </c>
      <c r="Q335" s="30">
        <v>69.25</v>
      </c>
      <c r="R335" s="38">
        <v>0.48601</v>
      </c>
      <c r="S335" s="32">
        <v>-0.54473000000000005</v>
      </c>
      <c r="T335" s="29">
        <v>0.98070999999999997</v>
      </c>
      <c r="U335" s="29">
        <v>-0.38086999999999999</v>
      </c>
      <c r="V335" s="29">
        <v>0.21568999999999999</v>
      </c>
      <c r="W335" s="29">
        <v>0.33333000000000002</v>
      </c>
      <c r="X335" s="30">
        <v>174.22</v>
      </c>
      <c r="Y335" s="29">
        <v>0.64410000000000001</v>
      </c>
      <c r="Z335" s="29">
        <v>0.54313999999999996</v>
      </c>
      <c r="AA335" s="29">
        <v>4.8000000000000001E-2</v>
      </c>
      <c r="AB335" s="30">
        <v>25</v>
      </c>
      <c r="AC335" s="29">
        <v>0.14285999999999999</v>
      </c>
      <c r="AD335" s="30">
        <v>51</v>
      </c>
      <c r="AE335" s="29">
        <v>0.64705999999999997</v>
      </c>
      <c r="AF335" s="33">
        <v>2.383</v>
      </c>
      <c r="AG335" s="33">
        <v>3.0840000000000001</v>
      </c>
      <c r="AH335" s="33">
        <v>7.7830000000000004</v>
      </c>
      <c r="AI335" s="33">
        <v>20.591000000000001</v>
      </c>
      <c r="AJ335" s="33">
        <v>23</v>
      </c>
      <c r="AK335" s="34">
        <v>41.667000000000002</v>
      </c>
      <c r="AL335" s="29">
        <v>0.11765</v>
      </c>
      <c r="AM335" s="29">
        <v>0.37254999999999999</v>
      </c>
      <c r="AN335" s="50">
        <v>66490</v>
      </c>
      <c r="AO335" s="30">
        <v>268.89999999999998</v>
      </c>
      <c r="AP335" s="29">
        <v>0.28614000000000001</v>
      </c>
      <c r="AQ335" s="29">
        <v>0.59736999999999996</v>
      </c>
      <c r="AR335" s="29">
        <v>0.16500000000000001</v>
      </c>
      <c r="AS335" s="54">
        <v>19</v>
      </c>
      <c r="AT335" s="29">
        <v>0.30769000000000002</v>
      </c>
      <c r="AU335" s="29">
        <v>0.51900000000000002</v>
      </c>
      <c r="AV335" s="54">
        <v>17</v>
      </c>
      <c r="AW335" s="29">
        <v>0.38462000000000002</v>
      </c>
    </row>
    <row r="336" spans="1:49" x14ac:dyDescent="0.2">
      <c r="A336" s="17" t="str">
        <f t="shared" si="14"/>
        <v>Oliver Wyman</v>
      </c>
      <c r="B336" s="17" t="str">
        <f>IF(AND(OR(NOT(IsForecastDateRestricted),AND(D336&gt;=StartDate,D336&lt;=EndDate)),OR(NOT(IsTargetDateRestricted),AND(F336&gt;=FirstTargetDate,F336&lt;=EndTargetDate)),
OR(AND(Is1Week,E336="1 wk ahead inc death"),AND(Is2Week,E336="2 wk ahead inc death"),AND(Is3Week,E336="3 wk ahead inc death"),AND(Is4Week,E336="4 wk ahead inc death")),
OR(NOT(IsActiveModelsOnly),_xlfn.XLOOKUP(C336,'Model Analyzer'!B$4:B$100,'Model Analyzer'!C$4:C$100))),EvalData!C336,"NA")</f>
        <v>Oliver Wyman</v>
      </c>
      <c r="C336" s="17" t="s">
        <v>26</v>
      </c>
      <c r="D336" s="36" t="d">
        <v>2020-07-27</v>
      </c>
      <c r="E336" s="17" t="s">
        <v>11</v>
      </c>
      <c r="F336" s="36" t="d">
        <v>2020-08-01</v>
      </c>
      <c r="G336" s="30">
        <v>-1424</v>
      </c>
      <c r="H336" s="32">
        <v>-0.19600000000000001</v>
      </c>
      <c r="I336" s="28">
        <v>-0.17838000000000001</v>
      </c>
      <c r="J336" s="28">
        <v>-0.21711</v>
      </c>
      <c r="K336" s="29">
        <v>0.75</v>
      </c>
      <c r="L336" s="30">
        <v>19</v>
      </c>
      <c r="M336" s="29">
        <v>0.41935</v>
      </c>
      <c r="N336" s="30">
        <v>51</v>
      </c>
      <c r="O336" s="30">
        <v>12.55</v>
      </c>
      <c r="P336" s="30">
        <v>822.99</v>
      </c>
      <c r="Q336" s="30">
        <v>41.49</v>
      </c>
      <c r="R336" s="38">
        <v>0.25063000000000002</v>
      </c>
      <c r="S336" s="32">
        <v>-0.16363</v>
      </c>
      <c r="T336" s="29">
        <v>0.51824999999999999</v>
      </c>
      <c r="U336" s="29">
        <v>-0.15620000000000001</v>
      </c>
      <c r="V336" s="29">
        <v>0.41176000000000001</v>
      </c>
      <c r="W336" s="29">
        <v>0.11765</v>
      </c>
      <c r="X336" s="30">
        <v>119.17</v>
      </c>
      <c r="Y336" s="29">
        <v>0.39696999999999999</v>
      </c>
      <c r="Z336" s="29">
        <v>0.38944000000000001</v>
      </c>
      <c r="AA336" s="29">
        <v>0.59799999999999998</v>
      </c>
      <c r="AB336" s="30">
        <v>7</v>
      </c>
      <c r="AC336" s="29">
        <v>0.78571000000000002</v>
      </c>
      <c r="AD336" s="30">
        <v>51</v>
      </c>
      <c r="AE336" s="29">
        <v>0.96077999999999997</v>
      </c>
      <c r="AF336" s="33">
        <v>2.5750000000000002</v>
      </c>
      <c r="AG336" s="33">
        <v>3.7189999999999999</v>
      </c>
      <c r="AH336" s="33">
        <v>7.7190000000000003</v>
      </c>
      <c r="AI336" s="33">
        <v>45.581000000000003</v>
      </c>
      <c r="AJ336" s="33">
        <v>29</v>
      </c>
      <c r="AK336" s="34">
        <v>110</v>
      </c>
      <c r="AL336" s="29">
        <v>0.25490000000000002</v>
      </c>
      <c r="AM336" s="29">
        <v>0.43136999999999998</v>
      </c>
      <c r="AN336" s="50">
        <v>20027</v>
      </c>
      <c r="AO336" s="30">
        <v>122.5</v>
      </c>
      <c r="AP336" s="29">
        <v>0.25445000000000001</v>
      </c>
      <c r="AQ336" s="29">
        <v>0.53122000000000003</v>
      </c>
      <c r="AR336" s="29">
        <v>0.28899999999999998</v>
      </c>
      <c r="AS336" s="54">
        <v>14</v>
      </c>
      <c r="AT336" s="29">
        <v>0.5</v>
      </c>
      <c r="AU336" s="29">
        <v>0.78024000000000004</v>
      </c>
      <c r="AV336" s="54">
        <v>9</v>
      </c>
      <c r="AW336" s="29">
        <v>0.69230999999999998</v>
      </c>
    </row>
    <row r="337" spans="1:49" x14ac:dyDescent="0.2">
      <c r="A337" s="17" t="str">
        <f t="shared" si="14"/>
        <v>PSI</v>
      </c>
      <c r="B337" s="17" t="str">
        <f>IF(AND(OR(NOT(IsForecastDateRestricted),AND(D337&gt;=StartDate,D337&lt;=EndDate)),OR(NOT(IsTargetDateRestricted),AND(F337&gt;=FirstTargetDate,F337&lt;=EndTargetDate)),
OR(AND(Is1Week,E337="1 wk ahead inc death"),AND(Is2Week,E337="2 wk ahead inc death"),AND(Is3Week,E337="3 wk ahead inc death"),AND(Is4Week,E337="4 wk ahead inc death")),
OR(NOT(IsActiveModelsOnly),_xlfn.XLOOKUP(C337,'Model Analyzer'!B$4:B$100,'Model Analyzer'!C$4:C$100))),EvalData!C337,"NA")</f>
        <v>PSI</v>
      </c>
      <c r="C337" s="17" t="s">
        <v>27</v>
      </c>
      <c r="D337" s="36" t="d">
        <v>2020-07-27</v>
      </c>
      <c r="E337" s="17" t="s">
        <v>11</v>
      </c>
      <c r="F337" s="36" t="d">
        <v>2020-08-01</v>
      </c>
      <c r="G337" s="26">
        <v>-591</v>
      </c>
      <c r="H337" s="27">
        <v>-7.6999999999999999E-2</v>
      </c>
      <c r="I337" s="28">
        <v>-7.4029999999999999E-2</v>
      </c>
      <c r="J337" s="28">
        <v>-7.9949999999999993E-2</v>
      </c>
      <c r="K337" s="29">
        <v>0.9</v>
      </c>
      <c r="L337" s="30">
        <v>6</v>
      </c>
      <c r="M337" s="29">
        <v>0.83870999999999996</v>
      </c>
      <c r="N337" s="30">
        <v>51</v>
      </c>
      <c r="O337" s="26">
        <v>42</v>
      </c>
      <c r="P337" s="26">
        <v>1356.33</v>
      </c>
      <c r="Q337" s="26">
        <v>43.06</v>
      </c>
      <c r="R337" s="31">
        <v>0.43880999999999998</v>
      </c>
      <c r="S337" s="32">
        <v>-0.37844</v>
      </c>
      <c r="T337" s="29">
        <v>1.2803199999999999</v>
      </c>
      <c r="U337" s="29">
        <v>-0.57169999999999999</v>
      </c>
      <c r="V337" s="29">
        <v>0.27450999999999998</v>
      </c>
      <c r="W337" s="29">
        <v>0.33333000000000002</v>
      </c>
      <c r="X337" s="30">
        <v>75.150000000000006</v>
      </c>
      <c r="Y337" s="29">
        <v>0.71831999999999996</v>
      </c>
      <c r="Z337" s="29">
        <v>0.63822000000000001</v>
      </c>
      <c r="AA337" s="29">
        <v>0.124</v>
      </c>
      <c r="AB337" s="30">
        <v>22</v>
      </c>
      <c r="AC337" s="29">
        <v>0.25</v>
      </c>
      <c r="AD337" s="30">
        <v>51</v>
      </c>
      <c r="AE337" s="29">
        <v>0.49020000000000002</v>
      </c>
      <c r="AF337" s="33">
        <v>1.423</v>
      </c>
      <c r="AG337" s="33">
        <v>1.607</v>
      </c>
      <c r="AH337" s="33">
        <v>1.923</v>
      </c>
      <c r="AI337" s="33">
        <v>5.0199999999999996</v>
      </c>
      <c r="AJ337" s="33">
        <v>4</v>
      </c>
      <c r="AK337" s="34">
        <v>9</v>
      </c>
      <c r="AL337" s="29">
        <v>9.8040000000000002E-2</v>
      </c>
      <c r="AM337" s="29">
        <v>5.8819999999999997E-2</v>
      </c>
      <c r="AN337" s="50">
        <v>49510</v>
      </c>
      <c r="AO337" s="30">
        <v>559.5</v>
      </c>
      <c r="AP337" s="29">
        <v>0.58779000000000003</v>
      </c>
      <c r="AQ337" s="29">
        <v>1</v>
      </c>
      <c r="AR337" s="29">
        <v>0.35099999999999998</v>
      </c>
      <c r="AS337" s="54">
        <v>11</v>
      </c>
      <c r="AT337" s="29">
        <v>0.61538000000000004</v>
      </c>
      <c r="AU337" s="29">
        <v>0.51600000000000001</v>
      </c>
      <c r="AV337" s="54">
        <v>18</v>
      </c>
      <c r="AW337" s="29">
        <v>0.34615000000000001</v>
      </c>
    </row>
    <row r="338" spans="1:49" x14ac:dyDescent="0.2">
      <c r="A338" s="17" t="str">
        <f t="shared" si="14"/>
        <v>QJHong</v>
      </c>
      <c r="B338" s="17" t="str">
        <f>IF(AND(OR(NOT(IsForecastDateRestricted),AND(D338&gt;=StartDate,D338&lt;=EndDate)),OR(NOT(IsTargetDateRestricted),AND(F338&gt;=FirstTargetDate,F338&lt;=EndTargetDate)),
OR(AND(Is1Week,E338="1 wk ahead inc death"),AND(Is2Week,E338="2 wk ahead inc death"),AND(Is3Week,E338="3 wk ahead inc death"),AND(Is4Week,E338="4 wk ahead inc death")),
OR(NOT(IsActiveModelsOnly),_xlfn.XLOOKUP(C338,'Model Analyzer'!B$4:B$100,'Model Analyzer'!C$4:C$100))),EvalData!C338,"NA")</f>
        <v>QJHong</v>
      </c>
      <c r="C338" s="17" t="s">
        <v>28</v>
      </c>
      <c r="D338" s="36" t="d">
        <v>2020-07-27</v>
      </c>
      <c r="E338" s="17" t="s">
        <v>11</v>
      </c>
      <c r="F338" s="36" t="d">
        <v>2020-08-01</v>
      </c>
      <c r="G338" s="30">
        <v>-1026</v>
      </c>
      <c r="H338" s="32">
        <v>-0.13800000000000001</v>
      </c>
      <c r="I338" s="28">
        <v>-0.12852</v>
      </c>
      <c r="J338" s="28">
        <v>-0.14748</v>
      </c>
      <c r="K338" s="29">
        <v>0.75</v>
      </c>
      <c r="L338" s="30">
        <v>12</v>
      </c>
      <c r="M338" s="29">
        <v>0.64515999999999996</v>
      </c>
      <c r="O338" s="30"/>
      <c r="P338" s="30"/>
      <c r="Q338" s="30"/>
      <c r="R338" s="38"/>
    </row>
    <row r="339" spans="1:49" x14ac:dyDescent="0.2">
      <c r="A339" s="17" t="str">
        <f t="shared" si="14"/>
        <v>STH</v>
      </c>
      <c r="B339" s="17" t="str">
        <f>IF(AND(OR(NOT(IsForecastDateRestricted),AND(D339&gt;=StartDate,D339&lt;=EndDate)),OR(NOT(IsTargetDateRestricted),AND(F339&gt;=FirstTargetDate,F339&lt;=EndTargetDate)),
OR(AND(Is1Week,E339="1 wk ahead inc death"),AND(Is2Week,E339="2 wk ahead inc death"),AND(Is3Week,E339="3 wk ahead inc death"),AND(Is4Week,E339="4 wk ahead inc death")),
OR(NOT(IsActiveModelsOnly),_xlfn.XLOOKUP(C339,'Model Analyzer'!B$4:B$100,'Model Analyzer'!C$4:C$100))),EvalData!C339,"NA")</f>
        <v>STH</v>
      </c>
      <c r="C339" s="17" t="s">
        <v>42</v>
      </c>
      <c r="D339" s="36" t="d">
        <v>2020-07-27</v>
      </c>
      <c r="E339" s="17" t="s">
        <v>11</v>
      </c>
      <c r="F339" s="36" t="d">
        <v>2020-08-01</v>
      </c>
      <c r="G339" s="30">
        <v>-841</v>
      </c>
      <c r="H339" s="32">
        <v>-0.111</v>
      </c>
      <c r="I339" s="28">
        <v>-0.10535</v>
      </c>
      <c r="J339" s="28">
        <v>-0.11774999999999999</v>
      </c>
      <c r="K339" s="29">
        <v>0.75</v>
      </c>
      <c r="L339" s="30">
        <v>8</v>
      </c>
      <c r="M339" s="29">
        <v>0.77419000000000004</v>
      </c>
      <c r="O339" s="30"/>
      <c r="P339" s="30"/>
      <c r="Q339" s="30"/>
      <c r="R339" s="38"/>
    </row>
    <row r="340" spans="1:49" x14ac:dyDescent="0.2">
      <c r="A340" s="17" t="str">
        <f t="shared" si="14"/>
        <v>UA</v>
      </c>
      <c r="B340" s="17" t="str">
        <f>IF(AND(OR(NOT(IsForecastDateRestricted),AND(D340&gt;=StartDate,D340&lt;=EndDate)),OR(NOT(IsTargetDateRestricted),AND(F340&gt;=FirstTargetDate,F340&lt;=EndTargetDate)),
OR(AND(Is1Week,E340="1 wk ahead inc death"),AND(Is2Week,E340="2 wk ahead inc death"),AND(Is3Week,E340="3 wk ahead inc death"),AND(Is4Week,E340="4 wk ahead inc death")),
OR(NOT(IsActiveModelsOnly),_xlfn.XLOOKUP(C340,'Model Analyzer'!B$4:B$100,'Model Analyzer'!C$4:C$100))),EvalData!C340,"NA")</f>
        <v>UA</v>
      </c>
      <c r="C340" s="17" t="s">
        <v>29</v>
      </c>
      <c r="D340" s="36" t="d">
        <v>2020-07-27</v>
      </c>
      <c r="E340" s="17" t="s">
        <v>11</v>
      </c>
      <c r="F340" s="36" t="d">
        <v>2020-08-01</v>
      </c>
      <c r="G340" s="30">
        <v>-893</v>
      </c>
      <c r="H340" s="32">
        <v>-0.11899999999999999</v>
      </c>
      <c r="I340" s="28">
        <v>-0.11186</v>
      </c>
      <c r="J340" s="28">
        <v>-0.12595000000000001</v>
      </c>
      <c r="K340" s="29">
        <v>0.75</v>
      </c>
      <c r="L340" s="30">
        <v>9</v>
      </c>
      <c r="M340" s="29">
        <v>0.74194000000000004</v>
      </c>
      <c r="N340" s="30">
        <v>51</v>
      </c>
      <c r="O340" s="30">
        <v>16.05</v>
      </c>
      <c r="P340" s="30">
        <v>687.51</v>
      </c>
      <c r="Q340" s="30">
        <v>33.1</v>
      </c>
      <c r="R340" s="38">
        <v>0.23843</v>
      </c>
      <c r="S340" s="32">
        <v>-9.2749999999999999E-2</v>
      </c>
      <c r="T340" s="29">
        <v>0.60045999999999999</v>
      </c>
      <c r="U340" s="29">
        <v>-3.5249999999999997E-2</v>
      </c>
      <c r="V340" s="29">
        <v>0.58823999999999999</v>
      </c>
      <c r="W340" s="29">
        <v>0.11765</v>
      </c>
      <c r="X340" s="30">
        <v>96.46</v>
      </c>
      <c r="Y340" s="29">
        <v>0.46838999999999997</v>
      </c>
      <c r="Z340" s="29">
        <v>0.37151000000000001</v>
      </c>
      <c r="AA340" s="29">
        <v>0.66300000000000003</v>
      </c>
      <c r="AB340" s="30">
        <v>3</v>
      </c>
      <c r="AC340" s="29">
        <v>0.92857000000000001</v>
      </c>
      <c r="AD340" s="30">
        <v>51</v>
      </c>
      <c r="AE340" s="29">
        <v>0.54901999999999995</v>
      </c>
      <c r="AF340" s="33">
        <v>1.2110000000000001</v>
      </c>
      <c r="AG340" s="33">
        <v>1.3939999999999999</v>
      </c>
      <c r="AH340" s="33">
        <v>1.657</v>
      </c>
      <c r="AI340" s="33">
        <v>2.5590000000000002</v>
      </c>
      <c r="AJ340" s="33">
        <v>2.2360000000000002</v>
      </c>
      <c r="AK340" s="34">
        <v>5</v>
      </c>
      <c r="AL340" s="29">
        <v>5.8819999999999997E-2</v>
      </c>
      <c r="AM340" s="29">
        <v>0</v>
      </c>
      <c r="AN340" s="50">
        <v>44997</v>
      </c>
      <c r="AO340" s="30">
        <v>421.1</v>
      </c>
      <c r="AP340" s="29">
        <v>0.68933999999999995</v>
      </c>
      <c r="AQ340" s="29">
        <v>1</v>
      </c>
      <c r="AR340" s="29">
        <v>0.51600000000000001</v>
      </c>
      <c r="AS340" s="54">
        <v>6</v>
      </c>
      <c r="AT340" s="29">
        <v>0.80769000000000002</v>
      </c>
      <c r="AU340" s="29">
        <v>0.57791999999999999</v>
      </c>
      <c r="AV340" s="54">
        <v>16</v>
      </c>
      <c r="AW340" s="29">
        <v>0.42308000000000001</v>
      </c>
    </row>
    <row r="341" spans="1:49" x14ac:dyDescent="0.2">
      <c r="A341" s="17" t="str">
        <f t="shared" si="14"/>
        <v>UCLA</v>
      </c>
      <c r="B341" s="17" t="str">
        <f>IF(AND(OR(NOT(IsForecastDateRestricted),AND(D341&gt;=StartDate,D341&lt;=EndDate)),OR(NOT(IsTargetDateRestricted),AND(F341&gt;=FirstTargetDate,F341&lt;=EndTargetDate)),
OR(AND(Is1Week,E341="1 wk ahead inc death"),AND(Is2Week,E341="2 wk ahead inc death"),AND(Is3Week,E341="3 wk ahead inc death"),AND(Is4Week,E341="4 wk ahead inc death")),
OR(NOT(IsActiveModelsOnly),_xlfn.XLOOKUP(C341,'Model Analyzer'!B$4:B$100,'Model Analyzer'!C$4:C$100))),EvalData!C341,"NA")</f>
        <v>UCLA</v>
      </c>
      <c r="C341" s="17" t="s">
        <v>30</v>
      </c>
      <c r="D341" s="36" t="d">
        <v>2020-07-27</v>
      </c>
      <c r="E341" s="17" t="s">
        <v>11</v>
      </c>
      <c r="F341" s="36" t="d">
        <v>2020-08-01</v>
      </c>
      <c r="G341" s="30">
        <v>-412</v>
      </c>
      <c r="H341" s="32">
        <v>-5.2999999999999999E-2</v>
      </c>
      <c r="I341" s="28">
        <v>-5.1610000000000003E-2</v>
      </c>
      <c r="J341" s="28">
        <v>-5.4420000000000003E-2</v>
      </c>
      <c r="K341" s="29">
        <v>0.9</v>
      </c>
      <c r="L341" s="30">
        <v>4</v>
      </c>
      <c r="M341" s="29">
        <v>0.90322999999999998</v>
      </c>
      <c r="N341" s="30">
        <v>51</v>
      </c>
      <c r="O341" s="30">
        <v>19.91</v>
      </c>
      <c r="P341" s="30">
        <v>1471.23</v>
      </c>
      <c r="Q341" s="30">
        <v>42.86</v>
      </c>
      <c r="R341" s="38">
        <v>0.2656</v>
      </c>
      <c r="S341" s="32">
        <v>-0.14953</v>
      </c>
      <c r="T341" s="29">
        <v>0.75800000000000001</v>
      </c>
      <c r="U341" s="29">
        <v>1.4590000000000001E-2</v>
      </c>
      <c r="V341" s="29">
        <v>0.39216000000000001</v>
      </c>
      <c r="W341" s="29">
        <v>0.13725000000000001</v>
      </c>
      <c r="X341" s="30">
        <v>104.8</v>
      </c>
      <c r="Y341" s="29">
        <v>0.61772000000000005</v>
      </c>
      <c r="Z341" s="29">
        <v>0.48655999999999999</v>
      </c>
      <c r="AA341" s="29">
        <v>0.441</v>
      </c>
      <c r="AB341" s="30">
        <v>12</v>
      </c>
      <c r="AC341" s="29">
        <v>0.60714000000000001</v>
      </c>
      <c r="AD341" s="30">
        <v>51</v>
      </c>
      <c r="AE341" s="29">
        <v>0.19608</v>
      </c>
      <c r="AF341" s="33">
        <v>1.046</v>
      </c>
      <c r="AG341" s="33">
        <v>1.0580000000000001</v>
      </c>
      <c r="AH341" s="33">
        <v>1.085</v>
      </c>
      <c r="AI341" s="33">
        <v>1.58</v>
      </c>
      <c r="AJ341" s="33">
        <v>1.2170000000000001</v>
      </c>
      <c r="AK341" s="34">
        <v>2</v>
      </c>
      <c r="AL341" s="29">
        <v>0</v>
      </c>
      <c r="AM341" s="29">
        <v>0</v>
      </c>
      <c r="AN341" s="50">
        <v>79373</v>
      </c>
      <c r="AO341" s="30">
        <v>1015.5</v>
      </c>
      <c r="AP341" s="29">
        <v>0.88005999999999995</v>
      </c>
      <c r="AQ341" s="29">
        <v>1</v>
      </c>
      <c r="AR341" s="29">
        <v>0.20599999999999999</v>
      </c>
      <c r="AS341" s="54">
        <v>18</v>
      </c>
      <c r="AT341" s="29">
        <v>0.34615000000000001</v>
      </c>
      <c r="AU341" s="29">
        <v>0.2064</v>
      </c>
      <c r="AV341" s="54">
        <v>23</v>
      </c>
      <c r="AW341" s="29">
        <v>0.15384999999999999</v>
      </c>
    </row>
    <row r="342" spans="1:49" x14ac:dyDescent="0.2">
      <c r="A342" s="17" t="str">
        <f t="shared" si="14"/>
        <v>UCM</v>
      </c>
      <c r="B342" s="17" t="str">
        <f>IF(AND(OR(NOT(IsForecastDateRestricted),AND(D342&gt;=StartDate,D342&lt;=EndDate)),OR(NOT(IsTargetDateRestricted),AND(F342&gt;=FirstTargetDate,F342&lt;=EndTargetDate)),
OR(AND(Is1Week,E342="1 wk ahead inc death"),AND(Is2Week,E342="2 wk ahead inc death"),AND(Is3Week,E342="3 wk ahead inc death"),AND(Is4Week,E342="4 wk ahead inc death")),
OR(NOT(IsActiveModelsOnly),_xlfn.XLOOKUP(C342,'Model Analyzer'!B$4:B$100,'Model Analyzer'!C$4:C$100))),EvalData!C342,"NA")</f>
        <v>UCM</v>
      </c>
      <c r="C342" s="17" t="s">
        <v>48</v>
      </c>
      <c r="D342" s="36" t="d">
        <v>2020-07-27</v>
      </c>
      <c r="E342" s="17" t="s">
        <v>11</v>
      </c>
      <c r="F342" s="36" t="d">
        <v>2020-08-01</v>
      </c>
      <c r="G342" s="30">
        <v>-3156</v>
      </c>
      <c r="H342" s="32">
        <v>-0.503</v>
      </c>
      <c r="I342" s="28">
        <v>-0.39534000000000002</v>
      </c>
      <c r="J342" s="28">
        <v>-0.65381999999999996</v>
      </c>
      <c r="K342" s="29">
        <v>0</v>
      </c>
      <c r="L342" s="30">
        <v>29</v>
      </c>
      <c r="M342" s="29">
        <v>9.6769999999999995E-2</v>
      </c>
      <c r="O342" s="30"/>
      <c r="P342" s="30"/>
      <c r="Q342" s="30"/>
      <c r="R342" s="38"/>
    </row>
    <row r="343" spans="1:49" x14ac:dyDescent="0.2">
      <c r="A343" s="17" t="str">
        <f t="shared" si="14"/>
        <v>UM</v>
      </c>
      <c r="B343" s="17" t="str">
        <f>IF(AND(OR(NOT(IsForecastDateRestricted),AND(D343&gt;=StartDate,D343&lt;=EndDate)),OR(NOT(IsTargetDateRestricted),AND(F343&gt;=FirstTargetDate,F343&lt;=EndTargetDate)),
OR(AND(Is1Week,E343="1 wk ahead inc death"),AND(Is2Week,E343="2 wk ahead inc death"),AND(Is3Week,E343="3 wk ahead inc death"),AND(Is4Week,E343="4 wk ahead inc death")),
OR(NOT(IsActiveModelsOnly),_xlfn.XLOOKUP(C343,'Model Analyzer'!B$4:B$100,'Model Analyzer'!C$4:C$100))),EvalData!C343,"NA")</f>
        <v>UM</v>
      </c>
      <c r="C343" s="17" t="s">
        <v>31</v>
      </c>
      <c r="D343" s="36" t="d">
        <v>2020-07-27</v>
      </c>
      <c r="E343" s="17" t="s">
        <v>11</v>
      </c>
      <c r="F343" s="36" t="d">
        <v>2020-08-01</v>
      </c>
      <c r="G343" s="30">
        <v>-3558</v>
      </c>
      <c r="H343" s="32">
        <v>-0.59</v>
      </c>
      <c r="I343" s="28">
        <v>-0.44569999999999999</v>
      </c>
      <c r="J343" s="28">
        <v>-0.80406999999999995</v>
      </c>
      <c r="K343" s="29">
        <v>0</v>
      </c>
      <c r="L343" s="30">
        <v>32</v>
      </c>
      <c r="M343" s="29">
        <v>0</v>
      </c>
      <c r="N343" s="30">
        <v>28</v>
      </c>
      <c r="O343" s="30">
        <v>9.2200000000000006</v>
      </c>
      <c r="P343" s="30">
        <v>1835.82</v>
      </c>
      <c r="Q343" s="30">
        <v>118.36</v>
      </c>
      <c r="R343" s="38">
        <v>0.43955</v>
      </c>
      <c r="S343" s="32">
        <v>-0.38583000000000001</v>
      </c>
      <c r="T343" s="29">
        <v>0.73253000000000001</v>
      </c>
      <c r="U343" s="29">
        <v>-0.35216999999999998</v>
      </c>
      <c r="V343" s="29">
        <v>0.10714</v>
      </c>
      <c r="W343" s="29">
        <v>0.25</v>
      </c>
      <c r="X343" s="30">
        <v>274.22000000000003</v>
      </c>
      <c r="Y343" s="29">
        <v>0.48016999999999999</v>
      </c>
      <c r="Z343" s="29">
        <v>0.50122999999999995</v>
      </c>
      <c r="AA343" s="29">
        <v>0</v>
      </c>
      <c r="AB343" s="30">
        <v>29</v>
      </c>
      <c r="AC343" s="29">
        <v>0</v>
      </c>
      <c r="AD343" s="30">
        <v>28</v>
      </c>
      <c r="AE343" s="29">
        <v>0.32142999999999999</v>
      </c>
      <c r="AF343" s="33">
        <v>1.4410000000000001</v>
      </c>
      <c r="AG343" s="33">
        <v>1.708</v>
      </c>
      <c r="AH343" s="33">
        <v>2.5569999999999999</v>
      </c>
      <c r="AI343" s="33">
        <v>107.262</v>
      </c>
      <c r="AJ343" s="33">
        <v>69.5</v>
      </c>
      <c r="AK343" s="34">
        <v>316</v>
      </c>
      <c r="AL343" s="29">
        <v>7.1429999999999993E-2</v>
      </c>
      <c r="AM343" s="29">
        <v>0.14285999999999999</v>
      </c>
      <c r="AN343" s="50">
        <v>109476</v>
      </c>
      <c r="AO343" s="30">
        <v>272.7</v>
      </c>
      <c r="AP343" s="29">
        <v>0.43991999999999998</v>
      </c>
      <c r="AQ343" s="29">
        <v>0.91840999999999995</v>
      </c>
      <c r="AR343" s="29">
        <v>6.2E-2</v>
      </c>
      <c r="AS343" s="54">
        <v>24</v>
      </c>
      <c r="AT343" s="29">
        <v>0.11538</v>
      </c>
      <c r="AU343" s="29">
        <v>0.18210000000000001</v>
      </c>
      <c r="AV343" s="54">
        <v>25</v>
      </c>
      <c r="AW343" s="29">
        <v>7.6920000000000002E-2</v>
      </c>
    </row>
    <row r="344" spans="1:49" x14ac:dyDescent="0.2">
      <c r="A344" s="17" t="str">
        <f t="shared" si="14"/>
        <v>UMass-MB</v>
      </c>
      <c r="B344" s="17" t="str">
        <f>IF(AND(OR(NOT(IsForecastDateRestricted),AND(D344&gt;=StartDate,D344&lt;=EndDate)),OR(NOT(IsTargetDateRestricted),AND(F344&gt;=FirstTargetDate,F344&lt;=EndTargetDate)),
OR(AND(Is1Week,E344="1 wk ahead inc death"),AND(Is2Week,E344="2 wk ahead inc death"),AND(Is3Week,E344="3 wk ahead inc death"),AND(Is4Week,E344="4 wk ahead inc death")),
OR(NOT(IsActiveModelsOnly),_xlfn.XLOOKUP(C344,'Model Analyzer'!B$4:B$100,'Model Analyzer'!C$4:C$100))),EvalData!C344,"NA")</f>
        <v>UMass-MB</v>
      </c>
      <c r="C344" s="17" t="s">
        <v>32</v>
      </c>
      <c r="D344" s="36" t="d">
        <v>2020-07-27</v>
      </c>
      <c r="E344" s="17" t="s">
        <v>11</v>
      </c>
      <c r="F344" s="36" t="d">
        <v>2020-08-01</v>
      </c>
      <c r="G344" s="30">
        <v>-1529</v>
      </c>
      <c r="H344" s="32">
        <v>-0.21299999999999999</v>
      </c>
      <c r="I344" s="28">
        <v>-0.19153000000000001</v>
      </c>
      <c r="J344" s="28">
        <v>-0.23691000000000001</v>
      </c>
      <c r="K344" s="29">
        <v>0.75</v>
      </c>
      <c r="L344" s="30">
        <v>20</v>
      </c>
      <c r="M344" s="29">
        <v>0.3871</v>
      </c>
      <c r="N344" s="30">
        <v>51</v>
      </c>
      <c r="O344" s="30">
        <v>18.38</v>
      </c>
      <c r="P344" s="30">
        <v>1765.79</v>
      </c>
      <c r="Q344" s="30">
        <v>46.37</v>
      </c>
      <c r="R344" s="38">
        <v>0.25225999999999998</v>
      </c>
      <c r="S344" s="32">
        <v>-0.13353000000000001</v>
      </c>
      <c r="T344" s="29">
        <v>0.72874000000000005</v>
      </c>
      <c r="U344" s="29">
        <v>0.12887999999999999</v>
      </c>
      <c r="V344" s="29">
        <v>0.39216000000000001</v>
      </c>
      <c r="W344" s="29">
        <v>0.15686</v>
      </c>
      <c r="X344" s="30">
        <v>146.68</v>
      </c>
      <c r="Y344" s="29">
        <v>0.63766</v>
      </c>
      <c r="Z344" s="29">
        <v>0.40045999999999998</v>
      </c>
      <c r="AA344" s="29">
        <v>0.442</v>
      </c>
      <c r="AB344" s="30">
        <v>11</v>
      </c>
      <c r="AC344" s="29">
        <v>0.64285999999999999</v>
      </c>
      <c r="AD344" s="30">
        <v>51</v>
      </c>
      <c r="AE344" s="29">
        <v>0.88234999999999997</v>
      </c>
      <c r="AF344" s="33">
        <v>2.71</v>
      </c>
      <c r="AG344" s="33">
        <v>3.2309999999999999</v>
      </c>
      <c r="AH344" s="33">
        <v>4</v>
      </c>
      <c r="AI344" s="33">
        <v>5.5960000000000001</v>
      </c>
      <c r="AJ344" s="33">
        <v>5.6109999999999998</v>
      </c>
      <c r="AK344" s="34">
        <v>11.5</v>
      </c>
      <c r="AL344" s="29">
        <v>0.13725000000000001</v>
      </c>
      <c r="AM344" s="29">
        <v>0.11765</v>
      </c>
      <c r="AN344" s="50">
        <v>29021</v>
      </c>
      <c r="AO344" s="30">
        <v>259.3</v>
      </c>
      <c r="AP344" s="29">
        <v>0.37941000000000003</v>
      </c>
      <c r="AQ344" s="29">
        <v>0.79208000000000001</v>
      </c>
      <c r="AR344" s="29">
        <v>0.66</v>
      </c>
      <c r="AS344" s="54">
        <v>2</v>
      </c>
      <c r="AT344" s="29">
        <v>0.96153999999999995</v>
      </c>
      <c r="AU344" s="29">
        <v>0.88556000000000001</v>
      </c>
      <c r="AV344" s="54">
        <v>4</v>
      </c>
      <c r="AW344" s="29">
        <v>0.88461999999999996</v>
      </c>
    </row>
    <row r="345" spans="1:49" x14ac:dyDescent="0.2">
      <c r="A345" s="17" t="str">
        <f t="shared" si="14"/>
        <v>USC</v>
      </c>
      <c r="B345" s="17" t="str">
        <f>IF(AND(OR(NOT(IsForecastDateRestricted),AND(D345&gt;=StartDate,D345&lt;=EndDate)),OR(NOT(IsTargetDateRestricted),AND(F345&gt;=FirstTargetDate,F345&lt;=EndTargetDate)),
OR(AND(Is1Week,E345="1 wk ahead inc death"),AND(Is2Week,E345="2 wk ahead inc death"),AND(Is3Week,E345="3 wk ahead inc death"),AND(Is4Week,E345="4 wk ahead inc death")),
OR(NOT(IsActiveModelsOnly),_xlfn.XLOOKUP(C345,'Model Analyzer'!B$4:B$100,'Model Analyzer'!C$4:C$100))),EvalData!C345,"NA")</f>
        <v>USC</v>
      </c>
      <c r="C345" s="17" t="s">
        <v>33</v>
      </c>
      <c r="D345" s="36" t="d">
        <v>2020-07-27</v>
      </c>
      <c r="E345" s="17" t="s">
        <v>11</v>
      </c>
      <c r="F345" s="36" t="d">
        <v>2020-08-01</v>
      </c>
      <c r="G345" s="30">
        <v>-2462</v>
      </c>
      <c r="H345" s="32">
        <v>-0.36899999999999999</v>
      </c>
      <c r="I345" s="28">
        <v>-0.30841000000000002</v>
      </c>
      <c r="J345" s="28">
        <v>-0.44592999999999999</v>
      </c>
      <c r="K345" s="29">
        <v>0</v>
      </c>
      <c r="L345" s="30">
        <v>26</v>
      </c>
      <c r="M345" s="29">
        <v>0.19355</v>
      </c>
      <c r="N345" s="30">
        <v>51</v>
      </c>
      <c r="O345" s="30">
        <v>17.28</v>
      </c>
      <c r="P345" s="30">
        <v>1137.8900000000001</v>
      </c>
      <c r="Q345" s="30">
        <v>48.88</v>
      </c>
      <c r="R345" s="38">
        <v>0.26479000000000003</v>
      </c>
      <c r="S345" s="32">
        <v>-0.23219000000000001</v>
      </c>
      <c r="T345" s="29">
        <v>0.67391999999999996</v>
      </c>
      <c r="U345" s="29">
        <v>-0.17529</v>
      </c>
      <c r="V345" s="29">
        <v>0.33333000000000002</v>
      </c>
      <c r="W345" s="29">
        <v>0.11765</v>
      </c>
      <c r="X345" s="30">
        <v>154.30000000000001</v>
      </c>
      <c r="Y345" s="29">
        <v>0.50514999999999999</v>
      </c>
      <c r="Z345" s="29">
        <v>0.44777</v>
      </c>
      <c r="AA345" s="29">
        <v>0.44900000000000001</v>
      </c>
      <c r="AB345" s="30">
        <v>9</v>
      </c>
      <c r="AC345" s="29">
        <v>0.71428999999999998</v>
      </c>
    </row>
    <row r="346" spans="1:49" x14ac:dyDescent="0.2">
      <c r="A346" s="17" t="str">
        <f t="shared" si="14"/>
        <v>UT</v>
      </c>
      <c r="B346" s="17" t="str">
        <f>IF(AND(OR(NOT(IsForecastDateRestricted),AND(D346&gt;=StartDate,D346&lt;=EndDate)),OR(NOT(IsTargetDateRestricted),AND(F346&gt;=FirstTargetDate,F346&lt;=EndTargetDate)),
OR(AND(Is1Week,E346="1 wk ahead inc death"),AND(Is2Week,E346="2 wk ahead inc death"),AND(Is3Week,E346="3 wk ahead inc death"),AND(Is4Week,E346="4 wk ahead inc death")),
OR(NOT(IsActiveModelsOnly),_xlfn.XLOOKUP(C346,'Model Analyzer'!B$4:B$100,'Model Analyzer'!C$4:C$100))),EvalData!C346,"NA")</f>
        <v>UT</v>
      </c>
      <c r="C346" s="17" t="s">
        <v>34</v>
      </c>
      <c r="D346" s="36" t="d">
        <v>2020-07-27</v>
      </c>
      <c r="E346" s="17" t="s">
        <v>11</v>
      </c>
      <c r="F346" s="36" t="d">
        <v>2020-08-01</v>
      </c>
      <c r="G346" s="30">
        <v>95</v>
      </c>
      <c r="H346" s="32">
        <v>1.2E-2</v>
      </c>
      <c r="I346" s="28">
        <v>1.1900000000000001E-2</v>
      </c>
      <c r="J346" s="28">
        <v>1.1900000000000001E-2</v>
      </c>
      <c r="K346" s="29">
        <v>1</v>
      </c>
      <c r="L346" s="30">
        <v>1</v>
      </c>
      <c r="M346" s="29">
        <v>1</v>
      </c>
      <c r="N346" s="30">
        <v>51</v>
      </c>
      <c r="O346" s="30">
        <v>13.02</v>
      </c>
      <c r="P346" s="30">
        <v>987.92</v>
      </c>
      <c r="Q346" s="30">
        <v>41.16</v>
      </c>
      <c r="R346" s="38">
        <v>0.27163999999999999</v>
      </c>
      <c r="S346" s="32">
        <v>-1.325E-2</v>
      </c>
      <c r="T346" s="29">
        <v>0.53761000000000003</v>
      </c>
      <c r="U346" s="29">
        <v>8.276E-2</v>
      </c>
      <c r="V346" s="29">
        <v>0.49020000000000002</v>
      </c>
      <c r="W346" s="29">
        <v>0.11765</v>
      </c>
      <c r="X346" s="30">
        <v>84.79</v>
      </c>
      <c r="Y346" s="29">
        <v>0.48202</v>
      </c>
      <c r="Z346" s="29">
        <v>0.38385999999999998</v>
      </c>
      <c r="AA346" s="29">
        <v>0.63700000000000001</v>
      </c>
      <c r="AB346" s="30">
        <v>5</v>
      </c>
      <c r="AC346" s="29">
        <v>0.85714000000000001</v>
      </c>
      <c r="AD346" s="30">
        <v>51</v>
      </c>
      <c r="AE346" s="29">
        <v>0.90195999999999998</v>
      </c>
      <c r="AF346" s="33">
        <v>2.2650000000000001</v>
      </c>
      <c r="AG346" s="33">
        <v>2.823</v>
      </c>
      <c r="AH346" s="33">
        <v>3.7389999999999999</v>
      </c>
      <c r="AI346" s="33">
        <v>8.6790000000000003</v>
      </c>
      <c r="AJ346" s="33">
        <v>9.875</v>
      </c>
      <c r="AK346" s="34">
        <v>22</v>
      </c>
      <c r="AL346" s="29">
        <v>0.17646999999999999</v>
      </c>
      <c r="AM346" s="29">
        <v>0.21568999999999999</v>
      </c>
      <c r="AN346" s="50">
        <v>12476</v>
      </c>
      <c r="AO346" s="30">
        <v>230.7</v>
      </c>
      <c r="AP346" s="29">
        <v>0.38307999999999998</v>
      </c>
      <c r="AQ346" s="29">
        <v>0.79974999999999996</v>
      </c>
      <c r="AR346" s="29">
        <v>0.53700000000000003</v>
      </c>
      <c r="AS346" s="54">
        <v>5</v>
      </c>
      <c r="AT346" s="29">
        <v>0.84614999999999996</v>
      </c>
      <c r="AU346" s="29">
        <v>0.90932999999999997</v>
      </c>
      <c r="AV346" s="54">
        <v>1</v>
      </c>
      <c r="AW346" s="29">
        <v>1</v>
      </c>
    </row>
    <row r="347" spans="1:49" x14ac:dyDescent="0.2">
      <c r="A347" s="17" t="str">
        <f t="shared" si="14"/>
        <v>YYG</v>
      </c>
      <c r="B347" s="17" t="str">
        <f>IF(AND(OR(NOT(IsForecastDateRestricted),AND(D347&gt;=StartDate,D347&lt;=EndDate)),OR(NOT(IsTargetDateRestricted),AND(F347&gt;=FirstTargetDate,F347&lt;=EndTargetDate)),
OR(AND(Is1Week,E347="1 wk ahead inc death"),AND(Is2Week,E347="2 wk ahead inc death"),AND(Is3Week,E347="3 wk ahead inc death"),AND(Is4Week,E347="4 wk ahead inc death")),
OR(NOT(IsActiveModelsOnly),_xlfn.XLOOKUP(C347,'Model Analyzer'!B$4:B$100,'Model Analyzer'!C$4:C$100))),EvalData!C347,"NA")</f>
        <v>YYG</v>
      </c>
      <c r="C347" s="17" t="s">
        <v>35</v>
      </c>
      <c r="D347" s="36" t="d">
        <v>2020-07-27</v>
      </c>
      <c r="E347" s="17" t="s">
        <v>11</v>
      </c>
      <c r="F347" s="36" t="d">
        <v>2020-08-01</v>
      </c>
      <c r="G347" s="30">
        <v>-1590</v>
      </c>
      <c r="H347" s="32">
        <v>-0.222</v>
      </c>
      <c r="I347" s="28">
        <v>-0.19917000000000001</v>
      </c>
      <c r="J347" s="28">
        <v>-0.24870999999999999</v>
      </c>
      <c r="K347" s="29">
        <v>0.75</v>
      </c>
      <c r="L347" s="30">
        <v>21</v>
      </c>
      <c r="M347" s="29">
        <v>0.35483999999999999</v>
      </c>
      <c r="N347" s="30">
        <v>51</v>
      </c>
      <c r="O347" s="30">
        <v>10.050000000000001</v>
      </c>
      <c r="P347" s="30">
        <v>796.42</v>
      </c>
      <c r="Q347" s="30">
        <v>42.18</v>
      </c>
      <c r="R347" s="38">
        <v>0.24636</v>
      </c>
      <c r="S347" s="32">
        <v>-8.4559999999999996E-2</v>
      </c>
      <c r="T347" s="29">
        <v>0.45112000000000002</v>
      </c>
      <c r="U347" s="29">
        <v>-0.17362</v>
      </c>
      <c r="V347" s="29">
        <v>0.54901999999999995</v>
      </c>
      <c r="W347" s="29">
        <v>7.843E-2</v>
      </c>
      <c r="X347" s="30">
        <v>127.92</v>
      </c>
      <c r="Y347" s="29">
        <v>0.32417000000000001</v>
      </c>
      <c r="Z347" s="29">
        <v>0.3175</v>
      </c>
      <c r="AA347" s="29">
        <v>0.71199999999999997</v>
      </c>
      <c r="AB347" s="30">
        <v>2</v>
      </c>
      <c r="AC347" s="29">
        <v>0.96428999999999998</v>
      </c>
      <c r="AD347" s="30">
        <v>51</v>
      </c>
      <c r="AE347" s="29">
        <v>0.88234999999999997</v>
      </c>
      <c r="AF347" s="33">
        <v>2.363</v>
      </c>
      <c r="AG347" s="33">
        <v>3.47</v>
      </c>
      <c r="AH347" s="33">
        <v>6.4710000000000001</v>
      </c>
      <c r="AI347" s="33">
        <v>8.0510000000000002</v>
      </c>
      <c r="AJ347" s="33">
        <v>8.31</v>
      </c>
      <c r="AK347" s="34">
        <v>11</v>
      </c>
      <c r="AL347" s="29">
        <v>0.49020000000000002</v>
      </c>
      <c r="AM347" s="29">
        <v>0.11765</v>
      </c>
      <c r="AN347" s="50">
        <v>26406</v>
      </c>
      <c r="AO347" s="30">
        <v>119.3</v>
      </c>
      <c r="AP347" s="29">
        <v>0.32778000000000002</v>
      </c>
      <c r="AQ347" s="29">
        <v>0.68430000000000002</v>
      </c>
      <c r="AR347" s="29">
        <v>0.28899999999999998</v>
      </c>
      <c r="AS347" s="54">
        <v>14</v>
      </c>
      <c r="AT347" s="29">
        <v>0.5</v>
      </c>
      <c r="AU347" s="29">
        <v>0.82913000000000003</v>
      </c>
      <c r="AV347" s="54">
        <v>6</v>
      </c>
      <c r="AW347" s="29">
        <v>0.80769000000000002</v>
      </c>
    </row>
    <row r="348" spans="1:49" x14ac:dyDescent="0.2">
      <c r="A348" s="17" t="str">
        <f t="shared" si="14"/>
        <v>Baseline</v>
      </c>
      <c r="B348" s="17" t="str">
        <f>IF(AND(OR(NOT(IsForecastDateRestricted),AND(D348&gt;=StartDate,D348&lt;=EndDate)),OR(NOT(IsTargetDateRestricted),AND(F348&gt;=FirstTargetDate,F348&lt;=EndTargetDate)),
OR(AND(Is1Week,E348="1 wk ahead inc death"),AND(Is2Week,E348="2 wk ahead inc death"),AND(Is3Week,E348="3 wk ahead inc death"),AND(Is4Week,E348="4 wk ahead inc death")),
OR(NOT(IsActiveModelsOnly),_xlfn.XLOOKUP(C348,'Model Analyzer'!B$4:B$100,'Model Analyzer'!C$4:C$100))),EvalData!C348,"NA")</f>
        <v>Baseline</v>
      </c>
      <c r="C348" s="17" t="s">
        <v>12</v>
      </c>
      <c r="D348" s="36" t="d">
        <v>2020-07-27</v>
      </c>
      <c r="E348" s="17" t="s">
        <v>36</v>
      </c>
      <c r="F348" s="36" t="d">
        <v>2020-08-08</v>
      </c>
      <c r="G348" s="30">
        <v>-3378</v>
      </c>
      <c r="H348" s="32">
        <v>-0.25</v>
      </c>
      <c r="I348" s="28">
        <v>-0.22148000000000001</v>
      </c>
      <c r="J348" s="28">
        <v>-0.28449000000000002</v>
      </c>
      <c r="K348" s="29">
        <v>0</v>
      </c>
      <c r="L348" s="30">
        <v>23</v>
      </c>
      <c r="M348" s="29">
        <v>0.29032000000000002</v>
      </c>
      <c r="N348" s="30">
        <v>51</v>
      </c>
      <c r="O348" s="30">
        <v>15.44</v>
      </c>
      <c r="P348" s="30">
        <v>2151.71</v>
      </c>
      <c r="Q348" s="30">
        <v>94.08</v>
      </c>
      <c r="R348" s="38">
        <v>0.26285999999999998</v>
      </c>
      <c r="S348" s="32">
        <v>-0.15762999999999999</v>
      </c>
      <c r="T348" s="29">
        <v>0.57882999999999996</v>
      </c>
      <c r="U348" s="29">
        <v>-0.13471</v>
      </c>
      <c r="V348" s="29">
        <v>0.33333000000000002</v>
      </c>
      <c r="W348" s="29">
        <v>0.15686</v>
      </c>
      <c r="X348" s="30">
        <v>235.01</v>
      </c>
      <c r="Y348" s="29">
        <v>0.43634000000000001</v>
      </c>
      <c r="Z348" s="29">
        <v>0.40390999999999999</v>
      </c>
      <c r="AA348" s="29">
        <v>0.48799999999999999</v>
      </c>
      <c r="AB348" s="30">
        <v>10</v>
      </c>
      <c r="AC348" s="29">
        <v>0.67857000000000001</v>
      </c>
      <c r="AD348" s="30">
        <v>51</v>
      </c>
      <c r="AE348" s="29">
        <v>0.84314</v>
      </c>
      <c r="AF348" s="33">
        <v>3.75</v>
      </c>
      <c r="AG348" s="33">
        <v>3.9470000000000001</v>
      </c>
      <c r="AH348" s="33">
        <v>3.992</v>
      </c>
      <c r="AI348" s="33">
        <v>3.8460000000000001</v>
      </c>
      <c r="AJ348" s="33">
        <v>4</v>
      </c>
      <c r="AK348" s="34">
        <v>4</v>
      </c>
      <c r="AL348" s="29">
        <v>0</v>
      </c>
      <c r="AM348" s="29">
        <v>0</v>
      </c>
      <c r="AN348" s="50">
        <v>23545</v>
      </c>
      <c r="AO348" s="30">
        <v>246</v>
      </c>
      <c r="AP348" s="29">
        <v>0.41849999999999998</v>
      </c>
      <c r="AQ348" s="29">
        <v>0.87368999999999997</v>
      </c>
      <c r="AR348" s="29">
        <v>0.88800000000000001</v>
      </c>
      <c r="AS348" s="54">
        <v>1</v>
      </c>
      <c r="AT348" s="29">
        <v>1</v>
      </c>
      <c r="AU348" s="29">
        <v>0.87156</v>
      </c>
      <c r="AV348" s="54">
        <v>3</v>
      </c>
      <c r="AW348" s="29">
        <v>0.92308000000000001</v>
      </c>
    </row>
    <row r="349" spans="1:49" x14ac:dyDescent="0.2">
      <c r="A349" s="17" t="str">
        <f t="shared" si="14"/>
        <v>CMU</v>
      </c>
      <c r="B349" s="17" t="str">
        <f>IF(AND(OR(NOT(IsForecastDateRestricted),AND(D349&gt;=StartDate,D349&lt;=EndDate)),OR(NOT(IsTargetDateRestricted),AND(F349&gt;=FirstTargetDate,F349&lt;=EndTargetDate)),
OR(AND(Is1Week,E349="1 wk ahead inc death"),AND(Is2Week,E349="2 wk ahead inc death"),AND(Is3Week,E349="3 wk ahead inc death"),AND(Is4Week,E349="4 wk ahead inc death")),
OR(NOT(IsActiveModelsOnly),_xlfn.XLOOKUP(C349,'Model Analyzer'!B$4:B$100,'Model Analyzer'!C$4:C$100))),EvalData!C349,"NA")</f>
        <v>CMU</v>
      </c>
      <c r="C349" s="17" t="s">
        <v>43</v>
      </c>
      <c r="D349" s="36" t="d">
        <v>2020-07-27</v>
      </c>
      <c r="E349" s="17" t="s">
        <v>36</v>
      </c>
      <c r="F349" s="36" t="d">
        <v>2020-08-08</v>
      </c>
      <c r="G349" s="30"/>
      <c r="H349" s="32"/>
      <c r="N349" s="30">
        <v>51</v>
      </c>
      <c r="O349" s="30">
        <v>11.17</v>
      </c>
      <c r="P349" s="30">
        <v>1590.86</v>
      </c>
      <c r="Q349" s="30">
        <v>76.39</v>
      </c>
      <c r="R349" s="38">
        <v>0.23085</v>
      </c>
      <c r="S349" s="32">
        <v>-0.11044</v>
      </c>
      <c r="T349" s="29">
        <v>0.42046</v>
      </c>
      <c r="U349" s="29">
        <v>-4.419E-2</v>
      </c>
      <c r="V349" s="29">
        <v>0.56862999999999997</v>
      </c>
      <c r="W349" s="29">
        <v>7.843E-2</v>
      </c>
      <c r="X349" s="30">
        <v>216.31</v>
      </c>
      <c r="Y349" s="29">
        <v>0.34977000000000003</v>
      </c>
      <c r="Z349" s="29">
        <v>0.30159000000000002</v>
      </c>
      <c r="AA349" s="29">
        <v>0.68100000000000005</v>
      </c>
      <c r="AB349" s="30">
        <v>7</v>
      </c>
      <c r="AC349" s="29">
        <v>0.78571000000000002</v>
      </c>
      <c r="AD349" s="30">
        <v>51</v>
      </c>
      <c r="AE349" s="29">
        <v>0.82352999999999998</v>
      </c>
      <c r="AF349" s="33">
        <v>1.893</v>
      </c>
      <c r="AG349" s="33">
        <v>2.4950000000000001</v>
      </c>
      <c r="AH349" s="33">
        <v>3.2610000000000001</v>
      </c>
      <c r="AI349" s="33">
        <v>54.491</v>
      </c>
      <c r="AJ349" s="33">
        <v>5.3890000000000002</v>
      </c>
      <c r="AK349" s="34">
        <v>50</v>
      </c>
      <c r="AL349" s="29">
        <v>9.8040000000000002E-2</v>
      </c>
      <c r="AM349" s="29">
        <v>0.19608</v>
      </c>
      <c r="AN349" s="50">
        <v>32715</v>
      </c>
      <c r="AO349" s="30">
        <v>143.1</v>
      </c>
      <c r="AP349" s="29">
        <v>0.42757000000000001</v>
      </c>
      <c r="AQ349" s="29">
        <v>0.89263000000000003</v>
      </c>
      <c r="AR349" s="29">
        <v>0.55700000000000005</v>
      </c>
      <c r="AS349" s="54">
        <v>4</v>
      </c>
      <c r="AT349" s="29">
        <v>0.88461999999999996</v>
      </c>
      <c r="AU349" s="29">
        <v>0.85535000000000005</v>
      </c>
      <c r="AV349" s="54">
        <v>5</v>
      </c>
      <c r="AW349" s="29">
        <v>0.84614999999999996</v>
      </c>
    </row>
    <row r="350" spans="1:49" x14ac:dyDescent="0.2">
      <c r="A350" s="17" t="str">
        <f t="shared" si="14"/>
        <v>Columbia</v>
      </c>
      <c r="B350" s="17" t="str">
        <f>IF(AND(OR(NOT(IsForecastDateRestricted),AND(D350&gt;=StartDate,D350&lt;=EndDate)),OR(NOT(IsTargetDateRestricted),AND(F350&gt;=FirstTargetDate,F350&lt;=EndTargetDate)),
OR(AND(Is1Week,E350="1 wk ahead inc death"),AND(Is2Week,E350="2 wk ahead inc death"),AND(Is3Week,E350="3 wk ahead inc death"),AND(Is4Week,E350="4 wk ahead inc death")),
OR(NOT(IsActiveModelsOnly),_xlfn.XLOOKUP(C350,'Model Analyzer'!B$4:B$100,'Model Analyzer'!C$4:C$100))),EvalData!C350,"NA")</f>
        <v>Columbia</v>
      </c>
      <c r="C350" s="17" t="s">
        <v>13</v>
      </c>
      <c r="D350" s="36" t="d">
        <v>2020-07-27</v>
      </c>
      <c r="E350" s="17" t="s">
        <v>36</v>
      </c>
      <c r="F350" s="36" t="d">
        <v>2020-08-08</v>
      </c>
      <c r="G350" s="30">
        <v>846</v>
      </c>
      <c r="H350" s="32">
        <v>5.3999999999999999E-2</v>
      </c>
      <c r="I350" s="28">
        <v>5.5469999999999998E-2</v>
      </c>
      <c r="J350" s="28">
        <v>5.5469999999999998E-2</v>
      </c>
      <c r="K350" s="29">
        <v>0.9</v>
      </c>
      <c r="L350" s="30">
        <v>7</v>
      </c>
      <c r="M350" s="29">
        <v>0.80645</v>
      </c>
      <c r="N350" s="30">
        <v>51</v>
      </c>
      <c r="O350" s="30">
        <v>57.36</v>
      </c>
      <c r="P350" s="30">
        <v>2992.08</v>
      </c>
      <c r="Q350" s="30">
        <v>79.959999999999994</v>
      </c>
      <c r="R350" s="38">
        <v>0.31173000000000001</v>
      </c>
      <c r="S350" s="32">
        <v>0.16578999999999999</v>
      </c>
      <c r="T350" s="29">
        <v>0.60060000000000002</v>
      </c>
      <c r="U350" s="29">
        <v>0.40610000000000002</v>
      </c>
      <c r="V350" s="29">
        <v>0.29411999999999999</v>
      </c>
      <c r="W350" s="29">
        <v>0.27450999999999998</v>
      </c>
      <c r="X350" s="30">
        <v>189.07</v>
      </c>
      <c r="Y350" s="29">
        <v>0.66203999999999996</v>
      </c>
      <c r="Z350" s="29">
        <v>0.58374000000000004</v>
      </c>
      <c r="AA350" s="29">
        <v>0.24099999999999999</v>
      </c>
      <c r="AB350" s="30">
        <v>18</v>
      </c>
      <c r="AC350" s="29">
        <v>0.39285999999999999</v>
      </c>
      <c r="AD350" s="30">
        <v>51</v>
      </c>
      <c r="AE350" s="29">
        <v>0.90195999999999998</v>
      </c>
      <c r="AF350" s="33">
        <v>2.7919999999999998</v>
      </c>
      <c r="AG350" s="33">
        <v>3.7519999999999998</v>
      </c>
      <c r="AH350" s="33">
        <v>6.69</v>
      </c>
      <c r="AI350" s="33">
        <v>30.11</v>
      </c>
      <c r="AJ350" s="33">
        <v>27</v>
      </c>
      <c r="AK350" s="34">
        <v>106</v>
      </c>
      <c r="AL350" s="29">
        <v>0.31373000000000001</v>
      </c>
      <c r="AM350" s="29">
        <v>0.29411999999999999</v>
      </c>
      <c r="AN350" s="50">
        <v>25807</v>
      </c>
      <c r="AO350" s="30">
        <v>215.1</v>
      </c>
      <c r="AP350" s="29">
        <v>0.26817000000000002</v>
      </c>
      <c r="AQ350" s="29">
        <v>0.55984999999999996</v>
      </c>
      <c r="AR350" s="29">
        <v>0.31</v>
      </c>
      <c r="AS350" s="54">
        <v>12</v>
      </c>
      <c r="AT350" s="29">
        <v>0.57691999999999999</v>
      </c>
      <c r="AU350" s="29">
        <v>0.75570000000000004</v>
      </c>
      <c r="AV350" s="54">
        <v>8</v>
      </c>
      <c r="AW350" s="29">
        <v>0.73077000000000003</v>
      </c>
    </row>
    <row r="351" spans="1:49" x14ac:dyDescent="0.2">
      <c r="A351" s="17" t="str">
        <f t="shared" si="14"/>
        <v>Columbia-UNC</v>
      </c>
      <c r="B351" s="17" t="str">
        <f>IF(AND(OR(NOT(IsForecastDateRestricted),AND(D351&gt;=StartDate,D351&lt;=EndDate)),OR(NOT(IsTargetDateRestricted),AND(F351&gt;=FirstTargetDate,F351&lt;=EndTargetDate)),
OR(AND(Is1Week,E351="1 wk ahead inc death"),AND(Is2Week,E351="2 wk ahead inc death"),AND(Is3Week,E351="3 wk ahead inc death"),AND(Is4Week,E351="4 wk ahead inc death")),
OR(NOT(IsActiveModelsOnly),_xlfn.XLOOKUP(C351,'Model Analyzer'!B$4:B$100,'Model Analyzer'!C$4:C$100))),EvalData!C351,"NA")</f>
        <v>Columbia-UNC</v>
      </c>
      <c r="C351" s="17" t="s">
        <v>14</v>
      </c>
      <c r="D351" s="36" t="d">
        <v>2020-07-27</v>
      </c>
      <c r="E351" s="17" t="s">
        <v>36</v>
      </c>
      <c r="F351" s="36" t="d">
        <v>2020-08-08</v>
      </c>
      <c r="G351" s="30">
        <v>-1527</v>
      </c>
      <c r="H351" s="32">
        <v>-0.105</v>
      </c>
      <c r="I351" s="28">
        <v>-0.10012</v>
      </c>
      <c r="J351" s="28">
        <v>-0.11126</v>
      </c>
      <c r="K351" s="29">
        <v>0.75</v>
      </c>
      <c r="L351" s="30">
        <v>14</v>
      </c>
      <c r="M351" s="29">
        <v>0.58065</v>
      </c>
      <c r="O351" s="30"/>
      <c r="P351" s="30"/>
      <c r="Q351" s="30"/>
      <c r="R351" s="38"/>
    </row>
    <row r="352" spans="1:49" x14ac:dyDescent="0.2">
      <c r="A352" s="17" t="str">
        <f t="shared" si="14"/>
        <v>Covid19Sim</v>
      </c>
      <c r="B352" s="17" t="str">
        <f>IF(AND(OR(NOT(IsForecastDateRestricted),AND(D352&gt;=StartDate,D352&lt;=EndDate)),OR(NOT(IsTargetDateRestricted),AND(F352&gt;=FirstTargetDate,F352&lt;=EndTargetDate)),
OR(AND(Is1Week,E352="1 wk ahead inc death"),AND(Is2Week,E352="2 wk ahead inc death"),AND(Is3Week,E352="3 wk ahead inc death"),AND(Is4Week,E352="4 wk ahead inc death")),
OR(NOT(IsActiveModelsOnly),_xlfn.XLOOKUP(C352,'Model Analyzer'!B$4:B$100,'Model Analyzer'!C$4:C$100))),EvalData!C352,"NA")</f>
        <v>Covid19Sim</v>
      </c>
      <c r="C352" s="17" t="s">
        <v>39</v>
      </c>
      <c r="D352" s="36" t="d">
        <v>2020-07-27</v>
      </c>
      <c r="E352" s="17" t="s">
        <v>36</v>
      </c>
      <c r="F352" s="36" t="d">
        <v>2020-08-08</v>
      </c>
      <c r="G352" s="30">
        <v>-2585</v>
      </c>
      <c r="H352" s="32">
        <v>-0.186</v>
      </c>
      <c r="I352" s="28">
        <v>-0.16949</v>
      </c>
      <c r="J352" s="28">
        <v>-0.20407</v>
      </c>
      <c r="K352" s="29">
        <v>0.75</v>
      </c>
      <c r="L352" s="30">
        <v>20</v>
      </c>
      <c r="M352" s="29">
        <v>0.3871</v>
      </c>
      <c r="N352" s="30">
        <v>51</v>
      </c>
      <c r="O352" s="30">
        <v>7.37</v>
      </c>
      <c r="P352" s="30">
        <v>1327.3</v>
      </c>
      <c r="Q352" s="30">
        <v>62.24</v>
      </c>
      <c r="R352" s="38">
        <v>0.20935000000000001</v>
      </c>
      <c r="S352" s="32">
        <v>4.3299999999999996E-3</v>
      </c>
      <c r="T352" s="29">
        <v>0.38033</v>
      </c>
      <c r="U352" s="29">
        <v>6.5869999999999998E-2</v>
      </c>
      <c r="V352" s="29">
        <v>0.50980000000000003</v>
      </c>
      <c r="W352" s="29">
        <v>9.8040000000000002E-2</v>
      </c>
      <c r="X352" s="30">
        <v>196.69</v>
      </c>
      <c r="Y352" s="29">
        <v>0.32230999999999999</v>
      </c>
      <c r="Z352" s="29">
        <v>0.28084999999999999</v>
      </c>
      <c r="AA352" s="29">
        <v>0.79500000000000004</v>
      </c>
      <c r="AB352" s="30">
        <v>3</v>
      </c>
      <c r="AC352" s="29">
        <v>0.92857000000000001</v>
      </c>
      <c r="AD352" s="30">
        <v>51</v>
      </c>
      <c r="AE352" s="29">
        <v>0.39216000000000001</v>
      </c>
      <c r="AF352" s="33">
        <v>1.0620000000000001</v>
      </c>
      <c r="AG352" s="33">
        <v>1.115</v>
      </c>
      <c r="AH352" s="33">
        <v>1.222</v>
      </c>
      <c r="AI352" s="33">
        <v>2.3340000000000001</v>
      </c>
      <c r="AJ352" s="33">
        <v>2.3330000000000002</v>
      </c>
      <c r="AK352" s="34">
        <v>4.4000000000000004</v>
      </c>
      <c r="AL352" s="29">
        <v>5.8819999999999997E-2</v>
      </c>
      <c r="AM352" s="29">
        <v>1.9609999999999999E-2</v>
      </c>
      <c r="AN352" s="50">
        <v>94448</v>
      </c>
      <c r="AO352" s="30">
        <v>299.8</v>
      </c>
      <c r="AP352" s="29">
        <v>0.76468000000000003</v>
      </c>
      <c r="AQ352" s="29">
        <v>1</v>
      </c>
      <c r="AR352" s="29">
        <v>0.33</v>
      </c>
      <c r="AS352" s="54">
        <v>10</v>
      </c>
      <c r="AT352" s="29">
        <v>0.65385000000000004</v>
      </c>
      <c r="AU352" s="29">
        <v>0.4128</v>
      </c>
      <c r="AV352" s="54">
        <v>19</v>
      </c>
      <c r="AW352" s="29">
        <v>0.30769000000000002</v>
      </c>
    </row>
    <row r="353" spans="1:49" x14ac:dyDescent="0.2">
      <c r="A353" s="17" t="str">
        <f t="shared" si="14"/>
        <v>DDS</v>
      </c>
      <c r="B353" s="17" t="str">
        <f>IF(AND(OR(NOT(IsForecastDateRestricted),AND(D353&gt;=StartDate,D353&lt;=EndDate)),OR(NOT(IsTargetDateRestricted),AND(F353&gt;=FirstTargetDate,F353&lt;=EndTargetDate)),
OR(AND(Is1Week,E353="1 wk ahead inc death"),AND(Is2Week,E353="2 wk ahead inc death"),AND(Is3Week,E353="3 wk ahead inc death"),AND(Is4Week,E353="4 wk ahead inc death")),
OR(NOT(IsActiveModelsOnly),_xlfn.XLOOKUP(C353,'Model Analyzer'!B$4:B$100,'Model Analyzer'!C$4:C$100))),EvalData!C353,"NA")</f>
        <v>DDS</v>
      </c>
      <c r="C353" s="17" t="s">
        <v>44</v>
      </c>
      <c r="D353" s="36" t="d">
        <v>2020-07-27</v>
      </c>
      <c r="E353" s="17" t="s">
        <v>36</v>
      </c>
      <c r="F353" s="36" t="d">
        <v>2020-08-08</v>
      </c>
      <c r="G353" s="30">
        <v>3661</v>
      </c>
      <c r="H353" s="32">
        <v>0.215</v>
      </c>
      <c r="I353" s="28">
        <v>0.24002999999999999</v>
      </c>
      <c r="J353" s="28">
        <v>0.24002999999999999</v>
      </c>
      <c r="K353" s="29">
        <v>0.75</v>
      </c>
      <c r="L353" s="30">
        <v>22</v>
      </c>
      <c r="M353" s="29">
        <v>0.32257999999999998</v>
      </c>
      <c r="N353" s="30">
        <v>51</v>
      </c>
      <c r="O353" s="30">
        <v>13.65</v>
      </c>
      <c r="P353" s="30">
        <v>5705.92</v>
      </c>
      <c r="Q353" s="30">
        <v>119.02</v>
      </c>
      <c r="R353" s="38">
        <v>0.27067000000000002</v>
      </c>
      <c r="S353" s="32">
        <v>-3.8359999999999998E-2</v>
      </c>
      <c r="T353" s="29">
        <v>0.58889999999999998</v>
      </c>
      <c r="U353" s="29">
        <v>-1.23E-2</v>
      </c>
      <c r="V353" s="29">
        <v>0.33333000000000002</v>
      </c>
      <c r="W353" s="29">
        <v>0.15686</v>
      </c>
      <c r="X353" s="30">
        <v>309.83999999999997</v>
      </c>
      <c r="Y353" s="29">
        <v>0.44107000000000002</v>
      </c>
      <c r="Z353" s="29">
        <v>0.38449</v>
      </c>
      <c r="AA353" s="29">
        <v>0.438</v>
      </c>
      <c r="AB353" s="30">
        <v>11</v>
      </c>
      <c r="AC353" s="29">
        <v>0.64285999999999999</v>
      </c>
      <c r="AD353" s="30">
        <v>51</v>
      </c>
      <c r="AE353" s="29">
        <v>0.88234999999999997</v>
      </c>
      <c r="AF353" s="33">
        <v>4.165</v>
      </c>
      <c r="AG353" s="33">
        <v>4.3899999999999997</v>
      </c>
      <c r="AH353" s="33">
        <v>5.4550000000000001</v>
      </c>
      <c r="AI353" s="33">
        <v>12.923</v>
      </c>
      <c r="AJ353" s="33">
        <v>11.089</v>
      </c>
      <c r="AK353" s="34">
        <v>36</v>
      </c>
      <c r="AL353" s="29">
        <v>0.37254999999999999</v>
      </c>
      <c r="AM353" s="29">
        <v>0.25490000000000002</v>
      </c>
      <c r="AN353" s="50">
        <v>41962</v>
      </c>
      <c r="AO353" s="30">
        <v>169.9</v>
      </c>
      <c r="AP353" s="29">
        <v>0.26418000000000003</v>
      </c>
      <c r="AQ353" s="29">
        <v>0.55152000000000001</v>
      </c>
      <c r="AR353" s="29">
        <v>0.26800000000000002</v>
      </c>
      <c r="AS353" s="54">
        <v>13</v>
      </c>
      <c r="AT353" s="29">
        <v>0.53846000000000005</v>
      </c>
      <c r="AU353" s="29">
        <v>0.72765999999999997</v>
      </c>
      <c r="AV353" s="54">
        <v>10</v>
      </c>
      <c r="AW353" s="29">
        <v>0.65385000000000004</v>
      </c>
    </row>
    <row r="354" spans="1:49" x14ac:dyDescent="0.2">
      <c r="A354" s="17" t="str">
        <f t="shared" si="14"/>
        <v>Ensemble</v>
      </c>
      <c r="B354" s="17" t="str">
        <f>IF(AND(OR(NOT(IsForecastDateRestricted),AND(D354&gt;=StartDate,D354&lt;=EndDate)),OR(NOT(IsTargetDateRestricted),AND(F354&gt;=FirstTargetDate,F354&lt;=EndTargetDate)),
OR(AND(Is1Week,E354="1 wk ahead inc death"),AND(Is2Week,E354="2 wk ahead inc death"),AND(Is3Week,E354="3 wk ahead inc death"),AND(Is4Week,E354="4 wk ahead inc death")),
OR(NOT(IsActiveModelsOnly),_xlfn.XLOOKUP(C354,'Model Analyzer'!B$4:B$100,'Model Analyzer'!C$4:C$100))),EvalData!C354,"NA")</f>
        <v>Ensemble</v>
      </c>
      <c r="C354" s="17" t="s">
        <v>15</v>
      </c>
      <c r="D354" s="36" t="d">
        <v>2020-07-27</v>
      </c>
      <c r="E354" s="17" t="s">
        <v>36</v>
      </c>
      <c r="F354" s="36" t="d">
        <v>2020-08-08</v>
      </c>
      <c r="G354" s="30">
        <v>-1092</v>
      </c>
      <c r="H354" s="32">
        <v>-7.3999999999999996E-2</v>
      </c>
      <c r="I354" s="28">
        <v>-7.1599999999999997E-2</v>
      </c>
      <c r="J354" s="28">
        <v>-7.7119999999999994E-2</v>
      </c>
      <c r="K354" s="29">
        <v>0.9</v>
      </c>
      <c r="L354" s="30">
        <v>11</v>
      </c>
      <c r="M354" s="29">
        <v>0.67742000000000002</v>
      </c>
      <c r="N354" s="30">
        <v>51</v>
      </c>
      <c r="O354" s="30">
        <v>8.65</v>
      </c>
      <c r="P354" s="30">
        <v>1287.31</v>
      </c>
      <c r="Q354" s="30">
        <v>69.25</v>
      </c>
      <c r="R354" s="38">
        <v>0.18243999999999999</v>
      </c>
      <c r="S354" s="32">
        <v>-7.1459999999999996E-2</v>
      </c>
      <c r="T354" s="29">
        <v>0.33940999999999999</v>
      </c>
      <c r="U354" s="29">
        <v>-9.4070000000000001E-2</v>
      </c>
      <c r="V354" s="29">
        <v>0.66666999999999998</v>
      </c>
      <c r="W354" s="29">
        <v>5.8819999999999997E-2</v>
      </c>
      <c r="X354" s="30">
        <v>196.95</v>
      </c>
      <c r="Y354" s="29">
        <v>0.26739000000000002</v>
      </c>
      <c r="Z354" s="29">
        <v>0.28094000000000002</v>
      </c>
      <c r="AA354" s="29">
        <v>0.81299999999999994</v>
      </c>
      <c r="AB354" s="30">
        <v>1</v>
      </c>
      <c r="AC354" s="29">
        <v>1</v>
      </c>
      <c r="AD354" s="30">
        <v>51</v>
      </c>
      <c r="AE354" s="29">
        <v>0.96077999999999997</v>
      </c>
      <c r="AF354" s="33">
        <v>2.4430000000000001</v>
      </c>
      <c r="AG354" s="33">
        <v>3.0449999999999999</v>
      </c>
      <c r="AH354" s="33">
        <v>3.8079999999999998</v>
      </c>
      <c r="AI354" s="33">
        <v>8.6050000000000004</v>
      </c>
      <c r="AJ354" s="33">
        <v>7.9249999999999998</v>
      </c>
      <c r="AK354" s="34">
        <v>20</v>
      </c>
      <c r="AL354" s="29">
        <v>0.23529</v>
      </c>
      <c r="AM354" s="29">
        <v>0.17646999999999999</v>
      </c>
      <c r="AN354" s="50">
        <v>37696</v>
      </c>
      <c r="AO354" s="30">
        <v>92.6</v>
      </c>
      <c r="AP354" s="29">
        <v>0.37031999999999998</v>
      </c>
      <c r="AQ354" s="29">
        <v>0.77310000000000001</v>
      </c>
      <c r="AR354" s="29">
        <v>0.57799999999999996</v>
      </c>
      <c r="AS354" s="54">
        <v>2</v>
      </c>
      <c r="AT354" s="29">
        <v>0.96153999999999995</v>
      </c>
      <c r="AU354" s="29">
        <v>0.94852000000000003</v>
      </c>
      <c r="AV354" s="54">
        <v>1</v>
      </c>
      <c r="AW354" s="29">
        <v>1</v>
      </c>
    </row>
    <row r="355" spans="1:49" x14ac:dyDescent="0.2">
      <c r="A355" s="17" t="str">
        <f t="shared" si="14"/>
        <v>ERDC</v>
      </c>
      <c r="B355" s="17" t="str">
        <f>IF(AND(OR(NOT(IsForecastDateRestricted),AND(D355&gt;=StartDate,D355&lt;=EndDate)),OR(NOT(IsTargetDateRestricted),AND(F355&gt;=FirstTargetDate,F355&lt;=EndTargetDate)),
OR(AND(Is1Week,E355="1 wk ahead inc death"),AND(Is2Week,E355="2 wk ahead inc death"),AND(Is3Week,E355="3 wk ahead inc death"),AND(Is4Week,E355="4 wk ahead inc death")),
OR(NOT(IsActiveModelsOnly),_xlfn.XLOOKUP(C355,'Model Analyzer'!B$4:B$100,'Model Analyzer'!C$4:C$100))),EvalData!C355,"NA")</f>
        <v>ERDC</v>
      </c>
      <c r="C355" s="17" t="s">
        <v>16</v>
      </c>
      <c r="D355" s="36" t="d">
        <v>2020-07-27</v>
      </c>
      <c r="E355" s="17" t="s">
        <v>36</v>
      </c>
      <c r="F355" s="36" t="d">
        <v>2020-08-08</v>
      </c>
      <c r="G355" s="30">
        <v>3227</v>
      </c>
      <c r="H355" s="32">
        <v>0.192</v>
      </c>
      <c r="I355" s="28">
        <v>0.21157999999999999</v>
      </c>
      <c r="J355" s="28">
        <v>0.21157999999999999</v>
      </c>
      <c r="K355" s="29">
        <v>0.75</v>
      </c>
      <c r="L355" s="30">
        <v>21</v>
      </c>
      <c r="M355" s="29">
        <v>0.35483999999999999</v>
      </c>
      <c r="N355" s="30">
        <v>51</v>
      </c>
      <c r="O355" s="30">
        <v>27.9</v>
      </c>
      <c r="P355" s="30">
        <v>11103.77</v>
      </c>
      <c r="Q355" s="30">
        <v>148.41</v>
      </c>
      <c r="R355" s="38">
        <v>0.41586000000000001</v>
      </c>
      <c r="S355" s="32">
        <v>0.40547</v>
      </c>
      <c r="T355" s="29">
        <v>1.00431</v>
      </c>
      <c r="U355" s="29">
        <v>0.83875999999999995</v>
      </c>
      <c r="V355" s="29">
        <v>0.31373000000000001</v>
      </c>
      <c r="W355" s="29">
        <v>0.27450999999999998</v>
      </c>
      <c r="X355" s="30">
        <v>298.52</v>
      </c>
      <c r="Y355" s="29">
        <v>0.97226000000000001</v>
      </c>
      <c r="Z355" s="29">
        <v>0.52856000000000003</v>
      </c>
      <c r="AA355" s="29">
        <v>5.6000000000000001E-2</v>
      </c>
      <c r="AB355" s="30">
        <v>28</v>
      </c>
      <c r="AC355" s="29">
        <v>3.5709999999999999E-2</v>
      </c>
      <c r="AD355" s="30">
        <v>51</v>
      </c>
      <c r="AE355" s="29">
        <v>0.13725000000000001</v>
      </c>
      <c r="AF355" s="33">
        <v>1.0940000000000001</v>
      </c>
      <c r="AG355" s="33">
        <v>1.125</v>
      </c>
      <c r="AH355" s="33">
        <v>1.17</v>
      </c>
      <c r="AI355" s="33">
        <v>1.3160000000000001</v>
      </c>
      <c r="AJ355" s="33">
        <v>1.369</v>
      </c>
      <c r="AK355" s="34">
        <v>1.6279999999999999</v>
      </c>
      <c r="AL355" s="29">
        <v>0</v>
      </c>
      <c r="AM355" s="29">
        <v>0</v>
      </c>
      <c r="AN355" s="50">
        <v>253807</v>
      </c>
      <c r="AO355" s="30">
        <v>1485.9</v>
      </c>
      <c r="AP355" s="29">
        <v>0.87863000000000002</v>
      </c>
      <c r="AQ355" s="29">
        <v>1</v>
      </c>
      <c r="AR355" s="29">
        <v>0.14399999999999999</v>
      </c>
      <c r="AS355" s="54">
        <v>20</v>
      </c>
      <c r="AT355" s="29">
        <v>0.26923000000000002</v>
      </c>
      <c r="AU355" s="29">
        <v>0.14448</v>
      </c>
      <c r="AV355" s="54">
        <v>26</v>
      </c>
      <c r="AW355" s="29">
        <v>3.8460000000000001E-2</v>
      </c>
    </row>
    <row r="356" spans="1:49" x14ac:dyDescent="0.2">
      <c r="A356" s="17" t="str">
        <f t="shared" si="14"/>
        <v>ESG</v>
      </c>
      <c r="B356" s="17" t="str">
        <f>IF(AND(OR(NOT(IsForecastDateRestricted),AND(D356&gt;=StartDate,D356&lt;=EndDate)),OR(NOT(IsTargetDateRestricted),AND(F356&gt;=FirstTargetDate,F356&lt;=EndTargetDate)),
OR(AND(Is1Week,E356="1 wk ahead inc death"),AND(Is2Week,E356="2 wk ahead inc death"),AND(Is3Week,E356="3 wk ahead inc death"),AND(Is4Week,E356="4 wk ahead inc death")),
OR(NOT(IsActiveModelsOnly),_xlfn.XLOOKUP(C356,'Model Analyzer'!B$4:B$100,'Model Analyzer'!C$4:C$100))),EvalData!C356,"NA")</f>
        <v>ESG</v>
      </c>
      <c r="C356" s="17" t="s">
        <v>40</v>
      </c>
      <c r="D356" s="36" t="d">
        <v>2020-07-27</v>
      </c>
      <c r="E356" s="17" t="s">
        <v>36</v>
      </c>
      <c r="F356" s="36" t="d">
        <v>2020-08-08</v>
      </c>
      <c r="G356" s="30">
        <v>-5869</v>
      </c>
      <c r="H356" s="32">
        <v>-0.48599999999999999</v>
      </c>
      <c r="I356" s="28">
        <v>-0.38479999999999998</v>
      </c>
      <c r="J356" s="28">
        <v>-0.62548999999999999</v>
      </c>
      <c r="K356" s="29">
        <v>0</v>
      </c>
      <c r="L356" s="30">
        <v>31</v>
      </c>
      <c r="M356" s="29">
        <v>3.2259999999999997E-2</v>
      </c>
      <c r="N356" s="30">
        <v>49</v>
      </c>
      <c r="O356" s="30">
        <v>36.619999999999997</v>
      </c>
      <c r="P356" s="30">
        <v>4708.93</v>
      </c>
      <c r="Q356" s="30">
        <v>147.44999999999999</v>
      </c>
      <c r="R356" s="38">
        <v>0.48265999999999998</v>
      </c>
      <c r="S356" s="32">
        <v>-0.48696</v>
      </c>
      <c r="T356" s="29">
        <v>1.31281</v>
      </c>
      <c r="U356" s="29">
        <v>-0.93461000000000005</v>
      </c>
      <c r="V356" s="29">
        <v>0.18367</v>
      </c>
      <c r="W356" s="29">
        <v>0.44897999999999999</v>
      </c>
      <c r="X356" s="30">
        <v>355.82</v>
      </c>
      <c r="Y356" s="29">
        <v>0.55930999999999997</v>
      </c>
      <c r="Z356" s="29">
        <v>0.64751000000000003</v>
      </c>
      <c r="AA356" s="29">
        <v>1.6E-2</v>
      </c>
      <c r="AB356" s="30">
        <v>29</v>
      </c>
      <c r="AC356" s="29">
        <v>0</v>
      </c>
      <c r="AD356" s="30">
        <v>49</v>
      </c>
      <c r="AE356" s="29">
        <v>0.10204000000000001</v>
      </c>
      <c r="AF356" s="33">
        <v>1.02</v>
      </c>
      <c r="AG356" s="33">
        <v>1.0569999999999999</v>
      </c>
      <c r="AH356" s="33">
        <v>1.1240000000000001</v>
      </c>
      <c r="AI356" s="33">
        <v>1.6160000000000001</v>
      </c>
      <c r="AJ356" s="33">
        <v>1.333</v>
      </c>
      <c r="AK356" s="34">
        <v>4</v>
      </c>
      <c r="AL356" s="29">
        <v>0</v>
      </c>
      <c r="AM356" s="29">
        <v>0</v>
      </c>
      <c r="AN356" s="50">
        <v>259765</v>
      </c>
      <c r="AO356" s="30">
        <v>941.6</v>
      </c>
      <c r="AP356" s="29">
        <v>0.85607</v>
      </c>
      <c r="AQ356" s="29">
        <v>1</v>
      </c>
      <c r="AR356" s="29">
        <v>0.10299999999999999</v>
      </c>
      <c r="AS356" s="54">
        <v>21</v>
      </c>
      <c r="AT356" s="29">
        <v>0.23077</v>
      </c>
      <c r="AU356" s="29">
        <v>0.1032</v>
      </c>
      <c r="AV356" s="54">
        <v>27</v>
      </c>
      <c r="AW356" s="29">
        <v>0</v>
      </c>
    </row>
    <row r="357" spans="1:49" x14ac:dyDescent="0.2">
      <c r="A357" s="17" t="str">
        <f t="shared" si="14"/>
        <v>GT-DeepCOVID</v>
      </c>
      <c r="B357" s="17" t="str">
        <f>IF(AND(OR(NOT(IsForecastDateRestricted),AND(D357&gt;=StartDate,D357&lt;=EndDate)),OR(NOT(IsTargetDateRestricted),AND(F357&gt;=FirstTargetDate,F357&lt;=EndTargetDate)),
OR(AND(Is1Week,E357="1 wk ahead inc death"),AND(Is2Week,E357="2 wk ahead inc death"),AND(Is3Week,E357="3 wk ahead inc death"),AND(Is4Week,E357="4 wk ahead inc death")),
OR(NOT(IsActiveModelsOnly),_xlfn.XLOOKUP(C357,'Model Analyzer'!B$4:B$100,'Model Analyzer'!C$4:C$100))),EvalData!C357,"NA")</f>
        <v>GT-DeepCOVID</v>
      </c>
      <c r="C357" s="17" t="s">
        <v>17</v>
      </c>
      <c r="D357" s="36" t="d">
        <v>2020-07-27</v>
      </c>
      <c r="E357" s="17" t="s">
        <v>36</v>
      </c>
      <c r="F357" s="36" t="d">
        <v>2020-08-08</v>
      </c>
      <c r="G357" s="26">
        <v>-1609</v>
      </c>
      <c r="H357" s="27">
        <v>-0.111</v>
      </c>
      <c r="I357" s="28">
        <v>-0.10549</v>
      </c>
      <c r="J357" s="28">
        <v>-0.11794</v>
      </c>
      <c r="K357" s="29">
        <v>0.75</v>
      </c>
      <c r="L357" s="30">
        <v>15</v>
      </c>
      <c r="M357" s="29">
        <v>0.54839000000000004</v>
      </c>
      <c r="N357" s="30">
        <v>44</v>
      </c>
      <c r="O357" s="26">
        <v>12.48</v>
      </c>
      <c r="P357" s="26">
        <v>1345.18</v>
      </c>
      <c r="Q357" s="26">
        <v>69.45</v>
      </c>
      <c r="R357" s="31">
        <v>0.33615</v>
      </c>
      <c r="S357" s="32">
        <v>0</v>
      </c>
      <c r="T357" s="29">
        <v>0.54530000000000001</v>
      </c>
      <c r="U357" s="29">
        <v>9.0450000000000003E-2</v>
      </c>
      <c r="V357" s="29">
        <v>0.31818000000000002</v>
      </c>
      <c r="W357" s="29">
        <v>0.13636000000000001</v>
      </c>
      <c r="X357" s="30">
        <v>151.84</v>
      </c>
      <c r="Y357" s="29">
        <v>0.47236</v>
      </c>
      <c r="Z357" s="29">
        <v>0.41319</v>
      </c>
      <c r="AA357" s="29">
        <v>0.39300000000000002</v>
      </c>
      <c r="AB357" s="30">
        <v>13</v>
      </c>
      <c r="AC357" s="29">
        <v>0.57142999999999999</v>
      </c>
      <c r="AD357" s="30">
        <v>44</v>
      </c>
      <c r="AE357" s="29">
        <v>0.84091000000000005</v>
      </c>
      <c r="AF357" s="33">
        <v>2.25</v>
      </c>
      <c r="AG357" s="33">
        <v>3.0819999999999999</v>
      </c>
      <c r="AH357" s="33">
        <v>5.859</v>
      </c>
      <c r="AI357" s="33">
        <v>48.445999999999998</v>
      </c>
      <c r="AJ357" s="33">
        <v>12.398</v>
      </c>
      <c r="AK357" s="34">
        <v>148.6</v>
      </c>
      <c r="AL357" s="29">
        <v>0.25</v>
      </c>
      <c r="AM357" s="29">
        <v>0.31818000000000002</v>
      </c>
      <c r="AN357" s="50">
        <v>27808</v>
      </c>
      <c r="AO357" s="30">
        <v>116.7</v>
      </c>
      <c r="AP357" s="29">
        <v>0.32096999999999998</v>
      </c>
      <c r="AQ357" s="29">
        <v>0.67008999999999996</v>
      </c>
      <c r="AR357" s="29">
        <v>0.248</v>
      </c>
      <c r="AS357" s="54">
        <v>15</v>
      </c>
      <c r="AT357" s="29">
        <v>0.46154000000000001</v>
      </c>
      <c r="AU357" s="29">
        <v>0.66976999999999998</v>
      </c>
      <c r="AV357" s="54">
        <v>13</v>
      </c>
      <c r="AW357" s="29">
        <v>0.53846000000000005</v>
      </c>
    </row>
    <row r="358" spans="1:49" x14ac:dyDescent="0.2">
      <c r="A358" s="17" t="str">
        <f t="shared" si="14"/>
        <v>IHME</v>
      </c>
      <c r="B358" s="17" t="str">
        <f>IF(AND(OR(NOT(IsForecastDateRestricted),AND(D358&gt;=StartDate,D358&lt;=EndDate)),OR(NOT(IsTargetDateRestricted),AND(F358&gt;=FirstTargetDate,F358&lt;=EndTargetDate)),
OR(AND(Is1Week,E358="1 wk ahead inc death"),AND(Is2Week,E358="2 wk ahead inc death"),AND(Is3Week,E358="3 wk ahead inc death"),AND(Is4Week,E358="4 wk ahead inc death")),
OR(NOT(IsActiveModelsOnly),_xlfn.XLOOKUP(C358,'Model Analyzer'!B$4:B$100,'Model Analyzer'!C$4:C$100))),EvalData!C358,"NA")</f>
        <v>IHME</v>
      </c>
      <c r="C358" s="17" t="s">
        <v>18</v>
      </c>
      <c r="D358" s="36" t="d">
        <v>2020-07-27</v>
      </c>
      <c r="E358" s="17" t="s">
        <v>36</v>
      </c>
      <c r="F358" s="36" t="d">
        <v>2020-08-08</v>
      </c>
      <c r="G358" s="30">
        <v>-2314</v>
      </c>
      <c r="H358" s="32">
        <v>-0.16500000000000001</v>
      </c>
      <c r="I358" s="28">
        <v>-0.15171999999999999</v>
      </c>
      <c r="J358" s="28">
        <v>-0.17885000000000001</v>
      </c>
      <c r="K358" s="29">
        <v>0.75</v>
      </c>
      <c r="L358" s="30">
        <v>18</v>
      </c>
      <c r="M358" s="29">
        <v>0.45161000000000001</v>
      </c>
      <c r="N358" s="30">
        <v>51</v>
      </c>
      <c r="O358" s="30">
        <v>30.29</v>
      </c>
      <c r="P358" s="30">
        <v>3412.26</v>
      </c>
      <c r="Q358" s="30">
        <v>91.45</v>
      </c>
      <c r="R358" s="38">
        <v>0.33121</v>
      </c>
      <c r="S358" s="32">
        <v>-0.22314000000000001</v>
      </c>
      <c r="T358" s="29">
        <v>0.72945000000000004</v>
      </c>
      <c r="U358" s="29">
        <v>-0.26983000000000001</v>
      </c>
      <c r="V358" s="29">
        <v>0.31373000000000001</v>
      </c>
      <c r="W358" s="29">
        <v>0.31373000000000001</v>
      </c>
      <c r="X358" s="30">
        <v>197.07</v>
      </c>
      <c r="Y358" s="29">
        <v>0.49919999999999998</v>
      </c>
      <c r="Z358" s="29">
        <v>0.53186</v>
      </c>
      <c r="AA358" s="29">
        <v>0.17</v>
      </c>
      <c r="AB358" s="30">
        <v>21</v>
      </c>
      <c r="AC358" s="29">
        <v>0.28571000000000002</v>
      </c>
      <c r="AD358" s="30">
        <v>51</v>
      </c>
      <c r="AE358" s="29">
        <v>0.74509999999999998</v>
      </c>
      <c r="AF358" s="33">
        <v>28</v>
      </c>
      <c r="AG358" s="33">
        <v>56</v>
      </c>
      <c r="AH358" s="33">
        <v>376</v>
      </c>
      <c r="AI358" s="33">
        <v>929.45100000000002</v>
      </c>
      <c r="AJ358" s="33">
        <v>905</v>
      </c>
      <c r="AK358" s="34">
        <v>1522</v>
      </c>
      <c r="AL358" s="29">
        <v>0</v>
      </c>
      <c r="AM358" s="29">
        <v>0.74509999999999998</v>
      </c>
      <c r="AN358" s="50">
        <v>60101</v>
      </c>
      <c r="AO358" s="30">
        <v>359.8</v>
      </c>
      <c r="AP358" s="29">
        <v>0.10424</v>
      </c>
      <c r="AQ358" s="29">
        <v>0.21762000000000001</v>
      </c>
      <c r="AR358" s="29">
        <v>0</v>
      </c>
      <c r="AS358" s="54">
        <v>26</v>
      </c>
      <c r="AT358" s="29">
        <v>3.8460000000000001E-2</v>
      </c>
      <c r="AU358" s="29">
        <v>0.17219000000000001</v>
      </c>
      <c r="AV358" s="54">
        <v>25</v>
      </c>
      <c r="AW358" s="29">
        <v>7.6920000000000002E-2</v>
      </c>
    </row>
    <row r="359" spans="1:49" x14ac:dyDescent="0.2">
      <c r="A359" s="17" t="str">
        <f t="shared" si="14"/>
        <v>ISU</v>
      </c>
      <c r="B359" s="17" t="str">
        <f>IF(AND(OR(NOT(IsForecastDateRestricted),AND(D359&gt;=StartDate,D359&lt;=EndDate)),OR(NOT(IsTargetDateRestricted),AND(F359&gt;=FirstTargetDate,F359&lt;=EndTargetDate)),
OR(AND(Is1Week,E359="1 wk ahead inc death"),AND(Is2Week,E359="2 wk ahead inc death"),AND(Is3Week,E359="3 wk ahead inc death"),AND(Is4Week,E359="4 wk ahead inc death")),
OR(NOT(IsActiveModelsOnly),_xlfn.XLOOKUP(C359,'Model Analyzer'!B$4:B$100,'Model Analyzer'!C$4:C$100))),EvalData!C359,"NA")</f>
        <v>ISU</v>
      </c>
      <c r="C359" s="17" t="s">
        <v>41</v>
      </c>
      <c r="D359" s="36" t="d">
        <v>2020-07-27</v>
      </c>
      <c r="E359" s="17" t="s">
        <v>36</v>
      </c>
      <c r="F359" s="36" t="d">
        <v>2020-08-08</v>
      </c>
      <c r="G359" s="30">
        <v>-3493</v>
      </c>
      <c r="H359" s="32">
        <v>-0.26</v>
      </c>
      <c r="I359" s="28">
        <v>-0.22902</v>
      </c>
      <c r="J359" s="28">
        <v>-0.29704999999999998</v>
      </c>
      <c r="K359" s="29">
        <v>0</v>
      </c>
      <c r="L359" s="30">
        <v>24</v>
      </c>
      <c r="M359" s="29">
        <v>0.25806000000000001</v>
      </c>
      <c r="N359" s="30">
        <v>49</v>
      </c>
      <c r="O359" s="30">
        <v>26.39</v>
      </c>
      <c r="P359" s="30">
        <v>1748.87</v>
      </c>
      <c r="Q359" s="30">
        <v>89.76</v>
      </c>
      <c r="R359" s="38">
        <v>0.37702000000000002</v>
      </c>
      <c r="S359" s="32">
        <v>-0.35554999999999998</v>
      </c>
      <c r="T359" s="29">
        <v>0.84574000000000005</v>
      </c>
      <c r="U359" s="29">
        <v>-0.58613000000000004</v>
      </c>
      <c r="V359" s="29">
        <v>0.22449</v>
      </c>
      <c r="W359" s="29">
        <v>0.34694000000000003</v>
      </c>
      <c r="X359" s="30">
        <v>197.1</v>
      </c>
      <c r="Y359" s="29">
        <v>0.44161</v>
      </c>
      <c r="Z359" s="29">
        <v>0.54852999999999996</v>
      </c>
      <c r="AA359" s="29">
        <v>0.13400000000000001</v>
      </c>
      <c r="AB359" s="30">
        <v>23</v>
      </c>
      <c r="AC359" s="29">
        <v>0.21429000000000001</v>
      </c>
      <c r="AD359" s="30">
        <v>49</v>
      </c>
      <c r="AE359" s="29">
        <v>0.48980000000000001</v>
      </c>
      <c r="AF359" s="33">
        <v>1.597</v>
      </c>
      <c r="AG359" s="33">
        <v>1.7869999999999999</v>
      </c>
      <c r="AH359" s="33">
        <v>2.2669999999999999</v>
      </c>
      <c r="AI359" s="33">
        <v>4.5780000000000003</v>
      </c>
      <c r="AJ359" s="33">
        <v>3.2050000000000001</v>
      </c>
      <c r="AK359" s="34">
        <v>12.8</v>
      </c>
      <c r="AL359" s="29">
        <v>4.0820000000000002E-2</v>
      </c>
      <c r="AM359" s="29">
        <v>6.1219999999999997E-2</v>
      </c>
      <c r="AN359" s="50">
        <v>82137</v>
      </c>
      <c r="AO359" s="30">
        <v>320.3</v>
      </c>
      <c r="AP359" s="29">
        <v>0.56454000000000004</v>
      </c>
      <c r="AQ359" s="29">
        <v>1</v>
      </c>
      <c r="AR359" s="29">
        <v>0.39200000000000002</v>
      </c>
      <c r="AS359" s="54">
        <v>8</v>
      </c>
      <c r="AT359" s="29">
        <v>0.73077000000000003</v>
      </c>
      <c r="AU359" s="29">
        <v>0.49536000000000002</v>
      </c>
      <c r="AV359" s="54">
        <v>17</v>
      </c>
      <c r="AW359" s="29">
        <v>0.38462000000000002</v>
      </c>
    </row>
    <row r="360" spans="1:49" x14ac:dyDescent="0.2">
      <c r="A360" s="17" t="str">
        <f t="shared" si="14"/>
        <v>JCB</v>
      </c>
      <c r="B360" s="17" t="str">
        <f>IF(AND(OR(NOT(IsForecastDateRestricted),AND(D360&gt;=StartDate,D360&lt;=EndDate)),OR(NOT(IsTargetDateRestricted),AND(F360&gt;=FirstTargetDate,F360&lt;=EndTargetDate)),
OR(AND(Is1Week,E360="1 wk ahead inc death"),AND(Is2Week,E360="2 wk ahead inc death"),AND(Is3Week,E360="3 wk ahead inc death"),AND(Is4Week,E360="4 wk ahead inc death")),
OR(NOT(IsActiveModelsOnly),_xlfn.XLOOKUP(C360,'Model Analyzer'!B$4:B$100,'Model Analyzer'!C$4:C$100))),EvalData!C360,"NA")</f>
        <v>JCB</v>
      </c>
      <c r="C360" s="17" t="s">
        <v>45</v>
      </c>
      <c r="D360" s="36" t="d">
        <v>2020-07-27</v>
      </c>
      <c r="E360" s="17" t="s">
        <v>36</v>
      </c>
      <c r="F360" s="36" t="d">
        <v>2020-08-08</v>
      </c>
      <c r="G360" s="30">
        <v>-292</v>
      </c>
      <c r="H360" s="32">
        <v>-1.9E-2</v>
      </c>
      <c r="I360" s="28">
        <v>-1.915E-2</v>
      </c>
      <c r="J360" s="28">
        <v>-1.9519999999999999E-2</v>
      </c>
      <c r="K360" s="29">
        <v>1</v>
      </c>
      <c r="L360" s="30">
        <v>2</v>
      </c>
      <c r="M360" s="29">
        <v>0.96774000000000004</v>
      </c>
      <c r="N360" s="30">
        <v>51</v>
      </c>
      <c r="O360" s="30">
        <v>7.73</v>
      </c>
      <c r="P360" s="30">
        <v>1034.1199999999999</v>
      </c>
      <c r="Q360" s="30">
        <v>59.94</v>
      </c>
      <c r="R360" s="38">
        <v>0.21498999999999999</v>
      </c>
      <c r="S360" s="32">
        <v>0.11466</v>
      </c>
      <c r="T360" s="29">
        <v>0.40756999999999999</v>
      </c>
      <c r="U360" s="29">
        <v>0.16508999999999999</v>
      </c>
      <c r="V360" s="29">
        <v>0.45097999999999999</v>
      </c>
      <c r="W360" s="29">
        <v>3.9219999999999998E-2</v>
      </c>
      <c r="X360" s="30">
        <v>136.63</v>
      </c>
      <c r="Y360" s="29">
        <v>0.36692999999999998</v>
      </c>
      <c r="Z360" s="29">
        <v>0.30692000000000003</v>
      </c>
      <c r="AA360" s="29">
        <v>0.748</v>
      </c>
      <c r="AB360" s="30">
        <v>4</v>
      </c>
      <c r="AC360" s="29">
        <v>0.89285999999999999</v>
      </c>
    </row>
    <row r="361" spans="1:49" x14ac:dyDescent="0.2">
      <c r="A361" s="17" t="str">
        <f t="shared" si="14"/>
        <v>JHU</v>
      </c>
      <c r="B361" s="17" t="str">
        <f>IF(AND(OR(NOT(IsForecastDateRestricted),AND(D361&gt;=StartDate,D361&lt;=EndDate)),OR(NOT(IsTargetDateRestricted),AND(F361&gt;=FirstTargetDate,F361&lt;=EndTargetDate)),
OR(AND(Is1Week,E361="1 wk ahead inc death"),AND(Is2Week,E361="2 wk ahead inc death"),AND(Is3Week,E361="3 wk ahead inc death"),AND(Is4Week,E361="4 wk ahead inc death")),
OR(NOT(IsActiveModelsOnly),_xlfn.XLOOKUP(C361,'Model Analyzer'!B$4:B$100,'Model Analyzer'!C$4:C$100))),EvalData!C361,"NA")</f>
        <v>JHU</v>
      </c>
      <c r="C361" s="17" t="s">
        <v>19</v>
      </c>
      <c r="D361" s="36" t="d">
        <v>2020-07-27</v>
      </c>
      <c r="E361" s="17" t="s">
        <v>36</v>
      </c>
      <c r="F361" s="36" t="d">
        <v>2020-08-08</v>
      </c>
      <c r="G361" s="30">
        <v>1</v>
      </c>
      <c r="H361" s="32">
        <v>0</v>
      </c>
      <c r="I361" s="28">
        <v>6.9999999999999994E-5</v>
      </c>
      <c r="J361" s="28">
        <v>6.9999999999999994E-5</v>
      </c>
      <c r="K361" s="29">
        <v>1</v>
      </c>
      <c r="L361" s="30">
        <v>1</v>
      </c>
      <c r="M361" s="29">
        <v>1</v>
      </c>
      <c r="N361" s="30">
        <v>51</v>
      </c>
      <c r="O361" s="30">
        <v>25.02</v>
      </c>
      <c r="P361" s="30">
        <v>3417.94</v>
      </c>
      <c r="Q361" s="30">
        <v>111.55</v>
      </c>
      <c r="R361" s="38">
        <v>0.42831999999999998</v>
      </c>
      <c r="S361" s="32">
        <v>0.53108999999999995</v>
      </c>
      <c r="T361" s="29">
        <v>0.97687999999999997</v>
      </c>
      <c r="U361" s="29">
        <v>0.45456999999999997</v>
      </c>
      <c r="V361" s="29">
        <v>0.25490000000000002</v>
      </c>
      <c r="W361" s="29">
        <v>0.25490000000000002</v>
      </c>
      <c r="X361" s="30">
        <v>253.74</v>
      </c>
      <c r="Y361" s="29">
        <v>0.77212000000000003</v>
      </c>
      <c r="Z361" s="29">
        <v>0.51268999999999998</v>
      </c>
      <c r="AA361" s="29">
        <v>0.157</v>
      </c>
      <c r="AB361" s="30">
        <v>22</v>
      </c>
      <c r="AC361" s="29">
        <v>0.25</v>
      </c>
      <c r="AD361" s="30">
        <v>51</v>
      </c>
      <c r="AE361" s="29">
        <v>0.94118000000000002</v>
      </c>
      <c r="AF361" s="33">
        <v>3.456</v>
      </c>
      <c r="AG361" s="33">
        <v>4.4059999999999997</v>
      </c>
      <c r="AH361" s="33">
        <v>7.6760000000000002</v>
      </c>
      <c r="AI361" s="33">
        <v>32.131</v>
      </c>
      <c r="AJ361" s="33">
        <v>18.148</v>
      </c>
      <c r="AK361" s="34">
        <v>111</v>
      </c>
      <c r="AL361" s="29">
        <v>0.33333000000000002</v>
      </c>
      <c r="AM361" s="29">
        <v>0.37254999999999999</v>
      </c>
      <c r="AN361" s="50">
        <v>27762</v>
      </c>
      <c r="AO361" s="30">
        <v>251.9</v>
      </c>
      <c r="AP361" s="29">
        <v>0.24027000000000001</v>
      </c>
      <c r="AQ361" s="29">
        <v>0.50161</v>
      </c>
      <c r="AR361" s="29">
        <v>0.248</v>
      </c>
      <c r="AS361" s="54">
        <v>15</v>
      </c>
      <c r="AT361" s="29">
        <v>0.46154000000000001</v>
      </c>
      <c r="AU361" s="29">
        <v>0.74231999999999998</v>
      </c>
      <c r="AV361" s="54">
        <v>9</v>
      </c>
      <c r="AW361" s="29">
        <v>0.69230999999999998</v>
      </c>
    </row>
    <row r="362" spans="1:49" x14ac:dyDescent="0.2">
      <c r="A362" s="17" t="str">
        <f t="shared" si="14"/>
        <v>Karlen</v>
      </c>
      <c r="B362" s="17" t="str">
        <f>IF(AND(OR(NOT(IsForecastDateRestricted),AND(D362&gt;=StartDate,D362&lt;=EndDate)),OR(NOT(IsTargetDateRestricted),AND(F362&gt;=FirstTargetDate,F362&lt;=EndTargetDate)),
OR(AND(Is1Week,E362="1 wk ahead inc death"),AND(Is2Week,E362="2 wk ahead inc death"),AND(Is3Week,E362="3 wk ahead inc death"),AND(Is4Week,E362="4 wk ahead inc death")),
OR(NOT(IsActiveModelsOnly),_xlfn.XLOOKUP(C362,'Model Analyzer'!B$4:B$100,'Model Analyzer'!C$4:C$100))),EvalData!C362,"NA")</f>
        <v>Karlen</v>
      </c>
      <c r="C362" s="17" t="s">
        <v>46</v>
      </c>
      <c r="D362" s="36" t="d">
        <v>2020-07-27</v>
      </c>
      <c r="E362" s="17" t="s">
        <v>36</v>
      </c>
      <c r="F362" s="36" t="d">
        <v>2020-08-08</v>
      </c>
      <c r="G362" s="30">
        <v>-659</v>
      </c>
      <c r="H362" s="32">
        <v>-4.3999999999999997E-2</v>
      </c>
      <c r="I362" s="28">
        <v>-4.3209999999999998E-2</v>
      </c>
      <c r="J362" s="28">
        <v>-4.5159999999999999E-2</v>
      </c>
      <c r="K362" s="29">
        <v>1</v>
      </c>
      <c r="L362" s="30">
        <v>6</v>
      </c>
      <c r="M362" s="29">
        <v>0.83870999999999996</v>
      </c>
      <c r="N362" s="30">
        <v>51</v>
      </c>
      <c r="O362" s="30">
        <v>9.4700000000000006</v>
      </c>
      <c r="P362" s="30">
        <v>2015.87</v>
      </c>
      <c r="Q362" s="30">
        <v>85.9</v>
      </c>
      <c r="R362" s="38">
        <v>0.25094</v>
      </c>
      <c r="S362" s="32">
        <v>-8.9609999999999995E-2</v>
      </c>
      <c r="T362" s="29">
        <v>0.45017000000000001</v>
      </c>
      <c r="U362" s="29">
        <v>-4.2909999999999997E-2</v>
      </c>
      <c r="V362" s="29">
        <v>0.45097999999999999</v>
      </c>
      <c r="W362" s="29">
        <v>7.843E-2</v>
      </c>
      <c r="X362" s="30">
        <v>255.29</v>
      </c>
      <c r="Y362" s="29">
        <v>0.34963</v>
      </c>
      <c r="Z362" s="29">
        <v>0.31901000000000002</v>
      </c>
      <c r="AA362" s="29">
        <v>0.64700000000000002</v>
      </c>
      <c r="AB362" s="30">
        <v>8</v>
      </c>
      <c r="AC362" s="29">
        <v>0.75</v>
      </c>
      <c r="AD362" s="30">
        <v>51</v>
      </c>
      <c r="AE362" s="29">
        <v>0.88234999999999997</v>
      </c>
      <c r="AF362" s="33">
        <v>1.8759999999999999</v>
      </c>
      <c r="AG362" s="33">
        <v>2.266</v>
      </c>
      <c r="AH362" s="33">
        <v>2.883</v>
      </c>
      <c r="AI362" s="33">
        <v>11.025</v>
      </c>
      <c r="AJ362" s="33">
        <v>7.0540000000000003</v>
      </c>
      <c r="AK362" s="34">
        <v>36</v>
      </c>
      <c r="AL362" s="29">
        <v>0.11765</v>
      </c>
      <c r="AM362" s="29">
        <v>0.21568999999999999</v>
      </c>
      <c r="AN362" s="50">
        <v>66455</v>
      </c>
      <c r="AO362" s="30">
        <v>178.8</v>
      </c>
      <c r="AP362" s="29">
        <v>0.44033</v>
      </c>
      <c r="AQ362" s="29">
        <v>0.91927000000000003</v>
      </c>
      <c r="AR362" s="29">
        <v>0.57799999999999996</v>
      </c>
      <c r="AS362" s="54">
        <v>2</v>
      </c>
      <c r="AT362" s="29">
        <v>0.96153999999999995</v>
      </c>
      <c r="AU362" s="29">
        <v>0.92227999999999999</v>
      </c>
      <c r="AV362" s="54">
        <v>2</v>
      </c>
      <c r="AW362" s="29">
        <v>0.96153999999999995</v>
      </c>
    </row>
    <row r="363" spans="1:49" x14ac:dyDescent="0.2">
      <c r="A363" s="17" t="str">
        <f t="shared" si="14"/>
        <v>LANL</v>
      </c>
      <c r="B363" s="17" t="str">
        <f>IF(AND(OR(NOT(IsForecastDateRestricted),AND(D363&gt;=StartDate,D363&lt;=EndDate)),OR(NOT(IsTargetDateRestricted),AND(F363&gt;=FirstTargetDate,F363&lt;=EndTargetDate)),
OR(AND(Is1Week,E363="1 wk ahead inc death"),AND(Is2Week,E363="2 wk ahead inc death"),AND(Is3Week,E363="3 wk ahead inc death"),AND(Is4Week,E363="4 wk ahead inc death")),
OR(NOT(IsActiveModelsOnly),_xlfn.XLOOKUP(C363,'Model Analyzer'!B$4:B$100,'Model Analyzer'!C$4:C$100))),EvalData!C363,"NA")</f>
        <v>LANL</v>
      </c>
      <c r="C363" s="17" t="s">
        <v>20</v>
      </c>
      <c r="D363" s="36" t="d">
        <v>2020-07-27</v>
      </c>
      <c r="E363" s="17" t="s">
        <v>36</v>
      </c>
      <c r="F363" s="36" t="d">
        <v>2020-08-08</v>
      </c>
      <c r="G363" s="30">
        <v>-5780</v>
      </c>
      <c r="H363" s="32">
        <v>-0.47599999999999998</v>
      </c>
      <c r="I363" s="28">
        <v>-0.37896999999999997</v>
      </c>
      <c r="J363" s="28">
        <v>-0.61021999999999998</v>
      </c>
      <c r="K363" s="29">
        <v>0</v>
      </c>
      <c r="L363" s="30">
        <v>29</v>
      </c>
      <c r="M363" s="29">
        <v>9.6769999999999995E-2</v>
      </c>
      <c r="N363" s="30">
        <v>51</v>
      </c>
      <c r="O363" s="30">
        <v>24.05</v>
      </c>
      <c r="P363" s="30">
        <v>5631.87</v>
      </c>
      <c r="Q363" s="30">
        <v>140.51</v>
      </c>
      <c r="R363" s="38">
        <v>0.37364000000000003</v>
      </c>
      <c r="S363" s="32">
        <v>-0.31845000000000001</v>
      </c>
      <c r="T363" s="29">
        <v>0.83762000000000003</v>
      </c>
      <c r="U363" s="29">
        <v>-0.37622</v>
      </c>
      <c r="V363" s="29">
        <v>0.29411999999999999</v>
      </c>
      <c r="W363" s="29">
        <v>0.33333000000000002</v>
      </c>
      <c r="X363" s="30">
        <v>397.93</v>
      </c>
      <c r="Y363" s="29">
        <v>0.52771000000000001</v>
      </c>
      <c r="Z363" s="29">
        <v>0.52231000000000005</v>
      </c>
      <c r="AA363" s="29">
        <v>8.6999999999999994E-2</v>
      </c>
      <c r="AB363" s="30">
        <v>26</v>
      </c>
      <c r="AC363" s="29">
        <v>0.10714</v>
      </c>
      <c r="AD363" s="30">
        <v>51</v>
      </c>
      <c r="AE363" s="29">
        <v>0.94118000000000002</v>
      </c>
      <c r="AF363" s="33">
        <v>5.4550000000000001</v>
      </c>
      <c r="AG363" s="33">
        <v>7.24</v>
      </c>
      <c r="AH363" s="33">
        <v>12.308</v>
      </c>
      <c r="AI363" s="33">
        <v>27.582999999999998</v>
      </c>
      <c r="AJ363" s="33">
        <v>24</v>
      </c>
      <c r="AK363" s="34">
        <v>88</v>
      </c>
      <c r="AL363" s="29">
        <v>0.33333000000000002</v>
      </c>
      <c r="AM363" s="29">
        <v>0.58823999999999999</v>
      </c>
      <c r="AN363" s="50">
        <v>93088</v>
      </c>
      <c r="AO363" s="30">
        <v>218.8</v>
      </c>
      <c r="AP363" s="29">
        <v>0.16283</v>
      </c>
      <c r="AQ363" s="29">
        <v>0.33993000000000001</v>
      </c>
      <c r="AR363" s="29">
        <v>2.1000000000000001E-2</v>
      </c>
      <c r="AS363" s="54">
        <v>23</v>
      </c>
      <c r="AT363" s="29">
        <v>0.15384999999999999</v>
      </c>
      <c r="AU363" s="29">
        <v>0.55501999999999996</v>
      </c>
      <c r="AV363" s="54">
        <v>15</v>
      </c>
      <c r="AW363" s="29">
        <v>0.46154000000000001</v>
      </c>
    </row>
    <row r="364" spans="1:49" x14ac:dyDescent="0.2">
      <c r="A364" s="17" t="str">
        <f t="shared" si="14"/>
        <v>LNQ</v>
      </c>
      <c r="B364" s="17" t="str">
        <f>IF(AND(OR(NOT(IsForecastDateRestricted),AND(D364&gt;=StartDate,D364&lt;=EndDate)),OR(NOT(IsTargetDateRestricted),AND(F364&gt;=FirstTargetDate,F364&lt;=EndTargetDate)),
OR(AND(Is1Week,E364="1 wk ahead inc death"),AND(Is2Week,E364="2 wk ahead inc death"),AND(Is3Week,E364="3 wk ahead inc death"),AND(Is4Week,E364="4 wk ahead inc death")),
OR(NOT(IsActiveModelsOnly),_xlfn.XLOOKUP(C364,'Model Analyzer'!B$4:B$100,'Model Analyzer'!C$4:C$100))),EvalData!C364,"NA")</f>
        <v>LNQ</v>
      </c>
      <c r="C364" s="17" t="s">
        <v>47</v>
      </c>
      <c r="D364" s="36" t="d">
        <v>2020-07-27</v>
      </c>
      <c r="E364" s="17" t="s">
        <v>36</v>
      </c>
      <c r="F364" s="36" t="d">
        <v>2020-08-08</v>
      </c>
      <c r="G364" s="30">
        <v>-1061</v>
      </c>
      <c r="H364" s="32">
        <v>-7.1999999999999995E-2</v>
      </c>
      <c r="I364" s="28">
        <v>-6.9559999999999997E-2</v>
      </c>
      <c r="J364" s="28">
        <v>-7.4770000000000003E-2</v>
      </c>
      <c r="K364" s="29">
        <v>0.9</v>
      </c>
      <c r="L364" s="30">
        <v>10</v>
      </c>
      <c r="M364" s="29">
        <v>0.70967999999999998</v>
      </c>
      <c r="N364" s="30">
        <v>51</v>
      </c>
      <c r="O364" s="30">
        <v>31.15</v>
      </c>
      <c r="P364" s="30">
        <v>1302.53</v>
      </c>
      <c r="Q364" s="30">
        <v>73.39</v>
      </c>
      <c r="R364" s="38">
        <v>0.30857000000000001</v>
      </c>
      <c r="S364" s="32">
        <v>-0.23386000000000001</v>
      </c>
      <c r="T364" s="29">
        <v>0.58404999999999996</v>
      </c>
      <c r="U364" s="29">
        <v>-0.41431000000000001</v>
      </c>
      <c r="V364" s="29">
        <v>0.43136999999999998</v>
      </c>
      <c r="W364" s="29">
        <v>0.25490000000000002</v>
      </c>
      <c r="X364" s="30">
        <v>194.81</v>
      </c>
      <c r="Y364" s="29">
        <v>0.38109999999999999</v>
      </c>
      <c r="Z364" s="29">
        <v>0.49936999999999998</v>
      </c>
      <c r="AA364" s="29">
        <v>0.28999999999999998</v>
      </c>
      <c r="AB364" s="30">
        <v>17</v>
      </c>
      <c r="AC364" s="29">
        <v>0.42857000000000001</v>
      </c>
      <c r="AD364" s="30">
        <v>51</v>
      </c>
      <c r="AE364" s="29">
        <v>1</v>
      </c>
      <c r="AF364" s="33">
        <v>8.0289999999999999</v>
      </c>
      <c r="AG364" s="33">
        <v>14.372999999999999</v>
      </c>
      <c r="AH364" s="33">
        <v>28.167000000000002</v>
      </c>
      <c r="AI364" s="33">
        <v>74.703000000000003</v>
      </c>
      <c r="AJ364" s="33">
        <v>99.5</v>
      </c>
      <c r="AK364" s="34">
        <v>176</v>
      </c>
      <c r="AL364" s="29">
        <v>0.19608</v>
      </c>
      <c r="AM364" s="29">
        <v>0.80391999999999997</v>
      </c>
      <c r="AN364" s="50">
        <v>26983</v>
      </c>
      <c r="AO364" s="30">
        <v>198.4</v>
      </c>
      <c r="AP364" s="29">
        <v>9.1130000000000003E-2</v>
      </c>
      <c r="AQ364" s="29">
        <v>0.19023999999999999</v>
      </c>
      <c r="AR364" s="29">
        <v>0</v>
      </c>
      <c r="AS364" s="54">
        <v>26</v>
      </c>
      <c r="AT364" s="29">
        <v>3.8460000000000001E-2</v>
      </c>
      <c r="AU364" s="29">
        <v>0.34428999999999998</v>
      </c>
      <c r="AV364" s="54">
        <v>21</v>
      </c>
      <c r="AW364" s="29">
        <v>0.23077</v>
      </c>
    </row>
    <row r="365" spans="1:49" x14ac:dyDescent="0.2">
      <c r="A365" s="17" t="str">
        <f t="shared" si="14"/>
        <v>LSHTM</v>
      </c>
      <c r="B365" s="17" t="str">
        <f>IF(AND(OR(NOT(IsForecastDateRestricted),AND(D365&gt;=StartDate,D365&lt;=EndDate)),OR(NOT(IsTargetDateRestricted),AND(F365&gt;=FirstTargetDate,F365&lt;=EndTargetDate)),
OR(AND(Is1Week,E365="1 wk ahead inc death"),AND(Is2Week,E365="2 wk ahead inc death"),AND(Is3Week,E365="3 wk ahead inc death"),AND(Is4Week,E365="4 wk ahead inc death")),
OR(NOT(IsActiveModelsOnly),_xlfn.XLOOKUP(C365,'Model Analyzer'!B$4:B$100,'Model Analyzer'!C$4:C$100))),EvalData!C365,"NA")</f>
        <v>LSHTM</v>
      </c>
      <c r="C365" s="17" t="s">
        <v>21</v>
      </c>
      <c r="D365" s="36" t="d">
        <v>2020-07-27</v>
      </c>
      <c r="E365" s="17" t="s">
        <v>36</v>
      </c>
      <c r="F365" s="36" t="d">
        <v>2020-08-08</v>
      </c>
      <c r="G365" s="30">
        <v>2460</v>
      </c>
      <c r="H365" s="32">
        <v>0.15</v>
      </c>
      <c r="I365" s="28">
        <v>0.16128999999999999</v>
      </c>
      <c r="J365" s="28">
        <v>0.16128999999999999</v>
      </c>
      <c r="K365" s="29">
        <v>0.75</v>
      </c>
      <c r="L365" s="30">
        <v>17</v>
      </c>
      <c r="M365" s="29">
        <v>0.48387000000000002</v>
      </c>
      <c r="N365" s="30">
        <v>23</v>
      </c>
      <c r="O365" s="30">
        <v>4.04</v>
      </c>
      <c r="P365" s="30">
        <v>2428.33</v>
      </c>
      <c r="Q365" s="30">
        <v>164.61</v>
      </c>
      <c r="R365" s="38">
        <v>0.23619999999999999</v>
      </c>
      <c r="S365" s="32">
        <v>0.19081999999999999</v>
      </c>
      <c r="T365" s="29">
        <v>0.44268000000000002</v>
      </c>
      <c r="U365" s="29">
        <v>0.31141000000000002</v>
      </c>
      <c r="V365" s="29">
        <v>0.47826000000000002</v>
      </c>
      <c r="W365" s="29">
        <v>8.6959999999999996E-2</v>
      </c>
      <c r="X365" s="30">
        <v>243.88</v>
      </c>
      <c r="Y365" s="29">
        <v>0.42304000000000003</v>
      </c>
      <c r="Z365" s="29">
        <v>0.32157000000000002</v>
      </c>
      <c r="AA365" s="29">
        <v>0.34</v>
      </c>
      <c r="AB365" s="30">
        <v>15</v>
      </c>
      <c r="AC365" s="29">
        <v>0.5</v>
      </c>
      <c r="AD365" s="30">
        <v>23</v>
      </c>
      <c r="AE365" s="29">
        <v>1</v>
      </c>
      <c r="AF365" s="33">
        <v>3.4140000000000001</v>
      </c>
      <c r="AG365" s="33">
        <v>8.5340000000000007</v>
      </c>
      <c r="AH365" s="33">
        <v>15.295</v>
      </c>
      <c r="AI365" s="33">
        <v>39.648000000000003</v>
      </c>
      <c r="AJ365" s="33">
        <v>41.398000000000003</v>
      </c>
      <c r="AK365" s="34">
        <v>90.225999999999999</v>
      </c>
      <c r="AL365" s="29">
        <v>0.13042999999999999</v>
      </c>
      <c r="AM365" s="29">
        <v>0.69564999999999999</v>
      </c>
      <c r="AN365" s="50">
        <v>43914</v>
      </c>
      <c r="AO365" s="30">
        <v>136.4</v>
      </c>
      <c r="AP365" s="29">
        <v>0.16211</v>
      </c>
      <c r="AQ365" s="29">
        <v>0.33844000000000002</v>
      </c>
      <c r="AR365" s="29">
        <v>8.3000000000000004E-2</v>
      </c>
      <c r="AS365" s="54">
        <v>22</v>
      </c>
      <c r="AT365" s="29">
        <v>0.19231000000000001</v>
      </c>
      <c r="AU365" s="29">
        <v>0.25359999999999999</v>
      </c>
      <c r="AV365" s="54">
        <v>22</v>
      </c>
      <c r="AW365" s="29">
        <v>0.19231000000000001</v>
      </c>
    </row>
    <row r="366" spans="1:49" x14ac:dyDescent="0.2">
      <c r="A366" s="17" t="str">
        <f t="shared" si="14"/>
        <v>MIT-CovAlliance</v>
      </c>
      <c r="B366" s="17" t="str">
        <f>IF(AND(OR(NOT(IsForecastDateRestricted),AND(D366&gt;=StartDate,D366&lt;=EndDate)),OR(NOT(IsTargetDateRestricted),AND(F366&gt;=FirstTargetDate,F366&lt;=EndTargetDate)),
OR(AND(Is1Week,E366="1 wk ahead inc death"),AND(Is2Week,E366="2 wk ahead inc death"),AND(Is3Week,E366="3 wk ahead inc death"),AND(Is4Week,E366="4 wk ahead inc death")),
OR(NOT(IsActiveModelsOnly),_xlfn.XLOOKUP(C366,'Model Analyzer'!B$4:B$100,'Model Analyzer'!C$4:C$100))),EvalData!C366,"NA")</f>
        <v>MIT-CovAlliance</v>
      </c>
      <c r="C366" s="17" t="s">
        <v>22</v>
      </c>
      <c r="D366" s="36" t="d">
        <v>2020-07-27</v>
      </c>
      <c r="E366" s="17" t="s">
        <v>36</v>
      </c>
      <c r="F366" s="36" t="d">
        <v>2020-08-08</v>
      </c>
      <c r="G366" s="30">
        <v>-6689</v>
      </c>
      <c r="H366" s="32">
        <v>-0.57699999999999996</v>
      </c>
      <c r="I366" s="28">
        <v>-0.43857000000000002</v>
      </c>
      <c r="J366" s="28">
        <v>-0.78115000000000001</v>
      </c>
      <c r="K366" s="29">
        <v>0</v>
      </c>
      <c r="L366" s="30">
        <v>32</v>
      </c>
      <c r="M366" s="29">
        <v>0</v>
      </c>
      <c r="N366" s="30">
        <v>51</v>
      </c>
      <c r="O366" s="30">
        <v>25.64</v>
      </c>
      <c r="P366" s="30">
        <v>6207.59</v>
      </c>
      <c r="Q366" s="30">
        <v>165.31</v>
      </c>
      <c r="R366" s="38">
        <v>0.35668</v>
      </c>
      <c r="S366" s="32">
        <v>-0.18232000000000001</v>
      </c>
      <c r="T366" s="29">
        <v>0.88100000000000001</v>
      </c>
      <c r="U366" s="29">
        <v>-0.47926999999999997</v>
      </c>
      <c r="V366" s="29">
        <v>0.29411999999999999</v>
      </c>
      <c r="W366" s="29">
        <v>0.31373000000000001</v>
      </c>
      <c r="X366" s="30">
        <v>474.75</v>
      </c>
      <c r="Y366" s="29">
        <v>0.47748000000000002</v>
      </c>
      <c r="Z366" s="29">
        <v>0.53530999999999995</v>
      </c>
      <c r="AA366" s="29">
        <v>0.109</v>
      </c>
      <c r="AB366" s="30">
        <v>24</v>
      </c>
      <c r="AC366" s="29">
        <v>0.17857000000000001</v>
      </c>
      <c r="AD366" s="30">
        <v>51</v>
      </c>
      <c r="AE366" s="29">
        <v>0.82352999999999998</v>
      </c>
      <c r="AF366" s="33">
        <v>9.2149999999999999</v>
      </c>
      <c r="AG366" s="33">
        <v>9.4710000000000001</v>
      </c>
      <c r="AH366" s="33">
        <v>9.75</v>
      </c>
      <c r="AI366" s="33">
        <v>11.563000000000001</v>
      </c>
      <c r="AJ366" s="33">
        <v>10.845000000000001</v>
      </c>
      <c r="AK366" s="34">
        <v>17</v>
      </c>
      <c r="AL366" s="29">
        <v>0.50980000000000003</v>
      </c>
      <c r="AM366" s="29">
        <v>0.29411999999999999</v>
      </c>
      <c r="AN366" s="50">
        <v>153130</v>
      </c>
      <c r="AO366" s="30">
        <v>210</v>
      </c>
      <c r="AP366" s="29">
        <v>0.17554</v>
      </c>
      <c r="AQ366" s="29">
        <v>0.36647999999999997</v>
      </c>
      <c r="AR366" s="29">
        <v>2.1000000000000001E-2</v>
      </c>
      <c r="AS366" s="54">
        <v>23</v>
      </c>
      <c r="AT366" s="29">
        <v>0.15384999999999999</v>
      </c>
      <c r="AU366" s="29">
        <v>0.46551999999999999</v>
      </c>
      <c r="AV366" s="54">
        <v>18</v>
      </c>
      <c r="AW366" s="29">
        <v>0.34615000000000001</v>
      </c>
    </row>
    <row r="367" spans="1:49" x14ac:dyDescent="0.2">
      <c r="A367" s="17" t="str">
        <f t="shared" si="14"/>
        <v>MOBS</v>
      </c>
      <c r="B367" s="17" t="str">
        <f>IF(AND(OR(NOT(IsForecastDateRestricted),AND(D367&gt;=StartDate,D367&lt;=EndDate)),OR(NOT(IsTargetDateRestricted),AND(F367&gt;=FirstTargetDate,F367&lt;=EndTargetDate)),
OR(AND(Is1Week,E367="1 wk ahead inc death"),AND(Is2Week,E367="2 wk ahead inc death"),AND(Is3Week,E367="3 wk ahead inc death"),AND(Is4Week,E367="4 wk ahead inc death")),
OR(NOT(IsActiveModelsOnly),_xlfn.XLOOKUP(C367,'Model Analyzer'!B$4:B$100,'Model Analyzer'!C$4:C$100))),EvalData!C367,"NA")</f>
        <v>MOBS</v>
      </c>
      <c r="C367" s="17" t="s">
        <v>24</v>
      </c>
      <c r="D367" s="36" t="d">
        <v>2020-07-27</v>
      </c>
      <c r="E367" s="17" t="s">
        <v>36</v>
      </c>
      <c r="F367" s="36" t="d">
        <v>2020-08-08</v>
      </c>
      <c r="G367" s="26">
        <v>-907</v>
      </c>
      <c r="H367" s="27">
        <v>-6.0999999999999999E-2</v>
      </c>
      <c r="I367" s="28">
        <v>-5.9470000000000002E-2</v>
      </c>
      <c r="J367" s="28">
        <v>-6.3229999999999995E-2</v>
      </c>
      <c r="K367" s="29">
        <v>0.9</v>
      </c>
      <c r="L367" s="30">
        <v>9</v>
      </c>
      <c r="M367" s="29">
        <v>0.74194000000000004</v>
      </c>
      <c r="N367" s="30">
        <v>50</v>
      </c>
      <c r="O367" s="26">
        <v>18.440000000000001</v>
      </c>
      <c r="P367" s="26">
        <v>6015.02</v>
      </c>
      <c r="Q367" s="26">
        <v>108.14</v>
      </c>
      <c r="R367" s="31">
        <v>0.28523999999999999</v>
      </c>
      <c r="S367" s="32">
        <v>-8.4080000000000002E-2</v>
      </c>
      <c r="T367" s="29">
        <v>0.66866999999999999</v>
      </c>
      <c r="U367" s="29">
        <v>7.3569999999999997E-2</v>
      </c>
      <c r="V367" s="29">
        <v>0.36</v>
      </c>
      <c r="W367" s="29">
        <v>0.22</v>
      </c>
      <c r="X367" s="30">
        <v>307.32</v>
      </c>
      <c r="Y367" s="29">
        <v>0.54815999999999998</v>
      </c>
      <c r="Z367" s="29">
        <v>0.42993999999999999</v>
      </c>
      <c r="AA367" s="29">
        <v>0.32500000000000001</v>
      </c>
      <c r="AB367" s="30">
        <v>16</v>
      </c>
      <c r="AC367" s="29">
        <v>0.46428999999999998</v>
      </c>
      <c r="AD367" s="30">
        <v>50</v>
      </c>
      <c r="AE367" s="29">
        <v>0.66</v>
      </c>
      <c r="AF367" s="33">
        <v>1.4550000000000001</v>
      </c>
      <c r="AG367" s="33">
        <v>1.847</v>
      </c>
      <c r="AH367" s="33">
        <v>2.5499999999999998</v>
      </c>
      <c r="AI367" s="33">
        <v>8.7569999999999997</v>
      </c>
      <c r="AJ367" s="33">
        <v>6.4089999999999998</v>
      </c>
      <c r="AK367" s="34">
        <v>22.169</v>
      </c>
      <c r="AL367" s="29">
        <v>0.04</v>
      </c>
      <c r="AM367" s="29">
        <v>0.2</v>
      </c>
      <c r="AN367" s="50">
        <v>112949</v>
      </c>
      <c r="AO367" s="30">
        <v>297.89999999999998</v>
      </c>
      <c r="AP367" s="29">
        <v>0.49902000000000002</v>
      </c>
      <c r="AQ367" s="29">
        <v>1</v>
      </c>
      <c r="AR367" s="29">
        <v>0.433</v>
      </c>
      <c r="AS367" s="54">
        <v>6</v>
      </c>
      <c r="AT367" s="29">
        <v>0.80769000000000002</v>
      </c>
      <c r="AU367" s="29">
        <v>0.68110999999999999</v>
      </c>
      <c r="AV367" s="54">
        <v>12</v>
      </c>
      <c r="AW367" s="29">
        <v>0.57691999999999999</v>
      </c>
    </row>
    <row r="368" spans="1:49" x14ac:dyDescent="0.2">
      <c r="A368" s="17" t="str">
        <f t="shared" si="14"/>
        <v>NotreDame-Mobility</v>
      </c>
      <c r="B368" s="17" t="str">
        <f>IF(AND(OR(NOT(IsForecastDateRestricted),AND(D368&gt;=StartDate,D368&lt;=EndDate)),OR(NOT(IsTargetDateRestricted),AND(F368&gt;=FirstTargetDate,F368&lt;=EndTargetDate)),
OR(AND(Is1Week,E368="1 wk ahead inc death"),AND(Is2Week,E368="2 wk ahead inc death"),AND(Is3Week,E368="3 wk ahead inc death"),AND(Is4Week,E368="4 wk ahead inc death")),
OR(NOT(IsActiveModelsOnly),_xlfn.XLOOKUP(C368,'Model Analyzer'!B$4:B$100,'Model Analyzer'!C$4:C$100))),EvalData!C368,"NA")</f>
        <v>NotreDame-Mobility</v>
      </c>
      <c r="C368" s="17" t="s">
        <v>25</v>
      </c>
      <c r="D368" s="36" t="d">
        <v>2020-07-27</v>
      </c>
      <c r="E368" s="17" t="s">
        <v>36</v>
      </c>
      <c r="F368" s="36" t="d">
        <v>2020-08-08</v>
      </c>
      <c r="G368" s="30">
        <v>-5025</v>
      </c>
      <c r="H368" s="32">
        <v>-0.4</v>
      </c>
      <c r="I368" s="28">
        <v>-0.32945999999999998</v>
      </c>
      <c r="J368" s="28">
        <v>-0.49135000000000001</v>
      </c>
      <c r="K368" s="29">
        <v>0</v>
      </c>
      <c r="L368" s="30">
        <v>27</v>
      </c>
      <c r="M368" s="29">
        <v>0.16128999999999999</v>
      </c>
      <c r="N368" s="30">
        <v>51</v>
      </c>
      <c r="O368" s="30">
        <v>21.35</v>
      </c>
      <c r="P368" s="30">
        <v>3311.78</v>
      </c>
      <c r="Q368" s="30">
        <v>126.73</v>
      </c>
      <c r="R368" s="38">
        <v>0.43413000000000002</v>
      </c>
      <c r="S368" s="32">
        <v>-0.40547</v>
      </c>
      <c r="T368" s="29">
        <v>0.83282999999999996</v>
      </c>
      <c r="U368" s="29">
        <v>-0.48138999999999998</v>
      </c>
      <c r="V368" s="29">
        <v>0.25490000000000002</v>
      </c>
      <c r="W368" s="29">
        <v>0.39216000000000001</v>
      </c>
      <c r="X368" s="30">
        <v>287</v>
      </c>
      <c r="Y368" s="29">
        <v>0.48250999999999999</v>
      </c>
      <c r="Z368" s="29">
        <v>0.51570000000000005</v>
      </c>
      <c r="AA368" s="29">
        <v>0.17199999999999999</v>
      </c>
      <c r="AB368" s="30">
        <v>20</v>
      </c>
      <c r="AC368" s="29">
        <v>0.32142999999999999</v>
      </c>
      <c r="AD368" s="30">
        <v>51</v>
      </c>
      <c r="AE368" s="29">
        <v>0.72548999999999997</v>
      </c>
      <c r="AF368" s="33">
        <v>2.4929999999999999</v>
      </c>
      <c r="AG368" s="33">
        <v>3.4249999999999998</v>
      </c>
      <c r="AH368" s="33">
        <v>9.9130000000000003</v>
      </c>
      <c r="AI368" s="33">
        <v>37.512999999999998</v>
      </c>
      <c r="AJ368" s="33">
        <v>44</v>
      </c>
      <c r="AK368" s="34">
        <v>78</v>
      </c>
      <c r="AL368" s="29">
        <v>0.13725000000000001</v>
      </c>
      <c r="AM368" s="29">
        <v>0.43136999999999998</v>
      </c>
      <c r="AN368" s="50">
        <v>99783</v>
      </c>
      <c r="AO368" s="30">
        <v>235.6</v>
      </c>
      <c r="AP368" s="29">
        <v>0.25011</v>
      </c>
      <c r="AQ368" s="29">
        <v>0.52214000000000005</v>
      </c>
      <c r="AR368" s="29">
        <v>0.16500000000000001</v>
      </c>
      <c r="AS368" s="54">
        <v>19</v>
      </c>
      <c r="AT368" s="29">
        <v>0.30769000000000002</v>
      </c>
      <c r="AU368" s="29">
        <v>0.53532999999999997</v>
      </c>
      <c r="AV368" s="54">
        <v>16</v>
      </c>
      <c r="AW368" s="29">
        <v>0.42308000000000001</v>
      </c>
    </row>
    <row r="369" spans="1:49" x14ac:dyDescent="0.2">
      <c r="A369" s="17" t="str">
        <f t="shared" si="14"/>
        <v>Oliver Wyman</v>
      </c>
      <c r="B369" s="17" t="str">
        <f>IF(AND(OR(NOT(IsForecastDateRestricted),AND(D369&gt;=StartDate,D369&lt;=EndDate)),OR(NOT(IsTargetDateRestricted),AND(F369&gt;=FirstTargetDate,F369&lt;=EndTargetDate)),
OR(AND(Is1Week,E369="1 wk ahead inc death"),AND(Is2Week,E369="2 wk ahead inc death"),AND(Is3Week,E369="3 wk ahead inc death"),AND(Is4Week,E369="4 wk ahead inc death")),
OR(NOT(IsActiveModelsOnly),_xlfn.XLOOKUP(C369,'Model Analyzer'!B$4:B$100,'Model Analyzer'!C$4:C$100))),EvalData!C369,"NA")</f>
        <v>Oliver Wyman</v>
      </c>
      <c r="C369" s="17" t="s">
        <v>26</v>
      </c>
      <c r="D369" s="36" t="d">
        <v>2020-07-27</v>
      </c>
      <c r="E369" s="17" t="s">
        <v>36</v>
      </c>
      <c r="F369" s="36" t="d">
        <v>2020-08-08</v>
      </c>
      <c r="G369" s="26">
        <v>-1412</v>
      </c>
      <c r="H369" s="27">
        <v>-9.7000000000000003E-2</v>
      </c>
      <c r="I369" s="28">
        <v>-9.2579999999999996E-2</v>
      </c>
      <c r="J369" s="28">
        <v>-0.10202</v>
      </c>
      <c r="K369" s="29">
        <v>0.9</v>
      </c>
      <c r="L369" s="30">
        <v>13</v>
      </c>
      <c r="M369" s="29">
        <v>0.6129</v>
      </c>
      <c r="N369" s="30">
        <v>51</v>
      </c>
      <c r="O369" s="26">
        <v>11.26</v>
      </c>
      <c r="P369" s="26">
        <v>1395.41</v>
      </c>
      <c r="Q369" s="26">
        <v>69.55</v>
      </c>
      <c r="R369" s="31">
        <v>0.23735999999999999</v>
      </c>
      <c r="S369" s="32">
        <v>-5.0430000000000003E-2</v>
      </c>
      <c r="T369" s="29">
        <v>0.43661</v>
      </c>
      <c r="U369" s="29">
        <v>-2.4570000000000002E-2</v>
      </c>
      <c r="V369" s="29">
        <v>0.47059000000000001</v>
      </c>
      <c r="W369" s="29">
        <v>9.8040000000000002E-2</v>
      </c>
      <c r="X369" s="30">
        <v>165.45</v>
      </c>
      <c r="Y369" s="29">
        <v>0.35416999999999998</v>
      </c>
      <c r="Z369" s="29">
        <v>0.33950000000000002</v>
      </c>
      <c r="AA369" s="29">
        <v>0.69399999999999995</v>
      </c>
      <c r="AB369" s="30">
        <v>5</v>
      </c>
      <c r="AC369" s="29">
        <v>0.85714000000000001</v>
      </c>
      <c r="AD369" s="30">
        <v>51</v>
      </c>
      <c r="AE369" s="29">
        <v>0.98038999999999998</v>
      </c>
      <c r="AF369" s="33">
        <v>2.9649999999999999</v>
      </c>
      <c r="AG369" s="33">
        <v>4.0949999999999998</v>
      </c>
      <c r="AH369" s="33">
        <v>9.5649999999999995</v>
      </c>
      <c r="AI369" s="33">
        <v>104.54900000000001</v>
      </c>
      <c r="AJ369" s="33">
        <v>51</v>
      </c>
      <c r="AK369" s="34">
        <v>278</v>
      </c>
      <c r="AL369" s="29">
        <v>0.17646999999999999</v>
      </c>
      <c r="AM369" s="29">
        <v>0.49020000000000002</v>
      </c>
      <c r="AN369" s="50">
        <v>19709</v>
      </c>
      <c r="AO369" s="30">
        <v>121.2</v>
      </c>
      <c r="AP369" s="29">
        <v>0.22042999999999999</v>
      </c>
      <c r="AQ369" s="29">
        <v>0.46018999999999999</v>
      </c>
      <c r="AR369" s="29">
        <v>0.33</v>
      </c>
      <c r="AS369" s="54">
        <v>10</v>
      </c>
      <c r="AT369" s="29">
        <v>0.65385000000000004</v>
      </c>
      <c r="AU369" s="29">
        <v>0.70860000000000001</v>
      </c>
      <c r="AV369" s="54">
        <v>11</v>
      </c>
      <c r="AW369" s="29">
        <v>0.61538000000000004</v>
      </c>
    </row>
    <row r="370" spans="1:49" x14ac:dyDescent="0.2">
      <c r="A370" s="17" t="str">
        <f t="shared" si="14"/>
        <v>PSI</v>
      </c>
      <c r="B370" s="17" t="str">
        <f>IF(AND(OR(NOT(IsForecastDateRestricted),AND(D370&gt;=StartDate,D370&lt;=EndDate)),OR(NOT(IsTargetDateRestricted),AND(F370&gt;=FirstTargetDate,F370&lt;=EndTargetDate)),
OR(AND(Is1Week,E370="1 wk ahead inc death"),AND(Is2Week,E370="2 wk ahead inc death"),AND(Is3Week,E370="3 wk ahead inc death"),AND(Is4Week,E370="4 wk ahead inc death")),
OR(NOT(IsActiveModelsOnly),_xlfn.XLOOKUP(C370,'Model Analyzer'!B$4:B$100,'Model Analyzer'!C$4:C$100))),EvalData!C370,"NA")</f>
        <v>PSI</v>
      </c>
      <c r="C370" s="17" t="s">
        <v>27</v>
      </c>
      <c r="D370" s="36" t="d">
        <v>2020-07-27</v>
      </c>
      <c r="E370" s="17" t="s">
        <v>36</v>
      </c>
      <c r="F370" s="36" t="d">
        <v>2020-08-08</v>
      </c>
      <c r="G370" s="30">
        <v>1478</v>
      </c>
      <c r="H370" s="32">
        <v>9.1999999999999998E-2</v>
      </c>
      <c r="I370" s="28">
        <v>9.6909999999999996E-2</v>
      </c>
      <c r="J370" s="28">
        <v>9.6909999999999996E-2</v>
      </c>
      <c r="K370" s="29">
        <v>0.9</v>
      </c>
      <c r="L370" s="30">
        <v>12</v>
      </c>
      <c r="M370" s="29">
        <v>0.64515999999999996</v>
      </c>
      <c r="N370" s="30">
        <v>51</v>
      </c>
      <c r="O370" s="30">
        <v>47.25</v>
      </c>
      <c r="P370" s="30">
        <v>3734.8</v>
      </c>
      <c r="Q370" s="30">
        <v>119.82</v>
      </c>
      <c r="R370" s="38">
        <v>0.48594999999999999</v>
      </c>
      <c r="S370" s="32">
        <v>-0.3493</v>
      </c>
      <c r="T370" s="29">
        <v>1.1922299999999999</v>
      </c>
      <c r="U370" s="29">
        <v>-0.73616999999999999</v>
      </c>
      <c r="V370" s="29">
        <v>0.17646999999999999</v>
      </c>
      <c r="W370" s="29">
        <v>0.37254999999999999</v>
      </c>
      <c r="X370" s="30">
        <v>245.45</v>
      </c>
      <c r="Y370" s="29">
        <v>0.56079999999999997</v>
      </c>
      <c r="Z370" s="29">
        <v>0.65693000000000001</v>
      </c>
      <c r="AA370" s="29">
        <v>7.9000000000000001E-2</v>
      </c>
      <c r="AB370" s="30">
        <v>27</v>
      </c>
      <c r="AC370" s="29">
        <v>7.1429999999999993E-2</v>
      </c>
      <c r="AD370" s="30">
        <v>51</v>
      </c>
      <c r="AE370" s="29">
        <v>0.35293999999999998</v>
      </c>
      <c r="AF370" s="33">
        <v>1.4059999999999999</v>
      </c>
      <c r="AG370" s="33">
        <v>1.595</v>
      </c>
      <c r="AH370" s="33">
        <v>1.9339999999999999</v>
      </c>
      <c r="AI370" s="33">
        <v>9.3989999999999991</v>
      </c>
      <c r="AJ370" s="33">
        <v>4.4169999999999998</v>
      </c>
      <c r="AK370" s="34">
        <v>11.222</v>
      </c>
      <c r="AL370" s="29">
        <v>7.843E-2</v>
      </c>
      <c r="AM370" s="29">
        <v>9.8040000000000002E-2</v>
      </c>
      <c r="AN370" s="50">
        <v>137258</v>
      </c>
      <c r="AO370" s="30">
        <v>546.4</v>
      </c>
      <c r="AP370" s="29">
        <v>0.56947999999999999</v>
      </c>
      <c r="AQ370" s="29">
        <v>1</v>
      </c>
      <c r="AR370" s="29">
        <v>0.186</v>
      </c>
      <c r="AS370" s="54">
        <v>18</v>
      </c>
      <c r="AT370" s="29">
        <v>0.34615000000000001</v>
      </c>
      <c r="AU370" s="29">
        <v>0.37152000000000002</v>
      </c>
      <c r="AV370" s="54">
        <v>20</v>
      </c>
      <c r="AW370" s="29">
        <v>0.26923000000000002</v>
      </c>
    </row>
    <row r="371" spans="1:49" x14ac:dyDescent="0.2">
      <c r="A371" s="17" t="str">
        <f t="shared" si="14"/>
        <v>QJHong</v>
      </c>
      <c r="B371" s="17" t="str">
        <f>IF(AND(OR(NOT(IsForecastDateRestricted),AND(D371&gt;=StartDate,D371&lt;=EndDate)),OR(NOT(IsTargetDateRestricted),AND(F371&gt;=FirstTargetDate,F371&lt;=EndTargetDate)),
OR(AND(Is1Week,E371="1 wk ahead inc death"),AND(Is2Week,E371="2 wk ahead inc death"),AND(Is3Week,E371="3 wk ahead inc death"),AND(Is4Week,E371="4 wk ahead inc death")),
OR(NOT(IsActiveModelsOnly),_xlfn.XLOOKUP(C371,'Model Analyzer'!B$4:B$100,'Model Analyzer'!C$4:C$100))),EvalData!C371,"NA")</f>
        <v>QJHong</v>
      </c>
      <c r="C371" s="17" t="s">
        <v>28</v>
      </c>
      <c r="D371" s="36" t="d">
        <v>2020-07-27</v>
      </c>
      <c r="E371" s="17" t="s">
        <v>36</v>
      </c>
      <c r="F371" s="36" t="d">
        <v>2020-08-08</v>
      </c>
      <c r="G371" s="30">
        <v>-449</v>
      </c>
      <c r="H371" s="32">
        <v>-0.03</v>
      </c>
      <c r="I371" s="28">
        <v>-2.9440000000000001E-2</v>
      </c>
      <c r="J371" s="28">
        <v>-3.0329999999999999E-2</v>
      </c>
      <c r="K371" s="29">
        <v>1</v>
      </c>
      <c r="L371" s="30">
        <v>4</v>
      </c>
      <c r="M371" s="29">
        <v>0.90322999999999998</v>
      </c>
      <c r="O371" s="30"/>
      <c r="P371" s="30"/>
      <c r="Q371" s="30"/>
      <c r="R371" s="38"/>
    </row>
    <row r="372" spans="1:49" x14ac:dyDescent="0.2">
      <c r="A372" s="17" t="str">
        <f t="shared" si="14"/>
        <v>STH</v>
      </c>
      <c r="B372" s="17" t="str">
        <f>IF(AND(OR(NOT(IsForecastDateRestricted),AND(D372&gt;=StartDate,D372&lt;=EndDate)),OR(NOT(IsTargetDateRestricted),AND(F372&gt;=FirstTargetDate,F372&lt;=EndTargetDate)),
OR(AND(Is1Week,E372="1 wk ahead inc death"),AND(Is2Week,E372="2 wk ahead inc death"),AND(Is3Week,E372="3 wk ahead inc death"),AND(Is4Week,E372="4 wk ahead inc death")),
OR(NOT(IsActiveModelsOnly),_xlfn.XLOOKUP(C372,'Model Analyzer'!B$4:B$100,'Model Analyzer'!C$4:C$100))),EvalData!C372,"NA")</f>
        <v>STH</v>
      </c>
      <c r="C372" s="17" t="s">
        <v>42</v>
      </c>
      <c r="D372" s="36" t="d">
        <v>2020-07-27</v>
      </c>
      <c r="E372" s="17" t="s">
        <v>36</v>
      </c>
      <c r="F372" s="36" t="d">
        <v>2020-08-08</v>
      </c>
      <c r="G372" s="30">
        <v>356</v>
      </c>
      <c r="H372" s="32">
        <v>2.3E-2</v>
      </c>
      <c r="I372" s="28">
        <v>2.334E-2</v>
      </c>
      <c r="J372" s="28">
        <v>2.334E-2</v>
      </c>
      <c r="K372" s="29">
        <v>1</v>
      </c>
      <c r="L372" s="30">
        <v>3</v>
      </c>
      <c r="M372" s="29">
        <v>0.93547999999999998</v>
      </c>
      <c r="O372" s="30"/>
      <c r="P372" s="30"/>
      <c r="Q372" s="30"/>
      <c r="R372" s="38"/>
    </row>
    <row r="373" spans="1:49" x14ac:dyDescent="0.2">
      <c r="A373" s="17" t="str">
        <f t="shared" si="14"/>
        <v>UA</v>
      </c>
      <c r="B373" s="17" t="str">
        <f>IF(AND(OR(NOT(IsForecastDateRestricted),AND(D373&gt;=StartDate,D373&lt;=EndDate)),OR(NOT(IsTargetDateRestricted),AND(F373&gt;=FirstTargetDate,F373&lt;=EndTargetDate)),
OR(AND(Is1Week,E373="1 wk ahead inc death"),AND(Is2Week,E373="2 wk ahead inc death"),AND(Is3Week,E373="3 wk ahead inc death"),AND(Is4Week,E373="4 wk ahead inc death")),
OR(NOT(IsActiveModelsOnly),_xlfn.XLOOKUP(C373,'Model Analyzer'!B$4:B$100,'Model Analyzer'!C$4:C$100))),EvalData!C373,"NA")</f>
        <v>UA</v>
      </c>
      <c r="C373" s="17" t="s">
        <v>29</v>
      </c>
      <c r="D373" s="36" t="d">
        <v>2020-07-27</v>
      </c>
      <c r="E373" s="17" t="s">
        <v>36</v>
      </c>
      <c r="F373" s="36" t="d">
        <v>2020-08-08</v>
      </c>
      <c r="G373" s="30">
        <v>-470</v>
      </c>
      <c r="H373" s="32">
        <v>-3.1E-2</v>
      </c>
      <c r="I373" s="28">
        <v>-3.082E-2</v>
      </c>
      <c r="J373" s="28">
        <v>-3.1800000000000002E-2</v>
      </c>
      <c r="K373" s="29">
        <v>1</v>
      </c>
      <c r="L373" s="30">
        <v>5</v>
      </c>
      <c r="M373" s="29">
        <v>0.87097000000000002</v>
      </c>
      <c r="N373" s="30">
        <v>51</v>
      </c>
      <c r="O373" s="30">
        <v>14.01</v>
      </c>
      <c r="P373" s="30">
        <v>1161.54</v>
      </c>
      <c r="Q373" s="30">
        <v>54.39</v>
      </c>
      <c r="R373" s="38">
        <v>0.22550000000000001</v>
      </c>
      <c r="S373" s="32">
        <v>4.8009999999999997E-2</v>
      </c>
      <c r="T373" s="29">
        <v>0.50426000000000004</v>
      </c>
      <c r="U373" s="29">
        <v>6.0159999999999998E-2</v>
      </c>
      <c r="V373" s="29">
        <v>0.50980000000000003</v>
      </c>
      <c r="W373" s="29">
        <v>0.13725000000000001</v>
      </c>
      <c r="X373" s="30">
        <v>128.41999999999999</v>
      </c>
      <c r="Y373" s="29">
        <v>0.40625</v>
      </c>
      <c r="Z373" s="29">
        <v>0.34693000000000002</v>
      </c>
      <c r="AA373" s="29">
        <v>0.69299999999999995</v>
      </c>
      <c r="AB373" s="30">
        <v>6</v>
      </c>
      <c r="AC373" s="29">
        <v>0.82142999999999999</v>
      </c>
      <c r="AD373" s="30">
        <v>51</v>
      </c>
      <c r="AE373" s="29">
        <v>0.54901999999999995</v>
      </c>
      <c r="AF373" s="33">
        <v>1.2410000000000001</v>
      </c>
      <c r="AG373" s="33">
        <v>1.409</v>
      </c>
      <c r="AH373" s="33">
        <v>1.659</v>
      </c>
      <c r="AI373" s="33">
        <v>2.8180000000000001</v>
      </c>
      <c r="AJ373" s="33">
        <v>2.3969999999999998</v>
      </c>
      <c r="AK373" s="34">
        <v>5</v>
      </c>
      <c r="AL373" s="29">
        <v>7.843E-2</v>
      </c>
      <c r="AM373" s="29">
        <v>3.9219999999999998E-2</v>
      </c>
      <c r="AN373" s="50">
        <v>60416</v>
      </c>
      <c r="AO373" s="30">
        <v>360</v>
      </c>
      <c r="AP373" s="29">
        <v>0.68140999999999996</v>
      </c>
      <c r="AQ373" s="29">
        <v>1</v>
      </c>
      <c r="AR373" s="29">
        <v>0.45400000000000001</v>
      </c>
      <c r="AS373" s="54">
        <v>5</v>
      </c>
      <c r="AT373" s="29">
        <v>0.84614999999999996</v>
      </c>
      <c r="AU373" s="29">
        <v>0.57791999999999999</v>
      </c>
      <c r="AV373" s="54">
        <v>14</v>
      </c>
      <c r="AW373" s="29">
        <v>0.5</v>
      </c>
    </row>
    <row r="374" spans="1:49" x14ac:dyDescent="0.2">
      <c r="A374" s="17" t="str">
        <f t="shared" si="14"/>
        <v>UCLA</v>
      </c>
      <c r="B374" s="17" t="str">
        <f>IF(AND(OR(NOT(IsForecastDateRestricted),AND(D374&gt;=StartDate,D374&lt;=EndDate)),OR(NOT(IsTargetDateRestricted),AND(F374&gt;=FirstTargetDate,F374&lt;=EndTargetDate)),
OR(AND(Is1Week,E374="1 wk ahead inc death"),AND(Is2Week,E374="2 wk ahead inc death"),AND(Is3Week,E374="3 wk ahead inc death"),AND(Is4Week,E374="4 wk ahead inc death")),
OR(NOT(IsActiveModelsOnly),_xlfn.XLOOKUP(C374,'Model Analyzer'!B$4:B$100,'Model Analyzer'!C$4:C$100))),EvalData!C374,"NA")</f>
        <v>UCLA</v>
      </c>
      <c r="C374" s="17" t="s">
        <v>30</v>
      </c>
      <c r="D374" s="36" t="d">
        <v>2020-07-27</v>
      </c>
      <c r="E374" s="17" t="s">
        <v>36</v>
      </c>
      <c r="F374" s="36" t="d">
        <v>2020-08-08</v>
      </c>
      <c r="G374" s="26">
        <v>-847</v>
      </c>
      <c r="H374" s="27">
        <v>-5.7000000000000002E-2</v>
      </c>
      <c r="I374" s="28">
        <v>-5.5530000000000003E-2</v>
      </c>
      <c r="J374" s="28">
        <v>-5.8799999999999998E-2</v>
      </c>
      <c r="K374" s="29">
        <v>0.9</v>
      </c>
      <c r="L374" s="30">
        <v>8</v>
      </c>
      <c r="M374" s="29">
        <v>0.77419000000000004</v>
      </c>
      <c r="N374" s="30">
        <v>51</v>
      </c>
      <c r="O374" s="26">
        <v>30.69</v>
      </c>
      <c r="P374" s="26">
        <v>3092.58</v>
      </c>
      <c r="Q374" s="26">
        <v>75.37</v>
      </c>
      <c r="R374" s="31">
        <v>0.27172000000000002</v>
      </c>
      <c r="S374" s="32">
        <v>-0.10317999999999999</v>
      </c>
      <c r="T374" s="29">
        <v>0.96699999999999997</v>
      </c>
      <c r="U374" s="29">
        <v>-0.15301999999999999</v>
      </c>
      <c r="V374" s="29">
        <v>0.45097999999999999</v>
      </c>
      <c r="W374" s="29">
        <v>0.23529</v>
      </c>
      <c r="X374" s="30">
        <v>183.39</v>
      </c>
      <c r="Y374" s="29">
        <v>0.63358000000000003</v>
      </c>
      <c r="Z374" s="29">
        <v>0.47316999999999998</v>
      </c>
      <c r="AA374" s="29">
        <v>0.36</v>
      </c>
      <c r="AB374" s="30">
        <v>14</v>
      </c>
      <c r="AC374" s="29">
        <v>0.53571000000000002</v>
      </c>
      <c r="AD374" s="30">
        <v>51</v>
      </c>
      <c r="AE374" s="29">
        <v>0.23529</v>
      </c>
      <c r="AF374" s="33">
        <v>1.089</v>
      </c>
      <c r="AG374" s="33">
        <v>1.109</v>
      </c>
      <c r="AH374" s="33">
        <v>1.1499999999999999</v>
      </c>
      <c r="AI374" s="33">
        <v>2.1059999999999999</v>
      </c>
      <c r="AJ374" s="33">
        <v>1.3260000000000001</v>
      </c>
      <c r="AK374" s="34">
        <v>4</v>
      </c>
      <c r="AL374" s="29">
        <v>0</v>
      </c>
      <c r="AM374" s="29">
        <v>0</v>
      </c>
      <c r="AN374" s="50">
        <v>126122</v>
      </c>
      <c r="AO374" s="30">
        <v>1031.8</v>
      </c>
      <c r="AP374" s="29">
        <v>0.83023999999999998</v>
      </c>
      <c r="AQ374" s="29">
        <v>1</v>
      </c>
      <c r="AR374" s="29">
        <v>0.248</v>
      </c>
      <c r="AS374" s="54">
        <v>15</v>
      </c>
      <c r="AT374" s="29">
        <v>0.46154000000000001</v>
      </c>
      <c r="AU374" s="29">
        <v>0.24768000000000001</v>
      </c>
      <c r="AV374" s="54">
        <v>23</v>
      </c>
      <c r="AW374" s="29">
        <v>0.15384999999999999</v>
      </c>
    </row>
    <row r="375" spans="1:49" x14ac:dyDescent="0.2">
      <c r="A375" s="17" t="str">
        <f t="shared" si="14"/>
        <v>UCM</v>
      </c>
      <c r="B375" s="17" t="str">
        <f>IF(AND(OR(NOT(IsForecastDateRestricted),AND(D375&gt;=StartDate,D375&lt;=EndDate)),OR(NOT(IsTargetDateRestricted),AND(F375&gt;=FirstTargetDate,F375&lt;=EndTargetDate)),
OR(AND(Is1Week,E375="1 wk ahead inc death"),AND(Is2Week,E375="2 wk ahead inc death"),AND(Is3Week,E375="3 wk ahead inc death"),AND(Is4Week,E375="4 wk ahead inc death")),
OR(NOT(IsActiveModelsOnly),_xlfn.XLOOKUP(C375,'Model Analyzer'!B$4:B$100,'Model Analyzer'!C$4:C$100))),EvalData!C375,"NA")</f>
        <v>UCM</v>
      </c>
      <c r="C375" s="17" t="s">
        <v>48</v>
      </c>
      <c r="D375" s="36" t="d">
        <v>2020-07-27</v>
      </c>
      <c r="E375" s="17" t="s">
        <v>36</v>
      </c>
      <c r="F375" s="36" t="d">
        <v>2020-08-08</v>
      </c>
      <c r="G375" s="30">
        <v>-5633</v>
      </c>
      <c r="H375" s="32">
        <v>-0.46100000000000002</v>
      </c>
      <c r="I375" s="28">
        <v>-0.36932999999999999</v>
      </c>
      <c r="J375" s="28">
        <v>-0.58560999999999996</v>
      </c>
      <c r="K375" s="29">
        <v>0</v>
      </c>
      <c r="L375" s="30">
        <v>28</v>
      </c>
      <c r="M375" s="29">
        <v>0.12903000000000001</v>
      </c>
      <c r="O375" s="30"/>
      <c r="P375" s="30"/>
      <c r="Q375" s="30"/>
      <c r="R375" s="38"/>
    </row>
    <row r="376" spans="1:49" x14ac:dyDescent="0.2">
      <c r="A376" s="17" t="str">
        <f t="shared" si="14"/>
        <v>UM</v>
      </c>
      <c r="B376" s="17" t="str">
        <f>IF(AND(OR(NOT(IsForecastDateRestricted),AND(D376&gt;=StartDate,D376&lt;=EndDate)),OR(NOT(IsTargetDateRestricted),AND(F376&gt;=FirstTargetDate,F376&lt;=EndTargetDate)),
OR(AND(Is1Week,E376="1 wk ahead inc death"),AND(Is2Week,E376="2 wk ahead inc death"),AND(Is3Week,E376="3 wk ahead inc death"),AND(Is4Week,E376="4 wk ahead inc death")),
OR(NOT(IsActiveModelsOnly),_xlfn.XLOOKUP(C376,'Model Analyzer'!B$4:B$100,'Model Analyzer'!C$4:C$100))),EvalData!C376,"NA")</f>
        <v>UM</v>
      </c>
      <c r="C376" s="17" t="s">
        <v>31</v>
      </c>
      <c r="D376" s="36" t="d">
        <v>2020-07-27</v>
      </c>
      <c r="E376" s="17" t="s">
        <v>36</v>
      </c>
      <c r="F376" s="36" t="d">
        <v>2020-08-08</v>
      </c>
      <c r="G376" s="30">
        <v>-5857</v>
      </c>
      <c r="H376" s="32">
        <v>-0.48499999999999999</v>
      </c>
      <c r="I376" s="28">
        <v>-0.38401999999999997</v>
      </c>
      <c r="J376" s="28">
        <v>-0.62341999999999997</v>
      </c>
      <c r="K376" s="29">
        <v>0</v>
      </c>
      <c r="L376" s="30">
        <v>30</v>
      </c>
      <c r="M376" s="29">
        <v>6.4519999999999994E-2</v>
      </c>
      <c r="N376" s="30">
        <v>28</v>
      </c>
      <c r="O376" s="30">
        <v>8.81</v>
      </c>
      <c r="P376" s="30">
        <v>2763.6</v>
      </c>
      <c r="Q376" s="30">
        <v>194.57</v>
      </c>
      <c r="R376" s="38">
        <v>0.34672999999999998</v>
      </c>
      <c r="S376" s="32">
        <v>-0.23801</v>
      </c>
      <c r="T376" s="29">
        <v>0.6855</v>
      </c>
      <c r="U376" s="29">
        <v>-2.8559999999999999E-2</v>
      </c>
      <c r="V376" s="29">
        <v>0.25</v>
      </c>
      <c r="W376" s="29">
        <v>0.14285999999999999</v>
      </c>
      <c r="X376" s="30">
        <v>410.36</v>
      </c>
      <c r="Y376" s="29">
        <v>0.54569000000000001</v>
      </c>
      <c r="Z376" s="29">
        <v>0.44730999999999999</v>
      </c>
      <c r="AA376" s="29">
        <v>9.6000000000000002E-2</v>
      </c>
      <c r="AB376" s="30">
        <v>25</v>
      </c>
      <c r="AC376" s="29">
        <v>0.14285999999999999</v>
      </c>
      <c r="AD376" s="30">
        <v>28</v>
      </c>
      <c r="AE376" s="29">
        <v>0.39285999999999999</v>
      </c>
      <c r="AF376" s="33">
        <v>1.7110000000000001</v>
      </c>
      <c r="AG376" s="33">
        <v>2.0489999999999999</v>
      </c>
      <c r="AH376" s="33">
        <v>3.2440000000000002</v>
      </c>
      <c r="AI376" s="33">
        <v>261.83499999999998</v>
      </c>
      <c r="AJ376" s="33">
        <v>161</v>
      </c>
      <c r="AK376" s="34">
        <v>754</v>
      </c>
      <c r="AL376" s="29">
        <v>3.5709999999999999E-2</v>
      </c>
      <c r="AM376" s="29">
        <v>0.32142999999999999</v>
      </c>
      <c r="AN376" s="50">
        <v>154979</v>
      </c>
      <c r="AO376" s="30">
        <v>212.4</v>
      </c>
      <c r="AP376" s="29">
        <v>0.37298999999999999</v>
      </c>
      <c r="AQ376" s="29">
        <v>0.77868000000000004</v>
      </c>
      <c r="AR376" s="29">
        <v>2.1000000000000001E-2</v>
      </c>
      <c r="AS376" s="54">
        <v>23</v>
      </c>
      <c r="AT376" s="29">
        <v>0.15384999999999999</v>
      </c>
      <c r="AU376" s="29">
        <v>0.20014999999999999</v>
      </c>
      <c r="AV376" s="54">
        <v>24</v>
      </c>
      <c r="AW376" s="29">
        <v>0.11538</v>
      </c>
    </row>
    <row r="377" spans="1:49" x14ac:dyDescent="0.2">
      <c r="A377" s="17" t="str">
        <f t="shared" si="14"/>
        <v>UMass-MB</v>
      </c>
      <c r="B377" s="17" t="str">
        <f>IF(AND(OR(NOT(IsForecastDateRestricted),AND(D377&gt;=StartDate,D377&lt;=EndDate)),OR(NOT(IsTargetDateRestricted),AND(F377&gt;=FirstTargetDate,F377&lt;=EndTargetDate)),
OR(AND(Is1Week,E377="1 wk ahead inc death"),AND(Is2Week,E377="2 wk ahead inc death"),AND(Is3Week,E377="3 wk ahead inc death"),AND(Is4Week,E377="4 wk ahead inc death")),
OR(NOT(IsActiveModelsOnly),_xlfn.XLOOKUP(C377,'Model Analyzer'!B$4:B$100,'Model Analyzer'!C$4:C$100))),EvalData!C377,"NA")</f>
        <v>UMass-MB</v>
      </c>
      <c r="C377" s="17" t="s">
        <v>32</v>
      </c>
      <c r="D377" s="36" t="d">
        <v>2020-07-27</v>
      </c>
      <c r="E377" s="17" t="s">
        <v>36</v>
      </c>
      <c r="F377" s="36" t="d">
        <v>2020-08-08</v>
      </c>
      <c r="G377" s="30">
        <v>-2428</v>
      </c>
      <c r="H377" s="32">
        <v>-0.17299999999999999</v>
      </c>
      <c r="I377" s="28">
        <v>-0.15919</v>
      </c>
      <c r="J377" s="28">
        <v>-0.18933</v>
      </c>
      <c r="K377" s="29">
        <v>0.75</v>
      </c>
      <c r="L377" s="30">
        <v>19</v>
      </c>
      <c r="M377" s="29">
        <v>0.41935</v>
      </c>
      <c r="N377" s="30">
        <v>51</v>
      </c>
      <c r="O377" s="30">
        <v>19.920000000000002</v>
      </c>
      <c r="P377" s="30">
        <v>6754.26</v>
      </c>
      <c r="Q377" s="30">
        <v>89.12</v>
      </c>
      <c r="R377" s="38">
        <v>0.25183</v>
      </c>
      <c r="S377" s="32">
        <v>-0.14058000000000001</v>
      </c>
      <c r="T377" s="29">
        <v>0.84350999999999998</v>
      </c>
      <c r="U377" s="29">
        <v>0.29944999999999999</v>
      </c>
      <c r="V377" s="29">
        <v>0.35293999999999998</v>
      </c>
      <c r="W377" s="29">
        <v>9.8040000000000002E-2</v>
      </c>
      <c r="X377" s="30">
        <v>256.97000000000003</v>
      </c>
      <c r="Y377" s="29">
        <v>0.74883</v>
      </c>
      <c r="Z377" s="29">
        <v>0.38700000000000001</v>
      </c>
      <c r="AA377" s="29">
        <v>0.39600000000000002</v>
      </c>
      <c r="AB377" s="30">
        <v>12</v>
      </c>
      <c r="AC377" s="29">
        <v>0.60714000000000001</v>
      </c>
      <c r="AD377" s="30">
        <v>51</v>
      </c>
      <c r="AE377" s="29">
        <v>0.92157</v>
      </c>
      <c r="AF377" s="33">
        <v>3.1520000000000001</v>
      </c>
      <c r="AG377" s="33">
        <v>3.992</v>
      </c>
      <c r="AH377" s="33">
        <v>4.6669999999999998</v>
      </c>
      <c r="AI377" s="33">
        <v>8.0559999999999992</v>
      </c>
      <c r="AJ377" s="33">
        <v>7.8570000000000002</v>
      </c>
      <c r="AK377" s="34">
        <v>19.64</v>
      </c>
      <c r="AL377" s="29">
        <v>0.37254999999999999</v>
      </c>
      <c r="AM377" s="29">
        <v>0.13725000000000001</v>
      </c>
      <c r="AN377" s="50">
        <v>44952</v>
      </c>
      <c r="AO377" s="30">
        <v>333.2</v>
      </c>
      <c r="AP377" s="29">
        <v>0.32389000000000001</v>
      </c>
      <c r="AQ377" s="29">
        <v>0.67618</v>
      </c>
      <c r="AR377" s="29">
        <v>0.433</v>
      </c>
      <c r="AS377" s="54">
        <v>6</v>
      </c>
      <c r="AT377" s="29">
        <v>0.80769000000000002</v>
      </c>
      <c r="AU377" s="29">
        <v>0.86521000000000003</v>
      </c>
      <c r="AV377" s="54">
        <v>4</v>
      </c>
      <c r="AW377" s="29">
        <v>0.88461999999999996</v>
      </c>
    </row>
    <row r="378" spans="1:49" x14ac:dyDescent="0.2">
      <c r="A378" s="17" t="str">
        <f t="shared" si="14"/>
        <v>USC</v>
      </c>
      <c r="B378" s="17" t="str">
        <f>IF(AND(OR(NOT(IsForecastDateRestricted),AND(D378&gt;=StartDate,D378&lt;=EndDate)),OR(NOT(IsTargetDateRestricted),AND(F378&gt;=FirstTargetDate,F378&lt;=EndTargetDate)),
OR(AND(Is1Week,E378="1 wk ahead inc death"),AND(Is2Week,E378="2 wk ahead inc death"),AND(Is3Week,E378="3 wk ahead inc death"),AND(Is4Week,E378="4 wk ahead inc death")),
OR(NOT(IsActiveModelsOnly),_xlfn.XLOOKUP(C378,'Model Analyzer'!B$4:B$100,'Model Analyzer'!C$4:C$100))),EvalData!C378,"NA")</f>
        <v>USC</v>
      </c>
      <c r="C378" s="17" t="s">
        <v>33</v>
      </c>
      <c r="D378" s="36" t="d">
        <v>2020-07-27</v>
      </c>
      <c r="E378" s="17" t="s">
        <v>36</v>
      </c>
      <c r="F378" s="36" t="d">
        <v>2020-08-08</v>
      </c>
      <c r="G378" s="26">
        <v>-4238</v>
      </c>
      <c r="H378" s="27">
        <v>-0.32600000000000001</v>
      </c>
      <c r="I378" s="28">
        <v>-0.27787000000000001</v>
      </c>
      <c r="J378" s="28">
        <v>-0.38478000000000001</v>
      </c>
      <c r="K378" s="29">
        <v>0</v>
      </c>
      <c r="L378" s="30">
        <v>26</v>
      </c>
      <c r="M378" s="29">
        <v>0.19355</v>
      </c>
      <c r="N378" s="30">
        <v>51</v>
      </c>
      <c r="O378" s="26">
        <v>14.43</v>
      </c>
      <c r="P378" s="26">
        <v>1944.55</v>
      </c>
      <c r="Q378" s="26">
        <v>88.04</v>
      </c>
      <c r="R378" s="31">
        <v>0.27529999999999999</v>
      </c>
      <c r="S378" s="32">
        <v>-0.10821</v>
      </c>
      <c r="T378" s="29">
        <v>0.52700999999999998</v>
      </c>
      <c r="U378" s="29">
        <v>-0.1016</v>
      </c>
      <c r="V378" s="29">
        <v>0.43136999999999998</v>
      </c>
      <c r="W378" s="29">
        <v>0.13725000000000001</v>
      </c>
      <c r="X378" s="30">
        <v>255.43</v>
      </c>
      <c r="Y378" s="29">
        <v>0.39104</v>
      </c>
      <c r="Z378" s="29">
        <v>0.36679</v>
      </c>
      <c r="AA378" s="29">
        <v>0.54400000000000004</v>
      </c>
      <c r="AB378" s="30">
        <v>9</v>
      </c>
      <c r="AC378" s="29">
        <v>0.71428999999999998</v>
      </c>
    </row>
    <row r="379" spans="1:49" x14ac:dyDescent="0.2">
      <c r="A379" s="17" t="str">
        <f t="shared" si="14"/>
        <v>UT</v>
      </c>
      <c r="B379" s="17" t="str">
        <f>IF(AND(OR(NOT(IsForecastDateRestricted),AND(D379&gt;=StartDate,D379&lt;=EndDate)),OR(NOT(IsTargetDateRestricted),AND(F379&gt;=FirstTargetDate,F379&lt;=EndTargetDate)),
OR(AND(Is1Week,E379="1 wk ahead inc death"),AND(Is2Week,E379="2 wk ahead inc death"),AND(Is3Week,E379="3 wk ahead inc death"),AND(Is4Week,E379="4 wk ahead inc death")),
OR(NOT(IsActiveModelsOnly),_xlfn.XLOOKUP(C379,'Model Analyzer'!B$4:B$100,'Model Analyzer'!C$4:C$100))),EvalData!C379,"NA")</f>
        <v>UT</v>
      </c>
      <c r="C379" s="17" t="s">
        <v>34</v>
      </c>
      <c r="D379" s="36" t="d">
        <v>2020-07-27</v>
      </c>
      <c r="E379" s="17" t="s">
        <v>36</v>
      </c>
      <c r="F379" s="36" t="d">
        <v>2020-08-08</v>
      </c>
      <c r="G379" s="30">
        <v>5580</v>
      </c>
      <c r="H379" s="32">
        <v>0.312</v>
      </c>
      <c r="I379" s="28">
        <v>0.36585000000000001</v>
      </c>
      <c r="J379" s="28">
        <v>0.36585000000000001</v>
      </c>
      <c r="K379" s="29">
        <v>0</v>
      </c>
      <c r="L379" s="30">
        <v>25</v>
      </c>
      <c r="M379" s="29">
        <v>0.22581000000000001</v>
      </c>
      <c r="N379" s="30">
        <v>51</v>
      </c>
      <c r="O379" s="30">
        <v>16.309999999999999</v>
      </c>
      <c r="P379" s="30">
        <v>5492.49</v>
      </c>
      <c r="Q379" s="30">
        <v>129.76</v>
      </c>
      <c r="R379" s="38">
        <v>0.31702000000000002</v>
      </c>
      <c r="S379" s="32">
        <v>0.24883</v>
      </c>
      <c r="T379" s="29">
        <v>0.61773</v>
      </c>
      <c r="U379" s="29">
        <v>0.36574000000000001</v>
      </c>
      <c r="V379" s="29">
        <v>0.27450999999999998</v>
      </c>
      <c r="W379" s="29">
        <v>0.17646999999999999</v>
      </c>
      <c r="X379" s="30">
        <v>309.14</v>
      </c>
      <c r="Y379" s="29">
        <v>0.59136999999999995</v>
      </c>
      <c r="Z379" s="29">
        <v>0.43430000000000002</v>
      </c>
      <c r="AA379" s="29">
        <v>0.23200000000000001</v>
      </c>
      <c r="AB379" s="30">
        <v>19</v>
      </c>
      <c r="AC379" s="29">
        <v>0.35714000000000001</v>
      </c>
      <c r="AD379" s="30">
        <v>51</v>
      </c>
      <c r="AE379" s="29">
        <v>0.80391999999999997</v>
      </c>
      <c r="AF379" s="33">
        <v>2.36</v>
      </c>
      <c r="AG379" s="33">
        <v>2.7959999999999998</v>
      </c>
      <c r="AH379" s="33">
        <v>4.2210000000000001</v>
      </c>
      <c r="AI379" s="33">
        <v>13.885999999999999</v>
      </c>
      <c r="AJ379" s="33">
        <v>9.952</v>
      </c>
      <c r="AK379" s="34">
        <v>34.200000000000003</v>
      </c>
      <c r="AL379" s="29">
        <v>0.23529</v>
      </c>
      <c r="AM379" s="29">
        <v>0.23529</v>
      </c>
      <c r="AN379" s="50">
        <v>65400</v>
      </c>
      <c r="AO379" s="30">
        <v>355.2</v>
      </c>
      <c r="AP379" s="29">
        <v>0.36471999999999999</v>
      </c>
      <c r="AQ379" s="29">
        <v>0.76141999999999999</v>
      </c>
      <c r="AR379" s="29">
        <v>0.35099999999999998</v>
      </c>
      <c r="AS379" s="54">
        <v>9</v>
      </c>
      <c r="AT379" s="29">
        <v>0.69230999999999998</v>
      </c>
      <c r="AU379" s="29">
        <v>0.78930999999999996</v>
      </c>
      <c r="AV379" s="54">
        <v>7</v>
      </c>
      <c r="AW379" s="29">
        <v>0.76922999999999997</v>
      </c>
    </row>
    <row r="380" spans="1:49" x14ac:dyDescent="0.2">
      <c r="A380" s="17" t="str">
        <f t="shared" si="14"/>
        <v>YYG</v>
      </c>
      <c r="B380" s="17" t="str">
        <f>IF(AND(OR(NOT(IsForecastDateRestricted),AND(D380&gt;=StartDate,D380&lt;=EndDate)),OR(NOT(IsTargetDateRestricted),AND(F380&gt;=FirstTargetDate,F380&lt;=EndTargetDate)),
OR(AND(Is1Week,E380="1 wk ahead inc death"),AND(Is2Week,E380="2 wk ahead inc death"),AND(Is3Week,E380="3 wk ahead inc death"),AND(Is4Week,E380="4 wk ahead inc death")),
OR(NOT(IsActiveModelsOnly),_xlfn.XLOOKUP(C380,'Model Analyzer'!B$4:B$100,'Model Analyzer'!C$4:C$100))),EvalData!C380,"NA")</f>
        <v>YYG</v>
      </c>
      <c r="C380" s="17" t="s">
        <v>35</v>
      </c>
      <c r="D380" s="36" t="d">
        <v>2020-07-27</v>
      </c>
      <c r="E380" s="17" t="s">
        <v>36</v>
      </c>
      <c r="F380" s="36" t="d">
        <v>2020-08-08</v>
      </c>
      <c r="G380" s="30">
        <v>-2071</v>
      </c>
      <c r="H380" s="32">
        <v>-0.14599999999999999</v>
      </c>
      <c r="I380" s="28">
        <v>-0.13578999999999999</v>
      </c>
      <c r="J380" s="28">
        <v>-0.15712000000000001</v>
      </c>
      <c r="K380" s="29">
        <v>0.75</v>
      </c>
      <c r="L380" s="30">
        <v>16</v>
      </c>
      <c r="M380" s="29">
        <v>0.51612999999999998</v>
      </c>
      <c r="N380" s="30">
        <v>51</v>
      </c>
      <c r="O380" s="30">
        <v>7.33</v>
      </c>
      <c r="P380" s="30">
        <v>1221.0899999999999</v>
      </c>
      <c r="Q380" s="30">
        <v>73.22</v>
      </c>
      <c r="R380" s="38">
        <v>0.21814</v>
      </c>
      <c r="S380" s="32">
        <v>0</v>
      </c>
      <c r="T380" s="29">
        <v>0.38184000000000001</v>
      </c>
      <c r="U380" s="29">
        <v>-0.10713</v>
      </c>
      <c r="V380" s="29">
        <v>0.50980000000000003</v>
      </c>
      <c r="W380" s="29">
        <v>5.8819999999999997E-2</v>
      </c>
      <c r="X380" s="30">
        <v>193.48</v>
      </c>
      <c r="Y380" s="29">
        <v>0.27304</v>
      </c>
      <c r="Z380" s="29">
        <v>0.28088000000000002</v>
      </c>
      <c r="AA380" s="29">
        <v>0.8</v>
      </c>
      <c r="AB380" s="30">
        <v>2</v>
      </c>
      <c r="AC380" s="29">
        <v>0.96428999999999998</v>
      </c>
      <c r="AD380" s="30">
        <v>51</v>
      </c>
      <c r="AE380" s="29">
        <v>0.94118000000000002</v>
      </c>
      <c r="AF380" s="33">
        <v>2.74</v>
      </c>
      <c r="AG380" s="33">
        <v>3.9670000000000001</v>
      </c>
      <c r="AH380" s="33">
        <v>7.9379999999999997</v>
      </c>
      <c r="AI380" s="33">
        <v>9.8439999999999994</v>
      </c>
      <c r="AJ380" s="33">
        <v>10.282</v>
      </c>
      <c r="AK380" s="34">
        <v>12</v>
      </c>
      <c r="AL380" s="29">
        <v>0.45097999999999999</v>
      </c>
      <c r="AM380" s="29">
        <v>0.23529</v>
      </c>
      <c r="AN380" s="50">
        <v>30631</v>
      </c>
      <c r="AO380" s="30">
        <v>105.7</v>
      </c>
      <c r="AP380" s="29">
        <v>0.28678999999999999</v>
      </c>
      <c r="AQ380" s="29">
        <v>0.59872000000000003</v>
      </c>
      <c r="AR380" s="29">
        <v>0.26800000000000002</v>
      </c>
      <c r="AS380" s="54">
        <v>13</v>
      </c>
      <c r="AT380" s="29">
        <v>0.53846000000000005</v>
      </c>
      <c r="AU380" s="29">
        <v>0.82969000000000004</v>
      </c>
      <c r="AV380" s="54">
        <v>6</v>
      </c>
      <c r="AW380" s="29">
        <v>0.80769000000000002</v>
      </c>
    </row>
    <row r="381" spans="1:49" x14ac:dyDescent="0.2">
      <c r="A381" s="17" t="str">
        <f t="shared" si="14"/>
        <v>Baseline</v>
      </c>
      <c r="B381" s="17" t="str">
        <f>IF(AND(OR(NOT(IsForecastDateRestricted),AND(D381&gt;=StartDate,D381&lt;=EndDate)),OR(NOT(IsTargetDateRestricted),AND(F381&gt;=FirstTargetDate,F381&lt;=EndTargetDate)),
OR(AND(Is1Week,E381="1 wk ahead inc death"),AND(Is2Week,E381="2 wk ahead inc death"),AND(Is3Week,E381="3 wk ahead inc death"),AND(Is4Week,E381="4 wk ahead inc death")),
OR(NOT(IsActiveModelsOnly),_xlfn.XLOOKUP(C381,'Model Analyzer'!B$4:B$100,'Model Analyzer'!C$4:C$100))),EvalData!C381,"NA")</f>
        <v>Baseline</v>
      </c>
      <c r="C381" s="17" t="s">
        <v>12</v>
      </c>
      <c r="D381" s="36" t="d">
        <v>2020-07-27</v>
      </c>
      <c r="E381" s="17" t="s">
        <v>37</v>
      </c>
      <c r="F381" s="36" t="d">
        <v>2020-08-15</v>
      </c>
      <c r="G381" s="30">
        <v>-4493</v>
      </c>
      <c r="H381" s="32">
        <v>-0.22500000000000001</v>
      </c>
      <c r="I381" s="28">
        <v>-0.20144000000000001</v>
      </c>
      <c r="J381" s="28">
        <v>-0.25225999999999998</v>
      </c>
      <c r="K381" s="29">
        <v>0.75</v>
      </c>
      <c r="L381" s="30">
        <v>19</v>
      </c>
      <c r="M381" s="29">
        <v>0.41935</v>
      </c>
      <c r="N381" s="30">
        <v>51</v>
      </c>
      <c r="O381" s="30">
        <v>15.69</v>
      </c>
      <c r="P381" s="30">
        <v>3157.35</v>
      </c>
      <c r="Q381" s="30">
        <v>131.88</v>
      </c>
      <c r="R381" s="38">
        <v>0.23749000000000001</v>
      </c>
      <c r="S381" s="32">
        <v>-0.17408000000000001</v>
      </c>
      <c r="T381" s="29">
        <v>0.57828000000000002</v>
      </c>
      <c r="U381" s="29">
        <v>-9.4469999999999998E-2</v>
      </c>
      <c r="V381" s="29">
        <v>0.41176000000000001</v>
      </c>
      <c r="W381" s="29">
        <v>0.11765</v>
      </c>
      <c r="X381" s="30">
        <v>310.52</v>
      </c>
      <c r="Y381" s="29">
        <v>0.44120999999999999</v>
      </c>
      <c r="Z381" s="29">
        <v>0.38039000000000001</v>
      </c>
      <c r="AA381" s="29">
        <v>0.59</v>
      </c>
      <c r="AB381" s="30">
        <v>9</v>
      </c>
      <c r="AC381" s="29">
        <v>0.71428999999999998</v>
      </c>
      <c r="AD381" s="30">
        <v>51</v>
      </c>
      <c r="AE381" s="29">
        <v>0.86275000000000002</v>
      </c>
      <c r="AF381" s="33">
        <v>3.7240000000000002</v>
      </c>
      <c r="AG381" s="33">
        <v>3.9289999999999998</v>
      </c>
      <c r="AH381" s="33">
        <v>3.9889999999999999</v>
      </c>
      <c r="AI381" s="33">
        <v>3.8490000000000002</v>
      </c>
      <c r="AJ381" s="33">
        <v>4</v>
      </c>
      <c r="AK381" s="34">
        <v>4.0190000000000001</v>
      </c>
      <c r="AL381" s="29">
        <v>0</v>
      </c>
      <c r="AM381" s="29">
        <v>0</v>
      </c>
      <c r="AN381" s="50">
        <v>34396</v>
      </c>
      <c r="AO381" s="30">
        <v>274.89999999999998</v>
      </c>
      <c r="AP381" s="29">
        <v>0.41831000000000002</v>
      </c>
      <c r="AQ381" s="29">
        <v>0.87329999999999997</v>
      </c>
      <c r="AR381" s="29">
        <v>0.90800000000000003</v>
      </c>
      <c r="AS381" s="54">
        <v>1</v>
      </c>
      <c r="AT381" s="29">
        <v>1</v>
      </c>
      <c r="AU381" s="29">
        <v>0.8921</v>
      </c>
      <c r="AV381" s="54">
        <v>3</v>
      </c>
      <c r="AW381" s="29">
        <v>0.92308000000000001</v>
      </c>
    </row>
    <row r="382" spans="1:49" x14ac:dyDescent="0.2">
      <c r="A382" s="17" t="str">
        <f t="shared" si="14"/>
        <v>CMU</v>
      </c>
      <c r="B382" s="17" t="str">
        <f>IF(AND(OR(NOT(IsForecastDateRestricted),AND(D382&gt;=StartDate,D382&lt;=EndDate)),OR(NOT(IsTargetDateRestricted),AND(F382&gt;=FirstTargetDate,F382&lt;=EndTargetDate)),
OR(AND(Is1Week,E382="1 wk ahead inc death"),AND(Is2Week,E382="2 wk ahead inc death"),AND(Is3Week,E382="3 wk ahead inc death"),AND(Is4Week,E382="4 wk ahead inc death")),
OR(NOT(IsActiveModelsOnly),_xlfn.XLOOKUP(C382,'Model Analyzer'!B$4:B$100,'Model Analyzer'!C$4:C$100))),EvalData!C382,"NA")</f>
        <v>CMU</v>
      </c>
      <c r="C382" s="17" t="s">
        <v>43</v>
      </c>
      <c r="D382" s="36" t="d">
        <v>2020-07-27</v>
      </c>
      <c r="E382" s="17" t="s">
        <v>37</v>
      </c>
      <c r="F382" s="36" t="d">
        <v>2020-08-15</v>
      </c>
      <c r="G382" s="30"/>
      <c r="H382" s="32"/>
      <c r="N382" s="30">
        <v>51</v>
      </c>
      <c r="O382" s="30">
        <v>10.39</v>
      </c>
      <c r="P382" s="30">
        <v>1966.58</v>
      </c>
      <c r="Q382" s="30">
        <v>104.75</v>
      </c>
      <c r="R382" s="38">
        <v>0.20288</v>
      </c>
      <c r="S382" s="32">
        <v>-4.1059999999999999E-2</v>
      </c>
      <c r="T382" s="29">
        <v>0.40222000000000002</v>
      </c>
      <c r="U382" s="29">
        <v>-3.64E-3</v>
      </c>
      <c r="V382" s="29">
        <v>0.54901999999999995</v>
      </c>
      <c r="W382" s="29">
        <v>5.8819999999999997E-2</v>
      </c>
      <c r="X382" s="30">
        <v>278.97000000000003</v>
      </c>
      <c r="Y382" s="29">
        <v>0.34422000000000003</v>
      </c>
      <c r="Z382" s="29">
        <v>0.30063000000000001</v>
      </c>
      <c r="AA382" s="29">
        <v>0.78500000000000003</v>
      </c>
      <c r="AB382" s="30">
        <v>2</v>
      </c>
      <c r="AC382" s="29">
        <v>0.96428999999999998</v>
      </c>
      <c r="AD382" s="30">
        <v>51</v>
      </c>
      <c r="AE382" s="29">
        <v>0.94118000000000002</v>
      </c>
      <c r="AF382" s="33">
        <v>1.964</v>
      </c>
      <c r="AG382" s="33">
        <v>2.883</v>
      </c>
      <c r="AH382" s="33">
        <v>4.0999999999999996</v>
      </c>
      <c r="AI382" s="33">
        <v>49.31</v>
      </c>
      <c r="AJ382" s="33">
        <v>7.07</v>
      </c>
      <c r="AK382" s="34">
        <v>23.5</v>
      </c>
      <c r="AL382" s="29">
        <v>0.33333000000000002</v>
      </c>
      <c r="AM382" s="29">
        <v>0.13725000000000001</v>
      </c>
      <c r="AN382" s="50">
        <v>26423</v>
      </c>
      <c r="AO382" s="30">
        <v>112.2</v>
      </c>
      <c r="AP382" s="29">
        <v>0.3856</v>
      </c>
      <c r="AQ382" s="29">
        <v>0.80501</v>
      </c>
      <c r="AR382" s="29">
        <v>0.495</v>
      </c>
      <c r="AS382" s="54">
        <v>4</v>
      </c>
      <c r="AT382" s="29">
        <v>0.88461999999999996</v>
      </c>
      <c r="AU382" s="29">
        <v>0.95269000000000004</v>
      </c>
      <c r="AV382" s="54">
        <v>1</v>
      </c>
      <c r="AW382" s="29">
        <v>1</v>
      </c>
    </row>
    <row r="383" spans="1:49" x14ac:dyDescent="0.2">
      <c r="A383" s="17" t="str">
        <f t="shared" si="14"/>
        <v>Columbia</v>
      </c>
      <c r="B383" s="17" t="str">
        <f>IF(AND(OR(NOT(IsForecastDateRestricted),AND(D383&gt;=StartDate,D383&lt;=EndDate)),OR(NOT(IsTargetDateRestricted),AND(F383&gt;=FirstTargetDate,F383&lt;=EndTargetDate)),
OR(AND(Is1Week,E383="1 wk ahead inc death"),AND(Is2Week,E383="2 wk ahead inc death"),AND(Is3Week,E383="3 wk ahead inc death"),AND(Is4Week,E383="4 wk ahead inc death")),
OR(NOT(IsActiveModelsOnly),_xlfn.XLOOKUP(C383,'Model Analyzer'!B$4:B$100,'Model Analyzer'!C$4:C$100))),EvalData!C383,"NA")</f>
        <v>Columbia</v>
      </c>
      <c r="C383" s="17" t="s">
        <v>13</v>
      </c>
      <c r="D383" s="36" t="d">
        <v>2020-07-27</v>
      </c>
      <c r="E383" s="17" t="s">
        <v>37</v>
      </c>
      <c r="F383" s="36" t="d">
        <v>2020-08-15</v>
      </c>
      <c r="G383" s="30">
        <v>3444</v>
      </c>
      <c r="H383" s="32">
        <v>0.14399999999999999</v>
      </c>
      <c r="I383" s="28">
        <v>0.15440999999999999</v>
      </c>
      <c r="J383" s="28">
        <v>0.15440999999999999</v>
      </c>
      <c r="K383" s="29">
        <v>0.75</v>
      </c>
      <c r="L383" s="30">
        <v>17</v>
      </c>
      <c r="M383" s="29">
        <v>0.48387000000000002</v>
      </c>
      <c r="N383" s="30">
        <v>51</v>
      </c>
      <c r="O383" s="30">
        <v>70.22</v>
      </c>
      <c r="P383" s="30">
        <v>7021.53</v>
      </c>
      <c r="Q383" s="30">
        <v>137.94</v>
      </c>
      <c r="R383" s="38">
        <v>0.38180999999999998</v>
      </c>
      <c r="S383" s="32">
        <v>0.25629999999999997</v>
      </c>
      <c r="T383" s="29">
        <v>0.76439000000000001</v>
      </c>
      <c r="U383" s="29">
        <v>0.61685999999999996</v>
      </c>
      <c r="V383" s="29">
        <v>0.27450999999999998</v>
      </c>
      <c r="W383" s="29">
        <v>0.37254999999999999</v>
      </c>
      <c r="X383" s="30">
        <v>252.39</v>
      </c>
      <c r="Y383" s="29">
        <v>0.83460999999999996</v>
      </c>
      <c r="Z383" s="29">
        <v>0.63749</v>
      </c>
      <c r="AA383" s="29">
        <v>0.13500000000000001</v>
      </c>
      <c r="AB383" s="30">
        <v>26</v>
      </c>
      <c r="AC383" s="29">
        <v>0.10714</v>
      </c>
      <c r="AD383" s="30">
        <v>51</v>
      </c>
      <c r="AE383" s="29">
        <v>0.94118000000000002</v>
      </c>
      <c r="AF383" s="33">
        <v>3.1680000000000001</v>
      </c>
      <c r="AG383" s="33">
        <v>4.4550000000000001</v>
      </c>
      <c r="AH383" s="33">
        <v>8.4149999999999991</v>
      </c>
      <c r="AI383" s="33">
        <v>48.679000000000002</v>
      </c>
      <c r="AJ383" s="33">
        <v>35.5</v>
      </c>
      <c r="AK383" s="34">
        <v>180</v>
      </c>
      <c r="AL383" s="29">
        <v>0.31373000000000001</v>
      </c>
      <c r="AM383" s="29">
        <v>0.39216000000000001</v>
      </c>
      <c r="AN383" s="50">
        <v>51772</v>
      </c>
      <c r="AO383" s="30">
        <v>267</v>
      </c>
      <c r="AP383" s="29">
        <v>0.22714000000000001</v>
      </c>
      <c r="AQ383" s="29">
        <v>0.47419</v>
      </c>
      <c r="AR383" s="29">
        <v>0.248</v>
      </c>
      <c r="AS383" s="54">
        <v>12</v>
      </c>
      <c r="AT383" s="29">
        <v>0.57691999999999999</v>
      </c>
      <c r="AU383" s="29">
        <v>0.71423000000000003</v>
      </c>
      <c r="AV383" s="54">
        <v>10</v>
      </c>
      <c r="AW383" s="29">
        <v>0.65385000000000004</v>
      </c>
    </row>
    <row r="384" spans="1:49" x14ac:dyDescent="0.2">
      <c r="A384" s="17" t="str">
        <f t="shared" si="14"/>
        <v>Columbia-UNC</v>
      </c>
      <c r="B384" s="17" t="str">
        <f>IF(AND(OR(NOT(IsForecastDateRestricted),AND(D384&gt;=StartDate,D384&lt;=EndDate)),OR(NOT(IsTargetDateRestricted),AND(F384&gt;=FirstTargetDate,F384&lt;=EndTargetDate)),
OR(AND(Is1Week,E384="1 wk ahead inc death"),AND(Is2Week,E384="2 wk ahead inc death"),AND(Is3Week,E384="3 wk ahead inc death"),AND(Is4Week,E384="4 wk ahead inc death")),
OR(NOT(IsActiveModelsOnly),_xlfn.XLOOKUP(C384,'Model Analyzer'!B$4:B$100,'Model Analyzer'!C$4:C$100))),EvalData!C384,"NA")</f>
        <v>Columbia-UNC</v>
      </c>
      <c r="C384" s="17" t="s">
        <v>14</v>
      </c>
      <c r="D384" s="36" t="d">
        <v>2020-07-27</v>
      </c>
      <c r="E384" s="17" t="s">
        <v>37</v>
      </c>
      <c r="F384" s="36" t="d">
        <v>2020-08-15</v>
      </c>
      <c r="G384" s="30">
        <v>-2586</v>
      </c>
      <c r="H384" s="32">
        <v>-0.123</v>
      </c>
      <c r="I384" s="28">
        <v>-0.11594</v>
      </c>
      <c r="J384" s="28">
        <v>-0.13114999999999999</v>
      </c>
      <c r="K384" s="29">
        <v>0.75</v>
      </c>
      <c r="L384" s="30">
        <v>15</v>
      </c>
      <c r="M384" s="29">
        <v>0.54839000000000004</v>
      </c>
      <c r="O384" s="30"/>
      <c r="P384" s="30"/>
      <c r="Q384" s="30"/>
      <c r="R384" s="38"/>
    </row>
    <row r="385" spans="1:49" x14ac:dyDescent="0.2">
      <c r="A385" s="17" t="str">
        <f t="shared" si="14"/>
        <v>Covid19Sim</v>
      </c>
      <c r="B385" s="17" t="str">
        <f>IF(AND(OR(NOT(IsForecastDateRestricted),AND(D385&gt;=StartDate,D385&lt;=EndDate)),OR(NOT(IsTargetDateRestricted),AND(F385&gt;=FirstTargetDate,F385&lt;=EndTargetDate)),
OR(AND(Is1Week,E385="1 wk ahead inc death"),AND(Is2Week,E385="2 wk ahead inc death"),AND(Is3Week,E385="3 wk ahead inc death"),AND(Is4Week,E385="4 wk ahead inc death")),
OR(NOT(IsActiveModelsOnly),_xlfn.XLOOKUP(C385,'Model Analyzer'!B$4:B$100,'Model Analyzer'!C$4:C$100))),EvalData!C385,"NA")</f>
        <v>Covid19Sim</v>
      </c>
      <c r="C385" s="17" t="s">
        <v>39</v>
      </c>
      <c r="D385" s="36" t="d">
        <v>2020-07-27</v>
      </c>
      <c r="E385" s="17" t="s">
        <v>37</v>
      </c>
      <c r="F385" s="36" t="d">
        <v>2020-08-15</v>
      </c>
      <c r="G385" s="30">
        <v>-2162</v>
      </c>
      <c r="H385" s="32">
        <v>-0.10199999999999999</v>
      </c>
      <c r="I385" s="28">
        <v>-9.6930000000000002E-2</v>
      </c>
      <c r="J385" s="28">
        <v>-0.10734</v>
      </c>
      <c r="K385" s="29">
        <v>0.75</v>
      </c>
      <c r="L385" s="30">
        <v>10</v>
      </c>
      <c r="M385" s="29">
        <v>0.70967999999999998</v>
      </c>
      <c r="N385" s="30">
        <v>51</v>
      </c>
      <c r="O385" s="30">
        <v>8.92</v>
      </c>
      <c r="P385" s="30">
        <v>1677.09</v>
      </c>
      <c r="Q385" s="30">
        <v>78.430000000000007</v>
      </c>
      <c r="R385" s="38">
        <v>0.21310000000000001</v>
      </c>
      <c r="S385" s="32">
        <v>7.1230000000000002E-2</v>
      </c>
      <c r="T385" s="29">
        <v>0.42742999999999998</v>
      </c>
      <c r="U385" s="29">
        <v>0.15690000000000001</v>
      </c>
      <c r="V385" s="29">
        <v>0.52941000000000005</v>
      </c>
      <c r="W385" s="29">
        <v>0.11765</v>
      </c>
      <c r="X385" s="30">
        <v>204.26</v>
      </c>
      <c r="Y385" s="29">
        <v>0.37583</v>
      </c>
      <c r="Z385" s="29">
        <v>0.30408000000000002</v>
      </c>
      <c r="AA385" s="29">
        <v>0.76</v>
      </c>
      <c r="AB385" s="30">
        <v>4</v>
      </c>
      <c r="AC385" s="29">
        <v>0.89285999999999999</v>
      </c>
      <c r="AD385" s="30">
        <v>51</v>
      </c>
      <c r="AE385" s="29">
        <v>0.39216000000000001</v>
      </c>
      <c r="AF385" s="33">
        <v>1.0660000000000001</v>
      </c>
      <c r="AG385" s="33">
        <v>1.119</v>
      </c>
      <c r="AH385" s="33">
        <v>1.2410000000000001</v>
      </c>
      <c r="AI385" s="33">
        <v>2.6429999999999998</v>
      </c>
      <c r="AJ385" s="33">
        <v>2.2610000000000001</v>
      </c>
      <c r="AK385" s="34">
        <v>4.5</v>
      </c>
      <c r="AL385" s="29">
        <v>9.8040000000000002E-2</v>
      </c>
      <c r="AM385" s="29">
        <v>1.9609999999999999E-2</v>
      </c>
      <c r="AN385" s="50">
        <v>113065</v>
      </c>
      <c r="AO385" s="30">
        <v>358.5</v>
      </c>
      <c r="AP385" s="29">
        <v>0.76227</v>
      </c>
      <c r="AQ385" s="29">
        <v>1</v>
      </c>
      <c r="AR385" s="29">
        <v>0.28899999999999998</v>
      </c>
      <c r="AS385" s="54">
        <v>10</v>
      </c>
      <c r="AT385" s="29">
        <v>0.65385000000000004</v>
      </c>
      <c r="AU385" s="29">
        <v>0.4128</v>
      </c>
      <c r="AV385" s="54">
        <v>18</v>
      </c>
      <c r="AW385" s="29">
        <v>0.34615000000000001</v>
      </c>
    </row>
    <row r="386" spans="1:49" x14ac:dyDescent="0.2">
      <c r="A386" s="17" t="str">
        <f t="shared" si="14"/>
        <v>DDS</v>
      </c>
      <c r="B386" s="17" t="str">
        <f>IF(AND(OR(NOT(IsForecastDateRestricted),AND(D386&gt;=StartDate,D386&lt;=EndDate)),OR(NOT(IsTargetDateRestricted),AND(F386&gt;=FirstTargetDate,F386&lt;=EndTargetDate)),
OR(AND(Is1Week,E386="1 wk ahead inc death"),AND(Is2Week,E386="2 wk ahead inc death"),AND(Is3Week,E386="3 wk ahead inc death"),AND(Is4Week,E386="4 wk ahead inc death")),
OR(NOT(IsActiveModelsOnly),_xlfn.XLOOKUP(C386,'Model Analyzer'!B$4:B$100,'Model Analyzer'!C$4:C$100))),EvalData!C386,"NA")</f>
        <v>DDS</v>
      </c>
      <c r="C386" s="17" t="s">
        <v>44</v>
      </c>
      <c r="D386" s="36" t="d">
        <v>2020-07-27</v>
      </c>
      <c r="E386" s="17" t="s">
        <v>37</v>
      </c>
      <c r="F386" s="36" t="d">
        <v>2020-08-15</v>
      </c>
      <c r="G386" s="30">
        <v>13597</v>
      </c>
      <c r="H386" s="32">
        <v>0.47599999999999998</v>
      </c>
      <c r="I386" s="28">
        <v>0.60962000000000005</v>
      </c>
      <c r="J386" s="28">
        <v>0.60962000000000005</v>
      </c>
      <c r="K386" s="29">
        <v>0</v>
      </c>
      <c r="L386" s="30">
        <v>29</v>
      </c>
      <c r="M386" s="29">
        <v>9.6769999999999995E-2</v>
      </c>
      <c r="N386" s="30">
        <v>51</v>
      </c>
      <c r="O386" s="30">
        <v>19.260000000000002</v>
      </c>
      <c r="P386" s="30">
        <v>23449.52</v>
      </c>
      <c r="Q386" s="30">
        <v>326.16000000000003</v>
      </c>
      <c r="R386" s="38">
        <v>0.37713999999999998</v>
      </c>
      <c r="S386" s="32">
        <v>0.11054</v>
      </c>
      <c r="T386" s="29">
        <v>0.77300999999999997</v>
      </c>
      <c r="U386" s="29">
        <v>0.18436</v>
      </c>
      <c r="V386" s="29">
        <v>0.27450999999999998</v>
      </c>
      <c r="W386" s="29">
        <v>0.23529</v>
      </c>
      <c r="X386" s="30">
        <v>927.92</v>
      </c>
      <c r="Y386" s="29">
        <v>0.61550000000000005</v>
      </c>
      <c r="Z386" s="29">
        <v>0.46272999999999997</v>
      </c>
      <c r="AA386" s="29">
        <v>0.26200000000000001</v>
      </c>
      <c r="AB386" s="30">
        <v>17</v>
      </c>
      <c r="AC386" s="29">
        <v>0.42857000000000001</v>
      </c>
      <c r="AD386" s="30">
        <v>51</v>
      </c>
      <c r="AE386" s="29">
        <v>0.94118000000000002</v>
      </c>
      <c r="AF386" s="33">
        <v>4.9749999999999996</v>
      </c>
      <c r="AG386" s="33">
        <v>5.5460000000000003</v>
      </c>
      <c r="AH386" s="33">
        <v>6.9130000000000003</v>
      </c>
      <c r="AI386" s="33">
        <v>21.41</v>
      </c>
      <c r="AJ386" s="33">
        <v>16</v>
      </c>
      <c r="AK386" s="34">
        <v>52</v>
      </c>
      <c r="AL386" s="29">
        <v>0.64705999999999997</v>
      </c>
      <c r="AM386" s="29">
        <v>0.29411999999999999</v>
      </c>
      <c r="AN386" s="50">
        <v>94509</v>
      </c>
      <c r="AO386" s="30">
        <v>208.8</v>
      </c>
      <c r="AP386" s="29">
        <v>0.21773000000000001</v>
      </c>
      <c r="AQ386" s="29">
        <v>0.45456000000000002</v>
      </c>
      <c r="AR386" s="29">
        <v>0</v>
      </c>
      <c r="AS386" s="54">
        <v>23</v>
      </c>
      <c r="AT386" s="29">
        <v>0.15384999999999999</v>
      </c>
      <c r="AU386" s="29">
        <v>0.69320000000000004</v>
      </c>
      <c r="AV386" s="54">
        <v>11</v>
      </c>
      <c r="AW386" s="29">
        <v>0.61538000000000004</v>
      </c>
    </row>
    <row r="387" spans="1:49" x14ac:dyDescent="0.2">
      <c r="A387" s="17" t="str">
        <f t="shared" si="14"/>
        <v>Ensemble</v>
      </c>
      <c r="B387" s="17" t="str">
        <f>IF(AND(OR(NOT(IsForecastDateRestricted),AND(D387&gt;=StartDate,D387&lt;=EndDate)),OR(NOT(IsTargetDateRestricted),AND(F387&gt;=FirstTargetDate,F387&lt;=EndTargetDate)),
OR(AND(Is1Week,E387="1 wk ahead inc death"),AND(Is2Week,E387="2 wk ahead inc death"),AND(Is3Week,E387="3 wk ahead inc death"),AND(Is4Week,E387="4 wk ahead inc death")),
OR(NOT(IsActiveModelsOnly),_xlfn.XLOOKUP(C387,'Model Analyzer'!B$4:B$100,'Model Analyzer'!C$4:C$100))),EvalData!C387,"NA")</f>
        <v>Ensemble</v>
      </c>
      <c r="C387" s="17" t="s">
        <v>15</v>
      </c>
      <c r="D387" s="36" t="d">
        <v>2020-07-27</v>
      </c>
      <c r="E387" s="17" t="s">
        <v>37</v>
      </c>
      <c r="F387" s="36" t="d">
        <v>2020-08-15</v>
      </c>
      <c r="G387" s="30">
        <v>-638</v>
      </c>
      <c r="H387" s="32">
        <v>-2.9000000000000001E-2</v>
      </c>
      <c r="I387" s="28">
        <v>-2.86E-2</v>
      </c>
      <c r="J387" s="28">
        <v>-2.945E-2</v>
      </c>
      <c r="K387" s="29">
        <v>1</v>
      </c>
      <c r="L387" s="30">
        <v>3</v>
      </c>
      <c r="M387" s="29">
        <v>0.93547999999999998</v>
      </c>
      <c r="N387" s="30">
        <v>51</v>
      </c>
      <c r="O387" s="30">
        <v>9.27</v>
      </c>
      <c r="P387" s="30">
        <v>1578.75</v>
      </c>
      <c r="Q387" s="30">
        <v>90.94</v>
      </c>
      <c r="R387" s="38">
        <v>0.20788999999999999</v>
      </c>
      <c r="S387" s="32">
        <v>-1.2500000000000001E-2</v>
      </c>
      <c r="T387" s="29">
        <v>0.35599999999999998</v>
      </c>
      <c r="U387" s="29">
        <v>-6.7559999999999995E-2</v>
      </c>
      <c r="V387" s="29">
        <v>0.62744999999999995</v>
      </c>
      <c r="W387" s="29">
        <v>7.843E-2</v>
      </c>
      <c r="X387" s="30">
        <v>230.73</v>
      </c>
      <c r="Y387" s="29">
        <v>0.27478000000000002</v>
      </c>
      <c r="Z387" s="29">
        <v>0.27890999999999999</v>
      </c>
      <c r="AA387" s="29">
        <v>0.81599999999999995</v>
      </c>
      <c r="AB387" s="30">
        <v>1</v>
      </c>
      <c r="AC387" s="29">
        <v>1</v>
      </c>
      <c r="AD387" s="30">
        <v>51</v>
      </c>
      <c r="AE387" s="29">
        <v>0.96077999999999997</v>
      </c>
      <c r="AF387" s="33">
        <v>2.5110000000000001</v>
      </c>
      <c r="AG387" s="33">
        <v>3.3159999999999998</v>
      </c>
      <c r="AH387" s="33">
        <v>4.3479999999999999</v>
      </c>
      <c r="AI387" s="33">
        <v>11.874000000000001</v>
      </c>
      <c r="AJ387" s="33">
        <v>10.050000000000001</v>
      </c>
      <c r="AK387" s="34">
        <v>32</v>
      </c>
      <c r="AL387" s="29">
        <v>0.25490000000000002</v>
      </c>
      <c r="AM387" s="29">
        <v>0.21568999999999999</v>
      </c>
      <c r="AN387" s="50">
        <v>28439</v>
      </c>
      <c r="AO387" s="30">
        <v>102.9</v>
      </c>
      <c r="AP387" s="29">
        <v>0.33717999999999998</v>
      </c>
      <c r="AQ387" s="29">
        <v>0.70391999999999999</v>
      </c>
      <c r="AR387" s="29">
        <v>0.51600000000000001</v>
      </c>
      <c r="AS387" s="54">
        <v>2</v>
      </c>
      <c r="AT387" s="29">
        <v>0.96153999999999995</v>
      </c>
      <c r="AU387" s="29">
        <v>0.91234000000000004</v>
      </c>
      <c r="AV387" s="54">
        <v>2</v>
      </c>
      <c r="AW387" s="29">
        <v>0.96153999999999995</v>
      </c>
    </row>
    <row r="388" spans="1:49" x14ac:dyDescent="0.2">
      <c r="A388" s="17" t="str">
        <f t="shared" si="14"/>
        <v>ERDC</v>
      </c>
      <c r="B388" s="17" t="str">
        <f>IF(AND(OR(NOT(IsForecastDateRestricted),AND(D388&gt;=StartDate,D388&lt;=EndDate)),OR(NOT(IsTargetDateRestricted),AND(F388&gt;=FirstTargetDate,F388&lt;=EndTargetDate)),
OR(AND(Is1Week,E388="1 wk ahead inc death"),AND(Is2Week,E388="2 wk ahead inc death"),AND(Is3Week,E388="3 wk ahead inc death"),AND(Is4Week,E388="4 wk ahead inc death")),
OR(NOT(IsActiveModelsOnly),_xlfn.XLOOKUP(C388,'Model Analyzer'!B$4:B$100,'Model Analyzer'!C$4:C$100))),EvalData!C388,"NA")</f>
        <v>ERDC</v>
      </c>
      <c r="C388" s="17" t="s">
        <v>16</v>
      </c>
      <c r="D388" s="36" t="d">
        <v>2020-07-27</v>
      </c>
      <c r="E388" s="17" t="s">
        <v>37</v>
      </c>
      <c r="F388" s="36" t="d">
        <v>2020-08-15</v>
      </c>
      <c r="G388" s="30">
        <v>6236</v>
      </c>
      <c r="H388" s="32">
        <v>0.247</v>
      </c>
      <c r="I388" s="28">
        <v>0.27959000000000001</v>
      </c>
      <c r="J388" s="28">
        <v>0.27959000000000001</v>
      </c>
      <c r="K388" s="29">
        <v>0.75</v>
      </c>
      <c r="L388" s="30">
        <v>20</v>
      </c>
      <c r="M388" s="29">
        <v>0.3871</v>
      </c>
      <c r="N388" s="30">
        <v>51</v>
      </c>
      <c r="O388" s="30">
        <v>33.56</v>
      </c>
      <c r="P388" s="30">
        <v>19792.52</v>
      </c>
      <c r="Q388" s="30">
        <v>234.75</v>
      </c>
      <c r="R388" s="38">
        <v>0.43989</v>
      </c>
      <c r="S388" s="32">
        <v>0.43531999999999998</v>
      </c>
      <c r="T388" s="29">
        <v>1.1783399999999999</v>
      </c>
      <c r="U388" s="29">
        <v>1.0333399999999999</v>
      </c>
      <c r="V388" s="29">
        <v>0.23529</v>
      </c>
      <c r="W388" s="29">
        <v>0.37254999999999999</v>
      </c>
      <c r="X388" s="30">
        <v>427.38</v>
      </c>
      <c r="Y388" s="29">
        <v>1.1558999999999999</v>
      </c>
      <c r="Z388" s="29">
        <v>0.58923999999999999</v>
      </c>
      <c r="AA388" s="29">
        <v>4.7E-2</v>
      </c>
      <c r="AB388" s="30">
        <v>27</v>
      </c>
      <c r="AC388" s="29">
        <v>7.1429999999999993E-2</v>
      </c>
      <c r="AD388" s="30">
        <v>51</v>
      </c>
      <c r="AE388" s="29">
        <v>3.9219999999999998E-2</v>
      </c>
      <c r="AF388" s="33">
        <v>1.095</v>
      </c>
      <c r="AG388" s="33">
        <v>1.1200000000000001</v>
      </c>
      <c r="AH388" s="33">
        <v>1.177</v>
      </c>
      <c r="AI388" s="33">
        <v>1.3240000000000001</v>
      </c>
      <c r="AJ388" s="33">
        <v>1.361</v>
      </c>
      <c r="AK388" s="34">
        <v>1.7030000000000001</v>
      </c>
      <c r="AL388" s="29">
        <v>0</v>
      </c>
      <c r="AM388" s="29">
        <v>0</v>
      </c>
      <c r="AN388" s="50">
        <v>402407</v>
      </c>
      <c r="AO388" s="30">
        <v>1768.4</v>
      </c>
      <c r="AP388" s="29">
        <v>0.87761</v>
      </c>
      <c r="AQ388" s="29">
        <v>1</v>
      </c>
      <c r="AR388" s="29">
        <v>4.1000000000000002E-2</v>
      </c>
      <c r="AS388" s="54">
        <v>22</v>
      </c>
      <c r="AT388" s="29">
        <v>0.19231000000000001</v>
      </c>
      <c r="AU388" s="29">
        <v>4.1279999999999997E-2</v>
      </c>
      <c r="AV388" s="54">
        <v>27</v>
      </c>
      <c r="AW388" s="29">
        <v>0</v>
      </c>
    </row>
    <row r="389" spans="1:49" x14ac:dyDescent="0.2">
      <c r="A389" s="17" t="str">
        <f t="shared" si="14"/>
        <v>ESG</v>
      </c>
      <c r="B389" s="17" t="str">
        <f>IF(AND(OR(NOT(IsForecastDateRestricted),AND(D389&gt;=StartDate,D389&lt;=EndDate)),OR(NOT(IsTargetDateRestricted),AND(F389&gt;=FirstTargetDate,F389&lt;=EndTargetDate)),
OR(AND(Is1Week,E389="1 wk ahead inc death"),AND(Is2Week,E389="2 wk ahead inc death"),AND(Is3Week,E389="3 wk ahead inc death"),AND(Is4Week,E389="4 wk ahead inc death")),
OR(NOT(IsActiveModelsOnly),_xlfn.XLOOKUP(C389,'Model Analyzer'!B$4:B$100,'Model Analyzer'!C$4:C$100))),EvalData!C389,"NA")</f>
        <v>ESG</v>
      </c>
      <c r="C389" s="17" t="s">
        <v>40</v>
      </c>
      <c r="D389" s="36" t="d">
        <v>2020-07-27</v>
      </c>
      <c r="E389" s="17" t="s">
        <v>37</v>
      </c>
      <c r="F389" s="36" t="d">
        <v>2020-08-15</v>
      </c>
      <c r="G389" s="30">
        <v>-8357</v>
      </c>
      <c r="H389" s="32">
        <v>-0.47</v>
      </c>
      <c r="I389" s="28">
        <v>-0.37469000000000002</v>
      </c>
      <c r="J389" s="28">
        <v>-0.59919999999999995</v>
      </c>
      <c r="K389" s="29">
        <v>0</v>
      </c>
      <c r="L389" s="30">
        <v>28</v>
      </c>
      <c r="M389" s="29">
        <v>0.12903000000000001</v>
      </c>
      <c r="N389" s="30">
        <v>49</v>
      </c>
      <c r="O389" s="30">
        <v>42.28</v>
      </c>
      <c r="P389" s="30">
        <v>6955.31</v>
      </c>
      <c r="Q389" s="30">
        <v>213.18</v>
      </c>
      <c r="R389" s="38">
        <v>0.52258000000000004</v>
      </c>
      <c r="S389" s="32">
        <v>-0.53620000000000001</v>
      </c>
      <c r="T389" s="29">
        <v>1.53393</v>
      </c>
      <c r="U389" s="29">
        <v>-1.09642</v>
      </c>
      <c r="V389" s="29">
        <v>0.16327</v>
      </c>
      <c r="W389" s="29">
        <v>0.48980000000000001</v>
      </c>
      <c r="X389" s="30">
        <v>486.26</v>
      </c>
      <c r="Y389" s="29">
        <v>0.60296000000000005</v>
      </c>
      <c r="Z389" s="29">
        <v>0.68496999999999997</v>
      </c>
      <c r="AA389" s="29">
        <v>1.4999999999999999E-2</v>
      </c>
      <c r="AB389" s="30">
        <v>29</v>
      </c>
      <c r="AC389" s="29">
        <v>0</v>
      </c>
      <c r="AD389" s="30">
        <v>49</v>
      </c>
      <c r="AE389" s="29">
        <v>0.10204000000000001</v>
      </c>
      <c r="AF389" s="33">
        <v>1.0189999999999999</v>
      </c>
      <c r="AG389" s="33">
        <v>1.0569999999999999</v>
      </c>
      <c r="AH389" s="33">
        <v>1.129</v>
      </c>
      <c r="AI389" s="33">
        <v>1.7829999999999999</v>
      </c>
      <c r="AJ389" s="33">
        <v>1.3180000000000001</v>
      </c>
      <c r="AK389" s="34">
        <v>3.6320000000000001</v>
      </c>
      <c r="AL389" s="29">
        <v>2.0410000000000001E-2</v>
      </c>
      <c r="AM389" s="29">
        <v>0</v>
      </c>
      <c r="AN389" s="50">
        <v>372576</v>
      </c>
      <c r="AO389" s="30">
        <v>1031.7</v>
      </c>
      <c r="AP389" s="29">
        <v>0.84728999999999999</v>
      </c>
      <c r="AQ389" s="29">
        <v>1</v>
      </c>
      <c r="AR389" s="29">
        <v>8.3000000000000004E-2</v>
      </c>
      <c r="AS389" s="54">
        <v>19</v>
      </c>
      <c r="AT389" s="29">
        <v>0.30769000000000002</v>
      </c>
      <c r="AU389" s="29">
        <v>0.1032</v>
      </c>
      <c r="AV389" s="54">
        <v>26</v>
      </c>
      <c r="AW389" s="29">
        <v>3.8460000000000001E-2</v>
      </c>
    </row>
    <row r="390" spans="1:49" x14ac:dyDescent="0.2">
      <c r="A390" s="17" t="str">
        <f t="shared" si="14"/>
        <v>GT-DeepCOVID</v>
      </c>
      <c r="B390" s="17" t="str">
        <f>IF(AND(OR(NOT(IsForecastDateRestricted),AND(D390&gt;=StartDate,D390&lt;=EndDate)),OR(NOT(IsTargetDateRestricted),AND(F390&gt;=FirstTargetDate,F390&lt;=EndTargetDate)),
OR(AND(Is1Week,E390="1 wk ahead inc death"),AND(Is2Week,E390="2 wk ahead inc death"),AND(Is3Week,E390="3 wk ahead inc death"),AND(Is4Week,E390="4 wk ahead inc death")),
OR(NOT(IsActiveModelsOnly),_xlfn.XLOOKUP(C390,'Model Analyzer'!B$4:B$100,'Model Analyzer'!C$4:C$100))),EvalData!C390,"NA")</f>
        <v>GT-DeepCOVID</v>
      </c>
      <c r="C390" s="17" t="s">
        <v>17</v>
      </c>
      <c r="D390" s="36" t="d">
        <v>2020-07-27</v>
      </c>
      <c r="E390" s="17" t="s">
        <v>37</v>
      </c>
      <c r="F390" s="36" t="d">
        <v>2020-08-15</v>
      </c>
      <c r="G390" s="30">
        <v>-2178</v>
      </c>
      <c r="H390" s="32">
        <v>-0.10299999999999999</v>
      </c>
      <c r="I390" s="28">
        <v>-9.7650000000000001E-2</v>
      </c>
      <c r="J390" s="28">
        <v>-0.10822</v>
      </c>
      <c r="K390" s="29">
        <v>0.75</v>
      </c>
      <c r="L390" s="30">
        <v>11</v>
      </c>
      <c r="M390" s="29">
        <v>0.67742000000000002</v>
      </c>
      <c r="N390" s="30">
        <v>44</v>
      </c>
      <c r="O390" s="30">
        <v>14.23</v>
      </c>
      <c r="P390" s="30">
        <v>2580.4</v>
      </c>
      <c r="Q390" s="30">
        <v>108.25</v>
      </c>
      <c r="R390" s="38">
        <v>0.28637000000000001</v>
      </c>
      <c r="S390" s="32">
        <v>9.3869999999999995E-2</v>
      </c>
      <c r="T390" s="29">
        <v>0.59943999999999997</v>
      </c>
      <c r="U390" s="29">
        <v>0.19896</v>
      </c>
      <c r="V390" s="29">
        <v>0.40909000000000001</v>
      </c>
      <c r="W390" s="29">
        <v>0.13636000000000001</v>
      </c>
      <c r="X390" s="30">
        <v>236.55</v>
      </c>
      <c r="Y390" s="29">
        <v>0.53083000000000002</v>
      </c>
      <c r="Z390" s="29">
        <v>0.41667999999999999</v>
      </c>
      <c r="AA390" s="29">
        <v>0.434</v>
      </c>
      <c r="AB390" s="30">
        <v>11</v>
      </c>
      <c r="AC390" s="29">
        <v>0.64285999999999999</v>
      </c>
      <c r="AD390" s="30">
        <v>44</v>
      </c>
      <c r="AE390" s="29">
        <v>0.93181999999999998</v>
      </c>
      <c r="AF390" s="33">
        <v>2.415</v>
      </c>
      <c r="AG390" s="33">
        <v>3.3660000000000001</v>
      </c>
      <c r="AH390" s="33">
        <v>5.859</v>
      </c>
      <c r="AI390" s="33">
        <v>51.201999999999998</v>
      </c>
      <c r="AJ390" s="33">
        <v>16.765999999999998</v>
      </c>
      <c r="AK390" s="34">
        <v>103.95</v>
      </c>
      <c r="AL390" s="29">
        <v>0.22727</v>
      </c>
      <c r="AM390" s="29">
        <v>0.34090999999999999</v>
      </c>
      <c r="AN390" s="50">
        <v>30612</v>
      </c>
      <c r="AO390" s="30">
        <v>117.4</v>
      </c>
      <c r="AP390" s="29">
        <v>0.29752000000000001</v>
      </c>
      <c r="AQ390" s="29">
        <v>0.62112999999999996</v>
      </c>
      <c r="AR390" s="29">
        <v>0.33</v>
      </c>
      <c r="AS390" s="54">
        <v>8</v>
      </c>
      <c r="AT390" s="29">
        <v>0.73077000000000003</v>
      </c>
      <c r="AU390" s="29">
        <v>0.72238999999999998</v>
      </c>
      <c r="AV390" s="54">
        <v>7</v>
      </c>
      <c r="AW390" s="29">
        <v>0.76922999999999997</v>
      </c>
    </row>
    <row r="391" spans="1:49" x14ac:dyDescent="0.2">
      <c r="A391" s="17" t="str">
        <f t="shared" ref="A391:A454" si="15">IF(OR(B391="NA",NOT(IsMinimumForecastsToParticipate),COUNTIF(B$7:B$3184,"="&amp;C391)&gt;=MinForecastsToParticipate),B391,"NA")</f>
        <v>IHME</v>
      </c>
      <c r="B391" s="17" t="str">
        <f>IF(AND(OR(NOT(IsForecastDateRestricted),AND(D391&gt;=StartDate,D391&lt;=EndDate)),OR(NOT(IsTargetDateRestricted),AND(F391&gt;=FirstTargetDate,F391&lt;=EndTargetDate)),
OR(AND(Is1Week,E391="1 wk ahead inc death"),AND(Is2Week,E391="2 wk ahead inc death"),AND(Is3Week,E391="3 wk ahead inc death"),AND(Is4Week,E391="4 wk ahead inc death")),
OR(NOT(IsActiveModelsOnly),_xlfn.XLOOKUP(C391,'Model Analyzer'!B$4:B$100,'Model Analyzer'!C$4:C$100))),EvalData!C391,"NA")</f>
        <v>IHME</v>
      </c>
      <c r="C391" s="17" t="s">
        <v>18</v>
      </c>
      <c r="D391" s="36" t="d">
        <v>2020-07-27</v>
      </c>
      <c r="E391" s="17" t="s">
        <v>37</v>
      </c>
      <c r="F391" s="36" t="d">
        <v>2020-08-15</v>
      </c>
      <c r="G391" s="30">
        <v>-2553</v>
      </c>
      <c r="H391" s="32">
        <v>-0.122</v>
      </c>
      <c r="I391" s="28">
        <v>-0.11446000000000001</v>
      </c>
      <c r="J391" s="28">
        <v>-0.12926000000000001</v>
      </c>
      <c r="K391" s="29">
        <v>0.75</v>
      </c>
      <c r="L391" s="30">
        <v>14</v>
      </c>
      <c r="M391" s="29">
        <v>0.58065</v>
      </c>
      <c r="N391" s="30">
        <v>51</v>
      </c>
      <c r="O391" s="30">
        <v>37.71</v>
      </c>
      <c r="P391" s="30">
        <v>4749.08</v>
      </c>
      <c r="Q391" s="30">
        <v>117.22</v>
      </c>
      <c r="R391" s="38">
        <v>0.34078000000000003</v>
      </c>
      <c r="S391" s="32">
        <v>-0.16077</v>
      </c>
      <c r="T391" s="29">
        <v>0.84562999999999999</v>
      </c>
      <c r="U391" s="29">
        <v>-0.36348000000000003</v>
      </c>
      <c r="V391" s="29">
        <v>0.33333000000000002</v>
      </c>
      <c r="W391" s="29">
        <v>0.31373000000000001</v>
      </c>
      <c r="X391" s="30">
        <v>216.03</v>
      </c>
      <c r="Y391" s="29">
        <v>0.50317999999999996</v>
      </c>
      <c r="Z391" s="29">
        <v>0.53644000000000003</v>
      </c>
      <c r="AA391" s="29">
        <v>0.27200000000000002</v>
      </c>
      <c r="AB391" s="30">
        <v>16</v>
      </c>
      <c r="AC391" s="29">
        <v>0.46428999999999998</v>
      </c>
      <c r="AD391" s="30">
        <v>51</v>
      </c>
      <c r="AE391" s="29">
        <v>0.76471</v>
      </c>
      <c r="AF391" s="33">
        <v>42</v>
      </c>
      <c r="AG391" s="33">
        <v>84</v>
      </c>
      <c r="AH391" s="33">
        <v>622</v>
      </c>
      <c r="AI391" s="33">
        <v>1491.922</v>
      </c>
      <c r="AJ391" s="33">
        <v>1392</v>
      </c>
      <c r="AK391" s="34">
        <v>2300</v>
      </c>
      <c r="AL391" s="29">
        <v>0</v>
      </c>
      <c r="AM391" s="29">
        <v>0.76471</v>
      </c>
      <c r="AN391" s="50">
        <v>93964</v>
      </c>
      <c r="AO391" s="30">
        <v>366.8</v>
      </c>
      <c r="AP391" s="29">
        <v>9.9979999999999999E-2</v>
      </c>
      <c r="AQ391" s="29">
        <v>0.20873</v>
      </c>
      <c r="AR391" s="29">
        <v>0</v>
      </c>
      <c r="AS391" s="54">
        <v>23</v>
      </c>
      <c r="AT391" s="29">
        <v>0.15384999999999999</v>
      </c>
      <c r="AU391" s="29">
        <v>0.17884</v>
      </c>
      <c r="AV391" s="54">
        <v>25</v>
      </c>
      <c r="AW391" s="29">
        <v>7.6920000000000002E-2</v>
      </c>
    </row>
    <row r="392" spans="1:49" x14ac:dyDescent="0.2">
      <c r="A392" s="17" t="str">
        <f t="shared" si="15"/>
        <v>ISU</v>
      </c>
      <c r="B392" s="17" t="str">
        <f>IF(AND(OR(NOT(IsForecastDateRestricted),AND(D392&gt;=StartDate,D392&lt;=EndDate)),OR(NOT(IsTargetDateRestricted),AND(F392&gt;=FirstTargetDate,F392&lt;=EndTargetDate)),
OR(AND(Is1Week,E392="1 wk ahead inc death"),AND(Is2Week,E392="2 wk ahead inc death"),AND(Is3Week,E392="3 wk ahead inc death"),AND(Is4Week,E392="4 wk ahead inc death")),
OR(NOT(IsActiveModelsOnly),_xlfn.XLOOKUP(C392,'Model Analyzer'!B$4:B$100,'Model Analyzer'!C$4:C$100))),EvalData!C392,"NA")</f>
        <v>ISU</v>
      </c>
      <c r="C392" s="17" t="s">
        <v>41</v>
      </c>
      <c r="D392" s="36" t="d">
        <v>2020-07-27</v>
      </c>
      <c r="E392" s="17" t="s">
        <v>37</v>
      </c>
      <c r="F392" s="36" t="d">
        <v>2020-08-15</v>
      </c>
      <c r="G392" s="30">
        <v>-5441</v>
      </c>
      <c r="H392" s="32">
        <v>-0.28000000000000003</v>
      </c>
      <c r="I392" s="28">
        <v>-0.24395</v>
      </c>
      <c r="J392" s="28">
        <v>-0.32266</v>
      </c>
      <c r="K392" s="29">
        <v>0</v>
      </c>
      <c r="L392" s="30">
        <v>23</v>
      </c>
      <c r="M392" s="29">
        <v>0.29032000000000002</v>
      </c>
      <c r="N392" s="30">
        <v>49</v>
      </c>
      <c r="O392" s="30">
        <v>29.83</v>
      </c>
      <c r="P392" s="30">
        <v>2396.21</v>
      </c>
      <c r="Q392" s="30">
        <v>128.69</v>
      </c>
      <c r="R392" s="38">
        <v>0.36246</v>
      </c>
      <c r="S392" s="32">
        <v>-0.36959999999999998</v>
      </c>
      <c r="T392" s="29">
        <v>0.89020999999999995</v>
      </c>
      <c r="U392" s="29">
        <v>-0.65475000000000005</v>
      </c>
      <c r="V392" s="29">
        <v>0.32652999999999999</v>
      </c>
      <c r="W392" s="29">
        <v>0.32652999999999999</v>
      </c>
      <c r="X392" s="30">
        <v>255.03</v>
      </c>
      <c r="Y392" s="29">
        <v>0.43572</v>
      </c>
      <c r="Z392" s="29">
        <v>0.54554999999999998</v>
      </c>
      <c r="AA392" s="29">
        <v>0.192</v>
      </c>
      <c r="AB392" s="30">
        <v>21</v>
      </c>
      <c r="AC392" s="29">
        <v>0.28571000000000002</v>
      </c>
      <c r="AD392" s="30">
        <v>49</v>
      </c>
      <c r="AE392" s="29">
        <v>0.51019999999999999</v>
      </c>
      <c r="AF392" s="33">
        <v>1.6870000000000001</v>
      </c>
      <c r="AG392" s="33">
        <v>1.9910000000000001</v>
      </c>
      <c r="AH392" s="33">
        <v>2.4700000000000002</v>
      </c>
      <c r="AI392" s="33">
        <v>6.218</v>
      </c>
      <c r="AJ392" s="33">
        <v>3.83</v>
      </c>
      <c r="AK392" s="34">
        <v>18.132999999999999</v>
      </c>
      <c r="AL392" s="29">
        <v>4.0820000000000002E-2</v>
      </c>
      <c r="AM392" s="29">
        <v>4.0820000000000002E-2</v>
      </c>
      <c r="AN392" s="50">
        <v>89379</v>
      </c>
      <c r="AO392" s="30">
        <v>303.5</v>
      </c>
      <c r="AP392" s="29">
        <v>0.52119000000000004</v>
      </c>
      <c r="AQ392" s="29">
        <v>1</v>
      </c>
      <c r="AR392" s="29">
        <v>0.433</v>
      </c>
      <c r="AS392" s="54">
        <v>6</v>
      </c>
      <c r="AT392" s="29">
        <v>0.80769000000000002</v>
      </c>
      <c r="AU392" s="29">
        <v>0.51600000000000001</v>
      </c>
      <c r="AV392" s="54">
        <v>15</v>
      </c>
      <c r="AW392" s="29">
        <v>0.46154000000000001</v>
      </c>
    </row>
    <row r="393" spans="1:49" x14ac:dyDescent="0.2">
      <c r="A393" s="17" t="str">
        <f t="shared" si="15"/>
        <v>JCB</v>
      </c>
      <c r="B393" s="17" t="str">
        <f>IF(AND(OR(NOT(IsForecastDateRestricted),AND(D393&gt;=StartDate,D393&lt;=EndDate)),OR(NOT(IsTargetDateRestricted),AND(F393&gt;=FirstTargetDate,F393&lt;=EndTargetDate)),
OR(AND(Is1Week,E393="1 wk ahead inc death"),AND(Is2Week,E393="2 wk ahead inc death"),AND(Is3Week,E393="3 wk ahead inc death"),AND(Is4Week,E393="4 wk ahead inc death")),
OR(NOT(IsActiveModelsOnly),_xlfn.XLOOKUP(C393,'Model Analyzer'!B$4:B$100,'Model Analyzer'!C$4:C$100))),EvalData!C393,"NA")</f>
        <v>JCB</v>
      </c>
      <c r="C393" s="17" t="s">
        <v>45</v>
      </c>
      <c r="D393" s="36" t="d">
        <v>2020-07-27</v>
      </c>
      <c r="E393" s="17" t="s">
        <v>37</v>
      </c>
      <c r="F393" s="36" t="d">
        <v>2020-08-15</v>
      </c>
      <c r="G393" s="30">
        <v>1397</v>
      </c>
      <c r="H393" s="32">
        <v>6.0999999999999999E-2</v>
      </c>
      <c r="I393" s="28">
        <v>6.2630000000000005E-2</v>
      </c>
      <c r="J393" s="28">
        <v>6.2630000000000005E-2</v>
      </c>
      <c r="K393" s="29">
        <v>0.9</v>
      </c>
      <c r="L393" s="30">
        <v>7</v>
      </c>
      <c r="M393" s="29">
        <v>0.80645</v>
      </c>
      <c r="N393" s="30">
        <v>51</v>
      </c>
      <c r="O393" s="30">
        <v>10.44</v>
      </c>
      <c r="P393" s="30">
        <v>2076.09</v>
      </c>
      <c r="Q393" s="30">
        <v>84.25</v>
      </c>
      <c r="R393" s="38">
        <v>0.23021</v>
      </c>
      <c r="S393" s="32">
        <v>0.16325999999999999</v>
      </c>
      <c r="T393" s="29">
        <v>0.48192000000000002</v>
      </c>
      <c r="U393" s="29">
        <v>0.33090999999999998</v>
      </c>
      <c r="V393" s="29">
        <v>0.43136999999999998</v>
      </c>
      <c r="W393" s="29">
        <v>0.15686</v>
      </c>
      <c r="X393" s="30">
        <v>148.35</v>
      </c>
      <c r="Y393" s="29">
        <v>0.46062999999999998</v>
      </c>
      <c r="Z393" s="29">
        <v>0.33662999999999998</v>
      </c>
      <c r="AA393" s="29">
        <v>0.65400000000000003</v>
      </c>
      <c r="AB393" s="30">
        <v>8</v>
      </c>
      <c r="AC393" s="29">
        <v>0.75</v>
      </c>
    </row>
    <row r="394" spans="1:49" x14ac:dyDescent="0.2">
      <c r="A394" s="17" t="str">
        <f t="shared" si="15"/>
        <v>JHU</v>
      </c>
      <c r="B394" s="17" t="str">
        <f>IF(AND(OR(NOT(IsForecastDateRestricted),AND(D394&gt;=StartDate,D394&lt;=EndDate)),OR(NOT(IsTargetDateRestricted),AND(F394&gt;=FirstTargetDate,F394&lt;=EndTargetDate)),
OR(AND(Is1Week,E394="1 wk ahead inc death"),AND(Is2Week,E394="2 wk ahead inc death"),AND(Is3Week,E394="3 wk ahead inc death"),AND(Is4Week,E394="4 wk ahead inc death")),
OR(NOT(IsActiveModelsOnly),_xlfn.XLOOKUP(C394,'Model Analyzer'!B$4:B$100,'Model Analyzer'!C$4:C$100))),EvalData!C394,"NA")</f>
        <v>JHU</v>
      </c>
      <c r="C394" s="17" t="s">
        <v>19</v>
      </c>
      <c r="D394" s="36" t="d">
        <v>2020-07-27</v>
      </c>
      <c r="E394" s="17" t="s">
        <v>37</v>
      </c>
      <c r="F394" s="36" t="d">
        <v>2020-08-15</v>
      </c>
      <c r="G394" s="26">
        <v>2688</v>
      </c>
      <c r="H394" s="27">
        <v>0.114</v>
      </c>
      <c r="I394" s="28">
        <v>0.12052</v>
      </c>
      <c r="J394" s="28">
        <v>0.12052</v>
      </c>
      <c r="K394" s="29">
        <v>0.75</v>
      </c>
      <c r="L394" s="30">
        <v>13</v>
      </c>
      <c r="M394" s="29">
        <v>0.6129</v>
      </c>
      <c r="N394" s="30">
        <v>51</v>
      </c>
      <c r="O394" s="26">
        <v>28.9</v>
      </c>
      <c r="P394" s="26">
        <v>7064.9</v>
      </c>
      <c r="Q394" s="26">
        <v>181.25</v>
      </c>
      <c r="R394" s="31">
        <v>0.48036000000000001</v>
      </c>
      <c r="S394" s="32">
        <v>0.55962000000000001</v>
      </c>
      <c r="T394" s="29">
        <v>1.0722799999999999</v>
      </c>
      <c r="U394" s="29">
        <v>0.78442000000000001</v>
      </c>
      <c r="V394" s="29">
        <v>0.15686</v>
      </c>
      <c r="W394" s="29">
        <v>0.37254999999999999</v>
      </c>
      <c r="X394" s="30">
        <v>317.73</v>
      </c>
      <c r="Y394" s="29">
        <v>0.97570999999999997</v>
      </c>
      <c r="Z394" s="29">
        <v>0.59191000000000005</v>
      </c>
      <c r="AA394" s="29">
        <v>0.13700000000000001</v>
      </c>
      <c r="AB394" s="30">
        <v>25</v>
      </c>
      <c r="AC394" s="29">
        <v>0.14285999999999999</v>
      </c>
      <c r="AD394" s="30">
        <v>51</v>
      </c>
      <c r="AE394" s="29">
        <v>0.94118000000000002</v>
      </c>
      <c r="AF394" s="33">
        <v>3.3370000000000002</v>
      </c>
      <c r="AG394" s="33">
        <v>4.6749999999999998</v>
      </c>
      <c r="AH394" s="33">
        <v>7.75</v>
      </c>
      <c r="AI394" s="33">
        <v>48.776000000000003</v>
      </c>
      <c r="AJ394" s="33">
        <v>20.373000000000001</v>
      </c>
      <c r="AK394" s="34">
        <v>185</v>
      </c>
      <c r="AL394" s="29">
        <v>0.29411999999999999</v>
      </c>
      <c r="AM394" s="29">
        <v>0.41176000000000001</v>
      </c>
      <c r="AN394" s="50">
        <v>48124</v>
      </c>
      <c r="AO394" s="30">
        <v>284.3</v>
      </c>
      <c r="AP394" s="29">
        <v>0.22877</v>
      </c>
      <c r="AQ394" s="29">
        <v>0.47759000000000001</v>
      </c>
      <c r="AR394" s="29">
        <v>0.248</v>
      </c>
      <c r="AS394" s="54">
        <v>12</v>
      </c>
      <c r="AT394" s="29">
        <v>0.57691999999999999</v>
      </c>
      <c r="AU394" s="29">
        <v>0.71779999999999999</v>
      </c>
      <c r="AV394" s="54">
        <v>9</v>
      </c>
      <c r="AW394" s="29">
        <v>0.69230999999999998</v>
      </c>
    </row>
    <row r="395" spans="1:49" x14ac:dyDescent="0.2">
      <c r="A395" s="17" t="str">
        <f t="shared" si="15"/>
        <v>Karlen</v>
      </c>
      <c r="B395" s="17" t="str">
        <f>IF(AND(OR(NOT(IsForecastDateRestricted),AND(D395&gt;=StartDate,D395&lt;=EndDate)),OR(NOT(IsTargetDateRestricted),AND(F395&gt;=FirstTargetDate,F395&lt;=EndTargetDate)),
OR(AND(Is1Week,E395="1 wk ahead inc death"),AND(Is2Week,E395="2 wk ahead inc death"),AND(Is3Week,E395="3 wk ahead inc death"),AND(Is4Week,E395="4 wk ahead inc death")),
OR(NOT(IsActiveModelsOnly),_xlfn.XLOOKUP(C395,'Model Analyzer'!B$4:B$100,'Model Analyzer'!C$4:C$100))),EvalData!C395,"NA")</f>
        <v>Karlen</v>
      </c>
      <c r="C395" s="17" t="s">
        <v>46</v>
      </c>
      <c r="D395" s="36" t="d">
        <v>2020-07-27</v>
      </c>
      <c r="E395" s="17" t="s">
        <v>37</v>
      </c>
      <c r="F395" s="36" t="d">
        <v>2020-08-15</v>
      </c>
      <c r="G395" s="30">
        <v>1569</v>
      </c>
      <c r="H395" s="32">
        <v>6.8000000000000005E-2</v>
      </c>
      <c r="I395" s="28">
        <v>7.0349999999999996E-2</v>
      </c>
      <c r="J395" s="28">
        <v>7.0349999999999996E-2</v>
      </c>
      <c r="K395" s="29">
        <v>0.9</v>
      </c>
      <c r="L395" s="30">
        <v>9</v>
      </c>
      <c r="M395" s="29">
        <v>0.74194000000000004</v>
      </c>
      <c r="N395" s="30">
        <v>51</v>
      </c>
      <c r="O395" s="30">
        <v>11.93</v>
      </c>
      <c r="P395" s="30">
        <v>4303.32</v>
      </c>
      <c r="Q395" s="30">
        <v>140.02000000000001</v>
      </c>
      <c r="R395" s="38">
        <v>0.22112000000000001</v>
      </c>
      <c r="S395" s="32">
        <v>-1.125E-2</v>
      </c>
      <c r="T395" s="29">
        <v>0.51619000000000004</v>
      </c>
      <c r="U395" s="29">
        <v>1.4E-2</v>
      </c>
      <c r="V395" s="29">
        <v>0.47059000000000001</v>
      </c>
      <c r="W395" s="29">
        <v>0.11765</v>
      </c>
      <c r="X395" s="30">
        <v>464.44</v>
      </c>
      <c r="Y395" s="29">
        <v>0.39717999999999998</v>
      </c>
      <c r="Z395" s="29">
        <v>0.34171000000000001</v>
      </c>
      <c r="AA395" s="29">
        <v>0.69899999999999995</v>
      </c>
      <c r="AB395" s="30">
        <v>6</v>
      </c>
      <c r="AC395" s="29">
        <v>0.82142999999999999</v>
      </c>
      <c r="AD395" s="30">
        <v>51</v>
      </c>
      <c r="AE395" s="29">
        <v>0.84314</v>
      </c>
      <c r="AF395" s="33">
        <v>2.0419999999999998</v>
      </c>
      <c r="AG395" s="33">
        <v>2.4750000000000001</v>
      </c>
      <c r="AH395" s="33">
        <v>3.5</v>
      </c>
      <c r="AI395" s="33">
        <v>16.382000000000001</v>
      </c>
      <c r="AJ395" s="33">
        <v>9.9499999999999993</v>
      </c>
      <c r="AK395" s="34">
        <v>60</v>
      </c>
      <c r="AL395" s="29">
        <v>0.11765</v>
      </c>
      <c r="AM395" s="29">
        <v>0.23529</v>
      </c>
      <c r="AN395" s="50">
        <v>80035</v>
      </c>
      <c r="AO395" s="30">
        <v>196.3</v>
      </c>
      <c r="AP395" s="29">
        <v>0.39709</v>
      </c>
      <c r="AQ395" s="29">
        <v>0.82901000000000002</v>
      </c>
      <c r="AR395" s="29">
        <v>0.51600000000000001</v>
      </c>
      <c r="AS395" s="54">
        <v>2</v>
      </c>
      <c r="AT395" s="29">
        <v>0.96153999999999995</v>
      </c>
      <c r="AU395" s="29">
        <v>0.85826999999999998</v>
      </c>
      <c r="AV395" s="54">
        <v>4</v>
      </c>
      <c r="AW395" s="29">
        <v>0.88461999999999996</v>
      </c>
    </row>
    <row r="396" spans="1:49" x14ac:dyDescent="0.2">
      <c r="A396" s="17" t="str">
        <f t="shared" si="15"/>
        <v>LANL</v>
      </c>
      <c r="B396" s="17" t="str">
        <f>IF(AND(OR(NOT(IsForecastDateRestricted),AND(D396&gt;=StartDate,D396&lt;=EndDate)),OR(NOT(IsTargetDateRestricted),AND(F396&gt;=FirstTargetDate,F396&lt;=EndTargetDate)),
OR(AND(Is1Week,E396="1 wk ahead inc death"),AND(Is2Week,E396="2 wk ahead inc death"),AND(Is3Week,E396="3 wk ahead inc death"),AND(Is4Week,E396="4 wk ahead inc death")),
OR(NOT(IsActiveModelsOnly),_xlfn.XLOOKUP(C396,'Model Analyzer'!B$4:B$100,'Model Analyzer'!C$4:C$100))),EvalData!C396,"NA")</f>
        <v>LANL</v>
      </c>
      <c r="C396" s="17" t="s">
        <v>20</v>
      </c>
      <c r="D396" s="36" t="d">
        <v>2020-07-27</v>
      </c>
      <c r="E396" s="17" t="s">
        <v>37</v>
      </c>
      <c r="F396" s="36" t="d">
        <v>2020-08-15</v>
      </c>
      <c r="G396" s="30">
        <v>-9023</v>
      </c>
      <c r="H396" s="32">
        <v>-0.51800000000000002</v>
      </c>
      <c r="I396" s="28">
        <v>-0.40455000000000002</v>
      </c>
      <c r="J396" s="28">
        <v>-0.67939000000000005</v>
      </c>
      <c r="K396" s="29">
        <v>0</v>
      </c>
      <c r="L396" s="30">
        <v>31</v>
      </c>
      <c r="M396" s="29">
        <v>3.2259999999999997E-2</v>
      </c>
      <c r="N396" s="30">
        <v>51</v>
      </c>
      <c r="O396" s="30">
        <v>25.66</v>
      </c>
      <c r="P396" s="30">
        <v>8116.55</v>
      </c>
      <c r="Q396" s="30">
        <v>211.39</v>
      </c>
      <c r="R396" s="38">
        <v>0.44289000000000001</v>
      </c>
      <c r="S396" s="32">
        <v>-0.36663000000000001</v>
      </c>
      <c r="T396" s="29">
        <v>0.90210999999999997</v>
      </c>
      <c r="U396" s="29">
        <v>-0.46425</v>
      </c>
      <c r="V396" s="29">
        <v>0.23529</v>
      </c>
      <c r="W396" s="29">
        <v>0.33333000000000002</v>
      </c>
      <c r="X396" s="30">
        <v>571.28</v>
      </c>
      <c r="Y396" s="29">
        <v>0.53944999999999999</v>
      </c>
      <c r="Z396" s="29">
        <v>0.55379</v>
      </c>
      <c r="AA396" s="29">
        <v>0.14599999999999999</v>
      </c>
      <c r="AB396" s="30">
        <v>24</v>
      </c>
      <c r="AC396" s="29">
        <v>0.17857000000000001</v>
      </c>
      <c r="AD396" s="30">
        <v>51</v>
      </c>
      <c r="AE396" s="29">
        <v>0.94118000000000002</v>
      </c>
      <c r="AF396" s="33">
        <v>6.8339999999999996</v>
      </c>
      <c r="AG396" s="33">
        <v>8.9510000000000005</v>
      </c>
      <c r="AH396" s="33">
        <v>16.132999999999999</v>
      </c>
      <c r="AI396" s="33">
        <v>40.991999999999997</v>
      </c>
      <c r="AJ396" s="33">
        <v>35.200000000000003</v>
      </c>
      <c r="AK396" s="34">
        <v>138</v>
      </c>
      <c r="AL396" s="29">
        <v>0.27450999999999998</v>
      </c>
      <c r="AM396" s="29">
        <v>0.66666999999999998</v>
      </c>
      <c r="AN396" s="50">
        <v>115387</v>
      </c>
      <c r="AO396" s="30">
        <v>213.7</v>
      </c>
      <c r="AP396" s="29">
        <v>0.12989000000000001</v>
      </c>
      <c r="AQ396" s="29">
        <v>0.27117999999999998</v>
      </c>
      <c r="AR396" s="29">
        <v>0</v>
      </c>
      <c r="AS396" s="54">
        <v>23</v>
      </c>
      <c r="AT396" s="29">
        <v>0.15384999999999999</v>
      </c>
      <c r="AU396" s="29">
        <v>0.45952999999999999</v>
      </c>
      <c r="AV396" s="54">
        <v>17</v>
      </c>
      <c r="AW396" s="29">
        <v>0.38462000000000002</v>
      </c>
    </row>
    <row r="397" spans="1:49" x14ac:dyDescent="0.2">
      <c r="A397" s="17" t="str">
        <f t="shared" si="15"/>
        <v>LNQ</v>
      </c>
      <c r="B397" s="17" t="str">
        <f>IF(AND(OR(NOT(IsForecastDateRestricted),AND(D397&gt;=StartDate,D397&lt;=EndDate)),OR(NOT(IsTargetDateRestricted),AND(F397&gt;=FirstTargetDate,F397&lt;=EndTargetDate)),
OR(AND(Is1Week,E397="1 wk ahead inc death"),AND(Is2Week,E397="2 wk ahead inc death"),AND(Is3Week,E397="3 wk ahead inc death"),AND(Is4Week,E397="4 wk ahead inc death")),
OR(NOT(IsActiveModelsOnly),_xlfn.XLOOKUP(C397,'Model Analyzer'!B$4:B$100,'Model Analyzer'!C$4:C$100))),EvalData!C397,"NA")</f>
        <v>LNQ</v>
      </c>
      <c r="C397" s="17" t="s">
        <v>47</v>
      </c>
      <c r="D397" s="36" t="d">
        <v>2020-07-27</v>
      </c>
      <c r="E397" s="17" t="s">
        <v>37</v>
      </c>
      <c r="F397" s="36" t="d">
        <v>2020-08-15</v>
      </c>
      <c r="G397" s="30">
        <v>-834</v>
      </c>
      <c r="H397" s="32">
        <v>-3.7999999999999999E-2</v>
      </c>
      <c r="I397" s="28">
        <v>-3.739E-2</v>
      </c>
      <c r="J397" s="28">
        <v>-3.884E-2</v>
      </c>
      <c r="K397" s="29">
        <v>1</v>
      </c>
      <c r="L397" s="30">
        <v>5</v>
      </c>
      <c r="M397" s="29">
        <v>0.87097000000000002</v>
      </c>
      <c r="N397" s="30">
        <v>51</v>
      </c>
      <c r="O397" s="30">
        <v>37.86</v>
      </c>
      <c r="P397" s="30">
        <v>1686.58</v>
      </c>
      <c r="Q397" s="30">
        <v>102.61</v>
      </c>
      <c r="R397" s="38">
        <v>0.30309999999999998</v>
      </c>
      <c r="S397" s="32">
        <v>-0.19621</v>
      </c>
      <c r="T397" s="29">
        <v>0.50971999999999995</v>
      </c>
      <c r="U397" s="29">
        <v>-0.29235</v>
      </c>
      <c r="V397" s="29">
        <v>0.45097999999999999</v>
      </c>
      <c r="W397" s="29">
        <v>0.19608</v>
      </c>
      <c r="X397" s="30">
        <v>239.96</v>
      </c>
      <c r="Y397" s="29">
        <v>0.38557999999999998</v>
      </c>
      <c r="Z397" s="29">
        <v>0.47811999999999999</v>
      </c>
      <c r="AA397" s="29">
        <v>0.39200000000000002</v>
      </c>
      <c r="AB397" s="30">
        <v>14</v>
      </c>
      <c r="AC397" s="29">
        <v>0.53571000000000002</v>
      </c>
      <c r="AD397" s="30">
        <v>51</v>
      </c>
      <c r="AE397" s="29">
        <v>1</v>
      </c>
      <c r="AF397" s="33">
        <v>9.2780000000000005</v>
      </c>
      <c r="AG397" s="33">
        <v>16.535</v>
      </c>
      <c r="AH397" s="33">
        <v>38.154000000000003</v>
      </c>
      <c r="AI397" s="33">
        <v>110.271</v>
      </c>
      <c r="AJ397" s="33">
        <v>156.75</v>
      </c>
      <c r="AK397" s="34">
        <v>264</v>
      </c>
      <c r="AL397" s="29">
        <v>0.17646999999999999</v>
      </c>
      <c r="AM397" s="29">
        <v>0.82352999999999998</v>
      </c>
      <c r="AN397" s="50">
        <v>42945</v>
      </c>
      <c r="AO397" s="30">
        <v>217.7</v>
      </c>
      <c r="AP397" s="29">
        <v>7.5759999999999994E-2</v>
      </c>
      <c r="AQ397" s="29">
        <v>0.15817000000000001</v>
      </c>
      <c r="AR397" s="29">
        <v>0</v>
      </c>
      <c r="AS397" s="54">
        <v>23</v>
      </c>
      <c r="AT397" s="29">
        <v>0.15384999999999999</v>
      </c>
      <c r="AU397" s="29">
        <v>0.29132000000000002</v>
      </c>
      <c r="AV397" s="54">
        <v>22</v>
      </c>
      <c r="AW397" s="29">
        <v>0.19231000000000001</v>
      </c>
    </row>
    <row r="398" spans="1:49" x14ac:dyDescent="0.2">
      <c r="A398" s="17" t="str">
        <f t="shared" si="15"/>
        <v>LSHTM</v>
      </c>
      <c r="B398" s="17" t="str">
        <f>IF(AND(OR(NOT(IsForecastDateRestricted),AND(D398&gt;=StartDate,D398&lt;=EndDate)),OR(NOT(IsTargetDateRestricted),AND(F398&gt;=FirstTargetDate,F398&lt;=EndTargetDate)),
OR(AND(Is1Week,E398="1 wk ahead inc death"),AND(Is2Week,E398="2 wk ahead inc death"),AND(Is3Week,E398="3 wk ahead inc death"),AND(Is4Week,E398="4 wk ahead inc death")),
OR(NOT(IsActiveModelsOnly),_xlfn.XLOOKUP(C398,'Model Analyzer'!B$4:B$100,'Model Analyzer'!C$4:C$100))),EvalData!C398,"NA")</f>
        <v>LSHTM</v>
      </c>
      <c r="C398" s="17" t="s">
        <v>21</v>
      </c>
      <c r="D398" s="36" t="d">
        <v>2020-07-27</v>
      </c>
      <c r="E398" s="17" t="s">
        <v>37</v>
      </c>
      <c r="F398" s="36" t="d">
        <v>2020-08-15</v>
      </c>
      <c r="G398" s="30">
        <v>6495</v>
      </c>
      <c r="H398" s="32">
        <v>0.25600000000000001</v>
      </c>
      <c r="I398" s="28">
        <v>0.29120000000000001</v>
      </c>
      <c r="J398" s="28">
        <v>0.29120000000000001</v>
      </c>
      <c r="K398" s="29">
        <v>0</v>
      </c>
      <c r="L398" s="30">
        <v>22</v>
      </c>
      <c r="M398" s="29">
        <v>0.32257999999999998</v>
      </c>
      <c r="N398" s="30">
        <v>23</v>
      </c>
      <c r="O398" s="30">
        <v>4.74</v>
      </c>
      <c r="P398" s="30">
        <v>5349.24</v>
      </c>
      <c r="Q398" s="30">
        <v>294.91000000000003</v>
      </c>
      <c r="R398" s="38">
        <v>0.24074000000000001</v>
      </c>
      <c r="S398" s="32">
        <v>0.30814999999999998</v>
      </c>
      <c r="T398" s="29">
        <v>0.49163000000000001</v>
      </c>
      <c r="U398" s="29">
        <v>0.40949999999999998</v>
      </c>
      <c r="V398" s="29">
        <v>0.43478</v>
      </c>
      <c r="W398" s="29">
        <v>0.13042999999999999</v>
      </c>
      <c r="X398" s="30">
        <v>449.48</v>
      </c>
      <c r="Y398" s="29">
        <v>0.48182999999999998</v>
      </c>
      <c r="Z398" s="29">
        <v>0.34683000000000003</v>
      </c>
      <c r="AA398" s="29">
        <v>0.26200000000000001</v>
      </c>
      <c r="AB398" s="30">
        <v>18</v>
      </c>
      <c r="AC398" s="29">
        <v>0.39285999999999999</v>
      </c>
      <c r="AD398" s="30">
        <v>23</v>
      </c>
      <c r="AE398" s="29">
        <v>1</v>
      </c>
      <c r="AF398" s="33">
        <v>4.2080000000000002</v>
      </c>
      <c r="AG398" s="33">
        <v>12.365</v>
      </c>
      <c r="AH398" s="33">
        <v>24.186</v>
      </c>
      <c r="AI398" s="33">
        <v>74.438999999999993</v>
      </c>
      <c r="AJ398" s="33">
        <v>83.802000000000007</v>
      </c>
      <c r="AK398" s="34">
        <v>189.97499999999999</v>
      </c>
      <c r="AL398" s="29">
        <v>4.3479999999999998E-2</v>
      </c>
      <c r="AM398" s="29">
        <v>0.82608999999999999</v>
      </c>
      <c r="AN398" s="50">
        <v>97291</v>
      </c>
      <c r="AO398" s="30">
        <v>207.3</v>
      </c>
      <c r="AP398" s="29">
        <v>0.12093</v>
      </c>
      <c r="AQ398" s="29">
        <v>0.25247000000000003</v>
      </c>
      <c r="AR398" s="29">
        <v>6.2E-2</v>
      </c>
      <c r="AS398" s="54">
        <v>20</v>
      </c>
      <c r="AT398" s="29">
        <v>0.26923000000000002</v>
      </c>
      <c r="AU398" s="29">
        <v>0.19897000000000001</v>
      </c>
      <c r="AV398" s="54">
        <v>24</v>
      </c>
      <c r="AW398" s="29">
        <v>0.11538</v>
      </c>
    </row>
    <row r="399" spans="1:49" x14ac:dyDescent="0.2">
      <c r="A399" s="17" t="str">
        <f t="shared" si="15"/>
        <v>MIT-CovAlliance</v>
      </c>
      <c r="B399" s="17" t="str">
        <f>IF(AND(OR(NOT(IsForecastDateRestricted),AND(D399&gt;=StartDate,D399&lt;=EndDate)),OR(NOT(IsTargetDateRestricted),AND(F399&gt;=FirstTargetDate,F399&lt;=EndTargetDate)),
OR(AND(Is1Week,E399="1 wk ahead inc death"),AND(Is2Week,E399="2 wk ahead inc death"),AND(Is3Week,E399="3 wk ahead inc death"),AND(Is4Week,E399="4 wk ahead inc death")),
OR(NOT(IsActiveModelsOnly),_xlfn.XLOOKUP(C399,'Model Analyzer'!B$4:B$100,'Model Analyzer'!C$4:C$100))),EvalData!C399,"NA")</f>
        <v>MIT-CovAlliance</v>
      </c>
      <c r="C399" s="17" t="s">
        <v>22</v>
      </c>
      <c r="D399" s="36" t="d">
        <v>2020-07-27</v>
      </c>
      <c r="E399" s="17" t="s">
        <v>37</v>
      </c>
      <c r="F399" s="36" t="d">
        <v>2020-08-15</v>
      </c>
      <c r="G399" s="30">
        <v>-9883</v>
      </c>
      <c r="H399" s="32">
        <v>-0.58499999999999996</v>
      </c>
      <c r="I399" s="28">
        <v>-0.44309999999999999</v>
      </c>
      <c r="J399" s="28">
        <v>-0.79566999999999999</v>
      </c>
      <c r="K399" s="29">
        <v>0</v>
      </c>
      <c r="L399" s="30">
        <v>32</v>
      </c>
      <c r="M399" s="29">
        <v>0</v>
      </c>
      <c r="N399" s="30">
        <v>51</v>
      </c>
      <c r="O399" s="30">
        <v>30.37</v>
      </c>
      <c r="P399" s="30">
        <v>9322.91</v>
      </c>
      <c r="Q399" s="30">
        <v>243.63</v>
      </c>
      <c r="R399" s="38">
        <v>0.40005000000000002</v>
      </c>
      <c r="S399" s="32">
        <v>-0.1226</v>
      </c>
      <c r="T399" s="29">
        <v>1.01172</v>
      </c>
      <c r="U399" s="29">
        <v>-0.58218000000000003</v>
      </c>
      <c r="V399" s="29">
        <v>0.31373000000000001</v>
      </c>
      <c r="W399" s="29">
        <v>0.37254999999999999</v>
      </c>
      <c r="X399" s="30">
        <v>690.09</v>
      </c>
      <c r="Y399" s="29">
        <v>0.48813000000000001</v>
      </c>
      <c r="Z399" s="29">
        <v>0.55893000000000004</v>
      </c>
      <c r="AA399" s="29">
        <v>0.192</v>
      </c>
      <c r="AB399" s="30">
        <v>20</v>
      </c>
      <c r="AC399" s="29">
        <v>0.32142999999999999</v>
      </c>
      <c r="AD399" s="30">
        <v>51</v>
      </c>
      <c r="AE399" s="29">
        <v>0.80391999999999997</v>
      </c>
      <c r="AF399" s="33">
        <v>10.739000000000001</v>
      </c>
      <c r="AG399" s="33">
        <v>11.025</v>
      </c>
      <c r="AH399" s="33">
        <v>11.462</v>
      </c>
      <c r="AI399" s="33">
        <v>14.74</v>
      </c>
      <c r="AJ399" s="33">
        <v>13.414</v>
      </c>
      <c r="AK399" s="34">
        <v>19.667000000000002</v>
      </c>
      <c r="AL399" s="29">
        <v>1.9609999999999999E-2</v>
      </c>
      <c r="AM399" s="29">
        <v>0.78430999999999995</v>
      </c>
      <c r="AN399" s="50">
        <v>240743</v>
      </c>
      <c r="AO399" s="30">
        <v>252.9</v>
      </c>
      <c r="AP399" s="29">
        <v>0.14793999999999999</v>
      </c>
      <c r="AQ399" s="29">
        <v>0.30885000000000001</v>
      </c>
      <c r="AR399" s="29">
        <v>0</v>
      </c>
      <c r="AS399" s="54">
        <v>23</v>
      </c>
      <c r="AT399" s="29">
        <v>0.15384999999999999</v>
      </c>
      <c r="AU399" s="29">
        <v>0.36853999999999998</v>
      </c>
      <c r="AV399" s="54">
        <v>19</v>
      </c>
      <c r="AW399" s="29">
        <v>0.30769000000000002</v>
      </c>
    </row>
    <row r="400" spans="1:49" x14ac:dyDescent="0.2">
      <c r="A400" s="17" t="str">
        <f t="shared" si="15"/>
        <v>MOBS</v>
      </c>
      <c r="B400" s="17" t="str">
        <f>IF(AND(OR(NOT(IsForecastDateRestricted),AND(D400&gt;=StartDate,D400&lt;=EndDate)),OR(NOT(IsTargetDateRestricted),AND(F400&gt;=FirstTargetDate,F400&lt;=EndTargetDate)),
OR(AND(Is1Week,E400="1 wk ahead inc death"),AND(Is2Week,E400="2 wk ahead inc death"),AND(Is3Week,E400="3 wk ahead inc death"),AND(Is4Week,E400="4 wk ahead inc death")),
OR(NOT(IsActiveModelsOnly),_xlfn.XLOOKUP(C400,'Model Analyzer'!B$4:B$100,'Model Analyzer'!C$4:C$100))),EvalData!C400,"NA")</f>
        <v>MOBS</v>
      </c>
      <c r="C400" s="17" t="s">
        <v>24</v>
      </c>
      <c r="D400" s="36" t="d">
        <v>2020-07-27</v>
      </c>
      <c r="E400" s="17" t="s">
        <v>37</v>
      </c>
      <c r="F400" s="36" t="d">
        <v>2020-08-15</v>
      </c>
      <c r="G400" s="30">
        <v>231</v>
      </c>
      <c r="H400" s="32">
        <v>0.01</v>
      </c>
      <c r="I400" s="28">
        <v>1.0359999999999999E-2</v>
      </c>
      <c r="J400" s="28">
        <v>1.0359999999999999E-2</v>
      </c>
      <c r="K400" s="29">
        <v>1</v>
      </c>
      <c r="L400" s="30">
        <v>2</v>
      </c>
      <c r="M400" s="29">
        <v>0.96774000000000004</v>
      </c>
      <c r="N400" s="30">
        <v>50</v>
      </c>
      <c r="O400" s="30">
        <v>20.010000000000002</v>
      </c>
      <c r="P400" s="30">
        <v>8674.08</v>
      </c>
      <c r="Q400" s="30">
        <v>160.36000000000001</v>
      </c>
      <c r="R400" s="38">
        <v>0.31076999999999999</v>
      </c>
      <c r="S400" s="32">
        <v>-5.8229999999999997E-2</v>
      </c>
      <c r="T400" s="29">
        <v>0.72818000000000005</v>
      </c>
      <c r="U400" s="29">
        <v>0.10706</v>
      </c>
      <c r="V400" s="29">
        <v>0.36</v>
      </c>
      <c r="W400" s="29">
        <v>0.22</v>
      </c>
      <c r="X400" s="30">
        <v>407.51</v>
      </c>
      <c r="Y400" s="29">
        <v>0.59106000000000003</v>
      </c>
      <c r="Z400" s="29">
        <v>0.46076</v>
      </c>
      <c r="AA400" s="29">
        <v>0.36799999999999999</v>
      </c>
      <c r="AB400" s="30">
        <v>15</v>
      </c>
      <c r="AC400" s="29">
        <v>0.5</v>
      </c>
      <c r="AD400" s="30">
        <v>50</v>
      </c>
      <c r="AE400" s="29">
        <v>0.66</v>
      </c>
      <c r="AF400" s="33">
        <v>1.494</v>
      </c>
      <c r="AG400" s="33">
        <v>1.871</v>
      </c>
      <c r="AH400" s="33">
        <v>2.6539999999999999</v>
      </c>
      <c r="AI400" s="33">
        <v>12.041</v>
      </c>
      <c r="AJ400" s="33">
        <v>7.1040000000000001</v>
      </c>
      <c r="AK400" s="34">
        <v>30.6</v>
      </c>
      <c r="AL400" s="29">
        <v>0.06</v>
      </c>
      <c r="AM400" s="29">
        <v>0.2</v>
      </c>
      <c r="AN400" s="50">
        <v>149111</v>
      </c>
      <c r="AO400" s="30">
        <v>289.10000000000002</v>
      </c>
      <c r="AP400" s="29">
        <v>0.48236000000000001</v>
      </c>
      <c r="AQ400" s="29">
        <v>1</v>
      </c>
      <c r="AR400" s="29">
        <v>0.41299999999999998</v>
      </c>
      <c r="AS400" s="54">
        <v>7</v>
      </c>
      <c r="AT400" s="29">
        <v>0.76922999999999997</v>
      </c>
      <c r="AU400" s="29">
        <v>0.68110999999999999</v>
      </c>
      <c r="AV400" s="54">
        <v>12</v>
      </c>
      <c r="AW400" s="29">
        <v>0.57691999999999999</v>
      </c>
    </row>
    <row r="401" spans="1:49" x14ac:dyDescent="0.2">
      <c r="A401" s="17" t="str">
        <f t="shared" si="15"/>
        <v>NotreDame-Mobility</v>
      </c>
      <c r="B401" s="17" t="str">
        <f>IF(AND(OR(NOT(IsForecastDateRestricted),AND(D401&gt;=StartDate,D401&lt;=EndDate)),OR(NOT(IsTargetDateRestricted),AND(F401&gt;=FirstTargetDate,F401&lt;=EndTargetDate)),
OR(AND(Is1Week,E401="1 wk ahead inc death"),AND(Is2Week,E401="2 wk ahead inc death"),AND(Is3Week,E401="3 wk ahead inc death"),AND(Is4Week,E401="4 wk ahead inc death")),
OR(NOT(IsActiveModelsOnly),_xlfn.XLOOKUP(C401,'Model Analyzer'!B$4:B$100,'Model Analyzer'!C$4:C$100))),EvalData!C401,"NA")</f>
        <v>NotreDame-Mobility</v>
      </c>
      <c r="C401" s="17" t="s">
        <v>25</v>
      </c>
      <c r="D401" s="36" t="d">
        <v>2020-07-27</v>
      </c>
      <c r="E401" s="17" t="s">
        <v>37</v>
      </c>
      <c r="F401" s="36" t="d">
        <v>2020-08-15</v>
      </c>
      <c r="G401" s="30">
        <v>-6649</v>
      </c>
      <c r="H401" s="32">
        <v>-0.35399999999999998</v>
      </c>
      <c r="I401" s="28">
        <v>-0.29810999999999999</v>
      </c>
      <c r="J401" s="28">
        <v>-0.42471999999999999</v>
      </c>
      <c r="K401" s="29">
        <v>0</v>
      </c>
      <c r="L401" s="30">
        <v>25</v>
      </c>
      <c r="M401" s="29">
        <v>0.22581000000000001</v>
      </c>
      <c r="N401" s="30">
        <v>51</v>
      </c>
      <c r="O401" s="30">
        <v>22.76</v>
      </c>
      <c r="P401" s="30">
        <v>5051.4399999999996</v>
      </c>
      <c r="Q401" s="30">
        <v>183.08</v>
      </c>
      <c r="R401" s="38">
        <v>0.41372999999999999</v>
      </c>
      <c r="S401" s="32">
        <v>-0.39065</v>
      </c>
      <c r="T401" s="29">
        <v>0.88266</v>
      </c>
      <c r="U401" s="29">
        <v>-0.46571000000000001</v>
      </c>
      <c r="V401" s="29">
        <v>0.13725000000000001</v>
      </c>
      <c r="W401" s="29">
        <v>0.35293999999999998</v>
      </c>
      <c r="X401" s="30">
        <v>388.02</v>
      </c>
      <c r="Y401" s="29">
        <v>0.51207000000000003</v>
      </c>
      <c r="Z401" s="29">
        <v>0.53547</v>
      </c>
      <c r="AA401" s="29">
        <v>0.19600000000000001</v>
      </c>
      <c r="AB401" s="30">
        <v>19</v>
      </c>
      <c r="AC401" s="29">
        <v>0.35714000000000001</v>
      </c>
      <c r="AD401" s="30">
        <v>51</v>
      </c>
      <c r="AE401" s="29">
        <v>0.74509999999999998</v>
      </c>
      <c r="AF401" s="33">
        <v>2.8149999999999999</v>
      </c>
      <c r="AG401" s="33">
        <v>3.87</v>
      </c>
      <c r="AH401" s="33">
        <v>13.583</v>
      </c>
      <c r="AI401" s="33">
        <v>57.59</v>
      </c>
      <c r="AJ401" s="33">
        <v>66</v>
      </c>
      <c r="AK401" s="34">
        <v>123</v>
      </c>
      <c r="AL401" s="29">
        <v>0.15686</v>
      </c>
      <c r="AM401" s="29">
        <v>0.49020000000000002</v>
      </c>
      <c r="AN401" s="50">
        <v>112882</v>
      </c>
      <c r="AO401" s="30">
        <v>222.2</v>
      </c>
      <c r="AP401" s="29">
        <v>0.22044</v>
      </c>
      <c r="AQ401" s="29">
        <v>0.46021000000000001</v>
      </c>
      <c r="AR401" s="29">
        <v>0.10299999999999999</v>
      </c>
      <c r="AS401" s="54">
        <v>18</v>
      </c>
      <c r="AT401" s="29">
        <v>0.34615000000000001</v>
      </c>
      <c r="AU401" s="29">
        <v>0.49293999999999999</v>
      </c>
      <c r="AV401" s="54">
        <v>16</v>
      </c>
      <c r="AW401" s="29">
        <v>0.42308000000000001</v>
      </c>
    </row>
    <row r="402" spans="1:49" x14ac:dyDescent="0.2">
      <c r="A402" s="17" t="str">
        <f t="shared" si="15"/>
        <v>Oliver Wyman</v>
      </c>
      <c r="B402" s="17" t="str">
        <f>IF(AND(OR(NOT(IsForecastDateRestricted),AND(D402&gt;=StartDate,D402&lt;=EndDate)),OR(NOT(IsTargetDateRestricted),AND(F402&gt;=FirstTargetDate,F402&lt;=EndTargetDate)),
OR(AND(Is1Week,E402="1 wk ahead inc death"),AND(Is2Week,E402="2 wk ahead inc death"),AND(Is3Week,E402="3 wk ahead inc death"),AND(Is4Week,E402="4 wk ahead inc death")),
OR(NOT(IsActiveModelsOnly),_xlfn.XLOOKUP(C402,'Model Analyzer'!B$4:B$100,'Model Analyzer'!C$4:C$100))),EvalData!C402,"NA")</f>
        <v>Oliver Wyman</v>
      </c>
      <c r="C402" s="17" t="s">
        <v>26</v>
      </c>
      <c r="D402" s="36" t="d">
        <v>2020-07-27</v>
      </c>
      <c r="E402" s="17" t="s">
        <v>37</v>
      </c>
      <c r="F402" s="36" t="d">
        <v>2020-08-15</v>
      </c>
      <c r="G402" s="30">
        <v>-932</v>
      </c>
      <c r="H402" s="32">
        <v>-4.2999999999999997E-2</v>
      </c>
      <c r="I402" s="28">
        <v>-4.1790000000000001E-2</v>
      </c>
      <c r="J402" s="28">
        <v>-4.3610000000000003E-2</v>
      </c>
      <c r="K402" s="29">
        <v>1</v>
      </c>
      <c r="L402" s="30">
        <v>6</v>
      </c>
      <c r="M402" s="29">
        <v>0.83870999999999996</v>
      </c>
      <c r="N402" s="30">
        <v>51</v>
      </c>
      <c r="O402" s="30">
        <v>12.74</v>
      </c>
      <c r="P402" s="30">
        <v>2079.4</v>
      </c>
      <c r="Q402" s="30">
        <v>93.18</v>
      </c>
      <c r="R402" s="38">
        <v>0.24256</v>
      </c>
      <c r="S402" s="32">
        <v>4.1919999999999999E-2</v>
      </c>
      <c r="T402" s="29">
        <v>0.48148000000000002</v>
      </c>
      <c r="U402" s="29">
        <v>6.7570000000000005E-2</v>
      </c>
      <c r="V402" s="29">
        <v>0.45097999999999999</v>
      </c>
      <c r="W402" s="29">
        <v>9.8040000000000002E-2</v>
      </c>
      <c r="X402" s="30">
        <v>188.36</v>
      </c>
      <c r="Y402" s="29">
        <v>0.39751999999999998</v>
      </c>
      <c r="Z402" s="29">
        <v>0.35120000000000001</v>
      </c>
      <c r="AA402" s="29">
        <v>0.70499999999999996</v>
      </c>
      <c r="AB402" s="30">
        <v>5</v>
      </c>
      <c r="AC402" s="29">
        <v>0.85714000000000001</v>
      </c>
      <c r="AD402" s="30">
        <v>51</v>
      </c>
      <c r="AE402" s="29">
        <v>0.96077999999999997</v>
      </c>
      <c r="AF402" s="33">
        <v>3.456</v>
      </c>
      <c r="AG402" s="33">
        <v>4.5999999999999996</v>
      </c>
      <c r="AH402" s="33">
        <v>13.673</v>
      </c>
      <c r="AI402" s="33">
        <v>186.37100000000001</v>
      </c>
      <c r="AJ402" s="33">
        <v>74</v>
      </c>
      <c r="AK402" s="34">
        <v>532</v>
      </c>
      <c r="AL402" s="29">
        <v>0.19608</v>
      </c>
      <c r="AM402" s="29">
        <v>0.52941000000000005</v>
      </c>
      <c r="AN402" s="50">
        <v>36435</v>
      </c>
      <c r="AO402" s="30">
        <v>155.5</v>
      </c>
      <c r="AP402" s="29">
        <v>0.19248000000000001</v>
      </c>
      <c r="AQ402" s="29">
        <v>0.40183999999999997</v>
      </c>
      <c r="AR402" s="29">
        <v>0.248</v>
      </c>
      <c r="AS402" s="54">
        <v>12</v>
      </c>
      <c r="AT402" s="29">
        <v>0.57691999999999999</v>
      </c>
      <c r="AU402" s="29">
        <v>0.64219999999999999</v>
      </c>
      <c r="AV402" s="54">
        <v>13</v>
      </c>
      <c r="AW402" s="29">
        <v>0.53846000000000005</v>
      </c>
    </row>
    <row r="403" spans="1:49" x14ac:dyDescent="0.2">
      <c r="A403" s="17" t="str">
        <f t="shared" si="15"/>
        <v>PSI</v>
      </c>
      <c r="B403" s="17" t="str">
        <f>IF(AND(OR(NOT(IsForecastDateRestricted),AND(D403&gt;=StartDate,D403&lt;=EndDate)),OR(NOT(IsTargetDateRestricted),AND(F403&gt;=FirstTargetDate,F403&lt;=EndTargetDate)),
OR(AND(Is1Week,E403="1 wk ahead inc death"),AND(Is2Week,E403="2 wk ahead inc death"),AND(Is3Week,E403="3 wk ahead inc death"),AND(Is4Week,E403="4 wk ahead inc death")),
OR(NOT(IsActiveModelsOnly),_xlfn.XLOOKUP(C403,'Model Analyzer'!B$4:B$100,'Model Analyzer'!C$4:C$100))),EvalData!C403,"NA")</f>
        <v>PSI</v>
      </c>
      <c r="C403" s="17" t="s">
        <v>27</v>
      </c>
      <c r="D403" s="36" t="d">
        <v>2020-07-27</v>
      </c>
      <c r="E403" s="17" t="s">
        <v>37</v>
      </c>
      <c r="F403" s="36" t="d">
        <v>2020-08-15</v>
      </c>
      <c r="G403" s="30">
        <v>6301</v>
      </c>
      <c r="H403" s="32">
        <v>0.249</v>
      </c>
      <c r="I403" s="28">
        <v>0.28250999999999998</v>
      </c>
      <c r="J403" s="28">
        <v>0.28250999999999998</v>
      </c>
      <c r="K403" s="29">
        <v>0.75</v>
      </c>
      <c r="L403" s="30">
        <v>21</v>
      </c>
      <c r="M403" s="29">
        <v>0.35483999999999999</v>
      </c>
      <c r="N403" s="30">
        <v>51</v>
      </c>
      <c r="O403" s="30">
        <v>60.19</v>
      </c>
      <c r="P403" s="30">
        <v>10886.15</v>
      </c>
      <c r="Q403" s="30">
        <v>262.06</v>
      </c>
      <c r="R403" s="38">
        <v>0.54242999999999997</v>
      </c>
      <c r="S403" s="32">
        <v>-0.28767999999999999</v>
      </c>
      <c r="T403" s="29">
        <v>1.6288400000000001</v>
      </c>
      <c r="U403" s="29">
        <v>-1.0115099999999999</v>
      </c>
      <c r="V403" s="29">
        <v>0.15686</v>
      </c>
      <c r="W403" s="29">
        <v>0.47059000000000001</v>
      </c>
      <c r="X403" s="30">
        <v>646.41999999999996</v>
      </c>
      <c r="Y403" s="29">
        <v>0.64476</v>
      </c>
      <c r="Z403" s="29">
        <v>0.71786000000000005</v>
      </c>
      <c r="AA403" s="29">
        <v>2.9000000000000001E-2</v>
      </c>
      <c r="AB403" s="30">
        <v>28</v>
      </c>
      <c r="AC403" s="29">
        <v>3.5709999999999999E-2</v>
      </c>
      <c r="AD403" s="30">
        <v>51</v>
      </c>
      <c r="AE403" s="29">
        <v>0.31373000000000001</v>
      </c>
      <c r="AF403" s="33">
        <v>1.3759999999999999</v>
      </c>
      <c r="AG403" s="33">
        <v>1.581</v>
      </c>
      <c r="AH403" s="33">
        <v>1.9319999999999999</v>
      </c>
      <c r="AI403" s="33">
        <v>17.146999999999998</v>
      </c>
      <c r="AJ403" s="33">
        <v>6.1669999999999998</v>
      </c>
      <c r="AK403" s="34">
        <v>14</v>
      </c>
      <c r="AL403" s="29">
        <v>7.843E-2</v>
      </c>
      <c r="AM403" s="29">
        <v>9.8040000000000002E-2</v>
      </c>
      <c r="AN403" s="50">
        <v>349044</v>
      </c>
      <c r="AO403" s="30">
        <v>666.9</v>
      </c>
      <c r="AP403" s="29">
        <v>0.55874000000000001</v>
      </c>
      <c r="AQ403" s="29">
        <v>1</v>
      </c>
      <c r="AR403" s="29">
        <v>0.14399999999999999</v>
      </c>
      <c r="AS403" s="54">
        <v>17</v>
      </c>
      <c r="AT403" s="29">
        <v>0.38462000000000002</v>
      </c>
      <c r="AU403" s="29">
        <v>0.33023999999999998</v>
      </c>
      <c r="AV403" s="54">
        <v>20</v>
      </c>
      <c r="AW403" s="29">
        <v>0.26923000000000002</v>
      </c>
    </row>
    <row r="404" spans="1:49" x14ac:dyDescent="0.2">
      <c r="A404" s="17" t="str">
        <f t="shared" si="15"/>
        <v>QJHong</v>
      </c>
      <c r="B404" s="17" t="str">
        <f>IF(AND(OR(NOT(IsForecastDateRestricted),AND(D404&gt;=StartDate,D404&lt;=EndDate)),OR(NOT(IsTargetDateRestricted),AND(F404&gt;=FirstTargetDate,F404&lt;=EndTargetDate)),
OR(AND(Is1Week,E404="1 wk ahead inc death"),AND(Is2Week,E404="2 wk ahead inc death"),AND(Is3Week,E404="3 wk ahead inc death"),AND(Is4Week,E404="4 wk ahead inc death")),
OR(NOT(IsActiveModelsOnly),_xlfn.XLOOKUP(C404,'Model Analyzer'!B$4:B$100,'Model Analyzer'!C$4:C$100))),EvalData!C404,"NA")</f>
        <v>QJHong</v>
      </c>
      <c r="C404" s="17" t="s">
        <v>28</v>
      </c>
      <c r="D404" s="36" t="d">
        <v>2020-07-27</v>
      </c>
      <c r="E404" s="17" t="s">
        <v>37</v>
      </c>
      <c r="F404" s="36" t="d">
        <v>2020-08-15</v>
      </c>
      <c r="G404" s="30">
        <v>866</v>
      </c>
      <c r="H404" s="32">
        <v>3.7999999999999999E-2</v>
      </c>
      <c r="I404" s="28">
        <v>3.8830000000000003E-2</v>
      </c>
      <c r="J404" s="28">
        <v>3.8830000000000003E-2</v>
      </c>
      <c r="K404" s="29">
        <v>1</v>
      </c>
      <c r="L404" s="30">
        <v>4</v>
      </c>
      <c r="M404" s="29">
        <v>0.90322999999999998</v>
      </c>
      <c r="O404" s="30"/>
      <c r="P404" s="30"/>
      <c r="Q404" s="30"/>
      <c r="R404" s="38"/>
    </row>
    <row r="405" spans="1:49" x14ac:dyDescent="0.2">
      <c r="A405" s="17" t="str">
        <f t="shared" si="15"/>
        <v>STH</v>
      </c>
      <c r="B405" s="17" t="str">
        <f>IF(AND(OR(NOT(IsForecastDateRestricted),AND(D405&gt;=StartDate,D405&lt;=EndDate)),OR(NOT(IsTargetDateRestricted),AND(F405&gt;=FirstTargetDate,F405&lt;=EndTargetDate)),
OR(AND(Is1Week,E405="1 wk ahead inc death"),AND(Is2Week,E405="2 wk ahead inc death"),AND(Is3Week,E405="3 wk ahead inc death"),AND(Is4Week,E405="4 wk ahead inc death")),
OR(NOT(IsActiveModelsOnly),_xlfn.XLOOKUP(C405,'Model Analyzer'!B$4:B$100,'Model Analyzer'!C$4:C$100))),EvalData!C405,"NA")</f>
        <v>STH</v>
      </c>
      <c r="C405" s="17" t="s">
        <v>42</v>
      </c>
      <c r="D405" s="36" t="d">
        <v>2020-07-27</v>
      </c>
      <c r="E405" s="17" t="s">
        <v>37</v>
      </c>
      <c r="F405" s="36" t="d">
        <v>2020-08-15</v>
      </c>
      <c r="G405" s="30">
        <v>3255</v>
      </c>
      <c r="H405" s="32">
        <v>0.13600000000000001</v>
      </c>
      <c r="I405" s="28">
        <v>0.14593999999999999</v>
      </c>
      <c r="J405" s="28">
        <v>0.14593999999999999</v>
      </c>
      <c r="K405" s="29">
        <v>0.75</v>
      </c>
      <c r="L405" s="30">
        <v>16</v>
      </c>
      <c r="M405" s="29">
        <v>0.51612999999999998</v>
      </c>
      <c r="O405" s="30"/>
      <c r="P405" s="30"/>
      <c r="Q405" s="30"/>
      <c r="R405" s="38"/>
    </row>
    <row r="406" spans="1:49" x14ac:dyDescent="0.2">
      <c r="A406" s="17" t="str">
        <f t="shared" si="15"/>
        <v>UA</v>
      </c>
      <c r="B406" s="17" t="str">
        <f>IF(AND(OR(NOT(IsForecastDateRestricted),AND(D406&gt;=StartDate,D406&lt;=EndDate)),OR(NOT(IsTargetDateRestricted),AND(F406&gt;=FirstTargetDate,F406&lt;=EndTargetDate)),
OR(AND(Is1Week,E406="1 wk ahead inc death"),AND(Is2Week,E406="2 wk ahead inc death"),AND(Is3Week,E406="3 wk ahead inc death"),AND(Is4Week,E406="4 wk ahead inc death")),
OR(NOT(IsActiveModelsOnly),_xlfn.XLOOKUP(C406,'Model Analyzer'!B$4:B$100,'Model Analyzer'!C$4:C$100))),EvalData!C406,"NA")</f>
        <v>UA</v>
      </c>
      <c r="C406" s="17" t="s">
        <v>29</v>
      </c>
      <c r="D406" s="36" t="d">
        <v>2020-07-27</v>
      </c>
      <c r="E406" s="17" t="s">
        <v>37</v>
      </c>
      <c r="F406" s="36" t="d">
        <v>2020-08-15</v>
      </c>
      <c r="G406" s="30">
        <v>108</v>
      </c>
      <c r="H406" s="32">
        <v>5.0000000000000001E-3</v>
      </c>
      <c r="I406" s="28">
        <v>4.8399999999999997E-3</v>
      </c>
      <c r="J406" s="28">
        <v>4.8399999999999997E-3</v>
      </c>
      <c r="K406" s="29">
        <v>1</v>
      </c>
      <c r="L406" s="30">
        <v>1</v>
      </c>
      <c r="M406" s="29">
        <v>1</v>
      </c>
      <c r="N406" s="30">
        <v>51</v>
      </c>
      <c r="O406" s="30">
        <v>16.25</v>
      </c>
      <c r="P406" s="30">
        <v>2190.6</v>
      </c>
      <c r="Q406" s="30">
        <v>78.569999999999993</v>
      </c>
      <c r="R406" s="38">
        <v>0.21956999999999999</v>
      </c>
      <c r="S406" s="32">
        <v>3.9460000000000002E-2</v>
      </c>
      <c r="T406" s="29">
        <v>0.57648999999999995</v>
      </c>
      <c r="U406" s="29">
        <v>0.16764999999999999</v>
      </c>
      <c r="V406" s="29">
        <v>0.49020000000000002</v>
      </c>
      <c r="W406" s="29">
        <v>0.15686</v>
      </c>
      <c r="X406" s="30">
        <v>169.52</v>
      </c>
      <c r="Y406" s="29">
        <v>0.48182999999999998</v>
      </c>
      <c r="Z406" s="29">
        <v>0.36399999999999999</v>
      </c>
      <c r="AA406" s="29">
        <v>0.69799999999999995</v>
      </c>
      <c r="AB406" s="30">
        <v>7</v>
      </c>
      <c r="AC406" s="29">
        <v>0.78571000000000002</v>
      </c>
      <c r="AD406" s="30">
        <v>51</v>
      </c>
      <c r="AE406" s="29">
        <v>0.54901999999999995</v>
      </c>
      <c r="AF406" s="33">
        <v>1.25</v>
      </c>
      <c r="AG406" s="33">
        <v>1.419</v>
      </c>
      <c r="AH406" s="33">
        <v>1.722</v>
      </c>
      <c r="AI406" s="33">
        <v>3.2029999999999998</v>
      </c>
      <c r="AJ406" s="33">
        <v>2.492</v>
      </c>
      <c r="AK406" s="34">
        <v>4.5</v>
      </c>
      <c r="AL406" s="29">
        <v>5.8819999999999997E-2</v>
      </c>
      <c r="AM406" s="29">
        <v>3.9219999999999998E-2</v>
      </c>
      <c r="AN406" s="50">
        <v>89047</v>
      </c>
      <c r="AO406" s="30">
        <v>436.7</v>
      </c>
      <c r="AP406" s="29">
        <v>0.67142000000000002</v>
      </c>
      <c r="AQ406" s="29">
        <v>1</v>
      </c>
      <c r="AR406" s="29">
        <v>0.47499999999999998</v>
      </c>
      <c r="AS406" s="54">
        <v>5</v>
      </c>
      <c r="AT406" s="29">
        <v>0.84614999999999996</v>
      </c>
      <c r="AU406" s="29">
        <v>0.57791999999999999</v>
      </c>
      <c r="AV406" s="54">
        <v>14</v>
      </c>
      <c r="AW406" s="29">
        <v>0.5</v>
      </c>
    </row>
    <row r="407" spans="1:49" x14ac:dyDescent="0.2">
      <c r="A407" s="17" t="str">
        <f t="shared" si="15"/>
        <v>UCLA</v>
      </c>
      <c r="B407" s="17" t="str">
        <f>IF(AND(OR(NOT(IsForecastDateRestricted),AND(D407&gt;=StartDate,D407&lt;=EndDate)),OR(NOT(IsTargetDateRestricted),AND(F407&gt;=FirstTargetDate,F407&lt;=EndTargetDate)),
OR(AND(Is1Week,E407="1 wk ahead inc death"),AND(Is2Week,E407="2 wk ahead inc death"),AND(Is3Week,E407="3 wk ahead inc death"),AND(Is4Week,E407="4 wk ahead inc death")),
OR(NOT(IsActiveModelsOnly),_xlfn.XLOOKUP(C407,'Model Analyzer'!B$4:B$100,'Model Analyzer'!C$4:C$100))),EvalData!C407,"NA")</f>
        <v>UCLA</v>
      </c>
      <c r="C407" s="17" t="s">
        <v>30</v>
      </c>
      <c r="D407" s="36" t="d">
        <v>2020-07-27</v>
      </c>
      <c r="E407" s="17" t="s">
        <v>37</v>
      </c>
      <c r="F407" s="36" t="d">
        <v>2020-08-15</v>
      </c>
      <c r="G407" s="30">
        <v>-1444</v>
      </c>
      <c r="H407" s="32">
        <v>-6.7000000000000004E-2</v>
      </c>
      <c r="I407" s="28">
        <v>-6.4740000000000006E-2</v>
      </c>
      <c r="J407" s="28">
        <v>-6.9220000000000004E-2</v>
      </c>
      <c r="K407" s="29">
        <v>0.9</v>
      </c>
      <c r="L407" s="30">
        <v>8</v>
      </c>
      <c r="M407" s="29">
        <v>0.77419000000000004</v>
      </c>
      <c r="N407" s="30">
        <v>51</v>
      </c>
      <c r="O407" s="30">
        <v>41.6</v>
      </c>
      <c r="P407" s="30">
        <v>5025.49</v>
      </c>
      <c r="Q407" s="30">
        <v>107</v>
      </c>
      <c r="R407" s="38">
        <v>0.2757</v>
      </c>
      <c r="S407" s="32">
        <v>-0.12429999999999999</v>
      </c>
      <c r="T407" s="29">
        <v>1.31081</v>
      </c>
      <c r="U407" s="29">
        <v>-0.39001999999999998</v>
      </c>
      <c r="V407" s="29">
        <v>0.39216000000000001</v>
      </c>
      <c r="W407" s="29">
        <v>0.19608</v>
      </c>
      <c r="X407" s="30">
        <v>251.4</v>
      </c>
      <c r="Y407" s="29">
        <v>0.70155000000000001</v>
      </c>
      <c r="Z407" s="29">
        <v>0.50588</v>
      </c>
      <c r="AA407" s="29">
        <v>0.40100000000000002</v>
      </c>
      <c r="AB407" s="30">
        <v>13</v>
      </c>
      <c r="AC407" s="29">
        <v>0.57142999999999999</v>
      </c>
      <c r="AD407" s="30">
        <v>51</v>
      </c>
      <c r="AE407" s="29">
        <v>0.29411999999999999</v>
      </c>
      <c r="AF407" s="33">
        <v>1.123</v>
      </c>
      <c r="AG407" s="33">
        <v>1.151</v>
      </c>
      <c r="AH407" s="33">
        <v>1.2310000000000001</v>
      </c>
      <c r="AI407" s="33">
        <v>2.08</v>
      </c>
      <c r="AJ407" s="33">
        <v>1.4019999999999999</v>
      </c>
      <c r="AK407" s="34">
        <v>5</v>
      </c>
      <c r="AL407" s="29">
        <v>3.9219999999999998E-2</v>
      </c>
      <c r="AM407" s="29">
        <v>1.9609999999999999E-2</v>
      </c>
      <c r="AN407" s="50">
        <v>162782</v>
      </c>
      <c r="AO407" s="30">
        <v>1130.9000000000001</v>
      </c>
      <c r="AP407" s="29">
        <v>0.79706999999999995</v>
      </c>
      <c r="AQ407" s="29">
        <v>1</v>
      </c>
      <c r="AR407" s="29">
        <v>0.248</v>
      </c>
      <c r="AS407" s="54">
        <v>12</v>
      </c>
      <c r="AT407" s="29">
        <v>0.57691999999999999</v>
      </c>
      <c r="AU407" s="29">
        <v>0.30959999999999999</v>
      </c>
      <c r="AV407" s="54">
        <v>21</v>
      </c>
      <c r="AW407" s="29">
        <v>0.23077</v>
      </c>
    </row>
    <row r="408" spans="1:49" x14ac:dyDescent="0.2">
      <c r="A408" s="17" t="str">
        <f t="shared" si="15"/>
        <v>UCM</v>
      </c>
      <c r="B408" s="17" t="str">
        <f>IF(AND(OR(NOT(IsForecastDateRestricted),AND(D408&gt;=StartDate,D408&lt;=EndDate)),OR(NOT(IsTargetDateRestricted),AND(F408&gt;=FirstTargetDate,F408&lt;=EndTargetDate)),
OR(AND(Is1Week,E408="1 wk ahead inc death"),AND(Is2Week,E408="2 wk ahead inc death"),AND(Is3Week,E408="3 wk ahead inc death"),AND(Is4Week,E408="4 wk ahead inc death")),
OR(NOT(IsActiveModelsOnly),_xlfn.XLOOKUP(C408,'Model Analyzer'!B$4:B$100,'Model Analyzer'!C$4:C$100))),EvalData!C408,"NA")</f>
        <v>UCM</v>
      </c>
      <c r="C408" s="17" t="s">
        <v>48</v>
      </c>
      <c r="D408" s="36" t="d">
        <v>2020-07-27</v>
      </c>
      <c r="E408" s="17" t="s">
        <v>37</v>
      </c>
      <c r="F408" s="36" t="d">
        <v>2020-08-15</v>
      </c>
      <c r="G408" s="30">
        <v>-7914</v>
      </c>
      <c r="H408" s="32">
        <v>-0.438</v>
      </c>
      <c r="I408" s="28">
        <v>-0.35482000000000002</v>
      </c>
      <c r="J408" s="28">
        <v>-0.54996999999999996</v>
      </c>
      <c r="K408" s="29">
        <v>0</v>
      </c>
      <c r="L408" s="30">
        <v>26</v>
      </c>
      <c r="M408" s="29">
        <v>0.19355</v>
      </c>
      <c r="O408" s="30"/>
      <c r="P408" s="30"/>
      <c r="Q408" s="30"/>
      <c r="R408" s="38"/>
    </row>
    <row r="409" spans="1:49" x14ac:dyDescent="0.2">
      <c r="A409" s="17" t="str">
        <f t="shared" si="15"/>
        <v>UM</v>
      </c>
      <c r="B409" s="17" t="str">
        <f>IF(AND(OR(NOT(IsForecastDateRestricted),AND(D409&gt;=StartDate,D409&lt;=EndDate)),OR(NOT(IsTargetDateRestricted),AND(F409&gt;=FirstTargetDate,F409&lt;=EndTargetDate)),
OR(AND(Is1Week,E409="1 wk ahead inc death"),AND(Is2Week,E409="2 wk ahead inc death"),AND(Is3Week,E409="3 wk ahead inc death"),AND(Is4Week,E409="4 wk ahead inc death")),
OR(NOT(IsActiveModelsOnly),_xlfn.XLOOKUP(C409,'Model Analyzer'!B$4:B$100,'Model Analyzer'!C$4:C$100))),EvalData!C409,"NA")</f>
        <v>UM</v>
      </c>
      <c r="C409" s="17" t="s">
        <v>31</v>
      </c>
      <c r="D409" s="36" t="d">
        <v>2020-07-27</v>
      </c>
      <c r="E409" s="17" t="s">
        <v>37</v>
      </c>
      <c r="F409" s="36" t="d">
        <v>2020-08-15</v>
      </c>
      <c r="G409" s="30">
        <v>-8127</v>
      </c>
      <c r="H409" s="32">
        <v>-0.45300000000000001</v>
      </c>
      <c r="I409" s="28">
        <v>-0.36437000000000003</v>
      </c>
      <c r="J409" s="28">
        <v>-0.57325000000000004</v>
      </c>
      <c r="K409" s="29">
        <v>0</v>
      </c>
      <c r="L409" s="30">
        <v>27</v>
      </c>
      <c r="M409" s="29">
        <v>0.16128999999999999</v>
      </c>
      <c r="N409" s="30">
        <v>28</v>
      </c>
      <c r="O409" s="30">
        <v>9.5</v>
      </c>
      <c r="P409" s="30">
        <v>3784.07</v>
      </c>
      <c r="Q409" s="30">
        <v>260.68</v>
      </c>
      <c r="R409" s="38">
        <v>0.32758999999999999</v>
      </c>
      <c r="S409" s="32">
        <v>-0.16469</v>
      </c>
      <c r="T409" s="29">
        <v>0.69698000000000004</v>
      </c>
      <c r="U409" s="29">
        <v>0.11854000000000001</v>
      </c>
      <c r="V409" s="29">
        <v>0.25</v>
      </c>
      <c r="W409" s="29">
        <v>0.17857000000000001</v>
      </c>
      <c r="X409" s="30">
        <v>505.16</v>
      </c>
      <c r="Y409" s="29">
        <v>0.58716000000000002</v>
      </c>
      <c r="Z409" s="29">
        <v>0.42420000000000002</v>
      </c>
      <c r="AA409" s="29">
        <v>0.19</v>
      </c>
      <c r="AB409" s="30">
        <v>22</v>
      </c>
      <c r="AC409" s="29">
        <v>0.25</v>
      </c>
      <c r="AD409" s="30">
        <v>28</v>
      </c>
      <c r="AE409" s="29">
        <v>0.53571000000000002</v>
      </c>
      <c r="AF409" s="33">
        <v>2.1789999999999998</v>
      </c>
      <c r="AG409" s="33">
        <v>2.6779999999999999</v>
      </c>
      <c r="AH409" s="33">
        <v>4.468</v>
      </c>
      <c r="AI409" s="33">
        <v>453.76100000000002</v>
      </c>
      <c r="AJ409" s="33">
        <v>269</v>
      </c>
      <c r="AK409" s="34">
        <v>1259</v>
      </c>
      <c r="AL409" s="29">
        <v>0</v>
      </c>
      <c r="AM409" s="29">
        <v>0.42857000000000001</v>
      </c>
      <c r="AN409" s="50">
        <v>174590</v>
      </c>
      <c r="AO409" s="30">
        <v>191.5</v>
      </c>
      <c r="AP409" s="29">
        <v>0.30741000000000002</v>
      </c>
      <c r="AQ409" s="29">
        <v>0.64176999999999995</v>
      </c>
      <c r="AR409" s="29">
        <v>6.2E-2</v>
      </c>
      <c r="AS409" s="54">
        <v>20</v>
      </c>
      <c r="AT409" s="29">
        <v>0.26923000000000002</v>
      </c>
      <c r="AU409" s="29">
        <v>0.23913999999999999</v>
      </c>
      <c r="AV409" s="54">
        <v>23</v>
      </c>
      <c r="AW409" s="29">
        <v>0.15384999999999999</v>
      </c>
    </row>
    <row r="410" spans="1:49" x14ac:dyDescent="0.2">
      <c r="A410" s="17" t="str">
        <f t="shared" si="15"/>
        <v>UMass-MB</v>
      </c>
      <c r="B410" s="17" t="str">
        <f>IF(AND(OR(NOT(IsForecastDateRestricted),AND(D410&gt;=StartDate,D410&lt;=EndDate)),OR(NOT(IsTargetDateRestricted),AND(F410&gt;=FirstTargetDate,F410&lt;=EndTargetDate)),
OR(AND(Is1Week,E410="1 wk ahead inc death"),AND(Is2Week,E410="2 wk ahead inc death"),AND(Is3Week,E410="3 wk ahead inc death"),AND(Is4Week,E410="4 wk ahead inc death")),
OR(NOT(IsActiveModelsOnly),_xlfn.XLOOKUP(C410,'Model Analyzer'!B$4:B$100,'Model Analyzer'!C$4:C$100))),EvalData!C410,"NA")</f>
        <v>UMass-MB</v>
      </c>
      <c r="C410" s="17" t="s">
        <v>32</v>
      </c>
      <c r="D410" s="36" t="d">
        <v>2020-07-27</v>
      </c>
      <c r="E410" s="17" t="s">
        <v>37</v>
      </c>
      <c r="F410" s="36" t="d">
        <v>2020-08-15</v>
      </c>
      <c r="G410" s="30">
        <v>-3432</v>
      </c>
      <c r="H410" s="32">
        <v>-0.16700000000000001</v>
      </c>
      <c r="I410" s="28">
        <v>-0.15387000000000001</v>
      </c>
      <c r="J410" s="28">
        <v>-0.18185999999999999</v>
      </c>
      <c r="K410" s="29">
        <v>0.75</v>
      </c>
      <c r="L410" s="30">
        <v>18</v>
      </c>
      <c r="M410" s="29">
        <v>0.45161000000000001</v>
      </c>
      <c r="N410" s="30">
        <v>51</v>
      </c>
      <c r="O410" s="30">
        <v>25.8</v>
      </c>
      <c r="P410" s="30">
        <v>28070.05</v>
      </c>
      <c r="Q410" s="30">
        <v>138.18</v>
      </c>
      <c r="R410" s="38">
        <v>0.25767000000000001</v>
      </c>
      <c r="S410" s="32">
        <v>-0.10467</v>
      </c>
      <c r="T410" s="29">
        <v>1.2848599999999999</v>
      </c>
      <c r="U410" s="29">
        <v>0.73685999999999996</v>
      </c>
      <c r="V410" s="29">
        <v>0.37254999999999999</v>
      </c>
      <c r="W410" s="29">
        <v>0.13725000000000001</v>
      </c>
      <c r="X410" s="30">
        <v>367.65</v>
      </c>
      <c r="Y410" s="29">
        <v>1.1778500000000001</v>
      </c>
      <c r="Z410" s="29">
        <v>0.38686999999999999</v>
      </c>
      <c r="AA410" s="29">
        <v>0.41399999999999998</v>
      </c>
      <c r="AB410" s="30">
        <v>12</v>
      </c>
      <c r="AC410" s="29">
        <v>0.60714000000000001</v>
      </c>
      <c r="AD410" s="30">
        <v>51</v>
      </c>
      <c r="AE410" s="29">
        <v>0.92157</v>
      </c>
      <c r="AF410" s="33">
        <v>3.722</v>
      </c>
      <c r="AG410" s="33">
        <v>4.9089999999999998</v>
      </c>
      <c r="AH410" s="33">
        <v>5.8170000000000002</v>
      </c>
      <c r="AI410" s="33">
        <v>11.401999999999999</v>
      </c>
      <c r="AJ410" s="33">
        <v>9.6389999999999993</v>
      </c>
      <c r="AK410" s="34">
        <v>29.5</v>
      </c>
      <c r="AL410" s="29">
        <v>0.54901999999999995</v>
      </c>
      <c r="AM410" s="29">
        <v>0.19608</v>
      </c>
      <c r="AN410" s="50">
        <v>57815</v>
      </c>
      <c r="AO410" s="30">
        <v>526.70000000000005</v>
      </c>
      <c r="AP410" s="29">
        <v>0.27239000000000002</v>
      </c>
      <c r="AQ410" s="29">
        <v>0.56866000000000005</v>
      </c>
      <c r="AR410" s="29">
        <v>0.186</v>
      </c>
      <c r="AS410" s="54">
        <v>16</v>
      </c>
      <c r="AT410" s="29">
        <v>0.42308000000000001</v>
      </c>
      <c r="AU410" s="29">
        <v>0.78400999999999998</v>
      </c>
      <c r="AV410" s="54">
        <v>6</v>
      </c>
      <c r="AW410" s="29">
        <v>0.80769000000000002</v>
      </c>
    </row>
    <row r="411" spans="1:49" x14ac:dyDescent="0.2">
      <c r="A411" s="17" t="str">
        <f t="shared" si="15"/>
        <v>USC</v>
      </c>
      <c r="B411" s="17" t="str">
        <f>IF(AND(OR(NOT(IsForecastDateRestricted),AND(D411&gt;=StartDate,D411&lt;=EndDate)),OR(NOT(IsTargetDateRestricted),AND(F411&gt;=FirstTargetDate,F411&lt;=EndTargetDate)),
OR(AND(Is1Week,E411="1 wk ahead inc death"),AND(Is2Week,E411="2 wk ahead inc death"),AND(Is3Week,E411="3 wk ahead inc death"),AND(Is4Week,E411="4 wk ahead inc death")),
OR(NOT(IsActiveModelsOnly),_xlfn.XLOOKUP(C411,'Model Analyzer'!B$4:B$100,'Model Analyzer'!C$4:C$100))),EvalData!C411,"NA")</f>
        <v>USC</v>
      </c>
      <c r="C411" s="17" t="s">
        <v>33</v>
      </c>
      <c r="D411" s="36" t="d">
        <v>2020-07-27</v>
      </c>
      <c r="E411" s="17" t="s">
        <v>37</v>
      </c>
      <c r="F411" s="36" t="d">
        <v>2020-08-15</v>
      </c>
      <c r="G411" s="30">
        <v>-6486</v>
      </c>
      <c r="H411" s="32">
        <v>-0.34399999999999997</v>
      </c>
      <c r="I411" s="28">
        <v>-0.2908</v>
      </c>
      <c r="J411" s="28">
        <v>-0.41004000000000002</v>
      </c>
      <c r="K411" s="29">
        <v>0</v>
      </c>
      <c r="L411" s="30">
        <v>24</v>
      </c>
      <c r="M411" s="29">
        <v>0.25806000000000001</v>
      </c>
      <c r="N411" s="30">
        <v>51</v>
      </c>
      <c r="O411" s="30">
        <v>17.309999999999999</v>
      </c>
      <c r="P411" s="30">
        <v>3184.81</v>
      </c>
      <c r="Q411" s="30">
        <v>133.08000000000001</v>
      </c>
      <c r="R411" s="38">
        <v>0.26923000000000002</v>
      </c>
      <c r="S411" s="32">
        <v>-8.6180000000000007E-2</v>
      </c>
      <c r="T411" s="29">
        <v>0.61595</v>
      </c>
      <c r="U411" s="29">
        <v>-6.2330000000000003E-2</v>
      </c>
      <c r="V411" s="29">
        <v>0.47059000000000001</v>
      </c>
      <c r="W411" s="29">
        <v>0.17646999999999999</v>
      </c>
      <c r="X411" s="30">
        <v>362.22</v>
      </c>
      <c r="Y411" s="29">
        <v>0.44685999999999998</v>
      </c>
      <c r="Z411" s="29">
        <v>0.38512000000000002</v>
      </c>
      <c r="AA411" s="29">
        <v>0.57999999999999996</v>
      </c>
      <c r="AB411" s="30">
        <v>10</v>
      </c>
      <c r="AC411" s="29">
        <v>0.67857000000000001</v>
      </c>
    </row>
    <row r="412" spans="1:49" x14ac:dyDescent="0.2">
      <c r="A412" s="17" t="str">
        <f t="shared" si="15"/>
        <v>UT</v>
      </c>
      <c r="B412" s="17" t="str">
        <f>IF(AND(OR(NOT(IsForecastDateRestricted),AND(D412&gt;=StartDate,D412&lt;=EndDate)),OR(NOT(IsTargetDateRestricted),AND(F412&gt;=FirstTargetDate,F412&lt;=EndTargetDate)),
OR(AND(Is1Week,E412="1 wk ahead inc death"),AND(Is2Week,E412="2 wk ahead inc death"),AND(Is3Week,E412="3 wk ahead inc death"),AND(Is4Week,E412="4 wk ahead inc death")),
OR(NOT(IsActiveModelsOnly),_xlfn.XLOOKUP(C412,'Model Analyzer'!B$4:B$100,'Model Analyzer'!C$4:C$100))),EvalData!C412,"NA")</f>
        <v>UT</v>
      </c>
      <c r="C412" s="17" t="s">
        <v>34</v>
      </c>
      <c r="D412" s="36" t="d">
        <v>2020-07-27</v>
      </c>
      <c r="E412" s="17" t="s">
        <v>37</v>
      </c>
      <c r="F412" s="36" t="d">
        <v>2020-08-15</v>
      </c>
      <c r="G412" s="30">
        <v>14661</v>
      </c>
      <c r="H412" s="32">
        <v>0.505</v>
      </c>
      <c r="I412" s="28">
        <v>0.65732999999999997</v>
      </c>
      <c r="J412" s="28">
        <v>0.65732999999999997</v>
      </c>
      <c r="K412" s="29">
        <v>0</v>
      </c>
      <c r="L412" s="30">
        <v>30</v>
      </c>
      <c r="M412" s="29">
        <v>6.4519999999999994E-2</v>
      </c>
      <c r="N412" s="30">
        <v>51</v>
      </c>
      <c r="O412" s="30">
        <v>24.67</v>
      </c>
      <c r="P412" s="30">
        <v>18280.71</v>
      </c>
      <c r="Q412" s="30">
        <v>302.76</v>
      </c>
      <c r="R412" s="38">
        <v>0.37820999999999999</v>
      </c>
      <c r="S412" s="32">
        <v>0.26235999999999998</v>
      </c>
      <c r="T412" s="29">
        <v>0.86460999999999999</v>
      </c>
      <c r="U412" s="29">
        <v>0.63983999999999996</v>
      </c>
      <c r="V412" s="29">
        <v>0.25490000000000002</v>
      </c>
      <c r="W412" s="29">
        <v>0.19608</v>
      </c>
      <c r="X412" s="30">
        <v>754.19</v>
      </c>
      <c r="Y412" s="29">
        <v>0.84521000000000002</v>
      </c>
      <c r="Z412" s="29">
        <v>0.50627</v>
      </c>
      <c r="AA412" s="29">
        <v>0.16500000000000001</v>
      </c>
      <c r="AB412" s="30">
        <v>23</v>
      </c>
      <c r="AC412" s="29">
        <v>0.21429000000000001</v>
      </c>
      <c r="AD412" s="30">
        <v>51</v>
      </c>
      <c r="AE412" s="29">
        <v>0.76471</v>
      </c>
      <c r="AF412" s="33">
        <v>2.3530000000000002</v>
      </c>
      <c r="AG412" s="33">
        <v>2.9289999999999998</v>
      </c>
      <c r="AH412" s="33">
        <v>4.67</v>
      </c>
      <c r="AI412" s="33">
        <v>25.280999999999999</v>
      </c>
      <c r="AJ412" s="33">
        <v>12.015000000000001</v>
      </c>
      <c r="AK412" s="34">
        <v>35.561</v>
      </c>
      <c r="AL412" s="29">
        <v>0.21568999999999999</v>
      </c>
      <c r="AM412" s="29">
        <v>0.25490000000000002</v>
      </c>
      <c r="AN412" s="50">
        <v>200538</v>
      </c>
      <c r="AO412" s="30">
        <v>583.70000000000005</v>
      </c>
      <c r="AP412" s="29">
        <v>0.34103</v>
      </c>
      <c r="AQ412" s="29">
        <v>0.71194999999999997</v>
      </c>
      <c r="AR412" s="29">
        <v>0.31</v>
      </c>
      <c r="AS412" s="54">
        <v>9</v>
      </c>
      <c r="AT412" s="29">
        <v>0.69230999999999998</v>
      </c>
      <c r="AU412" s="29">
        <v>0.72197999999999996</v>
      </c>
      <c r="AV412" s="54">
        <v>8</v>
      </c>
      <c r="AW412" s="29">
        <v>0.73077000000000003</v>
      </c>
    </row>
    <row r="413" spans="1:49" x14ac:dyDescent="0.2">
      <c r="A413" s="17" t="str">
        <f t="shared" si="15"/>
        <v>YYG</v>
      </c>
      <c r="B413" s="17" t="str">
        <f>IF(AND(OR(NOT(IsForecastDateRestricted),AND(D413&gt;=StartDate,D413&lt;=EndDate)),OR(NOT(IsTargetDateRestricted),AND(F413&gt;=FirstTargetDate,F413&lt;=EndTargetDate)),
OR(AND(Is1Week,E413="1 wk ahead inc death"),AND(Is2Week,E413="2 wk ahead inc death"),AND(Is3Week,E413="3 wk ahead inc death"),AND(Is4Week,E413="4 wk ahead inc death")),
OR(NOT(IsActiveModelsOnly),_xlfn.XLOOKUP(C413,'Model Analyzer'!B$4:B$100,'Model Analyzer'!C$4:C$100))),EvalData!C413,"NA")</f>
        <v>YYG</v>
      </c>
      <c r="C413" s="17" t="s">
        <v>35</v>
      </c>
      <c r="D413" s="36" t="d">
        <v>2020-07-27</v>
      </c>
      <c r="E413" s="17" t="s">
        <v>37</v>
      </c>
      <c r="F413" s="36" t="d">
        <v>2020-08-15</v>
      </c>
      <c r="G413" s="30">
        <v>-2211</v>
      </c>
      <c r="H413" s="32">
        <v>-0.104</v>
      </c>
      <c r="I413" s="28">
        <v>-9.9129999999999996E-2</v>
      </c>
      <c r="J413" s="28">
        <v>-0.11004</v>
      </c>
      <c r="K413" s="29">
        <v>0.75</v>
      </c>
      <c r="L413" s="30">
        <v>12</v>
      </c>
      <c r="M413" s="29">
        <v>0.64515999999999996</v>
      </c>
      <c r="N413" s="30">
        <v>51</v>
      </c>
      <c r="O413" s="30">
        <v>8.51</v>
      </c>
      <c r="P413" s="30">
        <v>1657.37</v>
      </c>
      <c r="Q413" s="30">
        <v>102.37</v>
      </c>
      <c r="R413" s="38">
        <v>0.22272</v>
      </c>
      <c r="S413" s="32">
        <v>1.304E-2</v>
      </c>
      <c r="T413" s="29">
        <v>0.42354999999999998</v>
      </c>
      <c r="U413" s="29">
        <v>-3.916E-2</v>
      </c>
      <c r="V413" s="29">
        <v>0.47059000000000001</v>
      </c>
      <c r="W413" s="29">
        <v>5.8819999999999997E-2</v>
      </c>
      <c r="X413" s="30">
        <v>238.6</v>
      </c>
      <c r="Y413" s="29">
        <v>0.31114999999999998</v>
      </c>
      <c r="Z413" s="29">
        <v>0.29876999999999998</v>
      </c>
      <c r="AA413" s="29">
        <v>0.78300000000000003</v>
      </c>
      <c r="AB413" s="30">
        <v>3</v>
      </c>
      <c r="AC413" s="29">
        <v>0.92857000000000001</v>
      </c>
      <c r="AD413" s="30">
        <v>51</v>
      </c>
      <c r="AE413" s="29">
        <v>0.98038999999999998</v>
      </c>
      <c r="AF413" s="33">
        <v>3.0230000000000001</v>
      </c>
      <c r="AG413" s="33">
        <v>4.2969999999999997</v>
      </c>
      <c r="AH413" s="33">
        <v>9.1669999999999998</v>
      </c>
      <c r="AI413" s="33">
        <v>11.8</v>
      </c>
      <c r="AJ413" s="33">
        <v>11.135</v>
      </c>
      <c r="AK413" s="34">
        <v>18</v>
      </c>
      <c r="AL413" s="29">
        <v>0.39216000000000001</v>
      </c>
      <c r="AM413" s="29">
        <v>0.31373000000000001</v>
      </c>
      <c r="AN413" s="50">
        <v>28493</v>
      </c>
      <c r="AO413" s="30">
        <v>119.8</v>
      </c>
      <c r="AP413" s="29">
        <v>0.26146999999999998</v>
      </c>
      <c r="AQ413" s="29">
        <v>0.54586000000000001</v>
      </c>
      <c r="AR413" s="29">
        <v>0.28899999999999998</v>
      </c>
      <c r="AS413" s="54">
        <v>10</v>
      </c>
      <c r="AT413" s="29">
        <v>0.65385000000000004</v>
      </c>
      <c r="AU413" s="29">
        <v>0.79376000000000002</v>
      </c>
      <c r="AV413" s="54">
        <v>5</v>
      </c>
      <c r="AW413" s="29">
        <v>0.84614999999999996</v>
      </c>
    </row>
    <row r="414" spans="1:49" x14ac:dyDescent="0.2">
      <c r="A414" s="17" t="str">
        <f t="shared" si="15"/>
        <v>Baseline</v>
      </c>
      <c r="B414" s="17" t="str">
        <f>IF(AND(OR(NOT(IsForecastDateRestricted),AND(D414&gt;=StartDate,D414&lt;=EndDate)),OR(NOT(IsTargetDateRestricted),AND(F414&gt;=FirstTargetDate,F414&lt;=EndTargetDate)),
OR(AND(Is1Week,E414="1 wk ahead inc death"),AND(Is2Week,E414="2 wk ahead inc death"),AND(Is3Week,E414="3 wk ahead inc death"),AND(Is4Week,E414="4 wk ahead inc death")),
OR(NOT(IsActiveModelsOnly),_xlfn.XLOOKUP(C414,'Model Analyzer'!B$4:B$100,'Model Analyzer'!C$4:C$100))),EvalData!C414,"NA")</f>
        <v>Baseline</v>
      </c>
      <c r="C414" s="17" t="s">
        <v>12</v>
      </c>
      <c r="D414" s="36" t="d">
        <v>2020-07-27</v>
      </c>
      <c r="E414" s="17" t="s">
        <v>38</v>
      </c>
      <c r="F414" s="36" t="d">
        <v>2020-08-22</v>
      </c>
      <c r="G414" s="30">
        <v>-5370</v>
      </c>
      <c r="H414" s="32">
        <v>-0.20399999999999999</v>
      </c>
      <c r="I414" s="28">
        <v>-0.18442</v>
      </c>
      <c r="J414" s="28">
        <v>-0.22611999999999999</v>
      </c>
      <c r="K414" s="29">
        <v>0.75</v>
      </c>
      <c r="L414" s="30">
        <v>16</v>
      </c>
      <c r="M414" s="29">
        <v>0.51612999999999998</v>
      </c>
      <c r="N414" s="30">
        <v>51</v>
      </c>
      <c r="O414" s="30">
        <v>15.68</v>
      </c>
      <c r="P414" s="30">
        <v>4251.18</v>
      </c>
      <c r="Q414" s="30">
        <v>171.96</v>
      </c>
      <c r="R414" s="38">
        <v>0.29026000000000002</v>
      </c>
      <c r="S414" s="32">
        <v>-0.22883999999999999</v>
      </c>
      <c r="T414" s="29">
        <v>0.58674999999999999</v>
      </c>
      <c r="U414" s="29">
        <v>-0.10806</v>
      </c>
      <c r="V414" s="29">
        <v>0.35293999999999998</v>
      </c>
      <c r="W414" s="29">
        <v>0.13725000000000001</v>
      </c>
      <c r="X414" s="30">
        <v>379.85</v>
      </c>
      <c r="Y414" s="29">
        <v>0.45372000000000001</v>
      </c>
      <c r="Z414" s="29">
        <v>0.39794000000000002</v>
      </c>
      <c r="AA414" s="29">
        <v>0.54</v>
      </c>
      <c r="AB414" s="30">
        <v>10</v>
      </c>
      <c r="AC414" s="29">
        <v>0.67857000000000001</v>
      </c>
      <c r="AD414" s="30">
        <v>51</v>
      </c>
      <c r="AE414" s="29">
        <v>0.86275000000000002</v>
      </c>
      <c r="AF414" s="33">
        <v>3.6920000000000002</v>
      </c>
      <c r="AG414" s="33">
        <v>3.9209999999999998</v>
      </c>
      <c r="AH414" s="33">
        <v>3.988</v>
      </c>
      <c r="AI414" s="33">
        <v>3.85</v>
      </c>
      <c r="AJ414" s="33">
        <v>4</v>
      </c>
      <c r="AK414" s="34">
        <v>4.0289999999999999</v>
      </c>
      <c r="AL414" s="29">
        <v>0</v>
      </c>
      <c r="AM414" s="29">
        <v>0</v>
      </c>
      <c r="AN414" s="50">
        <v>45127</v>
      </c>
      <c r="AO414" s="30">
        <v>264.5</v>
      </c>
      <c r="AP414" s="29">
        <v>0.41821999999999998</v>
      </c>
      <c r="AQ414" s="29">
        <v>0.87309999999999999</v>
      </c>
      <c r="AR414" s="29">
        <v>0.90800000000000003</v>
      </c>
      <c r="AS414" s="54">
        <v>1</v>
      </c>
      <c r="AT414" s="29">
        <v>1</v>
      </c>
      <c r="AU414" s="29">
        <v>0.89205000000000001</v>
      </c>
      <c r="AV414" s="54">
        <v>2</v>
      </c>
      <c r="AW414" s="29">
        <v>0.96153999999999995</v>
      </c>
    </row>
    <row r="415" spans="1:49" x14ac:dyDescent="0.2">
      <c r="A415" s="17" t="str">
        <f t="shared" si="15"/>
        <v>CMU</v>
      </c>
      <c r="B415" s="17" t="str">
        <f>IF(AND(OR(NOT(IsForecastDateRestricted),AND(D415&gt;=StartDate,D415&lt;=EndDate)),OR(NOT(IsTargetDateRestricted),AND(F415&gt;=FirstTargetDate,F415&lt;=EndTargetDate)),
OR(AND(Is1Week,E415="1 wk ahead inc death"),AND(Is2Week,E415="2 wk ahead inc death"),AND(Is3Week,E415="3 wk ahead inc death"),AND(Is4Week,E415="4 wk ahead inc death")),
OR(NOT(IsActiveModelsOnly),_xlfn.XLOOKUP(C415,'Model Analyzer'!B$4:B$100,'Model Analyzer'!C$4:C$100))),EvalData!C415,"NA")</f>
        <v>CMU</v>
      </c>
      <c r="C415" s="17" t="s">
        <v>43</v>
      </c>
      <c r="D415" s="36" t="d">
        <v>2020-07-27</v>
      </c>
      <c r="E415" s="17" t="s">
        <v>38</v>
      </c>
      <c r="F415" s="36" t="d">
        <v>2020-08-22</v>
      </c>
      <c r="G415" s="30"/>
      <c r="H415" s="32"/>
      <c r="N415" s="30">
        <v>51</v>
      </c>
      <c r="O415" s="30">
        <v>9.5299999999999994</v>
      </c>
      <c r="P415" s="30">
        <v>2554.5100000000002</v>
      </c>
      <c r="Q415" s="30">
        <v>137.19999999999999</v>
      </c>
      <c r="R415" s="38">
        <v>0.20416000000000001</v>
      </c>
      <c r="S415" s="32">
        <v>-0.10222000000000001</v>
      </c>
      <c r="T415" s="29">
        <v>0.37712000000000001</v>
      </c>
      <c r="U415" s="29">
        <v>-3.5159999999999997E-2</v>
      </c>
      <c r="V415" s="29">
        <v>0.52941000000000005</v>
      </c>
      <c r="W415" s="29">
        <v>0.11765</v>
      </c>
      <c r="X415" s="30">
        <v>366.48</v>
      </c>
      <c r="Y415" s="29">
        <v>0.32390000000000002</v>
      </c>
      <c r="Z415" s="29">
        <v>0.30248000000000003</v>
      </c>
      <c r="AA415" s="29">
        <v>0.73599999999999999</v>
      </c>
      <c r="AB415" s="30">
        <v>4</v>
      </c>
      <c r="AC415" s="29">
        <v>0.89285999999999999</v>
      </c>
      <c r="AD415" s="30">
        <v>51</v>
      </c>
      <c r="AE415" s="29">
        <v>0.96077999999999997</v>
      </c>
      <c r="AF415" s="33">
        <v>1.9470000000000001</v>
      </c>
      <c r="AG415" s="33">
        <v>3.2770000000000001</v>
      </c>
      <c r="AH415" s="33">
        <v>4.8380000000000001</v>
      </c>
      <c r="AI415" s="33">
        <v>20.657</v>
      </c>
      <c r="AJ415" s="33">
        <v>9.0939999999999994</v>
      </c>
      <c r="AK415" s="34">
        <v>28.27</v>
      </c>
      <c r="AL415" s="29">
        <v>0.29411999999999999</v>
      </c>
      <c r="AM415" s="29">
        <v>0.23529</v>
      </c>
      <c r="AN415" s="50">
        <v>36819</v>
      </c>
      <c r="AO415" s="30">
        <v>108.1</v>
      </c>
      <c r="AP415" s="29">
        <v>0.34397</v>
      </c>
      <c r="AQ415" s="29">
        <v>0.71809000000000001</v>
      </c>
      <c r="AR415" s="29">
        <v>0.45400000000000001</v>
      </c>
      <c r="AS415" s="54">
        <v>3</v>
      </c>
      <c r="AT415" s="29">
        <v>0.92308000000000001</v>
      </c>
      <c r="AU415" s="29">
        <v>0.92052999999999996</v>
      </c>
      <c r="AV415" s="54">
        <v>1</v>
      </c>
      <c r="AW415" s="29">
        <v>1</v>
      </c>
    </row>
    <row r="416" spans="1:49" x14ac:dyDescent="0.2">
      <c r="A416" s="17" t="str">
        <f t="shared" si="15"/>
        <v>Columbia</v>
      </c>
      <c r="B416" s="17" t="str">
        <f>IF(AND(OR(NOT(IsForecastDateRestricted),AND(D416&gt;=StartDate,D416&lt;=EndDate)),OR(NOT(IsTargetDateRestricted),AND(F416&gt;=FirstTargetDate,F416&lt;=EndTargetDate)),
OR(AND(Is1Week,E416="1 wk ahead inc death"),AND(Is2Week,E416="2 wk ahead inc death"),AND(Is3Week,E416="3 wk ahead inc death"),AND(Is4Week,E416="4 wk ahead inc death")),
OR(NOT(IsActiveModelsOnly),_xlfn.XLOOKUP(C416,'Model Analyzer'!B$4:B$100,'Model Analyzer'!C$4:C$100))),EvalData!C416,"NA")</f>
        <v>Columbia</v>
      </c>
      <c r="C416" s="17" t="s">
        <v>13</v>
      </c>
      <c r="D416" s="36" t="d">
        <v>2020-07-27</v>
      </c>
      <c r="E416" s="17" t="s">
        <v>38</v>
      </c>
      <c r="F416" s="36" t="d">
        <v>2020-08-22</v>
      </c>
      <c r="G416" s="30">
        <v>7049</v>
      </c>
      <c r="H416" s="32">
        <v>0.217</v>
      </c>
      <c r="I416" s="28">
        <v>0.24207999999999999</v>
      </c>
      <c r="J416" s="28">
        <v>0.24207999999999999</v>
      </c>
      <c r="K416" s="29">
        <v>0.75</v>
      </c>
      <c r="L416" s="30">
        <v>17</v>
      </c>
      <c r="M416" s="29">
        <v>0.48387000000000002</v>
      </c>
      <c r="N416" s="30">
        <v>51</v>
      </c>
      <c r="O416" s="30">
        <v>84.73</v>
      </c>
      <c r="P416" s="30">
        <v>13116.49</v>
      </c>
      <c r="Q416" s="30">
        <v>224.27</v>
      </c>
      <c r="R416" s="38">
        <v>0.49170000000000003</v>
      </c>
      <c r="S416" s="32">
        <v>0.35305999999999998</v>
      </c>
      <c r="T416" s="29">
        <v>0.89326000000000005</v>
      </c>
      <c r="U416" s="29">
        <v>0.74599000000000004</v>
      </c>
      <c r="V416" s="29">
        <v>0.19608</v>
      </c>
      <c r="W416" s="29">
        <v>0.37254999999999999</v>
      </c>
      <c r="X416" s="30">
        <v>362.26</v>
      </c>
      <c r="Y416" s="29">
        <v>0.96106000000000003</v>
      </c>
      <c r="Z416" s="29">
        <v>0.68084</v>
      </c>
      <c r="AA416" s="29">
        <v>0.08</v>
      </c>
      <c r="AB416" s="30">
        <v>26</v>
      </c>
      <c r="AC416" s="29">
        <v>0.10714</v>
      </c>
      <c r="AD416" s="30">
        <v>51</v>
      </c>
      <c r="AE416" s="29">
        <v>0.88234999999999997</v>
      </c>
      <c r="AF416" s="33">
        <v>3.6930000000000001</v>
      </c>
      <c r="AG416" s="33">
        <v>5.3390000000000004</v>
      </c>
      <c r="AH416" s="33">
        <v>9.9670000000000005</v>
      </c>
      <c r="AI416" s="33">
        <v>72.233999999999995</v>
      </c>
      <c r="AJ416" s="33">
        <v>46.5</v>
      </c>
      <c r="AK416" s="34">
        <v>294</v>
      </c>
      <c r="AL416" s="29">
        <v>0.31373000000000001</v>
      </c>
      <c r="AM416" s="29">
        <v>0.45097999999999999</v>
      </c>
      <c r="AN416" s="50">
        <v>86797</v>
      </c>
      <c r="AO416" s="30">
        <v>350.5</v>
      </c>
      <c r="AP416" s="29">
        <v>0.19964999999999999</v>
      </c>
      <c r="AQ416" s="29">
        <v>0.41682000000000002</v>
      </c>
      <c r="AR416" s="29">
        <v>0.124</v>
      </c>
      <c r="AS416" s="54">
        <v>17</v>
      </c>
      <c r="AT416" s="29">
        <v>0.38462000000000002</v>
      </c>
      <c r="AU416" s="29">
        <v>0.58869000000000005</v>
      </c>
      <c r="AV416" s="54">
        <v>12</v>
      </c>
      <c r="AW416" s="29">
        <v>0.57691999999999999</v>
      </c>
    </row>
    <row r="417" spans="1:49" x14ac:dyDescent="0.2">
      <c r="A417" s="17" t="str">
        <f t="shared" si="15"/>
        <v>Columbia-UNC</v>
      </c>
      <c r="B417" s="17" t="str">
        <f>IF(AND(OR(NOT(IsForecastDateRestricted),AND(D417&gt;=StartDate,D417&lt;=EndDate)),OR(NOT(IsTargetDateRestricted),AND(F417&gt;=FirstTargetDate,F417&lt;=EndTargetDate)),
OR(AND(Is1Week,E417="1 wk ahead inc death"),AND(Is2Week,E417="2 wk ahead inc death"),AND(Is3Week,E417="3 wk ahead inc death"),AND(Is4Week,E417="4 wk ahead inc death")),
OR(NOT(IsActiveModelsOnly),_xlfn.XLOOKUP(C417,'Model Analyzer'!B$4:B$100,'Model Analyzer'!C$4:C$100))),EvalData!C417,"NA")</f>
        <v>Columbia-UNC</v>
      </c>
      <c r="C417" s="17" t="s">
        <v>14</v>
      </c>
      <c r="D417" s="36" t="d">
        <v>2020-07-27</v>
      </c>
      <c r="E417" s="17" t="s">
        <v>38</v>
      </c>
      <c r="F417" s="36" t="d">
        <v>2020-08-22</v>
      </c>
      <c r="G417" s="26">
        <v>-4228</v>
      </c>
      <c r="H417" s="27">
        <v>-0.157</v>
      </c>
      <c r="I417" s="28">
        <v>-0.1452</v>
      </c>
      <c r="J417" s="28">
        <v>-0.16986999999999999</v>
      </c>
      <c r="K417" s="29">
        <v>0.75</v>
      </c>
      <c r="L417" s="30">
        <v>13</v>
      </c>
      <c r="M417" s="29">
        <v>0.6129</v>
      </c>
    </row>
    <row r="418" spans="1:49" x14ac:dyDescent="0.2">
      <c r="A418" s="17" t="str">
        <f t="shared" si="15"/>
        <v>Covid19Sim</v>
      </c>
      <c r="B418" s="17" t="str">
        <f>IF(AND(OR(NOT(IsForecastDateRestricted),AND(D418&gt;=StartDate,D418&lt;=EndDate)),OR(NOT(IsTargetDateRestricted),AND(F418&gt;=FirstTargetDate,F418&lt;=EndTargetDate)),
OR(AND(Is1Week,E418="1 wk ahead inc death"),AND(Is2Week,E418="2 wk ahead inc death"),AND(Is3Week,E418="3 wk ahead inc death"),AND(Is4Week,E418="4 wk ahead inc death")),
OR(NOT(IsActiveModelsOnly),_xlfn.XLOOKUP(C418,'Model Analyzer'!B$4:B$100,'Model Analyzer'!C$4:C$100))),EvalData!C418,"NA")</f>
        <v>Covid19Sim</v>
      </c>
      <c r="C418" s="17" t="s">
        <v>39</v>
      </c>
      <c r="D418" s="36" t="d">
        <v>2020-07-27</v>
      </c>
      <c r="E418" s="17" t="s">
        <v>38</v>
      </c>
      <c r="F418" s="36" t="d">
        <v>2020-08-22</v>
      </c>
      <c r="G418" s="30">
        <v>-1104</v>
      </c>
      <c r="H418" s="32">
        <v>-3.9E-2</v>
      </c>
      <c r="I418" s="28">
        <v>-3.7909999999999999E-2</v>
      </c>
      <c r="J418" s="28">
        <v>-3.9410000000000001E-2</v>
      </c>
      <c r="K418" s="29">
        <v>1</v>
      </c>
      <c r="L418" s="30">
        <v>5</v>
      </c>
      <c r="M418" s="29">
        <v>0.87097000000000002</v>
      </c>
      <c r="N418" s="30">
        <v>51</v>
      </c>
      <c r="O418" s="30">
        <v>8.6</v>
      </c>
      <c r="P418" s="30">
        <v>2168.67</v>
      </c>
      <c r="Q418" s="30">
        <v>103.35</v>
      </c>
      <c r="R418" s="38">
        <v>0.15833</v>
      </c>
      <c r="S418" s="32">
        <v>5.944E-2</v>
      </c>
      <c r="T418" s="29">
        <v>0.40745999999999999</v>
      </c>
      <c r="U418" s="29">
        <v>0.17399000000000001</v>
      </c>
      <c r="V418" s="29">
        <v>0.50980000000000003</v>
      </c>
      <c r="W418" s="29">
        <v>9.8040000000000002E-2</v>
      </c>
      <c r="X418" s="30">
        <v>250.39</v>
      </c>
      <c r="Y418" s="29">
        <v>0.35920999999999997</v>
      </c>
      <c r="Z418" s="29">
        <v>0.28849999999999998</v>
      </c>
      <c r="AA418" s="29">
        <v>0.80400000000000005</v>
      </c>
      <c r="AB418" s="30">
        <v>2</v>
      </c>
      <c r="AC418" s="29">
        <v>0.96428999999999998</v>
      </c>
      <c r="AD418" s="30">
        <v>51</v>
      </c>
      <c r="AE418" s="29">
        <v>0.45097999999999999</v>
      </c>
      <c r="AF418" s="33">
        <v>1.0780000000000001</v>
      </c>
      <c r="AG418" s="33">
        <v>1.1140000000000001</v>
      </c>
      <c r="AH418" s="33">
        <v>1.2390000000000001</v>
      </c>
      <c r="AI418" s="33">
        <v>3.0259999999999998</v>
      </c>
      <c r="AJ418" s="33">
        <v>2.1680000000000001</v>
      </c>
      <c r="AK418" s="34">
        <v>4.6749999999999998</v>
      </c>
      <c r="AL418" s="29">
        <v>7.843E-2</v>
      </c>
      <c r="AM418" s="29">
        <v>3.9219999999999998E-2</v>
      </c>
      <c r="AN418" s="50">
        <v>151146</v>
      </c>
      <c r="AO418" s="30">
        <v>347.3</v>
      </c>
      <c r="AP418" s="29">
        <v>0.75978999999999997</v>
      </c>
      <c r="AQ418" s="29">
        <v>1</v>
      </c>
      <c r="AR418" s="29">
        <v>0.35099999999999998</v>
      </c>
      <c r="AS418" s="54">
        <v>8</v>
      </c>
      <c r="AT418" s="29">
        <v>0.73077000000000003</v>
      </c>
      <c r="AU418" s="29">
        <v>0.47471999999999998</v>
      </c>
      <c r="AV418" s="54">
        <v>17</v>
      </c>
      <c r="AW418" s="29">
        <v>0.38462000000000002</v>
      </c>
    </row>
    <row r="419" spans="1:49" x14ac:dyDescent="0.2">
      <c r="A419" s="17" t="str">
        <f t="shared" si="15"/>
        <v>DDS</v>
      </c>
      <c r="B419" s="17" t="str">
        <f>IF(AND(OR(NOT(IsForecastDateRestricted),AND(D419&gt;=StartDate,D419&lt;=EndDate)),OR(NOT(IsTargetDateRestricted),AND(F419&gt;=FirstTargetDate,F419&lt;=EndTargetDate)),
OR(AND(Is1Week,E419="1 wk ahead inc death"),AND(Is2Week,E419="2 wk ahead inc death"),AND(Is3Week,E419="3 wk ahead inc death"),AND(Is4Week,E419="4 wk ahead inc death")),
OR(NOT(IsActiveModelsOnly),_xlfn.XLOOKUP(C419,'Model Analyzer'!B$4:B$100,'Model Analyzer'!C$4:C$100))),EvalData!C419,"NA")</f>
        <v>DDS</v>
      </c>
      <c r="C419" s="17" t="s">
        <v>44</v>
      </c>
      <c r="D419" s="36" t="d">
        <v>2020-07-27</v>
      </c>
      <c r="E419" s="17" t="s">
        <v>38</v>
      </c>
      <c r="F419" s="36" t="d">
        <v>2020-08-22</v>
      </c>
      <c r="G419" s="30">
        <v>35834</v>
      </c>
      <c r="H419" s="32">
        <v>0.80200000000000005</v>
      </c>
      <c r="I419" s="28">
        <v>1.23065</v>
      </c>
      <c r="J419" s="28">
        <v>1.23065</v>
      </c>
      <c r="K419" s="29">
        <v>0</v>
      </c>
      <c r="L419" s="30">
        <v>32</v>
      </c>
      <c r="M419" s="29">
        <v>0</v>
      </c>
      <c r="N419" s="30">
        <v>51</v>
      </c>
      <c r="O419" s="30">
        <v>30.3</v>
      </c>
      <c r="P419" s="30">
        <v>99142.57</v>
      </c>
      <c r="Q419" s="30">
        <v>769.61</v>
      </c>
      <c r="R419" s="38">
        <v>0.41742000000000001</v>
      </c>
      <c r="S419" s="32">
        <v>0.24116000000000001</v>
      </c>
      <c r="T419" s="29">
        <v>1.0899300000000001</v>
      </c>
      <c r="U419" s="29">
        <v>0.47238999999999998</v>
      </c>
      <c r="V419" s="29">
        <v>0.19608</v>
      </c>
      <c r="W419" s="29">
        <v>0.33333000000000002</v>
      </c>
      <c r="X419" s="30">
        <v>2388.23</v>
      </c>
      <c r="Y419" s="29">
        <v>0.91735999999999995</v>
      </c>
      <c r="Z419" s="29">
        <v>0.56062999999999996</v>
      </c>
      <c r="AA419" s="29">
        <v>0.14299999999999999</v>
      </c>
      <c r="AB419" s="30">
        <v>23</v>
      </c>
      <c r="AC419" s="29">
        <v>0.21429000000000001</v>
      </c>
      <c r="AD419" s="30">
        <v>51</v>
      </c>
      <c r="AE419" s="29">
        <v>0.90195999999999998</v>
      </c>
      <c r="AF419" s="33">
        <v>5.8550000000000004</v>
      </c>
      <c r="AG419" s="33">
        <v>6.9649999999999999</v>
      </c>
      <c r="AH419" s="33">
        <v>8.6869999999999994</v>
      </c>
      <c r="AI419" s="33">
        <v>36.618000000000002</v>
      </c>
      <c r="AJ419" s="33">
        <v>22.687999999999999</v>
      </c>
      <c r="AK419" s="34">
        <v>82</v>
      </c>
      <c r="AL419" s="29">
        <v>0.50980000000000003</v>
      </c>
      <c r="AM419" s="29">
        <v>0.39216000000000001</v>
      </c>
      <c r="AN419" s="50">
        <v>216354</v>
      </c>
      <c r="AO419" s="30">
        <v>304.10000000000002</v>
      </c>
      <c r="AP419" s="29">
        <v>0.17502000000000001</v>
      </c>
      <c r="AQ419" s="29">
        <v>0.36538999999999999</v>
      </c>
      <c r="AR419" s="29">
        <v>0</v>
      </c>
      <c r="AS419" s="54">
        <v>22</v>
      </c>
      <c r="AT419" s="29">
        <v>0.19231000000000001</v>
      </c>
      <c r="AU419" s="29">
        <v>0.54669999999999996</v>
      </c>
      <c r="AV419" s="54">
        <v>14</v>
      </c>
      <c r="AW419" s="29">
        <v>0.5</v>
      </c>
    </row>
    <row r="420" spans="1:49" x14ac:dyDescent="0.2">
      <c r="A420" s="17" t="str">
        <f t="shared" si="15"/>
        <v>Ensemble</v>
      </c>
      <c r="B420" s="17" t="str">
        <f>IF(AND(OR(NOT(IsForecastDateRestricted),AND(D420&gt;=StartDate,D420&lt;=EndDate)),OR(NOT(IsTargetDateRestricted),AND(F420&gt;=FirstTargetDate,F420&lt;=EndTargetDate)),
OR(AND(Is1Week,E420="1 wk ahead inc death"),AND(Is2Week,E420="2 wk ahead inc death"),AND(Is3Week,E420="3 wk ahead inc death"),AND(Is4Week,E420="4 wk ahead inc death")),
OR(NOT(IsActiveModelsOnly),_xlfn.XLOOKUP(C420,'Model Analyzer'!B$4:B$100,'Model Analyzer'!C$4:C$100))),EvalData!C420,"NA")</f>
        <v>Ensemble</v>
      </c>
      <c r="C420" s="17" t="s">
        <v>15</v>
      </c>
      <c r="D420" s="36" t="d">
        <v>2020-07-27</v>
      </c>
      <c r="E420" s="17" t="s">
        <v>38</v>
      </c>
      <c r="F420" s="36" t="d">
        <v>2020-08-22</v>
      </c>
      <c r="G420" s="30">
        <v>-254</v>
      </c>
      <c r="H420" s="32">
        <v>-8.9999999999999993E-3</v>
      </c>
      <c r="I420" s="28">
        <v>-8.7200000000000003E-3</v>
      </c>
      <c r="J420" s="28">
        <v>-8.8000000000000005E-3</v>
      </c>
      <c r="K420" s="29">
        <v>1</v>
      </c>
      <c r="L420" s="30">
        <v>2</v>
      </c>
      <c r="M420" s="29">
        <v>0.96774000000000004</v>
      </c>
      <c r="N420" s="30">
        <v>51</v>
      </c>
      <c r="O420" s="30">
        <v>9.31</v>
      </c>
      <c r="P420" s="30">
        <v>1972.62</v>
      </c>
      <c r="Q420" s="30">
        <v>108.39</v>
      </c>
      <c r="R420" s="38">
        <v>0.18278</v>
      </c>
      <c r="S420" s="32">
        <v>-7.8780000000000003E-2</v>
      </c>
      <c r="T420" s="29">
        <v>0.36104000000000003</v>
      </c>
      <c r="U420" s="29">
        <v>-7.1669999999999998E-2</v>
      </c>
      <c r="V420" s="29">
        <v>0.64705999999999997</v>
      </c>
      <c r="W420" s="29">
        <v>5.8819999999999997E-2</v>
      </c>
      <c r="X420" s="30">
        <v>256.83999999999997</v>
      </c>
      <c r="Y420" s="29">
        <v>0.28155000000000002</v>
      </c>
      <c r="Z420" s="29">
        <v>0.28487000000000001</v>
      </c>
      <c r="AA420" s="29">
        <v>0.81</v>
      </c>
      <c r="AB420" s="30">
        <v>1</v>
      </c>
      <c r="AC420" s="29">
        <v>1</v>
      </c>
      <c r="AD420" s="30">
        <v>51</v>
      </c>
      <c r="AE420" s="29">
        <v>0.98038999999999998</v>
      </c>
      <c r="AF420" s="33">
        <v>2.6760000000000002</v>
      </c>
      <c r="AG420" s="33">
        <v>3.68</v>
      </c>
      <c r="AH420" s="33">
        <v>5.2869999999999999</v>
      </c>
      <c r="AI420" s="33">
        <v>15.696999999999999</v>
      </c>
      <c r="AJ420" s="33">
        <v>13.125999999999999</v>
      </c>
      <c r="AK420" s="34">
        <v>44</v>
      </c>
      <c r="AL420" s="29">
        <v>0.31373000000000001</v>
      </c>
      <c r="AM420" s="29">
        <v>0.25490000000000002</v>
      </c>
      <c r="AN420" s="50">
        <v>30277</v>
      </c>
      <c r="AO420" s="30">
        <v>102.4</v>
      </c>
      <c r="AP420" s="29">
        <v>0.30823</v>
      </c>
      <c r="AQ420" s="29">
        <v>0.64348000000000005</v>
      </c>
      <c r="AR420" s="29">
        <v>0.433</v>
      </c>
      <c r="AS420" s="54">
        <v>5</v>
      </c>
      <c r="AT420" s="29">
        <v>0.84614999999999996</v>
      </c>
      <c r="AU420" s="29">
        <v>0.87290000000000001</v>
      </c>
      <c r="AV420" s="54">
        <v>3</v>
      </c>
      <c r="AW420" s="29">
        <v>0.92308000000000001</v>
      </c>
    </row>
    <row r="421" spans="1:49" x14ac:dyDescent="0.2">
      <c r="A421" s="17" t="str">
        <f t="shared" si="15"/>
        <v>ERDC</v>
      </c>
      <c r="B421" s="17" t="str">
        <f>IF(AND(OR(NOT(IsForecastDateRestricted),AND(D421&gt;=StartDate,D421&lt;=EndDate)),OR(NOT(IsTargetDateRestricted),AND(F421&gt;=FirstTargetDate,F421&lt;=EndTargetDate)),
OR(AND(Is1Week,E421="1 wk ahead inc death"),AND(Is2Week,E421="2 wk ahead inc death"),AND(Is3Week,E421="3 wk ahead inc death"),AND(Is4Week,E421="4 wk ahead inc death")),
OR(NOT(IsActiveModelsOnly),_xlfn.XLOOKUP(C421,'Model Analyzer'!B$4:B$100,'Model Analyzer'!C$4:C$100))),EvalData!C421,"NA")</f>
        <v>ERDC</v>
      </c>
      <c r="C421" s="17" t="s">
        <v>16</v>
      </c>
      <c r="D421" s="36" t="d">
        <v>2020-07-27</v>
      </c>
      <c r="E421" s="17" t="s">
        <v>38</v>
      </c>
      <c r="F421" s="36" t="d">
        <v>2020-08-22</v>
      </c>
      <c r="G421" s="30">
        <v>9505</v>
      </c>
      <c r="H421" s="32">
        <v>0.28199999999999997</v>
      </c>
      <c r="I421" s="28">
        <v>0.32643</v>
      </c>
      <c r="J421" s="28">
        <v>0.32643</v>
      </c>
      <c r="K421" s="29">
        <v>0</v>
      </c>
      <c r="L421" s="30">
        <v>20</v>
      </c>
      <c r="M421" s="29">
        <v>0.3871</v>
      </c>
      <c r="N421" s="30">
        <v>51</v>
      </c>
      <c r="O421" s="30">
        <v>37.21</v>
      </c>
      <c r="P421" s="30">
        <v>31752.16</v>
      </c>
      <c r="Q421" s="30">
        <v>331.29</v>
      </c>
      <c r="R421" s="38">
        <v>0.48161999999999999</v>
      </c>
      <c r="S421" s="32">
        <v>0.52986</v>
      </c>
      <c r="T421" s="29">
        <v>1.2742899999999999</v>
      </c>
      <c r="U421" s="29">
        <v>1.1561699999999999</v>
      </c>
      <c r="V421" s="29">
        <v>0.29411999999999999</v>
      </c>
      <c r="W421" s="29">
        <v>0.39216000000000001</v>
      </c>
      <c r="X421" s="30">
        <v>591.51</v>
      </c>
      <c r="Y421" s="29">
        <v>1.2558800000000001</v>
      </c>
      <c r="Z421" s="29">
        <v>0.60348999999999997</v>
      </c>
      <c r="AA421" s="29">
        <v>7.4999999999999997E-2</v>
      </c>
      <c r="AB421" s="30">
        <v>27</v>
      </c>
      <c r="AC421" s="29">
        <v>7.1429999999999993E-2</v>
      </c>
      <c r="AD421" s="30">
        <v>51</v>
      </c>
      <c r="AE421" s="29">
        <v>9.8040000000000002E-2</v>
      </c>
      <c r="AF421" s="33">
        <v>1.0880000000000001</v>
      </c>
      <c r="AG421" s="33">
        <v>1.119</v>
      </c>
      <c r="AH421" s="33">
        <v>1.1890000000000001</v>
      </c>
      <c r="AI421" s="33">
        <v>1.327</v>
      </c>
      <c r="AJ421" s="33">
        <v>1.3740000000000001</v>
      </c>
      <c r="AK421" s="34">
        <v>1.667</v>
      </c>
      <c r="AL421" s="29">
        <v>0</v>
      </c>
      <c r="AM421" s="29">
        <v>0</v>
      </c>
      <c r="AN421" s="50">
        <v>567570</v>
      </c>
      <c r="AO421" s="30">
        <v>1932.6</v>
      </c>
      <c r="AP421" s="29">
        <v>0.87726999999999999</v>
      </c>
      <c r="AQ421" s="29">
        <v>1</v>
      </c>
      <c r="AR421" s="29">
        <v>0.10299999999999999</v>
      </c>
      <c r="AS421" s="54">
        <v>19</v>
      </c>
      <c r="AT421" s="29">
        <v>0.30769000000000002</v>
      </c>
      <c r="AU421" s="29">
        <v>0.1032</v>
      </c>
      <c r="AV421" s="54">
        <v>27</v>
      </c>
      <c r="AW421" s="29">
        <v>0</v>
      </c>
    </row>
    <row r="422" spans="1:49" x14ac:dyDescent="0.2">
      <c r="A422" s="17" t="str">
        <f t="shared" si="15"/>
        <v>ESG</v>
      </c>
      <c r="B422" s="17" t="str">
        <f>IF(AND(OR(NOT(IsForecastDateRestricted),AND(D422&gt;=StartDate,D422&lt;=EndDate)),OR(NOT(IsTargetDateRestricted),AND(F422&gt;=FirstTargetDate,F422&lt;=EndTargetDate)),
OR(AND(Is1Week,E422="1 wk ahead inc death"),AND(Is2Week,E422="2 wk ahead inc death"),AND(Is3Week,E422="3 wk ahead inc death"),AND(Is4Week,E422="4 wk ahead inc death")),
OR(NOT(IsActiveModelsOnly),_xlfn.XLOOKUP(C422,'Model Analyzer'!B$4:B$100,'Model Analyzer'!C$4:C$100))),EvalData!C422,"NA")</f>
        <v>ESG</v>
      </c>
      <c r="C422" s="17" t="s">
        <v>40</v>
      </c>
      <c r="D422" s="36" t="d">
        <v>2020-07-27</v>
      </c>
      <c r="E422" s="17" t="s">
        <v>38</v>
      </c>
      <c r="F422" s="36" t="d">
        <v>2020-08-22</v>
      </c>
      <c r="G422" s="30">
        <v>-10492</v>
      </c>
      <c r="H422" s="32">
        <v>-0.44700000000000001</v>
      </c>
      <c r="I422" s="28">
        <v>-0.36032999999999998</v>
      </c>
      <c r="J422" s="28">
        <v>-0.56330000000000002</v>
      </c>
      <c r="K422" s="29">
        <v>0</v>
      </c>
      <c r="L422" s="30">
        <v>28</v>
      </c>
      <c r="M422" s="29">
        <v>0.12903000000000001</v>
      </c>
      <c r="N422" s="30">
        <v>49</v>
      </c>
      <c r="O422" s="30">
        <v>48.39</v>
      </c>
      <c r="P422" s="30">
        <v>10296.16</v>
      </c>
      <c r="Q422" s="30">
        <v>274.31</v>
      </c>
      <c r="R422" s="38">
        <v>0.52300999999999997</v>
      </c>
      <c r="S422" s="32">
        <v>-0.52519000000000005</v>
      </c>
      <c r="T422" s="29">
        <v>1.7028700000000001</v>
      </c>
      <c r="U422" s="29">
        <v>-1.1922600000000001</v>
      </c>
      <c r="V422" s="29">
        <v>0.18367</v>
      </c>
      <c r="W422" s="29">
        <v>0.53061000000000003</v>
      </c>
      <c r="X422" s="30">
        <v>609.07000000000005</v>
      </c>
      <c r="Y422" s="29">
        <v>0.64881</v>
      </c>
      <c r="Z422" s="29">
        <v>0.70626</v>
      </c>
      <c r="AA422" s="29">
        <v>2.3E-2</v>
      </c>
      <c r="AB422" s="30">
        <v>28</v>
      </c>
      <c r="AC422" s="29">
        <v>3.5709999999999999E-2</v>
      </c>
      <c r="AD422" s="30">
        <v>49</v>
      </c>
      <c r="AE422" s="29">
        <v>0.14285999999999999</v>
      </c>
      <c r="AF422" s="33">
        <v>1.0169999999999999</v>
      </c>
      <c r="AG422" s="33">
        <v>1.052</v>
      </c>
      <c r="AH422" s="33">
        <v>1.133</v>
      </c>
      <c r="AI422" s="33">
        <v>1.978</v>
      </c>
      <c r="AJ422" s="33">
        <v>1.333</v>
      </c>
      <c r="AK422" s="34">
        <v>3.4</v>
      </c>
      <c r="AL422" s="29">
        <v>2.0410000000000001E-2</v>
      </c>
      <c r="AM422" s="29">
        <v>0</v>
      </c>
      <c r="AN422" s="50">
        <v>483381</v>
      </c>
      <c r="AO422" s="30">
        <v>1136.2</v>
      </c>
      <c r="AP422" s="29">
        <v>0.83835000000000004</v>
      </c>
      <c r="AQ422" s="29">
        <v>1</v>
      </c>
      <c r="AR422" s="29">
        <v>0.124</v>
      </c>
      <c r="AS422" s="54">
        <v>17</v>
      </c>
      <c r="AT422" s="29">
        <v>0.38462000000000002</v>
      </c>
      <c r="AU422" s="29">
        <v>0.14448</v>
      </c>
      <c r="AV422" s="54">
        <v>26</v>
      </c>
      <c r="AW422" s="29">
        <v>3.8460000000000001E-2</v>
      </c>
    </row>
    <row r="423" spans="1:49" x14ac:dyDescent="0.2">
      <c r="A423" s="17" t="str">
        <f t="shared" si="15"/>
        <v>GT-DeepCOVID</v>
      </c>
      <c r="B423" s="17" t="str">
        <f>IF(AND(OR(NOT(IsForecastDateRestricted),AND(D423&gt;=StartDate,D423&lt;=EndDate)),OR(NOT(IsTargetDateRestricted),AND(F423&gt;=FirstTargetDate,F423&lt;=EndTargetDate)),
OR(AND(Is1Week,E423="1 wk ahead inc death"),AND(Is2Week,E423="2 wk ahead inc death"),AND(Is3Week,E423="3 wk ahead inc death"),AND(Is4Week,E423="4 wk ahead inc death")),
OR(NOT(IsActiveModelsOnly),_xlfn.XLOOKUP(C423,'Model Analyzer'!B$4:B$100,'Model Analyzer'!C$4:C$100))),EvalData!C423,"NA")</f>
        <v>GT-DeepCOVID</v>
      </c>
      <c r="C423" s="17" t="s">
        <v>17</v>
      </c>
      <c r="D423" s="36" t="d">
        <v>2020-07-27</v>
      </c>
      <c r="E423" s="17" t="s">
        <v>38</v>
      </c>
      <c r="F423" s="36" t="d">
        <v>2020-08-22</v>
      </c>
      <c r="G423" s="30">
        <v>-3582</v>
      </c>
      <c r="H423" s="32">
        <v>-0.13100000000000001</v>
      </c>
      <c r="I423" s="28">
        <v>-0.12302</v>
      </c>
      <c r="J423" s="28">
        <v>-0.14027000000000001</v>
      </c>
      <c r="K423" s="29">
        <v>0.75</v>
      </c>
      <c r="L423" s="30">
        <v>12</v>
      </c>
      <c r="M423" s="29">
        <v>0.64515999999999996</v>
      </c>
      <c r="N423" s="30">
        <v>44</v>
      </c>
      <c r="O423" s="30">
        <v>14.61</v>
      </c>
      <c r="P423" s="30">
        <v>3959</v>
      </c>
      <c r="Q423" s="30">
        <v>139.11000000000001</v>
      </c>
      <c r="R423" s="38">
        <v>0.26713999999999999</v>
      </c>
      <c r="S423" s="32">
        <v>7.8509999999999996E-2</v>
      </c>
      <c r="T423" s="29">
        <v>0.60553999999999997</v>
      </c>
      <c r="U423" s="29">
        <v>0.23236999999999999</v>
      </c>
      <c r="V423" s="29">
        <v>0.38635999999999998</v>
      </c>
      <c r="W423" s="29">
        <v>0.13636000000000001</v>
      </c>
      <c r="X423" s="30">
        <v>283.85000000000002</v>
      </c>
      <c r="Y423" s="29">
        <v>0.54664000000000001</v>
      </c>
      <c r="Z423" s="29">
        <v>0.41270000000000001</v>
      </c>
      <c r="AA423" s="29">
        <v>0.47199999999999998</v>
      </c>
      <c r="AB423" s="30">
        <v>11</v>
      </c>
      <c r="AC423" s="29">
        <v>0.64285999999999999</v>
      </c>
      <c r="AD423" s="30">
        <v>44</v>
      </c>
      <c r="AE423" s="29">
        <v>0.93181999999999998</v>
      </c>
      <c r="AF423" s="33">
        <v>2.5150000000000001</v>
      </c>
      <c r="AG423" s="33">
        <v>3.81</v>
      </c>
      <c r="AH423" s="33">
        <v>6.2249999999999996</v>
      </c>
      <c r="AI423" s="33">
        <v>67.122</v>
      </c>
      <c r="AJ423" s="33">
        <v>19.858000000000001</v>
      </c>
      <c r="AK423" s="34">
        <v>110</v>
      </c>
      <c r="AL423" s="29">
        <v>0.22727</v>
      </c>
      <c r="AM423" s="29">
        <v>0.38635999999999998</v>
      </c>
      <c r="AN423" s="50">
        <v>24912</v>
      </c>
      <c r="AO423" s="30">
        <v>112</v>
      </c>
      <c r="AP423" s="29">
        <v>0.27714</v>
      </c>
      <c r="AQ423" s="29">
        <v>0.57857999999999998</v>
      </c>
      <c r="AR423" s="29">
        <v>0.28899999999999998</v>
      </c>
      <c r="AS423" s="54">
        <v>9</v>
      </c>
      <c r="AT423" s="29">
        <v>0.69230999999999998</v>
      </c>
      <c r="AU423" s="29">
        <v>0.69301000000000001</v>
      </c>
      <c r="AV423" s="54">
        <v>7</v>
      </c>
      <c r="AW423" s="29">
        <v>0.76922999999999997</v>
      </c>
    </row>
    <row r="424" spans="1:49" x14ac:dyDescent="0.2">
      <c r="A424" s="17" t="str">
        <f t="shared" si="15"/>
        <v>IHME</v>
      </c>
      <c r="B424" s="17" t="str">
        <f>IF(AND(OR(NOT(IsForecastDateRestricted),AND(D424&gt;=StartDate,D424&lt;=EndDate)),OR(NOT(IsTargetDateRestricted),AND(F424&gt;=FirstTargetDate,F424&lt;=EndTargetDate)),
OR(AND(Is1Week,E424="1 wk ahead inc death"),AND(Is2Week,E424="2 wk ahead inc death"),AND(Is3Week,E424="3 wk ahead inc death"),AND(Is4Week,E424="4 wk ahead inc death")),
OR(NOT(IsActiveModelsOnly),_xlfn.XLOOKUP(C424,'Model Analyzer'!B$4:B$100,'Model Analyzer'!C$4:C$100))),EvalData!C424,"NA")</f>
        <v>IHME</v>
      </c>
      <c r="C424" s="17" t="s">
        <v>18</v>
      </c>
      <c r="D424" s="36" t="d">
        <v>2020-07-27</v>
      </c>
      <c r="E424" s="17" t="s">
        <v>38</v>
      </c>
      <c r="F424" s="36" t="d">
        <v>2020-08-22</v>
      </c>
      <c r="G424" s="30">
        <v>-2722</v>
      </c>
      <c r="H424" s="32">
        <v>-9.8000000000000004E-2</v>
      </c>
      <c r="I424" s="28">
        <v>-9.3479999999999994E-2</v>
      </c>
      <c r="J424" s="28">
        <v>-0.10312</v>
      </c>
      <c r="K424" s="29">
        <v>0.9</v>
      </c>
      <c r="L424" s="30">
        <v>10</v>
      </c>
      <c r="M424" s="29">
        <v>0.70967999999999998</v>
      </c>
      <c r="N424" s="30">
        <v>51</v>
      </c>
      <c r="O424" s="30">
        <v>46.71</v>
      </c>
      <c r="P424" s="30">
        <v>6490.05</v>
      </c>
      <c r="Q424" s="30">
        <v>139.59</v>
      </c>
      <c r="R424" s="38">
        <v>0.33144000000000001</v>
      </c>
      <c r="S424" s="32">
        <v>-0.18145</v>
      </c>
      <c r="T424" s="29">
        <v>0.93784999999999996</v>
      </c>
      <c r="U424" s="29">
        <v>-0.43441999999999997</v>
      </c>
      <c r="V424" s="29">
        <v>0.33333000000000002</v>
      </c>
      <c r="W424" s="29">
        <v>0.27450999999999998</v>
      </c>
      <c r="X424" s="30">
        <v>228.49</v>
      </c>
      <c r="Y424" s="29">
        <v>0.52812999999999999</v>
      </c>
      <c r="Z424" s="29">
        <v>0.55218999999999996</v>
      </c>
      <c r="AA424" s="29">
        <v>0.32700000000000001</v>
      </c>
      <c r="AB424" s="30">
        <v>16</v>
      </c>
      <c r="AC424" s="29">
        <v>0.46428999999999998</v>
      </c>
      <c r="AD424" s="30">
        <v>51</v>
      </c>
      <c r="AE424" s="29">
        <v>0.76471</v>
      </c>
      <c r="AF424" s="33">
        <v>56</v>
      </c>
      <c r="AG424" s="33">
        <v>112</v>
      </c>
      <c r="AH424" s="33">
        <v>842</v>
      </c>
      <c r="AI424" s="33">
        <v>2083.8429999999998</v>
      </c>
      <c r="AJ424" s="33">
        <v>1833</v>
      </c>
      <c r="AK424" s="34">
        <v>3140</v>
      </c>
      <c r="AL424" s="29">
        <v>0</v>
      </c>
      <c r="AM424" s="29">
        <v>0.76471</v>
      </c>
      <c r="AN424" s="50">
        <v>127418</v>
      </c>
      <c r="AO424" s="30">
        <v>364.8</v>
      </c>
      <c r="AP424" s="29">
        <v>9.7710000000000005E-2</v>
      </c>
      <c r="AQ424" s="29">
        <v>0.20399999999999999</v>
      </c>
      <c r="AR424" s="29">
        <v>0</v>
      </c>
      <c r="AS424" s="54">
        <v>22</v>
      </c>
      <c r="AT424" s="29">
        <v>0.19231000000000001</v>
      </c>
      <c r="AU424" s="29">
        <v>0.17133000000000001</v>
      </c>
      <c r="AV424" s="54">
        <v>24</v>
      </c>
      <c r="AW424" s="29">
        <v>0.11538</v>
      </c>
    </row>
    <row r="425" spans="1:49" x14ac:dyDescent="0.2">
      <c r="A425" s="17" t="str">
        <f t="shared" si="15"/>
        <v>ISU</v>
      </c>
      <c r="B425" s="17" t="str">
        <f>IF(AND(OR(NOT(IsForecastDateRestricted),AND(D425&gt;=StartDate,D425&lt;=EndDate)),OR(NOT(IsTargetDateRestricted),AND(F425&gt;=FirstTargetDate,F425&lt;=EndTargetDate)),
OR(AND(Is1Week,E425="1 wk ahead inc death"),AND(Is2Week,E425="2 wk ahead inc death"),AND(Is3Week,E425="3 wk ahead inc death"),AND(Is4Week,E425="4 wk ahead inc death")),
OR(NOT(IsActiveModelsOnly),_xlfn.XLOOKUP(C425,'Model Analyzer'!B$4:B$100,'Model Analyzer'!C$4:C$100))),EvalData!C425,"NA")</f>
        <v>ISU</v>
      </c>
      <c r="C425" s="17" t="s">
        <v>41</v>
      </c>
      <c r="D425" s="36" t="d">
        <v>2020-07-27</v>
      </c>
      <c r="E425" s="17" t="s">
        <v>38</v>
      </c>
      <c r="F425" s="36" t="d">
        <v>2020-08-22</v>
      </c>
      <c r="G425" s="30">
        <v>-7469</v>
      </c>
      <c r="H425" s="32">
        <v>-0.29599999999999999</v>
      </c>
      <c r="I425" s="28">
        <v>-0.25651000000000002</v>
      </c>
      <c r="J425" s="28">
        <v>-0.34499999999999997</v>
      </c>
      <c r="K425" s="29">
        <v>0</v>
      </c>
      <c r="L425" s="30">
        <v>21</v>
      </c>
      <c r="M425" s="29">
        <v>0.35483999999999999</v>
      </c>
      <c r="N425" s="30">
        <v>49</v>
      </c>
      <c r="O425" s="30">
        <v>35.119999999999997</v>
      </c>
      <c r="P425" s="30">
        <v>3135.83</v>
      </c>
      <c r="Q425" s="30">
        <v>169.35</v>
      </c>
      <c r="R425" s="38">
        <v>0.35541</v>
      </c>
      <c r="S425" s="32">
        <v>-0.40129999999999999</v>
      </c>
      <c r="T425" s="29">
        <v>0.90510999999999997</v>
      </c>
      <c r="U425" s="29">
        <v>-0.73275000000000001</v>
      </c>
      <c r="V425" s="29">
        <v>0.32652999999999999</v>
      </c>
      <c r="W425" s="29">
        <v>0.32652999999999999</v>
      </c>
      <c r="X425" s="30">
        <v>316.44</v>
      </c>
      <c r="Y425" s="29">
        <v>0.42226999999999998</v>
      </c>
      <c r="Z425" s="29">
        <v>0.55118999999999996</v>
      </c>
      <c r="AA425" s="29">
        <v>0.23799999999999999</v>
      </c>
      <c r="AB425" s="30">
        <v>19</v>
      </c>
      <c r="AC425" s="29">
        <v>0.35714000000000001</v>
      </c>
      <c r="AD425" s="30">
        <v>49</v>
      </c>
      <c r="AE425" s="29">
        <v>0.48980000000000001</v>
      </c>
      <c r="AF425" s="33">
        <v>1.778</v>
      </c>
      <c r="AG425" s="33">
        <v>2.2069999999999999</v>
      </c>
      <c r="AH425" s="33">
        <v>2.64</v>
      </c>
      <c r="AI425" s="33">
        <v>7.9790000000000001</v>
      </c>
      <c r="AJ425" s="33">
        <v>4.4640000000000004</v>
      </c>
      <c r="AK425" s="34">
        <v>23.466999999999999</v>
      </c>
      <c r="AL425" s="29">
        <v>4.0820000000000002E-2</v>
      </c>
      <c r="AM425" s="29">
        <v>6.1219999999999997E-2</v>
      </c>
      <c r="AN425" s="50">
        <v>85579</v>
      </c>
      <c r="AO425" s="30">
        <v>284.39999999999998</v>
      </c>
      <c r="AP425" s="29">
        <v>0.48559000000000002</v>
      </c>
      <c r="AQ425" s="29">
        <v>1</v>
      </c>
      <c r="AR425" s="29">
        <v>0.39200000000000002</v>
      </c>
      <c r="AS425" s="54">
        <v>7</v>
      </c>
      <c r="AT425" s="29">
        <v>0.76922999999999997</v>
      </c>
      <c r="AU425" s="29">
        <v>0.49536000000000002</v>
      </c>
      <c r="AV425" s="54">
        <v>15</v>
      </c>
      <c r="AW425" s="29">
        <v>0.46154000000000001</v>
      </c>
    </row>
    <row r="426" spans="1:49" x14ac:dyDescent="0.2">
      <c r="A426" s="17" t="str">
        <f t="shared" si="15"/>
        <v>JCB</v>
      </c>
      <c r="B426" s="17" t="str">
        <f>IF(AND(OR(NOT(IsForecastDateRestricted),AND(D426&gt;=StartDate,D426&lt;=EndDate)),OR(NOT(IsTargetDateRestricted),AND(F426&gt;=FirstTargetDate,F426&lt;=EndTargetDate)),
OR(AND(Is1Week,E426="1 wk ahead inc death"),AND(Is2Week,E426="2 wk ahead inc death"),AND(Is3Week,E426="3 wk ahead inc death"),AND(Is4Week,E426="4 wk ahead inc death")),
OR(NOT(IsActiveModelsOnly),_xlfn.XLOOKUP(C426,'Model Analyzer'!B$4:B$100,'Model Analyzer'!C$4:C$100))),EvalData!C426,"NA")</f>
        <v>JCB</v>
      </c>
      <c r="C426" s="17" t="s">
        <v>45</v>
      </c>
      <c r="D426" s="36" t="d">
        <v>2020-07-27</v>
      </c>
      <c r="E426" s="17" t="s">
        <v>38</v>
      </c>
      <c r="F426" s="36" t="d">
        <v>2020-08-22</v>
      </c>
      <c r="G426" s="30">
        <v>3184</v>
      </c>
      <c r="H426" s="32">
        <v>0.104</v>
      </c>
      <c r="I426" s="28">
        <v>0.10935</v>
      </c>
      <c r="J426" s="28">
        <v>0.10935</v>
      </c>
      <c r="K426" s="29">
        <v>0.75</v>
      </c>
      <c r="L426" s="30">
        <v>11</v>
      </c>
      <c r="M426" s="29">
        <v>0.67742000000000002</v>
      </c>
      <c r="N426" s="30">
        <v>51</v>
      </c>
      <c r="O426" s="30">
        <v>10.86</v>
      </c>
      <c r="P426" s="30">
        <v>3408.66</v>
      </c>
      <c r="Q426" s="30">
        <v>111.65</v>
      </c>
      <c r="R426" s="38">
        <v>0.20551</v>
      </c>
      <c r="S426" s="32">
        <v>0.2235</v>
      </c>
      <c r="T426" s="29">
        <v>0.49198999999999998</v>
      </c>
      <c r="U426" s="29">
        <v>0.38868999999999998</v>
      </c>
      <c r="V426" s="29">
        <v>0.41176000000000001</v>
      </c>
      <c r="W426" s="29">
        <v>0.13725000000000001</v>
      </c>
      <c r="X426" s="30">
        <v>189.57</v>
      </c>
      <c r="Y426" s="29">
        <v>0.47822999999999999</v>
      </c>
      <c r="Z426" s="29">
        <v>0.33821000000000001</v>
      </c>
      <c r="AA426" s="29">
        <v>0.65700000000000003</v>
      </c>
      <c r="AB426" s="30">
        <v>7</v>
      </c>
      <c r="AC426" s="29">
        <v>0.78571000000000002</v>
      </c>
    </row>
    <row r="427" spans="1:49" x14ac:dyDescent="0.2">
      <c r="A427" s="17" t="str">
        <f t="shared" si="15"/>
        <v>JHU</v>
      </c>
      <c r="B427" s="17" t="str">
        <f>IF(AND(OR(NOT(IsForecastDateRestricted),AND(D427&gt;=StartDate,D427&lt;=EndDate)),OR(NOT(IsTargetDateRestricted),AND(F427&gt;=FirstTargetDate,F427&lt;=EndTargetDate)),
OR(AND(Is1Week,E427="1 wk ahead inc death"),AND(Is2Week,E427="2 wk ahead inc death"),AND(Is3Week,E427="3 wk ahead inc death"),AND(Is4Week,E427="4 wk ahead inc death")),
OR(NOT(IsActiveModelsOnly),_xlfn.XLOOKUP(C427,'Model Analyzer'!B$4:B$100,'Model Analyzer'!C$4:C$100))),EvalData!C427,"NA")</f>
        <v>JHU</v>
      </c>
      <c r="C427" s="17" t="s">
        <v>19</v>
      </c>
      <c r="D427" s="36" t="d">
        <v>2020-07-27</v>
      </c>
      <c r="E427" s="17" t="s">
        <v>38</v>
      </c>
      <c r="F427" s="36" t="d">
        <v>2020-08-22</v>
      </c>
      <c r="G427" s="30">
        <v>7251</v>
      </c>
      <c r="H427" s="32">
        <v>0.222</v>
      </c>
      <c r="I427" s="28">
        <v>0.24901999999999999</v>
      </c>
      <c r="J427" s="28">
        <v>0.24901999999999999</v>
      </c>
      <c r="K427" s="29">
        <v>0.75</v>
      </c>
      <c r="L427" s="30">
        <v>18</v>
      </c>
      <c r="M427" s="29">
        <v>0.45161000000000001</v>
      </c>
      <c r="N427" s="30">
        <v>51</v>
      </c>
      <c r="O427" s="30">
        <v>33.54</v>
      </c>
      <c r="P427" s="30">
        <v>13695.69</v>
      </c>
      <c r="Q427" s="30">
        <v>261.31</v>
      </c>
      <c r="R427" s="38">
        <v>0.51490999999999998</v>
      </c>
      <c r="S427" s="32">
        <v>0.67227999999999999</v>
      </c>
      <c r="T427" s="29">
        <v>1.19899</v>
      </c>
      <c r="U427" s="29">
        <v>0.98289000000000004</v>
      </c>
      <c r="V427" s="29">
        <v>0.13725000000000001</v>
      </c>
      <c r="W427" s="29">
        <v>0.50980000000000003</v>
      </c>
      <c r="X427" s="30">
        <v>412.93</v>
      </c>
      <c r="Y427" s="29">
        <v>1.12866</v>
      </c>
      <c r="Z427" s="29">
        <v>0.64959</v>
      </c>
      <c r="AA427" s="29">
        <v>0.115</v>
      </c>
      <c r="AB427" s="30">
        <v>25</v>
      </c>
      <c r="AC427" s="29">
        <v>0.14285999999999999</v>
      </c>
      <c r="AD427" s="30">
        <v>51</v>
      </c>
      <c r="AE427" s="29">
        <v>0.92157</v>
      </c>
      <c r="AF427" s="33">
        <v>3.35</v>
      </c>
      <c r="AG427" s="33">
        <v>4.8029999999999999</v>
      </c>
      <c r="AH427" s="33">
        <v>8.7129999999999992</v>
      </c>
      <c r="AI427" s="33">
        <v>71.444000000000003</v>
      </c>
      <c r="AJ427" s="33">
        <v>22.283999999999999</v>
      </c>
      <c r="AK427" s="34">
        <v>278</v>
      </c>
      <c r="AL427" s="29">
        <v>0.25490000000000002</v>
      </c>
      <c r="AM427" s="29">
        <v>0.45097999999999999</v>
      </c>
      <c r="AN427" s="50">
        <v>76695</v>
      </c>
      <c r="AO427" s="30">
        <v>335.5</v>
      </c>
      <c r="AP427" s="29">
        <v>0.22009999999999999</v>
      </c>
      <c r="AQ427" s="29">
        <v>0.45950999999999997</v>
      </c>
      <c r="AR427" s="29">
        <v>0.22700000000000001</v>
      </c>
      <c r="AS427" s="54">
        <v>11</v>
      </c>
      <c r="AT427" s="29">
        <v>0.61538000000000004</v>
      </c>
      <c r="AU427" s="29">
        <v>0.67793999999999999</v>
      </c>
      <c r="AV427" s="54">
        <v>9</v>
      </c>
      <c r="AW427" s="29">
        <v>0.69230999999999998</v>
      </c>
    </row>
    <row r="428" spans="1:49" x14ac:dyDescent="0.2">
      <c r="A428" s="17" t="str">
        <f t="shared" si="15"/>
        <v>Karlen</v>
      </c>
      <c r="B428" s="17" t="str">
        <f>IF(AND(OR(NOT(IsForecastDateRestricted),AND(D428&gt;=StartDate,D428&lt;=EndDate)),OR(NOT(IsTargetDateRestricted),AND(F428&gt;=FirstTargetDate,F428&lt;=EndTargetDate)),
OR(AND(Is1Week,E428="1 wk ahead inc death"),AND(Is2Week,E428="2 wk ahead inc death"),AND(Is3Week,E428="3 wk ahead inc death"),AND(Is4Week,E428="4 wk ahead inc death")),
OR(NOT(IsActiveModelsOnly),_xlfn.XLOOKUP(C428,'Model Analyzer'!B$4:B$100,'Model Analyzer'!C$4:C$100))),EvalData!C428,"NA")</f>
        <v>Karlen</v>
      </c>
      <c r="C428" s="17" t="s">
        <v>46</v>
      </c>
      <c r="D428" s="36" t="d">
        <v>2020-07-27</v>
      </c>
      <c r="E428" s="17" t="s">
        <v>38</v>
      </c>
      <c r="F428" s="36" t="d">
        <v>2020-08-22</v>
      </c>
      <c r="G428" s="30">
        <v>6009</v>
      </c>
      <c r="H428" s="32">
        <v>0.188</v>
      </c>
      <c r="I428" s="28">
        <v>0.20637</v>
      </c>
      <c r="J428" s="28">
        <v>0.20637</v>
      </c>
      <c r="K428" s="29">
        <v>0.75</v>
      </c>
      <c r="L428" s="30">
        <v>15</v>
      </c>
      <c r="M428" s="29">
        <v>0.54839000000000004</v>
      </c>
      <c r="N428" s="30">
        <v>51</v>
      </c>
      <c r="O428" s="30">
        <v>13.54</v>
      </c>
      <c r="P428" s="30">
        <v>11697.7</v>
      </c>
      <c r="Q428" s="30">
        <v>243.08</v>
      </c>
      <c r="R428" s="38">
        <v>0.28303</v>
      </c>
      <c r="S428" s="32">
        <v>0</v>
      </c>
      <c r="T428" s="29">
        <v>0.55989999999999995</v>
      </c>
      <c r="U428" s="29">
        <v>2.196E-2</v>
      </c>
      <c r="V428" s="29">
        <v>0.49020000000000002</v>
      </c>
      <c r="W428" s="29">
        <v>0.17646999999999999</v>
      </c>
      <c r="X428" s="30">
        <v>925.42</v>
      </c>
      <c r="Y428" s="29">
        <v>0.42238999999999999</v>
      </c>
      <c r="Z428" s="29">
        <v>0.35526999999999997</v>
      </c>
      <c r="AA428" s="29">
        <v>0.57599999999999996</v>
      </c>
      <c r="AB428" s="30">
        <v>8</v>
      </c>
      <c r="AC428" s="29">
        <v>0.75</v>
      </c>
      <c r="AD428" s="30">
        <v>51</v>
      </c>
      <c r="AE428" s="29">
        <v>0.82352999999999998</v>
      </c>
      <c r="AF428" s="33">
        <v>2.1240000000000001</v>
      </c>
      <c r="AG428" s="33">
        <v>2.6320000000000001</v>
      </c>
      <c r="AH428" s="33">
        <v>3.9039999999999999</v>
      </c>
      <c r="AI428" s="33">
        <v>20.332000000000001</v>
      </c>
      <c r="AJ428" s="33">
        <v>12.9</v>
      </c>
      <c r="AK428" s="34">
        <v>72</v>
      </c>
      <c r="AL428" s="29">
        <v>0.13725000000000001</v>
      </c>
      <c r="AM428" s="29">
        <v>0.27450999999999998</v>
      </c>
      <c r="AN428" s="50">
        <v>103044</v>
      </c>
      <c r="AO428" s="30">
        <v>216.3</v>
      </c>
      <c r="AP428" s="29">
        <v>0.36442999999999998</v>
      </c>
      <c r="AQ428" s="29">
        <v>0.76080000000000003</v>
      </c>
      <c r="AR428" s="29">
        <v>0.433</v>
      </c>
      <c r="AS428" s="54">
        <v>5</v>
      </c>
      <c r="AT428" s="29">
        <v>0.84614999999999996</v>
      </c>
      <c r="AU428" s="29">
        <v>0.80966000000000005</v>
      </c>
      <c r="AV428" s="54">
        <v>4</v>
      </c>
      <c r="AW428" s="29">
        <v>0.88461999999999996</v>
      </c>
    </row>
    <row r="429" spans="1:49" x14ac:dyDescent="0.2">
      <c r="A429" s="17" t="str">
        <f t="shared" si="15"/>
        <v>LANL</v>
      </c>
      <c r="B429" s="17" t="str">
        <f>IF(AND(OR(NOT(IsForecastDateRestricted),AND(D429&gt;=StartDate,D429&lt;=EndDate)),OR(NOT(IsTargetDateRestricted),AND(F429&gt;=FirstTargetDate,F429&lt;=EndTargetDate)),
OR(AND(Is1Week,E429="1 wk ahead inc death"),AND(Is2Week,E429="2 wk ahead inc death"),AND(Is3Week,E429="3 wk ahead inc death"),AND(Is4Week,E429="4 wk ahead inc death")),
OR(NOT(IsActiveModelsOnly),_xlfn.XLOOKUP(C429,'Model Analyzer'!B$4:B$100,'Model Analyzer'!C$4:C$100))),EvalData!C429,"NA")</f>
        <v>LANL</v>
      </c>
      <c r="C429" s="17" t="s">
        <v>20</v>
      </c>
      <c r="D429" s="36" t="d">
        <v>2020-07-27</v>
      </c>
      <c r="E429" s="17" t="s">
        <v>38</v>
      </c>
      <c r="F429" s="36" t="d">
        <v>2020-08-22</v>
      </c>
      <c r="G429" s="30">
        <v>-12661</v>
      </c>
      <c r="H429" s="32">
        <v>-0.57099999999999995</v>
      </c>
      <c r="I429" s="28">
        <v>-0.43481999999999998</v>
      </c>
      <c r="J429" s="28">
        <v>-0.76934000000000002</v>
      </c>
      <c r="K429" s="29">
        <v>0</v>
      </c>
      <c r="L429" s="30">
        <v>29</v>
      </c>
      <c r="M429" s="29">
        <v>9.6769999999999995E-2</v>
      </c>
      <c r="N429" s="30">
        <v>51</v>
      </c>
      <c r="O429" s="30">
        <v>29.47</v>
      </c>
      <c r="P429" s="30">
        <v>10744.91</v>
      </c>
      <c r="Q429" s="30">
        <v>284.77999999999997</v>
      </c>
      <c r="R429" s="38">
        <v>0.50143000000000004</v>
      </c>
      <c r="S429" s="32">
        <v>-0.47957</v>
      </c>
      <c r="T429" s="29">
        <v>1.02199</v>
      </c>
      <c r="U429" s="29">
        <v>-0.63644999999999996</v>
      </c>
      <c r="V429" s="29">
        <v>0.13725000000000001</v>
      </c>
      <c r="W429" s="29">
        <v>0.35293999999999998</v>
      </c>
      <c r="X429" s="30">
        <v>757.14</v>
      </c>
      <c r="Y429" s="29">
        <v>0.55713000000000001</v>
      </c>
      <c r="Z429" s="29">
        <v>0.60612999999999995</v>
      </c>
      <c r="AA429" s="29">
        <v>0.153</v>
      </c>
      <c r="AB429" s="30">
        <v>22</v>
      </c>
      <c r="AC429" s="29">
        <v>0.25</v>
      </c>
      <c r="AD429" s="30">
        <v>51</v>
      </c>
      <c r="AE429" s="29">
        <v>0.94118000000000002</v>
      </c>
      <c r="AF429" s="33">
        <v>8.282</v>
      </c>
      <c r="AG429" s="33">
        <v>10.944000000000001</v>
      </c>
      <c r="AH429" s="33">
        <v>20.812999999999999</v>
      </c>
      <c r="AI429" s="33">
        <v>54.878</v>
      </c>
      <c r="AJ429" s="33">
        <v>48.174999999999997</v>
      </c>
      <c r="AK429" s="34">
        <v>186</v>
      </c>
      <c r="AL429" s="29">
        <v>0.17646999999999999</v>
      </c>
      <c r="AM429" s="29">
        <v>0.76471</v>
      </c>
      <c r="AN429" s="50">
        <v>144428</v>
      </c>
      <c r="AO429" s="30">
        <v>205.9</v>
      </c>
      <c r="AP429" s="29">
        <v>0.10753</v>
      </c>
      <c r="AQ429" s="29">
        <v>0.22450000000000001</v>
      </c>
      <c r="AR429" s="29">
        <v>0</v>
      </c>
      <c r="AS429" s="54">
        <v>22</v>
      </c>
      <c r="AT429" s="29">
        <v>0.19231000000000001</v>
      </c>
      <c r="AU429" s="29">
        <v>0.38930999999999999</v>
      </c>
      <c r="AV429" s="54">
        <v>18</v>
      </c>
      <c r="AW429" s="29">
        <v>0.34615000000000001</v>
      </c>
    </row>
    <row r="430" spans="1:49" x14ac:dyDescent="0.2">
      <c r="A430" s="17" t="str">
        <f t="shared" si="15"/>
        <v>LNQ</v>
      </c>
      <c r="B430" s="17" t="str">
        <f>IF(AND(OR(NOT(IsForecastDateRestricted),AND(D430&gt;=StartDate,D430&lt;=EndDate)),OR(NOT(IsTargetDateRestricted),AND(F430&gt;=FirstTargetDate,F430&lt;=EndTargetDate)),
OR(AND(Is1Week,E430="1 wk ahead inc death"),AND(Is2Week,E430="2 wk ahead inc death"),AND(Is3Week,E430="3 wk ahead inc death"),AND(Is4Week,E430="4 wk ahead inc death")),
OR(NOT(IsActiveModelsOnly),_xlfn.XLOOKUP(C430,'Model Analyzer'!B$4:B$100,'Model Analyzer'!C$4:C$100))),EvalData!C430,"NA")</f>
        <v>LNQ</v>
      </c>
      <c r="C430" s="17" t="s">
        <v>47</v>
      </c>
      <c r="D430" s="36" t="d">
        <v>2020-07-27</v>
      </c>
      <c r="E430" s="17" t="s">
        <v>38</v>
      </c>
      <c r="F430" s="36" t="d">
        <v>2020-08-22</v>
      </c>
      <c r="G430" s="30">
        <v>-647</v>
      </c>
      <c r="H430" s="32">
        <v>-2.1999999999999999E-2</v>
      </c>
      <c r="I430" s="28">
        <v>-2.222E-2</v>
      </c>
      <c r="J430" s="28">
        <v>-2.2720000000000001E-2</v>
      </c>
      <c r="K430" s="29">
        <v>1</v>
      </c>
      <c r="L430" s="30">
        <v>4</v>
      </c>
      <c r="M430" s="29">
        <v>0.90322999999999998</v>
      </c>
      <c r="N430" s="30">
        <v>51</v>
      </c>
      <c r="O430" s="30">
        <v>45.57</v>
      </c>
      <c r="P430" s="30">
        <v>2225.3000000000002</v>
      </c>
      <c r="Q430" s="30">
        <v>132.22</v>
      </c>
      <c r="R430" s="38">
        <v>0.26490999999999998</v>
      </c>
      <c r="S430" s="32">
        <v>-0.21622</v>
      </c>
      <c r="T430" s="29">
        <v>0.45641999999999999</v>
      </c>
      <c r="U430" s="29">
        <v>-0.22944000000000001</v>
      </c>
      <c r="V430" s="29">
        <v>0.43136999999999998</v>
      </c>
      <c r="W430" s="29">
        <v>0.15686</v>
      </c>
      <c r="X430" s="30">
        <v>298.76</v>
      </c>
      <c r="Y430" s="29">
        <v>0.37701000000000001</v>
      </c>
      <c r="Z430" s="29">
        <v>0.46076</v>
      </c>
      <c r="AA430" s="29">
        <v>0.44900000000000001</v>
      </c>
      <c r="AB430" s="30">
        <v>12</v>
      </c>
      <c r="AC430" s="29">
        <v>0.60714000000000001</v>
      </c>
      <c r="AD430" s="30">
        <v>51</v>
      </c>
      <c r="AE430" s="29">
        <v>1</v>
      </c>
      <c r="AF430" s="33">
        <v>9.9700000000000006</v>
      </c>
      <c r="AG430" s="33">
        <v>16.95</v>
      </c>
      <c r="AH430" s="33">
        <v>36.564999999999998</v>
      </c>
      <c r="AI430" s="33">
        <v>130.809</v>
      </c>
      <c r="AJ430" s="33">
        <v>203</v>
      </c>
      <c r="AK430" s="34">
        <v>356</v>
      </c>
      <c r="AL430" s="29">
        <v>0.17646999999999999</v>
      </c>
      <c r="AM430" s="29">
        <v>0.82352999999999998</v>
      </c>
      <c r="AN430" s="50">
        <v>61367</v>
      </c>
      <c r="AO430" s="30">
        <v>227.2</v>
      </c>
      <c r="AP430" s="29">
        <v>7.2919999999999999E-2</v>
      </c>
      <c r="AQ430" s="29">
        <v>0.15223999999999999</v>
      </c>
      <c r="AR430" s="29">
        <v>0</v>
      </c>
      <c r="AS430" s="54">
        <v>22</v>
      </c>
      <c r="AT430" s="29">
        <v>0.19231000000000001</v>
      </c>
      <c r="AU430" s="29">
        <v>0.28129999999999999</v>
      </c>
      <c r="AV430" s="54">
        <v>20</v>
      </c>
      <c r="AW430" s="29">
        <v>0.26923000000000002</v>
      </c>
    </row>
    <row r="431" spans="1:49" x14ac:dyDescent="0.2">
      <c r="A431" s="17" t="str">
        <f t="shared" si="15"/>
        <v>LSHTM</v>
      </c>
      <c r="B431" s="17" t="str">
        <f>IF(AND(OR(NOT(IsForecastDateRestricted),AND(D431&gt;=StartDate,D431&lt;=EndDate)),OR(NOT(IsTargetDateRestricted),AND(F431&gt;=FirstTargetDate,F431&lt;=EndTargetDate)),
OR(AND(Is1Week,E431="1 wk ahead inc death"),AND(Is2Week,E431="2 wk ahead inc death"),AND(Is3Week,E431="3 wk ahead inc death"),AND(Is4Week,E431="4 wk ahead inc death")),
OR(NOT(IsActiveModelsOnly),_xlfn.XLOOKUP(C431,'Model Analyzer'!B$4:B$100,'Model Analyzer'!C$4:C$100))),EvalData!C431,"NA")</f>
        <v>LSHTM</v>
      </c>
      <c r="C431" s="17" t="s">
        <v>21</v>
      </c>
      <c r="D431" s="36" t="d">
        <v>2020-07-27</v>
      </c>
      <c r="E431" s="17" t="s">
        <v>38</v>
      </c>
      <c r="F431" s="36" t="d">
        <v>2020-08-22</v>
      </c>
      <c r="G431" s="30">
        <v>12901</v>
      </c>
      <c r="H431" s="32">
        <v>0.36699999999999999</v>
      </c>
      <c r="I431" s="28">
        <v>0.44306000000000001</v>
      </c>
      <c r="J431" s="28">
        <v>0.44306000000000001</v>
      </c>
      <c r="K431" s="29">
        <v>0</v>
      </c>
      <c r="L431" s="30">
        <v>23</v>
      </c>
      <c r="M431" s="29">
        <v>0.29032000000000002</v>
      </c>
      <c r="N431" s="30">
        <v>23</v>
      </c>
      <c r="O431" s="30">
        <v>6.31</v>
      </c>
      <c r="P431" s="30">
        <v>11906.53</v>
      </c>
      <c r="Q431" s="30">
        <v>534.39</v>
      </c>
      <c r="R431" s="38">
        <v>0.26402999999999999</v>
      </c>
      <c r="S431" s="32">
        <v>0.30424000000000001</v>
      </c>
      <c r="T431" s="29">
        <v>0.59889000000000003</v>
      </c>
      <c r="U431" s="29">
        <v>0.53963000000000005</v>
      </c>
      <c r="V431" s="29">
        <v>0.30435000000000001</v>
      </c>
      <c r="W431" s="29">
        <v>0.17391000000000001</v>
      </c>
      <c r="X431" s="30">
        <v>832.61</v>
      </c>
      <c r="Y431" s="29">
        <v>0.59241999999999995</v>
      </c>
      <c r="Z431" s="29">
        <v>0.39849000000000001</v>
      </c>
      <c r="AA431" s="29">
        <v>0.217</v>
      </c>
      <c r="AB431" s="30">
        <v>20</v>
      </c>
      <c r="AC431" s="29">
        <v>0.32142999999999999</v>
      </c>
      <c r="AD431" s="30">
        <v>23</v>
      </c>
      <c r="AE431" s="29">
        <v>1</v>
      </c>
      <c r="AF431" s="33">
        <v>5.4450000000000003</v>
      </c>
      <c r="AG431" s="33">
        <v>18.187999999999999</v>
      </c>
      <c r="AH431" s="33">
        <v>47.198</v>
      </c>
      <c r="AI431" s="33">
        <v>139.85900000000001</v>
      </c>
      <c r="AJ431" s="33">
        <v>174.11199999999999</v>
      </c>
      <c r="AK431" s="34">
        <v>355.14800000000002</v>
      </c>
      <c r="AL431" s="29">
        <v>0.17391000000000001</v>
      </c>
      <c r="AM431" s="29">
        <v>0.82608999999999999</v>
      </c>
      <c r="AN431" s="50">
        <v>201489</v>
      </c>
      <c r="AO431" s="30">
        <v>335.2</v>
      </c>
      <c r="AP431" s="29">
        <v>8.949E-2</v>
      </c>
      <c r="AQ431" s="29">
        <v>0.18682000000000001</v>
      </c>
      <c r="AR431" s="29">
        <v>0</v>
      </c>
      <c r="AS431" s="54">
        <v>22</v>
      </c>
      <c r="AT431" s="29">
        <v>0.19231000000000001</v>
      </c>
      <c r="AU431" s="29">
        <v>0.15276999999999999</v>
      </c>
      <c r="AV431" s="54">
        <v>25</v>
      </c>
      <c r="AW431" s="29">
        <v>7.6920000000000002E-2</v>
      </c>
    </row>
    <row r="432" spans="1:49" x14ac:dyDescent="0.2">
      <c r="A432" s="17" t="str">
        <f t="shared" si="15"/>
        <v>MIT-CovAlliance</v>
      </c>
      <c r="B432" s="17" t="str">
        <f>IF(AND(OR(NOT(IsForecastDateRestricted),AND(D432&gt;=StartDate,D432&lt;=EndDate)),OR(NOT(IsTargetDateRestricted),AND(F432&gt;=FirstTargetDate,F432&lt;=EndTargetDate)),
OR(AND(Is1Week,E432="1 wk ahead inc death"),AND(Is2Week,E432="2 wk ahead inc death"),AND(Is3Week,E432="3 wk ahead inc death"),AND(Is4Week,E432="4 wk ahead inc death")),
OR(NOT(IsActiveModelsOnly),_xlfn.XLOOKUP(C432,'Model Analyzer'!B$4:B$100,'Model Analyzer'!C$4:C$100))),EvalData!C432,"NA")</f>
        <v>MIT-CovAlliance</v>
      </c>
      <c r="C432" s="17" t="s">
        <v>22</v>
      </c>
      <c r="D432" s="36" t="d">
        <v>2020-07-27</v>
      </c>
      <c r="E432" s="17" t="s">
        <v>38</v>
      </c>
      <c r="F432" s="36" t="d">
        <v>2020-08-22</v>
      </c>
      <c r="G432" s="30">
        <v>-13048</v>
      </c>
      <c r="H432" s="32">
        <v>-0.59399999999999997</v>
      </c>
      <c r="I432" s="28">
        <v>-0.44811000000000001</v>
      </c>
      <c r="J432" s="28">
        <v>-0.81194999999999995</v>
      </c>
      <c r="K432" s="29">
        <v>0</v>
      </c>
      <c r="L432" s="30">
        <v>30</v>
      </c>
      <c r="M432" s="29">
        <v>6.4519999999999994E-2</v>
      </c>
      <c r="N432" s="30">
        <v>51</v>
      </c>
      <c r="O432" s="30">
        <v>32.979999999999997</v>
      </c>
      <c r="P432" s="30">
        <v>12423.32</v>
      </c>
      <c r="Q432" s="30">
        <v>320.02</v>
      </c>
      <c r="R432" s="38">
        <v>0.37152000000000002</v>
      </c>
      <c r="S432" s="32">
        <v>-0.18709000000000001</v>
      </c>
      <c r="T432" s="29">
        <v>1.09009</v>
      </c>
      <c r="U432" s="29">
        <v>-0.69142000000000003</v>
      </c>
      <c r="V432" s="29">
        <v>0.31373000000000001</v>
      </c>
      <c r="W432" s="29">
        <v>0.37254999999999999</v>
      </c>
      <c r="X432" s="30">
        <v>900.28</v>
      </c>
      <c r="Y432" s="29">
        <v>0.48916999999999999</v>
      </c>
      <c r="Z432" s="29">
        <v>0.57543</v>
      </c>
      <c r="AA432" s="29">
        <v>0.247</v>
      </c>
      <c r="AB432" s="30">
        <v>18</v>
      </c>
      <c r="AC432" s="29">
        <v>0.39285999999999999</v>
      </c>
      <c r="AD432" s="30">
        <v>51</v>
      </c>
      <c r="AE432" s="29">
        <v>0.78430999999999995</v>
      </c>
      <c r="AF432" s="33">
        <v>12.154999999999999</v>
      </c>
      <c r="AG432" s="33">
        <v>12.885999999999999</v>
      </c>
      <c r="AH432" s="33">
        <v>13.722</v>
      </c>
      <c r="AI432" s="33">
        <v>19.222000000000001</v>
      </c>
      <c r="AJ432" s="33">
        <v>17.463000000000001</v>
      </c>
      <c r="AK432" s="34">
        <v>30.667000000000002</v>
      </c>
      <c r="AL432" s="29">
        <v>1.9609999999999999E-2</v>
      </c>
      <c r="AM432" s="29">
        <v>0.76471</v>
      </c>
      <c r="AN432" s="50">
        <v>336980</v>
      </c>
      <c r="AO432" s="30">
        <v>273.7</v>
      </c>
      <c r="AP432" s="29">
        <v>0.12393999999999999</v>
      </c>
      <c r="AQ432" s="29">
        <v>0.25874999999999998</v>
      </c>
      <c r="AR432" s="29">
        <v>0</v>
      </c>
      <c r="AS432" s="54">
        <v>22</v>
      </c>
      <c r="AT432" s="29">
        <v>0.19231000000000001</v>
      </c>
      <c r="AU432" s="29">
        <v>0.27614</v>
      </c>
      <c r="AV432" s="54">
        <v>21</v>
      </c>
      <c r="AW432" s="29">
        <v>0.23077</v>
      </c>
    </row>
    <row r="433" spans="1:49" x14ac:dyDescent="0.2">
      <c r="A433" s="17" t="str">
        <f t="shared" si="15"/>
        <v>MOBS</v>
      </c>
      <c r="B433" s="17" t="str">
        <f>IF(AND(OR(NOT(IsForecastDateRestricted),AND(D433&gt;=StartDate,D433&lt;=EndDate)),OR(NOT(IsTargetDateRestricted),AND(F433&gt;=FirstTargetDate,F433&lt;=EndTargetDate)),
OR(AND(Is1Week,E433="1 wk ahead inc death"),AND(Is2Week,E433="2 wk ahead inc death"),AND(Is3Week,E433="3 wk ahead inc death"),AND(Is4Week,E433="4 wk ahead inc death")),
OR(NOT(IsActiveModelsOnly),_xlfn.XLOOKUP(C433,'Model Analyzer'!B$4:B$100,'Model Analyzer'!C$4:C$100))),EvalData!C433,"NA")</f>
        <v>MOBS</v>
      </c>
      <c r="C433" s="17" t="s">
        <v>24</v>
      </c>
      <c r="D433" s="36" t="d">
        <v>2020-07-27</v>
      </c>
      <c r="E433" s="17" t="s">
        <v>38</v>
      </c>
      <c r="F433" s="36" t="d">
        <v>2020-08-22</v>
      </c>
      <c r="G433" s="30">
        <v>2355</v>
      </c>
      <c r="H433" s="32">
        <v>7.8E-2</v>
      </c>
      <c r="I433" s="28">
        <v>8.0879999999999994E-2</v>
      </c>
      <c r="J433" s="28">
        <v>8.0879999999999994E-2</v>
      </c>
      <c r="K433" s="29">
        <v>0.9</v>
      </c>
      <c r="L433" s="30">
        <v>6</v>
      </c>
      <c r="M433" s="29">
        <v>0.83870999999999996</v>
      </c>
      <c r="N433" s="30">
        <v>50</v>
      </c>
      <c r="O433" s="30">
        <v>21.85</v>
      </c>
      <c r="P433" s="30">
        <v>12785.54</v>
      </c>
      <c r="Q433" s="30">
        <v>230.68</v>
      </c>
      <c r="R433" s="38">
        <v>0.30238999999999999</v>
      </c>
      <c r="S433" s="32">
        <v>-3.2160000000000001E-2</v>
      </c>
      <c r="T433" s="29">
        <v>0.78234999999999999</v>
      </c>
      <c r="U433" s="29">
        <v>9.5409999999999995E-2</v>
      </c>
      <c r="V433" s="29">
        <v>0.38</v>
      </c>
      <c r="W433" s="29">
        <v>0.26</v>
      </c>
      <c r="X433" s="30">
        <v>554.67999999999995</v>
      </c>
      <c r="Y433" s="29">
        <v>0.61653000000000002</v>
      </c>
      <c r="Z433" s="29">
        <v>0.48624000000000001</v>
      </c>
      <c r="AA433" s="29">
        <v>0.39700000000000002</v>
      </c>
      <c r="AB433" s="30">
        <v>14</v>
      </c>
      <c r="AC433" s="29">
        <v>0.53571000000000002</v>
      </c>
      <c r="AD433" s="30">
        <v>50</v>
      </c>
      <c r="AE433" s="29">
        <v>0.72</v>
      </c>
      <c r="AF433" s="33">
        <v>1.536</v>
      </c>
      <c r="AG433" s="33">
        <v>1.8919999999999999</v>
      </c>
      <c r="AH433" s="33">
        <v>2.76</v>
      </c>
      <c r="AI433" s="33">
        <v>15.817</v>
      </c>
      <c r="AJ433" s="33">
        <v>8.109</v>
      </c>
      <c r="AK433" s="34">
        <v>46.2</v>
      </c>
      <c r="AL433" s="29">
        <v>0.06</v>
      </c>
      <c r="AM433" s="29">
        <v>0.22</v>
      </c>
      <c r="AN433" s="50">
        <v>201862</v>
      </c>
      <c r="AO433" s="30">
        <v>303.10000000000002</v>
      </c>
      <c r="AP433" s="29">
        <v>0.46792</v>
      </c>
      <c r="AQ433" s="29">
        <v>0.97687000000000002</v>
      </c>
      <c r="AR433" s="29">
        <v>0.45400000000000001</v>
      </c>
      <c r="AS433" s="54">
        <v>3</v>
      </c>
      <c r="AT433" s="29">
        <v>0.92308000000000001</v>
      </c>
      <c r="AU433" s="29">
        <v>0.74251</v>
      </c>
      <c r="AV433" s="54">
        <v>6</v>
      </c>
      <c r="AW433" s="29">
        <v>0.80769000000000002</v>
      </c>
    </row>
    <row r="434" spans="1:49" x14ac:dyDescent="0.2">
      <c r="A434" s="17" t="str">
        <f t="shared" si="15"/>
        <v>NotreDame-Mobility</v>
      </c>
      <c r="B434" s="17" t="str">
        <f>IF(AND(OR(NOT(IsForecastDateRestricted),AND(D434&gt;=StartDate,D434&lt;=EndDate)),OR(NOT(IsTargetDateRestricted),AND(F434&gt;=FirstTargetDate,F434&lt;=EndTargetDate)),
OR(AND(Is1Week,E434="1 wk ahead inc death"),AND(Is2Week,E434="2 wk ahead inc death"),AND(Is3Week,E434="3 wk ahead inc death"),AND(Is4Week,E434="4 wk ahead inc death")),
OR(NOT(IsActiveModelsOnly),_xlfn.XLOOKUP(C434,'Model Analyzer'!B$4:B$100,'Model Analyzer'!C$4:C$100))),EvalData!C434,"NA")</f>
        <v>NotreDame-Mobility</v>
      </c>
      <c r="C434" s="17" t="s">
        <v>25</v>
      </c>
      <c r="D434" s="36" t="d">
        <v>2020-07-27</v>
      </c>
      <c r="E434" s="17" t="s">
        <v>38</v>
      </c>
      <c r="F434" s="36" t="d">
        <v>2020-08-22</v>
      </c>
      <c r="G434" s="30">
        <v>-7837</v>
      </c>
      <c r="H434" s="32">
        <v>-0.314</v>
      </c>
      <c r="I434" s="28">
        <v>-0.26915</v>
      </c>
      <c r="J434" s="28">
        <v>-0.36825999999999998</v>
      </c>
      <c r="K434" s="29">
        <v>0</v>
      </c>
      <c r="L434" s="30">
        <v>22</v>
      </c>
      <c r="M434" s="29">
        <v>0.32257999999999998</v>
      </c>
      <c r="N434" s="30">
        <v>51</v>
      </c>
      <c r="O434" s="30">
        <v>25.3</v>
      </c>
      <c r="P434" s="30">
        <v>7605.88</v>
      </c>
      <c r="Q434" s="30">
        <v>242.25</v>
      </c>
      <c r="R434" s="38">
        <v>0.49819999999999998</v>
      </c>
      <c r="S434" s="32">
        <v>-0.42743999999999999</v>
      </c>
      <c r="T434" s="29">
        <v>0.95874999999999999</v>
      </c>
      <c r="U434" s="29">
        <v>-0.51268000000000002</v>
      </c>
      <c r="V434" s="29">
        <v>0.17646999999999999</v>
      </c>
      <c r="W434" s="29">
        <v>0.43136999999999998</v>
      </c>
      <c r="X434" s="30">
        <v>505.26</v>
      </c>
      <c r="Y434" s="29">
        <v>0.53717999999999999</v>
      </c>
      <c r="Z434" s="29">
        <v>0.57074999999999998</v>
      </c>
      <c r="AA434" s="29">
        <v>0.216</v>
      </c>
      <c r="AB434" s="30">
        <v>21</v>
      </c>
      <c r="AC434" s="29">
        <v>0.28571000000000002</v>
      </c>
      <c r="AD434" s="30">
        <v>51</v>
      </c>
      <c r="AE434" s="29">
        <v>0.80391999999999997</v>
      </c>
      <c r="AF434" s="33">
        <v>3.09</v>
      </c>
      <c r="AG434" s="33">
        <v>4.6210000000000004</v>
      </c>
      <c r="AH434" s="33">
        <v>18.332999999999998</v>
      </c>
      <c r="AI434" s="33">
        <v>81.325999999999993</v>
      </c>
      <c r="AJ434" s="33">
        <v>91.286000000000001</v>
      </c>
      <c r="AK434" s="34">
        <v>204</v>
      </c>
      <c r="AL434" s="29">
        <v>0.13725000000000001</v>
      </c>
      <c r="AM434" s="29">
        <v>0.50980000000000003</v>
      </c>
      <c r="AN434" s="50">
        <v>150888</v>
      </c>
      <c r="AO434" s="30">
        <v>241.1</v>
      </c>
      <c r="AP434" s="29">
        <v>0.19508</v>
      </c>
      <c r="AQ434" s="29">
        <v>0.40726000000000001</v>
      </c>
      <c r="AR434" s="29">
        <v>0.16500000000000001</v>
      </c>
      <c r="AS434" s="54">
        <v>15</v>
      </c>
      <c r="AT434" s="29">
        <v>0.46154000000000001</v>
      </c>
      <c r="AU434" s="29">
        <v>0.49489</v>
      </c>
      <c r="AV434" s="54">
        <v>16</v>
      </c>
      <c r="AW434" s="29">
        <v>0.42308000000000001</v>
      </c>
    </row>
    <row r="435" spans="1:49" x14ac:dyDescent="0.2">
      <c r="A435" s="17" t="str">
        <f t="shared" si="15"/>
        <v>Oliver Wyman</v>
      </c>
      <c r="B435" s="17" t="str">
        <f>IF(AND(OR(NOT(IsForecastDateRestricted),AND(D435&gt;=StartDate,D435&lt;=EndDate)),OR(NOT(IsTargetDateRestricted),AND(F435&gt;=FirstTargetDate,F435&lt;=EndTargetDate)),
OR(AND(Is1Week,E435="1 wk ahead inc death"),AND(Is2Week,E435="2 wk ahead inc death"),AND(Is3Week,E435="3 wk ahead inc death"),AND(Is4Week,E435="4 wk ahead inc death")),
OR(NOT(IsActiveModelsOnly),_xlfn.XLOOKUP(C435,'Model Analyzer'!B$4:B$100,'Model Analyzer'!C$4:C$100))),EvalData!C435,"NA")</f>
        <v>Oliver Wyman</v>
      </c>
      <c r="C435" s="17" t="s">
        <v>26</v>
      </c>
      <c r="D435" s="36" t="d">
        <v>2020-07-27</v>
      </c>
      <c r="E435" s="17" t="s">
        <v>38</v>
      </c>
      <c r="F435" s="36" t="d">
        <v>2020-08-22</v>
      </c>
      <c r="G435" s="30">
        <v>-152</v>
      </c>
      <c r="H435" s="32">
        <v>-5.0000000000000001E-3</v>
      </c>
      <c r="I435" s="28">
        <v>-5.2199999999999998E-3</v>
      </c>
      <c r="J435" s="28">
        <v>-5.2500000000000003E-3</v>
      </c>
      <c r="K435" s="29">
        <v>1</v>
      </c>
      <c r="L435" s="30">
        <v>1</v>
      </c>
      <c r="M435" s="29">
        <v>1</v>
      </c>
      <c r="N435" s="30">
        <v>51</v>
      </c>
      <c r="O435" s="30">
        <v>13.78</v>
      </c>
      <c r="P435" s="30">
        <v>3191.76</v>
      </c>
      <c r="Q435" s="30">
        <v>118.12</v>
      </c>
      <c r="R435" s="38">
        <v>0.25158000000000003</v>
      </c>
      <c r="S435" s="32">
        <v>5.2609999999999997E-2</v>
      </c>
      <c r="T435" s="29">
        <v>0.51390999999999998</v>
      </c>
      <c r="U435" s="29">
        <v>0.11666</v>
      </c>
      <c r="V435" s="29">
        <v>0.45097999999999999</v>
      </c>
      <c r="W435" s="29">
        <v>0.13725000000000001</v>
      </c>
      <c r="X435" s="30">
        <v>217.57</v>
      </c>
      <c r="Y435" s="29">
        <v>0.43630000000000002</v>
      </c>
      <c r="Z435" s="29">
        <v>0.37086999999999998</v>
      </c>
      <c r="AA435" s="29">
        <v>0.68200000000000005</v>
      </c>
      <c r="AB435" s="30">
        <v>5</v>
      </c>
      <c r="AC435" s="29">
        <v>0.85714000000000001</v>
      </c>
      <c r="AD435" s="30">
        <v>51</v>
      </c>
      <c r="AE435" s="29">
        <v>0.98038999999999998</v>
      </c>
      <c r="AF435" s="33">
        <v>3.7149999999999999</v>
      </c>
      <c r="AG435" s="33">
        <v>4.8650000000000002</v>
      </c>
      <c r="AH435" s="33">
        <v>19.556000000000001</v>
      </c>
      <c r="AI435" s="33">
        <v>304.58999999999997</v>
      </c>
      <c r="AJ435" s="33">
        <v>122</v>
      </c>
      <c r="AK435" s="34">
        <v>986</v>
      </c>
      <c r="AL435" s="29">
        <v>0.23529</v>
      </c>
      <c r="AM435" s="29">
        <v>0.56862999999999997</v>
      </c>
      <c r="AN435" s="50">
        <v>58782</v>
      </c>
      <c r="AO435" s="30">
        <v>188.9</v>
      </c>
      <c r="AP435" s="29">
        <v>0.1681</v>
      </c>
      <c r="AQ435" s="29">
        <v>0.35093000000000002</v>
      </c>
      <c r="AR435" s="29">
        <v>0.186</v>
      </c>
      <c r="AS435" s="54">
        <v>14</v>
      </c>
      <c r="AT435" s="29">
        <v>0.5</v>
      </c>
      <c r="AU435" s="29">
        <v>0.57870999999999995</v>
      </c>
      <c r="AV435" s="54">
        <v>13</v>
      </c>
      <c r="AW435" s="29">
        <v>0.53846000000000005</v>
      </c>
    </row>
    <row r="436" spans="1:49" x14ac:dyDescent="0.2">
      <c r="A436" s="17" t="str">
        <f t="shared" si="15"/>
        <v>PSI</v>
      </c>
      <c r="B436" s="17" t="str">
        <f>IF(AND(OR(NOT(IsForecastDateRestricted),AND(D436&gt;=StartDate,D436&lt;=EndDate)),OR(NOT(IsTargetDateRestricted),AND(F436&gt;=FirstTargetDate,F436&lt;=EndTargetDate)),
OR(AND(Is1Week,E436="1 wk ahead inc death"),AND(Is2Week,E436="2 wk ahead inc death"),AND(Is3Week,E436="3 wk ahead inc death"),AND(Is4Week,E436="4 wk ahead inc death")),
OR(NOT(IsActiveModelsOnly),_xlfn.XLOOKUP(C436,'Model Analyzer'!B$4:B$100,'Model Analyzer'!C$4:C$100))),EvalData!C436,"NA")</f>
        <v>PSI</v>
      </c>
      <c r="C436" s="17" t="s">
        <v>27</v>
      </c>
      <c r="D436" s="36" t="d">
        <v>2020-07-27</v>
      </c>
      <c r="E436" s="17" t="s">
        <v>38</v>
      </c>
      <c r="F436" s="36" t="d">
        <v>2020-08-22</v>
      </c>
      <c r="G436" s="30">
        <v>14493</v>
      </c>
      <c r="H436" s="32">
        <v>0.40400000000000003</v>
      </c>
      <c r="I436" s="28">
        <v>0.49773000000000001</v>
      </c>
      <c r="J436" s="28">
        <v>0.49773000000000001</v>
      </c>
      <c r="K436" s="29">
        <v>0</v>
      </c>
      <c r="L436" s="30">
        <v>25</v>
      </c>
      <c r="M436" s="29">
        <v>0.22581000000000001</v>
      </c>
      <c r="N436" s="30">
        <v>51</v>
      </c>
      <c r="O436" s="30">
        <v>80.13</v>
      </c>
      <c r="P436" s="30">
        <v>28791.21</v>
      </c>
      <c r="Q436" s="30">
        <v>474.98</v>
      </c>
      <c r="R436" s="38">
        <v>0.61017999999999994</v>
      </c>
      <c r="S436" s="32">
        <v>-0.45199</v>
      </c>
      <c r="T436" s="29">
        <v>2.1086399999999998</v>
      </c>
      <c r="U436" s="29">
        <v>-1.19964</v>
      </c>
      <c r="V436" s="29">
        <v>0.13725000000000001</v>
      </c>
      <c r="W436" s="29">
        <v>0.49020000000000002</v>
      </c>
      <c r="X436" s="30">
        <v>1302.2</v>
      </c>
      <c r="Y436" s="29">
        <v>0.80545999999999995</v>
      </c>
      <c r="Z436" s="29">
        <v>0.79469000000000001</v>
      </c>
      <c r="AA436" s="29">
        <v>8.9999999999999993E-3</v>
      </c>
      <c r="AB436" s="30">
        <v>29</v>
      </c>
      <c r="AC436" s="29">
        <v>0</v>
      </c>
      <c r="AD436" s="30">
        <v>51</v>
      </c>
      <c r="AE436" s="29">
        <v>0.29411999999999999</v>
      </c>
      <c r="AF436" s="33">
        <v>1.3740000000000001</v>
      </c>
      <c r="AG436" s="33">
        <v>1.5760000000000001</v>
      </c>
      <c r="AH436" s="33">
        <v>1.9890000000000001</v>
      </c>
      <c r="AI436" s="33">
        <v>31.460999999999999</v>
      </c>
      <c r="AJ436" s="33">
        <v>7.0830000000000002</v>
      </c>
      <c r="AK436" s="34">
        <v>18</v>
      </c>
      <c r="AL436" s="29">
        <v>7.843E-2</v>
      </c>
      <c r="AM436" s="29">
        <v>7.843E-2</v>
      </c>
      <c r="AN436" s="50">
        <v>690185</v>
      </c>
      <c r="AO436" s="30">
        <v>861.8</v>
      </c>
      <c r="AP436" s="29">
        <v>0.55262</v>
      </c>
      <c r="AQ436" s="29">
        <v>1</v>
      </c>
      <c r="AR436" s="29">
        <v>0.14399999999999999</v>
      </c>
      <c r="AS436" s="54">
        <v>16</v>
      </c>
      <c r="AT436" s="29">
        <v>0.42308000000000001</v>
      </c>
      <c r="AU436" s="29">
        <v>0.30959999999999999</v>
      </c>
      <c r="AV436" s="54">
        <v>19</v>
      </c>
      <c r="AW436" s="29">
        <v>0.30769000000000002</v>
      </c>
    </row>
    <row r="437" spans="1:49" x14ac:dyDescent="0.2">
      <c r="A437" s="17" t="str">
        <f t="shared" si="15"/>
        <v>QJHong</v>
      </c>
      <c r="B437" s="17" t="str">
        <f>IF(AND(OR(NOT(IsForecastDateRestricted),AND(D437&gt;=StartDate,D437&lt;=EndDate)),OR(NOT(IsTargetDateRestricted),AND(F437&gt;=FirstTargetDate,F437&lt;=EndTargetDate)),
OR(AND(Is1Week,E437="1 wk ahead inc death"),AND(Is2Week,E437="2 wk ahead inc death"),AND(Is3Week,E437="3 wk ahead inc death"),AND(Is4Week,E437="4 wk ahead inc death")),
OR(NOT(IsActiveModelsOnly),_xlfn.XLOOKUP(C437,'Model Analyzer'!B$4:B$100,'Model Analyzer'!C$4:C$100))),EvalData!C437,"NA")</f>
        <v>QJHong</v>
      </c>
      <c r="C437" s="17" t="s">
        <v>28</v>
      </c>
      <c r="D437" s="36" t="d">
        <v>2020-07-27</v>
      </c>
      <c r="E437" s="17" t="s">
        <v>38</v>
      </c>
      <c r="F437" s="36" t="d">
        <v>2020-08-22</v>
      </c>
      <c r="G437" s="30">
        <v>2698</v>
      </c>
      <c r="H437" s="32">
        <v>8.8999999999999996E-2</v>
      </c>
      <c r="I437" s="28">
        <v>9.2660000000000006E-2</v>
      </c>
      <c r="J437" s="28">
        <v>9.2660000000000006E-2</v>
      </c>
      <c r="K437" s="29">
        <v>0.9</v>
      </c>
      <c r="L437" s="30">
        <v>9</v>
      </c>
      <c r="M437" s="29">
        <v>0.74194000000000004</v>
      </c>
      <c r="O437" s="30"/>
      <c r="P437" s="30"/>
      <c r="Q437" s="30"/>
      <c r="R437" s="38"/>
    </row>
    <row r="438" spans="1:49" x14ac:dyDescent="0.2">
      <c r="A438" s="17" t="str">
        <f t="shared" si="15"/>
        <v>STH</v>
      </c>
      <c r="B438" s="17" t="str">
        <f>IF(AND(OR(NOT(IsForecastDateRestricted),AND(D438&gt;=StartDate,D438&lt;=EndDate)),OR(NOT(IsTargetDateRestricted),AND(F438&gt;=FirstTargetDate,F438&lt;=EndTargetDate)),
OR(AND(Is1Week,E438="1 wk ahead inc death"),AND(Is2Week,E438="2 wk ahead inc death"),AND(Is3Week,E438="3 wk ahead inc death"),AND(Is4Week,E438="4 wk ahead inc death")),
OR(NOT(IsActiveModelsOnly),_xlfn.XLOOKUP(C438,'Model Analyzer'!B$4:B$100,'Model Analyzer'!C$4:C$100))),EvalData!C438,"NA")</f>
        <v>STH</v>
      </c>
      <c r="C438" s="17" t="s">
        <v>42</v>
      </c>
      <c r="D438" s="36" t="d">
        <v>2020-07-27</v>
      </c>
      <c r="E438" s="17" t="s">
        <v>38</v>
      </c>
      <c r="F438" s="36" t="d">
        <v>2020-08-22</v>
      </c>
      <c r="G438" s="30">
        <v>7768</v>
      </c>
      <c r="H438" s="32">
        <v>0.23599999999999999</v>
      </c>
      <c r="I438" s="28">
        <v>0.26678000000000002</v>
      </c>
      <c r="J438" s="28">
        <v>0.26678000000000002</v>
      </c>
      <c r="K438" s="29">
        <v>0.75</v>
      </c>
      <c r="L438" s="30">
        <v>19</v>
      </c>
      <c r="M438" s="29">
        <v>0.41935</v>
      </c>
      <c r="O438" s="30"/>
      <c r="P438" s="30"/>
      <c r="Q438" s="30"/>
      <c r="R438" s="38"/>
    </row>
    <row r="439" spans="1:49" x14ac:dyDescent="0.2">
      <c r="A439" s="17" t="str">
        <f t="shared" si="15"/>
        <v>UA</v>
      </c>
      <c r="B439" s="17" t="str">
        <f>IF(AND(OR(NOT(IsForecastDateRestricted),AND(D439&gt;=StartDate,D439&lt;=EndDate)),OR(NOT(IsTargetDateRestricted),AND(F439&gt;=FirstTargetDate,F439&lt;=EndTargetDate)),
OR(AND(Is1Week,E439="1 wk ahead inc death"),AND(Is2Week,E439="2 wk ahead inc death"),AND(Is3Week,E439="3 wk ahead inc death"),AND(Is4Week,E439="4 wk ahead inc death")),
OR(NOT(IsActiveModelsOnly),_xlfn.XLOOKUP(C439,'Model Analyzer'!B$4:B$100,'Model Analyzer'!C$4:C$100))),EvalData!C439,"NA")</f>
        <v>UA</v>
      </c>
      <c r="C439" s="17" t="s">
        <v>29</v>
      </c>
      <c r="D439" s="36" t="d">
        <v>2020-07-27</v>
      </c>
      <c r="E439" s="17" t="s">
        <v>38</v>
      </c>
      <c r="F439" s="36" t="d">
        <v>2020-08-22</v>
      </c>
      <c r="G439" s="30">
        <v>512</v>
      </c>
      <c r="H439" s="32">
        <v>1.7000000000000001E-2</v>
      </c>
      <c r="I439" s="28">
        <v>1.7579999999999998E-2</v>
      </c>
      <c r="J439" s="28">
        <v>1.7579999999999998E-2</v>
      </c>
      <c r="K439" s="29">
        <v>1</v>
      </c>
      <c r="L439" s="30">
        <v>3</v>
      </c>
      <c r="M439" s="29">
        <v>0.93547999999999998</v>
      </c>
      <c r="N439" s="30">
        <v>51</v>
      </c>
      <c r="O439" s="30">
        <v>17.100000000000001</v>
      </c>
      <c r="P439" s="30">
        <v>3662.96</v>
      </c>
      <c r="Q439" s="30">
        <v>114.27</v>
      </c>
      <c r="R439" s="38">
        <v>0.21490000000000001</v>
      </c>
      <c r="S439" s="32">
        <v>8.1790000000000002E-2</v>
      </c>
      <c r="T439" s="29">
        <v>0.60180999999999996</v>
      </c>
      <c r="U439" s="29">
        <v>0.19377</v>
      </c>
      <c r="V439" s="29">
        <v>0.47059000000000001</v>
      </c>
      <c r="W439" s="29">
        <v>0.13725000000000001</v>
      </c>
      <c r="X439" s="30">
        <v>246.27</v>
      </c>
      <c r="Y439" s="29">
        <v>0.50897000000000003</v>
      </c>
      <c r="Z439" s="29">
        <v>0.37667</v>
      </c>
      <c r="AA439" s="29">
        <v>0.68100000000000005</v>
      </c>
      <c r="AB439" s="30">
        <v>6</v>
      </c>
      <c r="AC439" s="29">
        <v>0.82142999999999999</v>
      </c>
      <c r="AD439" s="30">
        <v>51</v>
      </c>
      <c r="AE439" s="29">
        <v>0.64705999999999997</v>
      </c>
      <c r="AF439" s="33">
        <v>1.3580000000000001</v>
      </c>
      <c r="AG439" s="33">
        <v>1.528</v>
      </c>
      <c r="AH439" s="33">
        <v>1.823</v>
      </c>
      <c r="AI439" s="33">
        <v>2.9209999999999998</v>
      </c>
      <c r="AJ439" s="33">
        <v>2.492</v>
      </c>
      <c r="AK439" s="34">
        <v>4.4169999999999998</v>
      </c>
      <c r="AL439" s="29">
        <v>1.9609999999999999E-2</v>
      </c>
      <c r="AM439" s="29">
        <v>5.8819999999999997E-2</v>
      </c>
      <c r="AN439" s="50">
        <v>114513</v>
      </c>
      <c r="AO439" s="30">
        <v>463.1</v>
      </c>
      <c r="AP439" s="29">
        <v>0.65512000000000004</v>
      </c>
      <c r="AQ439" s="29">
        <v>1</v>
      </c>
      <c r="AR439" s="29">
        <v>0.59899999999999998</v>
      </c>
      <c r="AS439" s="54">
        <v>2</v>
      </c>
      <c r="AT439" s="29">
        <v>0.96153999999999995</v>
      </c>
      <c r="AU439" s="29">
        <v>0.68110999999999999</v>
      </c>
      <c r="AV439" s="54">
        <v>8</v>
      </c>
      <c r="AW439" s="29">
        <v>0.73077000000000003</v>
      </c>
    </row>
    <row r="440" spans="1:49" x14ac:dyDescent="0.2">
      <c r="A440" s="17" t="str">
        <f t="shared" si="15"/>
        <v>UCLA</v>
      </c>
      <c r="B440" s="17" t="str">
        <f>IF(AND(OR(NOT(IsForecastDateRestricted),AND(D440&gt;=StartDate,D440&lt;=EndDate)),OR(NOT(IsTargetDateRestricted),AND(F440&gt;=FirstTargetDate,F440&lt;=EndTargetDate)),
OR(AND(Is1Week,E440="1 wk ahead inc death"),AND(Is2Week,E440="2 wk ahead inc death"),AND(Is3Week,E440="3 wk ahead inc death"),AND(Is4Week,E440="4 wk ahead inc death")),
OR(NOT(IsActiveModelsOnly),_xlfn.XLOOKUP(C440,'Model Analyzer'!B$4:B$100,'Model Analyzer'!C$4:C$100))),EvalData!C440,"NA")</f>
        <v>UCLA</v>
      </c>
      <c r="C440" s="17" t="s">
        <v>30</v>
      </c>
      <c r="D440" s="36" t="d">
        <v>2020-07-27</v>
      </c>
      <c r="E440" s="17" t="s">
        <v>38</v>
      </c>
      <c r="F440" s="36" t="d">
        <v>2020-08-22</v>
      </c>
      <c r="G440" s="30">
        <v>-2232</v>
      </c>
      <c r="H440" s="32">
        <v>-0.08</v>
      </c>
      <c r="I440" s="28">
        <v>-7.6649999999999996E-2</v>
      </c>
      <c r="J440" s="28">
        <v>-8.3019999999999997E-2</v>
      </c>
      <c r="K440" s="29">
        <v>0.9</v>
      </c>
      <c r="L440" s="30">
        <v>8</v>
      </c>
      <c r="M440" s="29">
        <v>0.77419000000000004</v>
      </c>
      <c r="N440" s="30">
        <v>51</v>
      </c>
      <c r="O440" s="30">
        <v>51.49</v>
      </c>
      <c r="P440" s="30">
        <v>6030.64</v>
      </c>
      <c r="Q440" s="30">
        <v>142.25</v>
      </c>
      <c r="R440" s="38">
        <v>0.29300999999999999</v>
      </c>
      <c r="S440" s="32">
        <v>-0.18293999999999999</v>
      </c>
      <c r="T440" s="29">
        <v>1.5280400000000001</v>
      </c>
      <c r="U440" s="29">
        <v>-0.71941999999999995</v>
      </c>
      <c r="V440" s="29">
        <v>0.33333000000000002</v>
      </c>
      <c r="W440" s="29">
        <v>0.23529</v>
      </c>
      <c r="X440" s="30">
        <v>333.4</v>
      </c>
      <c r="Y440" s="29">
        <v>0.66737000000000002</v>
      </c>
      <c r="Z440" s="29">
        <v>0.53356999999999999</v>
      </c>
      <c r="AA440" s="29">
        <v>0.36899999999999999</v>
      </c>
      <c r="AB440" s="30">
        <v>15</v>
      </c>
      <c r="AC440" s="29">
        <v>0.5</v>
      </c>
      <c r="AD440" s="30">
        <v>51</v>
      </c>
      <c r="AE440" s="29">
        <v>0.25490000000000002</v>
      </c>
      <c r="AF440" s="33">
        <v>1.157</v>
      </c>
      <c r="AG440" s="33">
        <v>1.19</v>
      </c>
      <c r="AH440" s="33">
        <v>1.3</v>
      </c>
      <c r="AI440" s="33">
        <v>2.38</v>
      </c>
      <c r="AJ440" s="33">
        <v>1.5309999999999999</v>
      </c>
      <c r="AK440" s="34">
        <v>6</v>
      </c>
      <c r="AL440" s="29">
        <v>3.9219999999999998E-2</v>
      </c>
      <c r="AM440" s="29">
        <v>1.9609999999999999E-2</v>
      </c>
      <c r="AN440" s="50">
        <v>205444</v>
      </c>
      <c r="AO440" s="30">
        <v>1060.3</v>
      </c>
      <c r="AP440" s="29">
        <v>0.76839999999999997</v>
      </c>
      <c r="AQ440" s="29">
        <v>1</v>
      </c>
      <c r="AR440" s="29">
        <v>0.20599999999999999</v>
      </c>
      <c r="AS440" s="54">
        <v>13</v>
      </c>
      <c r="AT440" s="29">
        <v>0.53846000000000005</v>
      </c>
      <c r="AU440" s="29">
        <v>0.26832</v>
      </c>
      <c r="AV440" s="54">
        <v>22</v>
      </c>
      <c r="AW440" s="29">
        <v>0.19231000000000001</v>
      </c>
    </row>
    <row r="441" spans="1:49" x14ac:dyDescent="0.2">
      <c r="A441" s="17" t="str">
        <f t="shared" si="15"/>
        <v>UCM</v>
      </c>
      <c r="B441" s="17" t="str">
        <f>IF(AND(OR(NOT(IsForecastDateRestricted),AND(D441&gt;=StartDate,D441&lt;=EndDate)),OR(NOT(IsTargetDateRestricted),AND(F441&gt;=FirstTargetDate,F441&lt;=EndTargetDate)),
OR(AND(Is1Week,E441="1 wk ahead inc death"),AND(Is2Week,E441="2 wk ahead inc death"),AND(Is3Week,E441="3 wk ahead inc death"),AND(Is4Week,E441="4 wk ahead inc death")),
OR(NOT(IsActiveModelsOnly),_xlfn.XLOOKUP(C441,'Model Analyzer'!B$4:B$100,'Model Analyzer'!C$4:C$100))),EvalData!C441,"NA")</f>
        <v>UCM</v>
      </c>
      <c r="C441" s="17" t="s">
        <v>48</v>
      </c>
      <c r="D441" s="36" t="d">
        <v>2020-07-27</v>
      </c>
      <c r="E441" s="17" t="s">
        <v>38</v>
      </c>
      <c r="F441" s="36" t="d">
        <v>2020-08-22</v>
      </c>
      <c r="G441" s="30">
        <v>-9966</v>
      </c>
      <c r="H441" s="32">
        <v>-0.41899999999999998</v>
      </c>
      <c r="I441" s="28">
        <v>-0.34226000000000001</v>
      </c>
      <c r="J441" s="28">
        <v>-0.52036000000000004</v>
      </c>
      <c r="K441" s="29">
        <v>0</v>
      </c>
      <c r="L441" s="30">
        <v>26</v>
      </c>
      <c r="M441" s="29">
        <v>0.19355</v>
      </c>
      <c r="O441" s="30"/>
      <c r="P441" s="30"/>
      <c r="Q441" s="30"/>
      <c r="R441" s="38"/>
    </row>
    <row r="442" spans="1:49" x14ac:dyDescent="0.2">
      <c r="A442" s="17" t="str">
        <f t="shared" si="15"/>
        <v>UM</v>
      </c>
      <c r="B442" s="17" t="str">
        <f>IF(AND(OR(NOT(IsForecastDateRestricted),AND(D442&gt;=StartDate,D442&lt;=EndDate)),OR(NOT(IsTargetDateRestricted),AND(F442&gt;=FirstTargetDate,F442&lt;=EndTargetDate)),
OR(AND(Is1Week,E442="1 wk ahead inc death"),AND(Is2Week,E442="2 wk ahead inc death"),AND(Is3Week,E442="3 wk ahead inc death"),AND(Is4Week,E442="4 wk ahead inc death")),
OR(NOT(IsActiveModelsOnly),_xlfn.XLOOKUP(C442,'Model Analyzer'!B$4:B$100,'Model Analyzer'!C$4:C$100))),EvalData!C442,"NA")</f>
        <v>UM</v>
      </c>
      <c r="C442" s="17" t="s">
        <v>31</v>
      </c>
      <c r="D442" s="36" t="d">
        <v>2020-07-27</v>
      </c>
      <c r="E442" s="17" t="s">
        <v>38</v>
      </c>
      <c r="F442" s="36" t="d">
        <v>2020-08-22</v>
      </c>
      <c r="G442" s="30">
        <v>-10348</v>
      </c>
      <c r="H442" s="32">
        <v>-0.439</v>
      </c>
      <c r="I442" s="28">
        <v>-0.35537999999999997</v>
      </c>
      <c r="J442" s="28">
        <v>-0.55130999999999997</v>
      </c>
      <c r="K442" s="29">
        <v>0</v>
      </c>
      <c r="L442" s="30">
        <v>27</v>
      </c>
      <c r="M442" s="29">
        <v>0.16128999999999999</v>
      </c>
      <c r="N442" s="30">
        <v>28</v>
      </c>
      <c r="O442" s="30">
        <v>9.11</v>
      </c>
      <c r="P442" s="30">
        <v>4789.6899999999996</v>
      </c>
      <c r="Q442" s="30">
        <v>319.79000000000002</v>
      </c>
      <c r="R442" s="38">
        <v>0.29533999999999999</v>
      </c>
      <c r="S442" s="32">
        <v>-0.13619000000000001</v>
      </c>
      <c r="T442" s="29">
        <v>0.67145999999999995</v>
      </c>
      <c r="U442" s="29">
        <v>0.13306000000000001</v>
      </c>
      <c r="V442" s="29">
        <v>0.32142999999999999</v>
      </c>
      <c r="W442" s="29">
        <v>0.14285999999999999</v>
      </c>
      <c r="X442" s="30">
        <v>573.4</v>
      </c>
      <c r="Y442" s="29">
        <v>0.57049000000000005</v>
      </c>
      <c r="Z442" s="29">
        <v>0.40458</v>
      </c>
      <c r="AA442" s="29">
        <v>0.27300000000000002</v>
      </c>
      <c r="AB442" s="30">
        <v>17</v>
      </c>
      <c r="AC442" s="29">
        <v>0.42857000000000001</v>
      </c>
      <c r="AD442" s="30">
        <v>28</v>
      </c>
      <c r="AE442" s="29">
        <v>0.60714000000000001</v>
      </c>
      <c r="AF442" s="33">
        <v>2.7789999999999999</v>
      </c>
      <c r="AG442" s="33">
        <v>3.6539999999999999</v>
      </c>
      <c r="AH442" s="33">
        <v>5.9909999999999997</v>
      </c>
      <c r="AI442" s="33">
        <v>688.99300000000005</v>
      </c>
      <c r="AJ442" s="33">
        <v>393.5</v>
      </c>
      <c r="AK442" s="34">
        <v>1833.4</v>
      </c>
      <c r="AL442" s="29">
        <v>3.5709999999999999E-2</v>
      </c>
      <c r="AM442" s="29">
        <v>0.42857000000000001</v>
      </c>
      <c r="AN442" s="50">
        <v>164769</v>
      </c>
      <c r="AO442" s="30">
        <v>158.4</v>
      </c>
      <c r="AP442" s="29">
        <v>0.25580000000000003</v>
      </c>
      <c r="AQ442" s="29">
        <v>0.53402000000000005</v>
      </c>
      <c r="AR442" s="29">
        <v>8.3000000000000004E-2</v>
      </c>
      <c r="AS442" s="54">
        <v>21</v>
      </c>
      <c r="AT442" s="29">
        <v>0.23077</v>
      </c>
      <c r="AU442" s="29">
        <v>0.23166</v>
      </c>
      <c r="AV442" s="54">
        <v>23</v>
      </c>
      <c r="AW442" s="29">
        <v>0.15384999999999999</v>
      </c>
    </row>
    <row r="443" spans="1:49" x14ac:dyDescent="0.2">
      <c r="A443" s="17" t="str">
        <f t="shared" si="15"/>
        <v>UMass-MB</v>
      </c>
      <c r="B443" s="17" t="str">
        <f>IF(AND(OR(NOT(IsForecastDateRestricted),AND(D443&gt;=StartDate,D443&lt;=EndDate)),OR(NOT(IsTargetDateRestricted),AND(F443&gt;=FirstTargetDate,F443&lt;=EndTargetDate)),
OR(AND(Is1Week,E443="1 wk ahead inc death"),AND(Is2Week,E443="2 wk ahead inc death"),AND(Is3Week,E443="3 wk ahead inc death"),AND(Is4Week,E443="4 wk ahead inc death")),
OR(NOT(IsActiveModelsOnly),_xlfn.XLOOKUP(C443,'Model Analyzer'!B$4:B$100,'Model Analyzer'!C$4:C$100))),EvalData!C443,"NA")</f>
        <v>UMass-MB</v>
      </c>
      <c r="C443" s="17" t="s">
        <v>32</v>
      </c>
      <c r="D443" s="36" t="d">
        <v>2020-07-27</v>
      </c>
      <c r="E443" s="17" t="s">
        <v>38</v>
      </c>
      <c r="F443" s="36" t="d">
        <v>2020-08-22</v>
      </c>
      <c r="G443" s="30">
        <v>-4704</v>
      </c>
      <c r="H443" s="32">
        <v>-0.17599999999999999</v>
      </c>
      <c r="I443" s="28">
        <v>-0.16155</v>
      </c>
      <c r="J443" s="28">
        <v>-0.19267999999999999</v>
      </c>
      <c r="K443" s="29">
        <v>0.75</v>
      </c>
      <c r="L443" s="30">
        <v>14</v>
      </c>
      <c r="M443" s="29">
        <v>0.58065</v>
      </c>
      <c r="N443" s="30">
        <v>51</v>
      </c>
      <c r="O443" s="30">
        <v>30.22</v>
      </c>
      <c r="P443" s="30">
        <v>67248.75</v>
      </c>
      <c r="Q443" s="30">
        <v>195.2</v>
      </c>
      <c r="R443" s="38">
        <v>0.22467000000000001</v>
      </c>
      <c r="S443" s="32">
        <v>-8.4440000000000001E-2</v>
      </c>
      <c r="T443" s="29">
        <v>1.5879099999999999</v>
      </c>
      <c r="U443" s="29">
        <v>0.95845000000000002</v>
      </c>
      <c r="V443" s="29">
        <v>0.45097999999999999</v>
      </c>
      <c r="W443" s="29">
        <v>0.21568999999999999</v>
      </c>
      <c r="X443" s="30">
        <v>510.82</v>
      </c>
      <c r="Y443" s="29">
        <v>1.44987</v>
      </c>
      <c r="Z443" s="29">
        <v>0.41033999999999998</v>
      </c>
      <c r="AA443" s="29">
        <v>0.438</v>
      </c>
      <c r="AB443" s="30">
        <v>13</v>
      </c>
      <c r="AC443" s="29">
        <v>0.57142999999999999</v>
      </c>
      <c r="AD443" s="30">
        <v>51</v>
      </c>
      <c r="AE443" s="29">
        <v>0.90195999999999998</v>
      </c>
      <c r="AF443" s="33">
        <v>4.2290000000000001</v>
      </c>
      <c r="AG443" s="33">
        <v>5.9829999999999997</v>
      </c>
      <c r="AH443" s="33">
        <v>7.4249999999999998</v>
      </c>
      <c r="AI443" s="33">
        <v>16.073</v>
      </c>
      <c r="AJ443" s="33">
        <v>12.863</v>
      </c>
      <c r="AK443" s="34">
        <v>38</v>
      </c>
      <c r="AL443" s="29">
        <v>0.52941000000000005</v>
      </c>
      <c r="AM443" s="29">
        <v>0.27450999999999998</v>
      </c>
      <c r="AN443" s="50">
        <v>85033</v>
      </c>
      <c r="AO443" s="30">
        <v>601.29999999999995</v>
      </c>
      <c r="AP443" s="29">
        <v>0.22524</v>
      </c>
      <c r="AQ443" s="29">
        <v>0.47023999999999999</v>
      </c>
      <c r="AR443" s="29">
        <v>0.10299999999999999</v>
      </c>
      <c r="AS443" s="54">
        <v>19</v>
      </c>
      <c r="AT443" s="29">
        <v>0.30769000000000002</v>
      </c>
      <c r="AU443" s="29">
        <v>0.66878000000000004</v>
      </c>
      <c r="AV443" s="54">
        <v>10</v>
      </c>
      <c r="AW443" s="29">
        <v>0.65385000000000004</v>
      </c>
    </row>
    <row r="444" spans="1:49" x14ac:dyDescent="0.2">
      <c r="A444" s="17" t="str">
        <f t="shared" si="15"/>
        <v>USC</v>
      </c>
      <c r="B444" s="17" t="str">
        <f>IF(AND(OR(NOT(IsForecastDateRestricted),AND(D444&gt;=StartDate,D444&lt;=EndDate)),OR(NOT(IsTargetDateRestricted),AND(F444&gt;=FirstTargetDate,F444&lt;=EndTargetDate)),
OR(AND(Is1Week,E444="1 wk ahead inc death"),AND(Is2Week,E444="2 wk ahead inc death"),AND(Is3Week,E444="3 wk ahead inc death"),AND(Is4Week,E444="4 wk ahead inc death")),
OR(NOT(IsActiveModelsOnly),_xlfn.XLOOKUP(C444,'Model Analyzer'!B$4:B$100,'Model Analyzer'!C$4:C$100))),EvalData!C444,"NA")</f>
        <v>USC</v>
      </c>
      <c r="C444" s="17" t="s">
        <v>33</v>
      </c>
      <c r="D444" s="36" t="d">
        <v>2020-07-27</v>
      </c>
      <c r="E444" s="17" t="s">
        <v>38</v>
      </c>
      <c r="F444" s="36" t="d">
        <v>2020-08-22</v>
      </c>
      <c r="G444" s="30">
        <v>-9320</v>
      </c>
      <c r="H444" s="32">
        <v>-0.38600000000000001</v>
      </c>
      <c r="I444" s="28">
        <v>-0.32007999999999998</v>
      </c>
      <c r="J444" s="28">
        <v>-0.47075</v>
      </c>
      <c r="K444" s="29">
        <v>0</v>
      </c>
      <c r="L444" s="30">
        <v>24</v>
      </c>
      <c r="M444" s="29">
        <v>0.25806000000000001</v>
      </c>
      <c r="N444" s="30">
        <v>51</v>
      </c>
      <c r="O444" s="30">
        <v>18.84</v>
      </c>
      <c r="P444" s="30">
        <v>4936.5</v>
      </c>
      <c r="Q444" s="30">
        <v>189.18</v>
      </c>
      <c r="R444" s="38">
        <v>0.27000999999999997</v>
      </c>
      <c r="S444" s="32">
        <v>-0.11894</v>
      </c>
      <c r="T444" s="29">
        <v>0.66966999999999999</v>
      </c>
      <c r="U444" s="29">
        <v>-8.3900000000000002E-2</v>
      </c>
      <c r="V444" s="29">
        <v>0.37254999999999999</v>
      </c>
      <c r="W444" s="29">
        <v>0.17646999999999999</v>
      </c>
      <c r="X444" s="30">
        <v>500.44</v>
      </c>
      <c r="Y444" s="29">
        <v>0.48046</v>
      </c>
      <c r="Z444" s="29">
        <v>0.41625000000000001</v>
      </c>
      <c r="AA444" s="29">
        <v>0.56200000000000006</v>
      </c>
      <c r="AB444" s="30">
        <v>9</v>
      </c>
      <c r="AC444" s="29">
        <v>0.71428999999999998</v>
      </c>
    </row>
    <row r="445" spans="1:49" x14ac:dyDescent="0.2">
      <c r="A445" s="17" t="str">
        <f t="shared" si="15"/>
        <v>UT</v>
      </c>
      <c r="B445" s="17" t="str">
        <f>IF(AND(OR(NOT(IsForecastDateRestricted),AND(D445&gt;=StartDate,D445&lt;=EndDate)),OR(NOT(IsTargetDateRestricted),AND(F445&gt;=FirstTargetDate,F445&lt;=EndTargetDate)),
OR(AND(Is1Week,E445="1 wk ahead inc death"),AND(Is2Week,E445="2 wk ahead inc death"),AND(Is3Week,E445="3 wk ahead inc death"),AND(Is4Week,E445="4 wk ahead inc death")),
OR(NOT(IsActiveModelsOnly),_xlfn.XLOOKUP(C445,'Model Analyzer'!B$4:B$100,'Model Analyzer'!C$4:C$100))),EvalData!C445,"NA")</f>
        <v>UT</v>
      </c>
      <c r="C445" s="17" t="s">
        <v>34</v>
      </c>
      <c r="D445" s="36" t="d">
        <v>2020-07-27</v>
      </c>
      <c r="E445" s="17" t="s">
        <v>38</v>
      </c>
      <c r="F445" s="36" t="d">
        <v>2020-08-22</v>
      </c>
      <c r="G445" s="30">
        <v>28478</v>
      </c>
      <c r="H445" s="32">
        <v>0.68200000000000005</v>
      </c>
      <c r="I445" s="28">
        <v>0.97802</v>
      </c>
      <c r="J445" s="28">
        <v>0.97802</v>
      </c>
      <c r="K445" s="29">
        <v>0</v>
      </c>
      <c r="L445" s="30">
        <v>31</v>
      </c>
      <c r="M445" s="29">
        <v>3.2259999999999997E-2</v>
      </c>
      <c r="N445" s="30">
        <v>51</v>
      </c>
      <c r="O445" s="30">
        <v>34.090000000000003</v>
      </c>
      <c r="P445" s="30">
        <v>50060.480000000003</v>
      </c>
      <c r="Q445" s="30">
        <v>560.66999999999996</v>
      </c>
      <c r="R445" s="38">
        <v>0.40754000000000001</v>
      </c>
      <c r="S445" s="32">
        <v>0.29930000000000001</v>
      </c>
      <c r="T445" s="29">
        <v>1.1527400000000001</v>
      </c>
      <c r="U445" s="29">
        <v>0.87939000000000001</v>
      </c>
      <c r="V445" s="29">
        <v>0.23529</v>
      </c>
      <c r="W445" s="29">
        <v>0.31373000000000001</v>
      </c>
      <c r="X445" s="30">
        <v>1449.06</v>
      </c>
      <c r="Y445" s="29">
        <v>1.1196600000000001</v>
      </c>
      <c r="Z445" s="29">
        <v>0.5796</v>
      </c>
      <c r="AA445" s="29">
        <v>0.121</v>
      </c>
      <c r="AB445" s="30">
        <v>24</v>
      </c>
      <c r="AC445" s="29">
        <v>0.17857000000000001</v>
      </c>
      <c r="AD445" s="30">
        <v>51</v>
      </c>
      <c r="AE445" s="29">
        <v>0.68627000000000005</v>
      </c>
      <c r="AF445" s="33">
        <v>2.35</v>
      </c>
      <c r="AG445" s="33">
        <v>3.0459999999999998</v>
      </c>
      <c r="AH445" s="33">
        <v>5.6280000000000001</v>
      </c>
      <c r="AI445" s="33">
        <v>61.048000000000002</v>
      </c>
      <c r="AJ445" s="33">
        <v>14.598000000000001</v>
      </c>
      <c r="AK445" s="34">
        <v>58.911000000000001</v>
      </c>
      <c r="AL445" s="29">
        <v>0.17646999999999999</v>
      </c>
      <c r="AM445" s="29">
        <v>0.29411999999999999</v>
      </c>
      <c r="AN445" s="50">
        <v>441152</v>
      </c>
      <c r="AO445" s="30">
        <v>912.4</v>
      </c>
      <c r="AP445" s="29">
        <v>0.31813000000000002</v>
      </c>
      <c r="AQ445" s="29">
        <v>0.66415000000000002</v>
      </c>
      <c r="AR445" s="29">
        <v>0.22700000000000001</v>
      </c>
      <c r="AS445" s="54">
        <v>11</v>
      </c>
      <c r="AT445" s="29">
        <v>0.61538000000000004</v>
      </c>
      <c r="AU445" s="29">
        <v>0.60960000000000003</v>
      </c>
      <c r="AV445" s="54">
        <v>11</v>
      </c>
      <c r="AW445" s="29">
        <v>0.61538000000000004</v>
      </c>
    </row>
    <row r="446" spans="1:49" x14ac:dyDescent="0.2">
      <c r="A446" s="17" t="str">
        <f t="shared" si="15"/>
        <v>YYG</v>
      </c>
      <c r="B446" s="17" t="str">
        <f>IF(AND(OR(NOT(IsForecastDateRestricted),AND(D446&gt;=StartDate,D446&lt;=EndDate)),OR(NOT(IsTargetDateRestricted),AND(F446&gt;=FirstTargetDate,F446&lt;=EndTargetDate)),
OR(AND(Is1Week,E446="1 wk ahead inc death"),AND(Is2Week,E446="2 wk ahead inc death"),AND(Is3Week,E446="3 wk ahead inc death"),AND(Is4Week,E446="4 wk ahead inc death")),
OR(NOT(IsActiveModelsOnly),_xlfn.XLOOKUP(C446,'Model Analyzer'!B$4:B$100,'Model Analyzer'!C$4:C$100))),EvalData!C446,"NA")</f>
        <v>YYG</v>
      </c>
      <c r="C446" s="17" t="s">
        <v>35</v>
      </c>
      <c r="D446" s="36" t="d">
        <v>2020-07-27</v>
      </c>
      <c r="E446" s="17" t="s">
        <v>38</v>
      </c>
      <c r="F446" s="36" t="d">
        <v>2020-08-22</v>
      </c>
      <c r="G446" s="30">
        <v>-2224</v>
      </c>
      <c r="H446" s="32">
        <v>-7.9000000000000001E-2</v>
      </c>
      <c r="I446" s="28">
        <v>-7.6380000000000003E-2</v>
      </c>
      <c r="J446" s="28">
        <v>-8.2699999999999996E-2</v>
      </c>
      <c r="K446" s="29">
        <v>0.9</v>
      </c>
      <c r="L446" s="30">
        <v>7</v>
      </c>
      <c r="M446" s="29">
        <v>0.80645</v>
      </c>
      <c r="N446" s="30">
        <v>51</v>
      </c>
      <c r="O446" s="30">
        <v>9.52</v>
      </c>
      <c r="P446" s="30">
        <v>2296.71</v>
      </c>
      <c r="Q446" s="30">
        <v>133.57</v>
      </c>
      <c r="R446" s="38">
        <v>0.22475999999999999</v>
      </c>
      <c r="S446" s="32">
        <v>-3.5020000000000003E-2</v>
      </c>
      <c r="T446" s="29">
        <v>0.45390999999999998</v>
      </c>
      <c r="U446" s="29">
        <v>-2.129E-2</v>
      </c>
      <c r="V446" s="29">
        <v>0.45097999999999999</v>
      </c>
      <c r="W446" s="29">
        <v>5.8819999999999997E-2</v>
      </c>
      <c r="X446" s="30">
        <v>289.68</v>
      </c>
      <c r="Y446" s="29">
        <v>0.33677000000000001</v>
      </c>
      <c r="Z446" s="29">
        <v>0.31553999999999999</v>
      </c>
      <c r="AA446" s="29">
        <v>0.75600000000000001</v>
      </c>
      <c r="AB446" s="30">
        <v>3</v>
      </c>
      <c r="AC446" s="29">
        <v>0.92857000000000001</v>
      </c>
      <c r="AD446" s="30">
        <v>51</v>
      </c>
      <c r="AE446" s="29">
        <v>0.98038999999999998</v>
      </c>
      <c r="AF446" s="33">
        <v>3.222</v>
      </c>
      <c r="AG446" s="33">
        <v>4.5890000000000004</v>
      </c>
      <c r="AH446" s="33">
        <v>9.875</v>
      </c>
      <c r="AI446" s="33">
        <v>13.82</v>
      </c>
      <c r="AJ446" s="33">
        <v>13.536</v>
      </c>
      <c r="AK446" s="34">
        <v>21.474</v>
      </c>
      <c r="AL446" s="29">
        <v>0.25490000000000002</v>
      </c>
      <c r="AM446" s="29">
        <v>0.47059000000000001</v>
      </c>
      <c r="AN446" s="50">
        <v>40064</v>
      </c>
      <c r="AO446" s="30">
        <v>125.7</v>
      </c>
      <c r="AP446" s="29">
        <v>0.24345</v>
      </c>
      <c r="AQ446" s="29">
        <v>0.50826000000000005</v>
      </c>
      <c r="AR446" s="29">
        <v>0.26800000000000002</v>
      </c>
      <c r="AS446" s="54">
        <v>10</v>
      </c>
      <c r="AT446" s="29">
        <v>0.65385000000000004</v>
      </c>
      <c r="AU446" s="29">
        <v>0.75819000000000003</v>
      </c>
      <c r="AV446" s="54">
        <v>5</v>
      </c>
      <c r="AW446" s="29">
        <v>0.84614999999999996</v>
      </c>
    </row>
    <row r="447" spans="1:49" x14ac:dyDescent="0.2">
      <c r="A447" s="17" t="str">
        <f t="shared" si="15"/>
        <v>Baseline</v>
      </c>
      <c r="B447" s="17" t="str">
        <f>IF(AND(OR(NOT(IsForecastDateRestricted),AND(D447&gt;=StartDate,D447&lt;=EndDate)),OR(NOT(IsTargetDateRestricted),AND(F447&gt;=FirstTargetDate,F447&lt;=EndTargetDate)),
OR(AND(Is1Week,E447="1 wk ahead inc death"),AND(Is2Week,E447="2 wk ahead inc death"),AND(Is3Week,E447="3 wk ahead inc death"),AND(Is4Week,E447="4 wk ahead inc death")),
OR(NOT(IsActiveModelsOnly),_xlfn.XLOOKUP(C447,'Model Analyzer'!B$4:B$100,'Model Analyzer'!C$4:C$100))),EvalData!C447,"NA")</f>
        <v>Baseline</v>
      </c>
      <c r="C447" s="17" t="s">
        <v>12</v>
      </c>
      <c r="D447" s="36" t="d">
        <v>2020-08-03</v>
      </c>
      <c r="E447" s="17" t="s">
        <v>11</v>
      </c>
      <c r="F447" s="36" t="d">
        <v>2020-08-08</v>
      </c>
      <c r="G447" s="30">
        <v>-80</v>
      </c>
      <c r="H447" s="32">
        <v>-1.0999999999999999E-2</v>
      </c>
      <c r="I447" s="28">
        <v>-1.1010000000000001E-2</v>
      </c>
      <c r="J447" s="28">
        <v>-1.1129999999999999E-2</v>
      </c>
      <c r="K447" s="29">
        <v>1</v>
      </c>
      <c r="L447" s="30">
        <v>2</v>
      </c>
      <c r="M447" s="29">
        <v>0.96875</v>
      </c>
      <c r="N447" s="30">
        <v>51</v>
      </c>
      <c r="O447" s="30">
        <v>13.79</v>
      </c>
      <c r="P447" s="30">
        <v>460.03</v>
      </c>
      <c r="Q447" s="30">
        <v>18.649999999999999</v>
      </c>
      <c r="R447" s="38">
        <v>0.21645</v>
      </c>
      <c r="S447" s="32">
        <v>0</v>
      </c>
      <c r="T447" s="29">
        <v>0.56186999999999998</v>
      </c>
      <c r="U447" s="29">
        <v>0.14835999999999999</v>
      </c>
      <c r="V447" s="29">
        <v>0.50980000000000003</v>
      </c>
      <c r="W447" s="29">
        <v>9.8040000000000002E-2</v>
      </c>
      <c r="X447" s="30">
        <v>31.79</v>
      </c>
      <c r="Y447" s="29">
        <v>0.4622</v>
      </c>
      <c r="Z447" s="29">
        <v>0.31967000000000001</v>
      </c>
      <c r="AA447" s="29">
        <v>0.66600000000000004</v>
      </c>
      <c r="AB447" s="30">
        <v>5</v>
      </c>
      <c r="AC447" s="29">
        <v>0.85714000000000001</v>
      </c>
      <c r="AD447" s="30">
        <v>51</v>
      </c>
      <c r="AE447" s="29">
        <v>0.90195999999999998</v>
      </c>
      <c r="AF447" s="33">
        <v>4</v>
      </c>
      <c r="AG447" s="33">
        <v>4</v>
      </c>
      <c r="AH447" s="33">
        <v>4</v>
      </c>
      <c r="AI447" s="33">
        <v>4</v>
      </c>
      <c r="AJ447" s="33">
        <v>4</v>
      </c>
      <c r="AK447" s="34">
        <v>4</v>
      </c>
      <c r="AL447" s="29">
        <v>0</v>
      </c>
      <c r="AM447" s="29">
        <v>0</v>
      </c>
      <c r="AN447" s="50">
        <v>11884</v>
      </c>
      <c r="AO447" s="30">
        <v>280.89999999999998</v>
      </c>
      <c r="AP447" s="29">
        <v>0.4</v>
      </c>
      <c r="AQ447" s="29">
        <v>0.83506999999999998</v>
      </c>
      <c r="AR447" s="29">
        <v>0.94899999999999995</v>
      </c>
      <c r="AS447" s="54">
        <v>1</v>
      </c>
      <c r="AT447" s="29">
        <v>1</v>
      </c>
      <c r="AU447" s="29">
        <v>0.92222999999999999</v>
      </c>
      <c r="AV447" s="54">
        <v>5</v>
      </c>
      <c r="AW447" s="29">
        <v>0.84614999999999996</v>
      </c>
    </row>
    <row r="448" spans="1:49" x14ac:dyDescent="0.2">
      <c r="A448" s="17" t="str">
        <f t="shared" si="15"/>
        <v>CMU</v>
      </c>
      <c r="B448" s="17" t="str">
        <f>IF(AND(OR(NOT(IsForecastDateRestricted),AND(D448&gt;=StartDate,D448&lt;=EndDate)),OR(NOT(IsTargetDateRestricted),AND(F448&gt;=FirstTargetDate,F448&lt;=EndTargetDate)),
OR(AND(Is1Week,E448="1 wk ahead inc death"),AND(Is2Week,E448="2 wk ahead inc death"),AND(Is3Week,E448="3 wk ahead inc death"),AND(Is4Week,E448="4 wk ahead inc death")),
OR(NOT(IsActiveModelsOnly),_xlfn.XLOOKUP(C448,'Model Analyzer'!B$4:B$100,'Model Analyzer'!C$4:C$100))),EvalData!C448,"NA")</f>
        <v>CMU</v>
      </c>
      <c r="C448" s="17" t="s">
        <v>43</v>
      </c>
      <c r="D448" s="36" t="d">
        <v>2020-08-03</v>
      </c>
      <c r="E448" s="17" t="s">
        <v>11</v>
      </c>
      <c r="F448" s="36" t="d">
        <v>2020-08-08</v>
      </c>
      <c r="G448" s="30"/>
      <c r="H448" s="32"/>
      <c r="N448" s="30">
        <v>51</v>
      </c>
      <c r="O448" s="30">
        <v>15.96</v>
      </c>
      <c r="P448" s="30">
        <v>501.73</v>
      </c>
      <c r="Q448" s="30">
        <v>21.76</v>
      </c>
      <c r="R448" s="38">
        <v>0.24453</v>
      </c>
      <c r="S448" s="32">
        <v>-2.7599999999999999E-3</v>
      </c>
      <c r="T448" s="29">
        <v>0.39500000000000002</v>
      </c>
      <c r="U448" s="29">
        <v>0.16314000000000001</v>
      </c>
      <c r="V448" s="29">
        <v>0.47059000000000001</v>
      </c>
      <c r="W448" s="29">
        <v>0.11765</v>
      </c>
      <c r="X448" s="30">
        <v>40.57</v>
      </c>
      <c r="Y448" s="29">
        <v>0.42364000000000002</v>
      </c>
      <c r="Z448" s="29">
        <v>0.39345000000000002</v>
      </c>
      <c r="AA448" s="29">
        <v>0.59399999999999997</v>
      </c>
      <c r="AB448" s="30">
        <v>9</v>
      </c>
      <c r="AC448" s="29">
        <v>0.71428999999999998</v>
      </c>
      <c r="AD448" s="30">
        <v>51</v>
      </c>
      <c r="AE448" s="29">
        <v>0.86275000000000002</v>
      </c>
      <c r="AF448" s="33">
        <v>1.486</v>
      </c>
      <c r="AG448" s="33">
        <v>1.9710000000000001</v>
      </c>
      <c r="AH448" s="33">
        <v>3</v>
      </c>
      <c r="AI448" s="33">
        <v>117.11499999999999</v>
      </c>
      <c r="AJ448" s="33">
        <v>4.5110000000000001</v>
      </c>
      <c r="AK448" s="34">
        <v>16</v>
      </c>
      <c r="AL448" s="29">
        <v>0.11765</v>
      </c>
      <c r="AM448" s="29">
        <v>0.11765</v>
      </c>
      <c r="AN448" s="50">
        <v>12015</v>
      </c>
      <c r="AO448" s="30">
        <v>137.1</v>
      </c>
      <c r="AP448" s="29">
        <v>0.49496000000000001</v>
      </c>
      <c r="AQ448" s="29">
        <v>1</v>
      </c>
      <c r="AR448" s="29">
        <v>0.66</v>
      </c>
      <c r="AS448" s="54">
        <v>5</v>
      </c>
      <c r="AT448" s="29">
        <v>0.84614999999999996</v>
      </c>
      <c r="AU448" s="29">
        <v>0.90815000000000001</v>
      </c>
      <c r="AV448" s="54">
        <v>6</v>
      </c>
      <c r="AW448" s="29">
        <v>0.80769000000000002</v>
      </c>
    </row>
    <row r="449" spans="1:49" x14ac:dyDescent="0.2">
      <c r="A449" s="17" t="str">
        <f t="shared" si="15"/>
        <v>Columbia</v>
      </c>
      <c r="B449" s="17" t="str">
        <f>IF(AND(OR(NOT(IsForecastDateRestricted),AND(D449&gt;=StartDate,D449&lt;=EndDate)),OR(NOT(IsTargetDateRestricted),AND(F449&gt;=FirstTargetDate,F449&lt;=EndTargetDate)),
OR(AND(Is1Week,E449="1 wk ahead inc death"),AND(Is2Week,E449="2 wk ahead inc death"),AND(Is3Week,E449="3 wk ahead inc death"),AND(Is4Week,E449="4 wk ahead inc death")),
OR(NOT(IsActiveModelsOnly),_xlfn.XLOOKUP(C449,'Model Analyzer'!B$4:B$100,'Model Analyzer'!C$4:C$100))),EvalData!C449,"NA")</f>
        <v>Columbia</v>
      </c>
      <c r="C449" s="17" t="s">
        <v>13</v>
      </c>
      <c r="D449" s="36" t="d">
        <v>2020-08-03</v>
      </c>
      <c r="E449" s="17" t="s">
        <v>11</v>
      </c>
      <c r="F449" s="36" t="d">
        <v>2020-08-08</v>
      </c>
      <c r="G449" s="30">
        <v>515</v>
      </c>
      <c r="H449" s="32">
        <v>6.8000000000000005E-2</v>
      </c>
      <c r="I449" s="28">
        <v>7.0849999999999996E-2</v>
      </c>
      <c r="J449" s="28">
        <v>7.0849999999999996E-2</v>
      </c>
      <c r="K449" s="29">
        <v>0.9</v>
      </c>
      <c r="L449" s="30">
        <v>12</v>
      </c>
      <c r="M449" s="29">
        <v>0.65625</v>
      </c>
      <c r="N449" s="30">
        <v>51</v>
      </c>
      <c r="O449" s="30">
        <v>41.81</v>
      </c>
      <c r="P449" s="30">
        <v>1571.29</v>
      </c>
      <c r="Q449" s="30">
        <v>33.9</v>
      </c>
      <c r="R449" s="38">
        <v>0.33828000000000003</v>
      </c>
      <c r="S449" s="32">
        <v>0.13214999999999999</v>
      </c>
      <c r="T449" s="29">
        <v>0.63485000000000003</v>
      </c>
      <c r="U449" s="29">
        <v>0.47638000000000003</v>
      </c>
      <c r="V449" s="29">
        <v>0.35293999999999998</v>
      </c>
      <c r="W449" s="29">
        <v>0.31373000000000001</v>
      </c>
      <c r="X449" s="30">
        <v>67.209999999999994</v>
      </c>
      <c r="Y449" s="29">
        <v>0.70711000000000002</v>
      </c>
      <c r="Z449" s="29">
        <v>0.57255999999999996</v>
      </c>
      <c r="AA449" s="29">
        <v>0.14199999999999999</v>
      </c>
      <c r="AB449" s="30">
        <v>20</v>
      </c>
      <c r="AC449" s="29">
        <v>0.32142999999999999</v>
      </c>
      <c r="AD449" s="30">
        <v>51</v>
      </c>
      <c r="AE449" s="29">
        <v>0.84314</v>
      </c>
      <c r="AF449" s="33">
        <v>2.089</v>
      </c>
      <c r="AG449" s="33">
        <v>2.7949999999999999</v>
      </c>
      <c r="AH449" s="33">
        <v>4.8079999999999998</v>
      </c>
      <c r="AI449" s="33">
        <v>16.367999999999999</v>
      </c>
      <c r="AJ449" s="33">
        <v>15.5</v>
      </c>
      <c r="AK449" s="34">
        <v>48</v>
      </c>
      <c r="AL449" s="29">
        <v>0.15686</v>
      </c>
      <c r="AM449" s="29">
        <v>0.31373000000000001</v>
      </c>
      <c r="AN449" s="50">
        <v>13064</v>
      </c>
      <c r="AO449" s="30">
        <v>330.5</v>
      </c>
      <c r="AP449" s="29">
        <v>0.35081000000000001</v>
      </c>
      <c r="AQ449" s="29">
        <v>0.73238000000000003</v>
      </c>
      <c r="AR449" s="29">
        <v>0.39200000000000002</v>
      </c>
      <c r="AS449" s="54">
        <v>13</v>
      </c>
      <c r="AT449" s="29">
        <v>0.53846000000000005</v>
      </c>
      <c r="AU449" s="29">
        <v>0.81589</v>
      </c>
      <c r="AV449" s="54">
        <v>10</v>
      </c>
      <c r="AW449" s="29">
        <v>0.65385000000000004</v>
      </c>
    </row>
    <row r="450" spans="1:49" x14ac:dyDescent="0.2">
      <c r="A450" s="17" t="str">
        <f t="shared" si="15"/>
        <v>Columbia-UNC</v>
      </c>
      <c r="B450" s="17" t="str">
        <f>IF(AND(OR(NOT(IsForecastDateRestricted),AND(D450&gt;=StartDate,D450&lt;=EndDate)),OR(NOT(IsTargetDateRestricted),AND(F450&gt;=FirstTargetDate,F450&lt;=EndTargetDate)),
OR(AND(Is1Week,E450="1 wk ahead inc death"),AND(Is2Week,E450="2 wk ahead inc death"),AND(Is3Week,E450="3 wk ahead inc death"),AND(Is4Week,E450="4 wk ahead inc death")),
OR(NOT(IsActiveModelsOnly),_xlfn.XLOOKUP(C450,'Model Analyzer'!B$4:B$100,'Model Analyzer'!C$4:C$100))),EvalData!C450,"NA")</f>
        <v>Columbia-UNC</v>
      </c>
      <c r="C450" s="17" t="s">
        <v>14</v>
      </c>
      <c r="D450" s="36" t="d">
        <v>2020-08-03</v>
      </c>
      <c r="E450" s="17" t="s">
        <v>11</v>
      </c>
      <c r="F450" s="36" t="d">
        <v>2020-08-08</v>
      </c>
      <c r="G450" s="30">
        <v>100</v>
      </c>
      <c r="H450" s="32">
        <v>1.4E-2</v>
      </c>
      <c r="I450" s="28">
        <v>1.376E-2</v>
      </c>
      <c r="J450" s="28">
        <v>1.376E-2</v>
      </c>
      <c r="K450" s="29">
        <v>1</v>
      </c>
      <c r="L450" s="30">
        <v>5</v>
      </c>
      <c r="M450" s="29">
        <v>0.875</v>
      </c>
      <c r="O450" s="30"/>
      <c r="P450" s="30"/>
      <c r="Q450" s="30"/>
      <c r="R450" s="38"/>
    </row>
    <row r="451" spans="1:49" x14ac:dyDescent="0.2">
      <c r="A451" s="17" t="str">
        <f t="shared" si="15"/>
        <v>Covid19Sim</v>
      </c>
      <c r="B451" s="17" t="str">
        <f>IF(AND(OR(NOT(IsForecastDateRestricted),AND(D451&gt;=StartDate,D451&lt;=EndDate)),OR(NOT(IsTargetDateRestricted),AND(F451&gt;=FirstTargetDate,F451&lt;=EndTargetDate)),
OR(AND(Is1Week,E451="1 wk ahead inc death"),AND(Is2Week,E451="2 wk ahead inc death"),AND(Is3Week,E451="3 wk ahead inc death"),AND(Is4Week,E451="4 wk ahead inc death")),
OR(NOT(IsActiveModelsOnly),_xlfn.XLOOKUP(C451,'Model Analyzer'!B$4:B$100,'Model Analyzer'!C$4:C$100))),EvalData!C451,"NA")</f>
        <v>Covid19Sim</v>
      </c>
      <c r="C451" s="17" t="s">
        <v>39</v>
      </c>
      <c r="D451" s="36" t="d">
        <v>2020-08-03</v>
      </c>
      <c r="E451" s="17" t="s">
        <v>11</v>
      </c>
      <c r="F451" s="36" t="d">
        <v>2020-08-08</v>
      </c>
      <c r="G451" s="26">
        <v>-1380</v>
      </c>
      <c r="H451" s="27">
        <v>-0.21099999999999999</v>
      </c>
      <c r="I451" s="28">
        <v>-0.18984999999999999</v>
      </c>
      <c r="J451" s="28">
        <v>-0.23433999999999999</v>
      </c>
      <c r="K451" s="29">
        <v>0.75</v>
      </c>
      <c r="L451" s="30">
        <v>22</v>
      </c>
      <c r="M451" s="29">
        <v>0.34375</v>
      </c>
      <c r="N451" s="30">
        <v>51</v>
      </c>
      <c r="O451" s="26">
        <v>9.2200000000000006</v>
      </c>
      <c r="P451" s="26">
        <v>785.63</v>
      </c>
      <c r="Q451" s="26">
        <v>38.04</v>
      </c>
      <c r="R451" s="31">
        <v>0.25964999999999999</v>
      </c>
      <c r="S451" s="32">
        <v>-3.2259999999999997E-2</v>
      </c>
      <c r="T451" s="29">
        <v>0.43464000000000003</v>
      </c>
      <c r="U451" s="29">
        <v>1.5800000000000002E-2</v>
      </c>
      <c r="V451" s="29">
        <v>0.50980000000000003</v>
      </c>
      <c r="W451" s="29">
        <v>5.8819999999999997E-2</v>
      </c>
      <c r="X451" s="30">
        <v>105.87</v>
      </c>
      <c r="Y451" s="29">
        <v>0.35110999999999998</v>
      </c>
      <c r="Z451" s="29">
        <v>0.30281000000000002</v>
      </c>
      <c r="AA451" s="29">
        <v>0.621</v>
      </c>
      <c r="AB451" s="30">
        <v>6</v>
      </c>
      <c r="AC451" s="29">
        <v>0.82142999999999999</v>
      </c>
      <c r="AD451" s="30">
        <v>51</v>
      </c>
      <c r="AE451" s="29">
        <v>0.43136999999999998</v>
      </c>
      <c r="AF451" s="33">
        <v>1.0760000000000001</v>
      </c>
      <c r="AG451" s="33">
        <v>1.115</v>
      </c>
      <c r="AH451" s="33">
        <v>1.234</v>
      </c>
      <c r="AI451" s="33">
        <v>2.3460000000000001</v>
      </c>
      <c r="AJ451" s="33">
        <v>1.9</v>
      </c>
      <c r="AK451" s="34">
        <v>4.5</v>
      </c>
      <c r="AL451" s="29">
        <v>7.843E-2</v>
      </c>
      <c r="AM451" s="29">
        <v>1.9609999999999999E-2</v>
      </c>
      <c r="AN451" s="50">
        <v>50558</v>
      </c>
      <c r="AO451" s="30">
        <v>393.2</v>
      </c>
      <c r="AP451" s="29">
        <v>0.76700000000000002</v>
      </c>
      <c r="AQ451" s="29">
        <v>1</v>
      </c>
      <c r="AR451" s="29">
        <v>0.35099999999999998</v>
      </c>
      <c r="AS451" s="54">
        <v>16</v>
      </c>
      <c r="AT451" s="29">
        <v>0.42308000000000001</v>
      </c>
      <c r="AU451" s="29">
        <v>0.45407999999999998</v>
      </c>
      <c r="AV451" s="54">
        <v>22</v>
      </c>
      <c r="AW451" s="29">
        <v>0.19231000000000001</v>
      </c>
    </row>
    <row r="452" spans="1:49" x14ac:dyDescent="0.2">
      <c r="A452" s="17" t="str">
        <f t="shared" si="15"/>
        <v>DDS</v>
      </c>
      <c r="B452" s="17" t="str">
        <f>IF(AND(OR(NOT(IsForecastDateRestricted),AND(D452&gt;=StartDate,D452&lt;=EndDate)),OR(NOT(IsTargetDateRestricted),AND(F452&gt;=FirstTargetDate,F452&lt;=EndTargetDate)),
OR(AND(Is1Week,E452="1 wk ahead inc death"),AND(Is2Week,E452="2 wk ahead inc death"),AND(Is3Week,E452="3 wk ahead inc death"),AND(Is4Week,E452="4 wk ahead inc death")),
OR(NOT(IsActiveModelsOnly),_xlfn.XLOOKUP(C452,'Model Analyzer'!B$4:B$100,'Model Analyzer'!C$4:C$100))),EvalData!C452,"NA")</f>
        <v>DDS</v>
      </c>
      <c r="C452" s="17" t="s">
        <v>44</v>
      </c>
      <c r="D452" s="36" t="d">
        <v>2020-08-03</v>
      </c>
      <c r="E452" s="17" t="s">
        <v>11</v>
      </c>
      <c r="F452" s="36" t="d">
        <v>2020-08-08</v>
      </c>
      <c r="G452" s="30">
        <v>1029</v>
      </c>
      <c r="H452" s="32">
        <v>0.13200000000000001</v>
      </c>
      <c r="I452" s="28">
        <v>0.14155999999999999</v>
      </c>
      <c r="J452" s="28">
        <v>0.14155999999999999</v>
      </c>
      <c r="K452" s="29">
        <v>0.75</v>
      </c>
      <c r="L452" s="30">
        <v>18</v>
      </c>
      <c r="M452" s="29">
        <v>0.46875</v>
      </c>
      <c r="N452" s="30">
        <v>51</v>
      </c>
      <c r="O452" s="30">
        <v>10.39</v>
      </c>
      <c r="P452" s="30">
        <v>1161.2</v>
      </c>
      <c r="Q452" s="30">
        <v>42.55</v>
      </c>
      <c r="R452" s="38">
        <v>0.29687999999999998</v>
      </c>
      <c r="S452" s="32">
        <v>0.15608</v>
      </c>
      <c r="T452" s="29">
        <v>0.48092000000000001</v>
      </c>
      <c r="U452" s="29">
        <v>0.23233999999999999</v>
      </c>
      <c r="V452" s="29">
        <v>0.37254999999999999</v>
      </c>
      <c r="W452" s="29">
        <v>0.13725000000000001</v>
      </c>
      <c r="X452" s="30">
        <v>99.3</v>
      </c>
      <c r="Y452" s="29">
        <v>0.46366000000000002</v>
      </c>
      <c r="Z452" s="29">
        <v>0.38452999999999998</v>
      </c>
      <c r="AA452" s="29">
        <v>0.378</v>
      </c>
      <c r="AB452" s="30">
        <v>14</v>
      </c>
      <c r="AC452" s="29">
        <v>0.53571000000000002</v>
      </c>
      <c r="AD452" s="30">
        <v>51</v>
      </c>
      <c r="AE452" s="29">
        <v>0.96077999999999997</v>
      </c>
      <c r="AF452" s="33">
        <v>2.927</v>
      </c>
      <c r="AG452" s="33">
        <v>3.1589999999999998</v>
      </c>
      <c r="AH452" s="33">
        <v>3.7869999999999999</v>
      </c>
      <c r="AI452" s="33">
        <v>6.24</v>
      </c>
      <c r="AJ452" s="33">
        <v>6.5679999999999996</v>
      </c>
      <c r="AK452" s="34">
        <v>14</v>
      </c>
      <c r="AL452" s="29">
        <v>0.17646999999999999</v>
      </c>
      <c r="AM452" s="29">
        <v>0.17646999999999999</v>
      </c>
      <c r="AN452" s="50">
        <v>11424</v>
      </c>
      <c r="AO452" s="30">
        <v>120.2</v>
      </c>
      <c r="AP452" s="29">
        <v>0.36868000000000001</v>
      </c>
      <c r="AQ452" s="29">
        <v>0.76968000000000003</v>
      </c>
      <c r="AR452" s="29">
        <v>0.64</v>
      </c>
      <c r="AS452" s="54">
        <v>7</v>
      </c>
      <c r="AT452" s="29">
        <v>0.76922999999999997</v>
      </c>
      <c r="AU452" s="29">
        <v>0.94694999999999996</v>
      </c>
      <c r="AV452" s="54">
        <v>3</v>
      </c>
      <c r="AW452" s="29">
        <v>0.92308000000000001</v>
      </c>
    </row>
    <row r="453" spans="1:49" x14ac:dyDescent="0.2">
      <c r="A453" s="17" t="str">
        <f t="shared" si="15"/>
        <v>Ensemble</v>
      </c>
      <c r="B453" s="17" t="str">
        <f>IF(AND(OR(NOT(IsForecastDateRestricted),AND(D453&gt;=StartDate,D453&lt;=EndDate)),OR(NOT(IsTargetDateRestricted),AND(F453&gt;=FirstTargetDate,F453&lt;=EndTargetDate)),
OR(AND(Is1Week,E453="1 wk ahead inc death"),AND(Is2Week,E453="2 wk ahead inc death"),AND(Is3Week,E453="3 wk ahead inc death"),AND(Is4Week,E453="4 wk ahead inc death")),
OR(NOT(IsActiveModelsOnly),_xlfn.XLOOKUP(C453,'Model Analyzer'!B$4:B$100,'Model Analyzer'!C$4:C$100))),EvalData!C453,"NA")</f>
        <v>Ensemble</v>
      </c>
      <c r="C453" s="17" t="s">
        <v>15</v>
      </c>
      <c r="D453" s="36" t="d">
        <v>2020-08-03</v>
      </c>
      <c r="E453" s="17" t="s">
        <v>11</v>
      </c>
      <c r="F453" s="36" t="d">
        <v>2020-08-08</v>
      </c>
      <c r="G453" s="30">
        <v>87</v>
      </c>
      <c r="H453" s="32">
        <v>1.2E-2</v>
      </c>
      <c r="I453" s="28">
        <v>1.197E-2</v>
      </c>
      <c r="J453" s="28">
        <v>1.197E-2</v>
      </c>
      <c r="K453" s="29">
        <v>1</v>
      </c>
      <c r="L453" s="30">
        <v>4</v>
      </c>
      <c r="M453" s="29">
        <v>0.90625</v>
      </c>
      <c r="N453" s="30">
        <v>51</v>
      </c>
      <c r="O453" s="30">
        <v>8.82</v>
      </c>
      <c r="P453" s="30">
        <v>353.26</v>
      </c>
      <c r="Q453" s="30">
        <v>20.65</v>
      </c>
      <c r="R453" s="38">
        <v>0.21</v>
      </c>
      <c r="S453" s="32">
        <v>1.3990000000000001E-2</v>
      </c>
      <c r="T453" s="29">
        <v>0.40648000000000001</v>
      </c>
      <c r="U453" s="29">
        <v>9.6180000000000002E-2</v>
      </c>
      <c r="V453" s="29">
        <v>0.52941000000000005</v>
      </c>
      <c r="W453" s="29">
        <v>9.8040000000000002E-2</v>
      </c>
      <c r="X453" s="30">
        <v>45.44</v>
      </c>
      <c r="Y453" s="29">
        <v>0.37140000000000001</v>
      </c>
      <c r="Z453" s="29">
        <v>0.32691999999999999</v>
      </c>
      <c r="AA453" s="29">
        <v>0.71699999999999997</v>
      </c>
      <c r="AB453" s="30">
        <v>3</v>
      </c>
      <c r="AC453" s="29">
        <v>0.92857000000000001</v>
      </c>
      <c r="AD453" s="30">
        <v>51</v>
      </c>
      <c r="AE453" s="29">
        <v>0.98038999999999998</v>
      </c>
      <c r="AF453" s="33">
        <v>2.2650000000000001</v>
      </c>
      <c r="AG453" s="33">
        <v>2.5750000000000002</v>
      </c>
      <c r="AH453" s="33">
        <v>3.2690000000000001</v>
      </c>
      <c r="AI453" s="33">
        <v>5.5679999999999996</v>
      </c>
      <c r="AJ453" s="33">
        <v>6.0940000000000003</v>
      </c>
      <c r="AK453" s="34">
        <v>10</v>
      </c>
      <c r="AL453" s="29">
        <v>0.21568999999999999</v>
      </c>
      <c r="AM453" s="29">
        <v>9.8040000000000002E-2</v>
      </c>
      <c r="AN453" s="50">
        <v>6034</v>
      </c>
      <c r="AO453" s="30">
        <v>106.7</v>
      </c>
      <c r="AP453" s="29">
        <v>0.42494999999999999</v>
      </c>
      <c r="AQ453" s="29">
        <v>0.88715999999999995</v>
      </c>
      <c r="AR453" s="29">
        <v>0.70199999999999996</v>
      </c>
      <c r="AS453" s="54">
        <v>2</v>
      </c>
      <c r="AT453" s="29">
        <v>0.96153999999999995</v>
      </c>
      <c r="AU453" s="29">
        <v>0.98726999999999998</v>
      </c>
      <c r="AV453" s="54">
        <v>1</v>
      </c>
      <c r="AW453" s="29">
        <v>1</v>
      </c>
    </row>
    <row r="454" spans="1:49" x14ac:dyDescent="0.2">
      <c r="A454" s="17" t="str">
        <f t="shared" si="15"/>
        <v>ERDC</v>
      </c>
      <c r="B454" s="17" t="str">
        <f>IF(AND(OR(NOT(IsForecastDateRestricted),AND(D454&gt;=StartDate,D454&lt;=EndDate)),OR(NOT(IsTargetDateRestricted),AND(F454&gt;=FirstTargetDate,F454&lt;=EndTargetDate)),
OR(AND(Is1Week,E454="1 wk ahead inc death"),AND(Is2Week,E454="2 wk ahead inc death"),AND(Is3Week,E454="3 wk ahead inc death"),AND(Is4Week,E454="4 wk ahead inc death")),
OR(NOT(IsActiveModelsOnly),_xlfn.XLOOKUP(C454,'Model Analyzer'!B$4:B$100,'Model Analyzer'!C$4:C$100))),EvalData!C454,"NA")</f>
        <v>ERDC</v>
      </c>
      <c r="C454" s="17" t="s">
        <v>16</v>
      </c>
      <c r="D454" s="36" t="d">
        <v>2020-08-03</v>
      </c>
      <c r="E454" s="17" t="s">
        <v>11</v>
      </c>
      <c r="F454" s="36" t="d">
        <v>2020-08-08</v>
      </c>
      <c r="G454" s="30">
        <v>2606</v>
      </c>
      <c r="H454" s="32">
        <v>0.30599999999999999</v>
      </c>
      <c r="I454" s="28">
        <v>0.35851</v>
      </c>
      <c r="J454" s="28">
        <v>0.35851</v>
      </c>
      <c r="K454" s="29">
        <v>0</v>
      </c>
      <c r="L454" s="30">
        <v>28</v>
      </c>
      <c r="M454" s="29">
        <v>0.15625</v>
      </c>
      <c r="N454" s="30">
        <v>51</v>
      </c>
      <c r="O454" s="30">
        <v>40.04</v>
      </c>
      <c r="P454" s="30">
        <v>7496.65</v>
      </c>
      <c r="Q454" s="30">
        <v>69.22</v>
      </c>
      <c r="R454" s="38">
        <v>0.40603</v>
      </c>
      <c r="S454" s="32">
        <v>0.40547</v>
      </c>
      <c r="T454" s="29">
        <v>1.37968</v>
      </c>
      <c r="U454" s="29">
        <v>1.22797</v>
      </c>
      <c r="V454" s="29">
        <v>0.25490000000000002</v>
      </c>
      <c r="W454" s="29">
        <v>0.35293999999999998</v>
      </c>
      <c r="X454" s="30">
        <v>114.51</v>
      </c>
      <c r="Y454" s="29">
        <v>1.34565</v>
      </c>
      <c r="Z454" s="29">
        <v>0.60019</v>
      </c>
      <c r="AA454" s="29">
        <v>3.2000000000000001E-2</v>
      </c>
      <c r="AB454" s="30">
        <v>29</v>
      </c>
      <c r="AC454" s="29">
        <v>0</v>
      </c>
      <c r="AD454" s="30">
        <v>51</v>
      </c>
      <c r="AE454" s="29">
        <v>0.15686</v>
      </c>
      <c r="AF454" s="33">
        <v>1.089</v>
      </c>
      <c r="AG454" s="33">
        <v>1.115</v>
      </c>
      <c r="AH454" s="33">
        <v>1.163</v>
      </c>
      <c r="AI454" s="33">
        <v>1.339</v>
      </c>
      <c r="AJ454" s="33">
        <v>1.3260000000000001</v>
      </c>
      <c r="AK454" s="34">
        <v>1.667</v>
      </c>
      <c r="AL454" s="29">
        <v>0</v>
      </c>
      <c r="AM454" s="29">
        <v>0</v>
      </c>
      <c r="AN454" s="50">
        <v>114949</v>
      </c>
      <c r="AO454" s="30">
        <v>2100.5</v>
      </c>
      <c r="AP454" s="29">
        <v>0.87629000000000001</v>
      </c>
      <c r="AQ454" s="29">
        <v>1</v>
      </c>
      <c r="AR454" s="29">
        <v>0.16500000000000001</v>
      </c>
      <c r="AS454" s="54">
        <v>20</v>
      </c>
      <c r="AT454" s="29">
        <v>0.26923000000000002</v>
      </c>
      <c r="AU454" s="29">
        <v>0.16511999999999999</v>
      </c>
      <c r="AV454" s="54">
        <v>26</v>
      </c>
      <c r="AW454" s="29">
        <v>3.8460000000000001E-2</v>
      </c>
    </row>
    <row r="455" spans="1:49" x14ac:dyDescent="0.2">
      <c r="A455" s="17" t="str">
        <f t="shared" ref="A455:A518" si="16">IF(OR(B455="NA",NOT(IsMinimumForecastsToParticipate),COUNTIF(B$7:B$3184,"="&amp;C455)&gt;=MinForecastsToParticipate),B455,"NA")</f>
        <v>ESG</v>
      </c>
      <c r="B455" s="17" t="str">
        <f>IF(AND(OR(NOT(IsForecastDateRestricted),AND(D455&gt;=StartDate,D455&lt;=EndDate)),OR(NOT(IsTargetDateRestricted),AND(F455&gt;=FirstTargetDate,F455&lt;=EndTargetDate)),
OR(AND(Is1Week,E455="1 wk ahead inc death"),AND(Is2Week,E455="2 wk ahead inc death"),AND(Is3Week,E455="3 wk ahead inc death"),AND(Is4Week,E455="4 wk ahead inc death")),
OR(NOT(IsActiveModelsOnly),_xlfn.XLOOKUP(C455,'Model Analyzer'!B$4:B$100,'Model Analyzer'!C$4:C$100))),EvalData!C455,"NA")</f>
        <v>ESG</v>
      </c>
      <c r="C455" s="17" t="s">
        <v>40</v>
      </c>
      <c r="D455" s="36" t="d">
        <v>2020-08-03</v>
      </c>
      <c r="E455" s="17" t="s">
        <v>11</v>
      </c>
      <c r="F455" s="36" t="d">
        <v>2020-08-08</v>
      </c>
      <c r="G455" s="30">
        <v>-1780</v>
      </c>
      <c r="H455" s="32">
        <v>-0.28100000000000003</v>
      </c>
      <c r="I455" s="28">
        <v>-0.24487999999999999</v>
      </c>
      <c r="J455" s="28">
        <v>-0.32428000000000001</v>
      </c>
      <c r="K455" s="29">
        <v>0</v>
      </c>
      <c r="L455" s="30">
        <v>25</v>
      </c>
      <c r="M455" s="29">
        <v>0.25</v>
      </c>
      <c r="N455" s="30">
        <v>49</v>
      </c>
      <c r="O455" s="30">
        <v>21.8</v>
      </c>
      <c r="P455" s="30">
        <v>1875.79</v>
      </c>
      <c r="Q455" s="30">
        <v>53.67</v>
      </c>
      <c r="R455" s="38">
        <v>0.41086</v>
      </c>
      <c r="S455" s="32">
        <v>-0.21825</v>
      </c>
      <c r="T455" s="29">
        <v>0.86172000000000004</v>
      </c>
      <c r="U455" s="29">
        <v>-7.6439999999999994E-2</v>
      </c>
      <c r="V455" s="29">
        <v>0.28571000000000002</v>
      </c>
      <c r="W455" s="29">
        <v>0.24490000000000001</v>
      </c>
      <c r="X455" s="30">
        <v>109.17</v>
      </c>
      <c r="Y455" s="29">
        <v>0.62678</v>
      </c>
      <c r="Z455" s="29">
        <v>0.48884</v>
      </c>
      <c r="AA455" s="29">
        <v>3.6999999999999998E-2</v>
      </c>
      <c r="AB455" s="30">
        <v>28</v>
      </c>
      <c r="AC455" s="29">
        <v>3.5709999999999999E-2</v>
      </c>
      <c r="AD455" s="30">
        <v>49</v>
      </c>
      <c r="AE455" s="29">
        <v>4.0820000000000002E-2</v>
      </c>
      <c r="AF455" s="33">
        <v>1.012</v>
      </c>
      <c r="AG455" s="33">
        <v>1.0209999999999999</v>
      </c>
      <c r="AH455" s="33">
        <v>1.04</v>
      </c>
      <c r="AI455" s="33">
        <v>1.1419999999999999</v>
      </c>
      <c r="AJ455" s="33">
        <v>1.125</v>
      </c>
      <c r="AK455" s="34">
        <v>1.2070000000000001</v>
      </c>
      <c r="AL455" s="29">
        <v>0</v>
      </c>
      <c r="AM455" s="29">
        <v>0</v>
      </c>
      <c r="AN455" s="50">
        <v>101408</v>
      </c>
      <c r="AO455" s="30">
        <v>1175.9000000000001</v>
      </c>
      <c r="AP455" s="29">
        <v>0.94416</v>
      </c>
      <c r="AQ455" s="29">
        <v>1</v>
      </c>
      <c r="AR455" s="29">
        <v>4.1000000000000002E-2</v>
      </c>
      <c r="AS455" s="54">
        <v>24</v>
      </c>
      <c r="AT455" s="29">
        <v>0.11538</v>
      </c>
      <c r="AU455" s="29">
        <v>4.1279999999999997E-2</v>
      </c>
      <c r="AV455" s="54">
        <v>27</v>
      </c>
      <c r="AW455" s="29">
        <v>0</v>
      </c>
    </row>
    <row r="456" spans="1:49" x14ac:dyDescent="0.2">
      <c r="A456" s="17" t="str">
        <f t="shared" si="16"/>
        <v>GT-DeepCOVID</v>
      </c>
      <c r="B456" s="17" t="str">
        <f>IF(AND(OR(NOT(IsForecastDateRestricted),AND(D456&gt;=StartDate,D456&lt;=EndDate)),OR(NOT(IsTargetDateRestricted),AND(F456&gt;=FirstTargetDate,F456&lt;=EndTargetDate)),
OR(AND(Is1Week,E456="1 wk ahead inc death"),AND(Is2Week,E456="2 wk ahead inc death"),AND(Is3Week,E456="3 wk ahead inc death"),AND(Is4Week,E456="4 wk ahead inc death")),
OR(NOT(IsActiveModelsOnly),_xlfn.XLOOKUP(C456,'Model Analyzer'!B$4:B$100,'Model Analyzer'!C$4:C$100))),EvalData!C456,"NA")</f>
        <v>GT-DeepCOVID</v>
      </c>
      <c r="C456" s="17" t="s">
        <v>17</v>
      </c>
      <c r="D456" s="36" t="d">
        <v>2020-08-03</v>
      </c>
      <c r="E456" s="17" t="s">
        <v>11</v>
      </c>
      <c r="F456" s="36" t="d">
        <v>2020-08-08</v>
      </c>
      <c r="G456" s="30">
        <v>580</v>
      </c>
      <c r="H456" s="32">
        <v>7.6999999999999999E-2</v>
      </c>
      <c r="I456" s="28">
        <v>7.979E-2</v>
      </c>
      <c r="J456" s="28">
        <v>7.979E-2</v>
      </c>
      <c r="K456" s="29">
        <v>0.9</v>
      </c>
      <c r="L456" s="30">
        <v>16</v>
      </c>
      <c r="M456" s="29">
        <v>0.53125</v>
      </c>
      <c r="N456" s="30">
        <v>43</v>
      </c>
      <c r="O456" s="30">
        <v>13.6</v>
      </c>
      <c r="P456" s="30">
        <v>744.61</v>
      </c>
      <c r="Q456" s="30">
        <v>30.42</v>
      </c>
      <c r="R456" s="38">
        <v>0.32904</v>
      </c>
      <c r="S456" s="32">
        <v>3.9219999999999998E-2</v>
      </c>
      <c r="T456" s="29">
        <v>0.64412999999999998</v>
      </c>
      <c r="U456" s="29">
        <v>0.32511000000000001</v>
      </c>
      <c r="V456" s="29">
        <v>0.32557999999999998</v>
      </c>
      <c r="W456" s="29">
        <v>0.11627999999999999</v>
      </c>
      <c r="X456" s="30">
        <v>56.24</v>
      </c>
      <c r="Y456" s="29">
        <v>0.61592000000000002</v>
      </c>
      <c r="Z456" s="29">
        <v>0.433</v>
      </c>
      <c r="AA456" s="29">
        <v>0.26600000000000001</v>
      </c>
      <c r="AB456" s="30">
        <v>17</v>
      </c>
      <c r="AC456" s="29">
        <v>0.42857000000000001</v>
      </c>
      <c r="AD456" s="30">
        <v>43</v>
      </c>
      <c r="AE456" s="29">
        <v>0.88371999999999995</v>
      </c>
      <c r="AF456" s="33">
        <v>2.3029999999999999</v>
      </c>
      <c r="AG456" s="33">
        <v>2.569</v>
      </c>
      <c r="AH456" s="33">
        <v>5.3330000000000002</v>
      </c>
      <c r="AI456" s="33">
        <v>22.169</v>
      </c>
      <c r="AJ456" s="33">
        <v>14.2</v>
      </c>
      <c r="AK456" s="34">
        <v>52.32</v>
      </c>
      <c r="AL456" s="29">
        <v>0.13952999999999999</v>
      </c>
      <c r="AM456" s="29">
        <v>0.32557999999999998</v>
      </c>
      <c r="AN456" s="50">
        <v>10062</v>
      </c>
      <c r="AO456" s="30">
        <v>123.4</v>
      </c>
      <c r="AP456" s="29">
        <v>0.33568999999999999</v>
      </c>
      <c r="AQ456" s="29">
        <v>0.70082</v>
      </c>
      <c r="AR456" s="29">
        <v>0.372</v>
      </c>
      <c r="AS456" s="54">
        <v>15</v>
      </c>
      <c r="AT456" s="29">
        <v>0.46154000000000001</v>
      </c>
      <c r="AU456" s="29">
        <v>0.70884999999999998</v>
      </c>
      <c r="AV456" s="54">
        <v>14</v>
      </c>
      <c r="AW456" s="29">
        <v>0.5</v>
      </c>
    </row>
    <row r="457" spans="1:49" x14ac:dyDescent="0.2">
      <c r="A457" s="17" t="str">
        <f t="shared" si="16"/>
        <v>IHME</v>
      </c>
      <c r="B457" s="17" t="str">
        <f>IF(AND(OR(NOT(IsForecastDateRestricted),AND(D457&gt;=StartDate,D457&lt;=EndDate)),OR(NOT(IsTargetDateRestricted),AND(F457&gt;=FirstTargetDate,F457&lt;=EndTargetDate)),
OR(AND(Is1Week,E457="1 wk ahead inc death"),AND(Is2Week,E457="2 wk ahead inc death"),AND(Is3Week,E457="3 wk ahead inc death"),AND(Is4Week,E457="4 wk ahead inc death")),
OR(NOT(IsActiveModelsOnly),_xlfn.XLOOKUP(C457,'Model Analyzer'!B$4:B$100,'Model Analyzer'!C$4:C$100))),EvalData!C457,"NA")</f>
        <v>IHME</v>
      </c>
      <c r="C457" s="17" t="s">
        <v>18</v>
      </c>
      <c r="D457" s="36" t="d">
        <v>2020-08-03</v>
      </c>
      <c r="E457" s="17" t="s">
        <v>11</v>
      </c>
      <c r="F457" s="36" t="d">
        <v>2020-08-08</v>
      </c>
      <c r="G457" s="30">
        <v>464</v>
      </c>
      <c r="H457" s="32">
        <v>6.2E-2</v>
      </c>
      <c r="I457" s="28">
        <v>6.3829999999999998E-2</v>
      </c>
      <c r="J457" s="28">
        <v>6.3829999999999998E-2</v>
      </c>
      <c r="K457" s="29">
        <v>0.9</v>
      </c>
      <c r="L457" s="30">
        <v>10</v>
      </c>
      <c r="M457" s="29">
        <v>0.71875</v>
      </c>
      <c r="N457" s="30">
        <v>51</v>
      </c>
      <c r="O457" s="30">
        <v>17.93</v>
      </c>
      <c r="P457" s="30">
        <v>1255.48</v>
      </c>
      <c r="Q457" s="30">
        <v>32.75</v>
      </c>
      <c r="R457" s="38">
        <v>0.30203000000000002</v>
      </c>
      <c r="S457" s="32">
        <v>6.454E-2</v>
      </c>
      <c r="T457" s="29">
        <v>0.6694</v>
      </c>
      <c r="U457" s="29">
        <v>0.23488999999999999</v>
      </c>
      <c r="V457" s="29">
        <v>0.47059000000000001</v>
      </c>
      <c r="W457" s="29">
        <v>0.21568999999999999</v>
      </c>
      <c r="X457" s="30">
        <v>62.03</v>
      </c>
      <c r="Y457" s="29">
        <v>0.57786000000000004</v>
      </c>
      <c r="Z457" s="29">
        <v>0.42948999999999998</v>
      </c>
      <c r="AA457" s="29">
        <v>0.35</v>
      </c>
      <c r="AB457" s="30">
        <v>16</v>
      </c>
      <c r="AC457" s="29">
        <v>0.46428999999999998</v>
      </c>
      <c r="AD457" s="30">
        <v>51</v>
      </c>
      <c r="AE457" s="29">
        <v>0.74509999999999998</v>
      </c>
      <c r="AF457" s="33">
        <v>2.0710000000000002</v>
      </c>
      <c r="AG457" s="33">
        <v>2.4340000000000002</v>
      </c>
      <c r="AH457" s="33">
        <v>2.8849999999999998</v>
      </c>
      <c r="AI457" s="33">
        <v>3.3450000000000002</v>
      </c>
      <c r="AJ457" s="33">
        <v>3.859</v>
      </c>
      <c r="AK457" s="34">
        <v>4.4619999999999997</v>
      </c>
      <c r="AL457" s="29">
        <v>7.843E-2</v>
      </c>
      <c r="AM457" s="29">
        <v>0</v>
      </c>
      <c r="AN457" s="50">
        <v>28343</v>
      </c>
      <c r="AO457" s="30">
        <v>329.2</v>
      </c>
      <c r="AP457" s="29">
        <v>0.4985</v>
      </c>
      <c r="AQ457" s="29">
        <v>1</v>
      </c>
      <c r="AR457" s="29">
        <v>0.70199999999999996</v>
      </c>
      <c r="AS457" s="54">
        <v>2</v>
      </c>
      <c r="AT457" s="29">
        <v>0.96153999999999995</v>
      </c>
      <c r="AU457" s="29">
        <v>0.78430999999999995</v>
      </c>
      <c r="AV457" s="54">
        <v>11</v>
      </c>
      <c r="AW457" s="29">
        <v>0.61538000000000004</v>
      </c>
    </row>
    <row r="458" spans="1:49" x14ac:dyDescent="0.2">
      <c r="A458" s="17" t="str">
        <f t="shared" si="16"/>
        <v>ISU</v>
      </c>
      <c r="B458" s="17" t="str">
        <f>IF(AND(OR(NOT(IsForecastDateRestricted),AND(D458&gt;=StartDate,D458&lt;=EndDate)),OR(NOT(IsTargetDateRestricted),AND(F458&gt;=FirstTargetDate,F458&lt;=EndTargetDate)),
OR(AND(Is1Week,E458="1 wk ahead inc death"),AND(Is2Week,E458="2 wk ahead inc death"),AND(Is3Week,E458="3 wk ahead inc death"),AND(Is4Week,E458="4 wk ahead inc death")),
OR(NOT(IsActiveModelsOnly),_xlfn.XLOOKUP(C458,'Model Analyzer'!B$4:B$100,'Model Analyzer'!C$4:C$100))),EvalData!C458,"NA")</f>
        <v>ISU</v>
      </c>
      <c r="C458" s="17" t="s">
        <v>41</v>
      </c>
      <c r="D458" s="36" t="d">
        <v>2020-08-03</v>
      </c>
      <c r="E458" s="17" t="s">
        <v>11</v>
      </c>
      <c r="F458" s="36" t="d">
        <v>2020-08-08</v>
      </c>
      <c r="G458" s="30">
        <v>86</v>
      </c>
      <c r="H458" s="32">
        <v>1.2E-2</v>
      </c>
      <c r="I458" s="28">
        <v>1.183E-2</v>
      </c>
      <c r="J458" s="28">
        <v>1.183E-2</v>
      </c>
      <c r="K458" s="29">
        <v>1</v>
      </c>
      <c r="L458" s="30">
        <v>3</v>
      </c>
      <c r="M458" s="29">
        <v>0.9375</v>
      </c>
      <c r="N458" s="30">
        <v>49</v>
      </c>
      <c r="O458" s="30">
        <v>26.47</v>
      </c>
      <c r="P458" s="30">
        <v>1097.1600000000001</v>
      </c>
      <c r="Q458" s="30">
        <v>38</v>
      </c>
      <c r="R458" s="38">
        <v>0.34516999999999998</v>
      </c>
      <c r="S458" s="32">
        <v>-0.21729999999999999</v>
      </c>
      <c r="T458" s="29">
        <v>0.97446999999999995</v>
      </c>
      <c r="U458" s="29">
        <v>-0.17044000000000001</v>
      </c>
      <c r="V458" s="29">
        <v>0.28571000000000002</v>
      </c>
      <c r="W458" s="29">
        <v>0.28571000000000002</v>
      </c>
      <c r="X458" s="30">
        <v>62.06</v>
      </c>
      <c r="Y458" s="29">
        <v>0.64946000000000004</v>
      </c>
      <c r="Z458" s="29">
        <v>0.55479999999999996</v>
      </c>
      <c r="AA458" s="29">
        <v>8.3000000000000004E-2</v>
      </c>
      <c r="AB458" s="30">
        <v>24</v>
      </c>
      <c r="AC458" s="29">
        <v>0.17857000000000001</v>
      </c>
      <c r="AD458" s="30">
        <v>49</v>
      </c>
      <c r="AE458" s="29">
        <v>0.40816000000000002</v>
      </c>
      <c r="AF458" s="33">
        <v>1.47</v>
      </c>
      <c r="AG458" s="33">
        <v>1.633</v>
      </c>
      <c r="AH458" s="33">
        <v>2.0430000000000001</v>
      </c>
      <c r="AI458" s="33">
        <v>3.1080000000000001</v>
      </c>
      <c r="AJ458" s="33">
        <v>2.5289999999999999</v>
      </c>
      <c r="AK458" s="34">
        <v>6.4</v>
      </c>
      <c r="AL458" s="29">
        <v>8.1629999999999994E-2</v>
      </c>
      <c r="AM458" s="29">
        <v>4.0820000000000002E-2</v>
      </c>
      <c r="AN458" s="50">
        <v>35939</v>
      </c>
      <c r="AO458" s="30">
        <v>520.79999999999995</v>
      </c>
      <c r="AP458" s="29">
        <v>0.61709999999999998</v>
      </c>
      <c r="AQ458" s="29">
        <v>1</v>
      </c>
      <c r="AR458" s="29">
        <v>0.28899999999999998</v>
      </c>
      <c r="AS458" s="54">
        <v>18</v>
      </c>
      <c r="AT458" s="29">
        <v>0.34615000000000001</v>
      </c>
      <c r="AU458" s="29">
        <v>0.4128</v>
      </c>
      <c r="AV458" s="54">
        <v>23</v>
      </c>
      <c r="AW458" s="29">
        <v>0.15384999999999999</v>
      </c>
    </row>
    <row r="459" spans="1:49" x14ac:dyDescent="0.2">
      <c r="A459" s="17" t="str">
        <f t="shared" si="16"/>
        <v>JCB</v>
      </c>
      <c r="B459" s="17" t="str">
        <f>IF(AND(OR(NOT(IsForecastDateRestricted),AND(D459&gt;=StartDate,D459&lt;=EndDate)),OR(NOT(IsTargetDateRestricted),AND(F459&gt;=FirstTargetDate,F459&lt;=EndTargetDate)),
OR(AND(Is1Week,E459="1 wk ahead inc death"),AND(Is2Week,E459="2 wk ahead inc death"),AND(Is3Week,E459="3 wk ahead inc death"),AND(Is4Week,E459="4 wk ahead inc death")),
OR(NOT(IsActiveModelsOnly),_xlfn.XLOOKUP(C459,'Model Analyzer'!B$4:B$100,'Model Analyzer'!C$4:C$100))),EvalData!C459,"NA")</f>
        <v>JCB</v>
      </c>
      <c r="C459" s="17" t="s">
        <v>45</v>
      </c>
      <c r="D459" s="36" t="d">
        <v>2020-08-03</v>
      </c>
      <c r="E459" s="17" t="s">
        <v>11</v>
      </c>
      <c r="F459" s="36" t="d">
        <v>2020-08-08</v>
      </c>
      <c r="G459" s="30">
        <v>539</v>
      </c>
      <c r="H459" s="32">
        <v>7.1999999999999995E-2</v>
      </c>
      <c r="I459" s="28">
        <v>7.4149999999999994E-2</v>
      </c>
      <c r="J459" s="28">
        <v>7.4149999999999994E-2</v>
      </c>
      <c r="K459" s="29">
        <v>0.9</v>
      </c>
      <c r="L459" s="30">
        <v>14</v>
      </c>
      <c r="M459" s="29">
        <v>0.59375</v>
      </c>
      <c r="N459" s="30">
        <v>51</v>
      </c>
      <c r="O459" s="30">
        <v>12.93</v>
      </c>
      <c r="P459" s="30">
        <v>454.74</v>
      </c>
      <c r="Q459" s="30">
        <v>22.16</v>
      </c>
      <c r="R459" s="38">
        <v>0.26057000000000002</v>
      </c>
      <c r="S459" s="32">
        <v>0.13353000000000001</v>
      </c>
      <c r="T459" s="29">
        <v>0.52722999999999998</v>
      </c>
      <c r="U459" s="29">
        <v>0.19975999999999999</v>
      </c>
      <c r="V459" s="29">
        <v>0.52941000000000005</v>
      </c>
      <c r="W459" s="29">
        <v>0.11765</v>
      </c>
      <c r="X459" s="30">
        <v>39.15</v>
      </c>
      <c r="Y459" s="29">
        <v>0.42249999999999999</v>
      </c>
      <c r="Z459" s="29">
        <v>0.31635000000000002</v>
      </c>
      <c r="AA459" s="29">
        <v>0.51500000000000001</v>
      </c>
      <c r="AB459" s="30">
        <v>12</v>
      </c>
      <c r="AC459" s="29">
        <v>0.60714000000000001</v>
      </c>
    </row>
    <row r="460" spans="1:49" x14ac:dyDescent="0.2">
      <c r="A460" s="17" t="str">
        <f t="shared" si="16"/>
        <v>JHU</v>
      </c>
      <c r="B460" s="17" t="str">
        <f>IF(AND(OR(NOT(IsForecastDateRestricted),AND(D460&gt;=StartDate,D460&lt;=EndDate)),OR(NOT(IsTargetDateRestricted),AND(F460&gt;=FirstTargetDate,F460&lt;=EndTargetDate)),
OR(AND(Is1Week,E460="1 wk ahead inc death"),AND(Is2Week,E460="2 wk ahead inc death"),AND(Is3Week,E460="3 wk ahead inc death"),AND(Is4Week,E460="4 wk ahead inc death")),
OR(NOT(IsActiveModelsOnly),_xlfn.XLOOKUP(C460,'Model Analyzer'!B$4:B$100,'Model Analyzer'!C$4:C$100))),EvalData!C460,"NA")</f>
        <v>JHU</v>
      </c>
      <c r="C460" s="17" t="s">
        <v>19</v>
      </c>
      <c r="D460" s="36" t="d">
        <v>2020-08-03</v>
      </c>
      <c r="E460" s="17" t="s">
        <v>11</v>
      </c>
      <c r="F460" s="36" t="d">
        <v>2020-08-08</v>
      </c>
      <c r="G460" s="30">
        <v>546</v>
      </c>
      <c r="H460" s="32">
        <v>7.1999999999999995E-2</v>
      </c>
      <c r="I460" s="28">
        <v>7.5109999999999996E-2</v>
      </c>
      <c r="J460" s="28">
        <v>7.5109999999999996E-2</v>
      </c>
      <c r="K460" s="29">
        <v>0.9</v>
      </c>
      <c r="L460" s="30">
        <v>15</v>
      </c>
      <c r="M460" s="29">
        <v>0.5625</v>
      </c>
      <c r="N460" s="30">
        <v>51</v>
      </c>
      <c r="O460" s="30">
        <v>25.74</v>
      </c>
      <c r="P460" s="30">
        <v>1868.09</v>
      </c>
      <c r="Q460" s="30">
        <v>48.02</v>
      </c>
      <c r="R460" s="38">
        <v>0.41787999999999997</v>
      </c>
      <c r="S460" s="32">
        <v>0.52129999999999999</v>
      </c>
      <c r="T460" s="29">
        <v>0.96145000000000003</v>
      </c>
      <c r="U460" s="29">
        <v>0.83057000000000003</v>
      </c>
      <c r="V460" s="29">
        <v>0.23529</v>
      </c>
      <c r="W460" s="29">
        <v>0.31373000000000001</v>
      </c>
      <c r="X460" s="30">
        <v>97.03</v>
      </c>
      <c r="Y460" s="29">
        <v>0.93374000000000001</v>
      </c>
      <c r="Z460" s="29">
        <v>0.54008999999999996</v>
      </c>
      <c r="AA460" s="29">
        <v>0.05</v>
      </c>
      <c r="AB460" s="30">
        <v>27</v>
      </c>
      <c r="AC460" s="29">
        <v>7.1429999999999993E-2</v>
      </c>
      <c r="AD460" s="30">
        <v>51</v>
      </c>
      <c r="AE460" s="29">
        <v>0.96077999999999997</v>
      </c>
      <c r="AF460" s="33">
        <v>3.0489999999999999</v>
      </c>
      <c r="AG460" s="33">
        <v>4.0339999999999998</v>
      </c>
      <c r="AH460" s="33">
        <v>7.6669999999999998</v>
      </c>
      <c r="AI460" s="33">
        <v>20.248999999999999</v>
      </c>
      <c r="AJ460" s="33">
        <v>17.2</v>
      </c>
      <c r="AK460" s="34">
        <v>54</v>
      </c>
      <c r="AL460" s="29">
        <v>0.31373000000000001</v>
      </c>
      <c r="AM460" s="29">
        <v>0.37254999999999999</v>
      </c>
      <c r="AN460" s="50">
        <v>13398</v>
      </c>
      <c r="AO460" s="30">
        <v>274.60000000000002</v>
      </c>
      <c r="AP460" s="29">
        <v>0.25630999999999998</v>
      </c>
      <c r="AQ460" s="29">
        <v>0.53510000000000002</v>
      </c>
      <c r="AR460" s="29">
        <v>0.28899999999999998</v>
      </c>
      <c r="AS460" s="54">
        <v>18</v>
      </c>
      <c r="AT460" s="29">
        <v>0.34615000000000001</v>
      </c>
      <c r="AU460" s="29">
        <v>0.78386999999999996</v>
      </c>
      <c r="AV460" s="54">
        <v>13</v>
      </c>
      <c r="AW460" s="29">
        <v>0.53846000000000005</v>
      </c>
    </row>
    <row r="461" spans="1:49" x14ac:dyDescent="0.2">
      <c r="A461" s="17" t="str">
        <f t="shared" si="16"/>
        <v>Karlen</v>
      </c>
      <c r="B461" s="17" t="str">
        <f>IF(AND(OR(NOT(IsForecastDateRestricted),AND(D461&gt;=StartDate,D461&lt;=EndDate)),OR(NOT(IsTargetDateRestricted),AND(F461&gt;=FirstTargetDate,F461&lt;=EndTargetDate)),
OR(AND(Is1Week,E461="1 wk ahead inc death"),AND(Is2Week,E461="2 wk ahead inc death"),AND(Is3Week,E461="3 wk ahead inc death"),AND(Is4Week,E461="4 wk ahead inc death")),
OR(NOT(IsActiveModelsOnly),_xlfn.XLOOKUP(C461,'Model Analyzer'!B$4:B$100,'Model Analyzer'!C$4:C$100))),EvalData!C461,"NA")</f>
        <v>Karlen</v>
      </c>
      <c r="C461" s="17" t="s">
        <v>46</v>
      </c>
      <c r="D461" s="36" t="d">
        <v>2020-08-03</v>
      </c>
      <c r="E461" s="17" t="s">
        <v>11</v>
      </c>
      <c r="F461" s="36" t="d">
        <v>2020-08-08</v>
      </c>
      <c r="G461" s="30">
        <v>109</v>
      </c>
      <c r="H461" s="32">
        <v>1.4999999999999999E-2</v>
      </c>
      <c r="I461" s="28">
        <v>1.4999999999999999E-2</v>
      </c>
      <c r="J461" s="28">
        <v>1.4999999999999999E-2</v>
      </c>
      <c r="K461" s="29">
        <v>1</v>
      </c>
      <c r="L461" s="30">
        <v>6</v>
      </c>
      <c r="M461" s="29">
        <v>0.84375</v>
      </c>
      <c r="N461" s="30">
        <v>51</v>
      </c>
      <c r="O461" s="30">
        <v>10.42</v>
      </c>
      <c r="P461" s="30">
        <v>541.23</v>
      </c>
      <c r="Q461" s="30">
        <v>24.2</v>
      </c>
      <c r="R461" s="38">
        <v>0.23105999999999999</v>
      </c>
      <c r="S461" s="32">
        <v>8.7010000000000004E-2</v>
      </c>
      <c r="T461" s="29">
        <v>0.45029999999999998</v>
      </c>
      <c r="U461" s="29">
        <v>0.18997</v>
      </c>
      <c r="V461" s="29">
        <v>0.50980000000000003</v>
      </c>
      <c r="W461" s="29">
        <v>7.843E-2</v>
      </c>
      <c r="X461" s="30">
        <v>43.38</v>
      </c>
      <c r="Y461" s="29">
        <v>0.42329</v>
      </c>
      <c r="Z461" s="29">
        <v>0.3427</v>
      </c>
      <c r="AA461" s="29">
        <v>0.61399999999999999</v>
      </c>
      <c r="AB461" s="30">
        <v>7</v>
      </c>
      <c r="AC461" s="29">
        <v>0.78571000000000002</v>
      </c>
      <c r="AD461" s="30">
        <v>51</v>
      </c>
      <c r="AE461" s="29">
        <v>0.86275000000000002</v>
      </c>
      <c r="AF461" s="33">
        <v>1.5880000000000001</v>
      </c>
      <c r="AG461" s="33">
        <v>2.0409999999999999</v>
      </c>
      <c r="AH461" s="33">
        <v>2.96</v>
      </c>
      <c r="AI461" s="33">
        <v>9.3930000000000007</v>
      </c>
      <c r="AJ461" s="33">
        <v>8.15</v>
      </c>
      <c r="AK461" s="34">
        <v>26</v>
      </c>
      <c r="AL461" s="29">
        <v>0.11765</v>
      </c>
      <c r="AM461" s="29">
        <v>0.19608</v>
      </c>
      <c r="AN461" s="50">
        <v>12334</v>
      </c>
      <c r="AO461" s="30">
        <v>189.9</v>
      </c>
      <c r="AP461" s="29">
        <v>0.45538000000000001</v>
      </c>
      <c r="AQ461" s="29">
        <v>0.95069999999999999</v>
      </c>
      <c r="AR461" s="29">
        <v>0.57799999999999996</v>
      </c>
      <c r="AS461" s="54">
        <v>8</v>
      </c>
      <c r="AT461" s="29">
        <v>0.73077000000000003</v>
      </c>
      <c r="AU461" s="29">
        <v>0.90571999999999997</v>
      </c>
      <c r="AV461" s="54">
        <v>7</v>
      </c>
      <c r="AW461" s="29">
        <v>0.76922999999999997</v>
      </c>
    </row>
    <row r="462" spans="1:49" x14ac:dyDescent="0.2">
      <c r="A462" s="17" t="str">
        <f t="shared" si="16"/>
        <v>LANL</v>
      </c>
      <c r="B462" s="17" t="str">
        <f>IF(AND(OR(NOT(IsForecastDateRestricted),AND(D462&gt;=StartDate,D462&lt;=EndDate)),OR(NOT(IsTargetDateRestricted),AND(F462&gt;=FirstTargetDate,F462&lt;=EndTargetDate)),
OR(AND(Is1Week,E462="1 wk ahead inc death"),AND(Is2Week,E462="2 wk ahead inc death"),AND(Is3Week,E462="3 wk ahead inc death"),AND(Is4Week,E462="4 wk ahead inc death")),
OR(NOT(IsActiveModelsOnly),_xlfn.XLOOKUP(C462,'Model Analyzer'!B$4:B$100,'Model Analyzer'!C$4:C$100))),EvalData!C462,"NA")</f>
        <v>LANL</v>
      </c>
      <c r="C462" s="17" t="s">
        <v>20</v>
      </c>
      <c r="D462" s="36" t="d">
        <v>2020-08-03</v>
      </c>
      <c r="E462" s="17" t="s">
        <v>11</v>
      </c>
      <c r="F462" s="36" t="d">
        <v>2020-08-08</v>
      </c>
      <c r="G462" s="30">
        <v>-1993</v>
      </c>
      <c r="H462" s="32">
        <v>-0.32</v>
      </c>
      <c r="I462" s="28">
        <v>-0.27417999999999998</v>
      </c>
      <c r="J462" s="28">
        <v>-0.37774999999999997</v>
      </c>
      <c r="K462" s="29">
        <v>0</v>
      </c>
      <c r="L462" s="30">
        <v>30</v>
      </c>
      <c r="M462" s="29">
        <v>9.375E-2</v>
      </c>
      <c r="N462" s="30">
        <v>51</v>
      </c>
      <c r="O462" s="30">
        <v>20.7</v>
      </c>
      <c r="P462" s="30">
        <v>2096.0300000000002</v>
      </c>
      <c r="Q462" s="30">
        <v>53.69</v>
      </c>
      <c r="R462" s="38">
        <v>0.39373999999999998</v>
      </c>
      <c r="S462" s="32">
        <v>-0.31292999999999999</v>
      </c>
      <c r="T462" s="29">
        <v>0.79759000000000002</v>
      </c>
      <c r="U462" s="29">
        <v>-0.31047000000000002</v>
      </c>
      <c r="V462" s="29">
        <v>0.29411999999999999</v>
      </c>
      <c r="W462" s="29">
        <v>0.15686</v>
      </c>
      <c r="X462" s="30">
        <v>140.34</v>
      </c>
      <c r="Y462" s="29">
        <v>0.53125999999999995</v>
      </c>
      <c r="Z462" s="29">
        <v>0.50793999999999995</v>
      </c>
      <c r="AA462" s="29">
        <v>0.124</v>
      </c>
      <c r="AB462" s="30">
        <v>23</v>
      </c>
      <c r="AC462" s="29">
        <v>0.21429000000000001</v>
      </c>
      <c r="AD462" s="30">
        <v>51</v>
      </c>
      <c r="AE462" s="29">
        <v>0.94118000000000002</v>
      </c>
      <c r="AF462" s="33">
        <v>3.9119999999999999</v>
      </c>
      <c r="AG462" s="33">
        <v>5.8879999999999999</v>
      </c>
      <c r="AH462" s="33">
        <v>10.5</v>
      </c>
      <c r="AI462" s="33">
        <v>15.268000000000001</v>
      </c>
      <c r="AJ462" s="33">
        <v>17.625</v>
      </c>
      <c r="AK462" s="34">
        <v>38</v>
      </c>
      <c r="AL462" s="29">
        <v>0.33333000000000002</v>
      </c>
      <c r="AM462" s="29">
        <v>0.49020000000000002</v>
      </c>
      <c r="AN462" s="50">
        <v>24807</v>
      </c>
      <c r="AO462" s="30">
        <v>179.8</v>
      </c>
      <c r="AP462" s="29">
        <v>0.21096999999999999</v>
      </c>
      <c r="AQ462" s="29">
        <v>0.44044</v>
      </c>
      <c r="AR462" s="29">
        <v>0.124</v>
      </c>
      <c r="AS462" s="54">
        <v>22</v>
      </c>
      <c r="AT462" s="29">
        <v>0.19231000000000001</v>
      </c>
      <c r="AU462" s="29">
        <v>0.67759999999999998</v>
      </c>
      <c r="AV462" s="54">
        <v>15</v>
      </c>
      <c r="AW462" s="29">
        <v>0.46154000000000001</v>
      </c>
    </row>
    <row r="463" spans="1:49" x14ac:dyDescent="0.2">
      <c r="A463" s="17" t="str">
        <f t="shared" si="16"/>
        <v>LNQ</v>
      </c>
      <c r="B463" s="17" t="str">
        <f>IF(AND(OR(NOT(IsForecastDateRestricted),AND(D463&gt;=StartDate,D463&lt;=EndDate)),OR(NOT(IsTargetDateRestricted),AND(F463&gt;=FirstTargetDate,F463&lt;=EndTargetDate)),
OR(AND(Is1Week,E463="1 wk ahead inc death"),AND(Is2Week,E463="2 wk ahead inc death"),AND(Is3Week,E463="3 wk ahead inc death"),AND(Is4Week,E463="4 wk ahead inc death")),
OR(NOT(IsActiveModelsOnly),_xlfn.XLOOKUP(C463,'Model Analyzer'!B$4:B$100,'Model Analyzer'!C$4:C$100))),EvalData!C463,"NA")</f>
        <v>LNQ</v>
      </c>
      <c r="C463" s="17" t="s">
        <v>47</v>
      </c>
      <c r="D463" s="36" t="d">
        <v>2020-08-03</v>
      </c>
      <c r="E463" s="17" t="s">
        <v>11</v>
      </c>
      <c r="F463" s="36" t="d">
        <v>2020-08-08</v>
      </c>
      <c r="G463" s="30">
        <v>1114</v>
      </c>
      <c r="H463" s="32">
        <v>0.14299999999999999</v>
      </c>
      <c r="I463" s="28">
        <v>0.15325</v>
      </c>
      <c r="J463" s="28">
        <v>0.15325</v>
      </c>
      <c r="K463" s="29">
        <v>0.75</v>
      </c>
      <c r="L463" s="30">
        <v>19</v>
      </c>
      <c r="M463" s="29">
        <v>0.4375</v>
      </c>
      <c r="N463" s="30">
        <v>51</v>
      </c>
      <c r="O463" s="30">
        <v>19.45</v>
      </c>
      <c r="P463" s="30">
        <v>232.15</v>
      </c>
      <c r="Q463" s="30">
        <v>17.059999999999999</v>
      </c>
      <c r="R463" s="38">
        <v>0.19256000000000001</v>
      </c>
      <c r="S463" s="32">
        <v>-8.3739999999999995E-2</v>
      </c>
      <c r="T463" s="29">
        <v>0.25731999999999999</v>
      </c>
      <c r="U463" s="29">
        <v>-4.6170000000000003E-2</v>
      </c>
      <c r="V463" s="29">
        <v>0.54901999999999995</v>
      </c>
      <c r="W463" s="29">
        <v>9.8040000000000002E-2</v>
      </c>
      <c r="X463" s="30">
        <v>36.26</v>
      </c>
      <c r="Y463" s="29">
        <v>0.30637999999999999</v>
      </c>
      <c r="Z463" s="29">
        <v>0.39371</v>
      </c>
      <c r="AA463" s="29">
        <v>0.58699999999999997</v>
      </c>
      <c r="AB463" s="30">
        <v>10</v>
      </c>
      <c r="AC463" s="29">
        <v>0.67857000000000001</v>
      </c>
      <c r="AD463" s="30">
        <v>51</v>
      </c>
      <c r="AE463" s="29">
        <v>1</v>
      </c>
      <c r="AF463" s="33">
        <v>6.2409999999999997</v>
      </c>
      <c r="AG463" s="33">
        <v>10.048999999999999</v>
      </c>
      <c r="AH463" s="33">
        <v>16.533000000000001</v>
      </c>
      <c r="AI463" s="33">
        <v>32.326000000000001</v>
      </c>
      <c r="AJ463" s="33">
        <v>38</v>
      </c>
      <c r="AK463" s="34">
        <v>90</v>
      </c>
      <c r="AL463" s="29">
        <v>0.27450999999999998</v>
      </c>
      <c r="AM463" s="29">
        <v>0.72548999999999997</v>
      </c>
      <c r="AN463" s="50">
        <v>14138</v>
      </c>
      <c r="AO463" s="30">
        <v>211.8</v>
      </c>
      <c r="AP463" s="29">
        <v>0.12963</v>
      </c>
      <c r="AQ463" s="29">
        <v>0.27062000000000003</v>
      </c>
      <c r="AR463" s="29">
        <v>0</v>
      </c>
      <c r="AS463" s="54">
        <v>27</v>
      </c>
      <c r="AT463" s="29">
        <v>0</v>
      </c>
      <c r="AU463" s="29">
        <v>0.46800999999999998</v>
      </c>
      <c r="AV463" s="54">
        <v>21</v>
      </c>
      <c r="AW463" s="29">
        <v>0.23077</v>
      </c>
    </row>
    <row r="464" spans="1:49" x14ac:dyDescent="0.2">
      <c r="A464" s="17" t="str">
        <f t="shared" si="16"/>
        <v>LSHTM</v>
      </c>
      <c r="B464" s="17" t="str">
        <f>IF(AND(OR(NOT(IsForecastDateRestricted),AND(D464&gt;=StartDate,D464&lt;=EndDate)),OR(NOT(IsTargetDateRestricted),AND(F464&gt;=FirstTargetDate,F464&lt;=EndTargetDate)),
OR(AND(Is1Week,E464="1 wk ahead inc death"),AND(Is2Week,E464="2 wk ahead inc death"),AND(Is3Week,E464="3 wk ahead inc death"),AND(Is4Week,E464="4 wk ahead inc death")),
OR(NOT(IsActiveModelsOnly),_xlfn.XLOOKUP(C464,'Model Analyzer'!B$4:B$100,'Model Analyzer'!C$4:C$100))),EvalData!C464,"NA")</f>
        <v>LSHTM</v>
      </c>
      <c r="C464" s="17" t="s">
        <v>21</v>
      </c>
      <c r="D464" s="36" t="d">
        <v>2020-08-03</v>
      </c>
      <c r="E464" s="17" t="s">
        <v>11</v>
      </c>
      <c r="F464" s="36" t="d">
        <v>2020-08-08</v>
      </c>
      <c r="G464" s="30">
        <v>525</v>
      </c>
      <c r="H464" s="32">
        <v>7.0000000000000007E-2</v>
      </c>
      <c r="I464" s="28">
        <v>7.2220000000000006E-2</v>
      </c>
      <c r="J464" s="28">
        <v>7.2220000000000006E-2</v>
      </c>
      <c r="K464" s="29">
        <v>0.9</v>
      </c>
      <c r="L464" s="30">
        <v>13</v>
      </c>
      <c r="M464" s="29">
        <v>0.625</v>
      </c>
      <c r="N464" s="30">
        <v>29</v>
      </c>
      <c r="O464" s="30">
        <v>4.04</v>
      </c>
      <c r="P464" s="30">
        <v>451.93</v>
      </c>
      <c r="Q464" s="30">
        <v>36.97</v>
      </c>
      <c r="R464" s="38">
        <v>0.12758</v>
      </c>
      <c r="S464" s="32">
        <v>4.5809999999999997E-2</v>
      </c>
      <c r="T464" s="29">
        <v>0.33071</v>
      </c>
      <c r="U464" s="29">
        <v>0.19891</v>
      </c>
      <c r="V464" s="29">
        <v>0.65517000000000003</v>
      </c>
      <c r="W464" s="29">
        <v>6.8970000000000004E-2</v>
      </c>
      <c r="X464" s="30">
        <v>63.29</v>
      </c>
      <c r="Y464" s="29">
        <v>0.31768999999999997</v>
      </c>
      <c r="Z464" s="29">
        <v>0.21840999999999999</v>
      </c>
      <c r="AA464" s="29">
        <v>0.60799999999999998</v>
      </c>
      <c r="AB464" s="30">
        <v>8</v>
      </c>
      <c r="AC464" s="29">
        <v>0.75</v>
      </c>
      <c r="AD464" s="30">
        <v>29</v>
      </c>
      <c r="AE464" s="29">
        <v>0.93103000000000002</v>
      </c>
      <c r="AF464" s="33">
        <v>1.85</v>
      </c>
      <c r="AG464" s="33">
        <v>2.375</v>
      </c>
      <c r="AH464" s="33">
        <v>2.6760000000000002</v>
      </c>
      <c r="AI464" s="33">
        <v>25.420999999999999</v>
      </c>
      <c r="AJ464" s="33">
        <v>3.7120000000000002</v>
      </c>
      <c r="AK464" s="34">
        <v>9.5380000000000003</v>
      </c>
      <c r="AL464" s="29">
        <v>0.13793</v>
      </c>
      <c r="AM464" s="29">
        <v>0.10345</v>
      </c>
      <c r="AN464" s="50">
        <v>9053</v>
      </c>
      <c r="AO464" s="30">
        <v>113.4</v>
      </c>
      <c r="AP464" s="29">
        <v>0.47965999999999998</v>
      </c>
      <c r="AQ464" s="29">
        <v>1</v>
      </c>
      <c r="AR464" s="29">
        <v>0.41299999999999998</v>
      </c>
      <c r="AS464" s="54">
        <v>12</v>
      </c>
      <c r="AT464" s="29">
        <v>0.57691999999999999</v>
      </c>
      <c r="AU464" s="29">
        <v>0.55728</v>
      </c>
      <c r="AV464" s="54">
        <v>17</v>
      </c>
      <c r="AW464" s="29">
        <v>0.38462000000000002</v>
      </c>
    </row>
    <row r="465" spans="1:49" x14ac:dyDescent="0.2">
      <c r="A465" s="17" t="str">
        <f t="shared" si="16"/>
        <v>MIT-CovAlliance</v>
      </c>
      <c r="B465" s="17" t="str">
        <f>IF(AND(OR(NOT(IsForecastDateRestricted),AND(D465&gt;=StartDate,D465&lt;=EndDate)),OR(NOT(IsTargetDateRestricted),AND(F465&gt;=FirstTargetDate,F465&lt;=EndTargetDate)),
OR(AND(Is1Week,E465="1 wk ahead inc death"),AND(Is2Week,E465="2 wk ahead inc death"),AND(Is3Week,E465="3 wk ahead inc death"),AND(Is4Week,E465="4 wk ahead inc death")),
OR(NOT(IsActiveModelsOnly),_xlfn.XLOOKUP(C465,'Model Analyzer'!B$4:B$100,'Model Analyzer'!C$4:C$100))),EvalData!C465,"NA")</f>
        <v>MIT-CovAlliance</v>
      </c>
      <c r="C465" s="17" t="s">
        <v>22</v>
      </c>
      <c r="D465" s="36" t="d">
        <v>2020-08-03</v>
      </c>
      <c r="E465" s="17" t="s">
        <v>11</v>
      </c>
      <c r="F465" s="36" t="d">
        <v>2020-08-08</v>
      </c>
      <c r="G465" s="30">
        <v>-1672</v>
      </c>
      <c r="H465" s="32">
        <v>-0.26100000000000001</v>
      </c>
      <c r="I465" s="28">
        <v>-0.23002</v>
      </c>
      <c r="J465" s="28">
        <v>-0.29873</v>
      </c>
      <c r="K465" s="29">
        <v>0</v>
      </c>
      <c r="L465" s="30">
        <v>23</v>
      </c>
      <c r="M465" s="29">
        <v>0.3125</v>
      </c>
      <c r="N465" s="30">
        <v>51</v>
      </c>
      <c r="O465" s="30">
        <v>18.79</v>
      </c>
      <c r="P465" s="30">
        <v>1421.36</v>
      </c>
      <c r="Q465" s="30">
        <v>50.82</v>
      </c>
      <c r="R465" s="38">
        <v>0.34386</v>
      </c>
      <c r="S465" s="32">
        <v>-4.1889999999999997E-2</v>
      </c>
      <c r="T465" s="29">
        <v>0.71714999999999995</v>
      </c>
      <c r="U465" s="29">
        <v>-2.325E-2</v>
      </c>
      <c r="V465" s="29">
        <v>0.29411999999999999</v>
      </c>
      <c r="W465" s="29">
        <v>0.21568999999999999</v>
      </c>
      <c r="X465" s="30">
        <v>135.80000000000001</v>
      </c>
      <c r="Y465" s="29">
        <v>0.52920999999999996</v>
      </c>
      <c r="Z465" s="29">
        <v>0.46254000000000001</v>
      </c>
      <c r="AA465" s="29">
        <v>0.26200000000000001</v>
      </c>
      <c r="AB465" s="30">
        <v>18</v>
      </c>
      <c r="AC465" s="29">
        <v>0.39285999999999999</v>
      </c>
      <c r="AD465" s="30">
        <v>51</v>
      </c>
      <c r="AE465" s="29">
        <v>0.94118000000000002</v>
      </c>
      <c r="AF465" s="33">
        <v>8.6920000000000002</v>
      </c>
      <c r="AG465" s="33">
        <v>8.8789999999999996</v>
      </c>
      <c r="AH465" s="33">
        <v>15.811</v>
      </c>
      <c r="AI465" s="33">
        <v>13.986000000000001</v>
      </c>
      <c r="AJ465" s="33">
        <v>16.239000000000001</v>
      </c>
      <c r="AK465" s="34">
        <v>20</v>
      </c>
      <c r="AL465" s="29">
        <v>0.37254999999999999</v>
      </c>
      <c r="AM465" s="29">
        <v>0.54901999999999995</v>
      </c>
      <c r="AN465" s="50">
        <v>16904</v>
      </c>
      <c r="AO465" s="30">
        <v>211.7</v>
      </c>
      <c r="AP465" s="29">
        <v>0.16153999999999999</v>
      </c>
      <c r="AQ465" s="29">
        <v>0.33723999999999998</v>
      </c>
      <c r="AR465" s="29">
        <v>2.1000000000000001E-2</v>
      </c>
      <c r="AS465" s="54">
        <v>26</v>
      </c>
      <c r="AT465" s="29">
        <v>3.8460000000000001E-2</v>
      </c>
      <c r="AU465" s="29">
        <v>0.55145999999999995</v>
      </c>
      <c r="AV465" s="54">
        <v>19</v>
      </c>
      <c r="AW465" s="29">
        <v>0.30769000000000002</v>
      </c>
    </row>
    <row r="466" spans="1:49" x14ac:dyDescent="0.2">
      <c r="A466" s="17" t="str">
        <f t="shared" si="16"/>
        <v>MOBS</v>
      </c>
      <c r="B466" s="17" t="str">
        <f>IF(AND(OR(NOT(IsForecastDateRestricted),AND(D466&gt;=StartDate,D466&lt;=EndDate)),OR(NOT(IsTargetDateRestricted),AND(F466&gt;=FirstTargetDate,F466&lt;=EndTargetDate)),
OR(AND(Is1Week,E466="1 wk ahead inc death"),AND(Is2Week,E466="2 wk ahead inc death"),AND(Is3Week,E466="3 wk ahead inc death"),AND(Is4Week,E466="4 wk ahead inc death")),
OR(NOT(IsActiveModelsOnly),_xlfn.XLOOKUP(C466,'Model Analyzer'!B$4:B$100,'Model Analyzer'!C$4:C$100))),EvalData!C466,"NA")</f>
        <v>MOBS</v>
      </c>
      <c r="C466" s="17" t="s">
        <v>24</v>
      </c>
      <c r="D466" s="36" t="d">
        <v>2020-08-03</v>
      </c>
      <c r="E466" s="17" t="s">
        <v>11</v>
      </c>
      <c r="F466" s="36" t="d">
        <v>2020-08-08</v>
      </c>
      <c r="G466" s="30">
        <v>1586</v>
      </c>
      <c r="H466" s="32">
        <v>0.19700000000000001</v>
      </c>
      <c r="I466" s="28">
        <v>0.21819</v>
      </c>
      <c r="J466" s="28">
        <v>0.21819</v>
      </c>
      <c r="K466" s="29">
        <v>0.75</v>
      </c>
      <c r="L466" s="30">
        <v>21</v>
      </c>
      <c r="M466" s="29">
        <v>0.375</v>
      </c>
      <c r="N466" s="30">
        <v>50</v>
      </c>
      <c r="O466" s="30">
        <v>24.93</v>
      </c>
      <c r="P466" s="30">
        <v>1822.89</v>
      </c>
      <c r="Q466" s="30">
        <v>47.86</v>
      </c>
      <c r="R466" s="38">
        <v>0.30198000000000003</v>
      </c>
      <c r="S466" s="32">
        <v>0.10729</v>
      </c>
      <c r="T466" s="29">
        <v>0.91241000000000005</v>
      </c>
      <c r="U466" s="29">
        <v>0.29615000000000002</v>
      </c>
      <c r="V466" s="29">
        <v>0.36</v>
      </c>
      <c r="W466" s="29">
        <v>0.22</v>
      </c>
      <c r="X466" s="30">
        <v>124.77</v>
      </c>
      <c r="Y466" s="29">
        <v>0.73834999999999995</v>
      </c>
      <c r="Z466" s="29">
        <v>0.47037000000000001</v>
      </c>
      <c r="AA466" s="29">
        <v>0.13800000000000001</v>
      </c>
      <c r="AB466" s="30">
        <v>21</v>
      </c>
      <c r="AC466" s="29">
        <v>0.28571000000000002</v>
      </c>
      <c r="AD466" s="30">
        <v>50</v>
      </c>
      <c r="AE466" s="29">
        <v>0.57999999999999996</v>
      </c>
      <c r="AF466" s="33">
        <v>1.4710000000000001</v>
      </c>
      <c r="AG466" s="33">
        <v>1.635</v>
      </c>
      <c r="AH466" s="33">
        <v>2.2749999999999999</v>
      </c>
      <c r="AI466" s="33">
        <v>7.7489999999999997</v>
      </c>
      <c r="AJ466" s="33">
        <v>4.5890000000000004</v>
      </c>
      <c r="AK466" s="34">
        <v>7.1</v>
      </c>
      <c r="AL466" s="29">
        <v>0.1</v>
      </c>
      <c r="AM466" s="29">
        <v>0.06</v>
      </c>
      <c r="AN466" s="50">
        <v>45017</v>
      </c>
      <c r="AO466" s="30">
        <v>598.9</v>
      </c>
      <c r="AP466" s="29">
        <v>0.55881999999999998</v>
      </c>
      <c r="AQ466" s="29">
        <v>1</v>
      </c>
      <c r="AR466" s="29">
        <v>0.433</v>
      </c>
      <c r="AS466" s="54">
        <v>11</v>
      </c>
      <c r="AT466" s="29">
        <v>0.61538000000000004</v>
      </c>
      <c r="AU466" s="29">
        <v>0.59855999999999998</v>
      </c>
      <c r="AV466" s="54">
        <v>16</v>
      </c>
      <c r="AW466" s="29">
        <v>0.42308000000000001</v>
      </c>
    </row>
    <row r="467" spans="1:49" x14ac:dyDescent="0.2">
      <c r="A467" s="17" t="str">
        <f t="shared" si="16"/>
        <v>NotreDame-Mobility</v>
      </c>
      <c r="B467" s="17" t="str">
        <f>IF(AND(OR(NOT(IsForecastDateRestricted),AND(D467&gt;=StartDate,D467&lt;=EndDate)),OR(NOT(IsTargetDateRestricted),AND(F467&gt;=FirstTargetDate,F467&lt;=EndTargetDate)),
OR(AND(Is1Week,E467="1 wk ahead inc death"),AND(Is2Week,E467="2 wk ahead inc death"),AND(Is3Week,E467="3 wk ahead inc death"),AND(Is4Week,E467="4 wk ahead inc death")),
OR(NOT(IsActiveModelsOnly),_xlfn.XLOOKUP(C467,'Model Analyzer'!B$4:B$100,'Model Analyzer'!C$4:C$100))),EvalData!C467,"NA")</f>
        <v>NotreDame-Mobility</v>
      </c>
      <c r="C467" s="17" t="s">
        <v>25</v>
      </c>
      <c r="D467" s="36" t="d">
        <v>2020-08-03</v>
      </c>
      <c r="E467" s="17" t="s">
        <v>11</v>
      </c>
      <c r="F467" s="36" t="d">
        <v>2020-08-08</v>
      </c>
      <c r="G467" s="26">
        <v>-1981</v>
      </c>
      <c r="H467" s="27">
        <v>-0.318</v>
      </c>
      <c r="I467" s="28">
        <v>-0.27252999999999999</v>
      </c>
      <c r="J467" s="28">
        <v>-0.37462000000000001</v>
      </c>
      <c r="K467" s="29">
        <v>0</v>
      </c>
      <c r="L467" s="30">
        <v>29</v>
      </c>
      <c r="M467" s="29">
        <v>0.125</v>
      </c>
      <c r="N467" s="30">
        <v>51</v>
      </c>
      <c r="O467" s="26">
        <v>24.71</v>
      </c>
      <c r="P467" s="26">
        <v>1784.55</v>
      </c>
      <c r="Q467" s="26">
        <v>59.55</v>
      </c>
      <c r="R467" s="31">
        <v>0.50407000000000002</v>
      </c>
      <c r="S467" s="32">
        <v>-0.29672999999999999</v>
      </c>
      <c r="T467" s="29">
        <v>0.92969000000000002</v>
      </c>
      <c r="U467" s="29">
        <v>-0.40564</v>
      </c>
      <c r="V467" s="29">
        <v>0.21568999999999999</v>
      </c>
      <c r="W467" s="29">
        <v>0.35293999999999998</v>
      </c>
      <c r="X467" s="30">
        <v>124.64</v>
      </c>
      <c r="Y467" s="29">
        <v>0.54800000000000004</v>
      </c>
      <c r="Z467" s="29">
        <v>0.54357999999999995</v>
      </c>
      <c r="AA467" s="29">
        <v>0.06</v>
      </c>
      <c r="AB467" s="30">
        <v>25</v>
      </c>
      <c r="AC467" s="29">
        <v>0.14285999999999999</v>
      </c>
      <c r="AD467" s="30">
        <v>51</v>
      </c>
      <c r="AE467" s="29">
        <v>0.76471</v>
      </c>
      <c r="AF467" s="33">
        <v>2.758</v>
      </c>
      <c r="AG467" s="33">
        <v>3.9060000000000001</v>
      </c>
      <c r="AH467" s="33">
        <v>13</v>
      </c>
      <c r="AI467" s="33">
        <v>27.724</v>
      </c>
      <c r="AJ467" s="33">
        <v>29.5</v>
      </c>
      <c r="AK467" s="34">
        <v>67</v>
      </c>
      <c r="AL467" s="29">
        <v>0.13725000000000001</v>
      </c>
      <c r="AM467" s="29">
        <v>0.50980000000000003</v>
      </c>
      <c r="AN467" s="50">
        <v>39611</v>
      </c>
      <c r="AO467" s="30">
        <v>253</v>
      </c>
      <c r="AP467" s="29">
        <v>0.2316</v>
      </c>
      <c r="AQ467" s="29">
        <v>0.48351</v>
      </c>
      <c r="AR467" s="29">
        <v>0.124</v>
      </c>
      <c r="AS467" s="54">
        <v>22</v>
      </c>
      <c r="AT467" s="29">
        <v>0.19231000000000001</v>
      </c>
      <c r="AU467" s="29">
        <v>0.53818999999999995</v>
      </c>
      <c r="AV467" s="54">
        <v>20</v>
      </c>
      <c r="AW467" s="29">
        <v>0.26923000000000002</v>
      </c>
    </row>
    <row r="468" spans="1:49" x14ac:dyDescent="0.2">
      <c r="A468" s="17" t="str">
        <f t="shared" si="16"/>
        <v>Oliver Wyman</v>
      </c>
      <c r="B468" s="17" t="str">
        <f>IF(AND(OR(NOT(IsForecastDateRestricted),AND(D468&gt;=StartDate,D468&lt;=EndDate)),OR(NOT(IsTargetDateRestricted),AND(F468&gt;=FirstTargetDate,F468&lt;=EndTargetDate)),
OR(AND(Is1Week,E468="1 wk ahead inc death"),AND(Is2Week,E468="2 wk ahead inc death"),AND(Is3Week,E468="3 wk ahead inc death"),AND(Is4Week,E468="4 wk ahead inc death")),
OR(NOT(IsActiveModelsOnly),_xlfn.XLOOKUP(C468,'Model Analyzer'!B$4:B$100,'Model Analyzer'!C$4:C$100))),EvalData!C468,"NA")</f>
        <v>Oliver Wyman</v>
      </c>
      <c r="C468" s="17" t="s">
        <v>26</v>
      </c>
      <c r="D468" s="36" t="d">
        <v>2020-08-03</v>
      </c>
      <c r="E468" s="17" t="s">
        <v>11</v>
      </c>
      <c r="F468" s="36" t="d">
        <v>2020-08-08</v>
      </c>
      <c r="G468" s="30">
        <v>139</v>
      </c>
      <c r="H468" s="32">
        <v>1.9E-2</v>
      </c>
      <c r="I468" s="28">
        <v>1.9120000000000002E-2</v>
      </c>
      <c r="J468" s="28">
        <v>1.9120000000000002E-2</v>
      </c>
      <c r="K468" s="29">
        <v>1</v>
      </c>
      <c r="L468" s="30">
        <v>8</v>
      </c>
      <c r="M468" s="29">
        <v>0.78125</v>
      </c>
      <c r="N468" s="30">
        <v>51</v>
      </c>
      <c r="O468" s="30">
        <v>8.0299999999999994</v>
      </c>
      <c r="P468" s="30">
        <v>298.41000000000003</v>
      </c>
      <c r="Q468" s="30">
        <v>14.82</v>
      </c>
      <c r="R468" s="38">
        <v>0.16524</v>
      </c>
      <c r="S468" s="32">
        <v>3.9219999999999998E-2</v>
      </c>
      <c r="T468" s="29">
        <v>0.37712000000000001</v>
      </c>
      <c r="U468" s="29">
        <v>0.12343999999999999</v>
      </c>
      <c r="V468" s="29">
        <v>0.58823999999999999</v>
      </c>
      <c r="W468" s="29">
        <v>7.843E-2</v>
      </c>
      <c r="X468" s="30">
        <v>23.22</v>
      </c>
      <c r="Y468" s="29">
        <v>0.32815</v>
      </c>
      <c r="Z468" s="29">
        <v>0.26163999999999998</v>
      </c>
      <c r="AA468" s="29">
        <v>0.77300000000000002</v>
      </c>
      <c r="AB468" s="30">
        <v>1</v>
      </c>
      <c r="AC468" s="29">
        <v>1</v>
      </c>
      <c r="AD468" s="30">
        <v>51</v>
      </c>
      <c r="AE468" s="29">
        <v>1</v>
      </c>
      <c r="AF468" s="33">
        <v>2.4569999999999999</v>
      </c>
      <c r="AG468" s="33">
        <v>3.2</v>
      </c>
      <c r="AH468" s="33">
        <v>4.8520000000000003</v>
      </c>
      <c r="AI468" s="33">
        <v>24.407</v>
      </c>
      <c r="AJ468" s="33">
        <v>18.75</v>
      </c>
      <c r="AK468" s="34">
        <v>48</v>
      </c>
      <c r="AL468" s="29">
        <v>0.17646999999999999</v>
      </c>
      <c r="AM468" s="29">
        <v>0.33333000000000002</v>
      </c>
      <c r="AN468" s="50">
        <v>7858</v>
      </c>
      <c r="AO468" s="30">
        <v>112.2</v>
      </c>
      <c r="AP468" s="29">
        <v>0.31622</v>
      </c>
      <c r="AQ468" s="29">
        <v>0.66017000000000003</v>
      </c>
      <c r="AR468" s="29">
        <v>0.51600000000000001</v>
      </c>
      <c r="AS468" s="54">
        <v>9</v>
      </c>
      <c r="AT468" s="29">
        <v>0.69230999999999998</v>
      </c>
      <c r="AU468" s="29">
        <v>0.88451999999999997</v>
      </c>
      <c r="AV468" s="54">
        <v>8</v>
      </c>
      <c r="AW468" s="29">
        <v>0.73077000000000003</v>
      </c>
    </row>
    <row r="469" spans="1:49" x14ac:dyDescent="0.2">
      <c r="A469" s="17" t="str">
        <f t="shared" si="16"/>
        <v>PSI</v>
      </c>
      <c r="B469" s="17" t="str">
        <f>IF(AND(OR(NOT(IsForecastDateRestricted),AND(D469&gt;=StartDate,D469&lt;=EndDate)),OR(NOT(IsTargetDateRestricted),AND(F469&gt;=FirstTargetDate,F469&lt;=EndTargetDate)),
OR(AND(Is1Week,E469="1 wk ahead inc death"),AND(Is2Week,E469="2 wk ahead inc death"),AND(Is3Week,E469="3 wk ahead inc death"),AND(Is4Week,E469="4 wk ahead inc death")),
OR(NOT(IsActiveModelsOnly),_xlfn.XLOOKUP(C469,'Model Analyzer'!B$4:B$100,'Model Analyzer'!C$4:C$100))),EvalData!C469,"NA")</f>
        <v>PSI</v>
      </c>
      <c r="C469" s="17" t="s">
        <v>27</v>
      </c>
      <c r="D469" s="36" t="d">
        <v>2020-08-03</v>
      </c>
      <c r="E469" s="17" t="s">
        <v>11</v>
      </c>
      <c r="F469" s="36" t="d">
        <v>2020-08-08</v>
      </c>
      <c r="G469" s="30">
        <v>2925</v>
      </c>
      <c r="H469" s="32">
        <v>0.33800000000000002</v>
      </c>
      <c r="I469" s="28">
        <v>0.40239000000000003</v>
      </c>
      <c r="J469" s="28">
        <v>0.40239000000000003</v>
      </c>
      <c r="K469" s="29">
        <v>0</v>
      </c>
      <c r="L469" s="30">
        <v>31</v>
      </c>
      <c r="M469" s="29">
        <v>6.25E-2</v>
      </c>
      <c r="N469" s="30">
        <v>51</v>
      </c>
      <c r="O469" s="30">
        <v>30.88</v>
      </c>
      <c r="P469" s="30">
        <v>3390.11</v>
      </c>
      <c r="Q469" s="30">
        <v>79.37</v>
      </c>
      <c r="R469" s="38">
        <v>0.43332999999999999</v>
      </c>
      <c r="S469" s="32">
        <v>0.13739999999999999</v>
      </c>
      <c r="T469" s="29">
        <v>1.20123</v>
      </c>
      <c r="U469" s="29">
        <v>-0.24878</v>
      </c>
      <c r="V469" s="29">
        <v>0.25490000000000002</v>
      </c>
      <c r="W469" s="29">
        <v>0.25490000000000002</v>
      </c>
      <c r="X469" s="30">
        <v>234.63</v>
      </c>
      <c r="Y469" s="29">
        <v>0.66274</v>
      </c>
      <c r="Z469" s="29">
        <v>0.55015999999999998</v>
      </c>
      <c r="AA469" s="29">
        <v>5.8000000000000003E-2</v>
      </c>
      <c r="AB469" s="30">
        <v>26</v>
      </c>
      <c r="AC469" s="29">
        <v>0.10714</v>
      </c>
      <c r="AD469" s="30">
        <v>51</v>
      </c>
      <c r="AE469" s="29">
        <v>0.52941000000000005</v>
      </c>
      <c r="AF469" s="33">
        <v>1.3759999999999999</v>
      </c>
      <c r="AG469" s="33">
        <v>1.5529999999999999</v>
      </c>
      <c r="AH469" s="33">
        <v>1.7809999999999999</v>
      </c>
      <c r="AI469" s="33">
        <v>5.35</v>
      </c>
      <c r="AJ469" s="33">
        <v>5</v>
      </c>
      <c r="AK469" s="34">
        <v>14</v>
      </c>
      <c r="AL469" s="29">
        <v>0.11765</v>
      </c>
      <c r="AM469" s="29">
        <v>0.11765</v>
      </c>
      <c r="AN469" s="50">
        <v>97716</v>
      </c>
      <c r="AO469" s="30">
        <v>652.5</v>
      </c>
      <c r="AP469" s="29">
        <v>0.56677999999999995</v>
      </c>
      <c r="AQ469" s="29">
        <v>1</v>
      </c>
      <c r="AR469" s="29">
        <v>0.31</v>
      </c>
      <c r="AS469" s="54">
        <v>17</v>
      </c>
      <c r="AT469" s="29">
        <v>0.38462000000000002</v>
      </c>
      <c r="AU469" s="29">
        <v>0.55728</v>
      </c>
      <c r="AV469" s="54">
        <v>17</v>
      </c>
      <c r="AW469" s="29">
        <v>0.38462000000000002</v>
      </c>
    </row>
    <row r="470" spans="1:49" x14ac:dyDescent="0.2">
      <c r="A470" s="17" t="str">
        <f t="shared" si="16"/>
        <v>QJHong</v>
      </c>
      <c r="B470" s="17" t="str">
        <f>IF(AND(OR(NOT(IsForecastDateRestricted),AND(D470&gt;=StartDate,D470&lt;=EndDate)),OR(NOT(IsTargetDateRestricted),AND(F470&gt;=FirstTargetDate,F470&lt;=EndTargetDate)),
OR(AND(Is1Week,E470="1 wk ahead inc death"),AND(Is2Week,E470="2 wk ahead inc death"),AND(Is3Week,E470="3 wk ahead inc death"),AND(Is4Week,E470="4 wk ahead inc death")),
OR(NOT(IsActiveModelsOnly),_xlfn.XLOOKUP(C470,'Model Analyzer'!B$4:B$100,'Model Analyzer'!C$4:C$100))),EvalData!C470,"NA")</f>
        <v>QJHong</v>
      </c>
      <c r="C470" s="17" t="s">
        <v>28</v>
      </c>
      <c r="D470" s="36" t="d">
        <v>2020-08-03</v>
      </c>
      <c r="E470" s="17" t="s">
        <v>11</v>
      </c>
      <c r="F470" s="36" t="d">
        <v>2020-08-08</v>
      </c>
      <c r="G470" s="30">
        <v>446</v>
      </c>
      <c r="H470" s="32">
        <v>0.06</v>
      </c>
      <c r="I470" s="28">
        <v>6.1359999999999998E-2</v>
      </c>
      <c r="J470" s="28">
        <v>6.1359999999999998E-2</v>
      </c>
      <c r="K470" s="29">
        <v>0.9</v>
      </c>
      <c r="L470" s="30">
        <v>9</v>
      </c>
      <c r="M470" s="29">
        <v>0.75</v>
      </c>
      <c r="O470" s="30"/>
      <c r="P470" s="30"/>
      <c r="Q470" s="30"/>
      <c r="R470" s="38"/>
    </row>
    <row r="471" spans="1:49" x14ac:dyDescent="0.2">
      <c r="A471" s="17" t="str">
        <f t="shared" si="16"/>
        <v>RPI-UW</v>
      </c>
      <c r="B471" s="17" t="str">
        <f>IF(AND(OR(NOT(IsForecastDateRestricted),AND(D471&gt;=StartDate,D471&lt;=EndDate)),OR(NOT(IsTargetDateRestricted),AND(F471&gt;=FirstTargetDate,F471&lt;=EndTargetDate)),
OR(AND(Is1Week,E471="1 wk ahead inc death"),AND(Is2Week,E471="2 wk ahead inc death"),AND(Is3Week,E471="3 wk ahead inc death"),AND(Is4Week,E471="4 wk ahead inc death")),
OR(NOT(IsActiveModelsOnly),_xlfn.XLOOKUP(C471,'Model Analyzer'!B$4:B$100,'Model Analyzer'!C$4:C$100))),EvalData!C471,"NA")</f>
        <v>RPI-UW</v>
      </c>
      <c r="C471" s="17" t="s">
        <v>49</v>
      </c>
      <c r="D471" s="36" t="d">
        <v>2020-08-03</v>
      </c>
      <c r="E471" s="17" t="s">
        <v>11</v>
      </c>
      <c r="F471" s="36" t="d">
        <v>2020-08-08</v>
      </c>
      <c r="G471" s="30">
        <v>872</v>
      </c>
      <c r="H471" s="32">
        <v>0.113</v>
      </c>
      <c r="I471" s="28">
        <v>0.11996</v>
      </c>
      <c r="J471" s="28">
        <v>0.11996</v>
      </c>
      <c r="K471" s="29">
        <v>0.75</v>
      </c>
      <c r="L471" s="30">
        <v>17</v>
      </c>
      <c r="M471" s="29">
        <v>0.5</v>
      </c>
      <c r="O471" s="30"/>
      <c r="P471" s="30"/>
      <c r="Q471" s="30"/>
      <c r="R471" s="38"/>
    </row>
    <row r="472" spans="1:49" x14ac:dyDescent="0.2">
      <c r="A472" s="17" t="str">
        <f t="shared" si="16"/>
        <v>STH</v>
      </c>
      <c r="B472" s="17" t="str">
        <f>IF(AND(OR(NOT(IsForecastDateRestricted),AND(D472&gt;=StartDate,D472&lt;=EndDate)),OR(NOT(IsTargetDateRestricted),AND(F472&gt;=FirstTargetDate,F472&lt;=EndTargetDate)),
OR(AND(Is1Week,E472="1 wk ahead inc death"),AND(Is2Week,E472="2 wk ahead inc death"),AND(Is3Week,E472="3 wk ahead inc death"),AND(Is4Week,E472="4 wk ahead inc death")),
OR(NOT(IsActiveModelsOnly),_xlfn.XLOOKUP(C472,'Model Analyzer'!B$4:B$100,'Model Analyzer'!C$4:C$100))),EvalData!C472,"NA")</f>
        <v>STH</v>
      </c>
      <c r="C472" s="17" t="s">
        <v>42</v>
      </c>
      <c r="D472" s="36" t="d">
        <v>2020-08-03</v>
      </c>
      <c r="E472" s="17" t="s">
        <v>11</v>
      </c>
      <c r="F472" s="36" t="d">
        <v>2020-08-08</v>
      </c>
      <c r="G472" s="30">
        <v>3236</v>
      </c>
      <c r="H472" s="32">
        <v>0.36799999999999999</v>
      </c>
      <c r="I472" s="28">
        <v>0.44518000000000002</v>
      </c>
      <c r="J472" s="28">
        <v>0.44518000000000002</v>
      </c>
      <c r="K472" s="29">
        <v>0</v>
      </c>
      <c r="L472" s="30">
        <v>32</v>
      </c>
      <c r="M472" s="29">
        <v>3.125E-2</v>
      </c>
      <c r="O472" s="30"/>
      <c r="P472" s="30"/>
      <c r="Q472" s="30"/>
      <c r="R472" s="38"/>
    </row>
    <row r="473" spans="1:49" x14ac:dyDescent="0.2">
      <c r="A473" s="17" t="str">
        <f t="shared" si="16"/>
        <v>UA</v>
      </c>
      <c r="B473" s="17" t="str">
        <f>IF(AND(OR(NOT(IsForecastDateRestricted),AND(D473&gt;=StartDate,D473&lt;=EndDate)),OR(NOT(IsTargetDateRestricted),AND(F473&gt;=FirstTargetDate,F473&lt;=EndTargetDate)),
OR(AND(Is1Week,E473="1 wk ahead inc death"),AND(Is2Week,E473="2 wk ahead inc death"),AND(Is3Week,E473="3 wk ahead inc death"),AND(Is4Week,E473="4 wk ahead inc death")),
OR(NOT(IsActiveModelsOnly),_xlfn.XLOOKUP(C473,'Model Analyzer'!B$4:B$100,'Model Analyzer'!C$4:C$100))),EvalData!C473,"NA")</f>
        <v>UA</v>
      </c>
      <c r="C473" s="17" t="s">
        <v>29</v>
      </c>
      <c r="D473" s="36" t="d">
        <v>2020-08-03</v>
      </c>
      <c r="E473" s="17" t="s">
        <v>11</v>
      </c>
      <c r="F473" s="36" t="d">
        <v>2020-08-08</v>
      </c>
      <c r="G473" s="30">
        <v>-444</v>
      </c>
      <c r="H473" s="32">
        <v>-6.3E-2</v>
      </c>
      <c r="I473" s="28">
        <v>-6.1080000000000002E-2</v>
      </c>
      <c r="J473" s="28">
        <v>-6.5049999999999997E-2</v>
      </c>
      <c r="K473" s="29">
        <v>0.9</v>
      </c>
      <c r="L473" s="30">
        <v>11</v>
      </c>
      <c r="M473" s="29">
        <v>0.6875</v>
      </c>
      <c r="N473" s="30">
        <v>51</v>
      </c>
      <c r="O473" s="30">
        <v>9.6199999999999992</v>
      </c>
      <c r="P473" s="30">
        <v>307.32</v>
      </c>
      <c r="Q473" s="30">
        <v>19.88</v>
      </c>
      <c r="R473" s="38">
        <v>0.21934999999999999</v>
      </c>
      <c r="S473" s="32">
        <v>0</v>
      </c>
      <c r="T473" s="29">
        <v>0.41488999999999998</v>
      </c>
      <c r="U473" s="29">
        <v>3.7359999999999997E-2</v>
      </c>
      <c r="V473" s="29">
        <v>0.52941000000000005</v>
      </c>
      <c r="W473" s="29">
        <v>0.11765</v>
      </c>
      <c r="X473" s="30">
        <v>50.25</v>
      </c>
      <c r="Y473" s="29">
        <v>0.35542000000000001</v>
      </c>
      <c r="Z473" s="29">
        <v>0.32273000000000002</v>
      </c>
      <c r="AA473" s="29">
        <v>0.70499999999999996</v>
      </c>
      <c r="AB473" s="30">
        <v>4</v>
      </c>
      <c r="AC473" s="29">
        <v>0.89285999999999999</v>
      </c>
      <c r="AD473" s="30">
        <v>51</v>
      </c>
      <c r="AE473" s="29">
        <v>0.74509999999999998</v>
      </c>
      <c r="AF473" s="33">
        <v>1.2889999999999999</v>
      </c>
      <c r="AG473" s="33">
        <v>1.512</v>
      </c>
      <c r="AH473" s="33">
        <v>2.8</v>
      </c>
      <c r="AI473" s="33">
        <v>2.891</v>
      </c>
      <c r="AJ473" s="33">
        <v>3.1240000000000001</v>
      </c>
      <c r="AK473" s="34">
        <v>4.5</v>
      </c>
      <c r="AL473" s="29">
        <v>9.8040000000000002E-2</v>
      </c>
      <c r="AM473" s="29">
        <v>1.9609999999999999E-2</v>
      </c>
      <c r="AN473" s="50">
        <v>18687</v>
      </c>
      <c r="AO473" s="30">
        <v>180.4</v>
      </c>
      <c r="AP473" s="29">
        <v>0.60911999999999999</v>
      </c>
      <c r="AQ473" s="29">
        <v>1</v>
      </c>
      <c r="AR473" s="29">
        <v>0.66</v>
      </c>
      <c r="AS473" s="54">
        <v>5</v>
      </c>
      <c r="AT473" s="29">
        <v>0.84614999999999996</v>
      </c>
      <c r="AU473" s="29">
        <v>0.78430999999999995</v>
      </c>
      <c r="AV473" s="54">
        <v>11</v>
      </c>
      <c r="AW473" s="29">
        <v>0.61538000000000004</v>
      </c>
    </row>
    <row r="474" spans="1:49" x14ac:dyDescent="0.2">
      <c r="A474" s="17" t="str">
        <f t="shared" si="16"/>
        <v>UCLA</v>
      </c>
      <c r="B474" s="17" t="str">
        <f>IF(AND(OR(NOT(IsForecastDateRestricted),AND(D474&gt;=StartDate,D474&lt;=EndDate)),OR(NOT(IsTargetDateRestricted),AND(F474&gt;=FirstTargetDate,F474&lt;=EndTargetDate)),
OR(AND(Is1Week,E474="1 wk ahead inc death"),AND(Is2Week,E474="2 wk ahead inc death"),AND(Is3Week,E474="3 wk ahead inc death"),AND(Is4Week,E474="4 wk ahead inc death")),
OR(NOT(IsActiveModelsOnly),_xlfn.XLOOKUP(C474,'Model Analyzer'!B$4:B$100,'Model Analyzer'!C$4:C$100))),EvalData!C474,"NA")</f>
        <v>UCLA</v>
      </c>
      <c r="C474" s="17" t="s">
        <v>30</v>
      </c>
      <c r="D474" s="36" t="d">
        <v>2020-08-03</v>
      </c>
      <c r="E474" s="17" t="s">
        <v>11</v>
      </c>
      <c r="F474" s="36" t="d">
        <v>2020-08-08</v>
      </c>
      <c r="G474" s="30">
        <v>2207</v>
      </c>
      <c r="H474" s="32">
        <v>0.26500000000000001</v>
      </c>
      <c r="I474" s="28">
        <v>0.30362</v>
      </c>
      <c r="J474" s="28">
        <v>0.30362</v>
      </c>
      <c r="K474" s="29">
        <v>0</v>
      </c>
      <c r="L474" s="30">
        <v>24</v>
      </c>
      <c r="M474" s="29">
        <v>0.28125</v>
      </c>
      <c r="N474" s="30">
        <v>51</v>
      </c>
      <c r="O474" s="30">
        <v>16.079999999999998</v>
      </c>
      <c r="P474" s="30">
        <v>1166.48</v>
      </c>
      <c r="Q474" s="30">
        <v>44.88</v>
      </c>
      <c r="R474" s="38">
        <v>0.27794999999999997</v>
      </c>
      <c r="S474" s="32">
        <v>0.16941999999999999</v>
      </c>
      <c r="T474" s="29">
        <v>0.48176999999999998</v>
      </c>
      <c r="U474" s="29">
        <v>0.30951000000000001</v>
      </c>
      <c r="V474" s="29">
        <v>0.50980000000000003</v>
      </c>
      <c r="W474" s="29">
        <v>0.11765</v>
      </c>
      <c r="X474" s="30">
        <v>128.4</v>
      </c>
      <c r="Y474" s="29">
        <v>0.45995999999999998</v>
      </c>
      <c r="Z474" s="29">
        <v>0.36192999999999997</v>
      </c>
      <c r="AA474" s="29">
        <v>0.35599999999999998</v>
      </c>
      <c r="AB474" s="30">
        <v>15</v>
      </c>
      <c r="AC474" s="29">
        <v>0.5</v>
      </c>
      <c r="AD474" s="30">
        <v>51</v>
      </c>
      <c r="AE474" s="29">
        <v>0.17646999999999999</v>
      </c>
      <c r="AF474" s="33">
        <v>1.0389999999999999</v>
      </c>
      <c r="AG474" s="33">
        <v>1.0469999999999999</v>
      </c>
      <c r="AH474" s="33">
        <v>1.0649999999999999</v>
      </c>
      <c r="AI474" s="33">
        <v>1.6719999999999999</v>
      </c>
      <c r="AJ474" s="33">
        <v>1.143</v>
      </c>
      <c r="AK474" s="34">
        <v>1.667</v>
      </c>
      <c r="AL474" s="29">
        <v>1.9609999999999999E-2</v>
      </c>
      <c r="AM474" s="29">
        <v>1.9609999999999999E-2</v>
      </c>
      <c r="AN474" s="50">
        <v>83727</v>
      </c>
      <c r="AO474" s="30">
        <v>817.6</v>
      </c>
      <c r="AP474" s="29">
        <v>0.89388999999999996</v>
      </c>
      <c r="AQ474" s="29">
        <v>1</v>
      </c>
      <c r="AR474" s="29">
        <v>0.14399999999999999</v>
      </c>
      <c r="AS474" s="54">
        <v>21</v>
      </c>
      <c r="AT474" s="29">
        <v>0.23077</v>
      </c>
      <c r="AU474" s="29">
        <v>0.18576000000000001</v>
      </c>
      <c r="AV474" s="54">
        <v>25</v>
      </c>
      <c r="AW474" s="29">
        <v>7.6920000000000002E-2</v>
      </c>
    </row>
    <row r="475" spans="1:49" x14ac:dyDescent="0.2">
      <c r="A475" s="17" t="str">
        <f t="shared" si="16"/>
        <v>UCM</v>
      </c>
      <c r="B475" s="17" t="str">
        <f>IF(AND(OR(NOT(IsForecastDateRestricted),AND(D475&gt;=StartDate,D475&lt;=EndDate)),OR(NOT(IsTargetDateRestricted),AND(F475&gt;=FirstTargetDate,F475&lt;=EndTargetDate)),
OR(AND(Is1Week,E475="1 wk ahead inc death"),AND(Is2Week,E475="2 wk ahead inc death"),AND(Is3Week,E475="3 wk ahead inc death"),AND(Is4Week,E475="4 wk ahead inc death")),
OR(NOT(IsActiveModelsOnly),_xlfn.XLOOKUP(C475,'Model Analyzer'!B$4:B$100,'Model Analyzer'!C$4:C$100))),EvalData!C475,"NA")</f>
        <v>UCM</v>
      </c>
      <c r="C475" s="17" t="s">
        <v>48</v>
      </c>
      <c r="D475" s="36" t="d">
        <v>2020-08-03</v>
      </c>
      <c r="E475" s="17" t="s">
        <v>11</v>
      </c>
      <c r="F475" s="36" t="d">
        <v>2020-08-08</v>
      </c>
      <c r="G475" s="30">
        <v>-1840</v>
      </c>
      <c r="H475" s="32">
        <v>-0.29199999999999998</v>
      </c>
      <c r="I475" s="28">
        <v>-0.25313000000000002</v>
      </c>
      <c r="J475" s="28">
        <v>-0.33892</v>
      </c>
      <c r="K475" s="29">
        <v>0</v>
      </c>
      <c r="L475" s="30">
        <v>26</v>
      </c>
      <c r="M475" s="29">
        <v>0.21875</v>
      </c>
      <c r="O475" s="30"/>
      <c r="P475" s="30"/>
      <c r="Q475" s="30"/>
      <c r="R475" s="38"/>
    </row>
    <row r="476" spans="1:49" x14ac:dyDescent="0.2">
      <c r="A476" s="17" t="str">
        <f t="shared" si="16"/>
        <v>UM</v>
      </c>
      <c r="B476" s="17" t="str">
        <f>IF(AND(OR(NOT(IsForecastDateRestricted),AND(D476&gt;=StartDate,D476&lt;=EndDate)),OR(NOT(IsTargetDateRestricted),AND(F476&gt;=FirstTargetDate,F476&lt;=EndTargetDate)),
OR(AND(Is1Week,E476="1 wk ahead inc death"),AND(Is2Week,E476="2 wk ahead inc death"),AND(Is3Week,E476="3 wk ahead inc death"),AND(Is4Week,E476="4 wk ahead inc death")),
OR(NOT(IsActiveModelsOnly),_xlfn.XLOOKUP(C476,'Model Analyzer'!B$4:B$100,'Model Analyzer'!C$4:C$100))),EvalData!C476,"NA")</f>
        <v>UM</v>
      </c>
      <c r="C476" s="17" t="s">
        <v>31</v>
      </c>
      <c r="D476" s="36" t="d">
        <v>2020-08-03</v>
      </c>
      <c r="E476" s="17" t="s">
        <v>11</v>
      </c>
      <c r="F476" s="36" t="d">
        <v>2020-08-08</v>
      </c>
      <c r="G476" s="30">
        <v>-2687</v>
      </c>
      <c r="H476" s="32">
        <v>-0.46100000000000002</v>
      </c>
      <c r="I476" s="28">
        <v>-0.36964999999999998</v>
      </c>
      <c r="J476" s="28">
        <v>-0.58643000000000001</v>
      </c>
      <c r="K476" s="29">
        <v>0</v>
      </c>
      <c r="L476" s="30">
        <v>33</v>
      </c>
      <c r="M476" s="29">
        <v>0</v>
      </c>
      <c r="N476" s="30">
        <v>30</v>
      </c>
      <c r="O476" s="30">
        <v>11.29</v>
      </c>
      <c r="P476" s="30">
        <v>798.07</v>
      </c>
      <c r="Q476" s="30">
        <v>53</v>
      </c>
      <c r="R476" s="38">
        <v>0.31070999999999999</v>
      </c>
      <c r="S476" s="32">
        <v>-0.14055999999999999</v>
      </c>
      <c r="T476" s="29">
        <v>0.73555999999999999</v>
      </c>
      <c r="U476" s="29">
        <v>5.8889999999999998E-2</v>
      </c>
      <c r="V476" s="29">
        <v>0.4</v>
      </c>
      <c r="W476" s="29">
        <v>0.16667000000000001</v>
      </c>
      <c r="X476" s="30">
        <v>99.47</v>
      </c>
      <c r="Y476" s="29">
        <v>0.58818000000000004</v>
      </c>
      <c r="Z476" s="29">
        <v>0.41019</v>
      </c>
      <c r="AA476" s="29">
        <v>0.13600000000000001</v>
      </c>
      <c r="AB476" s="30">
        <v>22</v>
      </c>
      <c r="AC476" s="29">
        <v>0.25</v>
      </c>
      <c r="AD476" s="30">
        <v>30</v>
      </c>
      <c r="AE476" s="29">
        <v>0.36667</v>
      </c>
      <c r="AF476" s="33">
        <v>1.4239999999999999</v>
      </c>
      <c r="AG476" s="33">
        <v>1.663</v>
      </c>
      <c r="AH476" s="33">
        <v>2.7050000000000001</v>
      </c>
      <c r="AI476" s="33">
        <v>81.954999999999998</v>
      </c>
      <c r="AJ476" s="33">
        <v>39</v>
      </c>
      <c r="AK476" s="34">
        <v>178.8</v>
      </c>
      <c r="AL476" s="29">
        <v>6.6669999999999993E-2</v>
      </c>
      <c r="AM476" s="29">
        <v>0.23333000000000001</v>
      </c>
      <c r="AN476" s="50">
        <v>43456</v>
      </c>
      <c r="AO476" s="30">
        <v>282.89999999999998</v>
      </c>
      <c r="AP476" s="29">
        <v>0.44129000000000002</v>
      </c>
      <c r="AQ476" s="29">
        <v>0.92127999999999999</v>
      </c>
      <c r="AR476" s="29">
        <v>4.1000000000000002E-2</v>
      </c>
      <c r="AS476" s="54">
        <v>24</v>
      </c>
      <c r="AT476" s="29">
        <v>0.11538</v>
      </c>
      <c r="AU476" s="29">
        <v>0.22339000000000001</v>
      </c>
      <c r="AV476" s="54">
        <v>24</v>
      </c>
      <c r="AW476" s="29">
        <v>0.11538</v>
      </c>
    </row>
    <row r="477" spans="1:49" x14ac:dyDescent="0.2">
      <c r="A477" s="17" t="str">
        <f t="shared" si="16"/>
        <v>UMass-MB</v>
      </c>
      <c r="B477" s="17" t="str">
        <f>IF(AND(OR(NOT(IsForecastDateRestricted),AND(D477&gt;=StartDate,D477&lt;=EndDate)),OR(NOT(IsTargetDateRestricted),AND(F477&gt;=FirstTargetDate,F477&lt;=EndTargetDate)),
OR(AND(Is1Week,E477="1 wk ahead inc death"),AND(Is2Week,E477="2 wk ahead inc death"),AND(Is3Week,E477="3 wk ahead inc death"),AND(Is4Week,E477="4 wk ahead inc death")),
OR(NOT(IsActiveModelsOnly),_xlfn.XLOOKUP(C477,'Model Analyzer'!B$4:B$100,'Model Analyzer'!C$4:C$100))),EvalData!C477,"NA")</f>
        <v>UMass-MB</v>
      </c>
      <c r="C477" s="17" t="s">
        <v>32</v>
      </c>
      <c r="D477" s="36" t="d">
        <v>2020-08-03</v>
      </c>
      <c r="E477" s="17" t="s">
        <v>11</v>
      </c>
      <c r="F477" s="36" t="d">
        <v>2020-08-08</v>
      </c>
      <c r="G477" s="30">
        <v>-111</v>
      </c>
      <c r="H477" s="32">
        <v>-1.4999999999999999E-2</v>
      </c>
      <c r="I477" s="28">
        <v>-1.5270000000000001E-2</v>
      </c>
      <c r="J477" s="28">
        <v>-1.5509999999999999E-2</v>
      </c>
      <c r="K477" s="29">
        <v>1</v>
      </c>
      <c r="L477" s="30">
        <v>7</v>
      </c>
      <c r="M477" s="29">
        <v>0.8125</v>
      </c>
      <c r="N477" s="30">
        <v>51</v>
      </c>
      <c r="O477" s="30">
        <v>7.01</v>
      </c>
      <c r="P477" s="30">
        <v>387.48</v>
      </c>
      <c r="Q477" s="30">
        <v>24.78</v>
      </c>
      <c r="R477" s="38">
        <v>0.24743999999999999</v>
      </c>
      <c r="S477" s="32">
        <v>0</v>
      </c>
      <c r="T477" s="29">
        <v>0.34488999999999997</v>
      </c>
      <c r="U477" s="29">
        <v>7.3300000000000004E-2</v>
      </c>
      <c r="V477" s="29">
        <v>0.56862999999999997</v>
      </c>
      <c r="W477" s="29">
        <v>5.8819999999999997E-2</v>
      </c>
      <c r="X477" s="30">
        <v>69.94</v>
      </c>
      <c r="Y477" s="29">
        <v>0.32245000000000001</v>
      </c>
      <c r="Z477" s="29">
        <v>0.29380000000000001</v>
      </c>
      <c r="AA477" s="29">
        <v>0.73499999999999999</v>
      </c>
      <c r="AB477" s="30">
        <v>2</v>
      </c>
      <c r="AC477" s="29">
        <v>0.96428999999999998</v>
      </c>
      <c r="AD477" s="30">
        <v>51</v>
      </c>
      <c r="AE477" s="29">
        <v>0.98038999999999998</v>
      </c>
      <c r="AF477" s="33">
        <v>2.74</v>
      </c>
      <c r="AG477" s="33">
        <v>3.1440000000000001</v>
      </c>
      <c r="AH477" s="33">
        <v>3.63</v>
      </c>
      <c r="AI477" s="33">
        <v>5.2830000000000004</v>
      </c>
      <c r="AJ477" s="33">
        <v>5.55</v>
      </c>
      <c r="AK477" s="34">
        <v>10</v>
      </c>
      <c r="AL477" s="29">
        <v>0.23529</v>
      </c>
      <c r="AM477" s="29">
        <v>7.843E-2</v>
      </c>
      <c r="AN477" s="50">
        <v>7696</v>
      </c>
      <c r="AO477" s="30">
        <v>108.4</v>
      </c>
      <c r="AP477" s="29">
        <v>0.38719999999999999</v>
      </c>
      <c r="AQ477" s="29">
        <v>0.80835000000000001</v>
      </c>
      <c r="AR477" s="29">
        <v>0.70199999999999996</v>
      </c>
      <c r="AS477" s="54">
        <v>2</v>
      </c>
      <c r="AT477" s="29">
        <v>0.96153999999999995</v>
      </c>
      <c r="AU477" s="29">
        <v>0.96326999999999996</v>
      </c>
      <c r="AV477" s="54">
        <v>2</v>
      </c>
      <c r="AW477" s="29">
        <v>0.96153999999999995</v>
      </c>
    </row>
    <row r="478" spans="1:49" x14ac:dyDescent="0.2">
      <c r="A478" s="17" t="str">
        <f t="shared" si="16"/>
        <v>USC</v>
      </c>
      <c r="B478" s="17" t="str">
        <f>IF(AND(OR(NOT(IsForecastDateRestricted),AND(D478&gt;=StartDate,D478&lt;=EndDate)),OR(NOT(IsTargetDateRestricted),AND(F478&gt;=FirstTargetDate,F478&lt;=EndTargetDate)),
OR(AND(Is1Week,E478="1 wk ahead inc death"),AND(Is2Week,E478="2 wk ahead inc death"),AND(Is3Week,E478="3 wk ahead inc death"),AND(Is4Week,E478="4 wk ahead inc death")),
OR(NOT(IsActiveModelsOnly),_xlfn.XLOOKUP(C478,'Model Analyzer'!B$4:B$100,'Model Analyzer'!C$4:C$100))),EvalData!C478,"NA")</f>
        <v>USC</v>
      </c>
      <c r="C478" s="17" t="s">
        <v>33</v>
      </c>
      <c r="D478" s="36" t="d">
        <v>2020-08-03</v>
      </c>
      <c r="E478" s="17" t="s">
        <v>11</v>
      </c>
      <c r="F478" s="36" t="d">
        <v>2020-08-08</v>
      </c>
      <c r="G478" s="30">
        <v>1247</v>
      </c>
      <c r="H478" s="32">
        <v>0.158</v>
      </c>
      <c r="I478" s="28">
        <v>0.17155000000000001</v>
      </c>
      <c r="J478" s="28">
        <v>0.17155000000000001</v>
      </c>
      <c r="K478" s="29">
        <v>0.75</v>
      </c>
      <c r="L478" s="30">
        <v>20</v>
      </c>
      <c r="M478" s="29">
        <v>0.40625</v>
      </c>
      <c r="N478" s="30">
        <v>51</v>
      </c>
      <c r="O478" s="30">
        <v>21.43</v>
      </c>
      <c r="P478" s="30">
        <v>478.11</v>
      </c>
      <c r="Q478" s="30">
        <v>21.22</v>
      </c>
      <c r="R478" s="38">
        <v>0.26179999999999998</v>
      </c>
      <c r="S478" s="32">
        <v>0.11788999999999999</v>
      </c>
      <c r="T478" s="29">
        <v>0.39097999999999999</v>
      </c>
      <c r="U478" s="29">
        <v>0.22463</v>
      </c>
      <c r="V478" s="29">
        <v>0.52941000000000005</v>
      </c>
      <c r="W478" s="29">
        <v>0.15686</v>
      </c>
      <c r="X478" s="30">
        <v>33.79</v>
      </c>
      <c r="Y478" s="29">
        <v>0.44057000000000002</v>
      </c>
      <c r="Z478" s="29">
        <v>0.42392000000000002</v>
      </c>
      <c r="AA478" s="29">
        <v>0.42099999999999999</v>
      </c>
      <c r="AB478" s="30">
        <v>13</v>
      </c>
      <c r="AC478" s="29">
        <v>0.57142999999999999</v>
      </c>
    </row>
    <row r="479" spans="1:49" x14ac:dyDescent="0.2">
      <c r="A479" s="17" t="str">
        <f t="shared" si="16"/>
        <v>UT</v>
      </c>
      <c r="B479" s="17" t="str">
        <f>IF(AND(OR(NOT(IsForecastDateRestricted),AND(D479&gt;=StartDate,D479&lt;=EndDate)),OR(NOT(IsTargetDateRestricted),AND(F479&gt;=FirstTargetDate,F479&lt;=EndTargetDate)),
OR(AND(Is1Week,E479="1 wk ahead inc death"),AND(Is2Week,E479="2 wk ahead inc death"),AND(Is3Week,E479="3 wk ahead inc death"),AND(Is4Week,E479="4 wk ahead inc death")),
OR(NOT(IsActiveModelsOnly),_xlfn.XLOOKUP(C479,'Model Analyzer'!B$4:B$100,'Model Analyzer'!C$4:C$100))),EvalData!C479,"NA")</f>
        <v>UT</v>
      </c>
      <c r="C479" s="17" t="s">
        <v>34</v>
      </c>
      <c r="D479" s="36" t="d">
        <v>2020-08-03</v>
      </c>
      <c r="E479" s="17" t="s">
        <v>11</v>
      </c>
      <c r="F479" s="36" t="d">
        <v>2020-08-08</v>
      </c>
      <c r="G479" s="30">
        <v>2592</v>
      </c>
      <c r="H479" s="32">
        <v>0.30499999999999999</v>
      </c>
      <c r="I479" s="28">
        <v>0.35658000000000001</v>
      </c>
      <c r="J479" s="28">
        <v>0.35658000000000001</v>
      </c>
      <c r="K479" s="29">
        <v>0</v>
      </c>
      <c r="L479" s="30">
        <v>27</v>
      </c>
      <c r="M479" s="29">
        <v>0.1875</v>
      </c>
      <c r="N479" s="30">
        <v>51</v>
      </c>
      <c r="O479" s="30">
        <v>14.7</v>
      </c>
      <c r="P479" s="30">
        <v>1842.22</v>
      </c>
      <c r="Q479" s="30">
        <v>57.06</v>
      </c>
      <c r="R479" s="38">
        <v>0.32678000000000001</v>
      </c>
      <c r="S479" s="32">
        <v>0.21681</v>
      </c>
      <c r="T479" s="29">
        <v>0.60274000000000005</v>
      </c>
      <c r="U479" s="29">
        <v>0.29197000000000001</v>
      </c>
      <c r="V479" s="29">
        <v>0.43136999999999998</v>
      </c>
      <c r="W479" s="29">
        <v>0.11765</v>
      </c>
      <c r="X479" s="30">
        <v>148.06</v>
      </c>
      <c r="Y479" s="29">
        <v>0.51544000000000001</v>
      </c>
      <c r="Z479" s="29">
        <v>0.36731000000000003</v>
      </c>
      <c r="AA479" s="29">
        <v>0.25900000000000001</v>
      </c>
      <c r="AB479" s="30">
        <v>19</v>
      </c>
      <c r="AC479" s="29">
        <v>0.35714000000000001</v>
      </c>
      <c r="AD479" s="30">
        <v>51</v>
      </c>
      <c r="AE479" s="29">
        <v>0.84314</v>
      </c>
      <c r="AF479" s="33">
        <v>2.4249999999999998</v>
      </c>
      <c r="AG479" s="33">
        <v>2.7029999999999998</v>
      </c>
      <c r="AH479" s="33">
        <v>3.44</v>
      </c>
      <c r="AI479" s="33">
        <v>7.2220000000000004</v>
      </c>
      <c r="AJ479" s="33">
        <v>8.1669999999999998</v>
      </c>
      <c r="AK479" s="34">
        <v>20</v>
      </c>
      <c r="AL479" s="29">
        <v>0.17646999999999999</v>
      </c>
      <c r="AM479" s="29">
        <v>0.21568999999999999</v>
      </c>
      <c r="AN479" s="50">
        <v>21698</v>
      </c>
      <c r="AO479" s="30">
        <v>218.6</v>
      </c>
      <c r="AP479" s="29">
        <v>0.39161000000000001</v>
      </c>
      <c r="AQ479" s="29">
        <v>0.81755</v>
      </c>
      <c r="AR479" s="29">
        <v>0.47499999999999998</v>
      </c>
      <c r="AS479" s="54">
        <v>10</v>
      </c>
      <c r="AT479" s="29">
        <v>0.65385000000000004</v>
      </c>
      <c r="AU479" s="29">
        <v>0.85421999999999998</v>
      </c>
      <c r="AV479" s="54">
        <v>9</v>
      </c>
      <c r="AW479" s="29">
        <v>0.69230999999999998</v>
      </c>
    </row>
    <row r="480" spans="1:49" x14ac:dyDescent="0.2">
      <c r="A480" s="17" t="str">
        <f t="shared" si="16"/>
        <v>YYG</v>
      </c>
      <c r="B480" s="17" t="str">
        <f>IF(AND(OR(NOT(IsForecastDateRestricted),AND(D480&gt;=StartDate,D480&lt;=EndDate)),OR(NOT(IsTargetDateRestricted),AND(F480&gt;=FirstTargetDate,F480&lt;=EndTargetDate)),
OR(AND(Is1Week,E480="1 wk ahead inc death"),AND(Is2Week,E480="2 wk ahead inc death"),AND(Is3Week,E480="3 wk ahead inc death"),AND(Is4Week,E480="4 wk ahead inc death")),
OR(NOT(IsActiveModelsOnly),_xlfn.XLOOKUP(C480,'Model Analyzer'!B$4:B$100,'Model Analyzer'!C$4:C$100))),EvalData!C480,"NA")</f>
        <v>YYG</v>
      </c>
      <c r="C480" s="17" t="s">
        <v>35</v>
      </c>
      <c r="D480" s="36" t="d">
        <v>2020-08-03</v>
      </c>
      <c r="E480" s="17" t="s">
        <v>11</v>
      </c>
      <c r="F480" s="36" t="d">
        <v>2020-08-08</v>
      </c>
      <c r="G480" s="30">
        <v>35</v>
      </c>
      <c r="H480" s="32">
        <v>5.0000000000000001E-3</v>
      </c>
      <c r="I480" s="28">
        <v>4.81E-3</v>
      </c>
      <c r="J480" s="28">
        <v>4.81E-3</v>
      </c>
      <c r="K480" s="29">
        <v>1</v>
      </c>
      <c r="L480" s="30">
        <v>1</v>
      </c>
      <c r="M480" s="29">
        <v>1</v>
      </c>
      <c r="N480" s="30">
        <v>51</v>
      </c>
      <c r="O480" s="30">
        <v>10.52</v>
      </c>
      <c r="P480" s="30">
        <v>491.74</v>
      </c>
      <c r="Q480" s="30">
        <v>24.76</v>
      </c>
      <c r="R480" s="38">
        <v>0.27694000000000002</v>
      </c>
      <c r="S480" s="32">
        <v>8.8950000000000001E-2</v>
      </c>
      <c r="T480" s="29">
        <v>0.47187000000000001</v>
      </c>
      <c r="U480" s="29">
        <v>0.21543999999999999</v>
      </c>
      <c r="V480" s="29">
        <v>0.49020000000000002</v>
      </c>
      <c r="W480" s="29">
        <v>7.843E-2</v>
      </c>
      <c r="X480" s="30">
        <v>47.87</v>
      </c>
      <c r="Y480" s="29">
        <v>0.42665999999999998</v>
      </c>
      <c r="Z480" s="29">
        <v>0.30637999999999999</v>
      </c>
      <c r="AA480" s="29">
        <v>0.57199999999999995</v>
      </c>
      <c r="AB480" s="30">
        <v>11</v>
      </c>
      <c r="AC480" s="29">
        <v>0.64285999999999999</v>
      </c>
      <c r="AD480" s="30">
        <v>51</v>
      </c>
      <c r="AE480" s="29">
        <v>0.98038999999999998</v>
      </c>
      <c r="AF480" s="33">
        <v>2.355</v>
      </c>
      <c r="AG480" s="33">
        <v>2.8889999999999998</v>
      </c>
      <c r="AH480" s="33">
        <v>5.63</v>
      </c>
      <c r="AI480" s="33">
        <v>9.1379999999999999</v>
      </c>
      <c r="AJ480" s="33">
        <v>8.6340000000000003</v>
      </c>
      <c r="AK480" s="34">
        <v>13</v>
      </c>
      <c r="AL480" s="29">
        <v>0.41176000000000001</v>
      </c>
      <c r="AM480" s="29">
        <v>0.19608</v>
      </c>
      <c r="AN480" s="50">
        <v>8303</v>
      </c>
      <c r="AO480" s="30">
        <v>119.8</v>
      </c>
      <c r="AP480" s="29">
        <v>0.34673999999999999</v>
      </c>
      <c r="AQ480" s="29">
        <v>0.72387999999999997</v>
      </c>
      <c r="AR480" s="29">
        <v>0.39200000000000002</v>
      </c>
      <c r="AS480" s="54">
        <v>13</v>
      </c>
      <c r="AT480" s="29">
        <v>0.53846000000000005</v>
      </c>
      <c r="AU480" s="29">
        <v>0.92376000000000003</v>
      </c>
      <c r="AV480" s="54">
        <v>4</v>
      </c>
      <c r="AW480" s="29">
        <v>0.88461999999999996</v>
      </c>
    </row>
    <row r="481" spans="1:49" x14ac:dyDescent="0.2">
      <c r="A481" s="17" t="str">
        <f t="shared" si="16"/>
        <v>Baseline</v>
      </c>
      <c r="B481" s="17" t="str">
        <f>IF(AND(OR(NOT(IsForecastDateRestricted),AND(D481&gt;=StartDate,D481&lt;=EndDate)),OR(NOT(IsTargetDateRestricted),AND(F481&gt;=FirstTargetDate,F481&lt;=EndTargetDate)),
OR(AND(Is1Week,E481="1 wk ahead inc death"),AND(Is2Week,E481="2 wk ahead inc death"),AND(Is3Week,E481="3 wk ahead inc death"),AND(Is4Week,E481="4 wk ahead inc death")),
OR(NOT(IsActiveModelsOnly),_xlfn.XLOOKUP(C481,'Model Analyzer'!B$4:B$100,'Model Analyzer'!C$4:C$100))),EvalData!C481,"NA")</f>
        <v>Baseline</v>
      </c>
      <c r="C481" s="17" t="s">
        <v>12</v>
      </c>
      <c r="D481" s="36" t="d">
        <v>2020-08-03</v>
      </c>
      <c r="E481" s="17" t="s">
        <v>36</v>
      </c>
      <c r="F481" s="36" t="d">
        <v>2020-08-15</v>
      </c>
      <c r="G481" s="30">
        <v>56</v>
      </c>
      <c r="H481" s="32">
        <v>4.0000000000000001E-3</v>
      </c>
      <c r="I481" s="28">
        <v>3.9100000000000003E-3</v>
      </c>
      <c r="J481" s="28">
        <v>3.9100000000000003E-3</v>
      </c>
      <c r="K481" s="29">
        <v>1</v>
      </c>
      <c r="L481" s="30">
        <v>1</v>
      </c>
      <c r="M481" s="29">
        <v>1</v>
      </c>
      <c r="N481" s="30">
        <v>51</v>
      </c>
      <c r="O481" s="30">
        <v>15.42</v>
      </c>
      <c r="P481" s="30">
        <v>957.79</v>
      </c>
      <c r="Q481" s="30">
        <v>44.24</v>
      </c>
      <c r="R481" s="38">
        <v>0.21722</v>
      </c>
      <c r="S481" s="32">
        <v>4.0820000000000002E-2</v>
      </c>
      <c r="T481" s="29">
        <v>0.60889000000000004</v>
      </c>
      <c r="U481" s="29">
        <v>0.10746</v>
      </c>
      <c r="V481" s="29">
        <v>0.56862999999999997</v>
      </c>
      <c r="W481" s="29">
        <v>9.8040000000000002E-2</v>
      </c>
      <c r="X481" s="30">
        <v>81.55</v>
      </c>
      <c r="Y481" s="29">
        <v>0.45793</v>
      </c>
      <c r="Z481" s="29">
        <v>0.30729000000000001</v>
      </c>
      <c r="AA481" s="29">
        <v>0.68300000000000005</v>
      </c>
      <c r="AB481" s="30">
        <v>4</v>
      </c>
      <c r="AC481" s="29">
        <v>0.89285999999999999</v>
      </c>
      <c r="AD481" s="30">
        <v>51</v>
      </c>
      <c r="AE481" s="29">
        <v>0.90195999999999998</v>
      </c>
      <c r="AF481" s="33">
        <v>3.7890000000000001</v>
      </c>
      <c r="AG481" s="33">
        <v>3.96</v>
      </c>
      <c r="AH481" s="33">
        <v>3.9980000000000002</v>
      </c>
      <c r="AI481" s="33">
        <v>3.8969999999999998</v>
      </c>
      <c r="AJ481" s="33">
        <v>4</v>
      </c>
      <c r="AK481" s="34">
        <v>4</v>
      </c>
      <c r="AL481" s="29">
        <v>0</v>
      </c>
      <c r="AM481" s="29">
        <v>0</v>
      </c>
      <c r="AN481" s="50">
        <v>23719</v>
      </c>
      <c r="AO481" s="30">
        <v>312.60000000000002</v>
      </c>
      <c r="AP481" s="29">
        <v>0.41006999999999999</v>
      </c>
      <c r="AQ481" s="29">
        <v>0.85609999999999997</v>
      </c>
      <c r="AR481" s="29">
        <v>0.94899999999999995</v>
      </c>
      <c r="AS481" s="54">
        <v>1</v>
      </c>
      <c r="AT481" s="29">
        <v>1</v>
      </c>
      <c r="AU481" s="29">
        <v>0.92873000000000006</v>
      </c>
      <c r="AV481" s="54">
        <v>3</v>
      </c>
      <c r="AW481" s="29">
        <v>0.92308000000000001</v>
      </c>
    </row>
    <row r="482" spans="1:49" x14ac:dyDescent="0.2">
      <c r="A482" s="17" t="str">
        <f t="shared" si="16"/>
        <v>CMU</v>
      </c>
      <c r="B482" s="17" t="str">
        <f>IF(AND(OR(NOT(IsForecastDateRestricted),AND(D482&gt;=StartDate,D482&lt;=EndDate)),OR(NOT(IsTargetDateRestricted),AND(F482&gt;=FirstTargetDate,F482&lt;=EndTargetDate)),
OR(AND(Is1Week,E482="1 wk ahead inc death"),AND(Is2Week,E482="2 wk ahead inc death"),AND(Is3Week,E482="3 wk ahead inc death"),AND(Is4Week,E482="4 wk ahead inc death")),
OR(NOT(IsActiveModelsOnly),_xlfn.XLOOKUP(C482,'Model Analyzer'!B$4:B$100,'Model Analyzer'!C$4:C$100))),EvalData!C482,"NA")</f>
        <v>CMU</v>
      </c>
      <c r="C482" s="17" t="s">
        <v>43</v>
      </c>
      <c r="D482" s="36" t="d">
        <v>2020-08-03</v>
      </c>
      <c r="E482" s="17" t="s">
        <v>36</v>
      </c>
      <c r="F482" s="36" t="d">
        <v>2020-08-15</v>
      </c>
      <c r="G482" s="30"/>
      <c r="H482" s="32"/>
      <c r="N482" s="30">
        <v>51</v>
      </c>
      <c r="O482" s="30">
        <v>10.78</v>
      </c>
      <c r="P482" s="30">
        <v>964.02</v>
      </c>
      <c r="Q482" s="30">
        <v>41.88</v>
      </c>
      <c r="R482" s="38">
        <v>0.18937000000000001</v>
      </c>
      <c r="S482" s="32">
        <v>6.2799999999999995E-2</v>
      </c>
      <c r="T482" s="29">
        <v>0.45090000000000002</v>
      </c>
      <c r="U482" s="29">
        <v>0.12292</v>
      </c>
      <c r="V482" s="29">
        <v>0.50980000000000003</v>
      </c>
      <c r="W482" s="29">
        <v>0.11765</v>
      </c>
      <c r="X482" s="30">
        <v>83.52</v>
      </c>
      <c r="Y482" s="29">
        <v>0.38008999999999998</v>
      </c>
      <c r="Z482" s="29">
        <v>0.33250000000000002</v>
      </c>
      <c r="AA482" s="29">
        <v>0.72099999999999997</v>
      </c>
      <c r="AB482" s="30">
        <v>3</v>
      </c>
      <c r="AC482" s="29">
        <v>0.92857000000000001</v>
      </c>
      <c r="AD482" s="30">
        <v>51</v>
      </c>
      <c r="AE482" s="29">
        <v>0.92157</v>
      </c>
      <c r="AF482" s="33">
        <v>1.6259999999999999</v>
      </c>
      <c r="AG482" s="33">
        <v>2.141</v>
      </c>
      <c r="AH482" s="33">
        <v>3.3540000000000001</v>
      </c>
      <c r="AI482" s="33">
        <v>251.90799999999999</v>
      </c>
      <c r="AJ482" s="33">
        <v>4.8529999999999998</v>
      </c>
      <c r="AK482" s="34">
        <v>14</v>
      </c>
      <c r="AL482" s="29">
        <v>0.13725000000000001</v>
      </c>
      <c r="AM482" s="29">
        <v>9.8040000000000002E-2</v>
      </c>
      <c r="AN482" s="50">
        <v>24291</v>
      </c>
      <c r="AO482" s="30">
        <v>135.80000000000001</v>
      </c>
      <c r="AP482" s="29">
        <v>0.46973999999999999</v>
      </c>
      <c r="AQ482" s="29">
        <v>0.98067000000000004</v>
      </c>
      <c r="AR482" s="29">
        <v>0.72199999999999998</v>
      </c>
      <c r="AS482" s="54">
        <v>2</v>
      </c>
      <c r="AT482" s="29">
        <v>0.96153999999999995</v>
      </c>
      <c r="AU482" s="29">
        <v>0.96970000000000001</v>
      </c>
      <c r="AV482" s="54">
        <v>1</v>
      </c>
      <c r="AW482" s="29">
        <v>1</v>
      </c>
    </row>
    <row r="483" spans="1:49" x14ac:dyDescent="0.2">
      <c r="A483" s="17" t="str">
        <f t="shared" si="16"/>
        <v>Columbia</v>
      </c>
      <c r="B483" s="17" t="str">
        <f>IF(AND(OR(NOT(IsForecastDateRestricted),AND(D483&gt;=StartDate,D483&lt;=EndDate)),OR(NOT(IsTargetDateRestricted),AND(F483&gt;=FirstTargetDate,F483&lt;=EndTargetDate)),
OR(AND(Is1Week,E483="1 wk ahead inc death"),AND(Is2Week,E483="2 wk ahead inc death"),AND(Is3Week,E483="3 wk ahead inc death"),AND(Is4Week,E483="4 wk ahead inc death")),
OR(NOT(IsActiveModelsOnly),_xlfn.XLOOKUP(C483,'Model Analyzer'!B$4:B$100,'Model Analyzer'!C$4:C$100))),EvalData!C483,"NA")</f>
        <v>Columbia</v>
      </c>
      <c r="C483" s="17" t="s">
        <v>13</v>
      </c>
      <c r="D483" s="36" t="d">
        <v>2020-08-03</v>
      </c>
      <c r="E483" s="17" t="s">
        <v>36</v>
      </c>
      <c r="F483" s="36" t="d">
        <v>2020-08-15</v>
      </c>
      <c r="G483" s="30">
        <v>1699</v>
      </c>
      <c r="H483" s="32">
        <v>0.112</v>
      </c>
      <c r="I483" s="28">
        <v>0.11864</v>
      </c>
      <c r="J483" s="28">
        <v>0.11864</v>
      </c>
      <c r="K483" s="29">
        <v>0.75</v>
      </c>
      <c r="L483" s="30">
        <v>13</v>
      </c>
      <c r="M483" s="29">
        <v>0.625</v>
      </c>
      <c r="N483" s="30">
        <v>51</v>
      </c>
      <c r="O483" s="30">
        <v>34.049999999999997</v>
      </c>
      <c r="P483" s="30">
        <v>4138.1099999999997</v>
      </c>
      <c r="Q483" s="30">
        <v>69.78</v>
      </c>
      <c r="R483" s="38">
        <v>0.30982999999999999</v>
      </c>
      <c r="S483" s="32">
        <v>0.1507</v>
      </c>
      <c r="T483" s="29">
        <v>0.89771999999999996</v>
      </c>
      <c r="U483" s="29">
        <v>0.31669999999999998</v>
      </c>
      <c r="V483" s="29">
        <v>0.39216000000000001</v>
      </c>
      <c r="W483" s="29">
        <v>0.29411999999999999</v>
      </c>
      <c r="X483" s="30">
        <v>125.12</v>
      </c>
      <c r="Y483" s="29">
        <v>0.74504999999999999</v>
      </c>
      <c r="Z483" s="29">
        <v>0.55459000000000003</v>
      </c>
      <c r="AA483" s="29">
        <v>0.19500000000000001</v>
      </c>
      <c r="AB483" s="30">
        <v>21</v>
      </c>
      <c r="AC483" s="29">
        <v>0.28571000000000002</v>
      </c>
      <c r="AD483" s="30">
        <v>51</v>
      </c>
      <c r="AE483" s="29">
        <v>0.90195999999999998</v>
      </c>
      <c r="AF483" s="33">
        <v>2.819</v>
      </c>
      <c r="AG483" s="33">
        <v>3.64</v>
      </c>
      <c r="AH483" s="33">
        <v>6.5880000000000001</v>
      </c>
      <c r="AI483" s="33">
        <v>34.594000000000001</v>
      </c>
      <c r="AJ483" s="33">
        <v>21.8</v>
      </c>
      <c r="AK483" s="34">
        <v>104</v>
      </c>
      <c r="AL483" s="29">
        <v>0.19608</v>
      </c>
      <c r="AM483" s="29">
        <v>0.39216000000000001</v>
      </c>
      <c r="AN483" s="50">
        <v>32440</v>
      </c>
      <c r="AO483" s="30">
        <v>277.39999999999998</v>
      </c>
      <c r="AP483" s="29">
        <v>0.26769999999999999</v>
      </c>
      <c r="AQ483" s="29">
        <v>0.55886999999999998</v>
      </c>
      <c r="AR483" s="29">
        <v>0.33</v>
      </c>
      <c r="AS483" s="54">
        <v>14</v>
      </c>
      <c r="AT483" s="29">
        <v>0.5</v>
      </c>
      <c r="AU483" s="29">
        <v>0.75483</v>
      </c>
      <c r="AV483" s="54">
        <v>10</v>
      </c>
      <c r="AW483" s="29">
        <v>0.65385000000000004</v>
      </c>
    </row>
    <row r="484" spans="1:49" x14ac:dyDescent="0.2">
      <c r="A484" s="17" t="str">
        <f t="shared" si="16"/>
        <v>Columbia-UNC</v>
      </c>
      <c r="B484" s="17" t="str">
        <f>IF(AND(OR(NOT(IsForecastDateRestricted),AND(D484&gt;=StartDate,D484&lt;=EndDate)),OR(NOT(IsTargetDateRestricted),AND(F484&gt;=FirstTargetDate,F484&lt;=EndTargetDate)),
OR(AND(Is1Week,E484="1 wk ahead inc death"),AND(Is2Week,E484="2 wk ahead inc death"),AND(Is3Week,E484="3 wk ahead inc death"),AND(Is4Week,E484="4 wk ahead inc death")),
OR(NOT(IsActiveModelsOnly),_xlfn.XLOOKUP(C484,'Model Analyzer'!B$4:B$100,'Model Analyzer'!C$4:C$100))),EvalData!C484,"NA")</f>
        <v>Columbia-UNC</v>
      </c>
      <c r="C484" s="17" t="s">
        <v>14</v>
      </c>
      <c r="D484" s="36" t="d">
        <v>2020-08-03</v>
      </c>
      <c r="E484" s="17" t="s">
        <v>36</v>
      </c>
      <c r="F484" s="36" t="d">
        <v>2020-08-15</v>
      </c>
      <c r="G484" s="30">
        <v>-68</v>
      </c>
      <c r="H484" s="32">
        <v>-5.0000000000000001E-3</v>
      </c>
      <c r="I484" s="28">
        <v>-4.7499999999999999E-3</v>
      </c>
      <c r="J484" s="28">
        <v>-4.7699999999999999E-3</v>
      </c>
      <c r="K484" s="29">
        <v>1</v>
      </c>
      <c r="L484" s="30">
        <v>2</v>
      </c>
      <c r="M484" s="29">
        <v>0.96875</v>
      </c>
      <c r="O484" s="30"/>
      <c r="P484" s="30"/>
      <c r="Q484" s="30"/>
      <c r="R484" s="38"/>
    </row>
    <row r="485" spans="1:49" x14ac:dyDescent="0.2">
      <c r="A485" s="17" t="str">
        <f t="shared" si="16"/>
        <v>Covid19Sim</v>
      </c>
      <c r="B485" s="17" t="str">
        <f>IF(AND(OR(NOT(IsForecastDateRestricted),AND(D485&gt;=StartDate,D485&lt;=EndDate)),OR(NOT(IsTargetDateRestricted),AND(F485&gt;=FirstTargetDate,F485&lt;=EndTargetDate)),
OR(AND(Is1Week,E485="1 wk ahead inc death"),AND(Is2Week,E485="2 wk ahead inc death"),AND(Is3Week,E485="3 wk ahead inc death"),AND(Is4Week,E485="4 wk ahead inc death")),
OR(NOT(IsActiveModelsOnly),_xlfn.XLOOKUP(C485,'Model Analyzer'!B$4:B$100,'Model Analyzer'!C$4:C$100))),EvalData!C485,"NA")</f>
        <v>Covid19Sim</v>
      </c>
      <c r="C485" s="17" t="s">
        <v>39</v>
      </c>
      <c r="D485" s="36" t="d">
        <v>2020-08-03</v>
      </c>
      <c r="E485" s="17" t="s">
        <v>36</v>
      </c>
      <c r="F485" s="36" t="d">
        <v>2020-08-15</v>
      </c>
      <c r="G485" s="30">
        <v>-2102</v>
      </c>
      <c r="H485" s="32">
        <v>-0.159</v>
      </c>
      <c r="I485" s="28">
        <v>-0.14677999999999999</v>
      </c>
      <c r="J485" s="28">
        <v>-0.17202999999999999</v>
      </c>
      <c r="K485" s="29">
        <v>0.75</v>
      </c>
      <c r="L485" s="30">
        <v>16</v>
      </c>
      <c r="M485" s="29">
        <v>0.53125</v>
      </c>
      <c r="N485" s="30">
        <v>51</v>
      </c>
      <c r="O485" s="30">
        <v>10.44</v>
      </c>
      <c r="P485" s="30">
        <v>1411.99</v>
      </c>
      <c r="Q485" s="30">
        <v>72.489999999999995</v>
      </c>
      <c r="R485" s="38">
        <v>0.25575999999999999</v>
      </c>
      <c r="S485" s="32">
        <v>0</v>
      </c>
      <c r="T485" s="29">
        <v>0.48176000000000002</v>
      </c>
      <c r="U485" s="29">
        <v>0.10606</v>
      </c>
      <c r="V485" s="29">
        <v>0.45097999999999999</v>
      </c>
      <c r="W485" s="29">
        <v>0.11765</v>
      </c>
      <c r="X485" s="30">
        <v>172.63</v>
      </c>
      <c r="Y485" s="29">
        <v>0.40394000000000002</v>
      </c>
      <c r="Z485" s="29">
        <v>0.33404</v>
      </c>
      <c r="AA485" s="29">
        <v>0.65400000000000003</v>
      </c>
      <c r="AB485" s="30">
        <v>6</v>
      </c>
      <c r="AC485" s="29">
        <v>0.82142999999999999</v>
      </c>
      <c r="AD485" s="30">
        <v>51</v>
      </c>
      <c r="AE485" s="29">
        <v>0.45097999999999999</v>
      </c>
      <c r="AF485" s="33">
        <v>1.085</v>
      </c>
      <c r="AG485" s="33">
        <v>1.141</v>
      </c>
      <c r="AH485" s="33">
        <v>1.2689999999999999</v>
      </c>
      <c r="AI485" s="33">
        <v>3.391</v>
      </c>
      <c r="AJ485" s="33">
        <v>1.98</v>
      </c>
      <c r="AK485" s="34">
        <v>6</v>
      </c>
      <c r="AL485" s="29">
        <v>9.8040000000000002E-2</v>
      </c>
      <c r="AM485" s="29">
        <v>3.9219999999999998E-2</v>
      </c>
      <c r="AN485" s="50">
        <v>93747</v>
      </c>
      <c r="AO485" s="30">
        <v>429</v>
      </c>
      <c r="AP485" s="29">
        <v>0.74368999999999996</v>
      </c>
      <c r="AQ485" s="29">
        <v>1</v>
      </c>
      <c r="AR485" s="29">
        <v>0.33</v>
      </c>
      <c r="AS485" s="54">
        <v>14</v>
      </c>
      <c r="AT485" s="29">
        <v>0.5</v>
      </c>
      <c r="AU485" s="29">
        <v>0.47471999999999998</v>
      </c>
      <c r="AV485" s="54">
        <v>20</v>
      </c>
      <c r="AW485" s="29">
        <v>0.26923000000000002</v>
      </c>
    </row>
    <row r="486" spans="1:49" x14ac:dyDescent="0.2">
      <c r="A486" s="17" t="str">
        <f t="shared" si="16"/>
        <v>DDS</v>
      </c>
      <c r="B486" s="17" t="str">
        <f>IF(AND(OR(NOT(IsForecastDateRestricted),AND(D486&gt;=StartDate,D486&lt;=EndDate)),OR(NOT(IsTargetDateRestricted),AND(F486&gt;=FirstTargetDate,F486&lt;=EndTargetDate)),
OR(AND(Is1Week,E486="1 wk ahead inc death"),AND(Is2Week,E486="2 wk ahead inc death"),AND(Is3Week,E486="3 wk ahead inc death"),AND(Is4Week,E486="4 wk ahead inc death")),
OR(NOT(IsActiveModelsOnly),_xlfn.XLOOKUP(C486,'Model Analyzer'!B$4:B$100,'Model Analyzer'!C$4:C$100))),EvalData!C486,"NA")</f>
        <v>DDS</v>
      </c>
      <c r="C486" s="17" t="s">
        <v>44</v>
      </c>
      <c r="D486" s="36" t="d">
        <v>2020-08-03</v>
      </c>
      <c r="E486" s="17" t="s">
        <v>36</v>
      </c>
      <c r="F486" s="36" t="d">
        <v>2020-08-15</v>
      </c>
      <c r="G486" s="30">
        <v>3622</v>
      </c>
      <c r="H486" s="32">
        <v>0.22500000000000001</v>
      </c>
      <c r="I486" s="28">
        <v>0.25291999999999998</v>
      </c>
      <c r="J486" s="28">
        <v>0.25291999999999998</v>
      </c>
      <c r="K486" s="29">
        <v>0.75</v>
      </c>
      <c r="L486" s="30">
        <v>21</v>
      </c>
      <c r="M486" s="29">
        <v>0.375</v>
      </c>
      <c r="N486" s="30">
        <v>51</v>
      </c>
      <c r="O486" s="30">
        <v>13.03</v>
      </c>
      <c r="P486" s="30">
        <v>3998.51</v>
      </c>
      <c r="Q486" s="30">
        <v>112.51</v>
      </c>
      <c r="R486" s="38">
        <v>0.28081</v>
      </c>
      <c r="S486" s="32">
        <v>0.17588999999999999</v>
      </c>
      <c r="T486" s="29">
        <v>0.5605</v>
      </c>
      <c r="U486" s="29">
        <v>0.27576000000000001</v>
      </c>
      <c r="V486" s="29">
        <v>0.29411999999999999</v>
      </c>
      <c r="W486" s="29">
        <v>0.17646999999999999</v>
      </c>
      <c r="X486" s="30">
        <v>298.04000000000002</v>
      </c>
      <c r="Y486" s="29">
        <v>0.52673999999999999</v>
      </c>
      <c r="Z486" s="29">
        <v>0.42392000000000002</v>
      </c>
      <c r="AA486" s="29">
        <v>0.35499999999999998</v>
      </c>
      <c r="AB486" s="30">
        <v>17</v>
      </c>
      <c r="AC486" s="29">
        <v>0.42857000000000001</v>
      </c>
      <c r="AD486" s="30">
        <v>51</v>
      </c>
      <c r="AE486" s="29">
        <v>0.96077999999999997</v>
      </c>
      <c r="AF486" s="33">
        <v>3.4420000000000002</v>
      </c>
      <c r="AG486" s="33">
        <v>3.6509999999999998</v>
      </c>
      <c r="AH486" s="33">
        <v>4.1669999999999998</v>
      </c>
      <c r="AI486" s="33">
        <v>9.58</v>
      </c>
      <c r="AJ486" s="33">
        <v>9.75</v>
      </c>
      <c r="AK486" s="34">
        <v>16</v>
      </c>
      <c r="AL486" s="29">
        <v>0.17646999999999999</v>
      </c>
      <c r="AM486" s="29">
        <v>0.23529</v>
      </c>
      <c r="AN486" s="50">
        <v>29939</v>
      </c>
      <c r="AO486" s="30">
        <v>136.19999999999999</v>
      </c>
      <c r="AP486" s="29">
        <v>0.32089000000000001</v>
      </c>
      <c r="AQ486" s="29">
        <v>0.66991999999999996</v>
      </c>
      <c r="AR486" s="29">
        <v>0.57799999999999996</v>
      </c>
      <c r="AS486" s="54">
        <v>4</v>
      </c>
      <c r="AT486" s="29">
        <v>0.88461999999999996</v>
      </c>
      <c r="AU486" s="29">
        <v>0.89104000000000005</v>
      </c>
      <c r="AV486" s="54">
        <v>5</v>
      </c>
      <c r="AW486" s="29">
        <v>0.84614999999999996</v>
      </c>
    </row>
    <row r="487" spans="1:49" x14ac:dyDescent="0.2">
      <c r="A487" s="17" t="str">
        <f t="shared" si="16"/>
        <v>Ensemble</v>
      </c>
      <c r="B487" s="17" t="str">
        <f>IF(AND(OR(NOT(IsForecastDateRestricted),AND(D487&gt;=StartDate,D487&lt;=EndDate)),OR(NOT(IsTargetDateRestricted),AND(F487&gt;=FirstTargetDate,F487&lt;=EndTargetDate)),
OR(AND(Is1Week,E487="1 wk ahead inc death"),AND(Is2Week,E487="2 wk ahead inc death"),AND(Is3Week,E487="3 wk ahead inc death"),AND(Is4Week,E487="4 wk ahead inc death")),
OR(NOT(IsActiveModelsOnly),_xlfn.XLOOKUP(C487,'Model Analyzer'!B$4:B$100,'Model Analyzer'!C$4:C$100))),EvalData!C487,"NA")</f>
        <v>Ensemble</v>
      </c>
      <c r="C487" s="17" t="s">
        <v>15</v>
      </c>
      <c r="D487" s="36" t="d">
        <v>2020-08-03</v>
      </c>
      <c r="E487" s="17" t="s">
        <v>36</v>
      </c>
      <c r="F487" s="36" t="d">
        <v>2020-08-15</v>
      </c>
      <c r="G487" s="30">
        <v>176</v>
      </c>
      <c r="H487" s="32">
        <v>1.2E-2</v>
      </c>
      <c r="I487" s="28">
        <v>1.2290000000000001E-2</v>
      </c>
      <c r="J487" s="28">
        <v>1.2290000000000001E-2</v>
      </c>
      <c r="K487" s="29">
        <v>1</v>
      </c>
      <c r="L487" s="30">
        <v>3</v>
      </c>
      <c r="M487" s="37">
        <v>0.9375</v>
      </c>
      <c r="N487" s="30">
        <v>51</v>
      </c>
      <c r="O487" s="30">
        <v>7.75</v>
      </c>
      <c r="P487" s="30">
        <v>463.9</v>
      </c>
      <c r="Q487" s="30">
        <v>36.08</v>
      </c>
      <c r="R487" s="38">
        <v>0.20186000000000001</v>
      </c>
      <c r="S487" s="32">
        <v>5.407E-2</v>
      </c>
      <c r="T487" s="29">
        <v>0.37164999999999998</v>
      </c>
      <c r="U487" s="29">
        <v>9.5530000000000004E-2</v>
      </c>
      <c r="V487" s="29">
        <v>0.54901999999999995</v>
      </c>
      <c r="W487" s="29">
        <v>0.11765</v>
      </c>
      <c r="X487" s="30">
        <v>62.81</v>
      </c>
      <c r="Y487" s="29">
        <v>0.33666000000000001</v>
      </c>
      <c r="Z487" s="29">
        <v>0.31212000000000001</v>
      </c>
      <c r="AA487" s="29">
        <v>0.76100000000000001</v>
      </c>
      <c r="AB487" s="30">
        <v>2</v>
      </c>
      <c r="AC487" s="29">
        <v>0.96428999999999998</v>
      </c>
      <c r="AD487" s="30">
        <v>51</v>
      </c>
      <c r="AE487" s="29">
        <v>0.98038999999999998</v>
      </c>
      <c r="AF487" s="33">
        <v>2.516</v>
      </c>
      <c r="AG487" s="33">
        <v>2.8610000000000002</v>
      </c>
      <c r="AH487" s="33">
        <v>3.7010000000000001</v>
      </c>
      <c r="AI487" s="33">
        <v>7.649</v>
      </c>
      <c r="AJ487" s="33">
        <v>7.4550000000000001</v>
      </c>
      <c r="AK487" s="34">
        <v>20</v>
      </c>
      <c r="AL487" s="29">
        <v>0.19608</v>
      </c>
      <c r="AM487" s="29">
        <v>0.17646999999999999</v>
      </c>
      <c r="AN487" s="50">
        <v>13129</v>
      </c>
      <c r="AO487" s="30">
        <v>98.5</v>
      </c>
      <c r="AP487" s="29">
        <v>0.37944</v>
      </c>
      <c r="AQ487" s="29">
        <v>0.79215999999999998</v>
      </c>
      <c r="AR487" s="29">
        <v>0.64</v>
      </c>
      <c r="AS487" s="54">
        <v>3</v>
      </c>
      <c r="AT487" s="29">
        <v>0.92308000000000001</v>
      </c>
      <c r="AU487" s="29">
        <v>0.95679999999999998</v>
      </c>
      <c r="AV487" s="54">
        <v>2</v>
      </c>
      <c r="AW487" s="29">
        <v>0.96153999999999995</v>
      </c>
    </row>
    <row r="488" spans="1:49" x14ac:dyDescent="0.2">
      <c r="A488" s="17" t="str">
        <f t="shared" si="16"/>
        <v>ERDC</v>
      </c>
      <c r="B488" s="17" t="str">
        <f>IF(AND(OR(NOT(IsForecastDateRestricted),AND(D488&gt;=StartDate,D488&lt;=EndDate)),OR(NOT(IsTargetDateRestricted),AND(F488&gt;=FirstTargetDate,F488&lt;=EndTargetDate)),
OR(AND(Is1Week,E488="1 wk ahead inc death"),AND(Is2Week,E488="2 wk ahead inc death"),AND(Is3Week,E488="3 wk ahead inc death"),AND(Is4Week,E488="4 wk ahead inc death")),
OR(NOT(IsActiveModelsOnly),_xlfn.XLOOKUP(C488,'Model Analyzer'!B$4:B$100,'Model Analyzer'!C$4:C$100))),EvalData!C488,"NA")</f>
        <v>ERDC</v>
      </c>
      <c r="C488" s="17" t="s">
        <v>16</v>
      </c>
      <c r="D488" s="36" t="d">
        <v>2020-08-03</v>
      </c>
      <c r="E488" s="17" t="s">
        <v>36</v>
      </c>
      <c r="F488" s="36" t="d">
        <v>2020-08-15</v>
      </c>
      <c r="G488" s="30">
        <v>5605</v>
      </c>
      <c r="H488" s="32">
        <v>0.33</v>
      </c>
      <c r="I488" s="28">
        <v>0.39138000000000001</v>
      </c>
      <c r="J488" s="28">
        <v>0.39138000000000001</v>
      </c>
      <c r="K488" s="29">
        <v>0</v>
      </c>
      <c r="L488" s="30">
        <v>28</v>
      </c>
      <c r="M488" s="29">
        <v>0.15625</v>
      </c>
      <c r="N488" s="30">
        <v>51</v>
      </c>
      <c r="O488" s="30">
        <v>43.04</v>
      </c>
      <c r="P488" s="30">
        <v>15918.06</v>
      </c>
      <c r="Q488" s="30">
        <v>144.80000000000001</v>
      </c>
      <c r="R488" s="38">
        <v>0.40827000000000002</v>
      </c>
      <c r="S488" s="32">
        <v>0.51083000000000001</v>
      </c>
      <c r="T488" s="29">
        <v>1.4516800000000001</v>
      </c>
      <c r="U488" s="29">
        <v>1.3256600000000001</v>
      </c>
      <c r="V488" s="29">
        <v>0.23529</v>
      </c>
      <c r="W488" s="29">
        <v>0.41176000000000001</v>
      </c>
      <c r="X488" s="30">
        <v>234.6</v>
      </c>
      <c r="Y488" s="29">
        <v>1.42666</v>
      </c>
      <c r="Z488" s="29">
        <v>0.63146999999999998</v>
      </c>
      <c r="AA488" s="29">
        <v>2.7E-2</v>
      </c>
      <c r="AB488" s="30">
        <v>28</v>
      </c>
      <c r="AC488" s="29">
        <v>3.5709999999999999E-2</v>
      </c>
      <c r="AD488" s="30">
        <v>51</v>
      </c>
      <c r="AE488" s="29">
        <v>0.11765</v>
      </c>
      <c r="AF488" s="33">
        <v>1.095</v>
      </c>
      <c r="AG488" s="33">
        <v>1.1140000000000001</v>
      </c>
      <c r="AH488" s="33">
        <v>1.165</v>
      </c>
      <c r="AI488" s="33">
        <v>1.33</v>
      </c>
      <c r="AJ488" s="33">
        <v>1.3180000000000001</v>
      </c>
      <c r="AK488" s="34">
        <v>1.75</v>
      </c>
      <c r="AL488" s="29">
        <v>0</v>
      </c>
      <c r="AM488" s="29">
        <v>0</v>
      </c>
      <c r="AN488" s="50">
        <v>241137</v>
      </c>
      <c r="AO488" s="30">
        <v>2195</v>
      </c>
      <c r="AP488" s="29">
        <v>0.87722999999999995</v>
      </c>
      <c r="AQ488" s="29">
        <v>1</v>
      </c>
      <c r="AR488" s="29">
        <v>0.124</v>
      </c>
      <c r="AS488" s="54">
        <v>22</v>
      </c>
      <c r="AT488" s="29">
        <v>0.19231000000000001</v>
      </c>
      <c r="AU488" s="29">
        <v>0.12384000000000001</v>
      </c>
      <c r="AV488" s="54">
        <v>26</v>
      </c>
      <c r="AW488" s="29">
        <v>3.8460000000000001E-2</v>
      </c>
    </row>
    <row r="489" spans="1:49" x14ac:dyDescent="0.2">
      <c r="A489" s="17" t="str">
        <f t="shared" si="16"/>
        <v>ESG</v>
      </c>
      <c r="B489" s="17" t="str">
        <f>IF(AND(OR(NOT(IsForecastDateRestricted),AND(D489&gt;=StartDate,D489&lt;=EndDate)),OR(NOT(IsTargetDateRestricted),AND(F489&gt;=FirstTargetDate,F489&lt;=EndTargetDate)),
OR(AND(Is1Week,E489="1 wk ahead inc death"),AND(Is2Week,E489="2 wk ahead inc death"),AND(Is3Week,E489="3 wk ahead inc death"),AND(Is4Week,E489="4 wk ahead inc death")),
OR(NOT(IsActiveModelsOnly),_xlfn.XLOOKUP(C489,'Model Analyzer'!B$4:B$100,'Model Analyzer'!C$4:C$100))),EvalData!C489,"NA")</f>
        <v>ESG</v>
      </c>
      <c r="C489" s="17" t="s">
        <v>40</v>
      </c>
      <c r="D489" s="36" t="d">
        <v>2020-08-03</v>
      </c>
      <c r="E489" s="17" t="s">
        <v>36</v>
      </c>
      <c r="F489" s="36" t="d">
        <v>2020-08-15</v>
      </c>
      <c r="G489" s="30">
        <v>-3516</v>
      </c>
      <c r="H489" s="32">
        <v>-0.28199999999999997</v>
      </c>
      <c r="I489" s="28">
        <v>-0.24551000000000001</v>
      </c>
      <c r="J489" s="28">
        <v>-0.32540000000000002</v>
      </c>
      <c r="K489" s="29">
        <v>0</v>
      </c>
      <c r="L489" s="30">
        <v>24</v>
      </c>
      <c r="M489" s="29">
        <v>0.28125</v>
      </c>
      <c r="N489" s="30">
        <v>49</v>
      </c>
      <c r="O489" s="30">
        <v>22.5</v>
      </c>
      <c r="P489" s="30">
        <v>3546.88</v>
      </c>
      <c r="Q489" s="30">
        <v>103.06</v>
      </c>
      <c r="R489" s="38">
        <v>0.42618</v>
      </c>
      <c r="S489" s="32">
        <v>-0.23966999999999999</v>
      </c>
      <c r="T489" s="29">
        <v>0.89168999999999998</v>
      </c>
      <c r="U489" s="29">
        <v>-0.14152000000000001</v>
      </c>
      <c r="V489" s="29">
        <v>0.28571000000000002</v>
      </c>
      <c r="W489" s="29">
        <v>0.26530999999999999</v>
      </c>
      <c r="X489" s="30">
        <v>221.21</v>
      </c>
      <c r="Y489" s="29">
        <v>0.61114000000000002</v>
      </c>
      <c r="Z489" s="29">
        <v>0.49528</v>
      </c>
      <c r="AA489" s="29">
        <v>6.0999999999999999E-2</v>
      </c>
      <c r="AB489" s="30">
        <v>26</v>
      </c>
      <c r="AC489" s="29">
        <v>0.10714</v>
      </c>
      <c r="AD489" s="30">
        <v>49</v>
      </c>
      <c r="AE489" s="29">
        <v>6.1219999999999997E-2</v>
      </c>
      <c r="AF489" s="33">
        <v>1.0129999999999999</v>
      </c>
      <c r="AG489" s="33">
        <v>1.0229999999999999</v>
      </c>
      <c r="AH489" s="33">
        <v>1.0549999999999999</v>
      </c>
      <c r="AI489" s="33">
        <v>1.23</v>
      </c>
      <c r="AJ489" s="33">
        <v>1.133</v>
      </c>
      <c r="AK489" s="34">
        <v>1.2290000000000001</v>
      </c>
      <c r="AL489" s="29">
        <v>0</v>
      </c>
      <c r="AM489" s="29">
        <v>0</v>
      </c>
      <c r="AN489" s="50">
        <v>193968</v>
      </c>
      <c r="AO489" s="30">
        <v>1098.8</v>
      </c>
      <c r="AP489" s="29">
        <v>0.93067</v>
      </c>
      <c r="AQ489" s="29">
        <v>1</v>
      </c>
      <c r="AR489" s="29">
        <v>6.2E-2</v>
      </c>
      <c r="AS489" s="54">
        <v>24</v>
      </c>
      <c r="AT489" s="29">
        <v>0.11538</v>
      </c>
      <c r="AU489" s="29">
        <v>6.1920000000000003E-2</v>
      </c>
      <c r="AV489" s="54">
        <v>27</v>
      </c>
      <c r="AW489" s="29">
        <v>0</v>
      </c>
    </row>
    <row r="490" spans="1:49" x14ac:dyDescent="0.2">
      <c r="A490" s="17" t="str">
        <f t="shared" si="16"/>
        <v>GT-DeepCOVID</v>
      </c>
      <c r="B490" s="17" t="str">
        <f>IF(AND(OR(NOT(IsForecastDateRestricted),AND(D490&gt;=StartDate,D490&lt;=EndDate)),OR(NOT(IsTargetDateRestricted),AND(F490&gt;=FirstTargetDate,F490&lt;=EndTargetDate)),
OR(AND(Is1Week,E490="1 wk ahead inc death"),AND(Is2Week,E490="2 wk ahead inc death"),AND(Is3Week,E490="3 wk ahead inc death"),AND(Is4Week,E490="4 wk ahead inc death")),
OR(NOT(IsActiveModelsOnly),_xlfn.XLOOKUP(C490,'Model Analyzer'!B$4:B$100,'Model Analyzer'!C$4:C$100))),EvalData!C490,"NA")</f>
        <v>GT-DeepCOVID</v>
      </c>
      <c r="C490" s="17" t="s">
        <v>17</v>
      </c>
      <c r="D490" s="36" t="d">
        <v>2020-08-03</v>
      </c>
      <c r="E490" s="17" t="s">
        <v>36</v>
      </c>
      <c r="F490" s="36" t="d">
        <v>2020-08-15</v>
      </c>
      <c r="G490" s="30">
        <v>353</v>
      </c>
      <c r="H490" s="32">
        <v>2.4E-2</v>
      </c>
      <c r="I490" s="28">
        <v>2.4649999999999998E-2</v>
      </c>
      <c r="J490" s="28">
        <v>2.4649999999999998E-2</v>
      </c>
      <c r="K490" s="29">
        <v>1</v>
      </c>
      <c r="L490" s="30">
        <v>4</v>
      </c>
      <c r="M490" s="29">
        <v>0.90625</v>
      </c>
      <c r="N490" s="30">
        <v>43</v>
      </c>
      <c r="O490" s="30">
        <v>12.11</v>
      </c>
      <c r="P490" s="30">
        <v>1383.62</v>
      </c>
      <c r="Q490" s="30">
        <v>60.58</v>
      </c>
      <c r="R490" s="38">
        <v>0.28123999999999999</v>
      </c>
      <c r="S490" s="32">
        <v>7.5399999999999995E-2</v>
      </c>
      <c r="T490" s="29">
        <v>0.57479000000000002</v>
      </c>
      <c r="U490" s="29">
        <v>0.31996000000000002</v>
      </c>
      <c r="V490" s="29">
        <v>0.44185999999999998</v>
      </c>
      <c r="W490" s="29">
        <v>0.16278999999999999</v>
      </c>
      <c r="X490" s="30">
        <v>130.13</v>
      </c>
      <c r="Y490" s="29">
        <v>0.55067999999999995</v>
      </c>
      <c r="Z490" s="29">
        <v>0.40128999999999998</v>
      </c>
      <c r="AA490" s="29">
        <v>0.36299999999999999</v>
      </c>
      <c r="AB490" s="30">
        <v>16</v>
      </c>
      <c r="AC490" s="29">
        <v>0.46428999999999998</v>
      </c>
      <c r="AD490" s="30">
        <v>43</v>
      </c>
      <c r="AE490" s="29">
        <v>0.88371999999999995</v>
      </c>
      <c r="AF490" s="33">
        <v>2.431</v>
      </c>
      <c r="AG490" s="33">
        <v>3.1850000000000001</v>
      </c>
      <c r="AH490" s="33">
        <v>5.1050000000000004</v>
      </c>
      <c r="AI490" s="33">
        <v>29.638000000000002</v>
      </c>
      <c r="AJ490" s="33">
        <v>15</v>
      </c>
      <c r="AK490" s="34">
        <v>97.688999999999993</v>
      </c>
      <c r="AL490" s="29">
        <v>0.20930000000000001</v>
      </c>
      <c r="AM490" s="29">
        <v>0.30232999999999999</v>
      </c>
      <c r="AN490" s="50">
        <v>25217</v>
      </c>
      <c r="AO490" s="30">
        <v>127.3</v>
      </c>
      <c r="AP490" s="29">
        <v>0.31562000000000001</v>
      </c>
      <c r="AQ490" s="29">
        <v>0.65891999999999995</v>
      </c>
      <c r="AR490" s="29">
        <v>0.33</v>
      </c>
      <c r="AS490" s="54">
        <v>14</v>
      </c>
      <c r="AT490" s="29">
        <v>0.5</v>
      </c>
      <c r="AU490" s="29">
        <v>0.68623000000000001</v>
      </c>
      <c r="AV490" s="54">
        <v>13</v>
      </c>
      <c r="AW490" s="29">
        <v>0.53846000000000005</v>
      </c>
    </row>
    <row r="491" spans="1:49" x14ac:dyDescent="0.2">
      <c r="A491" s="17" t="str">
        <f t="shared" si="16"/>
        <v>IHME</v>
      </c>
      <c r="B491" s="17" t="str">
        <f>IF(AND(OR(NOT(IsForecastDateRestricted),AND(D491&gt;=StartDate,D491&lt;=EndDate)),OR(NOT(IsTargetDateRestricted),AND(F491&gt;=FirstTargetDate,F491&lt;=EndTargetDate)),
OR(AND(Is1Week,E491="1 wk ahead inc death"),AND(Is2Week,E491="2 wk ahead inc death"),AND(Is3Week,E491="3 wk ahead inc death"),AND(Is4Week,E491="4 wk ahead inc death")),
OR(NOT(IsActiveModelsOnly),_xlfn.XLOOKUP(C491,'Model Analyzer'!B$4:B$100,'Model Analyzer'!C$4:C$100))),EvalData!C491,"NA")</f>
        <v>IHME</v>
      </c>
      <c r="C491" s="17" t="s">
        <v>18</v>
      </c>
      <c r="D491" s="36" t="d">
        <v>2020-08-03</v>
      </c>
      <c r="E491" s="17" t="s">
        <v>36</v>
      </c>
      <c r="F491" s="36" t="d">
        <v>2020-08-15</v>
      </c>
      <c r="G491" s="30">
        <v>1277</v>
      </c>
      <c r="H491" s="32">
        <v>8.5000000000000006E-2</v>
      </c>
      <c r="I491" s="28">
        <v>8.9169999999999999E-2</v>
      </c>
      <c r="J491" s="28">
        <v>8.9169999999999999E-2</v>
      </c>
      <c r="K491" s="29">
        <v>0.9</v>
      </c>
      <c r="L491" s="30">
        <v>11</v>
      </c>
      <c r="M491" s="29">
        <v>0.6875</v>
      </c>
      <c r="N491" s="30">
        <v>51</v>
      </c>
      <c r="O491" s="30">
        <v>19.77</v>
      </c>
      <c r="P491" s="30">
        <v>2328.34</v>
      </c>
      <c r="Q491" s="30">
        <v>55.2</v>
      </c>
      <c r="R491" s="38">
        <v>0.22158</v>
      </c>
      <c r="S491" s="32">
        <v>3.2259999999999997E-2</v>
      </c>
      <c r="T491" s="29">
        <v>0.71375</v>
      </c>
      <c r="U491" s="29">
        <v>9.2149999999999996E-2</v>
      </c>
      <c r="V491" s="29">
        <v>0.47059000000000001</v>
      </c>
      <c r="W491" s="29">
        <v>0.23529</v>
      </c>
      <c r="X491" s="30">
        <v>115.56</v>
      </c>
      <c r="Y491" s="29">
        <v>0.53139999999999998</v>
      </c>
      <c r="Z491" s="29">
        <v>0.42815999999999999</v>
      </c>
      <c r="AA491" s="29">
        <v>0.53200000000000003</v>
      </c>
      <c r="AB491" s="30">
        <v>12</v>
      </c>
      <c r="AC491" s="29">
        <v>0.60714000000000001</v>
      </c>
      <c r="AD491" s="30">
        <v>51</v>
      </c>
      <c r="AE491" s="29">
        <v>0.74509999999999998</v>
      </c>
      <c r="AF491" s="33">
        <v>2.3069999999999999</v>
      </c>
      <c r="AG491" s="33">
        <v>2.7639999999999998</v>
      </c>
      <c r="AH491" s="33">
        <v>3.3969999999999998</v>
      </c>
      <c r="AI491" s="33">
        <v>4.0990000000000002</v>
      </c>
      <c r="AJ491" s="33">
        <v>4.4870000000000001</v>
      </c>
      <c r="AK491" s="34">
        <v>6</v>
      </c>
      <c r="AL491" s="29">
        <v>0.19608</v>
      </c>
      <c r="AM491" s="29">
        <v>1.9609999999999999E-2</v>
      </c>
      <c r="AN491" s="50">
        <v>60952</v>
      </c>
      <c r="AO491" s="30">
        <v>329</v>
      </c>
      <c r="AP491" s="29">
        <v>0.44157999999999997</v>
      </c>
      <c r="AQ491" s="29">
        <v>0.92188000000000003</v>
      </c>
      <c r="AR491" s="29">
        <v>0.55700000000000005</v>
      </c>
      <c r="AS491" s="54">
        <v>7</v>
      </c>
      <c r="AT491" s="29">
        <v>0.76922999999999997</v>
      </c>
      <c r="AU491" s="29">
        <v>0.77820999999999996</v>
      </c>
      <c r="AV491" s="54">
        <v>9</v>
      </c>
      <c r="AW491" s="29">
        <v>0.69230999999999998</v>
      </c>
    </row>
    <row r="492" spans="1:49" x14ac:dyDescent="0.2">
      <c r="A492" s="17" t="str">
        <f t="shared" si="16"/>
        <v>ISU</v>
      </c>
      <c r="B492" s="17" t="str">
        <f>IF(AND(OR(NOT(IsForecastDateRestricted),AND(D492&gt;=StartDate,D492&lt;=EndDate)),OR(NOT(IsTargetDateRestricted),AND(F492&gt;=FirstTargetDate,F492&lt;=EndTargetDate)),
OR(AND(Is1Week,E492="1 wk ahead inc death"),AND(Is2Week,E492="2 wk ahead inc death"),AND(Is3Week,E492="3 wk ahead inc death"),AND(Is4Week,E492="4 wk ahead inc death")),
OR(NOT(IsActiveModelsOnly),_xlfn.XLOOKUP(C492,'Model Analyzer'!B$4:B$100,'Model Analyzer'!C$4:C$100))),EvalData!C492,"NA")</f>
        <v>ISU</v>
      </c>
      <c r="C492" s="17" t="s">
        <v>41</v>
      </c>
      <c r="D492" s="36" t="d">
        <v>2020-08-03</v>
      </c>
      <c r="E492" s="17" t="s">
        <v>36</v>
      </c>
      <c r="F492" s="36" t="d">
        <v>2020-08-15</v>
      </c>
      <c r="G492" s="30">
        <v>-494</v>
      </c>
      <c r="H492" s="32">
        <v>-3.5000000000000003E-2</v>
      </c>
      <c r="I492" s="28">
        <v>-3.449E-2</v>
      </c>
      <c r="J492" s="28">
        <v>-3.5729999999999998E-2</v>
      </c>
      <c r="K492" s="29">
        <v>1</v>
      </c>
      <c r="L492" s="30">
        <v>6</v>
      </c>
      <c r="M492" s="29">
        <v>0.84375</v>
      </c>
      <c r="N492" s="30">
        <v>49</v>
      </c>
      <c r="O492" s="30">
        <v>24.26</v>
      </c>
      <c r="P492" s="30">
        <v>1715.86</v>
      </c>
      <c r="Q492" s="30">
        <v>70.819999999999993</v>
      </c>
      <c r="R492" s="38">
        <v>0.33527000000000001</v>
      </c>
      <c r="S492" s="32">
        <v>-0.14058000000000001</v>
      </c>
      <c r="T492" s="29">
        <v>0.90929000000000004</v>
      </c>
      <c r="U492" s="29">
        <v>-0.26223000000000002</v>
      </c>
      <c r="V492" s="29">
        <v>0.28571000000000002</v>
      </c>
      <c r="W492" s="29">
        <v>0.26530999999999999</v>
      </c>
      <c r="X492" s="30">
        <v>123.91</v>
      </c>
      <c r="Y492" s="29">
        <v>0.57604</v>
      </c>
      <c r="Z492" s="29">
        <v>0.52764</v>
      </c>
      <c r="AA492" s="29">
        <v>0.19900000000000001</v>
      </c>
      <c r="AB492" s="30">
        <v>20</v>
      </c>
      <c r="AC492" s="29">
        <v>0.32142999999999999</v>
      </c>
      <c r="AD492" s="30">
        <v>49</v>
      </c>
      <c r="AE492" s="29">
        <v>0.46938999999999997</v>
      </c>
      <c r="AF492" s="33">
        <v>1.6160000000000001</v>
      </c>
      <c r="AG492" s="33">
        <v>1.766</v>
      </c>
      <c r="AH492" s="33">
        <v>2.1520000000000001</v>
      </c>
      <c r="AI492" s="33">
        <v>4.3310000000000004</v>
      </c>
      <c r="AJ492" s="33">
        <v>2.9129999999999998</v>
      </c>
      <c r="AK492" s="34">
        <v>9.8000000000000007</v>
      </c>
      <c r="AL492" s="29">
        <v>6.1219999999999997E-2</v>
      </c>
      <c r="AM492" s="29">
        <v>6.1219999999999997E-2</v>
      </c>
      <c r="AN492" s="50">
        <v>60357</v>
      </c>
      <c r="AO492" s="30">
        <v>389</v>
      </c>
      <c r="AP492" s="29">
        <v>0.56932000000000005</v>
      </c>
      <c r="AQ492" s="29">
        <v>1</v>
      </c>
      <c r="AR492" s="29">
        <v>0.35099999999999998</v>
      </c>
      <c r="AS492" s="54">
        <v>11</v>
      </c>
      <c r="AT492" s="29">
        <v>0.61538000000000004</v>
      </c>
      <c r="AU492" s="29">
        <v>0.47471999999999998</v>
      </c>
      <c r="AV492" s="54">
        <v>20</v>
      </c>
      <c r="AW492" s="29">
        <v>0.26923000000000002</v>
      </c>
    </row>
    <row r="493" spans="1:49" x14ac:dyDescent="0.2">
      <c r="A493" s="17" t="str">
        <f t="shared" si="16"/>
        <v>JCB</v>
      </c>
      <c r="B493" s="17" t="str">
        <f>IF(AND(OR(NOT(IsForecastDateRestricted),AND(D493&gt;=StartDate,D493&lt;=EndDate)),OR(NOT(IsTargetDateRestricted),AND(F493&gt;=FirstTargetDate,F493&lt;=EndTargetDate)),
OR(AND(Is1Week,E493="1 wk ahead inc death"),AND(Is2Week,E493="2 wk ahead inc death"),AND(Is3Week,E493="3 wk ahead inc death"),AND(Is4Week,E493="4 wk ahead inc death")),
OR(NOT(IsActiveModelsOnly),_xlfn.XLOOKUP(C493,'Model Analyzer'!B$4:B$100,'Model Analyzer'!C$4:C$100))),EvalData!C493,"NA")</f>
        <v>JCB</v>
      </c>
      <c r="C493" s="17" t="s">
        <v>45</v>
      </c>
      <c r="D493" s="36" t="d">
        <v>2020-08-03</v>
      </c>
      <c r="E493" s="17" t="s">
        <v>36</v>
      </c>
      <c r="F493" s="36" t="d">
        <v>2020-08-15</v>
      </c>
      <c r="G493" s="30">
        <v>1757</v>
      </c>
      <c r="H493" s="32">
        <v>0.11600000000000001</v>
      </c>
      <c r="I493" s="28">
        <v>0.12268999999999999</v>
      </c>
      <c r="J493" s="28">
        <v>0.12268999999999999</v>
      </c>
      <c r="K493" s="29">
        <v>0.75</v>
      </c>
      <c r="L493" s="30">
        <v>14</v>
      </c>
      <c r="M493" s="29">
        <v>0.59375</v>
      </c>
      <c r="N493" s="30">
        <v>51</v>
      </c>
      <c r="O493" s="30">
        <v>12.79</v>
      </c>
      <c r="P493" s="30">
        <v>1045.04</v>
      </c>
      <c r="Q493" s="30">
        <v>45.35</v>
      </c>
      <c r="R493" s="38">
        <v>0.25488</v>
      </c>
      <c r="S493" s="32">
        <v>0.22439000000000001</v>
      </c>
      <c r="T493" s="29">
        <v>0.56203000000000003</v>
      </c>
      <c r="U493" s="29">
        <v>0.32240999999999997</v>
      </c>
      <c r="V493" s="29">
        <v>0.43136999999999998</v>
      </c>
      <c r="W493" s="29">
        <v>0.11765</v>
      </c>
      <c r="X493" s="30">
        <v>67.23</v>
      </c>
      <c r="Y493" s="29">
        <v>0.48659000000000002</v>
      </c>
      <c r="Z493" s="29">
        <v>0.37151000000000001</v>
      </c>
      <c r="AA493" s="29">
        <v>0.51400000000000001</v>
      </c>
      <c r="AB493" s="30">
        <v>13</v>
      </c>
      <c r="AC493" s="29">
        <v>0.57142999999999999</v>
      </c>
    </row>
    <row r="494" spans="1:49" x14ac:dyDescent="0.2">
      <c r="A494" s="17" t="str">
        <f t="shared" si="16"/>
        <v>JHU</v>
      </c>
      <c r="B494" s="17" t="str">
        <f>IF(AND(OR(NOT(IsForecastDateRestricted),AND(D494&gt;=StartDate,D494&lt;=EndDate)),OR(NOT(IsTargetDateRestricted),AND(F494&gt;=FirstTargetDate,F494&lt;=EndTargetDate)),
OR(AND(Is1Week,E494="1 wk ahead inc death"),AND(Is2Week,E494="2 wk ahead inc death"),AND(Is3Week,E494="3 wk ahead inc death"),AND(Is4Week,E494="4 wk ahead inc death")),
OR(NOT(IsActiveModelsOnly),_xlfn.XLOOKUP(C494,'Model Analyzer'!B$4:B$100,'Model Analyzer'!C$4:C$100))),EvalData!C494,"NA")</f>
        <v>JHU</v>
      </c>
      <c r="C494" s="17" t="s">
        <v>19</v>
      </c>
      <c r="D494" s="36" t="d">
        <v>2020-08-03</v>
      </c>
      <c r="E494" s="17" t="s">
        <v>36</v>
      </c>
      <c r="F494" s="36" t="d">
        <v>2020-08-15</v>
      </c>
      <c r="G494" s="30">
        <v>2570</v>
      </c>
      <c r="H494" s="32">
        <v>0.16500000000000001</v>
      </c>
      <c r="I494" s="28">
        <v>0.17946000000000001</v>
      </c>
      <c r="J494" s="28">
        <v>0.17946000000000001</v>
      </c>
      <c r="K494" s="29">
        <v>0.75</v>
      </c>
      <c r="L494" s="30">
        <v>17</v>
      </c>
      <c r="M494" s="29">
        <v>0.5</v>
      </c>
      <c r="N494" s="30">
        <v>51</v>
      </c>
      <c r="O494" s="30">
        <v>30.39</v>
      </c>
      <c r="P494" s="30">
        <v>4795.2299999999996</v>
      </c>
      <c r="Q494" s="30">
        <v>108.16</v>
      </c>
      <c r="R494" s="38">
        <v>0.47377000000000002</v>
      </c>
      <c r="S494" s="32">
        <v>0.66691999999999996</v>
      </c>
      <c r="T494" s="29">
        <v>1.10206</v>
      </c>
      <c r="U494" s="29">
        <v>1.0260199999999999</v>
      </c>
      <c r="V494" s="29">
        <v>0.17646999999999999</v>
      </c>
      <c r="W494" s="29">
        <v>0.43136999999999998</v>
      </c>
      <c r="X494" s="30">
        <v>166.86</v>
      </c>
      <c r="Y494" s="29">
        <v>1.0938600000000001</v>
      </c>
      <c r="Z494" s="29">
        <v>0.59689999999999999</v>
      </c>
      <c r="AA494" s="29">
        <v>4.7E-2</v>
      </c>
      <c r="AB494" s="30">
        <v>27</v>
      </c>
      <c r="AC494" s="29">
        <v>7.1429999999999993E-2</v>
      </c>
      <c r="AD494" s="30">
        <v>51</v>
      </c>
      <c r="AE494" s="29">
        <v>0.92157</v>
      </c>
      <c r="AF494" s="33">
        <v>3.24</v>
      </c>
      <c r="AG494" s="33">
        <v>4.1449999999999996</v>
      </c>
      <c r="AH494" s="33">
        <v>8</v>
      </c>
      <c r="AI494" s="33">
        <v>33.246000000000002</v>
      </c>
      <c r="AJ494" s="33">
        <v>19.995999999999999</v>
      </c>
      <c r="AK494" s="34">
        <v>117</v>
      </c>
      <c r="AL494" s="29">
        <v>0.31373000000000001</v>
      </c>
      <c r="AM494" s="29">
        <v>0.37254999999999999</v>
      </c>
      <c r="AN494" s="50">
        <v>30862</v>
      </c>
      <c r="AO494" s="30">
        <v>305.3</v>
      </c>
      <c r="AP494" s="29">
        <v>0.245</v>
      </c>
      <c r="AQ494" s="29">
        <v>0.51149</v>
      </c>
      <c r="AR494" s="29">
        <v>0.248</v>
      </c>
      <c r="AS494" s="54">
        <v>18</v>
      </c>
      <c r="AT494" s="29">
        <v>0.34615000000000001</v>
      </c>
      <c r="AU494" s="29">
        <v>0.73143000000000002</v>
      </c>
      <c r="AV494" s="54">
        <v>11</v>
      </c>
      <c r="AW494" s="29">
        <v>0.61538000000000004</v>
      </c>
    </row>
    <row r="495" spans="1:49" x14ac:dyDescent="0.2">
      <c r="A495" s="17" t="str">
        <f t="shared" si="16"/>
        <v>Karlen</v>
      </c>
      <c r="B495" s="17" t="str">
        <f>IF(AND(OR(NOT(IsForecastDateRestricted),AND(D495&gt;=StartDate,D495&lt;=EndDate)),OR(NOT(IsTargetDateRestricted),AND(F495&gt;=FirstTargetDate,F495&lt;=EndTargetDate)),
OR(AND(Is1Week,E495="1 wk ahead inc death"),AND(Is2Week,E495="2 wk ahead inc death"),AND(Is3Week,E495="3 wk ahead inc death"),AND(Is4Week,E495="4 wk ahead inc death")),
OR(NOT(IsActiveModelsOnly),_xlfn.XLOOKUP(C495,'Model Analyzer'!B$4:B$100,'Model Analyzer'!C$4:C$100))),EvalData!C495,"NA")</f>
        <v>Karlen</v>
      </c>
      <c r="C495" s="17" t="s">
        <v>46</v>
      </c>
      <c r="D495" s="36" t="d">
        <v>2020-08-03</v>
      </c>
      <c r="E495" s="17" t="s">
        <v>36</v>
      </c>
      <c r="F495" s="36" t="d">
        <v>2020-08-15</v>
      </c>
      <c r="G495" s="30">
        <v>1154</v>
      </c>
      <c r="H495" s="32">
        <v>7.6999999999999999E-2</v>
      </c>
      <c r="I495" s="28">
        <v>8.0579999999999999E-2</v>
      </c>
      <c r="J495" s="28">
        <v>8.0579999999999999E-2</v>
      </c>
      <c r="K495" s="29">
        <v>0.9</v>
      </c>
      <c r="L495" s="30">
        <v>9</v>
      </c>
      <c r="M495" s="29">
        <v>0.75</v>
      </c>
      <c r="N495" s="30">
        <v>51</v>
      </c>
      <c r="O495" s="30">
        <v>10.74</v>
      </c>
      <c r="P495" s="30">
        <v>1306.54</v>
      </c>
      <c r="Q495" s="30">
        <v>56.18</v>
      </c>
      <c r="R495" s="38">
        <v>0.24245</v>
      </c>
      <c r="S495" s="32">
        <v>0.15171000000000001</v>
      </c>
      <c r="T495" s="29">
        <v>0.48731000000000002</v>
      </c>
      <c r="U495" s="29">
        <v>0.22605</v>
      </c>
      <c r="V495" s="29">
        <v>0.47059000000000001</v>
      </c>
      <c r="W495" s="29">
        <v>9.8040000000000002E-2</v>
      </c>
      <c r="X495" s="30">
        <v>90.09</v>
      </c>
      <c r="Y495" s="29">
        <v>0.43118000000000001</v>
      </c>
      <c r="Z495" s="29">
        <v>0.31897999999999999</v>
      </c>
      <c r="AA495" s="29">
        <v>0.59199999999999997</v>
      </c>
      <c r="AB495" s="30">
        <v>10</v>
      </c>
      <c r="AC495" s="29">
        <v>0.67857000000000001</v>
      </c>
      <c r="AD495" s="30">
        <v>51</v>
      </c>
      <c r="AE495" s="29">
        <v>0.82352999999999998</v>
      </c>
      <c r="AF495" s="33">
        <v>1.7270000000000001</v>
      </c>
      <c r="AG495" s="33">
        <v>2.21</v>
      </c>
      <c r="AH495" s="33">
        <v>3.1070000000000002</v>
      </c>
      <c r="AI495" s="33">
        <v>17.780999999999999</v>
      </c>
      <c r="AJ495" s="33">
        <v>10.808</v>
      </c>
      <c r="AK495" s="34">
        <v>48</v>
      </c>
      <c r="AL495" s="29">
        <v>0.13725000000000001</v>
      </c>
      <c r="AM495" s="29">
        <v>0.23529</v>
      </c>
      <c r="AN495" s="50">
        <v>29785</v>
      </c>
      <c r="AO495" s="30">
        <v>202.3</v>
      </c>
      <c r="AP495" s="29">
        <v>0.42076000000000002</v>
      </c>
      <c r="AQ495" s="29">
        <v>0.87841999999999998</v>
      </c>
      <c r="AR495" s="29">
        <v>0.47499999999999998</v>
      </c>
      <c r="AS495" s="54">
        <v>8</v>
      </c>
      <c r="AT495" s="29">
        <v>0.73077000000000003</v>
      </c>
      <c r="AU495" s="29">
        <v>0.85209000000000001</v>
      </c>
      <c r="AV495" s="54">
        <v>7</v>
      </c>
      <c r="AW495" s="29">
        <v>0.76922999999999997</v>
      </c>
    </row>
    <row r="496" spans="1:49" x14ac:dyDescent="0.2">
      <c r="A496" s="17" t="str">
        <f t="shared" si="16"/>
        <v>LANL</v>
      </c>
      <c r="B496" s="17" t="str">
        <f>IF(AND(OR(NOT(IsForecastDateRestricted),AND(D496&gt;=StartDate,D496&lt;=EndDate)),OR(NOT(IsTargetDateRestricted),AND(F496&gt;=FirstTargetDate,F496&lt;=EndTargetDate)),
OR(AND(Is1Week,E496="1 wk ahead inc death"),AND(Is2Week,E496="2 wk ahead inc death"),AND(Is3Week,E496="3 wk ahead inc death"),AND(Is4Week,E496="4 wk ahead inc death")),
OR(NOT(IsActiveModelsOnly),_xlfn.XLOOKUP(C496,'Model Analyzer'!B$4:B$100,'Model Analyzer'!C$4:C$100))),EvalData!C496,"NA")</f>
        <v>LANL</v>
      </c>
      <c r="C496" s="17" t="s">
        <v>20</v>
      </c>
      <c r="D496" s="36" t="d">
        <v>2020-08-03</v>
      </c>
      <c r="E496" s="17" t="s">
        <v>36</v>
      </c>
      <c r="F496" s="36" t="d">
        <v>2020-08-15</v>
      </c>
      <c r="G496" s="30">
        <v>-4118</v>
      </c>
      <c r="H496" s="32">
        <v>-0.33900000000000002</v>
      </c>
      <c r="I496" s="28">
        <v>-0.28754999999999997</v>
      </c>
      <c r="J496" s="28">
        <v>-0.40361000000000002</v>
      </c>
      <c r="K496" s="29">
        <v>0</v>
      </c>
      <c r="L496" s="30">
        <v>29</v>
      </c>
      <c r="M496" s="29">
        <v>0.125</v>
      </c>
      <c r="N496" s="30">
        <v>51</v>
      </c>
      <c r="O496" s="30">
        <v>22.85</v>
      </c>
      <c r="P496" s="30">
        <v>3882.42</v>
      </c>
      <c r="Q496" s="30">
        <v>108.12</v>
      </c>
      <c r="R496" s="38">
        <v>0.41163</v>
      </c>
      <c r="S496" s="32">
        <v>-0.37156</v>
      </c>
      <c r="T496" s="29">
        <v>0.87195</v>
      </c>
      <c r="U496" s="29">
        <v>-0.42341000000000001</v>
      </c>
      <c r="V496" s="29">
        <v>0.25490000000000002</v>
      </c>
      <c r="W496" s="29">
        <v>0.21568999999999999</v>
      </c>
      <c r="X496" s="30">
        <v>263.38</v>
      </c>
      <c r="Y496" s="29">
        <v>0.52593999999999996</v>
      </c>
      <c r="Z496" s="29">
        <v>0.52817000000000003</v>
      </c>
      <c r="AA496" s="29">
        <v>0.16400000000000001</v>
      </c>
      <c r="AB496" s="30">
        <v>23</v>
      </c>
      <c r="AC496" s="29">
        <v>0.21429000000000001</v>
      </c>
      <c r="AD496" s="30">
        <v>51</v>
      </c>
      <c r="AE496" s="29">
        <v>0.96077999999999997</v>
      </c>
      <c r="AF496" s="33">
        <v>5.2110000000000003</v>
      </c>
      <c r="AG496" s="33">
        <v>8.1240000000000006</v>
      </c>
      <c r="AH496" s="33">
        <v>14.43</v>
      </c>
      <c r="AI496" s="33">
        <v>27.38</v>
      </c>
      <c r="AJ496" s="33">
        <v>28.917000000000002</v>
      </c>
      <c r="AK496" s="34">
        <v>82</v>
      </c>
      <c r="AL496" s="29">
        <v>0.31373000000000001</v>
      </c>
      <c r="AM496" s="29">
        <v>0.60784000000000005</v>
      </c>
      <c r="AN496" s="50">
        <v>30760</v>
      </c>
      <c r="AO496" s="30">
        <v>177.1</v>
      </c>
      <c r="AP496" s="29">
        <v>0.1545</v>
      </c>
      <c r="AQ496" s="29">
        <v>0.32256000000000001</v>
      </c>
      <c r="AR496" s="29">
        <v>4.1000000000000002E-2</v>
      </c>
      <c r="AS496" s="54">
        <v>25</v>
      </c>
      <c r="AT496" s="29">
        <v>7.6920000000000002E-2</v>
      </c>
      <c r="AU496" s="29">
        <v>0.54107000000000005</v>
      </c>
      <c r="AV496" s="54">
        <v>16</v>
      </c>
      <c r="AW496" s="29">
        <v>0.42308000000000001</v>
      </c>
    </row>
    <row r="497" spans="1:49" x14ac:dyDescent="0.2">
      <c r="A497" s="17" t="str">
        <f t="shared" si="16"/>
        <v>LNQ</v>
      </c>
      <c r="B497" s="17" t="str">
        <f>IF(AND(OR(NOT(IsForecastDateRestricted),AND(D497&gt;=StartDate,D497&lt;=EndDate)),OR(NOT(IsTargetDateRestricted),AND(F497&gt;=FirstTargetDate,F497&lt;=EndTargetDate)),
OR(AND(Is1Week,E497="1 wk ahead inc death"),AND(Is2Week,E497="2 wk ahead inc death"),AND(Is3Week,E497="3 wk ahead inc death"),AND(Is4Week,E497="4 wk ahead inc death")),
OR(NOT(IsActiveModelsOnly),_xlfn.XLOOKUP(C497,'Model Analyzer'!B$4:B$100,'Model Analyzer'!C$4:C$100))),EvalData!C497,"NA")</f>
        <v>LNQ</v>
      </c>
      <c r="C497" s="17" t="s">
        <v>47</v>
      </c>
      <c r="D497" s="36" t="d">
        <v>2020-08-03</v>
      </c>
      <c r="E497" s="17" t="s">
        <v>36</v>
      </c>
      <c r="F497" s="36" t="d">
        <v>2020-08-15</v>
      </c>
      <c r="G497" s="30">
        <v>2608</v>
      </c>
      <c r="H497" s="32">
        <v>0.16700000000000001</v>
      </c>
      <c r="I497" s="28">
        <v>0.18210999999999999</v>
      </c>
      <c r="J497" s="28">
        <v>0.18210999999999999</v>
      </c>
      <c r="K497" s="29">
        <v>0.75</v>
      </c>
      <c r="L497" s="30">
        <v>18</v>
      </c>
      <c r="M497" s="29">
        <v>0.46875</v>
      </c>
      <c r="N497" s="30">
        <v>51</v>
      </c>
      <c r="O497" s="30">
        <v>33.9</v>
      </c>
      <c r="P497" s="30">
        <v>347.23</v>
      </c>
      <c r="Q497" s="30">
        <v>27.22</v>
      </c>
      <c r="R497" s="38">
        <v>0.22941</v>
      </c>
      <c r="S497" s="32">
        <v>-0.10042</v>
      </c>
      <c r="T497" s="29">
        <v>0.22786000000000001</v>
      </c>
      <c r="U497" s="29">
        <v>-6.1650000000000003E-2</v>
      </c>
      <c r="V497" s="29">
        <v>0.58823999999999999</v>
      </c>
      <c r="W497" s="29">
        <v>9.8040000000000002E-2</v>
      </c>
      <c r="X497" s="30">
        <v>41.56</v>
      </c>
      <c r="Y497" s="29">
        <v>0.28017999999999998</v>
      </c>
      <c r="Z497" s="29">
        <v>0.37856000000000001</v>
      </c>
      <c r="AA497" s="29">
        <v>0.53900000000000003</v>
      </c>
      <c r="AB497" s="30">
        <v>11</v>
      </c>
      <c r="AC497" s="29">
        <v>0.64285999999999999</v>
      </c>
      <c r="AD497" s="30">
        <v>51</v>
      </c>
      <c r="AE497" s="29">
        <v>1</v>
      </c>
      <c r="AF497" s="33">
        <v>8</v>
      </c>
      <c r="AG497" s="33">
        <v>12.997</v>
      </c>
      <c r="AH497" s="33">
        <v>26</v>
      </c>
      <c r="AI497" s="33">
        <v>63.027000000000001</v>
      </c>
      <c r="AJ497" s="33">
        <v>76.667000000000002</v>
      </c>
      <c r="AK497" s="34">
        <v>200</v>
      </c>
      <c r="AL497" s="29">
        <v>0.21568999999999999</v>
      </c>
      <c r="AM497" s="29">
        <v>0.78430999999999995</v>
      </c>
      <c r="AN497" s="50">
        <v>31019</v>
      </c>
      <c r="AO497" s="30">
        <v>237.3</v>
      </c>
      <c r="AP497" s="29">
        <v>9.3079999999999996E-2</v>
      </c>
      <c r="AQ497" s="29">
        <v>0.19433</v>
      </c>
      <c r="AR497" s="29">
        <v>0</v>
      </c>
      <c r="AS497" s="54">
        <v>27</v>
      </c>
      <c r="AT497" s="29">
        <v>0</v>
      </c>
      <c r="AU497" s="29">
        <v>0.35089999999999999</v>
      </c>
      <c r="AV497" s="54">
        <v>23</v>
      </c>
      <c r="AW497" s="29">
        <v>0.15384999999999999</v>
      </c>
    </row>
    <row r="498" spans="1:49" x14ac:dyDescent="0.2">
      <c r="A498" s="17" t="str">
        <f t="shared" si="16"/>
        <v>LSHTM</v>
      </c>
      <c r="B498" s="17" t="str">
        <f>IF(AND(OR(NOT(IsForecastDateRestricted),AND(D498&gt;=StartDate,D498&lt;=EndDate)),OR(NOT(IsTargetDateRestricted),AND(F498&gt;=FirstTargetDate,F498&lt;=EndTargetDate)),
OR(AND(Is1Week,E498="1 wk ahead inc death"),AND(Is2Week,E498="2 wk ahead inc death"),AND(Is3Week,E498="3 wk ahead inc death"),AND(Is4Week,E498="4 wk ahead inc death")),
OR(NOT(IsActiveModelsOnly),_xlfn.XLOOKUP(C498,'Model Analyzer'!B$4:B$100,'Model Analyzer'!C$4:C$100))),EvalData!C498,"NA")</f>
        <v>LSHTM</v>
      </c>
      <c r="C498" s="17" t="s">
        <v>21</v>
      </c>
      <c r="D498" s="36" t="d">
        <v>2020-08-03</v>
      </c>
      <c r="E498" s="17" t="s">
        <v>36</v>
      </c>
      <c r="F498" s="36" t="d">
        <v>2020-08-15</v>
      </c>
      <c r="G498" s="30">
        <v>1801</v>
      </c>
      <c r="H498" s="32">
        <v>0.11799999999999999</v>
      </c>
      <c r="I498" s="28">
        <v>0.12576000000000001</v>
      </c>
      <c r="J498" s="28">
        <v>0.12576000000000001</v>
      </c>
      <c r="K498" s="29">
        <v>0.75</v>
      </c>
      <c r="L498" s="30">
        <v>15</v>
      </c>
      <c r="M498" s="29">
        <v>0.5625</v>
      </c>
      <c r="N498" s="30">
        <v>29</v>
      </c>
      <c r="O498" s="30">
        <v>3.4</v>
      </c>
      <c r="P498" s="30">
        <v>1252.8</v>
      </c>
      <c r="Q498" s="30">
        <v>93.07</v>
      </c>
      <c r="R498" s="38">
        <v>0.15259</v>
      </c>
      <c r="S498" s="32">
        <v>9.0490000000000001E-2</v>
      </c>
      <c r="T498" s="29">
        <v>0.31175999999999998</v>
      </c>
      <c r="U498" s="29">
        <v>0.19786999999999999</v>
      </c>
      <c r="V498" s="29">
        <v>0.68966000000000005</v>
      </c>
      <c r="W498" s="29">
        <v>6.8970000000000004E-2</v>
      </c>
      <c r="X498" s="30">
        <v>205.78</v>
      </c>
      <c r="Y498" s="29">
        <v>0.29998000000000002</v>
      </c>
      <c r="Z498" s="29">
        <v>0.22821</v>
      </c>
      <c r="AA498" s="29">
        <v>0.64300000000000002</v>
      </c>
      <c r="AB498" s="30">
        <v>8</v>
      </c>
      <c r="AC498" s="29">
        <v>0.75</v>
      </c>
      <c r="AD498" s="30">
        <v>29</v>
      </c>
      <c r="AE498" s="29">
        <v>0.93103000000000002</v>
      </c>
      <c r="AF498" s="33">
        <v>2.125</v>
      </c>
      <c r="AG498" s="33">
        <v>2.8730000000000002</v>
      </c>
      <c r="AH498" s="33">
        <v>3.6549999999999998</v>
      </c>
      <c r="AI498" s="33">
        <v>56.991</v>
      </c>
      <c r="AJ498" s="33">
        <v>5.9329999999999998</v>
      </c>
      <c r="AK498" s="34">
        <v>29.437999999999999</v>
      </c>
      <c r="AL498" s="29">
        <v>0.2069</v>
      </c>
      <c r="AM498" s="29">
        <v>0.13793</v>
      </c>
      <c r="AN498" s="50">
        <v>28472</v>
      </c>
      <c r="AO498" s="30">
        <v>117.1</v>
      </c>
      <c r="AP498" s="29">
        <v>0.40050000000000002</v>
      </c>
      <c r="AQ498" s="29">
        <v>0.83611999999999997</v>
      </c>
      <c r="AR498" s="29">
        <v>0.35099999999999998</v>
      </c>
      <c r="AS498" s="54">
        <v>11</v>
      </c>
      <c r="AT498" s="29">
        <v>0.61538000000000004</v>
      </c>
      <c r="AU498" s="29">
        <v>0.54200000000000004</v>
      </c>
      <c r="AV498" s="54">
        <v>15</v>
      </c>
      <c r="AW498" s="29">
        <v>0.46154000000000001</v>
      </c>
    </row>
    <row r="499" spans="1:49" x14ac:dyDescent="0.2">
      <c r="A499" s="17" t="str">
        <f t="shared" si="16"/>
        <v>MIT-CovAlliance</v>
      </c>
      <c r="B499" s="17" t="str">
        <f>IF(AND(OR(NOT(IsForecastDateRestricted),AND(D499&gt;=StartDate,D499&lt;=EndDate)),OR(NOT(IsTargetDateRestricted),AND(F499&gt;=FirstTargetDate,F499&lt;=EndTargetDate)),
OR(AND(Is1Week,E499="1 wk ahead inc death"),AND(Is2Week,E499="2 wk ahead inc death"),AND(Is3Week,E499="3 wk ahead inc death"),AND(Is4Week,E499="4 wk ahead inc death")),
OR(NOT(IsActiveModelsOnly),_xlfn.XLOOKUP(C499,'Model Analyzer'!B$4:B$100,'Model Analyzer'!C$4:C$100))),EvalData!C499,"NA")</f>
        <v>MIT-CovAlliance</v>
      </c>
      <c r="C499" s="17" t="s">
        <v>22</v>
      </c>
      <c r="D499" s="36" t="d">
        <v>2020-08-03</v>
      </c>
      <c r="E499" s="17" t="s">
        <v>36</v>
      </c>
      <c r="F499" s="36" t="d">
        <v>2020-08-15</v>
      </c>
      <c r="G499" s="30">
        <v>-3678</v>
      </c>
      <c r="H499" s="32">
        <v>-0.29699999999999999</v>
      </c>
      <c r="I499" s="28">
        <v>-0.25683</v>
      </c>
      <c r="J499" s="28">
        <v>-0.34558</v>
      </c>
      <c r="K499" s="29">
        <v>0</v>
      </c>
      <c r="L499" s="30">
        <v>27</v>
      </c>
      <c r="M499" s="29">
        <v>0.1875</v>
      </c>
      <c r="N499" s="30">
        <v>51</v>
      </c>
      <c r="O499" s="30">
        <v>23.68</v>
      </c>
      <c r="P499" s="30">
        <v>2843.65</v>
      </c>
      <c r="Q499" s="30">
        <v>103.61</v>
      </c>
      <c r="R499" s="38">
        <v>0.32208999999999999</v>
      </c>
      <c r="S499" s="32">
        <v>0</v>
      </c>
      <c r="T499" s="29">
        <v>0.8952</v>
      </c>
      <c r="U499" s="29">
        <v>-0.30397999999999997</v>
      </c>
      <c r="V499" s="29">
        <v>0.35293999999999998</v>
      </c>
      <c r="W499" s="29">
        <v>0.23529</v>
      </c>
      <c r="X499" s="30">
        <v>278.39</v>
      </c>
      <c r="Y499" s="29">
        <v>0.47859000000000002</v>
      </c>
      <c r="Z499" s="29">
        <v>0.45923999999999998</v>
      </c>
      <c r="AA499" s="29">
        <v>0.35299999999999998</v>
      </c>
      <c r="AB499" s="30">
        <v>18</v>
      </c>
      <c r="AC499" s="29">
        <v>0.39285999999999999</v>
      </c>
      <c r="AD499" s="30">
        <v>51</v>
      </c>
      <c r="AE499" s="29">
        <v>0.94118000000000002</v>
      </c>
      <c r="AF499" s="33">
        <v>10.135</v>
      </c>
      <c r="AG499" s="33">
        <v>10.452</v>
      </c>
      <c r="AH499" s="33">
        <v>14.525</v>
      </c>
      <c r="AI499" s="33">
        <v>14.803000000000001</v>
      </c>
      <c r="AJ499" s="33">
        <v>15.327</v>
      </c>
      <c r="AK499" s="34">
        <v>19.600000000000001</v>
      </c>
      <c r="AL499" s="29">
        <v>0.25490000000000002</v>
      </c>
      <c r="AM499" s="29">
        <v>0.66666999999999998</v>
      </c>
      <c r="AN499" s="50">
        <v>32620</v>
      </c>
      <c r="AO499" s="30">
        <v>207</v>
      </c>
      <c r="AP499" s="29">
        <v>0.14344999999999999</v>
      </c>
      <c r="AQ499" s="29">
        <v>0.29948000000000002</v>
      </c>
      <c r="AR499" s="29">
        <v>2.1000000000000001E-2</v>
      </c>
      <c r="AS499" s="54">
        <v>26</v>
      </c>
      <c r="AT499" s="29">
        <v>3.8460000000000001E-2</v>
      </c>
      <c r="AU499" s="29">
        <v>0.49997999999999998</v>
      </c>
      <c r="AV499" s="54">
        <v>19</v>
      </c>
      <c r="AW499" s="29">
        <v>0.30769000000000002</v>
      </c>
    </row>
    <row r="500" spans="1:49" x14ac:dyDescent="0.2">
      <c r="A500" s="17" t="str">
        <f t="shared" si="16"/>
        <v>MOBS</v>
      </c>
      <c r="B500" s="17" t="str">
        <f>IF(AND(OR(NOT(IsForecastDateRestricted),AND(D500&gt;=StartDate,D500&lt;=EndDate)),OR(NOT(IsTargetDateRestricted),AND(F500&gt;=FirstTargetDate,F500&lt;=EndTargetDate)),
OR(AND(Is1Week,E500="1 wk ahead inc death"),AND(Is2Week,E500="2 wk ahead inc death"),AND(Is3Week,E500="3 wk ahead inc death"),AND(Is4Week,E500="4 wk ahead inc death")),
OR(NOT(IsActiveModelsOnly),_xlfn.XLOOKUP(C500,'Model Analyzer'!B$4:B$100,'Model Analyzer'!C$4:C$100))),EvalData!C500,"NA")</f>
        <v>MOBS</v>
      </c>
      <c r="C500" s="17" t="s">
        <v>24</v>
      </c>
      <c r="D500" s="36" t="d">
        <v>2020-08-03</v>
      </c>
      <c r="E500" s="17" t="s">
        <v>36</v>
      </c>
      <c r="F500" s="36" t="d">
        <v>2020-08-15</v>
      </c>
      <c r="G500" s="30">
        <v>4858</v>
      </c>
      <c r="H500" s="32">
        <v>0.29199999999999998</v>
      </c>
      <c r="I500" s="28">
        <v>0.33922000000000002</v>
      </c>
      <c r="J500" s="28">
        <v>0.33922000000000002</v>
      </c>
      <c r="K500" s="29">
        <v>0</v>
      </c>
      <c r="L500" s="30">
        <v>26</v>
      </c>
      <c r="M500" s="29">
        <v>0.21875</v>
      </c>
      <c r="N500" s="30">
        <v>50</v>
      </c>
      <c r="O500" s="30">
        <v>31.02</v>
      </c>
      <c r="P500" s="30">
        <v>6280.07</v>
      </c>
      <c r="Q500" s="30">
        <v>128.36000000000001</v>
      </c>
      <c r="R500" s="38">
        <v>0.29931000000000002</v>
      </c>
      <c r="S500" s="32">
        <v>8.4620000000000001E-2</v>
      </c>
      <c r="T500" s="29">
        <v>1.13994</v>
      </c>
      <c r="U500" s="29">
        <v>0.38755000000000001</v>
      </c>
      <c r="V500" s="29">
        <v>0.32</v>
      </c>
      <c r="W500" s="29">
        <v>0.26</v>
      </c>
      <c r="X500" s="30">
        <v>381.56</v>
      </c>
      <c r="Y500" s="29">
        <v>0.90107000000000004</v>
      </c>
      <c r="Z500" s="29">
        <v>0.51246999999999998</v>
      </c>
      <c r="AA500" s="29">
        <v>0.17100000000000001</v>
      </c>
      <c r="AB500" s="30">
        <v>22</v>
      </c>
      <c r="AC500" s="29">
        <v>0.25</v>
      </c>
      <c r="AD500" s="30">
        <v>50</v>
      </c>
      <c r="AE500" s="29">
        <v>0.52</v>
      </c>
      <c r="AF500" s="33">
        <v>1.52</v>
      </c>
      <c r="AG500" s="33">
        <v>1.6890000000000001</v>
      </c>
      <c r="AH500" s="33">
        <v>2.4350000000000001</v>
      </c>
      <c r="AI500" s="33">
        <v>10.634</v>
      </c>
      <c r="AJ500" s="33">
        <v>5.16</v>
      </c>
      <c r="AK500" s="34">
        <v>8.8000000000000007</v>
      </c>
      <c r="AL500" s="29">
        <v>0.1</v>
      </c>
      <c r="AM500" s="29">
        <v>0.06</v>
      </c>
      <c r="AN500" s="50">
        <v>133673</v>
      </c>
      <c r="AO500" s="30">
        <v>786.2</v>
      </c>
      <c r="AP500" s="29">
        <v>0.53388999999999998</v>
      </c>
      <c r="AQ500" s="29">
        <v>1</v>
      </c>
      <c r="AR500" s="29">
        <v>0.372</v>
      </c>
      <c r="AS500" s="54">
        <v>10</v>
      </c>
      <c r="AT500" s="29">
        <v>0.65385000000000004</v>
      </c>
      <c r="AU500" s="29">
        <v>0.53664000000000001</v>
      </c>
      <c r="AV500" s="54">
        <v>17</v>
      </c>
      <c r="AW500" s="29">
        <v>0.38462000000000002</v>
      </c>
    </row>
    <row r="501" spans="1:49" x14ac:dyDescent="0.2">
      <c r="A501" s="17" t="str">
        <f t="shared" si="16"/>
        <v>NotreDame-Mobility</v>
      </c>
      <c r="B501" s="17" t="str">
        <f>IF(AND(OR(NOT(IsForecastDateRestricted),AND(D501&gt;=StartDate,D501&lt;=EndDate)),OR(NOT(IsTargetDateRestricted),AND(F501&gt;=FirstTargetDate,F501&lt;=EndTargetDate)),
OR(AND(Is1Week,E501="1 wk ahead inc death"),AND(Is2Week,E501="2 wk ahead inc death"),AND(Is3Week,E501="3 wk ahead inc death"),AND(Is4Week,E501="4 wk ahead inc death")),
OR(NOT(IsActiveModelsOnly),_xlfn.XLOOKUP(C501,'Model Analyzer'!B$4:B$100,'Model Analyzer'!C$4:C$100))),EvalData!C501,"NA")</f>
        <v>NotreDame-Mobility</v>
      </c>
      <c r="C501" s="17" t="s">
        <v>25</v>
      </c>
      <c r="D501" s="36" t="d">
        <v>2020-08-03</v>
      </c>
      <c r="E501" s="17" t="s">
        <v>36</v>
      </c>
      <c r="F501" s="36" t="d">
        <v>2020-08-15</v>
      </c>
      <c r="G501" s="30">
        <v>-3605</v>
      </c>
      <c r="H501" s="32">
        <v>-0.28999999999999998</v>
      </c>
      <c r="I501" s="28">
        <v>-0.25173000000000001</v>
      </c>
      <c r="J501" s="28">
        <v>-0.33640999999999999</v>
      </c>
      <c r="K501" s="29">
        <v>0</v>
      </c>
      <c r="L501" s="30">
        <v>25</v>
      </c>
      <c r="M501" s="29">
        <v>0.25</v>
      </c>
      <c r="N501" s="30">
        <v>51</v>
      </c>
      <c r="O501" s="30">
        <v>26.7</v>
      </c>
      <c r="P501" s="30">
        <v>3755.18</v>
      </c>
      <c r="Q501" s="30">
        <v>116.08</v>
      </c>
      <c r="R501" s="38">
        <v>0.51193</v>
      </c>
      <c r="S501" s="32">
        <v>-0.33646999999999999</v>
      </c>
      <c r="T501" s="29">
        <v>0.99251999999999996</v>
      </c>
      <c r="U501" s="29">
        <v>-0.40079999999999999</v>
      </c>
      <c r="V501" s="29">
        <v>0.19608</v>
      </c>
      <c r="W501" s="29">
        <v>0.43136999999999998</v>
      </c>
      <c r="X501" s="30">
        <v>243.63</v>
      </c>
      <c r="Y501" s="29">
        <v>0.58697999999999995</v>
      </c>
      <c r="Z501" s="29">
        <v>0.56937000000000004</v>
      </c>
      <c r="AA501" s="29">
        <v>0.106</v>
      </c>
      <c r="AB501" s="30">
        <v>24</v>
      </c>
      <c r="AC501" s="29">
        <v>0.17857000000000001</v>
      </c>
      <c r="AD501" s="30">
        <v>51</v>
      </c>
      <c r="AE501" s="29">
        <v>0.82352999999999998</v>
      </c>
      <c r="AF501" s="33">
        <v>3.0049999999999999</v>
      </c>
      <c r="AG501" s="33">
        <v>4.78</v>
      </c>
      <c r="AH501" s="33">
        <v>16.125</v>
      </c>
      <c r="AI501" s="33">
        <v>53.640999999999998</v>
      </c>
      <c r="AJ501" s="33">
        <v>60</v>
      </c>
      <c r="AK501" s="34">
        <v>154</v>
      </c>
      <c r="AL501" s="29">
        <v>0.15686</v>
      </c>
      <c r="AM501" s="29">
        <v>0.50980000000000003</v>
      </c>
      <c r="AN501" s="50">
        <v>75537</v>
      </c>
      <c r="AO501" s="30">
        <v>246.9</v>
      </c>
      <c r="AP501" s="29">
        <v>0.19725999999999999</v>
      </c>
      <c r="AQ501" s="29">
        <v>0.41182000000000002</v>
      </c>
      <c r="AR501" s="29">
        <v>0.16500000000000001</v>
      </c>
      <c r="AS501" s="54">
        <v>21</v>
      </c>
      <c r="AT501" s="29">
        <v>0.23077</v>
      </c>
      <c r="AU501" s="29">
        <v>0.52092000000000005</v>
      </c>
      <c r="AV501" s="54">
        <v>18</v>
      </c>
      <c r="AW501" s="29">
        <v>0.34615000000000001</v>
      </c>
    </row>
    <row r="502" spans="1:49" x14ac:dyDescent="0.2">
      <c r="A502" s="17" t="str">
        <f t="shared" si="16"/>
        <v>Oliver Wyman</v>
      </c>
      <c r="B502" s="17" t="str">
        <f>IF(AND(OR(NOT(IsForecastDateRestricted),AND(D502&gt;=StartDate,D502&lt;=EndDate)),OR(NOT(IsTargetDateRestricted),AND(F502&gt;=FirstTargetDate,F502&lt;=EndTargetDate)),
OR(AND(Is1Week,E502="1 wk ahead inc death"),AND(Is2Week,E502="2 wk ahead inc death"),AND(Is3Week,E502="3 wk ahead inc death"),AND(Is4Week,E502="4 wk ahead inc death")),
OR(NOT(IsActiveModelsOnly),_xlfn.XLOOKUP(C502,'Model Analyzer'!B$4:B$100,'Model Analyzer'!C$4:C$100))),EvalData!C502,"NA")</f>
        <v>Oliver Wyman</v>
      </c>
      <c r="C502" s="17" t="s">
        <v>26</v>
      </c>
      <c r="D502" s="36" t="d">
        <v>2020-08-03</v>
      </c>
      <c r="E502" s="17" t="s">
        <v>36</v>
      </c>
      <c r="F502" s="36" t="d">
        <v>2020-08-15</v>
      </c>
      <c r="G502" s="30">
        <v>1070</v>
      </c>
      <c r="H502" s="32">
        <v>7.1999999999999995E-2</v>
      </c>
      <c r="I502" s="28">
        <v>7.4719999999999995E-2</v>
      </c>
      <c r="J502" s="28">
        <v>7.4719999999999995E-2</v>
      </c>
      <c r="K502" s="29">
        <v>0.9</v>
      </c>
      <c r="L502" s="30">
        <v>8</v>
      </c>
      <c r="M502" s="29">
        <v>0.78125</v>
      </c>
      <c r="N502" s="30">
        <v>51</v>
      </c>
      <c r="O502" s="30">
        <v>9.8699999999999992</v>
      </c>
      <c r="P502" s="30">
        <v>813.76</v>
      </c>
      <c r="Q502" s="30">
        <v>39.1</v>
      </c>
      <c r="R502" s="38">
        <v>0.18240999999999999</v>
      </c>
      <c r="S502" s="32">
        <v>0.14241000000000001</v>
      </c>
      <c r="T502" s="29">
        <v>0.46183000000000002</v>
      </c>
      <c r="U502" s="29">
        <v>0.20141000000000001</v>
      </c>
      <c r="V502" s="29">
        <v>0.47059000000000001</v>
      </c>
      <c r="W502" s="29">
        <v>0.13725000000000001</v>
      </c>
      <c r="X502" s="30">
        <v>77.239999999999995</v>
      </c>
      <c r="Y502" s="29">
        <v>0.40105000000000002</v>
      </c>
      <c r="Z502" s="29">
        <v>0.32597999999999999</v>
      </c>
      <c r="AA502" s="29">
        <v>0.67500000000000004</v>
      </c>
      <c r="AB502" s="30">
        <v>5</v>
      </c>
      <c r="AC502" s="29">
        <v>0.85714000000000001</v>
      </c>
      <c r="AD502" s="30">
        <v>51</v>
      </c>
      <c r="AE502" s="29">
        <v>1</v>
      </c>
      <c r="AF502" s="33">
        <v>2.444</v>
      </c>
      <c r="AG502" s="33">
        <v>3.153</v>
      </c>
      <c r="AH502" s="33">
        <v>6.625</v>
      </c>
      <c r="AI502" s="33">
        <v>49.542999999999999</v>
      </c>
      <c r="AJ502" s="33">
        <v>29.15</v>
      </c>
      <c r="AK502" s="34">
        <v>104</v>
      </c>
      <c r="AL502" s="29">
        <v>0.21568999999999999</v>
      </c>
      <c r="AM502" s="29">
        <v>0.35293999999999998</v>
      </c>
      <c r="AN502" s="50">
        <v>18352</v>
      </c>
      <c r="AO502" s="30">
        <v>127.4</v>
      </c>
      <c r="AP502" s="29">
        <v>0.28863</v>
      </c>
      <c r="AQ502" s="29">
        <v>0.60257000000000005</v>
      </c>
      <c r="AR502" s="29">
        <v>0.45400000000000001</v>
      </c>
      <c r="AS502" s="54">
        <v>9</v>
      </c>
      <c r="AT502" s="29">
        <v>0.69230999999999998</v>
      </c>
      <c r="AU502" s="29">
        <v>0.84204999999999997</v>
      </c>
      <c r="AV502" s="54">
        <v>8</v>
      </c>
      <c r="AW502" s="29">
        <v>0.73077000000000003</v>
      </c>
    </row>
    <row r="503" spans="1:49" x14ac:dyDescent="0.2">
      <c r="A503" s="17" t="str">
        <f t="shared" si="16"/>
        <v>PSI</v>
      </c>
      <c r="B503" s="17" t="str">
        <f>IF(AND(OR(NOT(IsForecastDateRestricted),AND(D503&gt;=StartDate,D503&lt;=EndDate)),OR(NOT(IsTargetDateRestricted),AND(F503&gt;=FirstTargetDate,F503&lt;=EndTargetDate)),
OR(AND(Is1Week,E503="1 wk ahead inc death"),AND(Is2Week,E503="2 wk ahead inc death"),AND(Is3Week,E503="3 wk ahead inc death"),AND(Is4Week,E503="4 wk ahead inc death")),
OR(NOT(IsActiveModelsOnly),_xlfn.XLOOKUP(C503,'Model Analyzer'!B$4:B$100,'Model Analyzer'!C$4:C$100))),EvalData!C503,"NA")</f>
        <v>PSI</v>
      </c>
      <c r="C503" s="17" t="s">
        <v>27</v>
      </c>
      <c r="D503" s="36" t="d">
        <v>2020-08-03</v>
      </c>
      <c r="E503" s="17" t="s">
        <v>36</v>
      </c>
      <c r="F503" s="36" t="d">
        <v>2020-08-15</v>
      </c>
      <c r="G503" s="30">
        <v>9145</v>
      </c>
      <c r="H503" s="32">
        <v>0.49399999999999999</v>
      </c>
      <c r="I503" s="28">
        <v>0.63856999999999997</v>
      </c>
      <c r="J503" s="28">
        <v>0.63856999999999997</v>
      </c>
      <c r="K503" s="29">
        <v>0</v>
      </c>
      <c r="L503" s="30">
        <v>31</v>
      </c>
      <c r="M503" s="29">
        <v>6.25E-2</v>
      </c>
      <c r="N503" s="30">
        <v>51</v>
      </c>
      <c r="O503" s="30">
        <v>39.200000000000003</v>
      </c>
      <c r="P503" s="30">
        <v>14208.54</v>
      </c>
      <c r="Q503" s="30">
        <v>220.39</v>
      </c>
      <c r="R503" s="38">
        <v>0.53083999999999998</v>
      </c>
      <c r="S503" s="32">
        <v>0.22745000000000001</v>
      </c>
      <c r="T503" s="29">
        <v>1.55338</v>
      </c>
      <c r="U503" s="29">
        <v>-0.25013999999999997</v>
      </c>
      <c r="V503" s="29">
        <v>0.13725000000000001</v>
      </c>
      <c r="W503" s="29">
        <v>0.33333000000000002</v>
      </c>
      <c r="X503" s="30">
        <v>710.3</v>
      </c>
      <c r="Y503" s="29">
        <v>0.8468</v>
      </c>
      <c r="Z503" s="29">
        <v>0.61624999999999996</v>
      </c>
      <c r="AA503" s="29">
        <v>1.0999999999999999E-2</v>
      </c>
      <c r="AB503" s="30">
        <v>29</v>
      </c>
      <c r="AC503" s="29">
        <v>0</v>
      </c>
      <c r="AD503" s="30">
        <v>51</v>
      </c>
      <c r="AE503" s="29">
        <v>0.43136999999999998</v>
      </c>
      <c r="AF503" s="33">
        <v>1.371</v>
      </c>
      <c r="AG503" s="33">
        <v>1.528</v>
      </c>
      <c r="AH503" s="33">
        <v>1.857</v>
      </c>
      <c r="AI503" s="33">
        <v>8.2189999999999994</v>
      </c>
      <c r="AJ503" s="33">
        <v>7.5</v>
      </c>
      <c r="AK503" s="34">
        <v>15</v>
      </c>
      <c r="AL503" s="29">
        <v>9.8040000000000002E-2</v>
      </c>
      <c r="AM503" s="29">
        <v>0.15686</v>
      </c>
      <c r="AN503" s="50">
        <v>297488</v>
      </c>
      <c r="AO503" s="30">
        <v>881.2</v>
      </c>
      <c r="AP503" s="29">
        <v>0.55356000000000005</v>
      </c>
      <c r="AQ503" s="29">
        <v>1</v>
      </c>
      <c r="AR503" s="29">
        <v>0.186</v>
      </c>
      <c r="AS503" s="54">
        <v>20</v>
      </c>
      <c r="AT503" s="29">
        <v>0.26923000000000002</v>
      </c>
      <c r="AU503" s="29">
        <v>0.45407999999999998</v>
      </c>
      <c r="AV503" s="54">
        <v>22</v>
      </c>
      <c r="AW503" s="29">
        <v>0.19231000000000001</v>
      </c>
    </row>
    <row r="504" spans="1:49" x14ac:dyDescent="0.2">
      <c r="A504" s="17" t="str">
        <f t="shared" si="16"/>
        <v>QJHong</v>
      </c>
      <c r="B504" s="17" t="str">
        <f>IF(AND(OR(NOT(IsForecastDateRestricted),AND(D504&gt;=StartDate,D504&lt;=EndDate)),OR(NOT(IsTargetDateRestricted),AND(F504&gt;=FirstTargetDate,F504&lt;=EndTargetDate)),
OR(AND(Is1Week,E504="1 wk ahead inc death"),AND(Is2Week,E504="2 wk ahead inc death"),AND(Is3Week,E504="3 wk ahead inc death"),AND(Is4Week,E504="4 wk ahead inc death")),
OR(NOT(IsActiveModelsOnly),_xlfn.XLOOKUP(C504,'Model Analyzer'!B$4:B$100,'Model Analyzer'!C$4:C$100))),EvalData!C504,"NA")</f>
        <v>QJHong</v>
      </c>
      <c r="C504" s="17" t="s">
        <v>28</v>
      </c>
      <c r="D504" s="36" t="d">
        <v>2020-08-03</v>
      </c>
      <c r="E504" s="17" t="s">
        <v>36</v>
      </c>
      <c r="F504" s="36" t="d">
        <v>2020-08-15</v>
      </c>
      <c r="G504" s="30">
        <v>1564</v>
      </c>
      <c r="H504" s="32">
        <v>0.104</v>
      </c>
      <c r="I504" s="28">
        <v>0.10921</v>
      </c>
      <c r="J504" s="28">
        <v>0.10921</v>
      </c>
      <c r="K504" s="29">
        <v>0.75</v>
      </c>
      <c r="L504" s="30">
        <v>12</v>
      </c>
      <c r="M504" s="29">
        <v>0.65625</v>
      </c>
      <c r="O504" s="30"/>
      <c r="P504" s="30"/>
      <c r="Q504" s="30"/>
      <c r="R504" s="38"/>
    </row>
    <row r="505" spans="1:49" x14ac:dyDescent="0.2">
      <c r="A505" s="17" t="str">
        <f t="shared" si="16"/>
        <v>RPI-UW</v>
      </c>
      <c r="B505" s="17" t="str">
        <f>IF(AND(OR(NOT(IsForecastDateRestricted),AND(D505&gt;=StartDate,D505&lt;=EndDate)),OR(NOT(IsTargetDateRestricted),AND(F505&gt;=FirstTargetDate,F505&lt;=EndTargetDate)),
OR(AND(Is1Week,E505="1 wk ahead inc death"),AND(Is2Week,E505="2 wk ahead inc death"),AND(Is3Week,E505="3 wk ahead inc death"),AND(Is4Week,E505="4 wk ahead inc death")),
OR(NOT(IsActiveModelsOnly),_xlfn.XLOOKUP(C505,'Model Analyzer'!B$4:B$100,'Model Analyzer'!C$4:C$100))),EvalData!C505,"NA")</f>
        <v>RPI-UW</v>
      </c>
      <c r="C505" s="17" t="s">
        <v>49</v>
      </c>
      <c r="D505" s="36" t="d">
        <v>2020-08-03</v>
      </c>
      <c r="E505" s="17" t="s">
        <v>36</v>
      </c>
      <c r="F505" s="36" t="d">
        <v>2020-08-15</v>
      </c>
      <c r="G505" s="30">
        <v>3874</v>
      </c>
      <c r="H505" s="32">
        <v>0.23899999999999999</v>
      </c>
      <c r="I505" s="28">
        <v>0.27050999999999997</v>
      </c>
      <c r="J505" s="28">
        <v>0.27050999999999997</v>
      </c>
      <c r="K505" s="29">
        <v>0.75</v>
      </c>
      <c r="L505" s="30">
        <v>22</v>
      </c>
      <c r="M505" s="29">
        <v>0.34375</v>
      </c>
      <c r="O505" s="30"/>
      <c r="P505" s="30"/>
      <c r="Q505" s="30"/>
      <c r="R505" s="38"/>
    </row>
    <row r="506" spans="1:49" x14ac:dyDescent="0.2">
      <c r="A506" s="17" t="str">
        <f t="shared" si="16"/>
        <v>STH</v>
      </c>
      <c r="B506" s="17" t="str">
        <f>IF(AND(OR(NOT(IsForecastDateRestricted),AND(D506&gt;=StartDate,D506&lt;=EndDate)),OR(NOT(IsTargetDateRestricted),AND(F506&gt;=FirstTargetDate,F506&lt;=EndTargetDate)),
OR(AND(Is1Week,E506="1 wk ahead inc death"),AND(Is2Week,E506="2 wk ahead inc death"),AND(Is3Week,E506="3 wk ahead inc death"),AND(Is4Week,E506="4 wk ahead inc death")),
OR(NOT(IsActiveModelsOnly),_xlfn.XLOOKUP(C506,'Model Analyzer'!B$4:B$100,'Model Analyzer'!C$4:C$100))),EvalData!C506,"NA")</f>
        <v>STH</v>
      </c>
      <c r="C506" s="17" t="s">
        <v>42</v>
      </c>
      <c r="D506" s="36" t="d">
        <v>2020-08-03</v>
      </c>
      <c r="E506" s="17" t="s">
        <v>36</v>
      </c>
      <c r="F506" s="36" t="d">
        <v>2020-08-15</v>
      </c>
      <c r="G506" s="30">
        <v>9976</v>
      </c>
      <c r="H506" s="32">
        <v>0.52900000000000003</v>
      </c>
      <c r="I506" s="28">
        <v>0.6966</v>
      </c>
      <c r="J506" s="28">
        <v>0.6966</v>
      </c>
      <c r="K506" s="29">
        <v>0</v>
      </c>
      <c r="L506" s="30">
        <v>32</v>
      </c>
      <c r="M506" s="29">
        <v>3.125E-2</v>
      </c>
      <c r="O506" s="30"/>
      <c r="P506" s="30"/>
      <c r="Q506" s="30"/>
      <c r="R506" s="38"/>
    </row>
    <row r="507" spans="1:49" x14ac:dyDescent="0.2">
      <c r="A507" s="17" t="str">
        <f t="shared" si="16"/>
        <v>UA</v>
      </c>
      <c r="B507" s="17" t="str">
        <f>IF(AND(OR(NOT(IsForecastDateRestricted),AND(D507&gt;=StartDate,D507&lt;=EndDate)),OR(NOT(IsTargetDateRestricted),AND(F507&gt;=FirstTargetDate,F507&lt;=EndTargetDate)),
OR(AND(Is1Week,E507="1 wk ahead inc death"),AND(Is2Week,E507="2 wk ahead inc death"),AND(Is3Week,E507="3 wk ahead inc death"),AND(Is4Week,E507="4 wk ahead inc death")),
OR(NOT(IsActiveModelsOnly),_xlfn.XLOOKUP(C507,'Model Analyzer'!B$4:B$100,'Model Analyzer'!C$4:C$100))),EvalData!C507,"NA")</f>
        <v>UA</v>
      </c>
      <c r="C507" s="17" t="s">
        <v>29</v>
      </c>
      <c r="D507" s="36" t="d">
        <v>2020-08-03</v>
      </c>
      <c r="E507" s="17" t="s">
        <v>36</v>
      </c>
      <c r="F507" s="36" t="d">
        <v>2020-08-15</v>
      </c>
      <c r="G507" s="30">
        <v>-1084</v>
      </c>
      <c r="H507" s="32">
        <v>-7.9000000000000001E-2</v>
      </c>
      <c r="I507" s="28">
        <v>-7.5689999999999993E-2</v>
      </c>
      <c r="J507" s="28">
        <v>-8.1890000000000004E-2</v>
      </c>
      <c r="K507" s="29">
        <v>0.9</v>
      </c>
      <c r="L507" s="30">
        <v>10</v>
      </c>
      <c r="M507" s="29">
        <v>0.71875</v>
      </c>
      <c r="N507" s="30">
        <v>51</v>
      </c>
      <c r="O507" s="30">
        <v>11.75</v>
      </c>
      <c r="P507" s="30">
        <v>863.87</v>
      </c>
      <c r="Q507" s="30">
        <v>49.45</v>
      </c>
      <c r="R507" s="38">
        <v>0.25708999999999999</v>
      </c>
      <c r="S507" s="32">
        <v>-1.074E-2</v>
      </c>
      <c r="T507" s="29">
        <v>0.49854999999999999</v>
      </c>
      <c r="U507" s="29">
        <v>8.2220000000000001E-2</v>
      </c>
      <c r="V507" s="29">
        <v>0.45097999999999999</v>
      </c>
      <c r="W507" s="29">
        <v>0.15686</v>
      </c>
      <c r="X507" s="30">
        <v>104.06</v>
      </c>
      <c r="Y507" s="29">
        <v>0.43062</v>
      </c>
      <c r="Z507" s="29">
        <v>0.37153999999999998</v>
      </c>
      <c r="AA507" s="29">
        <v>0.64700000000000002</v>
      </c>
      <c r="AB507" s="30">
        <v>7</v>
      </c>
      <c r="AC507" s="29">
        <v>0.78571000000000002</v>
      </c>
      <c r="AD507" s="30">
        <v>51</v>
      </c>
      <c r="AE507" s="29">
        <v>0.66666999999999998</v>
      </c>
      <c r="AF507" s="33">
        <v>1.377</v>
      </c>
      <c r="AG507" s="33">
        <v>1.788</v>
      </c>
      <c r="AH507" s="33">
        <v>3.3</v>
      </c>
      <c r="AI507" s="33">
        <v>3.6680000000000001</v>
      </c>
      <c r="AJ507" s="33">
        <v>3.9220000000000002</v>
      </c>
      <c r="AK507" s="34">
        <v>5</v>
      </c>
      <c r="AL507" s="29">
        <v>5.8819999999999997E-2</v>
      </c>
      <c r="AM507" s="29">
        <v>5.8819999999999997E-2</v>
      </c>
      <c r="AN507" s="50">
        <v>28549</v>
      </c>
      <c r="AO507" s="30">
        <v>226.8</v>
      </c>
      <c r="AP507" s="29">
        <v>0.54191999999999996</v>
      </c>
      <c r="AQ507" s="29">
        <v>1</v>
      </c>
      <c r="AR507" s="29">
        <v>0.57799999999999996</v>
      </c>
      <c r="AS507" s="54">
        <v>4</v>
      </c>
      <c r="AT507" s="29">
        <v>0.88461999999999996</v>
      </c>
      <c r="AU507" s="29">
        <v>0.70174999999999998</v>
      </c>
      <c r="AV507" s="54">
        <v>12</v>
      </c>
      <c r="AW507" s="29">
        <v>0.57691999999999999</v>
      </c>
    </row>
    <row r="508" spans="1:49" x14ac:dyDescent="0.2">
      <c r="A508" s="17" t="str">
        <f t="shared" si="16"/>
        <v>UCLA</v>
      </c>
      <c r="B508" s="17" t="str">
        <f>IF(AND(OR(NOT(IsForecastDateRestricted),AND(D508&gt;=StartDate,D508&lt;=EndDate)),OR(NOT(IsTargetDateRestricted),AND(F508&gt;=FirstTargetDate,F508&lt;=EndTargetDate)),
OR(AND(Is1Week,E508="1 wk ahead inc death"),AND(Is2Week,E508="2 wk ahead inc death"),AND(Is3Week,E508="3 wk ahead inc death"),AND(Is4Week,E508="4 wk ahead inc death")),
OR(NOT(IsActiveModelsOnly),_xlfn.XLOOKUP(C508,'Model Analyzer'!B$4:B$100,'Model Analyzer'!C$4:C$100))),EvalData!C508,"NA")</f>
        <v>UCLA</v>
      </c>
      <c r="C508" s="17" t="s">
        <v>30</v>
      </c>
      <c r="D508" s="36" t="d">
        <v>2020-08-03</v>
      </c>
      <c r="E508" s="17" t="s">
        <v>36</v>
      </c>
      <c r="F508" s="36" t="d">
        <v>2020-08-15</v>
      </c>
      <c r="G508" s="30">
        <v>3238</v>
      </c>
      <c r="H508" s="32">
        <v>0.20399999999999999</v>
      </c>
      <c r="I508" s="28">
        <v>0.2261</v>
      </c>
      <c r="J508" s="28">
        <v>0.2261</v>
      </c>
      <c r="K508" s="29">
        <v>0.75</v>
      </c>
      <c r="L508" s="30">
        <v>20</v>
      </c>
      <c r="M508" s="29">
        <v>0.40625</v>
      </c>
      <c r="N508" s="30">
        <v>51</v>
      </c>
      <c r="O508" s="30">
        <v>20.12</v>
      </c>
      <c r="P508" s="30">
        <v>1664.38</v>
      </c>
      <c r="Q508" s="30">
        <v>71.98</v>
      </c>
      <c r="R508" s="38">
        <v>0.22869999999999999</v>
      </c>
      <c r="S508" s="32">
        <v>0.15740000000000001</v>
      </c>
      <c r="T508" s="29">
        <v>0.44096000000000002</v>
      </c>
      <c r="U508" s="29">
        <v>0.22062999999999999</v>
      </c>
      <c r="V508" s="29">
        <v>0.39216000000000001</v>
      </c>
      <c r="W508" s="29">
        <v>9.8040000000000002E-2</v>
      </c>
      <c r="X508" s="30">
        <v>217.39</v>
      </c>
      <c r="Y508" s="29">
        <v>0.41282000000000002</v>
      </c>
      <c r="Z508" s="29">
        <v>0.35830000000000001</v>
      </c>
      <c r="AA508" s="29">
        <v>0.49399999999999999</v>
      </c>
      <c r="AB508" s="30">
        <v>14</v>
      </c>
      <c r="AC508" s="29">
        <v>0.53571000000000002</v>
      </c>
      <c r="AD508" s="30">
        <v>51</v>
      </c>
      <c r="AE508" s="29">
        <v>0.23529</v>
      </c>
      <c r="AF508" s="33">
        <v>1.0740000000000001</v>
      </c>
      <c r="AG508" s="33">
        <v>1.0940000000000001</v>
      </c>
      <c r="AH508" s="33">
        <v>1.1339999999999999</v>
      </c>
      <c r="AI508" s="33">
        <v>2.5939999999999999</v>
      </c>
      <c r="AJ508" s="33">
        <v>1.236</v>
      </c>
      <c r="AK508" s="34">
        <v>1.833</v>
      </c>
      <c r="AL508" s="29">
        <v>0</v>
      </c>
      <c r="AM508" s="29">
        <v>3.9219999999999998E-2</v>
      </c>
      <c r="AN508" s="50">
        <v>119330</v>
      </c>
      <c r="AO508" s="30">
        <v>598.79999999999995</v>
      </c>
      <c r="AP508" s="29">
        <v>0.84897999999999996</v>
      </c>
      <c r="AQ508" s="29">
        <v>1</v>
      </c>
      <c r="AR508" s="29">
        <v>0.20599999999999999</v>
      </c>
      <c r="AS508" s="54">
        <v>19</v>
      </c>
      <c r="AT508" s="29">
        <v>0.30769000000000002</v>
      </c>
      <c r="AU508" s="29">
        <v>0.24768000000000001</v>
      </c>
      <c r="AV508" s="54">
        <v>25</v>
      </c>
      <c r="AW508" s="29">
        <v>7.6920000000000002E-2</v>
      </c>
    </row>
    <row r="509" spans="1:49" x14ac:dyDescent="0.2">
      <c r="A509" s="17" t="str">
        <f t="shared" si="16"/>
        <v>UCM</v>
      </c>
      <c r="B509" s="17" t="str">
        <f>IF(AND(OR(NOT(IsForecastDateRestricted),AND(D509&gt;=StartDate,D509&lt;=EndDate)),OR(NOT(IsTargetDateRestricted),AND(F509&gt;=FirstTargetDate,F509&lt;=EndTargetDate)),
OR(AND(Is1Week,E509="1 wk ahead inc death"),AND(Is2Week,E509="2 wk ahead inc death"),AND(Is3Week,E509="3 wk ahead inc death"),AND(Is4Week,E509="4 wk ahead inc death")),
OR(NOT(IsActiveModelsOnly),_xlfn.XLOOKUP(C509,'Model Analyzer'!B$4:B$100,'Model Analyzer'!C$4:C$100))),EvalData!C509,"NA")</f>
        <v>UCM</v>
      </c>
      <c r="C509" s="17" t="s">
        <v>48</v>
      </c>
      <c r="D509" s="36" t="d">
        <v>2020-08-03</v>
      </c>
      <c r="E509" s="17" t="s">
        <v>36</v>
      </c>
      <c r="F509" s="36" t="d">
        <v>2020-08-15</v>
      </c>
      <c r="G509" s="30">
        <v>-3329</v>
      </c>
      <c r="H509" s="32">
        <v>-0.26500000000000001</v>
      </c>
      <c r="I509" s="28">
        <v>-0.23246</v>
      </c>
      <c r="J509" s="28">
        <v>-0.30286000000000002</v>
      </c>
      <c r="K509" s="29">
        <v>0</v>
      </c>
      <c r="L509" s="30">
        <v>23</v>
      </c>
      <c r="M509" s="29">
        <v>0.3125</v>
      </c>
      <c r="O509" s="30"/>
      <c r="P509" s="30"/>
      <c r="Q509" s="30"/>
      <c r="R509" s="38"/>
    </row>
    <row r="510" spans="1:49" x14ac:dyDescent="0.2">
      <c r="A510" s="17" t="str">
        <f t="shared" si="16"/>
        <v>UM</v>
      </c>
      <c r="B510" s="17" t="str">
        <f>IF(AND(OR(NOT(IsForecastDateRestricted),AND(D510&gt;=StartDate,D510&lt;=EndDate)),OR(NOT(IsTargetDateRestricted),AND(F510&gt;=FirstTargetDate,F510&lt;=EndTargetDate)),
OR(AND(Is1Week,E510="1 wk ahead inc death"),AND(Is2Week,E510="2 wk ahead inc death"),AND(Is3Week,E510="3 wk ahead inc death"),AND(Is4Week,E510="4 wk ahead inc death")),
OR(NOT(IsActiveModelsOnly),_xlfn.XLOOKUP(C510,'Model Analyzer'!B$4:B$100,'Model Analyzer'!C$4:C$100))),EvalData!C510,"NA")</f>
        <v>UM</v>
      </c>
      <c r="C510" s="17" t="s">
        <v>31</v>
      </c>
      <c r="D510" s="36" t="d">
        <v>2020-08-03</v>
      </c>
      <c r="E510" s="17" t="s">
        <v>36</v>
      </c>
      <c r="F510" s="36" t="d">
        <v>2020-08-15</v>
      </c>
      <c r="G510" s="30">
        <v>-4608</v>
      </c>
      <c r="H510" s="32">
        <v>-0.38800000000000001</v>
      </c>
      <c r="I510" s="28">
        <v>-0.32177</v>
      </c>
      <c r="J510" s="28">
        <v>-0.47442000000000001</v>
      </c>
      <c r="K510" s="29">
        <v>0</v>
      </c>
      <c r="L510" s="30">
        <v>30</v>
      </c>
      <c r="M510" s="29">
        <v>9.375E-2</v>
      </c>
      <c r="N510" s="30">
        <v>30</v>
      </c>
      <c r="O510" s="30">
        <v>11.69</v>
      </c>
      <c r="P510" s="30">
        <v>1688.36</v>
      </c>
      <c r="Q510" s="30">
        <v>100.73</v>
      </c>
      <c r="R510" s="38">
        <v>0.27001999999999998</v>
      </c>
      <c r="S510" s="32">
        <v>-9.4619999999999996E-2</v>
      </c>
      <c r="T510" s="29">
        <v>0.75866999999999996</v>
      </c>
      <c r="U510" s="29">
        <v>0.27822000000000002</v>
      </c>
      <c r="V510" s="29">
        <v>0.46666999999999997</v>
      </c>
      <c r="W510" s="29">
        <v>0.16667000000000001</v>
      </c>
      <c r="X510" s="30">
        <v>175.73</v>
      </c>
      <c r="Y510" s="29">
        <v>0.66308999999999996</v>
      </c>
      <c r="Z510" s="29">
        <v>0.39567000000000002</v>
      </c>
      <c r="AA510" s="29">
        <v>0.26200000000000001</v>
      </c>
      <c r="AB510" s="30">
        <v>19</v>
      </c>
      <c r="AC510" s="29">
        <v>0.35714000000000001</v>
      </c>
      <c r="AD510" s="30">
        <v>30</v>
      </c>
      <c r="AE510" s="29">
        <v>0.5</v>
      </c>
      <c r="AF510" s="33">
        <v>1.573</v>
      </c>
      <c r="AG510" s="33">
        <v>2.1179999999999999</v>
      </c>
      <c r="AH510" s="33">
        <v>4.1859999999999999</v>
      </c>
      <c r="AI510" s="33">
        <v>194.61</v>
      </c>
      <c r="AJ510" s="33">
        <v>89</v>
      </c>
      <c r="AK510" s="34">
        <v>415.4</v>
      </c>
      <c r="AL510" s="29">
        <v>0</v>
      </c>
      <c r="AM510" s="29">
        <v>0.36667</v>
      </c>
      <c r="AN510" s="50">
        <v>62009</v>
      </c>
      <c r="AO510" s="30">
        <v>251.6</v>
      </c>
      <c r="AP510" s="29">
        <v>0.36681000000000002</v>
      </c>
      <c r="AQ510" s="29">
        <v>0.76576999999999995</v>
      </c>
      <c r="AR510" s="29">
        <v>8.3000000000000004E-2</v>
      </c>
      <c r="AS510" s="54">
        <v>23</v>
      </c>
      <c r="AT510" s="29">
        <v>0.15384999999999999</v>
      </c>
      <c r="AU510" s="29">
        <v>0.27733000000000002</v>
      </c>
      <c r="AV510" s="54">
        <v>24</v>
      </c>
      <c r="AW510" s="29">
        <v>0.11538</v>
      </c>
    </row>
    <row r="511" spans="1:49" x14ac:dyDescent="0.2">
      <c r="A511" s="17" t="str">
        <f t="shared" si="16"/>
        <v>UMass-MB</v>
      </c>
      <c r="B511" s="17" t="str">
        <f>IF(AND(OR(NOT(IsForecastDateRestricted),AND(D511&gt;=StartDate,D511&lt;=EndDate)),OR(NOT(IsTargetDateRestricted),AND(F511&gt;=FirstTargetDate,F511&lt;=EndTargetDate)),
OR(AND(Is1Week,E511="1 wk ahead inc death"),AND(Is2Week,E511="2 wk ahead inc death"),AND(Is3Week,E511="3 wk ahead inc death"),AND(Is4Week,E511="4 wk ahead inc death")),
OR(NOT(IsActiveModelsOnly),_xlfn.XLOOKUP(C511,'Model Analyzer'!B$4:B$100,'Model Analyzer'!C$4:C$100))),EvalData!C511,"NA")</f>
        <v>UMass-MB</v>
      </c>
      <c r="C511" s="17" t="s">
        <v>32</v>
      </c>
      <c r="D511" s="36" t="d">
        <v>2020-08-03</v>
      </c>
      <c r="E511" s="17" t="s">
        <v>36</v>
      </c>
      <c r="F511" s="36" t="d">
        <v>2020-08-15</v>
      </c>
      <c r="G511" s="30">
        <v>-625</v>
      </c>
      <c r="H511" s="32">
        <v>-4.4999999999999998E-2</v>
      </c>
      <c r="I511" s="28">
        <v>-4.3639999999999998E-2</v>
      </c>
      <c r="J511" s="28">
        <v>-4.5629999999999997E-2</v>
      </c>
      <c r="K511" s="29">
        <v>1</v>
      </c>
      <c r="L511" s="30">
        <v>7</v>
      </c>
      <c r="M511" s="29">
        <v>0.8125</v>
      </c>
      <c r="N511" s="30">
        <v>51</v>
      </c>
      <c r="O511" s="30">
        <v>6.77</v>
      </c>
      <c r="P511" s="30">
        <v>760.24</v>
      </c>
      <c r="Q511" s="30">
        <v>55.06</v>
      </c>
      <c r="R511" s="38">
        <v>0.18867999999999999</v>
      </c>
      <c r="S511" s="32">
        <v>-9.2999999999999992E-3</v>
      </c>
      <c r="T511" s="29">
        <v>0.34984999999999999</v>
      </c>
      <c r="U511" s="29">
        <v>2.1569999999999999E-2</v>
      </c>
      <c r="V511" s="29">
        <v>0.49020000000000002</v>
      </c>
      <c r="W511" s="29">
        <v>3.9219999999999998E-2</v>
      </c>
      <c r="X511" s="30">
        <v>142.16</v>
      </c>
      <c r="Y511" s="29">
        <v>0.31086999999999998</v>
      </c>
      <c r="Z511" s="29">
        <v>0.30714999999999998</v>
      </c>
      <c r="AA511" s="29">
        <v>0.81699999999999995</v>
      </c>
      <c r="AB511" s="30">
        <v>1</v>
      </c>
      <c r="AC511" s="29">
        <v>1</v>
      </c>
      <c r="AD511" s="30">
        <v>51</v>
      </c>
      <c r="AE511" s="29">
        <v>1</v>
      </c>
      <c r="AF511" s="33">
        <v>2.9649999999999999</v>
      </c>
      <c r="AG511" s="33">
        <v>3.6030000000000002</v>
      </c>
      <c r="AH511" s="33">
        <v>4.2389999999999999</v>
      </c>
      <c r="AI511" s="33">
        <v>7.3789999999999996</v>
      </c>
      <c r="AJ511" s="33">
        <v>7.35</v>
      </c>
      <c r="AK511" s="34">
        <v>14</v>
      </c>
      <c r="AL511" s="29">
        <v>0.27450999999999998</v>
      </c>
      <c r="AM511" s="29">
        <v>0.17646999999999999</v>
      </c>
      <c r="AN511" s="50">
        <v>15728</v>
      </c>
      <c r="AO511" s="30">
        <v>98.8</v>
      </c>
      <c r="AP511" s="29">
        <v>0.33922999999999998</v>
      </c>
      <c r="AQ511" s="29">
        <v>0.70821000000000001</v>
      </c>
      <c r="AR511" s="29">
        <v>0.57799999999999996</v>
      </c>
      <c r="AS511" s="54">
        <v>4</v>
      </c>
      <c r="AT511" s="29">
        <v>0.88461999999999996</v>
      </c>
      <c r="AU511" s="29">
        <v>0.91486000000000001</v>
      </c>
      <c r="AV511" s="54">
        <v>4</v>
      </c>
      <c r="AW511" s="29">
        <v>0.88461999999999996</v>
      </c>
    </row>
    <row r="512" spans="1:49" x14ac:dyDescent="0.2">
      <c r="A512" s="17" t="str">
        <f t="shared" si="16"/>
        <v>USC</v>
      </c>
      <c r="B512" s="17" t="str">
        <f>IF(AND(OR(NOT(IsForecastDateRestricted),AND(D512&gt;=StartDate,D512&lt;=EndDate)),OR(NOT(IsTargetDateRestricted),AND(F512&gt;=FirstTargetDate,F512&lt;=EndTargetDate)),
OR(AND(Is1Week,E512="1 wk ahead inc death"),AND(Is2Week,E512="2 wk ahead inc death"),AND(Is3Week,E512="3 wk ahead inc death"),AND(Is4Week,E512="4 wk ahead inc death")),
OR(NOT(IsActiveModelsOnly),_xlfn.XLOOKUP(C512,'Model Analyzer'!B$4:B$100,'Model Analyzer'!C$4:C$100))),EvalData!C512,"NA")</f>
        <v>USC</v>
      </c>
      <c r="C512" s="17" t="s">
        <v>33</v>
      </c>
      <c r="D512" s="36" t="d">
        <v>2020-08-03</v>
      </c>
      <c r="E512" s="17" t="s">
        <v>36</v>
      </c>
      <c r="F512" s="36" t="d">
        <v>2020-08-15</v>
      </c>
      <c r="G512" s="30">
        <v>2769</v>
      </c>
      <c r="H512" s="32">
        <v>0.17699999999999999</v>
      </c>
      <c r="I512" s="28">
        <v>0.19334999999999999</v>
      </c>
      <c r="J512" s="28">
        <v>0.19334999999999999</v>
      </c>
      <c r="K512" s="29">
        <v>0.75</v>
      </c>
      <c r="L512" s="30">
        <v>19</v>
      </c>
      <c r="M512" s="29">
        <v>0.4375</v>
      </c>
      <c r="N512" s="30">
        <v>51</v>
      </c>
      <c r="O512" s="30">
        <v>30.17</v>
      </c>
      <c r="P512" s="30">
        <v>1022.37</v>
      </c>
      <c r="Q512" s="30">
        <v>38.18</v>
      </c>
      <c r="R512" s="38">
        <v>0.28531000000000001</v>
      </c>
      <c r="S512" s="32">
        <v>0.12920999999999999</v>
      </c>
      <c r="T512" s="29">
        <v>0.60631000000000002</v>
      </c>
      <c r="U512" s="29">
        <v>3.211E-2</v>
      </c>
      <c r="V512" s="29">
        <v>0.39216000000000001</v>
      </c>
      <c r="W512" s="29">
        <v>0.13725000000000001</v>
      </c>
      <c r="X512" s="30">
        <v>55.72</v>
      </c>
      <c r="Y512" s="29">
        <v>0.44231999999999999</v>
      </c>
      <c r="Z512" s="29">
        <v>0.42859000000000003</v>
      </c>
      <c r="AA512" s="29">
        <v>0.39</v>
      </c>
      <c r="AB512" s="30">
        <v>15</v>
      </c>
      <c r="AC512" s="29">
        <v>0.5</v>
      </c>
    </row>
    <row r="513" spans="1:49" x14ac:dyDescent="0.2">
      <c r="A513" s="17" t="str">
        <f t="shared" si="16"/>
        <v>UT</v>
      </c>
      <c r="B513" s="17" t="str">
        <f>IF(AND(OR(NOT(IsForecastDateRestricted),AND(D513&gt;=StartDate,D513&lt;=EndDate)),OR(NOT(IsTargetDateRestricted),AND(F513&gt;=FirstTargetDate,F513&lt;=EndTargetDate)),
OR(AND(Is1Week,E513="1 wk ahead inc death"),AND(Is2Week,E513="2 wk ahead inc death"),AND(Is3Week,E513="3 wk ahead inc death"),AND(Is4Week,E513="4 wk ahead inc death")),
OR(NOT(IsActiveModelsOnly),_xlfn.XLOOKUP(C513,'Model Analyzer'!B$4:B$100,'Model Analyzer'!C$4:C$100))),EvalData!C513,"NA")</f>
        <v>UT</v>
      </c>
      <c r="C513" s="17" t="s">
        <v>34</v>
      </c>
      <c r="D513" s="36" t="d">
        <v>2020-08-03</v>
      </c>
      <c r="E513" s="17" t="s">
        <v>36</v>
      </c>
      <c r="F513" s="36" t="d">
        <v>2020-08-15</v>
      </c>
      <c r="G513" s="30">
        <v>11157</v>
      </c>
      <c r="H513" s="32">
        <v>0.57599999999999996</v>
      </c>
      <c r="I513" s="28">
        <v>0.77907000000000004</v>
      </c>
      <c r="J513" s="28">
        <v>0.77907000000000004</v>
      </c>
      <c r="K513" s="29">
        <v>0</v>
      </c>
      <c r="L513" s="30">
        <v>33</v>
      </c>
      <c r="M513" s="29">
        <v>0</v>
      </c>
      <c r="N513" s="30">
        <v>51</v>
      </c>
      <c r="O513" s="30">
        <v>25.45</v>
      </c>
      <c r="P513" s="30">
        <v>12661.4</v>
      </c>
      <c r="Q513" s="30">
        <v>217</v>
      </c>
      <c r="R513" s="38">
        <v>0.34786</v>
      </c>
      <c r="S513" s="32">
        <v>0.38107000000000002</v>
      </c>
      <c r="T513" s="29">
        <v>0.94288000000000005</v>
      </c>
      <c r="U513" s="29">
        <v>0.63695000000000002</v>
      </c>
      <c r="V513" s="29">
        <v>0.27450999999999998</v>
      </c>
      <c r="W513" s="29">
        <v>0.29411999999999999</v>
      </c>
      <c r="X513" s="30">
        <v>620.02</v>
      </c>
      <c r="Y513" s="29">
        <v>0.83299000000000001</v>
      </c>
      <c r="Z513" s="29">
        <v>0.49335000000000001</v>
      </c>
      <c r="AA513" s="29">
        <v>7.1999999999999995E-2</v>
      </c>
      <c r="AB513" s="30">
        <v>25</v>
      </c>
      <c r="AC513" s="29">
        <v>0.14285999999999999</v>
      </c>
      <c r="AD513" s="30">
        <v>51</v>
      </c>
      <c r="AE513" s="29">
        <v>0.68627000000000005</v>
      </c>
      <c r="AF513" s="33">
        <v>2.335</v>
      </c>
      <c r="AG513" s="33">
        <v>2.7570000000000001</v>
      </c>
      <c r="AH513" s="33">
        <v>3.86</v>
      </c>
      <c r="AI513" s="33">
        <v>11.85</v>
      </c>
      <c r="AJ513" s="33">
        <v>8.0630000000000006</v>
      </c>
      <c r="AK513" s="34">
        <v>31.181999999999999</v>
      </c>
      <c r="AL513" s="29">
        <v>0.15686</v>
      </c>
      <c r="AM513" s="29">
        <v>0.21568999999999999</v>
      </c>
      <c r="AN513" s="50">
        <v>167169</v>
      </c>
      <c r="AO513" s="30">
        <v>467.5</v>
      </c>
      <c r="AP513" s="29">
        <v>0.37461</v>
      </c>
      <c r="AQ513" s="29">
        <v>0.78208</v>
      </c>
      <c r="AR513" s="29">
        <v>0.33</v>
      </c>
      <c r="AS513" s="54">
        <v>14</v>
      </c>
      <c r="AT513" s="29">
        <v>0.5</v>
      </c>
      <c r="AU513" s="29">
        <v>0.67490000000000006</v>
      </c>
      <c r="AV513" s="54">
        <v>14</v>
      </c>
      <c r="AW513" s="29">
        <v>0.5</v>
      </c>
    </row>
    <row r="514" spans="1:49" x14ac:dyDescent="0.2">
      <c r="A514" s="17" t="str">
        <f t="shared" si="16"/>
        <v>YYG</v>
      </c>
      <c r="B514" s="17" t="str">
        <f>IF(AND(OR(NOT(IsForecastDateRestricted),AND(D514&gt;=StartDate,D514&lt;=EndDate)),OR(NOT(IsTargetDateRestricted),AND(F514&gt;=FirstTargetDate,F514&lt;=EndTargetDate)),
OR(AND(Is1Week,E514="1 wk ahead inc death"),AND(Is2Week,E514="2 wk ahead inc death"),AND(Is3Week,E514="3 wk ahead inc death"),AND(Is4Week,E514="4 wk ahead inc death")),
OR(NOT(IsActiveModelsOnly),_xlfn.XLOOKUP(C514,'Model Analyzer'!B$4:B$100,'Model Analyzer'!C$4:C$100))),EvalData!C514,"NA")</f>
        <v>YYG</v>
      </c>
      <c r="C514" s="17" t="s">
        <v>35</v>
      </c>
      <c r="D514" s="36" t="d">
        <v>2020-08-03</v>
      </c>
      <c r="E514" s="17" t="s">
        <v>36</v>
      </c>
      <c r="F514" s="36" t="d">
        <v>2020-08-15</v>
      </c>
      <c r="G514" s="30">
        <v>432</v>
      </c>
      <c r="H514" s="32">
        <v>0.03</v>
      </c>
      <c r="I514" s="28">
        <v>3.0169999999999999E-2</v>
      </c>
      <c r="J514" s="28">
        <v>3.0169999999999999E-2</v>
      </c>
      <c r="K514" s="29">
        <v>1</v>
      </c>
      <c r="L514" s="30">
        <v>5</v>
      </c>
      <c r="M514" s="29">
        <v>0.875</v>
      </c>
      <c r="N514" s="30">
        <v>51</v>
      </c>
      <c r="O514" s="30">
        <v>11.58</v>
      </c>
      <c r="P514" s="30">
        <v>775.3</v>
      </c>
      <c r="Q514" s="30">
        <v>42.18</v>
      </c>
      <c r="R514" s="38">
        <v>0.22841</v>
      </c>
      <c r="S514" s="32">
        <v>0.15323999999999999</v>
      </c>
      <c r="T514" s="29">
        <v>0.50976999999999995</v>
      </c>
      <c r="U514" s="29">
        <v>0.23289000000000001</v>
      </c>
      <c r="V514" s="29">
        <v>0.45097999999999999</v>
      </c>
      <c r="W514" s="29">
        <v>0.13725000000000001</v>
      </c>
      <c r="X514" s="30">
        <v>65.66</v>
      </c>
      <c r="Y514" s="29">
        <v>0.44268000000000002</v>
      </c>
      <c r="Z514" s="29">
        <v>0.33837</v>
      </c>
      <c r="AA514" s="29">
        <v>0.60099999999999998</v>
      </c>
      <c r="AB514" s="30">
        <v>9</v>
      </c>
      <c r="AC514" s="29">
        <v>0.71428999999999998</v>
      </c>
      <c r="AD514" s="30">
        <v>51</v>
      </c>
      <c r="AE514" s="29">
        <v>0.96077999999999997</v>
      </c>
      <c r="AF514" s="33">
        <v>2.4980000000000002</v>
      </c>
      <c r="AG514" s="33">
        <v>3.1539999999999999</v>
      </c>
      <c r="AH514" s="33">
        <v>6.2590000000000003</v>
      </c>
      <c r="AI514" s="33">
        <v>10.311999999999999</v>
      </c>
      <c r="AJ514" s="33">
        <v>11.313000000000001</v>
      </c>
      <c r="AK514" s="34">
        <v>16.167000000000002</v>
      </c>
      <c r="AL514" s="29">
        <v>0.39216000000000001</v>
      </c>
      <c r="AM514" s="29">
        <v>0.23529</v>
      </c>
      <c r="AN514" s="50">
        <v>18194</v>
      </c>
      <c r="AO514" s="30">
        <v>133</v>
      </c>
      <c r="AP514" s="29">
        <v>0.31498999999999999</v>
      </c>
      <c r="AQ514" s="29">
        <v>0.65761000000000003</v>
      </c>
      <c r="AR514" s="29">
        <v>0.35099999999999998</v>
      </c>
      <c r="AS514" s="54">
        <v>11</v>
      </c>
      <c r="AT514" s="29">
        <v>0.61538000000000004</v>
      </c>
      <c r="AU514" s="29">
        <v>0.88277000000000005</v>
      </c>
      <c r="AV514" s="54">
        <v>6</v>
      </c>
      <c r="AW514" s="29">
        <v>0.80769000000000002</v>
      </c>
    </row>
    <row r="515" spans="1:49" x14ac:dyDescent="0.2">
      <c r="A515" s="17" t="str">
        <f t="shared" si="16"/>
        <v>Baseline</v>
      </c>
      <c r="B515" s="17" t="str">
        <f>IF(AND(OR(NOT(IsForecastDateRestricted),AND(D515&gt;=StartDate,D515&lt;=EndDate)),OR(NOT(IsTargetDateRestricted),AND(F515&gt;=FirstTargetDate,F515&lt;=EndTargetDate)),
OR(AND(Is1Week,E515="1 wk ahead inc death"),AND(Is2Week,E515="2 wk ahead inc death"),AND(Is3Week,E515="3 wk ahead inc death"),AND(Is4Week,E515="4 wk ahead inc death")),
OR(NOT(IsActiveModelsOnly),_xlfn.XLOOKUP(C515,'Model Analyzer'!B$4:B$100,'Model Analyzer'!C$4:C$100))),EvalData!C515,"NA")</f>
        <v>Baseline</v>
      </c>
      <c r="C515" s="17" t="s">
        <v>12</v>
      </c>
      <c r="D515" s="36" t="d">
        <v>2020-08-03</v>
      </c>
      <c r="E515" s="17" t="s">
        <v>37</v>
      </c>
      <c r="F515" s="36" t="d">
        <v>2020-08-22</v>
      </c>
      <c r="G515" s="30">
        <v>431</v>
      </c>
      <c r="H515" s="32">
        <v>0.02</v>
      </c>
      <c r="I515" s="28">
        <v>2.0389999999999998E-2</v>
      </c>
      <c r="J515" s="28">
        <v>2.0389999999999998E-2</v>
      </c>
      <c r="K515" s="29">
        <v>1</v>
      </c>
      <c r="L515" s="30">
        <v>3</v>
      </c>
      <c r="M515" s="29">
        <v>0.9375</v>
      </c>
      <c r="N515" s="30">
        <v>51</v>
      </c>
      <c r="O515" s="30">
        <v>15.36</v>
      </c>
      <c r="P515" s="30">
        <v>1490.81</v>
      </c>
      <c r="Q515" s="30">
        <v>69.430000000000007</v>
      </c>
      <c r="R515" s="38">
        <v>0.21448999999999999</v>
      </c>
      <c r="S515" s="32">
        <v>5.2819999999999999E-2</v>
      </c>
      <c r="T515" s="29">
        <v>0.61914999999999998</v>
      </c>
      <c r="U515" s="29">
        <v>1.4919999999999999E-2</v>
      </c>
      <c r="V515" s="29">
        <v>0.52941000000000005</v>
      </c>
      <c r="W515" s="29">
        <v>0.11765</v>
      </c>
      <c r="X515" s="30">
        <v>129.19</v>
      </c>
      <c r="Y515" s="29">
        <v>0.43342999999999998</v>
      </c>
      <c r="Z515" s="29">
        <v>0.34037000000000001</v>
      </c>
      <c r="AA515" s="29">
        <v>0.60299999999999998</v>
      </c>
      <c r="AB515" s="30">
        <v>4</v>
      </c>
      <c r="AC515" s="29">
        <v>0.89285999999999999</v>
      </c>
      <c r="AD515" s="30">
        <v>51</v>
      </c>
      <c r="AE515" s="29">
        <v>0.88234999999999997</v>
      </c>
      <c r="AF515" s="33">
        <v>3.7240000000000002</v>
      </c>
      <c r="AG515" s="33">
        <v>3.9470000000000001</v>
      </c>
      <c r="AH515" s="33">
        <v>3.9980000000000002</v>
      </c>
      <c r="AI515" s="33">
        <v>3.9209999999999998</v>
      </c>
      <c r="AJ515" s="33">
        <v>4</v>
      </c>
      <c r="AK515" s="34">
        <v>4.0140000000000002</v>
      </c>
      <c r="AL515" s="29">
        <v>1.9609999999999999E-2</v>
      </c>
      <c r="AM515" s="29">
        <v>0</v>
      </c>
      <c r="AN515" s="50">
        <v>35058</v>
      </c>
      <c r="AO515" s="30">
        <v>246.4</v>
      </c>
      <c r="AP515" s="29">
        <v>0.41011999999999998</v>
      </c>
      <c r="AQ515" s="29">
        <v>0.85619000000000001</v>
      </c>
      <c r="AR515" s="29">
        <v>0.90800000000000003</v>
      </c>
      <c r="AS515" s="54">
        <v>1</v>
      </c>
      <c r="AT515" s="29">
        <v>1</v>
      </c>
      <c r="AU515" s="29">
        <v>0.90810999999999997</v>
      </c>
      <c r="AV515" s="54">
        <v>3</v>
      </c>
      <c r="AW515" s="29">
        <v>0.92308000000000001</v>
      </c>
    </row>
    <row r="516" spans="1:49" x14ac:dyDescent="0.2">
      <c r="A516" s="17" t="str">
        <f t="shared" si="16"/>
        <v>CMU</v>
      </c>
      <c r="B516" s="17" t="str">
        <f>IF(AND(OR(NOT(IsForecastDateRestricted),AND(D516&gt;=StartDate,D516&lt;=EndDate)),OR(NOT(IsTargetDateRestricted),AND(F516&gt;=FirstTargetDate,F516&lt;=EndTargetDate)),
OR(AND(Is1Week,E516="1 wk ahead inc death"),AND(Is2Week,E516="2 wk ahead inc death"),AND(Is3Week,E516="3 wk ahead inc death"),AND(Is4Week,E516="4 wk ahead inc death")),
OR(NOT(IsActiveModelsOnly),_xlfn.XLOOKUP(C516,'Model Analyzer'!B$4:B$100,'Model Analyzer'!C$4:C$100))),EvalData!C516,"NA")</f>
        <v>CMU</v>
      </c>
      <c r="C516" s="17" t="s">
        <v>43</v>
      </c>
      <c r="D516" s="36" t="d">
        <v>2020-08-03</v>
      </c>
      <c r="E516" s="17" t="s">
        <v>37</v>
      </c>
      <c r="F516" s="36" t="d">
        <v>2020-08-22</v>
      </c>
      <c r="G516" s="30"/>
      <c r="H516" s="32"/>
      <c r="N516" s="30">
        <v>51</v>
      </c>
      <c r="O516" s="30">
        <v>8.77</v>
      </c>
      <c r="P516" s="30">
        <v>1301.1400000000001</v>
      </c>
      <c r="Q516" s="30">
        <v>57.76</v>
      </c>
      <c r="R516" s="38">
        <v>0.17294999999999999</v>
      </c>
      <c r="S516" s="32">
        <v>3.39E-2</v>
      </c>
      <c r="T516" s="29">
        <v>0.3952</v>
      </c>
      <c r="U516" s="29">
        <v>8.7650000000000006E-2</v>
      </c>
      <c r="V516" s="29">
        <v>0.49020000000000002</v>
      </c>
      <c r="W516" s="29">
        <v>9.8040000000000002E-2</v>
      </c>
      <c r="X516" s="30">
        <v>112.32</v>
      </c>
      <c r="Y516" s="29">
        <v>0.34144999999999998</v>
      </c>
      <c r="Z516" s="29">
        <v>0.31659999999999999</v>
      </c>
      <c r="AA516" s="29">
        <v>0.68899999999999995</v>
      </c>
      <c r="AB516" s="30">
        <v>2</v>
      </c>
      <c r="AC516" s="29">
        <v>0.96428999999999998</v>
      </c>
      <c r="AD516" s="30">
        <v>51</v>
      </c>
      <c r="AE516" s="29">
        <v>0.96077999999999997</v>
      </c>
      <c r="AF516" s="33">
        <v>1.901</v>
      </c>
      <c r="AG516" s="33">
        <v>2.718</v>
      </c>
      <c r="AH516" s="33">
        <v>3.8359999999999999</v>
      </c>
      <c r="AI516" s="33">
        <v>381.52199999999999</v>
      </c>
      <c r="AJ516" s="33">
        <v>7.4249999999999998</v>
      </c>
      <c r="AK516" s="34">
        <v>13.5</v>
      </c>
      <c r="AL516" s="29">
        <v>0.27450999999999998</v>
      </c>
      <c r="AM516" s="29">
        <v>0.11765</v>
      </c>
      <c r="AN516" s="50">
        <v>27963</v>
      </c>
      <c r="AO516" s="30">
        <v>115.3</v>
      </c>
      <c r="AP516" s="29">
        <v>0.40333999999999998</v>
      </c>
      <c r="AQ516" s="29">
        <v>0.84204999999999997</v>
      </c>
      <c r="AR516" s="29">
        <v>0.59899999999999998</v>
      </c>
      <c r="AS516" s="54">
        <v>2</v>
      </c>
      <c r="AT516" s="29">
        <v>0.96153999999999995</v>
      </c>
      <c r="AU516" s="29">
        <v>0.97504999999999997</v>
      </c>
      <c r="AV516" s="54">
        <v>1</v>
      </c>
      <c r="AW516" s="29">
        <v>1</v>
      </c>
    </row>
    <row r="517" spans="1:49" x14ac:dyDescent="0.2">
      <c r="A517" s="17" t="str">
        <f t="shared" si="16"/>
        <v>Columbia</v>
      </c>
      <c r="B517" s="17" t="str">
        <f>IF(AND(OR(NOT(IsForecastDateRestricted),AND(D517&gt;=StartDate,D517&lt;=EndDate)),OR(NOT(IsTargetDateRestricted),AND(F517&gt;=FirstTargetDate,F517&lt;=EndTargetDate)),
OR(AND(Is1Week,E517="1 wk ahead inc death"),AND(Is2Week,E517="2 wk ahead inc death"),AND(Is3Week,E517="3 wk ahead inc death"),AND(Is4Week,E517="4 wk ahead inc death")),
OR(NOT(IsActiveModelsOnly),_xlfn.XLOOKUP(C517,'Model Analyzer'!B$4:B$100,'Model Analyzer'!C$4:C$100))),EvalData!C517,"NA")</f>
        <v>Columbia</v>
      </c>
      <c r="C517" s="17" t="s">
        <v>13</v>
      </c>
      <c r="D517" s="36" t="d">
        <v>2020-08-03</v>
      </c>
      <c r="E517" s="17" t="s">
        <v>37</v>
      </c>
      <c r="F517" s="36" t="d">
        <v>2020-08-22</v>
      </c>
      <c r="G517" s="30">
        <v>3805</v>
      </c>
      <c r="H517" s="32">
        <v>0.16600000000000001</v>
      </c>
      <c r="I517" s="28">
        <v>0.18003</v>
      </c>
      <c r="J517" s="28">
        <v>0.18003</v>
      </c>
      <c r="K517" s="29">
        <v>0.75</v>
      </c>
      <c r="L517" s="30">
        <v>16</v>
      </c>
      <c r="M517" s="29">
        <v>0.53125</v>
      </c>
      <c r="N517" s="30">
        <v>51</v>
      </c>
      <c r="O517" s="30">
        <v>36.07</v>
      </c>
      <c r="P517" s="30">
        <v>7866.64</v>
      </c>
      <c r="Q517" s="30">
        <v>120.8</v>
      </c>
      <c r="R517" s="38">
        <v>0.30264999999999997</v>
      </c>
      <c r="S517" s="32">
        <v>0.16062000000000001</v>
      </c>
      <c r="T517" s="29">
        <v>0.72657000000000005</v>
      </c>
      <c r="U517" s="29">
        <v>0.50351999999999997</v>
      </c>
      <c r="V517" s="29">
        <v>0.33333000000000002</v>
      </c>
      <c r="W517" s="29">
        <v>0.27450999999999998</v>
      </c>
      <c r="X517" s="30">
        <v>208.59</v>
      </c>
      <c r="Y517" s="29">
        <v>0.73836999999999997</v>
      </c>
      <c r="Z517" s="29">
        <v>0.53271000000000002</v>
      </c>
      <c r="AA517" s="29">
        <v>0.19700000000000001</v>
      </c>
      <c r="AB517" s="30">
        <v>20</v>
      </c>
      <c r="AC517" s="29">
        <v>0.32142999999999999</v>
      </c>
      <c r="AD517" s="30">
        <v>51</v>
      </c>
      <c r="AE517" s="29">
        <v>0.90195999999999998</v>
      </c>
      <c r="AF517" s="33">
        <v>3.0150000000000001</v>
      </c>
      <c r="AG517" s="33">
        <v>4.5129999999999999</v>
      </c>
      <c r="AH517" s="33">
        <v>8.1950000000000003</v>
      </c>
      <c r="AI517" s="33">
        <v>50.268999999999998</v>
      </c>
      <c r="AJ517" s="33">
        <v>40.200000000000003</v>
      </c>
      <c r="AK517" s="34">
        <v>174</v>
      </c>
      <c r="AL517" s="29">
        <v>0.31373000000000001</v>
      </c>
      <c r="AM517" s="29">
        <v>0.43136999999999998</v>
      </c>
      <c r="AN517" s="50">
        <v>56783</v>
      </c>
      <c r="AO517" s="30">
        <v>321.89999999999998</v>
      </c>
      <c r="AP517" s="29">
        <v>0.22605</v>
      </c>
      <c r="AQ517" s="29">
        <v>0.47193000000000002</v>
      </c>
      <c r="AR517" s="29">
        <v>0.16500000000000001</v>
      </c>
      <c r="AS517" s="54">
        <v>19</v>
      </c>
      <c r="AT517" s="29">
        <v>0.30769000000000002</v>
      </c>
      <c r="AU517" s="29">
        <v>0.67057</v>
      </c>
      <c r="AV517" s="54">
        <v>12</v>
      </c>
      <c r="AW517" s="29">
        <v>0.57691999999999999</v>
      </c>
    </row>
    <row r="518" spans="1:49" x14ac:dyDescent="0.2">
      <c r="A518" s="17" t="str">
        <f t="shared" si="16"/>
        <v>Columbia-UNC</v>
      </c>
      <c r="B518" s="17" t="str">
        <f>IF(AND(OR(NOT(IsForecastDateRestricted),AND(D518&gt;=StartDate,D518&lt;=EndDate)),OR(NOT(IsTargetDateRestricted),AND(F518&gt;=FirstTargetDate,F518&lt;=EndTargetDate)),
OR(AND(Is1Week,E518="1 wk ahead inc death"),AND(Is2Week,E518="2 wk ahead inc death"),AND(Is3Week,E518="3 wk ahead inc death"),AND(Is4Week,E518="4 wk ahead inc death")),
OR(NOT(IsActiveModelsOnly),_xlfn.XLOOKUP(C518,'Model Analyzer'!B$4:B$100,'Model Analyzer'!C$4:C$100))),EvalData!C518,"NA")</f>
        <v>Columbia-UNC</v>
      </c>
      <c r="C518" s="17" t="s">
        <v>14</v>
      </c>
      <c r="D518" s="36" t="d">
        <v>2020-08-03</v>
      </c>
      <c r="E518" s="17" t="s">
        <v>37</v>
      </c>
      <c r="F518" s="36" t="d">
        <v>2020-08-22</v>
      </c>
      <c r="G518" s="30">
        <v>-926</v>
      </c>
      <c r="H518" s="32">
        <v>-4.4999999999999998E-2</v>
      </c>
      <c r="I518" s="28">
        <v>-4.3810000000000002E-2</v>
      </c>
      <c r="J518" s="28">
        <v>-4.582E-2</v>
      </c>
      <c r="K518" s="29">
        <v>1</v>
      </c>
      <c r="L518" s="30">
        <v>5</v>
      </c>
      <c r="M518" s="29">
        <v>0.875</v>
      </c>
      <c r="O518" s="30"/>
      <c r="P518" s="30"/>
      <c r="Q518" s="30"/>
      <c r="R518" s="38"/>
    </row>
    <row r="519" spans="1:49" x14ac:dyDescent="0.2">
      <c r="A519" s="17" t="str">
        <f t="shared" ref="A519:A582" si="17">IF(OR(B519="NA",NOT(IsMinimumForecastsToParticipate),COUNTIF(B$7:B$3184,"="&amp;C519)&gt;=MinForecastsToParticipate),B519,"NA")</f>
        <v>Covid19Sim</v>
      </c>
      <c r="B519" s="17" t="str">
        <f>IF(AND(OR(NOT(IsForecastDateRestricted),AND(D519&gt;=StartDate,D519&lt;=EndDate)),OR(NOT(IsTargetDateRestricted),AND(F519&gt;=FirstTargetDate,F519&lt;=EndTargetDate)),
OR(AND(Is1Week,E519="1 wk ahead inc death"),AND(Is2Week,E519="2 wk ahead inc death"),AND(Is3Week,E519="3 wk ahead inc death"),AND(Is4Week,E519="4 wk ahead inc death")),
OR(NOT(IsActiveModelsOnly),_xlfn.XLOOKUP(C519,'Model Analyzer'!B$4:B$100,'Model Analyzer'!C$4:C$100))),EvalData!C519,"NA")</f>
        <v>Covid19Sim</v>
      </c>
      <c r="C519" s="17" t="s">
        <v>39</v>
      </c>
      <c r="D519" s="36" t="d">
        <v>2020-08-03</v>
      </c>
      <c r="E519" s="17" t="s">
        <v>37</v>
      </c>
      <c r="F519" s="36" t="d">
        <v>2020-08-22</v>
      </c>
      <c r="G519" s="30">
        <v>-2382</v>
      </c>
      <c r="H519" s="32">
        <v>-0.12</v>
      </c>
      <c r="I519" s="28">
        <v>-0.11269999999999999</v>
      </c>
      <c r="J519" s="28">
        <v>-0.12701999999999999</v>
      </c>
      <c r="K519" s="29">
        <v>0.75</v>
      </c>
      <c r="L519" s="30">
        <v>11</v>
      </c>
      <c r="M519" s="29">
        <v>0.6875</v>
      </c>
      <c r="N519" s="30">
        <v>51</v>
      </c>
      <c r="O519" s="30">
        <v>9.52</v>
      </c>
      <c r="P519" s="30">
        <v>1897.53</v>
      </c>
      <c r="Q519" s="30">
        <v>97.43</v>
      </c>
      <c r="R519" s="38">
        <v>0.25407999999999997</v>
      </c>
      <c r="S519" s="32">
        <v>3.474E-2</v>
      </c>
      <c r="T519" s="29">
        <v>0.45338000000000001</v>
      </c>
      <c r="U519" s="29">
        <v>0.11681</v>
      </c>
      <c r="V519" s="29">
        <v>0.41176000000000001</v>
      </c>
      <c r="W519" s="29">
        <v>9.8040000000000002E-2</v>
      </c>
      <c r="X519" s="30">
        <v>233.92</v>
      </c>
      <c r="Y519" s="29">
        <v>0.38793</v>
      </c>
      <c r="Z519" s="29">
        <v>0.31897999999999999</v>
      </c>
      <c r="AA519" s="29">
        <v>0.58799999999999997</v>
      </c>
      <c r="AB519" s="30">
        <v>5</v>
      </c>
      <c r="AC519" s="29">
        <v>0.85714000000000001</v>
      </c>
      <c r="AD519" s="30">
        <v>51</v>
      </c>
      <c r="AE519" s="29">
        <v>0.47059000000000001</v>
      </c>
      <c r="AF519" s="33">
        <v>1.093</v>
      </c>
      <c r="AG519" s="33">
        <v>1.151</v>
      </c>
      <c r="AH519" s="33">
        <v>1.284</v>
      </c>
      <c r="AI519" s="33">
        <v>4.3719999999999999</v>
      </c>
      <c r="AJ519" s="33">
        <v>2.0129999999999999</v>
      </c>
      <c r="AK519" s="34">
        <v>7.2220000000000004</v>
      </c>
      <c r="AL519" s="29">
        <v>0.11765</v>
      </c>
      <c r="AM519" s="29">
        <v>5.8819999999999997E-2</v>
      </c>
      <c r="AN519" s="50">
        <v>119149</v>
      </c>
      <c r="AO519" s="30">
        <v>367</v>
      </c>
      <c r="AP519" s="29">
        <v>0.73057000000000005</v>
      </c>
      <c r="AQ519" s="29">
        <v>1</v>
      </c>
      <c r="AR519" s="29">
        <v>0.31</v>
      </c>
      <c r="AS519" s="54">
        <v>13</v>
      </c>
      <c r="AT519" s="29">
        <v>0.53846000000000005</v>
      </c>
      <c r="AU519" s="29">
        <v>0.49536000000000002</v>
      </c>
      <c r="AV519" s="54">
        <v>16</v>
      </c>
      <c r="AW519" s="29">
        <v>0.42308000000000001</v>
      </c>
    </row>
    <row r="520" spans="1:49" x14ac:dyDescent="0.2">
      <c r="A520" s="17" t="str">
        <f t="shared" si="17"/>
        <v>DDS</v>
      </c>
      <c r="B520" s="17" t="str">
        <f>IF(AND(OR(NOT(IsForecastDateRestricted),AND(D520&gt;=StartDate,D520&lt;=EndDate)),OR(NOT(IsTargetDateRestricted),AND(F520&gt;=FirstTargetDate,F520&lt;=EndTargetDate)),
OR(AND(Is1Week,E520="1 wk ahead inc death"),AND(Is2Week,E520="2 wk ahead inc death"),AND(Is3Week,E520="3 wk ahead inc death"),AND(Is4Week,E520="4 wk ahead inc death")),
OR(NOT(IsActiveModelsOnly),_xlfn.XLOOKUP(C520,'Model Analyzer'!B$4:B$100,'Model Analyzer'!C$4:C$100))),EvalData!C520,"NA")</f>
        <v>DDS</v>
      </c>
      <c r="C520" s="17" t="s">
        <v>44</v>
      </c>
      <c r="D520" s="36" t="d">
        <v>2020-08-03</v>
      </c>
      <c r="E520" s="17" t="s">
        <v>37</v>
      </c>
      <c r="F520" s="36" t="d">
        <v>2020-08-22</v>
      </c>
      <c r="G520" s="30">
        <v>8251</v>
      </c>
      <c r="H520" s="32">
        <v>0.33</v>
      </c>
      <c r="I520" s="28">
        <v>0.39040000000000002</v>
      </c>
      <c r="J520" s="28">
        <v>0.39040000000000002</v>
      </c>
      <c r="K520" s="29">
        <v>0</v>
      </c>
      <c r="L520" s="30">
        <v>24</v>
      </c>
      <c r="M520" s="29">
        <v>0.28125</v>
      </c>
      <c r="N520" s="30">
        <v>51</v>
      </c>
      <c r="O520" s="30">
        <v>15.54</v>
      </c>
      <c r="P520" s="30">
        <v>11286.7</v>
      </c>
      <c r="Q520" s="30">
        <v>225.57</v>
      </c>
      <c r="R520" s="38">
        <v>0.35088999999999998</v>
      </c>
      <c r="S520" s="32">
        <v>0.11942</v>
      </c>
      <c r="T520" s="29">
        <v>0.65069999999999995</v>
      </c>
      <c r="U520" s="29">
        <v>0.31363999999999997</v>
      </c>
      <c r="V520" s="29">
        <v>0.31373000000000001</v>
      </c>
      <c r="W520" s="29">
        <v>0.21568999999999999</v>
      </c>
      <c r="X520" s="30">
        <v>632.85</v>
      </c>
      <c r="Y520" s="29">
        <v>0.58491000000000004</v>
      </c>
      <c r="Z520" s="29">
        <v>0.42075000000000001</v>
      </c>
      <c r="AA520" s="29">
        <v>0.252</v>
      </c>
      <c r="AB520" s="30">
        <v>19</v>
      </c>
      <c r="AC520" s="29">
        <v>0.35714000000000001</v>
      </c>
      <c r="AD520" s="30">
        <v>51</v>
      </c>
      <c r="AE520" s="29">
        <v>0.94118000000000002</v>
      </c>
      <c r="AF520" s="33">
        <v>3.8719999999999999</v>
      </c>
      <c r="AG520" s="33">
        <v>4.0940000000000003</v>
      </c>
      <c r="AH520" s="33">
        <v>4.7779999999999996</v>
      </c>
      <c r="AI520" s="33">
        <v>13.169</v>
      </c>
      <c r="AJ520" s="33">
        <v>13.2</v>
      </c>
      <c r="AK520" s="34">
        <v>22.5</v>
      </c>
      <c r="AL520" s="29">
        <v>0.19608</v>
      </c>
      <c r="AM520" s="29">
        <v>0.31373000000000001</v>
      </c>
      <c r="AN520" s="50">
        <v>60558</v>
      </c>
      <c r="AO520" s="30">
        <v>170.7</v>
      </c>
      <c r="AP520" s="29">
        <v>0.28432000000000002</v>
      </c>
      <c r="AQ520" s="29">
        <v>0.59357000000000004</v>
      </c>
      <c r="AR520" s="29">
        <v>0.45400000000000001</v>
      </c>
      <c r="AS520" s="54">
        <v>7</v>
      </c>
      <c r="AT520" s="29">
        <v>0.76922999999999997</v>
      </c>
      <c r="AU520" s="29">
        <v>0.82552999999999999</v>
      </c>
      <c r="AV520" s="54">
        <v>8</v>
      </c>
      <c r="AW520" s="29">
        <v>0.73077000000000003</v>
      </c>
    </row>
    <row r="521" spans="1:49" x14ac:dyDescent="0.2">
      <c r="A521" s="17" t="str">
        <f t="shared" si="17"/>
        <v>Ensemble</v>
      </c>
      <c r="B521" s="17" t="str">
        <f>IF(AND(OR(NOT(IsForecastDateRestricted),AND(D521&gt;=StartDate,D521&lt;=EndDate)),OR(NOT(IsTargetDateRestricted),AND(F521&gt;=FirstTargetDate,F521&lt;=EndTargetDate)),
OR(AND(Is1Week,E521="1 wk ahead inc death"),AND(Is2Week,E521="2 wk ahead inc death"),AND(Is3Week,E521="3 wk ahead inc death"),AND(Is4Week,E521="4 wk ahead inc death")),
OR(NOT(IsActiveModelsOnly),_xlfn.XLOOKUP(C521,'Model Analyzer'!B$4:B$100,'Model Analyzer'!C$4:C$100))),EvalData!C521,"NA")</f>
        <v>Ensemble</v>
      </c>
      <c r="C521" s="17" t="s">
        <v>15</v>
      </c>
      <c r="D521" s="36" t="d">
        <v>2020-08-03</v>
      </c>
      <c r="E521" s="17" t="s">
        <v>37</v>
      </c>
      <c r="F521" s="36" t="d">
        <v>2020-08-22</v>
      </c>
      <c r="G521" s="30">
        <v>320</v>
      </c>
      <c r="H521" s="32">
        <v>1.4999999999999999E-2</v>
      </c>
      <c r="I521" s="28">
        <v>1.5140000000000001E-2</v>
      </c>
      <c r="J521" s="28">
        <v>1.5140000000000001E-2</v>
      </c>
      <c r="K521" s="29">
        <v>1</v>
      </c>
      <c r="L521" s="30">
        <v>2</v>
      </c>
      <c r="M521" s="29">
        <v>0.96875</v>
      </c>
      <c r="N521" s="30">
        <v>51</v>
      </c>
      <c r="O521" s="30">
        <v>7.56</v>
      </c>
      <c r="P521" s="30">
        <v>777.62</v>
      </c>
      <c r="Q521" s="30">
        <v>53.12</v>
      </c>
      <c r="R521" s="38">
        <v>0.17765</v>
      </c>
      <c r="S521" s="32">
        <v>4.6370000000000001E-2</v>
      </c>
      <c r="T521" s="29">
        <v>0.36925999999999998</v>
      </c>
      <c r="U521" s="29">
        <v>3.2280000000000003E-2</v>
      </c>
      <c r="V521" s="29">
        <v>0.49020000000000002</v>
      </c>
      <c r="W521" s="29">
        <v>9.8040000000000002E-2</v>
      </c>
      <c r="X521" s="30">
        <v>93.66</v>
      </c>
      <c r="Y521" s="29">
        <v>0.31696999999999997</v>
      </c>
      <c r="Z521" s="29">
        <v>0.31409999999999999</v>
      </c>
      <c r="AA521" s="29">
        <v>0.69399999999999995</v>
      </c>
      <c r="AB521" s="30">
        <v>1</v>
      </c>
      <c r="AC521" s="29">
        <v>1</v>
      </c>
      <c r="AD521" s="30">
        <v>51</v>
      </c>
      <c r="AE521" s="29">
        <v>1</v>
      </c>
      <c r="AF521" s="33">
        <v>2.798</v>
      </c>
      <c r="AG521" s="33">
        <v>3.0590000000000002</v>
      </c>
      <c r="AH521" s="33">
        <v>4.2290000000000001</v>
      </c>
      <c r="AI521" s="33">
        <v>10.117000000000001</v>
      </c>
      <c r="AJ521" s="33">
        <v>8.9410000000000007</v>
      </c>
      <c r="AK521" s="34">
        <v>26.5</v>
      </c>
      <c r="AL521" s="29">
        <v>0.21568999999999999</v>
      </c>
      <c r="AM521" s="29">
        <v>0.23529</v>
      </c>
      <c r="AN521" s="50">
        <v>21683</v>
      </c>
      <c r="AO521" s="30">
        <v>101</v>
      </c>
      <c r="AP521" s="29">
        <v>0.34617999999999999</v>
      </c>
      <c r="AQ521" s="29">
        <v>0.72270999999999996</v>
      </c>
      <c r="AR521" s="29">
        <v>0.57799999999999996</v>
      </c>
      <c r="AS521" s="54">
        <v>3</v>
      </c>
      <c r="AT521" s="29">
        <v>0.92308000000000001</v>
      </c>
      <c r="AU521" s="29">
        <v>0.92310999999999999</v>
      </c>
      <c r="AV521" s="54">
        <v>2</v>
      </c>
      <c r="AW521" s="29">
        <v>0.96153999999999995</v>
      </c>
    </row>
    <row r="522" spans="1:49" x14ac:dyDescent="0.2">
      <c r="A522" s="17" t="str">
        <f t="shared" si="17"/>
        <v>ERDC</v>
      </c>
      <c r="B522" s="17" t="str">
        <f>IF(AND(OR(NOT(IsForecastDateRestricted),AND(D522&gt;=StartDate,D522&lt;=EndDate)),OR(NOT(IsTargetDateRestricted),AND(F522&gt;=FirstTargetDate,F522&lt;=EndTargetDate)),
OR(AND(Is1Week,E522="1 wk ahead inc death"),AND(Is2Week,E522="2 wk ahead inc death"),AND(Is3Week,E522="3 wk ahead inc death"),AND(Is4Week,E522="4 wk ahead inc death")),
OR(NOT(IsActiveModelsOnly),_xlfn.XLOOKUP(C522,'Model Analyzer'!B$4:B$100,'Model Analyzer'!C$4:C$100))),EvalData!C522,"NA")</f>
        <v>ERDC</v>
      </c>
      <c r="C522" s="17" t="s">
        <v>16</v>
      </c>
      <c r="D522" s="36" t="d">
        <v>2020-08-03</v>
      </c>
      <c r="E522" s="17" t="s">
        <v>37</v>
      </c>
      <c r="F522" s="36" t="d">
        <v>2020-08-22</v>
      </c>
      <c r="G522" s="26">
        <v>8436</v>
      </c>
      <c r="H522" s="27">
        <v>0.33600000000000002</v>
      </c>
      <c r="I522" s="28">
        <v>0.39915</v>
      </c>
      <c r="J522" s="28">
        <v>0.39915</v>
      </c>
      <c r="K522" s="29">
        <v>0</v>
      </c>
      <c r="L522" s="30">
        <v>26</v>
      </c>
      <c r="M522" s="29">
        <v>0.21875</v>
      </c>
      <c r="N522" s="30">
        <v>51</v>
      </c>
      <c r="O522" s="26">
        <v>41.04</v>
      </c>
      <c r="P522" s="26">
        <v>26346.51</v>
      </c>
      <c r="Q522" s="26">
        <v>226.92</v>
      </c>
      <c r="R522" s="31">
        <v>0.43535000000000001</v>
      </c>
      <c r="S522" s="32">
        <v>0.54939000000000004</v>
      </c>
      <c r="T522" s="29">
        <v>1.40273</v>
      </c>
      <c r="U522" s="29">
        <v>1.2963899999999999</v>
      </c>
      <c r="V522" s="29">
        <v>0.27450999999999998</v>
      </c>
      <c r="W522" s="29">
        <v>0.41176000000000001</v>
      </c>
      <c r="X522" s="30">
        <v>367.43</v>
      </c>
      <c r="Y522" s="29">
        <v>1.38924</v>
      </c>
      <c r="Z522" s="29">
        <v>0.61728000000000005</v>
      </c>
      <c r="AA522" s="29">
        <v>3.4000000000000002E-2</v>
      </c>
      <c r="AB522" s="30">
        <v>28</v>
      </c>
      <c r="AC522" s="29">
        <v>3.5709999999999999E-2</v>
      </c>
      <c r="AD522" s="30">
        <v>51</v>
      </c>
      <c r="AE522" s="29">
        <v>7.843E-2</v>
      </c>
      <c r="AF522" s="33">
        <v>1.093</v>
      </c>
      <c r="AG522" s="33">
        <v>1.119</v>
      </c>
      <c r="AH522" s="33">
        <v>1.161</v>
      </c>
      <c r="AI522" s="33">
        <v>1.3560000000000001</v>
      </c>
      <c r="AJ522" s="33">
        <v>1.3360000000000001</v>
      </c>
      <c r="AK522" s="34">
        <v>1.667</v>
      </c>
      <c r="AL522" s="29">
        <v>0</v>
      </c>
      <c r="AM522" s="29">
        <v>0</v>
      </c>
      <c r="AN522" s="50">
        <v>374633</v>
      </c>
      <c r="AO522" s="30">
        <v>2065.1</v>
      </c>
      <c r="AP522" s="29">
        <v>0.87348000000000003</v>
      </c>
      <c r="AQ522" s="29">
        <v>1</v>
      </c>
      <c r="AR522" s="29">
        <v>8.3000000000000004E-2</v>
      </c>
      <c r="AS522" s="54">
        <v>23</v>
      </c>
      <c r="AT522" s="29">
        <v>0.15384999999999999</v>
      </c>
      <c r="AU522" s="29">
        <v>8.2559999999999995E-2</v>
      </c>
      <c r="AV522" s="54">
        <v>26</v>
      </c>
      <c r="AW522" s="29">
        <v>3.8460000000000001E-2</v>
      </c>
    </row>
    <row r="523" spans="1:49" x14ac:dyDescent="0.2">
      <c r="A523" s="17" t="str">
        <f t="shared" si="17"/>
        <v>ESG</v>
      </c>
      <c r="B523" s="17" t="str">
        <f>IF(AND(OR(NOT(IsForecastDateRestricted),AND(D523&gt;=StartDate,D523&lt;=EndDate)),OR(NOT(IsTargetDateRestricted),AND(F523&gt;=FirstTargetDate,F523&lt;=EndTargetDate)),
OR(AND(Is1Week,E523="1 wk ahead inc death"),AND(Is2Week,E523="2 wk ahead inc death"),AND(Is3Week,E523="3 wk ahead inc death"),AND(Is4Week,E523="4 wk ahead inc death")),
OR(NOT(IsActiveModelsOnly),_xlfn.XLOOKUP(C523,'Model Analyzer'!B$4:B$100,'Model Analyzer'!C$4:C$100))),EvalData!C523,"NA")</f>
        <v>ESG</v>
      </c>
      <c r="C523" s="17" t="s">
        <v>40</v>
      </c>
      <c r="D523" s="36" t="d">
        <v>2020-08-03</v>
      </c>
      <c r="E523" s="17" t="s">
        <v>37</v>
      </c>
      <c r="F523" s="36" t="d">
        <v>2020-08-22</v>
      </c>
      <c r="G523" s="30">
        <v>-5108</v>
      </c>
      <c r="H523" s="32">
        <v>-0.27700000000000002</v>
      </c>
      <c r="I523" s="28">
        <v>-0.24168000000000001</v>
      </c>
      <c r="J523" s="28">
        <v>-0.31870999999999999</v>
      </c>
      <c r="K523" s="29">
        <v>0</v>
      </c>
      <c r="L523" s="30">
        <v>23</v>
      </c>
      <c r="M523" s="29">
        <v>0.3125</v>
      </c>
      <c r="N523" s="30">
        <v>49</v>
      </c>
      <c r="O523" s="30">
        <v>23.92</v>
      </c>
      <c r="P523" s="30">
        <v>5299.34</v>
      </c>
      <c r="Q523" s="30">
        <v>148.47</v>
      </c>
      <c r="R523" s="38">
        <v>0.37192999999999998</v>
      </c>
      <c r="S523" s="32">
        <v>-0.27468999999999999</v>
      </c>
      <c r="T523" s="29">
        <v>0.93428999999999995</v>
      </c>
      <c r="U523" s="29">
        <v>-0.25029000000000001</v>
      </c>
      <c r="V523" s="29">
        <v>0.26530999999999999</v>
      </c>
      <c r="W523" s="29">
        <v>0.30612</v>
      </c>
      <c r="X523" s="30">
        <v>307.8</v>
      </c>
      <c r="Y523" s="29">
        <v>0.60114000000000001</v>
      </c>
      <c r="Z523" s="29">
        <v>0.51544000000000001</v>
      </c>
      <c r="AA523" s="29">
        <v>9.6000000000000002E-2</v>
      </c>
      <c r="AB523" s="30">
        <v>25</v>
      </c>
      <c r="AC523" s="29">
        <v>0.14285999999999999</v>
      </c>
      <c r="AD523" s="30">
        <v>49</v>
      </c>
      <c r="AE523" s="29">
        <v>2.0410000000000001E-2</v>
      </c>
      <c r="AF523" s="33">
        <v>1.0149999999999999</v>
      </c>
      <c r="AG523" s="33">
        <v>1.0229999999999999</v>
      </c>
      <c r="AH523" s="33">
        <v>1.0589999999999999</v>
      </c>
      <c r="AI523" s="33">
        <v>1.3169999999999999</v>
      </c>
      <c r="AJ523" s="33">
        <v>1.141</v>
      </c>
      <c r="AK523" s="34">
        <v>1.2789999999999999</v>
      </c>
      <c r="AL523" s="29">
        <v>2.0410000000000001E-2</v>
      </c>
      <c r="AM523" s="29">
        <v>0</v>
      </c>
      <c r="AN523" s="50">
        <v>277879</v>
      </c>
      <c r="AO523" s="30">
        <v>1042.2</v>
      </c>
      <c r="AP523" s="29">
        <v>0.92354999999999998</v>
      </c>
      <c r="AQ523" s="29">
        <v>1</v>
      </c>
      <c r="AR523" s="29">
        <v>0</v>
      </c>
      <c r="AS523" s="54">
        <v>24</v>
      </c>
      <c r="AT523" s="29">
        <v>0.11538</v>
      </c>
      <c r="AU523" s="29">
        <v>2.0639999999999999E-2</v>
      </c>
      <c r="AV523" s="54">
        <v>27</v>
      </c>
      <c r="AW523" s="29">
        <v>0</v>
      </c>
    </row>
    <row r="524" spans="1:49" x14ac:dyDescent="0.2">
      <c r="A524" s="17" t="str">
        <f t="shared" si="17"/>
        <v>GT-DeepCOVID</v>
      </c>
      <c r="B524" s="17" t="str">
        <f>IF(AND(OR(NOT(IsForecastDateRestricted),AND(D524&gt;=StartDate,D524&lt;=EndDate)),OR(NOT(IsTargetDateRestricted),AND(F524&gt;=FirstTargetDate,F524&lt;=EndTargetDate)),
OR(AND(Is1Week,E524="1 wk ahead inc death"),AND(Is2Week,E524="2 wk ahead inc death"),AND(Is3Week,E524="3 wk ahead inc death"),AND(Is4Week,E524="4 wk ahead inc death")),
OR(NOT(IsActiveModelsOnly),_xlfn.XLOOKUP(C524,'Model Analyzer'!B$4:B$100,'Model Analyzer'!C$4:C$100))),EvalData!C524,"NA")</f>
        <v>GT-DeepCOVID</v>
      </c>
      <c r="C524" s="17" t="s">
        <v>17</v>
      </c>
      <c r="D524" s="36" t="d">
        <v>2020-08-03</v>
      </c>
      <c r="E524" s="17" t="s">
        <v>37</v>
      </c>
      <c r="F524" s="36" t="d">
        <v>2020-08-22</v>
      </c>
      <c r="G524" s="30">
        <v>-8</v>
      </c>
      <c r="H524" s="32">
        <v>0</v>
      </c>
      <c r="I524" s="28">
        <v>-3.8000000000000002E-4</v>
      </c>
      <c r="J524" s="28">
        <v>-3.8000000000000002E-4</v>
      </c>
      <c r="K524" s="29">
        <v>1</v>
      </c>
      <c r="L524" s="30">
        <v>1</v>
      </c>
      <c r="M524" s="29">
        <v>1</v>
      </c>
      <c r="N524" s="30">
        <v>43</v>
      </c>
      <c r="O524" s="30">
        <v>12.34</v>
      </c>
      <c r="P524" s="30">
        <v>2220.2199999999998</v>
      </c>
      <c r="Q524" s="30">
        <v>85.6</v>
      </c>
      <c r="R524" s="38">
        <v>0.29548000000000002</v>
      </c>
      <c r="S524" s="32">
        <v>0.11778</v>
      </c>
      <c r="T524" s="29">
        <v>0.59797999999999996</v>
      </c>
      <c r="U524" s="29">
        <v>0.30681999999999998</v>
      </c>
      <c r="V524" s="29">
        <v>0.37208999999999998</v>
      </c>
      <c r="W524" s="29">
        <v>0.11627999999999999</v>
      </c>
      <c r="X524" s="30">
        <v>156.62</v>
      </c>
      <c r="Y524" s="29">
        <v>0.56869000000000003</v>
      </c>
      <c r="Z524" s="29">
        <v>0.41471999999999998</v>
      </c>
      <c r="AA524" s="29">
        <v>0.33900000000000002</v>
      </c>
      <c r="AB524" s="30">
        <v>17</v>
      </c>
      <c r="AC524" s="29">
        <v>0.42857000000000001</v>
      </c>
      <c r="AD524" s="30">
        <v>43</v>
      </c>
      <c r="AE524" s="29">
        <v>0.90698000000000001</v>
      </c>
      <c r="AF524" s="33">
        <v>2.4929999999999999</v>
      </c>
      <c r="AG524" s="33">
        <v>3.3839999999999999</v>
      </c>
      <c r="AH524" s="33">
        <v>5.9089999999999998</v>
      </c>
      <c r="AI524" s="33">
        <v>28.901</v>
      </c>
      <c r="AJ524" s="33">
        <v>20.332999999999998</v>
      </c>
      <c r="AK524" s="34">
        <v>75.489999999999995</v>
      </c>
      <c r="AL524" s="29">
        <v>0.20930000000000001</v>
      </c>
      <c r="AM524" s="29">
        <v>0.32557999999999998</v>
      </c>
      <c r="AN524" s="50">
        <v>24054</v>
      </c>
      <c r="AO524" s="30">
        <v>120.1</v>
      </c>
      <c r="AP524" s="29">
        <v>0.29729</v>
      </c>
      <c r="AQ524" s="29">
        <v>0.62063999999999997</v>
      </c>
      <c r="AR524" s="29">
        <v>0.33</v>
      </c>
      <c r="AS524" s="54">
        <v>12</v>
      </c>
      <c r="AT524" s="29">
        <v>0.57691999999999999</v>
      </c>
      <c r="AU524" s="29">
        <v>0.68361000000000005</v>
      </c>
      <c r="AV524" s="54">
        <v>11</v>
      </c>
      <c r="AW524" s="29">
        <v>0.61538000000000004</v>
      </c>
    </row>
    <row r="525" spans="1:49" x14ac:dyDescent="0.2">
      <c r="A525" s="17" t="str">
        <f t="shared" si="17"/>
        <v>IHME</v>
      </c>
      <c r="B525" s="17" t="str">
        <f>IF(AND(OR(NOT(IsForecastDateRestricted),AND(D525&gt;=StartDate,D525&lt;=EndDate)),OR(NOT(IsTargetDateRestricted),AND(F525&gt;=FirstTargetDate,F525&lt;=EndTargetDate)),
OR(AND(Is1Week,E525="1 wk ahead inc death"),AND(Is2Week,E525="2 wk ahead inc death"),AND(Is3Week,E525="3 wk ahead inc death"),AND(Is4Week,E525="4 wk ahead inc death")),
OR(NOT(IsActiveModelsOnly),_xlfn.XLOOKUP(C525,'Model Analyzer'!B$4:B$100,'Model Analyzer'!C$4:C$100))),EvalData!C525,"NA")</f>
        <v>IHME</v>
      </c>
      <c r="C525" s="17" t="s">
        <v>18</v>
      </c>
      <c r="D525" s="36" t="d">
        <v>2020-08-03</v>
      </c>
      <c r="E525" s="17" t="s">
        <v>37</v>
      </c>
      <c r="F525" s="36" t="d">
        <v>2020-08-22</v>
      </c>
      <c r="G525" s="30">
        <v>2204</v>
      </c>
      <c r="H525" s="32">
        <v>9.9000000000000005E-2</v>
      </c>
      <c r="I525" s="28">
        <v>0.10428</v>
      </c>
      <c r="J525" s="28">
        <v>0.10428</v>
      </c>
      <c r="K525" s="29">
        <v>0.9</v>
      </c>
      <c r="L525" s="30">
        <v>9</v>
      </c>
      <c r="M525" s="29">
        <v>0.75</v>
      </c>
      <c r="N525" s="30">
        <v>51</v>
      </c>
      <c r="O525" s="30">
        <v>22.04</v>
      </c>
      <c r="P525" s="30">
        <v>4122.87</v>
      </c>
      <c r="Q525" s="30">
        <v>92.43</v>
      </c>
      <c r="R525" s="38">
        <v>0.24898000000000001</v>
      </c>
      <c r="S525" s="32">
        <v>-8.7200000000000003E-3</v>
      </c>
      <c r="T525" s="29">
        <v>0.78986999999999996</v>
      </c>
      <c r="U525" s="29">
        <v>-6.0519999999999997E-2</v>
      </c>
      <c r="V525" s="29">
        <v>0.49020000000000002</v>
      </c>
      <c r="W525" s="29">
        <v>0.21568999999999999</v>
      </c>
      <c r="X525" s="30">
        <v>196.95</v>
      </c>
      <c r="Y525" s="29">
        <v>0.51805999999999996</v>
      </c>
      <c r="Z525" s="29">
        <v>0.43713999999999997</v>
      </c>
      <c r="AA525" s="29">
        <v>0.47899999999999998</v>
      </c>
      <c r="AB525" s="30">
        <v>12</v>
      </c>
      <c r="AC525" s="29">
        <v>0.60714000000000001</v>
      </c>
      <c r="AD525" s="30">
        <v>51</v>
      </c>
      <c r="AE525" s="29">
        <v>0.80391999999999997</v>
      </c>
      <c r="AF525" s="33">
        <v>2.5299999999999998</v>
      </c>
      <c r="AG525" s="33">
        <v>2.911</v>
      </c>
      <c r="AH525" s="33">
        <v>3.7890000000000001</v>
      </c>
      <c r="AI525" s="33">
        <v>4.774</v>
      </c>
      <c r="AJ525" s="33">
        <v>5.56</v>
      </c>
      <c r="AK525" s="34">
        <v>7.1609999999999996</v>
      </c>
      <c r="AL525" s="29">
        <v>0.19608</v>
      </c>
      <c r="AM525" s="29">
        <v>5.8819999999999997E-2</v>
      </c>
      <c r="AN525" s="50">
        <v>93010</v>
      </c>
      <c r="AO525" s="30">
        <v>329.4</v>
      </c>
      <c r="AP525" s="29">
        <v>0.40484999999999999</v>
      </c>
      <c r="AQ525" s="29">
        <v>0.84521000000000002</v>
      </c>
      <c r="AR525" s="29">
        <v>0.57799999999999996</v>
      </c>
      <c r="AS525" s="54">
        <v>3</v>
      </c>
      <c r="AT525" s="29">
        <v>0.92308000000000001</v>
      </c>
      <c r="AU525" s="29">
        <v>0.82226999999999995</v>
      </c>
      <c r="AV525" s="54">
        <v>9</v>
      </c>
      <c r="AW525" s="29">
        <v>0.69230999999999998</v>
      </c>
    </row>
    <row r="526" spans="1:49" x14ac:dyDescent="0.2">
      <c r="A526" s="17" t="str">
        <f t="shared" si="17"/>
        <v>ISU</v>
      </c>
      <c r="B526" s="17" t="str">
        <f>IF(AND(OR(NOT(IsForecastDateRestricted),AND(D526&gt;=StartDate,D526&lt;=EndDate)),OR(NOT(IsTargetDateRestricted),AND(F526&gt;=FirstTargetDate,F526&lt;=EndTargetDate)),
OR(AND(Is1Week,E526="1 wk ahead inc death"),AND(Is2Week,E526="2 wk ahead inc death"),AND(Is3Week,E526="3 wk ahead inc death"),AND(Is4Week,E526="4 wk ahead inc death")),
OR(NOT(IsActiveModelsOnly),_xlfn.XLOOKUP(C526,'Model Analyzer'!B$4:B$100,'Model Analyzer'!C$4:C$100))),EvalData!C526,"NA")</f>
        <v>ISU</v>
      </c>
      <c r="C526" s="17" t="s">
        <v>41</v>
      </c>
      <c r="D526" s="36" t="d">
        <v>2020-08-03</v>
      </c>
      <c r="E526" s="17" t="s">
        <v>37</v>
      </c>
      <c r="F526" s="36" t="d">
        <v>2020-08-22</v>
      </c>
      <c r="G526" s="30">
        <v>-1488</v>
      </c>
      <c r="H526" s="32">
        <v>-7.2999999999999995E-2</v>
      </c>
      <c r="I526" s="28">
        <v>-7.0400000000000004E-2</v>
      </c>
      <c r="J526" s="28">
        <v>-7.5740000000000002E-2</v>
      </c>
      <c r="K526" s="29">
        <v>0.9</v>
      </c>
      <c r="L526" s="30">
        <v>6</v>
      </c>
      <c r="M526" s="29">
        <v>0.84375</v>
      </c>
      <c r="N526" s="30">
        <v>49</v>
      </c>
      <c r="O526" s="30">
        <v>25.05</v>
      </c>
      <c r="P526" s="30">
        <v>2438.5300000000002</v>
      </c>
      <c r="Q526" s="30">
        <v>106.57</v>
      </c>
      <c r="R526" s="38">
        <v>0.36508000000000002</v>
      </c>
      <c r="S526" s="32">
        <v>-0.28767999999999999</v>
      </c>
      <c r="T526" s="29">
        <v>0.93906000000000001</v>
      </c>
      <c r="U526" s="29">
        <v>-0.49019000000000001</v>
      </c>
      <c r="V526" s="29">
        <v>0.26530999999999999</v>
      </c>
      <c r="W526" s="29">
        <v>0.28571000000000002</v>
      </c>
      <c r="X526" s="30">
        <v>188.73</v>
      </c>
      <c r="Y526" s="29">
        <v>0.50371999999999995</v>
      </c>
      <c r="Z526" s="29">
        <v>0.54530999999999996</v>
      </c>
      <c r="AA526" s="29">
        <v>0.156</v>
      </c>
      <c r="AB526" s="30">
        <v>21</v>
      </c>
      <c r="AC526" s="29">
        <v>0.28571000000000002</v>
      </c>
      <c r="AD526" s="30">
        <v>49</v>
      </c>
      <c r="AE526" s="29">
        <v>0.46938999999999997</v>
      </c>
      <c r="AF526" s="33">
        <v>1.7569999999999999</v>
      </c>
      <c r="AG526" s="33">
        <v>1.923</v>
      </c>
      <c r="AH526" s="33">
        <v>2.4420000000000002</v>
      </c>
      <c r="AI526" s="33">
        <v>5.6589999999999998</v>
      </c>
      <c r="AJ526" s="33">
        <v>3.3929999999999998</v>
      </c>
      <c r="AK526" s="34">
        <v>12.08</v>
      </c>
      <c r="AL526" s="29">
        <v>6.1219999999999997E-2</v>
      </c>
      <c r="AM526" s="29">
        <v>4.0820000000000002E-2</v>
      </c>
      <c r="AN526" s="50">
        <v>80352</v>
      </c>
      <c r="AO526" s="30">
        <v>296.8</v>
      </c>
      <c r="AP526" s="29">
        <v>0.52842</v>
      </c>
      <c r="AQ526" s="29">
        <v>1</v>
      </c>
      <c r="AR526" s="29">
        <v>0.372</v>
      </c>
      <c r="AS526" s="54">
        <v>10</v>
      </c>
      <c r="AT526" s="29">
        <v>0.65385000000000004</v>
      </c>
      <c r="AU526" s="29">
        <v>0.47471999999999998</v>
      </c>
      <c r="AV526" s="54">
        <v>18</v>
      </c>
      <c r="AW526" s="29">
        <v>0.34615000000000001</v>
      </c>
    </row>
    <row r="527" spans="1:49" x14ac:dyDescent="0.2">
      <c r="A527" s="17" t="str">
        <f t="shared" si="17"/>
        <v>JCB</v>
      </c>
      <c r="B527" s="17" t="str">
        <f>IF(AND(OR(NOT(IsForecastDateRestricted),AND(D527&gt;=StartDate,D527&lt;=EndDate)),OR(NOT(IsTargetDateRestricted),AND(F527&gt;=FirstTargetDate,F527&lt;=EndTargetDate)),
OR(AND(Is1Week,E527="1 wk ahead inc death"),AND(Is2Week,E527="2 wk ahead inc death"),AND(Is3Week,E527="3 wk ahead inc death"),AND(Is4Week,E527="4 wk ahead inc death")),
OR(NOT(IsActiveModelsOnly),_xlfn.XLOOKUP(C527,'Model Analyzer'!B$4:B$100,'Model Analyzer'!C$4:C$100))),EvalData!C527,"NA")</f>
        <v>JCB</v>
      </c>
      <c r="C527" s="17" t="s">
        <v>45</v>
      </c>
      <c r="D527" s="36" t="d">
        <v>2020-08-03</v>
      </c>
      <c r="E527" s="17" t="s">
        <v>37</v>
      </c>
      <c r="F527" s="36" t="d">
        <v>2020-08-22</v>
      </c>
      <c r="G527" s="30">
        <v>2933</v>
      </c>
      <c r="H527" s="32">
        <v>0.13</v>
      </c>
      <c r="I527" s="28">
        <v>0.13877</v>
      </c>
      <c r="J527" s="28">
        <v>0.13877</v>
      </c>
      <c r="K527" s="29">
        <v>0.75</v>
      </c>
      <c r="L527" s="30">
        <v>12</v>
      </c>
      <c r="M527" s="29">
        <v>0.65625</v>
      </c>
      <c r="N527" s="30">
        <v>51</v>
      </c>
      <c r="O527" s="30">
        <v>13.11</v>
      </c>
      <c r="P527" s="30">
        <v>2180.66</v>
      </c>
      <c r="Q527" s="30">
        <v>80.73</v>
      </c>
      <c r="R527" s="38">
        <v>0.26619999999999999</v>
      </c>
      <c r="S527" s="32">
        <v>0.25783</v>
      </c>
      <c r="T527" s="29">
        <v>0.57077</v>
      </c>
      <c r="U527" s="29">
        <v>0.378</v>
      </c>
      <c r="V527" s="29">
        <v>0.39216000000000001</v>
      </c>
      <c r="W527" s="29">
        <v>0.17646999999999999</v>
      </c>
      <c r="X527" s="30">
        <v>124.42</v>
      </c>
      <c r="Y527" s="29">
        <v>0.52110000000000001</v>
      </c>
      <c r="Z527" s="29">
        <v>0.37996000000000002</v>
      </c>
      <c r="AA527" s="29">
        <v>0.42399999999999999</v>
      </c>
      <c r="AB527" s="30">
        <v>13</v>
      </c>
      <c r="AC527" s="29">
        <v>0.57142999999999999</v>
      </c>
    </row>
    <row r="528" spans="1:49" x14ac:dyDescent="0.2">
      <c r="A528" s="17" t="str">
        <f t="shared" si="17"/>
        <v>JHU</v>
      </c>
      <c r="B528" s="17" t="str">
        <f>IF(AND(OR(NOT(IsForecastDateRestricted),AND(D528&gt;=StartDate,D528&lt;=EndDate)),OR(NOT(IsTargetDateRestricted),AND(F528&gt;=FirstTargetDate,F528&lt;=EndTargetDate)),
OR(AND(Is1Week,E528="1 wk ahead inc death"),AND(Is2Week,E528="2 wk ahead inc death"),AND(Is3Week,E528="3 wk ahead inc death"),AND(Is4Week,E528="4 wk ahead inc death")),
OR(NOT(IsActiveModelsOnly),_xlfn.XLOOKUP(C528,'Model Analyzer'!B$4:B$100,'Model Analyzer'!C$4:C$100))),EvalData!C528,"NA")</f>
        <v>JHU</v>
      </c>
      <c r="C528" s="17" t="s">
        <v>19</v>
      </c>
      <c r="D528" s="36" t="d">
        <v>2020-08-03</v>
      </c>
      <c r="E528" s="17" t="s">
        <v>37</v>
      </c>
      <c r="F528" s="36" t="d">
        <v>2020-08-22</v>
      </c>
      <c r="G528" s="30">
        <v>6278</v>
      </c>
      <c r="H528" s="32">
        <v>0.26</v>
      </c>
      <c r="I528" s="28">
        <v>0.29704000000000003</v>
      </c>
      <c r="J528" s="28">
        <v>0.29704000000000003</v>
      </c>
      <c r="K528" s="29">
        <v>0</v>
      </c>
      <c r="L528" s="30">
        <v>22</v>
      </c>
      <c r="M528" s="29">
        <v>0.34375</v>
      </c>
      <c r="N528" s="30">
        <v>51</v>
      </c>
      <c r="O528" s="30">
        <v>34.74</v>
      </c>
      <c r="P528" s="30">
        <v>9716.94</v>
      </c>
      <c r="Q528" s="30">
        <v>173.06</v>
      </c>
      <c r="R528" s="38">
        <v>0.47993999999999998</v>
      </c>
      <c r="S528" s="32">
        <v>0.64514000000000005</v>
      </c>
      <c r="T528" s="29">
        <v>1.22923</v>
      </c>
      <c r="U528" s="29">
        <v>1.1579600000000001</v>
      </c>
      <c r="V528" s="29">
        <v>0.19608</v>
      </c>
      <c r="W528" s="29">
        <v>0.49020000000000002</v>
      </c>
      <c r="X528" s="30">
        <v>263.56</v>
      </c>
      <c r="Y528" s="29">
        <v>1.21682</v>
      </c>
      <c r="Z528" s="29">
        <v>0.63582000000000005</v>
      </c>
      <c r="AA528" s="29">
        <v>3.9E-2</v>
      </c>
      <c r="AB528" s="30">
        <v>26</v>
      </c>
      <c r="AC528" s="29">
        <v>0.10714</v>
      </c>
      <c r="AD528" s="30">
        <v>51</v>
      </c>
      <c r="AE528" s="29">
        <v>0.86275000000000002</v>
      </c>
      <c r="AF528" s="33">
        <v>3.165</v>
      </c>
      <c r="AG528" s="33">
        <v>4.0359999999999996</v>
      </c>
      <c r="AH528" s="33">
        <v>8.3640000000000008</v>
      </c>
      <c r="AI528" s="33">
        <v>50.664000000000001</v>
      </c>
      <c r="AJ528" s="33">
        <v>19.55</v>
      </c>
      <c r="AK528" s="34">
        <v>130</v>
      </c>
      <c r="AL528" s="29">
        <v>0.23529</v>
      </c>
      <c r="AM528" s="29">
        <v>0.43136999999999998</v>
      </c>
      <c r="AN528" s="50">
        <v>55918</v>
      </c>
      <c r="AO528" s="30">
        <v>351.9</v>
      </c>
      <c r="AP528" s="29">
        <v>0.23743</v>
      </c>
      <c r="AQ528" s="29">
        <v>0.49569000000000002</v>
      </c>
      <c r="AR528" s="29">
        <v>0.20599999999999999</v>
      </c>
      <c r="AS528" s="54">
        <v>16</v>
      </c>
      <c r="AT528" s="29">
        <v>0.42308000000000001</v>
      </c>
      <c r="AU528" s="29">
        <v>0.65381999999999996</v>
      </c>
      <c r="AV528" s="54">
        <v>13</v>
      </c>
      <c r="AW528" s="29">
        <v>0.53846000000000005</v>
      </c>
    </row>
    <row r="529" spans="1:49" x14ac:dyDescent="0.2">
      <c r="A529" s="17" t="str">
        <f t="shared" si="17"/>
        <v>Karlen</v>
      </c>
      <c r="B529" s="17" t="str">
        <f>IF(AND(OR(NOT(IsForecastDateRestricted),AND(D529&gt;=StartDate,D529&lt;=EndDate)),OR(NOT(IsTargetDateRestricted),AND(F529&gt;=FirstTargetDate,F529&lt;=EndTargetDate)),
OR(AND(Is1Week,E529="1 wk ahead inc death"),AND(Is2Week,E529="2 wk ahead inc death"),AND(Is3Week,E529="3 wk ahead inc death"),AND(Is4Week,E529="4 wk ahead inc death")),
OR(NOT(IsActiveModelsOnly),_xlfn.XLOOKUP(C529,'Model Analyzer'!B$4:B$100,'Model Analyzer'!C$4:C$100))),EvalData!C529,"NA")</f>
        <v>Karlen</v>
      </c>
      <c r="C529" s="17" t="s">
        <v>46</v>
      </c>
      <c r="D529" s="36" t="d">
        <v>2020-08-03</v>
      </c>
      <c r="E529" s="17" t="s">
        <v>37</v>
      </c>
      <c r="F529" s="36" t="d">
        <v>2020-08-22</v>
      </c>
      <c r="G529" s="30">
        <v>3222</v>
      </c>
      <c r="H529" s="32">
        <v>0.14199999999999999</v>
      </c>
      <c r="I529" s="28">
        <v>0.15245</v>
      </c>
      <c r="J529" s="28">
        <v>0.15245</v>
      </c>
      <c r="K529" s="29">
        <v>0.75</v>
      </c>
      <c r="L529" s="30">
        <v>14</v>
      </c>
      <c r="M529" s="29">
        <v>0.59375</v>
      </c>
      <c r="N529" s="30">
        <v>51</v>
      </c>
      <c r="O529" s="30">
        <v>9.52</v>
      </c>
      <c r="P529" s="30">
        <v>2540.61</v>
      </c>
      <c r="Q529" s="30">
        <v>103.71</v>
      </c>
      <c r="R529" s="38">
        <v>0.24068999999999999</v>
      </c>
      <c r="S529" s="32">
        <v>0.17138999999999999</v>
      </c>
      <c r="T529" s="29">
        <v>0.45412000000000002</v>
      </c>
      <c r="U529" s="29">
        <v>0.20780000000000001</v>
      </c>
      <c r="V529" s="29">
        <v>0.45097999999999999</v>
      </c>
      <c r="W529" s="29">
        <v>0.11765</v>
      </c>
      <c r="X529" s="30">
        <v>196.88</v>
      </c>
      <c r="Y529" s="29">
        <v>0.39924999999999999</v>
      </c>
      <c r="Z529" s="29">
        <v>0.32</v>
      </c>
      <c r="AA529" s="29">
        <v>0.52500000000000002</v>
      </c>
      <c r="AB529" s="30">
        <v>8</v>
      </c>
      <c r="AC529" s="29">
        <v>0.75</v>
      </c>
      <c r="AD529" s="30">
        <v>51</v>
      </c>
      <c r="AE529" s="29">
        <v>0.84314</v>
      </c>
      <c r="AF529" s="33">
        <v>1.804</v>
      </c>
      <c r="AG529" s="33">
        <v>2.3530000000000002</v>
      </c>
      <c r="AH529" s="33">
        <v>3.3929999999999998</v>
      </c>
      <c r="AI529" s="33">
        <v>24.122</v>
      </c>
      <c r="AJ529" s="33">
        <v>13.56</v>
      </c>
      <c r="AK529" s="34">
        <v>78</v>
      </c>
      <c r="AL529" s="29">
        <v>9.8040000000000002E-2</v>
      </c>
      <c r="AM529" s="29">
        <v>0.25490000000000002</v>
      </c>
      <c r="AN529" s="50">
        <v>51726</v>
      </c>
      <c r="AO529" s="30">
        <v>177.4</v>
      </c>
      <c r="AP529" s="29">
        <v>0.40144000000000002</v>
      </c>
      <c r="AQ529" s="29">
        <v>0.83808000000000005</v>
      </c>
      <c r="AR529" s="29">
        <v>0.51600000000000001</v>
      </c>
      <c r="AS529" s="54">
        <v>6</v>
      </c>
      <c r="AT529" s="29">
        <v>0.80769000000000002</v>
      </c>
      <c r="AU529" s="29">
        <v>0.86129</v>
      </c>
      <c r="AV529" s="54">
        <v>4</v>
      </c>
      <c r="AW529" s="29">
        <v>0.88461999999999996</v>
      </c>
    </row>
    <row r="530" spans="1:49" x14ac:dyDescent="0.2">
      <c r="A530" s="17" t="str">
        <f t="shared" si="17"/>
        <v>LANL</v>
      </c>
      <c r="B530" s="17" t="str">
        <f>IF(AND(OR(NOT(IsForecastDateRestricted),AND(D530&gt;=StartDate,D530&lt;=EndDate)),OR(NOT(IsTargetDateRestricted),AND(F530&gt;=FirstTargetDate,F530&lt;=EndTargetDate)),
OR(AND(Is1Week,E530="1 wk ahead inc death"),AND(Is2Week,E530="2 wk ahead inc death"),AND(Is3Week,E530="3 wk ahead inc death"),AND(Is4Week,E530="4 wk ahead inc death")),
OR(NOT(IsActiveModelsOnly),_xlfn.XLOOKUP(C530,'Model Analyzer'!B$4:B$100,'Model Analyzer'!C$4:C$100))),EvalData!C530,"NA")</f>
        <v>LANL</v>
      </c>
      <c r="C530" s="17" t="s">
        <v>20</v>
      </c>
      <c r="D530" s="36" t="d">
        <v>2020-08-03</v>
      </c>
      <c r="E530" s="17" t="s">
        <v>37</v>
      </c>
      <c r="F530" s="36" t="d">
        <v>2020-08-22</v>
      </c>
      <c r="G530" s="30">
        <v>-6791</v>
      </c>
      <c r="H530" s="32">
        <v>-0.38800000000000001</v>
      </c>
      <c r="I530" s="28">
        <v>-0.32131999999999999</v>
      </c>
      <c r="J530" s="28">
        <v>-0.47344000000000003</v>
      </c>
      <c r="K530" s="29">
        <v>0</v>
      </c>
      <c r="L530" s="30">
        <v>30</v>
      </c>
      <c r="M530" s="29">
        <v>9.375E-2</v>
      </c>
      <c r="N530" s="30">
        <v>51</v>
      </c>
      <c r="O530" s="30">
        <v>27.22</v>
      </c>
      <c r="P530" s="30">
        <v>5943.65</v>
      </c>
      <c r="Q530" s="30">
        <v>168.27</v>
      </c>
      <c r="R530" s="38">
        <v>0.45424999999999999</v>
      </c>
      <c r="S530" s="32">
        <v>-0.44014999999999999</v>
      </c>
      <c r="T530" s="29">
        <v>0.99711000000000005</v>
      </c>
      <c r="U530" s="29">
        <v>-0.65273999999999999</v>
      </c>
      <c r="V530" s="29">
        <v>0.19608</v>
      </c>
      <c r="W530" s="29">
        <v>0.27450999999999998</v>
      </c>
      <c r="X530" s="30">
        <v>410.97</v>
      </c>
      <c r="Y530" s="29">
        <v>0.51497000000000004</v>
      </c>
      <c r="Z530" s="29">
        <v>0.56616</v>
      </c>
      <c r="AA530" s="29">
        <v>0.129</v>
      </c>
      <c r="AB530" s="30">
        <v>22</v>
      </c>
      <c r="AC530" s="29">
        <v>0.25</v>
      </c>
      <c r="AD530" s="30">
        <v>51</v>
      </c>
      <c r="AE530" s="29">
        <v>0.98038999999999998</v>
      </c>
      <c r="AF530" s="33">
        <v>6.5</v>
      </c>
      <c r="AG530" s="33">
        <v>10.115</v>
      </c>
      <c r="AH530" s="33">
        <v>18.277999999999999</v>
      </c>
      <c r="AI530" s="33">
        <v>39.792000000000002</v>
      </c>
      <c r="AJ530" s="33">
        <v>43</v>
      </c>
      <c r="AK530" s="34">
        <v>121</v>
      </c>
      <c r="AL530" s="29">
        <v>0.27450999999999998</v>
      </c>
      <c r="AM530" s="29">
        <v>0.70587999999999995</v>
      </c>
      <c r="AN530" s="50">
        <v>42082</v>
      </c>
      <c r="AO530" s="30">
        <v>164.6</v>
      </c>
      <c r="AP530" s="29">
        <v>0.1236</v>
      </c>
      <c r="AQ530" s="29">
        <v>0.25805</v>
      </c>
      <c r="AR530" s="29">
        <v>0</v>
      </c>
      <c r="AS530" s="54">
        <v>24</v>
      </c>
      <c r="AT530" s="29">
        <v>0.11538</v>
      </c>
      <c r="AU530" s="29">
        <v>0.44950000000000001</v>
      </c>
      <c r="AV530" s="54">
        <v>20</v>
      </c>
      <c r="AW530" s="29">
        <v>0.26923000000000002</v>
      </c>
    </row>
    <row r="531" spans="1:49" x14ac:dyDescent="0.2">
      <c r="A531" s="17" t="str">
        <f t="shared" si="17"/>
        <v>LNQ</v>
      </c>
      <c r="B531" s="17" t="str">
        <f>IF(AND(OR(NOT(IsForecastDateRestricted),AND(D531&gt;=StartDate,D531&lt;=EndDate)),OR(NOT(IsTargetDateRestricted),AND(F531&gt;=FirstTargetDate,F531&lt;=EndTargetDate)),
OR(AND(Is1Week,E531="1 wk ahead inc death"),AND(Is2Week,E531="2 wk ahead inc death"),AND(Is3Week,E531="3 wk ahead inc death"),AND(Is4Week,E531="4 wk ahead inc death")),
OR(NOT(IsActiveModelsOnly),_xlfn.XLOOKUP(C531,'Model Analyzer'!B$4:B$100,'Model Analyzer'!C$4:C$100))),EvalData!C531,"NA")</f>
        <v>LNQ</v>
      </c>
      <c r="C531" s="17" t="s">
        <v>47</v>
      </c>
      <c r="D531" s="36" t="d">
        <v>2020-08-03</v>
      </c>
      <c r="E531" s="17" t="s">
        <v>37</v>
      </c>
      <c r="F531" s="36" t="d">
        <v>2020-08-22</v>
      </c>
      <c r="G531" s="30">
        <v>4232</v>
      </c>
      <c r="H531" s="32">
        <v>0.183</v>
      </c>
      <c r="I531" s="28">
        <v>0.20024</v>
      </c>
      <c r="J531" s="28">
        <v>0.20024</v>
      </c>
      <c r="K531" s="29">
        <v>0.75</v>
      </c>
      <c r="L531" s="30">
        <v>18</v>
      </c>
      <c r="M531" s="29">
        <v>0.46875</v>
      </c>
      <c r="N531" s="30">
        <v>51</v>
      </c>
      <c r="O531" s="30">
        <v>43.4</v>
      </c>
      <c r="P531" s="30">
        <v>602.72</v>
      </c>
      <c r="Q531" s="30">
        <v>47.94</v>
      </c>
      <c r="R531" s="38">
        <v>0.20638000000000001</v>
      </c>
      <c r="S531" s="32">
        <v>-0.12629000000000001</v>
      </c>
      <c r="T531" s="29">
        <v>0.63843000000000005</v>
      </c>
      <c r="U531" s="29">
        <v>-0.48013</v>
      </c>
      <c r="V531" s="29">
        <v>0.52941000000000005</v>
      </c>
      <c r="W531" s="29">
        <v>9.8040000000000002E-2</v>
      </c>
      <c r="X531" s="30">
        <v>72.2</v>
      </c>
      <c r="Y531" s="29">
        <v>0.28721000000000002</v>
      </c>
      <c r="Z531" s="29">
        <v>0.38997999999999999</v>
      </c>
      <c r="AA531" s="29">
        <v>0.48799999999999999</v>
      </c>
      <c r="AB531" s="30">
        <v>10</v>
      </c>
      <c r="AC531" s="29">
        <v>0.67857000000000001</v>
      </c>
      <c r="AD531" s="30">
        <v>51</v>
      </c>
      <c r="AE531" s="29">
        <v>1</v>
      </c>
      <c r="AF531" s="33">
        <v>9.2949999999999999</v>
      </c>
      <c r="AG531" s="33">
        <v>15.5</v>
      </c>
      <c r="AH531" s="33">
        <v>39.838000000000001</v>
      </c>
      <c r="AI531" s="33">
        <v>94.78</v>
      </c>
      <c r="AJ531" s="33">
        <v>116.167</v>
      </c>
      <c r="AK531" s="34">
        <v>302</v>
      </c>
      <c r="AL531" s="29">
        <v>0.11765</v>
      </c>
      <c r="AM531" s="29">
        <v>0.88234999999999997</v>
      </c>
      <c r="AN531" s="50">
        <v>48422</v>
      </c>
      <c r="AO531" s="30">
        <v>235.1</v>
      </c>
      <c r="AP531" s="29">
        <v>7.7020000000000005E-2</v>
      </c>
      <c r="AQ531" s="29">
        <v>0.1608</v>
      </c>
      <c r="AR531" s="29">
        <v>0</v>
      </c>
      <c r="AS531" s="54">
        <v>24</v>
      </c>
      <c r="AT531" s="29">
        <v>0.11538</v>
      </c>
      <c r="AU531" s="29">
        <v>0.29574</v>
      </c>
      <c r="AV531" s="54">
        <v>24</v>
      </c>
      <c r="AW531" s="29">
        <v>0.11538</v>
      </c>
    </row>
    <row r="532" spans="1:49" x14ac:dyDescent="0.2">
      <c r="A532" s="17" t="str">
        <f t="shared" si="17"/>
        <v>LSHTM</v>
      </c>
      <c r="B532" s="17" t="str">
        <f>IF(AND(OR(NOT(IsForecastDateRestricted),AND(D532&gt;=StartDate,D532&lt;=EndDate)),OR(NOT(IsTargetDateRestricted),AND(F532&gt;=FirstTargetDate,F532&lt;=EndTargetDate)),
OR(AND(Is1Week,E532="1 wk ahead inc death"),AND(Is2Week,E532="2 wk ahead inc death"),AND(Is3Week,E532="3 wk ahead inc death"),AND(Is4Week,E532="4 wk ahead inc death")),
OR(NOT(IsActiveModelsOnly),_xlfn.XLOOKUP(C532,'Model Analyzer'!B$4:B$100,'Model Analyzer'!C$4:C$100))),EvalData!C532,"NA")</f>
        <v>LSHTM</v>
      </c>
      <c r="C532" s="17" t="s">
        <v>21</v>
      </c>
      <c r="D532" s="36" t="d">
        <v>2020-08-03</v>
      </c>
      <c r="E532" s="17" t="s">
        <v>37</v>
      </c>
      <c r="F532" s="36" t="d">
        <v>2020-08-22</v>
      </c>
      <c r="G532" s="30">
        <v>3944</v>
      </c>
      <c r="H532" s="32">
        <v>0.17100000000000001</v>
      </c>
      <c r="I532" s="28">
        <v>0.18661</v>
      </c>
      <c r="J532" s="28">
        <v>0.18661</v>
      </c>
      <c r="K532" s="29">
        <v>0.75</v>
      </c>
      <c r="L532" s="30">
        <v>17</v>
      </c>
      <c r="M532" s="29">
        <v>0.5</v>
      </c>
      <c r="N532" s="30">
        <v>29</v>
      </c>
      <c r="O532" s="30">
        <v>5.14</v>
      </c>
      <c r="P532" s="30">
        <v>3655.24</v>
      </c>
      <c r="Q532" s="30">
        <v>192.86</v>
      </c>
      <c r="R532" s="38">
        <v>0.18998999999999999</v>
      </c>
      <c r="S532" s="32">
        <v>0.15204999999999999</v>
      </c>
      <c r="T532" s="29">
        <v>0.42437999999999998</v>
      </c>
      <c r="U532" s="29">
        <v>0.29626999999999998</v>
      </c>
      <c r="V532" s="29">
        <v>0.55171999999999999</v>
      </c>
      <c r="W532" s="29">
        <v>0.10345</v>
      </c>
      <c r="X532" s="30">
        <v>404.09</v>
      </c>
      <c r="Y532" s="29">
        <v>0.40955000000000003</v>
      </c>
      <c r="Z532" s="29">
        <v>0.28904999999999997</v>
      </c>
      <c r="AA532" s="29">
        <v>0.42199999999999999</v>
      </c>
      <c r="AB532" s="30">
        <v>14</v>
      </c>
      <c r="AC532" s="29">
        <v>0.53571000000000002</v>
      </c>
      <c r="AD532" s="30">
        <v>29</v>
      </c>
      <c r="AE532" s="29">
        <v>0.93103000000000002</v>
      </c>
      <c r="AF532" s="33">
        <v>2.871</v>
      </c>
      <c r="AG532" s="33">
        <v>3.512</v>
      </c>
      <c r="AH532" s="33">
        <v>5.8570000000000002</v>
      </c>
      <c r="AI532" s="33">
        <v>174.03299999999999</v>
      </c>
      <c r="AJ532" s="33">
        <v>13.131</v>
      </c>
      <c r="AK532" s="34">
        <v>236.19300000000001</v>
      </c>
      <c r="AL532" s="29">
        <v>0.24138000000000001</v>
      </c>
      <c r="AM532" s="29">
        <v>0.34483000000000003</v>
      </c>
      <c r="AN532" s="50">
        <v>191042</v>
      </c>
      <c r="AO532" s="30">
        <v>700</v>
      </c>
      <c r="AP532" s="29">
        <v>0.29808000000000001</v>
      </c>
      <c r="AQ532" s="29">
        <v>0.62229000000000001</v>
      </c>
      <c r="AR532" s="29">
        <v>0.20599999999999999</v>
      </c>
      <c r="AS532" s="54">
        <v>16</v>
      </c>
      <c r="AT532" s="29">
        <v>0.42308000000000001</v>
      </c>
      <c r="AU532" s="29">
        <v>0.47615000000000002</v>
      </c>
      <c r="AV532" s="54">
        <v>17</v>
      </c>
      <c r="AW532" s="29">
        <v>0.38462000000000002</v>
      </c>
    </row>
    <row r="533" spans="1:49" x14ac:dyDescent="0.2">
      <c r="A533" s="17" t="str">
        <f t="shared" si="17"/>
        <v>MIT-CovAlliance</v>
      </c>
      <c r="B533" s="17" t="str">
        <f>IF(AND(OR(NOT(IsForecastDateRestricted),AND(D533&gt;=StartDate,D533&lt;=EndDate)),OR(NOT(IsTargetDateRestricted),AND(F533&gt;=FirstTargetDate,F533&lt;=EndTargetDate)),
OR(AND(Is1Week,E533="1 wk ahead inc death"),AND(Is2Week,E533="2 wk ahead inc death"),AND(Is3Week,E533="3 wk ahead inc death"),AND(Is4Week,E533="4 wk ahead inc death")),
OR(NOT(IsActiveModelsOnly),_xlfn.XLOOKUP(C533,'Model Analyzer'!B$4:B$100,'Model Analyzer'!C$4:C$100))),EvalData!C533,"NA")</f>
        <v>MIT-CovAlliance</v>
      </c>
      <c r="C533" s="17" t="s">
        <v>22</v>
      </c>
      <c r="D533" s="36" t="d">
        <v>2020-08-03</v>
      </c>
      <c r="E533" s="17" t="s">
        <v>37</v>
      </c>
      <c r="F533" s="36" t="d">
        <v>2020-08-22</v>
      </c>
      <c r="G533" s="30">
        <v>-5946</v>
      </c>
      <c r="H533" s="32">
        <v>-0.33</v>
      </c>
      <c r="I533" s="28">
        <v>-0.28133000000000002</v>
      </c>
      <c r="J533" s="28">
        <v>-0.39146999999999998</v>
      </c>
      <c r="K533" s="29">
        <v>0</v>
      </c>
      <c r="L533" s="30">
        <v>25</v>
      </c>
      <c r="M533" s="29">
        <v>0.25</v>
      </c>
      <c r="N533" s="30">
        <v>51</v>
      </c>
      <c r="O533" s="30">
        <v>26.63</v>
      </c>
      <c r="P533" s="30">
        <v>4468.67</v>
      </c>
      <c r="Q533" s="30">
        <v>159.19999999999999</v>
      </c>
      <c r="R533" s="38">
        <v>0.28208</v>
      </c>
      <c r="S533" s="32">
        <v>-7.084E-2</v>
      </c>
      <c r="T533" s="29">
        <v>1.0578799999999999</v>
      </c>
      <c r="U533" s="29">
        <v>-0.5907</v>
      </c>
      <c r="V533" s="29">
        <v>0.41176000000000001</v>
      </c>
      <c r="W533" s="29">
        <v>0.23529</v>
      </c>
      <c r="X533" s="30">
        <v>429.08</v>
      </c>
      <c r="Y533" s="29">
        <v>0.44585000000000002</v>
      </c>
      <c r="Z533" s="29">
        <v>0.47086</v>
      </c>
      <c r="AA533" s="29">
        <v>0.35299999999999998</v>
      </c>
      <c r="AB533" s="30">
        <v>16</v>
      </c>
      <c r="AC533" s="29">
        <v>0.46428999999999998</v>
      </c>
      <c r="AD533" s="30">
        <v>51</v>
      </c>
      <c r="AE533" s="29">
        <v>0.92157</v>
      </c>
      <c r="AF533" s="33">
        <v>12.502000000000001</v>
      </c>
      <c r="AG533" s="33">
        <v>12.946999999999999</v>
      </c>
      <c r="AH533" s="33">
        <v>15.054</v>
      </c>
      <c r="AI533" s="33">
        <v>17.215</v>
      </c>
      <c r="AJ533" s="33">
        <v>16.744</v>
      </c>
      <c r="AK533" s="34">
        <v>24</v>
      </c>
      <c r="AL533" s="29">
        <v>1.9609999999999999E-2</v>
      </c>
      <c r="AM533" s="29">
        <v>0.90195999999999998</v>
      </c>
      <c r="AN533" s="50">
        <v>50069</v>
      </c>
      <c r="AO533" s="30">
        <v>204.7</v>
      </c>
      <c r="AP533" s="29">
        <v>0.12342</v>
      </c>
      <c r="AQ533" s="29">
        <v>0.25767000000000001</v>
      </c>
      <c r="AR533" s="29">
        <v>0</v>
      </c>
      <c r="AS533" s="54">
        <v>24</v>
      </c>
      <c r="AT533" s="29">
        <v>0.11538</v>
      </c>
      <c r="AU533" s="29">
        <v>0.41902</v>
      </c>
      <c r="AV533" s="54">
        <v>21</v>
      </c>
      <c r="AW533" s="29">
        <v>0.23077</v>
      </c>
    </row>
    <row r="534" spans="1:49" x14ac:dyDescent="0.2">
      <c r="A534" s="17" t="str">
        <f t="shared" si="17"/>
        <v>MOBS</v>
      </c>
      <c r="B534" s="17" t="str">
        <f>IF(AND(OR(NOT(IsForecastDateRestricted),AND(D534&gt;=StartDate,D534&lt;=EndDate)),OR(NOT(IsTargetDateRestricted),AND(F534&gt;=FirstTargetDate,F534&lt;=EndTargetDate)),
OR(AND(Is1Week,E534="1 wk ahead inc death"),AND(Is2Week,E534="2 wk ahead inc death"),AND(Is3Week,E534="3 wk ahead inc death"),AND(Is4Week,E534="4 wk ahead inc death")),
OR(NOT(IsActiveModelsOnly),_xlfn.XLOOKUP(C534,'Model Analyzer'!B$4:B$100,'Model Analyzer'!C$4:C$100))),EvalData!C534,"NA")</f>
        <v>MOBS</v>
      </c>
      <c r="C534" s="17" t="s">
        <v>24</v>
      </c>
      <c r="D534" s="36" t="d">
        <v>2020-08-03</v>
      </c>
      <c r="E534" s="17" t="s">
        <v>37</v>
      </c>
      <c r="F534" s="36" t="d">
        <v>2020-08-22</v>
      </c>
      <c r="G534" s="30">
        <v>9997</v>
      </c>
      <c r="H534" s="32">
        <v>0.38700000000000001</v>
      </c>
      <c r="I534" s="28">
        <v>0.47300999999999999</v>
      </c>
      <c r="J534" s="28">
        <v>0.47300999999999999</v>
      </c>
      <c r="K534" s="29">
        <v>0</v>
      </c>
      <c r="L534" s="30">
        <v>29</v>
      </c>
      <c r="M534" s="29">
        <v>0.125</v>
      </c>
      <c r="N534" s="30">
        <v>50</v>
      </c>
      <c r="O534" s="30">
        <v>29.33</v>
      </c>
      <c r="P534" s="30">
        <v>12797.06</v>
      </c>
      <c r="Q534" s="30">
        <v>247.7</v>
      </c>
      <c r="R534" s="38">
        <v>0.36498999999999998</v>
      </c>
      <c r="S534" s="32">
        <v>0.10748000000000001</v>
      </c>
      <c r="T534" s="29">
        <v>1.0538400000000001</v>
      </c>
      <c r="U534" s="29">
        <v>0.25317000000000001</v>
      </c>
      <c r="V534" s="29">
        <v>0.36</v>
      </c>
      <c r="W534" s="29">
        <v>0.3</v>
      </c>
      <c r="X534" s="30">
        <v>766.28</v>
      </c>
      <c r="Y534" s="29">
        <v>0.80037000000000003</v>
      </c>
      <c r="Z534" s="29">
        <v>0.54325000000000001</v>
      </c>
      <c r="AA534" s="29">
        <v>0.124</v>
      </c>
      <c r="AB534" s="30">
        <v>23</v>
      </c>
      <c r="AC534" s="29">
        <v>0.21429000000000001</v>
      </c>
      <c r="AD534" s="30">
        <v>50</v>
      </c>
      <c r="AE534" s="29">
        <v>0.57999999999999996</v>
      </c>
      <c r="AF534" s="33">
        <v>1.5740000000000001</v>
      </c>
      <c r="AG534" s="33">
        <v>1.7569999999999999</v>
      </c>
      <c r="AH534" s="33">
        <v>2.5169999999999999</v>
      </c>
      <c r="AI534" s="33">
        <v>14.606</v>
      </c>
      <c r="AJ534" s="33">
        <v>5.452</v>
      </c>
      <c r="AK534" s="34">
        <v>13.4</v>
      </c>
      <c r="AL534" s="29">
        <v>0.1</v>
      </c>
      <c r="AM534" s="29">
        <v>0.1</v>
      </c>
      <c r="AN534" s="50">
        <v>270761</v>
      </c>
      <c r="AO534" s="30">
        <v>650.6</v>
      </c>
      <c r="AP534" s="29">
        <v>0.51280999999999999</v>
      </c>
      <c r="AQ534" s="29">
        <v>1</v>
      </c>
      <c r="AR534" s="29">
        <v>0.39200000000000002</v>
      </c>
      <c r="AS534" s="54">
        <v>9</v>
      </c>
      <c r="AT534" s="29">
        <v>0.69230999999999998</v>
      </c>
      <c r="AU534" s="29">
        <v>0.59855999999999998</v>
      </c>
      <c r="AV534" s="54">
        <v>15</v>
      </c>
      <c r="AW534" s="29">
        <v>0.46154000000000001</v>
      </c>
    </row>
    <row r="535" spans="1:49" x14ac:dyDescent="0.2">
      <c r="A535" s="17" t="str">
        <f t="shared" si="17"/>
        <v>NotreDame-Mobility</v>
      </c>
      <c r="B535" s="17" t="str">
        <f>IF(AND(OR(NOT(IsForecastDateRestricted),AND(D535&gt;=StartDate,D535&lt;=EndDate)),OR(NOT(IsTargetDateRestricted),AND(F535&gt;=FirstTargetDate,F535&lt;=EndTargetDate)),
OR(AND(Is1Week,E535="1 wk ahead inc death"),AND(Is2Week,E535="2 wk ahead inc death"),AND(Is3Week,E535="3 wk ahead inc death"),AND(Is4Week,E535="4 wk ahead inc death")),
OR(NOT(IsActiveModelsOnly),_xlfn.XLOOKUP(C535,'Model Analyzer'!B$4:B$100,'Model Analyzer'!C$4:C$100))),EvalData!C535,"NA")</f>
        <v>NotreDame-Mobility</v>
      </c>
      <c r="C535" s="17" t="s">
        <v>25</v>
      </c>
      <c r="D535" s="36" t="d">
        <v>2020-08-03</v>
      </c>
      <c r="E535" s="17" t="s">
        <v>37</v>
      </c>
      <c r="F535" s="36" t="d">
        <v>2020-08-22</v>
      </c>
      <c r="G535" s="30">
        <v>-4793</v>
      </c>
      <c r="H535" s="32">
        <v>-0.25700000000000001</v>
      </c>
      <c r="I535" s="28">
        <v>-0.22678000000000001</v>
      </c>
      <c r="J535" s="28">
        <v>-0.29329</v>
      </c>
      <c r="K535" s="29">
        <v>0</v>
      </c>
      <c r="L535" s="30">
        <v>21</v>
      </c>
      <c r="M535" s="29">
        <v>0.375</v>
      </c>
      <c r="N535" s="30">
        <v>51</v>
      </c>
      <c r="O535" s="30">
        <v>29.5</v>
      </c>
      <c r="P535" s="30">
        <v>6729.08</v>
      </c>
      <c r="Q535" s="30">
        <v>175.57</v>
      </c>
      <c r="R535" s="38">
        <v>0.46584999999999999</v>
      </c>
      <c r="S535" s="32">
        <v>-0.34175</v>
      </c>
      <c r="T535" s="29">
        <v>1.06918</v>
      </c>
      <c r="U535" s="29">
        <v>-0.49031000000000002</v>
      </c>
      <c r="V535" s="29">
        <v>0.21568999999999999</v>
      </c>
      <c r="W535" s="29">
        <v>0.45097999999999999</v>
      </c>
      <c r="X535" s="30">
        <v>379.4</v>
      </c>
      <c r="Y535" s="29">
        <v>0.59377999999999997</v>
      </c>
      <c r="Z535" s="29">
        <v>0.59399000000000002</v>
      </c>
      <c r="AA535" s="29">
        <v>0.104</v>
      </c>
      <c r="AB535" s="30">
        <v>24</v>
      </c>
      <c r="AC535" s="29">
        <v>0.17857000000000001</v>
      </c>
      <c r="AD535" s="30">
        <v>51</v>
      </c>
      <c r="AE535" s="29">
        <v>0.82352999999999998</v>
      </c>
      <c r="AF535" s="33">
        <v>3.5579999999999998</v>
      </c>
      <c r="AG535" s="33">
        <v>5.8090000000000002</v>
      </c>
      <c r="AH535" s="33">
        <v>21.818000000000001</v>
      </c>
      <c r="AI535" s="33">
        <v>83.950999999999993</v>
      </c>
      <c r="AJ535" s="33">
        <v>93</v>
      </c>
      <c r="AK535" s="34">
        <v>266</v>
      </c>
      <c r="AL535" s="29">
        <v>0.11765</v>
      </c>
      <c r="AM535" s="29">
        <v>0.56862999999999997</v>
      </c>
      <c r="AN535" s="50">
        <v>122901</v>
      </c>
      <c r="AO535" s="30">
        <v>273.89999999999998</v>
      </c>
      <c r="AP535" s="29">
        <v>0.17180999999999999</v>
      </c>
      <c r="AQ535" s="29">
        <v>0.35868</v>
      </c>
      <c r="AR535" s="29">
        <v>0.14399999999999999</v>
      </c>
      <c r="AS535" s="54">
        <v>20</v>
      </c>
      <c r="AT535" s="29">
        <v>0.26923000000000002</v>
      </c>
      <c r="AU535" s="29">
        <v>0.45557999999999998</v>
      </c>
      <c r="AV535" s="54">
        <v>19</v>
      </c>
      <c r="AW535" s="29">
        <v>0.30769000000000002</v>
      </c>
    </row>
    <row r="536" spans="1:49" x14ac:dyDescent="0.2">
      <c r="A536" s="17" t="str">
        <f t="shared" si="17"/>
        <v>Oliver Wyman</v>
      </c>
      <c r="B536" s="17" t="str">
        <f>IF(AND(OR(NOT(IsForecastDateRestricted),AND(D536&gt;=StartDate,D536&lt;=EndDate)),OR(NOT(IsTargetDateRestricted),AND(F536&gt;=FirstTargetDate,F536&lt;=EndTargetDate)),
OR(AND(Is1Week,E536="1 wk ahead inc death"),AND(Is2Week,E536="2 wk ahead inc death"),AND(Is3Week,E536="3 wk ahead inc death"),AND(Is4Week,E536="4 wk ahead inc death")),
OR(NOT(IsActiveModelsOnly),_xlfn.XLOOKUP(C536,'Model Analyzer'!B$4:B$100,'Model Analyzer'!C$4:C$100))),EvalData!C536,"NA")</f>
        <v>Oliver Wyman</v>
      </c>
      <c r="C536" s="17" t="s">
        <v>26</v>
      </c>
      <c r="D536" s="36" t="d">
        <v>2020-08-03</v>
      </c>
      <c r="E536" s="17" t="s">
        <v>37</v>
      </c>
      <c r="F536" s="36" t="d">
        <v>2020-08-22</v>
      </c>
      <c r="G536" s="30">
        <v>2042</v>
      </c>
      <c r="H536" s="32">
        <v>9.1999999999999998E-2</v>
      </c>
      <c r="I536" s="28">
        <v>9.6619999999999998E-2</v>
      </c>
      <c r="J536" s="28">
        <v>9.6619999999999998E-2</v>
      </c>
      <c r="K536" s="29">
        <v>0.9</v>
      </c>
      <c r="L536" s="30">
        <v>8</v>
      </c>
      <c r="M536" s="29">
        <v>0.78125</v>
      </c>
      <c r="N536" s="30">
        <v>51</v>
      </c>
      <c r="O536" s="30">
        <v>12.04</v>
      </c>
      <c r="P536" s="30">
        <v>1694.22</v>
      </c>
      <c r="Q536" s="30">
        <v>70.55</v>
      </c>
      <c r="R536" s="38">
        <v>0.21329999999999999</v>
      </c>
      <c r="S536" s="32">
        <v>0.15354000000000001</v>
      </c>
      <c r="T536" s="29">
        <v>0.52598</v>
      </c>
      <c r="U536" s="29">
        <v>0.16979</v>
      </c>
      <c r="V536" s="29">
        <v>0.41176000000000001</v>
      </c>
      <c r="W536" s="29">
        <v>0.11765</v>
      </c>
      <c r="X536" s="30">
        <v>131.25</v>
      </c>
      <c r="Y536" s="29">
        <v>0.42380000000000001</v>
      </c>
      <c r="Z536" s="29">
        <v>0.34845999999999999</v>
      </c>
      <c r="AA536" s="29">
        <v>0.55500000000000005</v>
      </c>
      <c r="AB536" s="30">
        <v>6</v>
      </c>
      <c r="AC536" s="29">
        <v>0.82142999999999999</v>
      </c>
      <c r="AD536" s="30">
        <v>51</v>
      </c>
      <c r="AE536" s="29">
        <v>1</v>
      </c>
      <c r="AF536" s="33">
        <v>2.5129999999999999</v>
      </c>
      <c r="AG536" s="33">
        <v>3.6989999999999998</v>
      </c>
      <c r="AH536" s="33">
        <v>7.3170000000000002</v>
      </c>
      <c r="AI536" s="33">
        <v>80.896000000000001</v>
      </c>
      <c r="AJ536" s="33">
        <v>44.95</v>
      </c>
      <c r="AK536" s="34">
        <v>176</v>
      </c>
      <c r="AL536" s="29">
        <v>0.19608</v>
      </c>
      <c r="AM536" s="29">
        <v>0.39216000000000001</v>
      </c>
      <c r="AN536" s="50">
        <v>31388</v>
      </c>
      <c r="AO536" s="30">
        <v>135.1</v>
      </c>
      <c r="AP536" s="29">
        <v>0.26391999999999999</v>
      </c>
      <c r="AQ536" s="29">
        <v>0.55096999999999996</v>
      </c>
      <c r="AR536" s="29">
        <v>0.433</v>
      </c>
      <c r="AS536" s="54">
        <v>8</v>
      </c>
      <c r="AT536" s="29">
        <v>0.73077000000000003</v>
      </c>
      <c r="AU536" s="29">
        <v>0.79837000000000002</v>
      </c>
      <c r="AV536" s="54">
        <v>10</v>
      </c>
      <c r="AW536" s="29">
        <v>0.65385000000000004</v>
      </c>
    </row>
    <row r="537" spans="1:49" x14ac:dyDescent="0.2">
      <c r="A537" s="17" t="str">
        <f t="shared" si="17"/>
        <v>PSI</v>
      </c>
      <c r="B537" s="17" t="str">
        <f>IF(AND(OR(NOT(IsForecastDateRestricted),AND(D537&gt;=StartDate,D537&lt;=EndDate)),OR(NOT(IsTargetDateRestricted),AND(F537&gt;=FirstTargetDate,F537&lt;=EndTargetDate)),
OR(AND(Is1Week,E537="1 wk ahead inc death"),AND(Is2Week,E537="2 wk ahead inc death"),AND(Is3Week,E537="3 wk ahead inc death"),AND(Is4Week,E537="4 wk ahead inc death")),
OR(NOT(IsActiveModelsOnly),_xlfn.XLOOKUP(C537,'Model Analyzer'!B$4:B$100,'Model Analyzer'!C$4:C$100))),EvalData!C537,"NA")</f>
        <v>PSI</v>
      </c>
      <c r="C537" s="17" t="s">
        <v>27</v>
      </c>
      <c r="D537" s="36" t="d">
        <v>2020-08-03</v>
      </c>
      <c r="E537" s="17" t="s">
        <v>37</v>
      </c>
      <c r="F537" s="36" t="d">
        <v>2020-08-22</v>
      </c>
      <c r="G537" s="30">
        <v>19434</v>
      </c>
      <c r="H537" s="32">
        <v>0.65200000000000002</v>
      </c>
      <c r="I537" s="28">
        <v>0.91952</v>
      </c>
      <c r="J537" s="28">
        <v>0.91952</v>
      </c>
      <c r="K537" s="29">
        <v>0</v>
      </c>
      <c r="L537" s="30">
        <v>31</v>
      </c>
      <c r="M537" s="29">
        <v>6.25E-2</v>
      </c>
      <c r="N537" s="30">
        <v>51</v>
      </c>
      <c r="O537" s="30">
        <v>50.06</v>
      </c>
      <c r="P537" s="30">
        <v>38823.99</v>
      </c>
      <c r="Q537" s="30">
        <v>445</v>
      </c>
      <c r="R537" s="38">
        <v>0.59167999999999998</v>
      </c>
      <c r="S537" s="32">
        <v>0.20383999999999999</v>
      </c>
      <c r="T537" s="29">
        <v>2.0208200000000001</v>
      </c>
      <c r="U537" s="29">
        <v>-0.46817999999999999</v>
      </c>
      <c r="V537" s="29">
        <v>0.11765</v>
      </c>
      <c r="W537" s="29">
        <v>0.45097999999999999</v>
      </c>
      <c r="X537" s="30">
        <v>1456.46</v>
      </c>
      <c r="Y537" s="29">
        <v>0.99695</v>
      </c>
      <c r="Z537" s="29">
        <v>0.70437000000000005</v>
      </c>
      <c r="AA537" s="29">
        <v>3.5000000000000003E-2</v>
      </c>
      <c r="AB537" s="30">
        <v>27</v>
      </c>
      <c r="AC537" s="29">
        <v>7.1429999999999993E-2</v>
      </c>
      <c r="AD537" s="30">
        <v>51</v>
      </c>
      <c r="AE537" s="29">
        <v>0.35293999999999998</v>
      </c>
      <c r="AF537" s="33">
        <v>1.333</v>
      </c>
      <c r="AG537" s="33">
        <v>1.5129999999999999</v>
      </c>
      <c r="AH537" s="33">
        <v>1.889</v>
      </c>
      <c r="AI537" s="33">
        <v>11.904</v>
      </c>
      <c r="AJ537" s="33">
        <v>6.9740000000000002</v>
      </c>
      <c r="AK537" s="34">
        <v>20.25</v>
      </c>
      <c r="AL537" s="29">
        <v>9.8040000000000002E-2</v>
      </c>
      <c r="AM537" s="29">
        <v>0.13725000000000001</v>
      </c>
      <c r="AN537" s="50">
        <v>652516</v>
      </c>
      <c r="AO537" s="30">
        <v>1073.4000000000001</v>
      </c>
      <c r="AP537" s="29">
        <v>0.55110000000000003</v>
      </c>
      <c r="AQ537" s="29">
        <v>1</v>
      </c>
      <c r="AR537" s="29">
        <v>0.124</v>
      </c>
      <c r="AS537" s="54">
        <v>21</v>
      </c>
      <c r="AT537" s="29">
        <v>0.23077</v>
      </c>
      <c r="AU537" s="29">
        <v>0.37152000000000002</v>
      </c>
      <c r="AV537" s="54">
        <v>22</v>
      </c>
      <c r="AW537" s="29">
        <v>0.19231000000000001</v>
      </c>
    </row>
    <row r="538" spans="1:49" x14ac:dyDescent="0.2">
      <c r="A538" s="17" t="str">
        <f t="shared" si="17"/>
        <v>QJHong</v>
      </c>
      <c r="B538" s="17" t="str">
        <f>IF(AND(OR(NOT(IsForecastDateRestricted),AND(D538&gt;=StartDate,D538&lt;=EndDate)),OR(NOT(IsTargetDateRestricted),AND(F538&gt;=FirstTargetDate,F538&lt;=EndTargetDate)),
OR(AND(Is1Week,E538="1 wk ahead inc death"),AND(Is2Week,E538="2 wk ahead inc death"),AND(Is3Week,E538="3 wk ahead inc death"),AND(Is4Week,E538="4 wk ahead inc death")),
OR(NOT(IsActiveModelsOnly),_xlfn.XLOOKUP(C538,'Model Analyzer'!B$4:B$100,'Model Analyzer'!C$4:C$100))),EvalData!C538,"NA")</f>
        <v>QJHong</v>
      </c>
      <c r="C538" s="17" t="s">
        <v>28</v>
      </c>
      <c r="D538" s="36" t="d">
        <v>2020-08-03</v>
      </c>
      <c r="E538" s="17" t="s">
        <v>37</v>
      </c>
      <c r="F538" s="36" t="d">
        <v>2020-08-22</v>
      </c>
      <c r="G538" s="30">
        <v>3049</v>
      </c>
      <c r="H538" s="32">
        <v>0.13500000000000001</v>
      </c>
      <c r="I538" s="28">
        <v>0.14426</v>
      </c>
      <c r="J538" s="28">
        <v>0.14426</v>
      </c>
      <c r="K538" s="29">
        <v>0.75</v>
      </c>
      <c r="L538" s="30">
        <v>13</v>
      </c>
      <c r="M538" s="29">
        <v>0.625</v>
      </c>
      <c r="O538" s="30"/>
      <c r="P538" s="30"/>
      <c r="Q538" s="30"/>
      <c r="R538" s="38"/>
    </row>
    <row r="539" spans="1:49" x14ac:dyDescent="0.2">
      <c r="A539" s="17" t="str">
        <f t="shared" si="17"/>
        <v>RPI-UW</v>
      </c>
      <c r="B539" s="17" t="str">
        <f>IF(AND(OR(NOT(IsForecastDateRestricted),AND(D539&gt;=StartDate,D539&lt;=EndDate)),OR(NOT(IsTargetDateRestricted),AND(F539&gt;=FirstTargetDate,F539&lt;=EndTargetDate)),
OR(AND(Is1Week,E539="1 wk ahead inc death"),AND(Is2Week,E539="2 wk ahead inc death"),AND(Is3Week,E539="3 wk ahead inc death"),AND(Is4Week,E539="4 wk ahead inc death")),
OR(NOT(IsActiveModelsOnly),_xlfn.XLOOKUP(C539,'Model Analyzer'!B$4:B$100,'Model Analyzer'!C$4:C$100))),EvalData!C539,"NA")</f>
        <v>RPI-UW</v>
      </c>
      <c r="C539" s="17" t="s">
        <v>49</v>
      </c>
      <c r="D539" s="36" t="d">
        <v>2020-08-03</v>
      </c>
      <c r="E539" s="17" t="s">
        <v>37</v>
      </c>
      <c r="F539" s="36" t="d">
        <v>2020-08-22</v>
      </c>
      <c r="G539" s="30">
        <v>9592</v>
      </c>
      <c r="H539" s="32">
        <v>0.374</v>
      </c>
      <c r="I539" s="28">
        <v>0.45384000000000002</v>
      </c>
      <c r="J539" s="28">
        <v>0.45384000000000002</v>
      </c>
      <c r="K539" s="29">
        <v>0</v>
      </c>
      <c r="L539" s="30">
        <v>28</v>
      </c>
      <c r="M539" s="29">
        <v>0.15625</v>
      </c>
      <c r="O539" s="30"/>
      <c r="P539" s="30"/>
      <c r="Q539" s="30"/>
      <c r="R539" s="38"/>
    </row>
    <row r="540" spans="1:49" x14ac:dyDescent="0.2">
      <c r="A540" s="17" t="str">
        <f t="shared" si="17"/>
        <v>STH</v>
      </c>
      <c r="B540" s="17" t="str">
        <f>IF(AND(OR(NOT(IsForecastDateRestricted),AND(D540&gt;=StartDate,D540&lt;=EndDate)),OR(NOT(IsTargetDateRestricted),AND(F540&gt;=FirstTargetDate,F540&lt;=EndTargetDate)),
OR(AND(Is1Week,E540="1 wk ahead inc death"),AND(Is2Week,E540="2 wk ahead inc death"),AND(Is3Week,E540="3 wk ahead inc death"),AND(Is4Week,E540="4 wk ahead inc death")),
OR(NOT(IsActiveModelsOnly),_xlfn.XLOOKUP(C540,'Model Analyzer'!B$4:B$100,'Model Analyzer'!C$4:C$100))),EvalData!C540,"NA")</f>
        <v>STH</v>
      </c>
      <c r="C540" s="17" t="s">
        <v>42</v>
      </c>
      <c r="D540" s="36" t="d">
        <v>2020-08-03</v>
      </c>
      <c r="E540" s="17" t="s">
        <v>37</v>
      </c>
      <c r="F540" s="36" t="d">
        <v>2020-08-22</v>
      </c>
      <c r="G540" s="30">
        <v>20638</v>
      </c>
      <c r="H540" s="32">
        <v>0.68100000000000005</v>
      </c>
      <c r="I540" s="28">
        <v>0.97648000000000001</v>
      </c>
      <c r="J540" s="28">
        <v>0.97648000000000001</v>
      </c>
      <c r="K540" s="29">
        <v>0</v>
      </c>
      <c r="L540" s="30">
        <v>32</v>
      </c>
      <c r="M540" s="29">
        <v>3.125E-2</v>
      </c>
      <c r="O540" s="30"/>
      <c r="P540" s="30"/>
      <c r="Q540" s="30"/>
      <c r="R540" s="38"/>
    </row>
    <row r="541" spans="1:49" x14ac:dyDescent="0.2">
      <c r="A541" s="17" t="str">
        <f t="shared" si="17"/>
        <v>UA</v>
      </c>
      <c r="B541" s="17" t="str">
        <f>IF(AND(OR(NOT(IsForecastDateRestricted),AND(D541&gt;=StartDate,D541&lt;=EndDate)),OR(NOT(IsTargetDateRestricted),AND(F541&gt;=FirstTargetDate,F541&lt;=EndTargetDate)),
OR(AND(Is1Week,E541="1 wk ahead inc death"),AND(Is2Week,E541="2 wk ahead inc death"),AND(Is3Week,E541="3 wk ahead inc death"),AND(Is4Week,E541="4 wk ahead inc death")),
OR(NOT(IsActiveModelsOnly),_xlfn.XLOOKUP(C541,'Model Analyzer'!B$4:B$100,'Model Analyzer'!C$4:C$100))),EvalData!C541,"NA")</f>
        <v>UA</v>
      </c>
      <c r="C541" s="17" t="s">
        <v>29</v>
      </c>
      <c r="D541" s="36" t="d">
        <v>2020-08-03</v>
      </c>
      <c r="E541" s="17" t="s">
        <v>37</v>
      </c>
      <c r="F541" s="36" t="d">
        <v>2020-08-22</v>
      </c>
      <c r="G541" s="30">
        <v>-2024</v>
      </c>
      <c r="H541" s="32">
        <v>-0.10100000000000001</v>
      </c>
      <c r="I541" s="28">
        <v>-9.5769999999999994E-2</v>
      </c>
      <c r="J541" s="28">
        <v>-0.10591</v>
      </c>
      <c r="K541" s="29">
        <v>0.75</v>
      </c>
      <c r="L541" s="30">
        <v>10</v>
      </c>
      <c r="M541" s="29">
        <v>0.71875</v>
      </c>
      <c r="N541" s="30">
        <v>51</v>
      </c>
      <c r="O541" s="30">
        <v>12.65</v>
      </c>
      <c r="P541" s="30">
        <v>1879.41</v>
      </c>
      <c r="Q541" s="30">
        <v>89.65</v>
      </c>
      <c r="R541" s="38">
        <v>0.26973000000000003</v>
      </c>
      <c r="S541" s="32">
        <v>-3.6179999999999997E-2</v>
      </c>
      <c r="T541" s="29">
        <v>0.54715000000000003</v>
      </c>
      <c r="U541" s="29">
        <v>1.6469999999999999E-2</v>
      </c>
      <c r="V541" s="29">
        <v>0.43136999999999998</v>
      </c>
      <c r="W541" s="29">
        <v>0.13725000000000001</v>
      </c>
      <c r="X541" s="30">
        <v>192.89</v>
      </c>
      <c r="Y541" s="29">
        <v>0.42427999999999999</v>
      </c>
      <c r="Z541" s="29">
        <v>0.36058000000000001</v>
      </c>
      <c r="AA541" s="29">
        <v>0.54800000000000004</v>
      </c>
      <c r="AB541" s="30">
        <v>7</v>
      </c>
      <c r="AC541" s="29">
        <v>0.78571000000000002</v>
      </c>
      <c r="AD541" s="30">
        <v>51</v>
      </c>
      <c r="AE541" s="29">
        <v>0.80391999999999997</v>
      </c>
      <c r="AF541" s="33">
        <v>1.5489999999999999</v>
      </c>
      <c r="AG541" s="33">
        <v>1.994</v>
      </c>
      <c r="AH541" s="33">
        <v>3.6429999999999998</v>
      </c>
      <c r="AI541" s="33">
        <v>4.03</v>
      </c>
      <c r="AJ541" s="33">
        <v>4.5730000000000004</v>
      </c>
      <c r="AK541" s="34">
        <v>6</v>
      </c>
      <c r="AL541" s="29">
        <v>0.23529</v>
      </c>
      <c r="AM541" s="29">
        <v>1.9609999999999999E-2</v>
      </c>
      <c r="AN541" s="50">
        <v>32060</v>
      </c>
      <c r="AO541" s="30">
        <v>218.7</v>
      </c>
      <c r="AP541" s="29">
        <v>0.49087999999999998</v>
      </c>
      <c r="AQ541" s="29">
        <v>1</v>
      </c>
      <c r="AR541" s="29">
        <v>0.57799999999999996</v>
      </c>
      <c r="AS541" s="54">
        <v>3</v>
      </c>
      <c r="AT541" s="29">
        <v>0.92308000000000001</v>
      </c>
      <c r="AU541" s="29">
        <v>0.84623000000000004</v>
      </c>
      <c r="AV541" s="54">
        <v>7</v>
      </c>
      <c r="AW541" s="29">
        <v>0.76922999999999997</v>
      </c>
    </row>
    <row r="542" spans="1:49" x14ac:dyDescent="0.2">
      <c r="A542" s="17" t="str">
        <f t="shared" si="17"/>
        <v>UCLA</v>
      </c>
      <c r="B542" s="17" t="str">
        <f>IF(AND(OR(NOT(IsForecastDateRestricted),AND(D542&gt;=StartDate,D542&lt;=EndDate)),OR(NOT(IsTargetDateRestricted),AND(F542&gt;=FirstTargetDate,F542&lt;=EndTargetDate)),
OR(AND(Is1Week,E542="1 wk ahead inc death"),AND(Is2Week,E542="2 wk ahead inc death"),AND(Is3Week,E542="3 wk ahead inc death"),AND(Is4Week,E542="4 wk ahead inc death")),
OR(NOT(IsActiveModelsOnly),_xlfn.XLOOKUP(C542,'Model Analyzer'!B$4:B$100,'Model Analyzer'!C$4:C$100))),EvalData!C542,"NA")</f>
        <v>UCLA</v>
      </c>
      <c r="C542" s="17" t="s">
        <v>30</v>
      </c>
      <c r="D542" s="36" t="d">
        <v>2020-08-03</v>
      </c>
      <c r="E542" s="17" t="s">
        <v>37</v>
      </c>
      <c r="F542" s="36" t="d">
        <v>2020-08-22</v>
      </c>
      <c r="G542" s="30">
        <v>3733</v>
      </c>
      <c r="H542" s="32">
        <v>0.16300000000000001</v>
      </c>
      <c r="I542" s="28">
        <v>0.17663000000000001</v>
      </c>
      <c r="J542" s="28">
        <v>0.17663000000000001</v>
      </c>
      <c r="K542" s="29">
        <v>0.75</v>
      </c>
      <c r="L542" s="30">
        <v>15</v>
      </c>
      <c r="M542" s="29">
        <v>0.5625</v>
      </c>
      <c r="N542" s="30">
        <v>51</v>
      </c>
      <c r="O542" s="30">
        <v>19.37</v>
      </c>
      <c r="P542" s="30">
        <v>2103.08</v>
      </c>
      <c r="Q542" s="30">
        <v>101.88</v>
      </c>
      <c r="R542" s="38">
        <v>0.25989000000000001</v>
      </c>
      <c r="S542" s="32">
        <v>8.3110000000000003E-2</v>
      </c>
      <c r="T542" s="29">
        <v>0.86116999999999999</v>
      </c>
      <c r="U542" s="29">
        <v>-0.29397000000000001</v>
      </c>
      <c r="V542" s="29">
        <v>0.43136999999999998</v>
      </c>
      <c r="W542" s="29">
        <v>0.11765</v>
      </c>
      <c r="X542" s="30">
        <v>271.10000000000002</v>
      </c>
      <c r="Y542" s="29">
        <v>0.39495000000000002</v>
      </c>
      <c r="Z542" s="29">
        <v>0.35838999999999999</v>
      </c>
      <c r="AA542" s="29">
        <v>0.497</v>
      </c>
      <c r="AB542" s="30">
        <v>9</v>
      </c>
      <c r="AC542" s="29">
        <v>0.71428999999999998</v>
      </c>
      <c r="AD542" s="30">
        <v>51</v>
      </c>
      <c r="AE542" s="29">
        <v>0.23529</v>
      </c>
      <c r="AF542" s="33">
        <v>1.107</v>
      </c>
      <c r="AG542" s="33">
        <v>1.1379999999999999</v>
      </c>
      <c r="AH542" s="33">
        <v>1.1830000000000001</v>
      </c>
      <c r="AI542" s="33">
        <v>3.46</v>
      </c>
      <c r="AJ542" s="33">
        <v>1.3129999999999999</v>
      </c>
      <c r="AK542" s="34">
        <v>2</v>
      </c>
      <c r="AL542" s="29">
        <v>0</v>
      </c>
      <c r="AM542" s="29">
        <v>3.9219999999999998E-2</v>
      </c>
      <c r="AN542" s="50">
        <v>157925</v>
      </c>
      <c r="AO542" s="30">
        <v>528.9</v>
      </c>
      <c r="AP542" s="29">
        <v>0.82116</v>
      </c>
      <c r="AQ542" s="29">
        <v>1</v>
      </c>
      <c r="AR542" s="29">
        <v>0.20599999999999999</v>
      </c>
      <c r="AS542" s="54">
        <v>16</v>
      </c>
      <c r="AT542" s="29">
        <v>0.42308000000000001</v>
      </c>
      <c r="AU542" s="29">
        <v>0.24768000000000001</v>
      </c>
      <c r="AV542" s="54">
        <v>25</v>
      </c>
      <c r="AW542" s="29">
        <v>7.6920000000000002E-2</v>
      </c>
    </row>
    <row r="543" spans="1:49" x14ac:dyDescent="0.2">
      <c r="A543" s="17" t="str">
        <f t="shared" si="17"/>
        <v>UCM</v>
      </c>
      <c r="B543" s="17" t="str">
        <f>IF(AND(OR(NOT(IsForecastDateRestricted),AND(D543&gt;=StartDate,D543&lt;=EndDate)),OR(NOT(IsTargetDateRestricted),AND(F543&gt;=FirstTargetDate,F543&lt;=EndTargetDate)),
OR(AND(Is1Week,E543="1 wk ahead inc death"),AND(Is2Week,E543="2 wk ahead inc death"),AND(Is3Week,E543="3 wk ahead inc death"),AND(Is4Week,E543="4 wk ahead inc death")),
OR(NOT(IsActiveModelsOnly),_xlfn.XLOOKUP(C543,'Model Analyzer'!B$4:B$100,'Model Analyzer'!C$4:C$100))),EvalData!C543,"NA")</f>
        <v>UCM</v>
      </c>
      <c r="C543" s="17" t="s">
        <v>48</v>
      </c>
      <c r="D543" s="36" t="d">
        <v>2020-08-03</v>
      </c>
      <c r="E543" s="17" t="s">
        <v>37</v>
      </c>
      <c r="F543" s="36" t="d">
        <v>2020-08-22</v>
      </c>
      <c r="G543" s="30">
        <v>-4430</v>
      </c>
      <c r="H543" s="32">
        <v>-0.23499999999999999</v>
      </c>
      <c r="I543" s="28">
        <v>-0.20960000000000001</v>
      </c>
      <c r="J543" s="28">
        <v>-0.26518999999999998</v>
      </c>
      <c r="K543" s="29">
        <v>0.75</v>
      </c>
      <c r="L543" s="30">
        <v>20</v>
      </c>
      <c r="M543" s="29">
        <v>0.40625</v>
      </c>
      <c r="O543" s="30"/>
      <c r="P543" s="30"/>
      <c r="Q543" s="30"/>
      <c r="R543" s="38"/>
    </row>
    <row r="544" spans="1:49" x14ac:dyDescent="0.2">
      <c r="A544" s="17" t="str">
        <f t="shared" si="17"/>
        <v>UM</v>
      </c>
      <c r="B544" s="17" t="str">
        <f>IF(AND(OR(NOT(IsForecastDateRestricted),AND(D544&gt;=StartDate,D544&lt;=EndDate)),OR(NOT(IsTargetDateRestricted),AND(F544&gt;=FirstTargetDate,F544&lt;=EndTargetDate)),
OR(AND(Is1Week,E544="1 wk ahead inc death"),AND(Is2Week,E544="2 wk ahead inc death"),AND(Is3Week,E544="3 wk ahead inc death"),AND(Is4Week,E544="4 wk ahead inc death")),
OR(NOT(IsActiveModelsOnly),_xlfn.XLOOKUP(C544,'Model Analyzer'!B$4:B$100,'Model Analyzer'!C$4:C$100))),EvalData!C544,"NA")</f>
        <v>UM</v>
      </c>
      <c r="C544" s="17" t="s">
        <v>31</v>
      </c>
      <c r="D544" s="36" t="d">
        <v>2020-08-03</v>
      </c>
      <c r="E544" s="17" t="s">
        <v>37</v>
      </c>
      <c r="F544" s="36" t="d">
        <v>2020-08-22</v>
      </c>
      <c r="G544" s="30">
        <v>-6474</v>
      </c>
      <c r="H544" s="32">
        <v>-0.36599999999999999</v>
      </c>
      <c r="I544" s="28">
        <v>-0.30631999999999998</v>
      </c>
      <c r="J544" s="28">
        <v>-0.44157999999999997</v>
      </c>
      <c r="K544" s="29">
        <v>0</v>
      </c>
      <c r="L544" s="30">
        <v>27</v>
      </c>
      <c r="M544" s="29">
        <v>0.1875</v>
      </c>
      <c r="N544" s="30">
        <v>30</v>
      </c>
      <c r="O544" s="30">
        <v>9.86</v>
      </c>
      <c r="P544" s="30">
        <v>2659.65</v>
      </c>
      <c r="Q544" s="30">
        <v>142.6</v>
      </c>
      <c r="R544" s="38">
        <v>0.26995999999999998</v>
      </c>
      <c r="S544" s="32">
        <v>-5.4300000000000001E-2</v>
      </c>
      <c r="T544" s="29">
        <v>0.65795000000000003</v>
      </c>
      <c r="U544" s="29">
        <v>0.19814999999999999</v>
      </c>
      <c r="V544" s="29">
        <v>0.43332999999999999</v>
      </c>
      <c r="W544" s="29">
        <v>0.16667000000000001</v>
      </c>
      <c r="X544" s="30">
        <v>246.47</v>
      </c>
      <c r="Y544" s="29">
        <v>0.56644000000000005</v>
      </c>
      <c r="Z544" s="29">
        <v>0.37218000000000001</v>
      </c>
      <c r="AA544" s="29">
        <v>0.28399999999999997</v>
      </c>
      <c r="AB544" s="30">
        <v>18</v>
      </c>
      <c r="AC544" s="29">
        <v>0.39285999999999999</v>
      </c>
      <c r="AD544" s="30">
        <v>30</v>
      </c>
      <c r="AE544" s="29">
        <v>0.63332999999999995</v>
      </c>
      <c r="AF544" s="33">
        <v>1.8420000000000001</v>
      </c>
      <c r="AG544" s="33">
        <v>2.952</v>
      </c>
      <c r="AH544" s="33">
        <v>6.2370000000000001</v>
      </c>
      <c r="AI544" s="33">
        <v>332.47699999999998</v>
      </c>
      <c r="AJ544" s="33">
        <v>146.5</v>
      </c>
      <c r="AK544" s="34">
        <v>684.6</v>
      </c>
      <c r="AL544" s="29">
        <v>6.6669999999999993E-2</v>
      </c>
      <c r="AM544" s="29">
        <v>0.36667</v>
      </c>
      <c r="AN544" s="50">
        <v>70903</v>
      </c>
      <c r="AO544" s="30">
        <v>160.1</v>
      </c>
      <c r="AP544" s="29">
        <v>0.29874000000000001</v>
      </c>
      <c r="AQ544" s="29">
        <v>0.62368000000000001</v>
      </c>
      <c r="AR544" s="29">
        <v>0.124</v>
      </c>
      <c r="AS544" s="54">
        <v>21</v>
      </c>
      <c r="AT544" s="29">
        <v>0.23077</v>
      </c>
      <c r="AU544" s="29">
        <v>0.30885000000000001</v>
      </c>
      <c r="AV544" s="54">
        <v>23</v>
      </c>
      <c r="AW544" s="29">
        <v>0.15384999999999999</v>
      </c>
    </row>
    <row r="545" spans="1:49" x14ac:dyDescent="0.2">
      <c r="A545" s="17" t="str">
        <f t="shared" si="17"/>
        <v>UMass-MB</v>
      </c>
      <c r="B545" s="17" t="str">
        <f>IF(AND(OR(NOT(IsForecastDateRestricted),AND(D545&gt;=StartDate,D545&lt;=EndDate)),OR(NOT(IsTargetDateRestricted),AND(F545&gt;=FirstTargetDate,F545&lt;=EndTargetDate)),
OR(AND(Is1Week,E545="1 wk ahead inc death"),AND(Is2Week,E545="2 wk ahead inc death"),AND(Is3Week,E545="3 wk ahead inc death"),AND(Is4Week,E545="4 wk ahead inc death")),
OR(NOT(IsActiveModelsOnly),_xlfn.XLOOKUP(C545,'Model Analyzer'!B$4:B$100,'Model Analyzer'!C$4:C$100))),EvalData!C545,"NA")</f>
        <v>UMass-MB</v>
      </c>
      <c r="C545" s="17" t="s">
        <v>32</v>
      </c>
      <c r="D545" s="36" t="d">
        <v>2020-08-03</v>
      </c>
      <c r="E545" s="17" t="s">
        <v>37</v>
      </c>
      <c r="F545" s="36" t="d">
        <v>2020-08-22</v>
      </c>
      <c r="G545" s="30">
        <v>-1509</v>
      </c>
      <c r="H545" s="32">
        <v>-7.3999999999999996E-2</v>
      </c>
      <c r="I545" s="28">
        <v>-7.1400000000000005E-2</v>
      </c>
      <c r="J545" s="28">
        <v>-7.689E-2</v>
      </c>
      <c r="K545" s="29">
        <v>0.9</v>
      </c>
      <c r="L545" s="30">
        <v>7</v>
      </c>
      <c r="M545" s="29">
        <v>0.8125</v>
      </c>
      <c r="N545" s="30">
        <v>51</v>
      </c>
      <c r="O545" s="30">
        <v>8.09</v>
      </c>
      <c r="P545" s="30">
        <v>1562.76</v>
      </c>
      <c r="Q545" s="30">
        <v>95.78</v>
      </c>
      <c r="R545" s="38">
        <v>0.19921</v>
      </c>
      <c r="S545" s="32">
        <v>-5.4809999999999998E-2</v>
      </c>
      <c r="T545" s="29">
        <v>0.38746999999999998</v>
      </c>
      <c r="U545" s="29">
        <v>-7.8119999999999995E-2</v>
      </c>
      <c r="V545" s="29">
        <v>0.49020000000000002</v>
      </c>
      <c r="W545" s="29">
        <v>7.843E-2</v>
      </c>
      <c r="X545" s="30">
        <v>247.76</v>
      </c>
      <c r="Y545" s="29">
        <v>0.30576999999999999</v>
      </c>
      <c r="Z545" s="29">
        <v>0.32036999999999999</v>
      </c>
      <c r="AA545" s="29">
        <v>0.65500000000000003</v>
      </c>
      <c r="AB545" s="30">
        <v>3</v>
      </c>
      <c r="AC545" s="29">
        <v>0.92857000000000001</v>
      </c>
      <c r="AD545" s="30">
        <v>51</v>
      </c>
      <c r="AE545" s="29">
        <v>1</v>
      </c>
      <c r="AF545" s="33">
        <v>3.4580000000000002</v>
      </c>
      <c r="AG545" s="33">
        <v>4.3659999999999997</v>
      </c>
      <c r="AH545" s="33">
        <v>5.056</v>
      </c>
      <c r="AI545" s="33">
        <v>10.625</v>
      </c>
      <c r="AJ545" s="33">
        <v>9.5259999999999998</v>
      </c>
      <c r="AK545" s="34">
        <v>18.332999999999998</v>
      </c>
      <c r="AL545" s="29">
        <v>0.50980000000000003</v>
      </c>
      <c r="AM545" s="29">
        <v>0.23529</v>
      </c>
      <c r="AN545" s="50">
        <v>25438</v>
      </c>
      <c r="AO545" s="30">
        <v>105.2</v>
      </c>
      <c r="AP545" s="29">
        <v>0.29419000000000001</v>
      </c>
      <c r="AQ545" s="29">
        <v>0.61416999999999999</v>
      </c>
      <c r="AR545" s="29">
        <v>0.26800000000000002</v>
      </c>
      <c r="AS545" s="54">
        <v>14</v>
      </c>
      <c r="AT545" s="29">
        <v>0.5</v>
      </c>
      <c r="AU545" s="29">
        <v>0.85113000000000005</v>
      </c>
      <c r="AV545" s="54">
        <v>5</v>
      </c>
      <c r="AW545" s="29">
        <v>0.84614999999999996</v>
      </c>
    </row>
    <row r="546" spans="1:49" x14ac:dyDescent="0.2">
      <c r="A546" s="17" t="str">
        <f t="shared" si="17"/>
        <v>USC</v>
      </c>
      <c r="B546" s="17" t="str">
        <f>IF(AND(OR(NOT(IsForecastDateRestricted),AND(D546&gt;=StartDate,D546&lt;=EndDate)),OR(NOT(IsTargetDateRestricted),AND(F546&gt;=FirstTargetDate,F546&lt;=EndTargetDate)),
OR(AND(Is1Week,E546="1 wk ahead inc death"),AND(Is2Week,E546="2 wk ahead inc death"),AND(Is3Week,E546="3 wk ahead inc death"),AND(Is4Week,E546="4 wk ahead inc death")),
OR(NOT(IsActiveModelsOnly),_xlfn.XLOOKUP(C546,'Model Analyzer'!B$4:B$100,'Model Analyzer'!C$4:C$100))),EvalData!C546,"NA")</f>
        <v>USC</v>
      </c>
      <c r="C546" s="17" t="s">
        <v>33</v>
      </c>
      <c r="D546" s="36" t="d">
        <v>2020-08-03</v>
      </c>
      <c r="E546" s="17" t="s">
        <v>37</v>
      </c>
      <c r="F546" s="36" t="d">
        <v>2020-08-22</v>
      </c>
      <c r="G546" s="30">
        <v>4278</v>
      </c>
      <c r="H546" s="32">
        <v>0.184</v>
      </c>
      <c r="I546" s="28">
        <v>0.20241000000000001</v>
      </c>
      <c r="J546" s="28">
        <v>0.20241000000000001</v>
      </c>
      <c r="K546" s="29">
        <v>0.75</v>
      </c>
      <c r="L546" s="30">
        <v>19</v>
      </c>
      <c r="M546" s="29">
        <v>0.4375</v>
      </c>
      <c r="N546" s="30">
        <v>51</v>
      </c>
      <c r="O546" s="30">
        <v>37.31</v>
      </c>
      <c r="P546" s="30">
        <v>2134.29</v>
      </c>
      <c r="Q546" s="30">
        <v>67.12</v>
      </c>
      <c r="R546" s="38">
        <v>0.26821</v>
      </c>
      <c r="S546" s="32">
        <v>0.10374</v>
      </c>
      <c r="T546" s="29">
        <v>0.95242000000000004</v>
      </c>
      <c r="U546" s="29">
        <v>-0.30896000000000001</v>
      </c>
      <c r="V546" s="29">
        <v>0.41176000000000001</v>
      </c>
      <c r="W546" s="29">
        <v>0.13725000000000001</v>
      </c>
      <c r="X546" s="30">
        <v>97.8</v>
      </c>
      <c r="Y546" s="29">
        <v>0.45477000000000001</v>
      </c>
      <c r="Z546" s="29">
        <v>0.42742000000000002</v>
      </c>
      <c r="AA546" s="29">
        <v>0.39300000000000002</v>
      </c>
      <c r="AB546" s="30">
        <v>15</v>
      </c>
      <c r="AC546" s="29">
        <v>0.5</v>
      </c>
    </row>
    <row r="547" spans="1:49" x14ac:dyDescent="0.2">
      <c r="A547" s="17" t="str">
        <f t="shared" si="17"/>
        <v>UT</v>
      </c>
      <c r="B547" s="17" t="str">
        <f>IF(AND(OR(NOT(IsForecastDateRestricted),AND(D547&gt;=StartDate,D547&lt;=EndDate)),OR(NOT(IsTargetDateRestricted),AND(F547&gt;=FirstTargetDate,F547&lt;=EndTargetDate)),
OR(AND(Is1Week,E547="1 wk ahead inc death"),AND(Is2Week,E547="2 wk ahead inc death"),AND(Is3Week,E547="3 wk ahead inc death"),AND(Is4Week,E547="4 wk ahead inc death")),
OR(NOT(IsActiveModelsOnly),_xlfn.XLOOKUP(C547,'Model Analyzer'!B$4:B$100,'Model Analyzer'!C$4:C$100))),EvalData!C547,"NA")</f>
        <v>UT</v>
      </c>
      <c r="C547" s="17" t="s">
        <v>34</v>
      </c>
      <c r="D547" s="36" t="d">
        <v>2020-08-03</v>
      </c>
      <c r="E547" s="17" t="s">
        <v>37</v>
      </c>
      <c r="F547" s="36" t="d">
        <v>2020-08-22</v>
      </c>
      <c r="G547" s="30">
        <v>23187</v>
      </c>
      <c r="H547" s="32">
        <v>0.74099999999999999</v>
      </c>
      <c r="I547" s="28">
        <v>1.0970899999999999</v>
      </c>
      <c r="J547" s="28">
        <v>1.0970899999999999</v>
      </c>
      <c r="K547" s="29">
        <v>0</v>
      </c>
      <c r="L547" s="30">
        <v>33</v>
      </c>
      <c r="M547" s="29">
        <v>0</v>
      </c>
      <c r="N547" s="30">
        <v>51</v>
      </c>
      <c r="O547" s="30">
        <v>37.06</v>
      </c>
      <c r="P547" s="30">
        <v>36423.919999999998</v>
      </c>
      <c r="Q547" s="30">
        <v>442.24</v>
      </c>
      <c r="R547" s="38">
        <v>0.46089999999999998</v>
      </c>
      <c r="S547" s="32">
        <v>0.47</v>
      </c>
      <c r="T547" s="29">
        <v>1.32054</v>
      </c>
      <c r="U547" s="29">
        <v>0.90075000000000005</v>
      </c>
      <c r="V547" s="29">
        <v>0.19608</v>
      </c>
      <c r="W547" s="29">
        <v>0.37254999999999999</v>
      </c>
      <c r="X547" s="30">
        <v>1284.04</v>
      </c>
      <c r="Y547" s="29">
        <v>1.17862</v>
      </c>
      <c r="Z547" s="29">
        <v>0.59924999999999995</v>
      </c>
      <c r="AA547" s="29">
        <v>2.1999999999999999E-2</v>
      </c>
      <c r="AB547" s="30">
        <v>29</v>
      </c>
      <c r="AC547" s="29">
        <v>0</v>
      </c>
      <c r="AD547" s="30">
        <v>51</v>
      </c>
      <c r="AE547" s="29">
        <v>0.66666999999999998</v>
      </c>
      <c r="AF547" s="33">
        <v>2.359</v>
      </c>
      <c r="AG547" s="33">
        <v>2.8140000000000001</v>
      </c>
      <c r="AH547" s="33">
        <v>4.0839999999999996</v>
      </c>
      <c r="AI547" s="33">
        <v>21.120999999999999</v>
      </c>
      <c r="AJ547" s="33">
        <v>8.4559999999999995</v>
      </c>
      <c r="AK547" s="34">
        <v>47</v>
      </c>
      <c r="AL547" s="29">
        <v>0.19608</v>
      </c>
      <c r="AM547" s="29">
        <v>0.23529</v>
      </c>
      <c r="AN547" s="50">
        <v>404902</v>
      </c>
      <c r="AO547" s="30">
        <v>814.7</v>
      </c>
      <c r="AP547" s="29">
        <v>0.35763</v>
      </c>
      <c r="AQ547" s="29">
        <v>0.74661</v>
      </c>
      <c r="AR547" s="29">
        <v>0.248</v>
      </c>
      <c r="AS547" s="54">
        <v>15</v>
      </c>
      <c r="AT547" s="29">
        <v>0.46154000000000001</v>
      </c>
      <c r="AU547" s="29">
        <v>0.63754999999999995</v>
      </c>
      <c r="AV547" s="54">
        <v>14</v>
      </c>
      <c r="AW547" s="29">
        <v>0.5</v>
      </c>
    </row>
    <row r="548" spans="1:49" x14ac:dyDescent="0.2">
      <c r="A548" s="17" t="str">
        <f t="shared" si="17"/>
        <v>YYG</v>
      </c>
      <c r="B548" s="17" t="str">
        <f>IF(AND(OR(NOT(IsForecastDateRestricted),AND(D548&gt;=StartDate,D548&lt;=EndDate)),OR(NOT(IsTargetDateRestricted),AND(F548&gt;=FirstTargetDate,F548&lt;=EndTargetDate)),
OR(AND(Is1Week,E548="1 wk ahead inc death"),AND(Is2Week,E548="2 wk ahead inc death"),AND(Is3Week,E548="3 wk ahead inc death"),AND(Is4Week,E548="4 wk ahead inc death")),
OR(NOT(IsActiveModelsOnly),_xlfn.XLOOKUP(C548,'Model Analyzer'!B$4:B$100,'Model Analyzer'!C$4:C$100))),EvalData!C548,"NA")</f>
        <v>YYG</v>
      </c>
      <c r="C548" s="17" t="s">
        <v>35</v>
      </c>
      <c r="D548" s="36" t="d">
        <v>2020-08-03</v>
      </c>
      <c r="E548" s="17" t="s">
        <v>37</v>
      </c>
      <c r="F548" s="36" t="d">
        <v>2020-08-22</v>
      </c>
      <c r="G548" s="30">
        <v>956</v>
      </c>
      <c r="H548" s="32">
        <v>4.3999999999999997E-2</v>
      </c>
      <c r="I548" s="28">
        <v>4.5229999999999999E-2</v>
      </c>
      <c r="J548" s="28">
        <v>4.5229999999999999E-2</v>
      </c>
      <c r="K548" s="29">
        <v>1</v>
      </c>
      <c r="L548" s="30">
        <v>4</v>
      </c>
      <c r="M548" s="29">
        <v>0.90625</v>
      </c>
      <c r="N548" s="30">
        <v>51</v>
      </c>
      <c r="O548" s="30">
        <v>12.63</v>
      </c>
      <c r="P548" s="30">
        <v>1446</v>
      </c>
      <c r="Q548" s="30">
        <v>74.430000000000007</v>
      </c>
      <c r="R548" s="38">
        <v>0.25878000000000001</v>
      </c>
      <c r="S548" s="32">
        <v>0.17419000000000001</v>
      </c>
      <c r="T548" s="29">
        <v>0.55054999999999998</v>
      </c>
      <c r="U548" s="29">
        <v>0.1981</v>
      </c>
      <c r="V548" s="29">
        <v>0.41176000000000001</v>
      </c>
      <c r="W548" s="29">
        <v>0.17646999999999999</v>
      </c>
      <c r="X548" s="30">
        <v>116.22</v>
      </c>
      <c r="Y548" s="29">
        <v>0.45569999999999999</v>
      </c>
      <c r="Z548" s="29">
        <v>0.36209999999999998</v>
      </c>
      <c r="AA548" s="29">
        <v>0.48499999999999999</v>
      </c>
      <c r="AB548" s="30">
        <v>11</v>
      </c>
      <c r="AC548" s="29">
        <v>0.64285999999999999</v>
      </c>
      <c r="AD548" s="30">
        <v>51</v>
      </c>
      <c r="AE548" s="29">
        <v>0.96077999999999997</v>
      </c>
      <c r="AF548" s="33">
        <v>2.6589999999999998</v>
      </c>
      <c r="AG548" s="33">
        <v>3.472</v>
      </c>
      <c r="AH548" s="33">
        <v>7.02</v>
      </c>
      <c r="AI548" s="33">
        <v>11.528</v>
      </c>
      <c r="AJ548" s="33">
        <v>13.481999999999999</v>
      </c>
      <c r="AK548" s="34">
        <v>18</v>
      </c>
      <c r="AL548" s="29">
        <v>0.31373000000000001</v>
      </c>
      <c r="AM548" s="29">
        <v>0.31373000000000001</v>
      </c>
      <c r="AN548" s="50">
        <v>28881</v>
      </c>
      <c r="AO548" s="30">
        <v>142.1</v>
      </c>
      <c r="AP548" s="29">
        <v>0.29348999999999997</v>
      </c>
      <c r="AQ548" s="29">
        <v>0.61270000000000002</v>
      </c>
      <c r="AR548" s="29">
        <v>0.35099999999999998</v>
      </c>
      <c r="AS548" s="54">
        <v>11</v>
      </c>
      <c r="AT548" s="29">
        <v>0.61538000000000004</v>
      </c>
      <c r="AU548" s="29">
        <v>0.85</v>
      </c>
      <c r="AV548" s="54">
        <v>6</v>
      </c>
      <c r="AW548" s="29">
        <v>0.80769000000000002</v>
      </c>
    </row>
    <row r="549" spans="1:49" x14ac:dyDescent="0.2">
      <c r="A549" s="17" t="str">
        <f t="shared" si="17"/>
        <v>Baseline</v>
      </c>
      <c r="B549" s="17" t="str">
        <f>IF(AND(OR(NOT(IsForecastDateRestricted),AND(D549&gt;=StartDate,D549&lt;=EndDate)),OR(NOT(IsTargetDateRestricted),AND(F549&gt;=FirstTargetDate,F549&lt;=EndTargetDate)),
OR(AND(Is1Week,E549="1 wk ahead inc death"),AND(Is2Week,E549="2 wk ahead inc death"),AND(Is3Week,E549="3 wk ahead inc death"),AND(Is4Week,E549="4 wk ahead inc death")),
OR(NOT(IsActiveModelsOnly),_xlfn.XLOOKUP(C549,'Model Analyzer'!B$4:B$100,'Model Analyzer'!C$4:C$100))),EvalData!C549,"NA")</f>
        <v>Baseline</v>
      </c>
      <c r="C549" s="17" t="s">
        <v>12</v>
      </c>
      <c r="D549" s="36" t="d">
        <v>2020-08-03</v>
      </c>
      <c r="E549" s="17" t="s">
        <v>38</v>
      </c>
      <c r="F549" s="36" t="d">
        <v>2020-08-29</v>
      </c>
      <c r="G549" s="30">
        <v>1358</v>
      </c>
      <c r="H549" s="32">
        <v>4.8000000000000001E-2</v>
      </c>
      <c r="I549" s="28">
        <v>4.9570000000000003E-2</v>
      </c>
      <c r="J549" s="28">
        <v>4.9570000000000003E-2</v>
      </c>
      <c r="K549" s="29">
        <v>1</v>
      </c>
      <c r="L549" s="30">
        <v>3</v>
      </c>
      <c r="M549" s="29">
        <v>0.9375</v>
      </c>
      <c r="N549" s="30">
        <v>51</v>
      </c>
      <c r="O549" s="30">
        <v>17.59</v>
      </c>
      <c r="P549" s="30">
        <v>2466.9</v>
      </c>
      <c r="Q549" s="30">
        <v>100.1</v>
      </c>
      <c r="R549" s="38">
        <v>0.20077999999999999</v>
      </c>
      <c r="S549" s="32">
        <v>4.1259999999999998E-2</v>
      </c>
      <c r="T549" s="29">
        <v>0.68406</v>
      </c>
      <c r="U549" s="29">
        <v>3.1730000000000001E-2</v>
      </c>
      <c r="V549" s="29">
        <v>0.47059000000000001</v>
      </c>
      <c r="W549" s="29">
        <v>0.17646999999999999</v>
      </c>
      <c r="X549" s="30">
        <v>205</v>
      </c>
      <c r="Y549" s="29">
        <v>0.47101999999999999</v>
      </c>
      <c r="Z549" s="29">
        <v>0.34538000000000002</v>
      </c>
      <c r="AA549" s="29">
        <v>0.60499999999999998</v>
      </c>
      <c r="AB549" s="30">
        <v>4</v>
      </c>
      <c r="AC549" s="29">
        <v>0.89285999999999999</v>
      </c>
      <c r="AD549" s="30">
        <v>51</v>
      </c>
      <c r="AE549" s="29">
        <v>0.84314</v>
      </c>
      <c r="AF549" s="33">
        <v>3.6920000000000002</v>
      </c>
      <c r="AG549" s="33">
        <v>3.9420000000000002</v>
      </c>
      <c r="AH549" s="33">
        <v>3.9980000000000002</v>
      </c>
      <c r="AI549" s="33">
        <v>3.9529999999999998</v>
      </c>
      <c r="AJ549" s="33">
        <v>4</v>
      </c>
      <c r="AK549" s="34">
        <v>4.0220000000000002</v>
      </c>
      <c r="AL549" s="29">
        <v>1.9609999999999999E-2</v>
      </c>
      <c r="AM549" s="29">
        <v>0</v>
      </c>
      <c r="AN549" s="50">
        <v>48917</v>
      </c>
      <c r="AO549" s="30">
        <v>271.8</v>
      </c>
      <c r="AP549" s="29">
        <v>0.40997</v>
      </c>
      <c r="AQ549" s="29">
        <v>0.85589000000000004</v>
      </c>
      <c r="AR549" s="29">
        <v>0.86699999999999999</v>
      </c>
      <c r="AS549" s="54">
        <v>1</v>
      </c>
      <c r="AT549" s="29">
        <v>1</v>
      </c>
      <c r="AU549" s="29">
        <v>0.86673999999999995</v>
      </c>
      <c r="AV549" s="54">
        <v>3</v>
      </c>
      <c r="AW549" s="29">
        <v>0.92308000000000001</v>
      </c>
    </row>
    <row r="550" spans="1:49" x14ac:dyDescent="0.2">
      <c r="A550" s="17" t="str">
        <f t="shared" si="17"/>
        <v>CMU</v>
      </c>
      <c r="B550" s="17" t="str">
        <f>IF(AND(OR(NOT(IsForecastDateRestricted),AND(D550&gt;=StartDate,D550&lt;=EndDate)),OR(NOT(IsTargetDateRestricted),AND(F550&gt;=FirstTargetDate,F550&lt;=EndTargetDate)),
OR(AND(Is1Week,E550="1 wk ahead inc death"),AND(Is2Week,E550="2 wk ahead inc death"),AND(Is3Week,E550="3 wk ahead inc death"),AND(Is4Week,E550="4 wk ahead inc death")),
OR(NOT(IsActiveModelsOnly),_xlfn.XLOOKUP(C550,'Model Analyzer'!B$4:B$100,'Model Analyzer'!C$4:C$100))),EvalData!C550,"NA")</f>
        <v>CMU</v>
      </c>
      <c r="C550" s="17" t="s">
        <v>43</v>
      </c>
      <c r="D550" s="36" t="d">
        <v>2020-08-03</v>
      </c>
      <c r="E550" s="17" t="s">
        <v>38</v>
      </c>
      <c r="F550" s="36" t="d">
        <v>2020-08-29</v>
      </c>
      <c r="G550" s="30"/>
      <c r="H550" s="32"/>
      <c r="N550" s="30">
        <v>51</v>
      </c>
      <c r="O550" s="30">
        <v>9.31</v>
      </c>
      <c r="P550" s="30">
        <v>2063.73</v>
      </c>
      <c r="Q550" s="30">
        <v>81.84</v>
      </c>
      <c r="R550" s="38">
        <v>0.17967</v>
      </c>
      <c r="S550" s="32">
        <v>7.7200000000000003E-3</v>
      </c>
      <c r="T550" s="29">
        <v>0.40443000000000001</v>
      </c>
      <c r="U550" s="29">
        <v>6.7019999999999996E-2</v>
      </c>
      <c r="V550" s="29">
        <v>0.56862999999999997</v>
      </c>
      <c r="W550" s="29">
        <v>9.8040000000000002E-2</v>
      </c>
      <c r="X550" s="30">
        <v>158.47999999999999</v>
      </c>
      <c r="Y550" s="29">
        <v>0.34018999999999999</v>
      </c>
      <c r="Z550" s="29">
        <v>0.30881999999999998</v>
      </c>
      <c r="AA550" s="29">
        <v>0.72299999999999998</v>
      </c>
      <c r="AB550" s="30">
        <v>2</v>
      </c>
      <c r="AC550" s="29">
        <v>0.96428999999999998</v>
      </c>
      <c r="AD550" s="30">
        <v>51</v>
      </c>
      <c r="AE550" s="29">
        <v>0.94118000000000002</v>
      </c>
      <c r="AF550" s="33">
        <v>2.4660000000000002</v>
      </c>
      <c r="AG550" s="33">
        <v>3.391</v>
      </c>
      <c r="AH550" s="33">
        <v>4.8259999999999996</v>
      </c>
      <c r="AI550" s="33">
        <v>529.69200000000001</v>
      </c>
      <c r="AJ550" s="33">
        <v>8.093</v>
      </c>
      <c r="AK550" s="34">
        <v>19</v>
      </c>
      <c r="AL550" s="29">
        <v>0.29411999999999999</v>
      </c>
      <c r="AM550" s="29">
        <v>0.19608</v>
      </c>
      <c r="AN550" s="50">
        <v>44442</v>
      </c>
      <c r="AO550" s="30">
        <v>141.9</v>
      </c>
      <c r="AP550" s="29">
        <v>0.34553</v>
      </c>
      <c r="AQ550" s="29">
        <v>0.72136999999999996</v>
      </c>
      <c r="AR550" s="29">
        <v>0.47499999999999998</v>
      </c>
      <c r="AS550" s="54">
        <v>5</v>
      </c>
      <c r="AT550" s="29">
        <v>0.84614999999999996</v>
      </c>
      <c r="AU550" s="29">
        <v>0.91307000000000005</v>
      </c>
      <c r="AV550" s="54">
        <v>1</v>
      </c>
      <c r="AW550" s="29">
        <v>1</v>
      </c>
    </row>
    <row r="551" spans="1:49" x14ac:dyDescent="0.2">
      <c r="A551" s="17" t="str">
        <f t="shared" si="17"/>
        <v>Columbia</v>
      </c>
      <c r="B551" s="17" t="str">
        <f>IF(AND(OR(NOT(IsForecastDateRestricted),AND(D551&gt;=StartDate,D551&lt;=EndDate)),OR(NOT(IsTargetDateRestricted),AND(F551&gt;=FirstTargetDate,F551&lt;=EndTargetDate)),
OR(AND(Is1Week,E551="1 wk ahead inc death"),AND(Is2Week,E551="2 wk ahead inc death"),AND(Is3Week,E551="3 wk ahead inc death"),AND(Is4Week,E551="4 wk ahead inc death")),
OR(NOT(IsActiveModelsOnly),_xlfn.XLOOKUP(C551,'Model Analyzer'!B$4:B$100,'Model Analyzer'!C$4:C$100))),EvalData!C551,"NA")</f>
        <v>Columbia</v>
      </c>
      <c r="C551" s="17" t="s">
        <v>13</v>
      </c>
      <c r="D551" s="36" t="d">
        <v>2020-08-03</v>
      </c>
      <c r="E551" s="17" t="s">
        <v>38</v>
      </c>
      <c r="F551" s="36" t="d">
        <v>2020-08-29</v>
      </c>
      <c r="G551" s="30">
        <v>7004</v>
      </c>
      <c r="H551" s="32">
        <v>0.22800000000000001</v>
      </c>
      <c r="I551" s="28">
        <v>0.25564999999999999</v>
      </c>
      <c r="J551" s="28">
        <v>0.25564999999999999</v>
      </c>
      <c r="K551" s="29">
        <v>0.75</v>
      </c>
      <c r="L551" s="30">
        <v>20</v>
      </c>
      <c r="M551" s="29">
        <v>0.40625</v>
      </c>
      <c r="N551" s="30">
        <v>51</v>
      </c>
      <c r="O551" s="30">
        <v>39.85</v>
      </c>
      <c r="P551" s="30">
        <v>16159.81</v>
      </c>
      <c r="Q551" s="30">
        <v>184.37</v>
      </c>
      <c r="R551" s="38">
        <v>0.3463</v>
      </c>
      <c r="S551" s="32">
        <v>0.19513</v>
      </c>
      <c r="T551" s="29">
        <v>0.81479999999999997</v>
      </c>
      <c r="U551" s="29">
        <v>0.64583999999999997</v>
      </c>
      <c r="V551" s="29">
        <v>0.31373000000000001</v>
      </c>
      <c r="W551" s="29">
        <v>0.27450999999999998</v>
      </c>
      <c r="X551" s="30">
        <v>311.23</v>
      </c>
      <c r="Y551" s="29">
        <v>0.84550999999999998</v>
      </c>
      <c r="Z551" s="29">
        <v>0.54247999999999996</v>
      </c>
      <c r="AA551" s="29">
        <v>0.15</v>
      </c>
      <c r="AB551" s="30">
        <v>21</v>
      </c>
      <c r="AC551" s="29">
        <v>0.28571000000000002</v>
      </c>
      <c r="AD551" s="30">
        <v>51</v>
      </c>
      <c r="AE551" s="29">
        <v>0.88234999999999997</v>
      </c>
      <c r="AF551" s="33">
        <v>3.6379999999999999</v>
      </c>
      <c r="AG551" s="33">
        <v>5.282</v>
      </c>
      <c r="AH551" s="33">
        <v>10.067</v>
      </c>
      <c r="AI551" s="33">
        <v>74.040999999999997</v>
      </c>
      <c r="AJ551" s="33">
        <v>58.4</v>
      </c>
      <c r="AK551" s="34">
        <v>256</v>
      </c>
      <c r="AL551" s="29">
        <v>0.27450999999999998</v>
      </c>
      <c r="AM551" s="29">
        <v>0.47059000000000001</v>
      </c>
      <c r="AN551" s="50">
        <v>90207</v>
      </c>
      <c r="AO551" s="30">
        <v>435.2</v>
      </c>
      <c r="AP551" s="29">
        <v>0.19611999999999999</v>
      </c>
      <c r="AQ551" s="29">
        <v>0.40944000000000003</v>
      </c>
      <c r="AR551" s="29">
        <v>0.14399999999999999</v>
      </c>
      <c r="AS551" s="54">
        <v>18</v>
      </c>
      <c r="AT551" s="29">
        <v>0.34615000000000001</v>
      </c>
      <c r="AU551" s="29">
        <v>0.58003000000000005</v>
      </c>
      <c r="AV551" s="54">
        <v>13</v>
      </c>
      <c r="AW551" s="29">
        <v>0.53846000000000005</v>
      </c>
    </row>
    <row r="552" spans="1:49" x14ac:dyDescent="0.2">
      <c r="A552" s="17" t="str">
        <f t="shared" si="17"/>
        <v>Columbia-UNC</v>
      </c>
      <c r="B552" s="17" t="str">
        <f>IF(AND(OR(NOT(IsForecastDateRestricted),AND(D552&gt;=StartDate,D552&lt;=EndDate)),OR(NOT(IsTargetDateRestricted),AND(F552&gt;=FirstTargetDate,F552&lt;=EndTargetDate)),
OR(AND(Is1Week,E552="1 wk ahead inc death"),AND(Is2Week,E552="2 wk ahead inc death"),AND(Is3Week,E552="3 wk ahead inc death"),AND(Is4Week,E552="4 wk ahead inc death")),
OR(NOT(IsActiveModelsOnly),_xlfn.XLOOKUP(C552,'Model Analyzer'!B$4:B$100,'Model Analyzer'!C$4:C$100))),EvalData!C552,"NA")</f>
        <v>Columbia-UNC</v>
      </c>
      <c r="C552" s="17" t="s">
        <v>14</v>
      </c>
      <c r="D552" s="36" t="d">
        <v>2020-08-03</v>
      </c>
      <c r="E552" s="17" t="s">
        <v>38</v>
      </c>
      <c r="F552" s="36" t="d">
        <v>2020-08-29</v>
      </c>
      <c r="G552" s="30">
        <v>-2168</v>
      </c>
      <c r="H552" s="32">
        <v>-8.2000000000000003E-2</v>
      </c>
      <c r="I552" s="28">
        <v>-7.9130000000000006E-2</v>
      </c>
      <c r="J552" s="28">
        <v>-8.5930000000000006E-2</v>
      </c>
      <c r="K552" s="29">
        <v>0.9</v>
      </c>
      <c r="L552" s="30">
        <v>6</v>
      </c>
      <c r="M552" s="29">
        <v>0.84375</v>
      </c>
      <c r="O552" s="30"/>
      <c r="P552" s="30"/>
      <c r="Q552" s="30"/>
      <c r="R552" s="38"/>
    </row>
    <row r="553" spans="1:49" x14ac:dyDescent="0.2">
      <c r="A553" s="17" t="str">
        <f t="shared" si="17"/>
        <v>Covid19Sim</v>
      </c>
      <c r="B553" s="17" t="str">
        <f>IF(AND(OR(NOT(IsForecastDateRestricted),AND(D553&gt;=StartDate,D553&lt;=EndDate)),OR(NOT(IsTargetDateRestricted),AND(F553&gt;=FirstTargetDate,F553&lt;=EndTargetDate)),
OR(AND(Is1Week,E553="1 wk ahead inc death"),AND(Is2Week,E553="2 wk ahead inc death"),AND(Is3Week,E553="3 wk ahead inc death"),AND(Is4Week,E553="4 wk ahead inc death")),
OR(NOT(IsActiveModelsOnly),_xlfn.XLOOKUP(C553,'Model Analyzer'!B$4:B$100,'Model Analyzer'!C$4:C$100))),EvalData!C553,"NA")</f>
        <v>Covid19Sim</v>
      </c>
      <c r="C553" s="17" t="s">
        <v>39</v>
      </c>
      <c r="D553" s="36" t="d">
        <v>2020-08-03</v>
      </c>
      <c r="E553" s="17" t="s">
        <v>38</v>
      </c>
      <c r="F553" s="36" t="d">
        <v>2020-08-29</v>
      </c>
      <c r="G553" s="26">
        <v>-2057</v>
      </c>
      <c r="H553" s="27">
        <v>-7.8E-2</v>
      </c>
      <c r="I553" s="28">
        <v>-7.5079999999999994E-2</v>
      </c>
      <c r="J553" s="28">
        <v>-8.1180000000000002E-2</v>
      </c>
      <c r="K553" s="29">
        <v>0.9</v>
      </c>
      <c r="L553" s="30">
        <v>5</v>
      </c>
      <c r="M553" s="29">
        <v>0.875</v>
      </c>
      <c r="N553" s="30">
        <v>51</v>
      </c>
      <c r="O553" s="26">
        <v>9.9499999999999993</v>
      </c>
      <c r="P553" s="26">
        <v>2420.16</v>
      </c>
      <c r="Q553" s="26">
        <v>116.31</v>
      </c>
      <c r="R553" s="31">
        <v>0.24962999999999999</v>
      </c>
      <c r="S553" s="32">
        <v>0.17035</v>
      </c>
      <c r="T553" s="29">
        <v>0.47527999999999998</v>
      </c>
      <c r="U553" s="29">
        <v>0.14713999999999999</v>
      </c>
      <c r="V553" s="29">
        <v>0.37254999999999999</v>
      </c>
      <c r="W553" s="29">
        <v>0.15686</v>
      </c>
      <c r="X553" s="30">
        <v>264.81</v>
      </c>
      <c r="Y553" s="29">
        <v>0.40600000000000003</v>
      </c>
      <c r="Z553" s="29">
        <v>0.33738000000000001</v>
      </c>
      <c r="AA553" s="29">
        <v>0.53600000000000003</v>
      </c>
      <c r="AB553" s="30">
        <v>6</v>
      </c>
      <c r="AC553" s="29">
        <v>0.82142999999999999</v>
      </c>
      <c r="AD553" s="30">
        <v>51</v>
      </c>
      <c r="AE553" s="29">
        <v>0.47059000000000001</v>
      </c>
      <c r="AF553" s="33">
        <v>1.099</v>
      </c>
      <c r="AG553" s="33">
        <v>1.157</v>
      </c>
      <c r="AH553" s="33">
        <v>1.304</v>
      </c>
      <c r="AI553" s="33">
        <v>5.4809999999999999</v>
      </c>
      <c r="AJ553" s="33">
        <v>2.0760000000000001</v>
      </c>
      <c r="AK553" s="34">
        <v>8</v>
      </c>
      <c r="AL553" s="29">
        <v>9.8040000000000002E-2</v>
      </c>
      <c r="AM553" s="29">
        <v>7.843E-2</v>
      </c>
      <c r="AN553" s="50">
        <v>134812</v>
      </c>
      <c r="AO553" s="30">
        <v>391.7</v>
      </c>
      <c r="AP553" s="29">
        <v>0.72172000000000003</v>
      </c>
      <c r="AQ553" s="29">
        <v>1</v>
      </c>
      <c r="AR553" s="29">
        <v>0.31</v>
      </c>
      <c r="AS553" s="54">
        <v>10</v>
      </c>
      <c r="AT553" s="29">
        <v>0.65385000000000004</v>
      </c>
      <c r="AU553" s="29">
        <v>0.49536000000000002</v>
      </c>
      <c r="AV553" s="54">
        <v>17</v>
      </c>
      <c r="AW553" s="29">
        <v>0.38462000000000002</v>
      </c>
    </row>
    <row r="554" spans="1:49" x14ac:dyDescent="0.2">
      <c r="A554" s="17" t="str">
        <f t="shared" si="17"/>
        <v>DDS</v>
      </c>
      <c r="B554" s="17" t="str">
        <f>IF(AND(OR(NOT(IsForecastDateRestricted),AND(D554&gt;=StartDate,D554&lt;=EndDate)),OR(NOT(IsTargetDateRestricted),AND(F554&gt;=FirstTargetDate,F554&lt;=EndTargetDate)),
OR(AND(Is1Week,E554="1 wk ahead inc death"),AND(Is2Week,E554="2 wk ahead inc death"),AND(Is3Week,E554="3 wk ahead inc death"),AND(Is4Week,E554="4 wk ahead inc death")),
OR(NOT(IsActiveModelsOnly),_xlfn.XLOOKUP(C554,'Model Analyzer'!B$4:B$100,'Model Analyzer'!C$4:C$100))),EvalData!C554,"NA")</f>
        <v>DDS</v>
      </c>
      <c r="C554" s="17" t="s">
        <v>44</v>
      </c>
      <c r="D554" s="36" t="d">
        <v>2020-08-03</v>
      </c>
      <c r="E554" s="17" t="s">
        <v>38</v>
      </c>
      <c r="F554" s="36" t="d">
        <v>2020-08-29</v>
      </c>
      <c r="G554" s="30">
        <v>15882</v>
      </c>
      <c r="H554" s="32">
        <v>0.45700000000000002</v>
      </c>
      <c r="I554" s="28">
        <v>0.57969999999999999</v>
      </c>
      <c r="J554" s="28">
        <v>0.57969999999999999</v>
      </c>
      <c r="K554" s="29">
        <v>0</v>
      </c>
      <c r="L554" s="30">
        <v>28</v>
      </c>
      <c r="M554" s="29">
        <v>0.15625</v>
      </c>
      <c r="N554" s="30">
        <v>51</v>
      </c>
      <c r="O554" s="30">
        <v>21.25</v>
      </c>
      <c r="P554" s="30">
        <v>27729.71</v>
      </c>
      <c r="Q554" s="30">
        <v>393.67</v>
      </c>
      <c r="R554" s="38">
        <v>0.36285000000000001</v>
      </c>
      <c r="S554" s="32">
        <v>0.16861999999999999</v>
      </c>
      <c r="T554" s="29">
        <v>0.82213999999999998</v>
      </c>
      <c r="U554" s="29">
        <v>0.47359000000000001</v>
      </c>
      <c r="V554" s="29">
        <v>0.31373000000000001</v>
      </c>
      <c r="W554" s="29">
        <v>0.27450999999999998</v>
      </c>
      <c r="X554" s="30">
        <v>1164.73</v>
      </c>
      <c r="Y554" s="29">
        <v>0.75026000000000004</v>
      </c>
      <c r="Z554" s="29">
        <v>0.48393999999999998</v>
      </c>
      <c r="AA554" s="29">
        <v>0.20799999999999999</v>
      </c>
      <c r="AB554" s="30">
        <v>19</v>
      </c>
      <c r="AC554" s="29">
        <v>0.35714000000000001</v>
      </c>
      <c r="AD554" s="30">
        <v>51</v>
      </c>
      <c r="AE554" s="29">
        <v>0.88234999999999997</v>
      </c>
      <c r="AF554" s="33">
        <v>4.3849999999999998</v>
      </c>
      <c r="AG554" s="33">
        <v>4.6340000000000003</v>
      </c>
      <c r="AH554" s="33">
        <v>5.4279999999999999</v>
      </c>
      <c r="AI554" s="33">
        <v>18.135999999999999</v>
      </c>
      <c r="AJ554" s="33">
        <v>17.431000000000001</v>
      </c>
      <c r="AK554" s="34">
        <v>28</v>
      </c>
      <c r="AL554" s="29">
        <v>0.39216000000000001</v>
      </c>
      <c r="AM554" s="29">
        <v>0.31373000000000001</v>
      </c>
      <c r="AN554" s="50">
        <v>107717</v>
      </c>
      <c r="AO554" s="30">
        <v>232.2</v>
      </c>
      <c r="AP554" s="29">
        <v>0.25286999999999998</v>
      </c>
      <c r="AQ554" s="29">
        <v>0.52790000000000004</v>
      </c>
      <c r="AR554" s="29">
        <v>0.186</v>
      </c>
      <c r="AS554" s="54">
        <v>16</v>
      </c>
      <c r="AT554" s="29">
        <v>0.42308000000000001</v>
      </c>
      <c r="AU554" s="29">
        <v>0.70591999999999999</v>
      </c>
      <c r="AV554" s="54">
        <v>10</v>
      </c>
      <c r="AW554" s="29">
        <v>0.65385000000000004</v>
      </c>
    </row>
    <row r="555" spans="1:49" x14ac:dyDescent="0.2">
      <c r="A555" s="17" t="str">
        <f t="shared" si="17"/>
        <v>Ensemble</v>
      </c>
      <c r="B555" s="17" t="str">
        <f>IF(AND(OR(NOT(IsForecastDateRestricted),AND(D555&gt;=StartDate,D555&lt;=EndDate)),OR(NOT(IsTargetDateRestricted),AND(F555&gt;=FirstTargetDate,F555&lt;=EndTargetDate)),
OR(AND(Is1Week,E555="1 wk ahead inc death"),AND(Is2Week,E555="2 wk ahead inc death"),AND(Is3Week,E555="3 wk ahead inc death"),AND(Is4Week,E555="4 wk ahead inc death")),
OR(NOT(IsActiveModelsOnly),_xlfn.XLOOKUP(C555,'Model Analyzer'!B$4:B$100,'Model Analyzer'!C$4:C$100))),EvalData!C555,"NA")</f>
        <v>Ensemble</v>
      </c>
      <c r="C555" s="17" t="s">
        <v>15</v>
      </c>
      <c r="D555" s="36" t="d">
        <v>2020-08-03</v>
      </c>
      <c r="E555" s="17" t="s">
        <v>38</v>
      </c>
      <c r="F555" s="36" t="d">
        <v>2020-08-29</v>
      </c>
      <c r="G555" s="30">
        <v>646</v>
      </c>
      <c r="H555" s="32">
        <v>2.3E-2</v>
      </c>
      <c r="I555" s="28">
        <v>2.358E-2</v>
      </c>
      <c r="J555" s="28">
        <v>2.358E-2</v>
      </c>
      <c r="K555" s="29">
        <v>1</v>
      </c>
      <c r="L555" s="30">
        <v>1</v>
      </c>
      <c r="M555" s="29">
        <v>1</v>
      </c>
      <c r="N555" s="30">
        <v>51</v>
      </c>
      <c r="O555" s="30">
        <v>7.91</v>
      </c>
      <c r="P555" s="30">
        <v>1210.28</v>
      </c>
      <c r="Q555" s="30">
        <v>65.22</v>
      </c>
      <c r="R555" s="38">
        <v>0.16650000000000001</v>
      </c>
      <c r="S555" s="32">
        <v>5.7450000000000001E-2</v>
      </c>
      <c r="T555" s="29">
        <v>0.36969000000000002</v>
      </c>
      <c r="U555" s="29">
        <v>3.6749999999999998E-2</v>
      </c>
      <c r="V555" s="29">
        <v>0.54901999999999995</v>
      </c>
      <c r="W555" s="29">
        <v>9.8040000000000002E-2</v>
      </c>
      <c r="X555" s="30">
        <v>120.29</v>
      </c>
      <c r="Y555" s="29">
        <v>0.31617000000000001</v>
      </c>
      <c r="Z555" s="29">
        <v>0.30675999999999998</v>
      </c>
      <c r="AA555" s="29">
        <v>0.72599999999999998</v>
      </c>
      <c r="AB555" s="30">
        <v>1</v>
      </c>
      <c r="AC555" s="29">
        <v>1</v>
      </c>
      <c r="AD555" s="30">
        <v>51</v>
      </c>
      <c r="AE555" s="29">
        <v>0.98038999999999998</v>
      </c>
      <c r="AF555" s="33">
        <v>3.0680000000000001</v>
      </c>
      <c r="AG555" s="33">
        <v>3.351</v>
      </c>
      <c r="AH555" s="33">
        <v>4.7480000000000002</v>
      </c>
      <c r="AI555" s="33">
        <v>13.468999999999999</v>
      </c>
      <c r="AJ555" s="33">
        <v>10.683</v>
      </c>
      <c r="AK555" s="34">
        <v>32.667000000000002</v>
      </c>
      <c r="AL555" s="29">
        <v>0.25490000000000002</v>
      </c>
      <c r="AM555" s="29">
        <v>0.23529</v>
      </c>
      <c r="AN555" s="50">
        <v>31426</v>
      </c>
      <c r="AO555" s="30">
        <v>113.1</v>
      </c>
      <c r="AP555" s="29">
        <v>0.317</v>
      </c>
      <c r="AQ555" s="29">
        <v>0.66180000000000005</v>
      </c>
      <c r="AR555" s="29">
        <v>0.51600000000000001</v>
      </c>
      <c r="AS555" s="54">
        <v>3</v>
      </c>
      <c r="AT555" s="29">
        <v>0.92308000000000001</v>
      </c>
      <c r="AU555" s="29">
        <v>0.88561999999999996</v>
      </c>
      <c r="AV555" s="54">
        <v>2</v>
      </c>
      <c r="AW555" s="29">
        <v>0.96153999999999995</v>
      </c>
    </row>
    <row r="556" spans="1:49" x14ac:dyDescent="0.2">
      <c r="A556" s="17" t="str">
        <f t="shared" si="17"/>
        <v>ERDC</v>
      </c>
      <c r="B556" s="17" t="str">
        <f>IF(AND(OR(NOT(IsForecastDateRestricted),AND(D556&gt;=StartDate,D556&lt;=EndDate)),OR(NOT(IsTargetDateRestricted),AND(F556&gt;=FirstTargetDate,F556&lt;=EndTargetDate)),
OR(AND(Is1Week,E556="1 wk ahead inc death"),AND(Is2Week,E556="2 wk ahead inc death"),AND(Is3Week,E556="3 wk ahead inc death"),AND(Is4Week,E556="4 wk ahead inc death")),
OR(NOT(IsActiveModelsOnly),_xlfn.XLOOKUP(C556,'Model Analyzer'!B$4:B$100,'Model Analyzer'!C$4:C$100))),EvalData!C556,"NA")</f>
        <v>ERDC</v>
      </c>
      <c r="C556" s="17" t="s">
        <v>16</v>
      </c>
      <c r="D556" s="36" t="d">
        <v>2020-08-03</v>
      </c>
      <c r="E556" s="17" t="s">
        <v>38</v>
      </c>
      <c r="F556" s="36" t="d">
        <v>2020-08-29</v>
      </c>
      <c r="G556" s="30">
        <v>11007</v>
      </c>
      <c r="H556" s="32">
        <v>0.33800000000000002</v>
      </c>
      <c r="I556" s="28">
        <v>0.40176000000000001</v>
      </c>
      <c r="J556" s="28">
        <v>0.40176000000000001</v>
      </c>
      <c r="K556" s="29">
        <v>0</v>
      </c>
      <c r="L556" s="30">
        <v>23</v>
      </c>
      <c r="M556" s="29">
        <v>0.3125</v>
      </c>
      <c r="N556" s="30">
        <v>51</v>
      </c>
      <c r="O556" s="30">
        <v>45.21</v>
      </c>
      <c r="P556" s="30">
        <v>40184.1</v>
      </c>
      <c r="Q556" s="30">
        <v>305.06</v>
      </c>
      <c r="R556" s="38">
        <v>0.41433999999999999</v>
      </c>
      <c r="S556" s="32">
        <v>0.52608999999999995</v>
      </c>
      <c r="T556" s="29">
        <v>1.54345</v>
      </c>
      <c r="U556" s="29">
        <v>1.42489</v>
      </c>
      <c r="V556" s="29">
        <v>0.29411999999999999</v>
      </c>
      <c r="W556" s="29">
        <v>0.39216000000000001</v>
      </c>
      <c r="X556" s="30">
        <v>495.8</v>
      </c>
      <c r="Y556" s="29">
        <v>1.52593</v>
      </c>
      <c r="Z556" s="29">
        <v>0.62682000000000004</v>
      </c>
      <c r="AA556" s="29">
        <v>3.5999999999999997E-2</v>
      </c>
      <c r="AB556" s="30">
        <v>26</v>
      </c>
      <c r="AC556" s="29">
        <v>0.10714</v>
      </c>
      <c r="AD556" s="30">
        <v>51</v>
      </c>
      <c r="AE556" s="29">
        <v>5.8819999999999997E-2</v>
      </c>
      <c r="AF556" s="33">
        <v>1.101</v>
      </c>
      <c r="AG556" s="33">
        <v>1.121</v>
      </c>
      <c r="AH556" s="33">
        <v>1.1830000000000001</v>
      </c>
      <c r="AI556" s="33">
        <v>1.3859999999999999</v>
      </c>
      <c r="AJ556" s="33">
        <v>1.3440000000000001</v>
      </c>
      <c r="AK556" s="34">
        <v>1.75</v>
      </c>
      <c r="AL556" s="29">
        <v>0</v>
      </c>
      <c r="AM556" s="29">
        <v>0</v>
      </c>
      <c r="AN556" s="50">
        <v>499221</v>
      </c>
      <c r="AO556" s="30">
        <v>2224.6</v>
      </c>
      <c r="AP556" s="29">
        <v>0.86936999999999998</v>
      </c>
      <c r="AQ556" s="29">
        <v>1</v>
      </c>
      <c r="AR556" s="29">
        <v>6.2E-2</v>
      </c>
      <c r="AS556" s="54">
        <v>23</v>
      </c>
      <c r="AT556" s="29">
        <v>0.15384999999999999</v>
      </c>
      <c r="AU556" s="29">
        <v>6.1920000000000003E-2</v>
      </c>
      <c r="AV556" s="54">
        <v>26</v>
      </c>
      <c r="AW556" s="29">
        <v>3.8460000000000001E-2</v>
      </c>
    </row>
    <row r="557" spans="1:49" x14ac:dyDescent="0.2">
      <c r="A557" s="17" t="str">
        <f t="shared" si="17"/>
        <v>ESG</v>
      </c>
      <c r="B557" s="17" t="str">
        <f>IF(AND(OR(NOT(IsForecastDateRestricted),AND(D557&gt;=StartDate,D557&lt;=EndDate)),OR(NOT(IsTargetDateRestricted),AND(F557&gt;=FirstTargetDate,F557&lt;=EndTargetDate)),
OR(AND(Is1Week,E557="1 wk ahead inc death"),AND(Is2Week,E557="2 wk ahead inc death"),AND(Is3Week,E557="3 wk ahead inc death"),AND(Is4Week,E557="4 wk ahead inc death")),
OR(NOT(IsActiveModelsOnly),_xlfn.XLOOKUP(C557,'Model Analyzer'!B$4:B$100,'Model Analyzer'!C$4:C$100))),EvalData!C557,"NA")</f>
        <v>ESG</v>
      </c>
      <c r="C557" s="17" t="s">
        <v>40</v>
      </c>
      <c r="D557" s="36" t="d">
        <v>2020-08-03</v>
      </c>
      <c r="E557" s="17" t="s">
        <v>38</v>
      </c>
      <c r="F557" s="36" t="d">
        <v>2020-08-29</v>
      </c>
      <c r="G557" s="30">
        <v>-6211</v>
      </c>
      <c r="H557" s="32">
        <v>-0.25700000000000001</v>
      </c>
      <c r="I557" s="28">
        <v>-0.22670000000000001</v>
      </c>
      <c r="J557" s="28">
        <v>-0.29316999999999999</v>
      </c>
      <c r="K557" s="29">
        <v>0</v>
      </c>
      <c r="L557" s="30">
        <v>22</v>
      </c>
      <c r="M557" s="29">
        <v>0.34375</v>
      </c>
      <c r="N557" s="30">
        <v>49</v>
      </c>
      <c r="O557" s="30">
        <v>28.69</v>
      </c>
      <c r="P557" s="30">
        <v>8461.34</v>
      </c>
      <c r="Q557" s="30">
        <v>184.88</v>
      </c>
      <c r="R557" s="38">
        <v>0.37679000000000001</v>
      </c>
      <c r="S557" s="32">
        <v>-0.31667000000000001</v>
      </c>
      <c r="T557" s="29">
        <v>1.0911900000000001</v>
      </c>
      <c r="U557" s="29">
        <v>-0.26201999999999998</v>
      </c>
      <c r="V557" s="29">
        <v>0.26530999999999999</v>
      </c>
      <c r="W557" s="29">
        <v>0.34694000000000003</v>
      </c>
      <c r="X557" s="30">
        <v>375.69</v>
      </c>
      <c r="Y557" s="29">
        <v>0.68852999999999998</v>
      </c>
      <c r="Z557" s="29">
        <v>0.54579999999999995</v>
      </c>
      <c r="AA557" s="29">
        <v>9.9000000000000005E-2</v>
      </c>
      <c r="AB557" s="30">
        <v>25</v>
      </c>
      <c r="AC557" s="29">
        <v>0.14285999999999999</v>
      </c>
      <c r="AD557" s="30">
        <v>49</v>
      </c>
      <c r="AE557" s="29">
        <v>6.1219999999999997E-2</v>
      </c>
      <c r="AF557" s="33">
        <v>1.0149999999999999</v>
      </c>
      <c r="AG557" s="33">
        <v>1.0249999999999999</v>
      </c>
      <c r="AH557" s="33">
        <v>1.0569999999999999</v>
      </c>
      <c r="AI557" s="33">
        <v>1.4019999999999999</v>
      </c>
      <c r="AJ557" s="33">
        <v>1.1479999999999999</v>
      </c>
      <c r="AK557" s="34">
        <v>1.2909999999999999</v>
      </c>
      <c r="AL557" s="29">
        <v>2.0410000000000001E-2</v>
      </c>
      <c r="AM557" s="29">
        <v>0</v>
      </c>
      <c r="AN557" s="50">
        <v>344726</v>
      </c>
      <c r="AO557" s="30">
        <v>1162.8</v>
      </c>
      <c r="AP557" s="29">
        <v>0.91954000000000002</v>
      </c>
      <c r="AQ557" s="29">
        <v>1</v>
      </c>
      <c r="AR557" s="29">
        <v>4.1000000000000002E-2</v>
      </c>
      <c r="AS557" s="54">
        <v>24</v>
      </c>
      <c r="AT557" s="29">
        <v>0.11538</v>
      </c>
      <c r="AU557" s="29">
        <v>6.1920000000000003E-2</v>
      </c>
      <c r="AV557" s="54">
        <v>26</v>
      </c>
      <c r="AW557" s="29">
        <v>3.8460000000000001E-2</v>
      </c>
    </row>
    <row r="558" spans="1:49" x14ac:dyDescent="0.2">
      <c r="A558" s="17" t="str">
        <f t="shared" si="17"/>
        <v>GT-DeepCOVID</v>
      </c>
      <c r="B558" s="17" t="str">
        <f>IF(AND(OR(NOT(IsForecastDateRestricted),AND(D558&gt;=StartDate,D558&lt;=EndDate)),OR(NOT(IsTargetDateRestricted),AND(F558&gt;=FirstTargetDate,F558&lt;=EndTargetDate)),
OR(AND(Is1Week,E558="1 wk ahead inc death"),AND(Is2Week,E558="2 wk ahead inc death"),AND(Is3Week,E558="3 wk ahead inc death"),AND(Is4Week,E558="4 wk ahead inc death")),
OR(NOT(IsActiveModelsOnly),_xlfn.XLOOKUP(C558,'Model Analyzer'!B$4:B$100,'Model Analyzer'!C$4:C$100))),EvalData!C558,"NA")</f>
        <v>GT-DeepCOVID</v>
      </c>
      <c r="C558" s="17" t="s">
        <v>17</v>
      </c>
      <c r="D558" s="36" t="d">
        <v>2020-08-03</v>
      </c>
      <c r="E558" s="17" t="s">
        <v>38</v>
      </c>
      <c r="F558" s="36" t="d">
        <v>2020-08-29</v>
      </c>
      <c r="G558" s="30">
        <v>-760</v>
      </c>
      <c r="H558" s="32">
        <v>-2.8000000000000001E-2</v>
      </c>
      <c r="I558" s="28">
        <v>-2.7740000000000001E-2</v>
      </c>
      <c r="J558" s="28">
        <v>-2.853E-2</v>
      </c>
      <c r="K558" s="29">
        <v>1</v>
      </c>
      <c r="L558" s="30">
        <v>2</v>
      </c>
      <c r="M558" s="29">
        <v>0.96875</v>
      </c>
      <c r="N558" s="30">
        <v>43</v>
      </c>
      <c r="O558" s="30">
        <v>12.66</v>
      </c>
      <c r="P558" s="30">
        <v>3003.26</v>
      </c>
      <c r="Q558" s="30">
        <v>99.7</v>
      </c>
      <c r="R558" s="38">
        <v>0.22336</v>
      </c>
      <c r="S558" s="32">
        <v>0.10178</v>
      </c>
      <c r="T558" s="29">
        <v>0.60899000000000003</v>
      </c>
      <c r="U558" s="29">
        <v>0.32865</v>
      </c>
      <c r="V558" s="29">
        <v>0.41860000000000003</v>
      </c>
      <c r="W558" s="29">
        <v>0.16278999999999999</v>
      </c>
      <c r="X558" s="30">
        <v>179</v>
      </c>
      <c r="Y558" s="29">
        <v>0.55325999999999997</v>
      </c>
      <c r="Z558" s="29">
        <v>0.35766999999999999</v>
      </c>
      <c r="AA558" s="29">
        <v>0.44</v>
      </c>
      <c r="AB558" s="30">
        <v>13</v>
      </c>
      <c r="AC558" s="29">
        <v>0.57142999999999999</v>
      </c>
      <c r="AD558" s="30">
        <v>43</v>
      </c>
      <c r="AE558" s="29">
        <v>0.90698000000000001</v>
      </c>
      <c r="AF558" s="33">
        <v>2.9950000000000001</v>
      </c>
      <c r="AG558" s="33">
        <v>3.9390000000000001</v>
      </c>
      <c r="AH558" s="33">
        <v>6.4180000000000001</v>
      </c>
      <c r="AI558" s="33">
        <v>35.594999999999999</v>
      </c>
      <c r="AJ558" s="33">
        <v>18.332999999999998</v>
      </c>
      <c r="AK558" s="34">
        <v>60.215000000000003</v>
      </c>
      <c r="AL558" s="29">
        <v>0.25580999999999998</v>
      </c>
      <c r="AM558" s="29">
        <v>0.34883999999999998</v>
      </c>
      <c r="AN558" s="50">
        <v>32972</v>
      </c>
      <c r="AO558" s="30">
        <v>133.4</v>
      </c>
      <c r="AP558" s="29">
        <v>0.27002999999999999</v>
      </c>
      <c r="AQ558" s="29">
        <v>0.56372999999999995</v>
      </c>
      <c r="AR558" s="29">
        <v>0.26800000000000002</v>
      </c>
      <c r="AS558" s="54">
        <v>12</v>
      </c>
      <c r="AT558" s="29">
        <v>0.57691999999999999</v>
      </c>
      <c r="AU558" s="29">
        <v>0.64448000000000005</v>
      </c>
      <c r="AV558" s="54">
        <v>11</v>
      </c>
      <c r="AW558" s="29">
        <v>0.61538000000000004</v>
      </c>
    </row>
    <row r="559" spans="1:49" x14ac:dyDescent="0.2">
      <c r="A559" s="17" t="str">
        <f t="shared" si="17"/>
        <v>IHME</v>
      </c>
      <c r="B559" s="17" t="str">
        <f>IF(AND(OR(NOT(IsForecastDateRestricted),AND(D559&gt;=StartDate,D559&lt;=EndDate)),OR(NOT(IsTargetDateRestricted),AND(F559&gt;=FirstTargetDate,F559&lt;=EndTargetDate)),
OR(AND(Is1Week,E559="1 wk ahead inc death"),AND(Is2Week,E559="2 wk ahead inc death"),AND(Is3Week,E559="3 wk ahead inc death"),AND(Is4Week,E559="4 wk ahead inc death")),
OR(NOT(IsActiveModelsOnly),_xlfn.XLOOKUP(C559,'Model Analyzer'!B$4:B$100,'Model Analyzer'!C$4:C$100))),EvalData!C559,"NA")</f>
        <v>IHME</v>
      </c>
      <c r="C559" s="17" t="s">
        <v>18</v>
      </c>
      <c r="D559" s="36" t="d">
        <v>2020-08-03</v>
      </c>
      <c r="E559" s="17" t="s">
        <v>38</v>
      </c>
      <c r="F559" s="36" t="d">
        <v>2020-08-29</v>
      </c>
      <c r="G559" s="30">
        <v>3314</v>
      </c>
      <c r="H559" s="32">
        <v>0.114</v>
      </c>
      <c r="I559" s="28">
        <v>0.12096</v>
      </c>
      <c r="J559" s="28">
        <v>0.12096</v>
      </c>
      <c r="K559" s="29">
        <v>0.75</v>
      </c>
      <c r="L559" s="30">
        <v>10</v>
      </c>
      <c r="M559" s="29">
        <v>0.71875</v>
      </c>
      <c r="N559" s="30">
        <v>51</v>
      </c>
      <c r="O559" s="30">
        <v>30.04</v>
      </c>
      <c r="P559" s="30">
        <v>6108.27</v>
      </c>
      <c r="Q559" s="30">
        <v>134.86000000000001</v>
      </c>
      <c r="R559" s="38">
        <v>0.24701999999999999</v>
      </c>
      <c r="S559" s="32">
        <v>-2.1510000000000001E-2</v>
      </c>
      <c r="T559" s="29">
        <v>1.07497</v>
      </c>
      <c r="U559" s="29">
        <v>-0.27786</v>
      </c>
      <c r="V559" s="29">
        <v>0.43136999999999998</v>
      </c>
      <c r="W559" s="29">
        <v>0.23529</v>
      </c>
      <c r="X559" s="30">
        <v>283.11</v>
      </c>
      <c r="Y559" s="29">
        <v>0.56508999999999998</v>
      </c>
      <c r="Z559" s="29">
        <v>0.46677999999999997</v>
      </c>
      <c r="AA559" s="29">
        <v>0.46</v>
      </c>
      <c r="AB559" s="30">
        <v>11</v>
      </c>
      <c r="AC559" s="29">
        <v>0.64285999999999999</v>
      </c>
      <c r="AD559" s="30">
        <v>51</v>
      </c>
      <c r="AE559" s="29">
        <v>0.80391999999999997</v>
      </c>
      <c r="AF559" s="33">
        <v>2.6880000000000002</v>
      </c>
      <c r="AG559" s="33">
        <v>3.12</v>
      </c>
      <c r="AH559" s="33">
        <v>4</v>
      </c>
      <c r="AI559" s="33">
        <v>5.4080000000000004</v>
      </c>
      <c r="AJ559" s="33">
        <v>6.3070000000000004</v>
      </c>
      <c r="AK559" s="34">
        <v>9.3330000000000002</v>
      </c>
      <c r="AL559" s="29">
        <v>0.23529</v>
      </c>
      <c r="AM559" s="29">
        <v>5.8819999999999997E-2</v>
      </c>
      <c r="AN559" s="50">
        <v>129049</v>
      </c>
      <c r="AO559" s="30">
        <v>369.7</v>
      </c>
      <c r="AP559" s="29">
        <v>0.37726999999999999</v>
      </c>
      <c r="AQ559" s="29">
        <v>0.78763000000000005</v>
      </c>
      <c r="AR559" s="29">
        <v>0.53700000000000003</v>
      </c>
      <c r="AS559" s="54">
        <v>2</v>
      </c>
      <c r="AT559" s="29">
        <v>0.96153999999999995</v>
      </c>
      <c r="AU559" s="29">
        <v>0.80113000000000001</v>
      </c>
      <c r="AV559" s="54">
        <v>7</v>
      </c>
      <c r="AW559" s="29">
        <v>0.76922999999999997</v>
      </c>
    </row>
    <row r="560" spans="1:49" x14ac:dyDescent="0.2">
      <c r="A560" s="17" t="str">
        <f t="shared" si="17"/>
        <v>ISU</v>
      </c>
      <c r="B560" s="17" t="str">
        <f>IF(AND(OR(NOT(IsForecastDateRestricted),AND(D560&gt;=StartDate,D560&lt;=EndDate)),OR(NOT(IsTargetDateRestricted),AND(F560&gt;=FirstTargetDate,F560&lt;=EndTargetDate)),
OR(AND(Is1Week,E560="1 wk ahead inc death"),AND(Is2Week,E560="2 wk ahead inc death"),AND(Is3Week,E560="3 wk ahead inc death"),AND(Is4Week,E560="4 wk ahead inc death")),
OR(NOT(IsActiveModelsOnly),_xlfn.XLOOKUP(C560,'Model Analyzer'!B$4:B$100,'Model Analyzer'!C$4:C$100))),EvalData!C560,"NA")</f>
        <v>ISU</v>
      </c>
      <c r="C560" s="17" t="s">
        <v>41</v>
      </c>
      <c r="D560" s="36" t="d">
        <v>2020-08-03</v>
      </c>
      <c r="E560" s="17" t="s">
        <v>38</v>
      </c>
      <c r="F560" s="36" t="d">
        <v>2020-08-29</v>
      </c>
      <c r="G560" s="30">
        <v>-2394</v>
      </c>
      <c r="H560" s="32">
        <v>-9.0999999999999998E-2</v>
      </c>
      <c r="I560" s="28">
        <v>-8.7379999999999999E-2</v>
      </c>
      <c r="J560" s="28">
        <v>-9.5750000000000002E-2</v>
      </c>
      <c r="K560" s="29">
        <v>0.9</v>
      </c>
      <c r="L560" s="30">
        <v>7</v>
      </c>
      <c r="M560" s="29">
        <v>0.8125</v>
      </c>
      <c r="N560" s="30">
        <v>49</v>
      </c>
      <c r="O560" s="30">
        <v>24.43</v>
      </c>
      <c r="P560" s="30">
        <v>3540.05</v>
      </c>
      <c r="Q560" s="30">
        <v>153.57</v>
      </c>
      <c r="R560" s="38">
        <v>0.36795</v>
      </c>
      <c r="S560" s="32">
        <v>-0.35327999999999998</v>
      </c>
      <c r="T560" s="29">
        <v>0.93118000000000001</v>
      </c>
      <c r="U560" s="29">
        <v>-0.51070000000000004</v>
      </c>
      <c r="V560" s="29">
        <v>0.22449</v>
      </c>
      <c r="W560" s="29">
        <v>0.26530999999999999</v>
      </c>
      <c r="X560" s="30">
        <v>283.44</v>
      </c>
      <c r="Y560" s="29">
        <v>0.50270000000000004</v>
      </c>
      <c r="Z560" s="29">
        <v>0.55293000000000003</v>
      </c>
      <c r="AA560" s="29">
        <v>0.20399999999999999</v>
      </c>
      <c r="AB560" s="30">
        <v>20</v>
      </c>
      <c r="AC560" s="29">
        <v>0.32142999999999999</v>
      </c>
      <c r="AD560" s="30">
        <v>49</v>
      </c>
      <c r="AE560" s="29">
        <v>0.57142999999999999</v>
      </c>
      <c r="AF560" s="33">
        <v>1.847</v>
      </c>
      <c r="AG560" s="33">
        <v>2.1</v>
      </c>
      <c r="AH560" s="33">
        <v>2.6309999999999998</v>
      </c>
      <c r="AI560" s="33">
        <v>7.0810000000000004</v>
      </c>
      <c r="AJ560" s="33">
        <v>3.9670000000000001</v>
      </c>
      <c r="AK560" s="34">
        <v>14.4</v>
      </c>
      <c r="AL560" s="29">
        <v>6.1219999999999997E-2</v>
      </c>
      <c r="AM560" s="29">
        <v>8.1629999999999994E-2</v>
      </c>
      <c r="AN560" s="50">
        <v>106914</v>
      </c>
      <c r="AO560" s="30">
        <v>266.39999999999998</v>
      </c>
      <c r="AP560" s="29">
        <v>0.49452000000000002</v>
      </c>
      <c r="AQ560" s="29">
        <v>1</v>
      </c>
      <c r="AR560" s="29">
        <v>0.433</v>
      </c>
      <c r="AS560" s="54">
        <v>7</v>
      </c>
      <c r="AT560" s="29">
        <v>0.76922999999999997</v>
      </c>
      <c r="AU560" s="29">
        <v>0.57791999999999999</v>
      </c>
      <c r="AV560" s="54">
        <v>16</v>
      </c>
      <c r="AW560" s="29">
        <v>0.42308000000000001</v>
      </c>
    </row>
    <row r="561" spans="1:49" x14ac:dyDescent="0.2">
      <c r="A561" s="17" t="str">
        <f t="shared" si="17"/>
        <v>JCB</v>
      </c>
      <c r="B561" s="17" t="str">
        <f>IF(AND(OR(NOT(IsForecastDateRestricted),AND(D561&gt;=StartDate,D561&lt;=EndDate)),OR(NOT(IsTargetDateRestricted),AND(F561&gt;=FirstTargetDate,F561&lt;=EndTargetDate)),
OR(AND(Is1Week,E561="1 wk ahead inc death"),AND(Is2Week,E561="2 wk ahead inc death"),AND(Is3Week,E561="3 wk ahead inc death"),AND(Is4Week,E561="4 wk ahead inc death")),
OR(NOT(IsActiveModelsOnly),_xlfn.XLOOKUP(C561,'Model Analyzer'!B$4:B$100,'Model Analyzer'!C$4:C$100))),EvalData!C561,"NA")</f>
        <v>JCB</v>
      </c>
      <c r="C561" s="17" t="s">
        <v>45</v>
      </c>
      <c r="D561" s="36" t="d">
        <v>2020-08-03</v>
      </c>
      <c r="E561" s="17" t="s">
        <v>38</v>
      </c>
      <c r="F561" s="36" t="d">
        <v>2020-08-29</v>
      </c>
      <c r="G561" s="30">
        <v>4113</v>
      </c>
      <c r="H561" s="32">
        <v>0.14000000000000001</v>
      </c>
      <c r="I561" s="28">
        <v>0.15013000000000001</v>
      </c>
      <c r="J561" s="28">
        <v>0.15013000000000001</v>
      </c>
      <c r="K561" s="29">
        <v>0.75</v>
      </c>
      <c r="L561" s="30">
        <v>13</v>
      </c>
      <c r="M561" s="29">
        <v>0.625</v>
      </c>
      <c r="N561" s="30">
        <v>51</v>
      </c>
      <c r="O561" s="30">
        <v>14.75</v>
      </c>
      <c r="P561" s="30">
        <v>3022.48</v>
      </c>
      <c r="Q561" s="30">
        <v>112.92</v>
      </c>
      <c r="R561" s="38">
        <v>0.30521999999999999</v>
      </c>
      <c r="S561" s="32">
        <v>0.29725000000000001</v>
      </c>
      <c r="T561" s="29">
        <v>0.62165999999999999</v>
      </c>
      <c r="U561" s="29">
        <v>0.41887000000000002</v>
      </c>
      <c r="V561" s="29">
        <v>0.41176000000000001</v>
      </c>
      <c r="W561" s="29">
        <v>0.17646999999999999</v>
      </c>
      <c r="X561" s="30">
        <v>169.01</v>
      </c>
      <c r="Y561" s="29">
        <v>0.56467000000000001</v>
      </c>
      <c r="Z561" s="29">
        <v>0.40150999999999998</v>
      </c>
      <c r="AA561" s="29">
        <v>0.41299999999999998</v>
      </c>
      <c r="AB561" s="30">
        <v>15</v>
      </c>
      <c r="AC561" s="29">
        <v>0.5</v>
      </c>
    </row>
    <row r="562" spans="1:49" x14ac:dyDescent="0.2">
      <c r="A562" s="17" t="str">
        <f t="shared" si="17"/>
        <v>JHU</v>
      </c>
      <c r="B562" s="17" t="str">
        <f>IF(AND(OR(NOT(IsForecastDateRestricted),AND(D562&gt;=StartDate,D562&lt;=EndDate)),OR(NOT(IsTargetDateRestricted),AND(F562&gt;=FirstTargetDate,F562&lt;=EndTargetDate)),
OR(AND(Is1Week,E562="1 wk ahead inc death"),AND(Is2Week,E562="2 wk ahead inc death"),AND(Is3Week,E562="3 wk ahead inc death"),AND(Is4Week,E562="4 wk ahead inc death")),
OR(NOT(IsActiveModelsOnly),_xlfn.XLOOKUP(C562,'Model Analyzer'!B$4:B$100,'Model Analyzer'!C$4:C$100))),EvalData!C562,"NA")</f>
        <v>JHU</v>
      </c>
      <c r="C562" s="17" t="s">
        <v>19</v>
      </c>
      <c r="D562" s="36" t="d">
        <v>2020-08-03</v>
      </c>
      <c r="E562" s="17" t="s">
        <v>38</v>
      </c>
      <c r="F562" s="36" t="d">
        <v>2020-08-29</v>
      </c>
      <c r="G562" s="30">
        <v>11868</v>
      </c>
      <c r="H562" s="32">
        <v>0.36</v>
      </c>
      <c r="I562" s="28">
        <v>0.43319000000000002</v>
      </c>
      <c r="J562" s="28">
        <v>0.43319000000000002</v>
      </c>
      <c r="K562" s="29">
        <v>0</v>
      </c>
      <c r="L562" s="30">
        <v>26</v>
      </c>
      <c r="M562" s="29">
        <v>0.21875</v>
      </c>
      <c r="N562" s="30">
        <v>51</v>
      </c>
      <c r="O562" s="30">
        <v>43.17</v>
      </c>
      <c r="P562" s="30">
        <v>18117.7</v>
      </c>
      <c r="Q562" s="30">
        <v>265.75</v>
      </c>
      <c r="R562" s="38">
        <v>0.54891000000000001</v>
      </c>
      <c r="S562" s="32">
        <v>0.79071000000000002</v>
      </c>
      <c r="T562" s="29">
        <v>1.48647</v>
      </c>
      <c r="U562" s="29">
        <v>1.4402900000000001</v>
      </c>
      <c r="V562" s="29">
        <v>0.19608</v>
      </c>
      <c r="W562" s="29">
        <v>0.52941000000000005</v>
      </c>
      <c r="X562" s="30">
        <v>425.14</v>
      </c>
      <c r="Y562" s="29">
        <v>1.4795199999999999</v>
      </c>
      <c r="Z562" s="29">
        <v>0.69818999999999998</v>
      </c>
      <c r="AA562" s="29">
        <v>0.02</v>
      </c>
      <c r="AB562" s="30">
        <v>27</v>
      </c>
      <c r="AC562" s="29">
        <v>7.1429999999999993E-2</v>
      </c>
      <c r="AD562" s="30">
        <v>51</v>
      </c>
      <c r="AE562" s="29">
        <v>0.84314</v>
      </c>
      <c r="AF562" s="33">
        <v>3.1379999999999999</v>
      </c>
      <c r="AG562" s="33">
        <v>4.0570000000000004</v>
      </c>
      <c r="AH562" s="33">
        <v>8.8849999999999998</v>
      </c>
      <c r="AI562" s="33">
        <v>74.647999999999996</v>
      </c>
      <c r="AJ562" s="33">
        <v>20.852</v>
      </c>
      <c r="AK562" s="34">
        <v>246</v>
      </c>
      <c r="AL562" s="29">
        <v>0.19608</v>
      </c>
      <c r="AM562" s="29">
        <v>0.45097999999999999</v>
      </c>
      <c r="AN562" s="50">
        <v>85888</v>
      </c>
      <c r="AO562" s="30">
        <v>418.8</v>
      </c>
      <c r="AP562" s="29">
        <v>0.23185</v>
      </c>
      <c r="AQ562" s="29">
        <v>0.48403000000000002</v>
      </c>
      <c r="AR562" s="29">
        <v>0.20599999999999999</v>
      </c>
      <c r="AS562" s="54">
        <v>14</v>
      </c>
      <c r="AT562" s="29">
        <v>0.5</v>
      </c>
      <c r="AU562" s="29">
        <v>0.62129000000000001</v>
      </c>
      <c r="AV562" s="54">
        <v>12</v>
      </c>
      <c r="AW562" s="29">
        <v>0.57691999999999999</v>
      </c>
    </row>
    <row r="563" spans="1:49" x14ac:dyDescent="0.2">
      <c r="A563" s="17" t="str">
        <f t="shared" si="17"/>
        <v>Karlen</v>
      </c>
      <c r="B563" s="17" t="str">
        <f>IF(AND(OR(NOT(IsForecastDateRestricted),AND(D563&gt;=StartDate,D563&lt;=EndDate)),OR(NOT(IsTargetDateRestricted),AND(F563&gt;=FirstTargetDate,F563&lt;=EndTargetDate)),
OR(AND(Is1Week,E563="1 wk ahead inc death"),AND(Is2Week,E563="2 wk ahead inc death"),AND(Is3Week,E563="3 wk ahead inc death"),AND(Is4Week,E563="4 wk ahead inc death")),
OR(NOT(IsActiveModelsOnly),_xlfn.XLOOKUP(C563,'Model Analyzer'!B$4:B$100,'Model Analyzer'!C$4:C$100))),EvalData!C563,"NA")</f>
        <v>Karlen</v>
      </c>
      <c r="C563" s="17" t="s">
        <v>46</v>
      </c>
      <c r="D563" s="36" t="d">
        <v>2020-08-03</v>
      </c>
      <c r="E563" s="17" t="s">
        <v>38</v>
      </c>
      <c r="F563" s="36" t="d">
        <v>2020-08-29</v>
      </c>
      <c r="G563" s="30">
        <v>6736</v>
      </c>
      <c r="H563" s="32">
        <v>0.22</v>
      </c>
      <c r="I563" s="28">
        <v>0.24587000000000001</v>
      </c>
      <c r="J563" s="28">
        <v>0.24587000000000001</v>
      </c>
      <c r="K563" s="29">
        <v>0.75</v>
      </c>
      <c r="L563" s="30">
        <v>19</v>
      </c>
      <c r="M563" s="29">
        <v>0.4375</v>
      </c>
      <c r="N563" s="30">
        <v>51</v>
      </c>
      <c r="O563" s="30">
        <v>12.31</v>
      </c>
      <c r="P563" s="30">
        <v>5590.64</v>
      </c>
      <c r="Q563" s="30">
        <v>180.08</v>
      </c>
      <c r="R563" s="38">
        <v>0.27979999999999999</v>
      </c>
      <c r="S563" s="32">
        <v>0.23003999999999999</v>
      </c>
      <c r="T563" s="29">
        <v>0.54647999999999997</v>
      </c>
      <c r="U563" s="29">
        <v>0.27938000000000002</v>
      </c>
      <c r="V563" s="29">
        <v>0.37254999999999999</v>
      </c>
      <c r="W563" s="29">
        <v>0.13725000000000001</v>
      </c>
      <c r="X563" s="30">
        <v>395.36</v>
      </c>
      <c r="Y563" s="29">
        <v>0.47754999999999997</v>
      </c>
      <c r="Z563" s="29">
        <v>0.36532999999999999</v>
      </c>
      <c r="AA563" s="29">
        <v>0.44500000000000001</v>
      </c>
      <c r="AB563" s="30">
        <v>12</v>
      </c>
      <c r="AC563" s="29">
        <v>0.60714000000000001</v>
      </c>
      <c r="AD563" s="30">
        <v>51</v>
      </c>
      <c r="AE563" s="29">
        <v>0.84314</v>
      </c>
      <c r="AF563" s="33">
        <v>1.895</v>
      </c>
      <c r="AG563" s="33">
        <v>2.464</v>
      </c>
      <c r="AH563" s="33">
        <v>3.593</v>
      </c>
      <c r="AI563" s="33">
        <v>31.922000000000001</v>
      </c>
      <c r="AJ563" s="33">
        <v>17.341000000000001</v>
      </c>
      <c r="AK563" s="34">
        <v>106</v>
      </c>
      <c r="AL563" s="29">
        <v>9.8040000000000002E-2</v>
      </c>
      <c r="AM563" s="29">
        <v>0.25490000000000002</v>
      </c>
      <c r="AN563" s="50">
        <v>80251</v>
      </c>
      <c r="AO563" s="30">
        <v>198</v>
      </c>
      <c r="AP563" s="29">
        <v>0.38403999999999999</v>
      </c>
      <c r="AQ563" s="29">
        <v>0.80174999999999996</v>
      </c>
      <c r="AR563" s="29">
        <v>0.51600000000000001</v>
      </c>
      <c r="AS563" s="54">
        <v>3</v>
      </c>
      <c r="AT563" s="29">
        <v>0.92308000000000001</v>
      </c>
      <c r="AU563" s="29">
        <v>0.84821000000000002</v>
      </c>
      <c r="AV563" s="54">
        <v>5</v>
      </c>
      <c r="AW563" s="29">
        <v>0.84614999999999996</v>
      </c>
    </row>
    <row r="564" spans="1:49" x14ac:dyDescent="0.2">
      <c r="A564" s="17" t="str">
        <f t="shared" si="17"/>
        <v>LANL</v>
      </c>
      <c r="B564" s="17" t="str">
        <f>IF(AND(OR(NOT(IsForecastDateRestricted),AND(D564&gt;=StartDate,D564&lt;=EndDate)),OR(NOT(IsTargetDateRestricted),AND(F564&gt;=FirstTargetDate,F564&lt;=EndTargetDate)),
OR(AND(Is1Week,E564="1 wk ahead inc death"),AND(Is2Week,E564="2 wk ahead inc death"),AND(Is3Week,E564="3 wk ahead inc death"),AND(Is4Week,E564="4 wk ahead inc death")),
OR(NOT(IsActiveModelsOnly),_xlfn.XLOOKUP(C564,'Model Analyzer'!B$4:B$100,'Model Analyzer'!C$4:C$100))),EvalData!C564,"NA")</f>
        <v>LANL</v>
      </c>
      <c r="C564" s="17" t="s">
        <v>20</v>
      </c>
      <c r="D564" s="36" t="d">
        <v>2020-08-03</v>
      </c>
      <c r="E564" s="17" t="s">
        <v>38</v>
      </c>
      <c r="F564" s="36" t="d">
        <v>2020-08-29</v>
      </c>
      <c r="G564" s="30">
        <v>-9613</v>
      </c>
      <c r="H564" s="32">
        <v>-0.432</v>
      </c>
      <c r="I564" s="28">
        <v>-0.35088000000000003</v>
      </c>
      <c r="J564" s="28">
        <v>-0.54054000000000002</v>
      </c>
      <c r="K564" s="29">
        <v>0</v>
      </c>
      <c r="L564" s="30">
        <v>27</v>
      </c>
      <c r="M564" s="29">
        <v>0.1875</v>
      </c>
      <c r="N564" s="30">
        <v>51</v>
      </c>
      <c r="O564" s="30">
        <v>31.86</v>
      </c>
      <c r="P564" s="30">
        <v>9301.0499999999993</v>
      </c>
      <c r="Q564" s="30">
        <v>228.2</v>
      </c>
      <c r="R564" s="38">
        <v>0.48992000000000002</v>
      </c>
      <c r="S564" s="32">
        <v>-0.49898999999999999</v>
      </c>
      <c r="T564" s="29">
        <v>1.1473800000000001</v>
      </c>
      <c r="U564" s="29">
        <v>-0.76422000000000001</v>
      </c>
      <c r="V564" s="29">
        <v>0.17646999999999999</v>
      </c>
      <c r="W564" s="29">
        <v>0.31373000000000001</v>
      </c>
      <c r="X564" s="30">
        <v>539.75</v>
      </c>
      <c r="Y564" s="29">
        <v>0.57369000000000003</v>
      </c>
      <c r="Z564" s="29">
        <v>0.61494000000000004</v>
      </c>
      <c r="AA564" s="29">
        <v>0.129</v>
      </c>
      <c r="AB564" s="30">
        <v>23</v>
      </c>
      <c r="AC564" s="29">
        <v>0.21429000000000001</v>
      </c>
      <c r="AD564" s="30">
        <v>51</v>
      </c>
      <c r="AE564" s="29">
        <v>0.96077999999999997</v>
      </c>
      <c r="AF564" s="33">
        <v>7.7629999999999999</v>
      </c>
      <c r="AG564" s="33">
        <v>11.939</v>
      </c>
      <c r="AH564" s="33">
        <v>22.238</v>
      </c>
      <c r="AI564" s="33">
        <v>52.521000000000001</v>
      </c>
      <c r="AJ564" s="33">
        <v>57.25</v>
      </c>
      <c r="AK564" s="34">
        <v>157</v>
      </c>
      <c r="AL564" s="29">
        <v>0.19608</v>
      </c>
      <c r="AM564" s="29">
        <v>0.76471</v>
      </c>
      <c r="AN564" s="50">
        <v>46059</v>
      </c>
      <c r="AO564" s="30">
        <v>180.8</v>
      </c>
      <c r="AP564" s="29">
        <v>0.10308</v>
      </c>
      <c r="AQ564" s="29">
        <v>0.21521000000000001</v>
      </c>
      <c r="AR564" s="29">
        <v>0</v>
      </c>
      <c r="AS564" s="54">
        <v>25</v>
      </c>
      <c r="AT564" s="29">
        <v>7.6920000000000002E-2</v>
      </c>
      <c r="AU564" s="29">
        <v>0.3841</v>
      </c>
      <c r="AV564" s="54">
        <v>18</v>
      </c>
      <c r="AW564" s="29">
        <v>0.34615000000000001</v>
      </c>
    </row>
    <row r="565" spans="1:49" x14ac:dyDescent="0.2">
      <c r="A565" s="17" t="str">
        <f t="shared" si="17"/>
        <v>LNQ</v>
      </c>
      <c r="B565" s="17" t="str">
        <f>IF(AND(OR(NOT(IsForecastDateRestricted),AND(D565&gt;=StartDate,D565&lt;=EndDate)),OR(NOT(IsTargetDateRestricted),AND(F565&gt;=FirstTargetDate,F565&lt;=EndTargetDate)),
OR(AND(Is1Week,E565="1 wk ahead inc death"),AND(Is2Week,E565="2 wk ahead inc death"),AND(Is3Week,E565="3 wk ahead inc death"),AND(Is4Week,E565="4 wk ahead inc death")),
OR(NOT(IsActiveModelsOnly),_xlfn.XLOOKUP(C565,'Model Analyzer'!B$4:B$100,'Model Analyzer'!C$4:C$100))),EvalData!C565,"NA")</f>
        <v>LNQ</v>
      </c>
      <c r="C565" s="17" t="s">
        <v>47</v>
      </c>
      <c r="D565" s="36" t="d">
        <v>2020-08-03</v>
      </c>
      <c r="E565" s="17" t="s">
        <v>38</v>
      </c>
      <c r="F565" s="36" t="d">
        <v>2020-08-29</v>
      </c>
      <c r="G565" s="30">
        <v>5965</v>
      </c>
      <c r="H565" s="32">
        <v>0.19700000000000001</v>
      </c>
      <c r="I565" s="28">
        <v>0.21772</v>
      </c>
      <c r="J565" s="28">
        <v>0.21772</v>
      </c>
      <c r="K565" s="29">
        <v>0.75</v>
      </c>
      <c r="L565" s="30">
        <v>17</v>
      </c>
      <c r="M565" s="29">
        <v>0.5</v>
      </c>
      <c r="N565" s="30">
        <v>51</v>
      </c>
      <c r="O565" s="30">
        <v>42.91</v>
      </c>
      <c r="P565" s="30">
        <v>997.5</v>
      </c>
      <c r="Q565" s="30">
        <v>68.31</v>
      </c>
      <c r="R565" s="38">
        <v>0.19624</v>
      </c>
      <c r="S565" s="32">
        <v>-0.10042</v>
      </c>
      <c r="T565" s="29">
        <v>0.49031999999999998</v>
      </c>
      <c r="U565" s="29">
        <v>-0.30525999999999998</v>
      </c>
      <c r="V565" s="29">
        <v>0.50980000000000003</v>
      </c>
      <c r="W565" s="29">
        <v>0.11765</v>
      </c>
      <c r="X565" s="30">
        <v>113.94</v>
      </c>
      <c r="Y565" s="29">
        <v>0.30608999999999997</v>
      </c>
      <c r="Z565" s="29">
        <v>0.40194999999999997</v>
      </c>
      <c r="AA565" s="29">
        <v>0.51300000000000001</v>
      </c>
      <c r="AB565" s="30">
        <v>8</v>
      </c>
      <c r="AC565" s="29">
        <v>0.75</v>
      </c>
      <c r="AD565" s="30">
        <v>51</v>
      </c>
      <c r="AE565" s="29">
        <v>1</v>
      </c>
      <c r="AF565" s="33">
        <v>10.275</v>
      </c>
      <c r="AG565" s="33">
        <v>17.315000000000001</v>
      </c>
      <c r="AH565" s="33">
        <v>46.070999999999998</v>
      </c>
      <c r="AI565" s="33">
        <v>118.947</v>
      </c>
      <c r="AJ565" s="33">
        <v>163.833</v>
      </c>
      <c r="AK565" s="34">
        <v>379</v>
      </c>
      <c r="AL565" s="29">
        <v>0.11765</v>
      </c>
      <c r="AM565" s="29">
        <v>0.88234999999999997</v>
      </c>
      <c r="AN565" s="50">
        <v>66866</v>
      </c>
      <c r="AO565" s="30">
        <v>253.8</v>
      </c>
      <c r="AP565" s="29">
        <v>7.0069999999999993E-2</v>
      </c>
      <c r="AQ565" s="29">
        <v>0.14627999999999999</v>
      </c>
      <c r="AR565" s="29">
        <v>0</v>
      </c>
      <c r="AS565" s="54">
        <v>25</v>
      </c>
      <c r="AT565" s="29">
        <v>7.6920000000000002E-2</v>
      </c>
      <c r="AU565" s="29">
        <v>0.27116000000000001</v>
      </c>
      <c r="AV565" s="54">
        <v>25</v>
      </c>
      <c r="AW565" s="29">
        <v>7.6920000000000002E-2</v>
      </c>
    </row>
    <row r="566" spans="1:49" x14ac:dyDescent="0.2">
      <c r="A566" s="17" t="str">
        <f t="shared" si="17"/>
        <v>LSHTM</v>
      </c>
      <c r="B566" s="17" t="str">
        <f>IF(AND(OR(NOT(IsForecastDateRestricted),AND(D566&gt;=StartDate,D566&lt;=EndDate)),OR(NOT(IsTargetDateRestricted),AND(F566&gt;=FirstTargetDate,F566&lt;=EndTargetDate)),
OR(AND(Is1Week,E566="1 wk ahead inc death"),AND(Is2Week,E566="2 wk ahead inc death"),AND(Is3Week,E566="3 wk ahead inc death"),AND(Is4Week,E566="4 wk ahead inc death")),
OR(NOT(IsActiveModelsOnly),_xlfn.XLOOKUP(C566,'Model Analyzer'!B$4:B$100,'Model Analyzer'!C$4:C$100))),EvalData!C566,"NA")</f>
        <v>LSHTM</v>
      </c>
      <c r="C566" s="17" t="s">
        <v>21</v>
      </c>
      <c r="D566" s="36" t="d">
        <v>2020-08-03</v>
      </c>
      <c r="E566" s="17" t="s">
        <v>38</v>
      </c>
      <c r="F566" s="36" t="d">
        <v>2020-08-29</v>
      </c>
      <c r="G566" s="30">
        <v>7016</v>
      </c>
      <c r="H566" s="32">
        <v>0.22800000000000001</v>
      </c>
      <c r="I566" s="28">
        <v>0.25608999999999998</v>
      </c>
      <c r="J566" s="28">
        <v>0.25608999999999998</v>
      </c>
      <c r="K566" s="29">
        <v>0.75</v>
      </c>
      <c r="L566" s="30">
        <v>21</v>
      </c>
      <c r="M566" s="29">
        <v>0.375</v>
      </c>
      <c r="N566" s="30">
        <v>29</v>
      </c>
      <c r="O566" s="30">
        <v>7.86</v>
      </c>
      <c r="P566" s="30">
        <v>12186.53</v>
      </c>
      <c r="Q566" s="30">
        <v>357.79</v>
      </c>
      <c r="R566" s="38">
        <v>0.21673000000000001</v>
      </c>
      <c r="S566" s="32">
        <v>0.17005000000000001</v>
      </c>
      <c r="T566" s="29">
        <v>0.57150000000000001</v>
      </c>
      <c r="U566" s="29">
        <v>0.45154</v>
      </c>
      <c r="V566" s="29">
        <v>0.48276000000000002</v>
      </c>
      <c r="W566" s="29">
        <v>0.10345</v>
      </c>
      <c r="X566" s="30">
        <v>772.22</v>
      </c>
      <c r="Y566" s="29">
        <v>0.55725999999999998</v>
      </c>
      <c r="Z566" s="29">
        <v>0.32682</v>
      </c>
      <c r="AA566" s="29">
        <v>0.31</v>
      </c>
      <c r="AB566" s="30">
        <v>17</v>
      </c>
      <c r="AC566" s="29">
        <v>0.42857000000000001</v>
      </c>
      <c r="AD566" s="30">
        <v>29</v>
      </c>
      <c r="AE566" s="29">
        <v>0.96552000000000004</v>
      </c>
      <c r="AF566" s="33">
        <v>3.7650000000000001</v>
      </c>
      <c r="AG566" s="33">
        <v>5.0869999999999997</v>
      </c>
      <c r="AH566" s="33">
        <v>15.314</v>
      </c>
      <c r="AI566" s="33">
        <v>1076.817</v>
      </c>
      <c r="AJ566" s="33">
        <v>33.700000000000003</v>
      </c>
      <c r="AK566" s="34">
        <v>780.92</v>
      </c>
      <c r="AL566" s="29">
        <v>0.24138000000000001</v>
      </c>
      <c r="AM566" s="29">
        <v>0.55171999999999999</v>
      </c>
      <c r="AN566" s="50">
        <v>1893982</v>
      </c>
      <c r="AO566" s="30">
        <v>5082</v>
      </c>
      <c r="AP566" s="29">
        <v>0.18986</v>
      </c>
      <c r="AQ566" s="29">
        <v>0.39638000000000001</v>
      </c>
      <c r="AR566" s="29">
        <v>0.10299999999999999</v>
      </c>
      <c r="AS566" s="54">
        <v>19</v>
      </c>
      <c r="AT566" s="29">
        <v>0.30769000000000002</v>
      </c>
      <c r="AU566" s="29">
        <v>0.36143999999999998</v>
      </c>
      <c r="AV566" s="54">
        <v>21</v>
      </c>
      <c r="AW566" s="29">
        <v>0.23077</v>
      </c>
    </row>
    <row r="567" spans="1:49" x14ac:dyDescent="0.2">
      <c r="A567" s="17" t="str">
        <f t="shared" si="17"/>
        <v>MIT-CovAlliance</v>
      </c>
      <c r="B567" s="17" t="str">
        <f>IF(AND(OR(NOT(IsForecastDateRestricted),AND(D567&gt;=StartDate,D567&lt;=EndDate)),OR(NOT(IsTargetDateRestricted),AND(F567&gt;=FirstTargetDate,F567&lt;=EndTargetDate)),
OR(AND(Is1Week,E567="1 wk ahead inc death"),AND(Is2Week,E567="2 wk ahead inc death"),AND(Is3Week,E567="3 wk ahead inc death"),AND(Is4Week,E567="4 wk ahead inc death")),
OR(NOT(IsActiveModelsOnly),_xlfn.XLOOKUP(C567,'Model Analyzer'!B$4:B$100,'Model Analyzer'!C$4:C$100))),EvalData!C567,"NA")</f>
        <v>MIT-CovAlliance</v>
      </c>
      <c r="C567" s="17" t="s">
        <v>22</v>
      </c>
      <c r="D567" s="36" t="d">
        <v>2020-08-03</v>
      </c>
      <c r="E567" s="17" t="s">
        <v>38</v>
      </c>
      <c r="F567" s="36" t="d">
        <v>2020-08-29</v>
      </c>
      <c r="G567" s="30">
        <v>-8100</v>
      </c>
      <c r="H567" s="32">
        <v>-0.35</v>
      </c>
      <c r="I567" s="28">
        <v>-0.29565000000000002</v>
      </c>
      <c r="J567" s="28">
        <v>-0.41975000000000001</v>
      </c>
      <c r="K567" s="29">
        <v>0</v>
      </c>
      <c r="L567" s="30">
        <v>25</v>
      </c>
      <c r="M567" s="29">
        <v>0.25</v>
      </c>
      <c r="N567" s="30">
        <v>51</v>
      </c>
      <c r="O567" s="30">
        <v>32.01</v>
      </c>
      <c r="P567" s="30">
        <v>6331.26</v>
      </c>
      <c r="Q567" s="30">
        <v>211.98</v>
      </c>
      <c r="R567" s="38">
        <v>0.29430000000000001</v>
      </c>
      <c r="S567" s="32">
        <v>-9.5820000000000002E-2</v>
      </c>
      <c r="T567" s="29">
        <v>1.4131199999999999</v>
      </c>
      <c r="U567" s="29">
        <v>-0.95108000000000004</v>
      </c>
      <c r="V567" s="29">
        <v>0.35293999999999998</v>
      </c>
      <c r="W567" s="29">
        <v>0.27450999999999998</v>
      </c>
      <c r="X567" s="30">
        <v>562.70000000000005</v>
      </c>
      <c r="Y567" s="29">
        <v>0.45759</v>
      </c>
      <c r="Z567" s="29">
        <v>0.49297000000000002</v>
      </c>
      <c r="AA567" s="29">
        <v>0.33600000000000002</v>
      </c>
      <c r="AB567" s="30">
        <v>16</v>
      </c>
      <c r="AC567" s="29">
        <v>0.46428999999999998</v>
      </c>
      <c r="AD567" s="30">
        <v>51</v>
      </c>
      <c r="AE567" s="29">
        <v>0.92157</v>
      </c>
      <c r="AF567" s="33">
        <v>14.680999999999999</v>
      </c>
      <c r="AG567" s="33">
        <v>15.377000000000001</v>
      </c>
      <c r="AH567" s="33">
        <v>16.591999999999999</v>
      </c>
      <c r="AI567" s="33">
        <v>20.111000000000001</v>
      </c>
      <c r="AJ567" s="33">
        <v>19.218</v>
      </c>
      <c r="AK567" s="34">
        <v>28.25</v>
      </c>
      <c r="AL567" s="29">
        <v>1.9609999999999999E-2</v>
      </c>
      <c r="AM567" s="29">
        <v>0.90195999999999998</v>
      </c>
      <c r="AN567" s="50">
        <v>71270</v>
      </c>
      <c r="AO567" s="30">
        <v>215.9</v>
      </c>
      <c r="AP567" s="29">
        <v>0.10785</v>
      </c>
      <c r="AQ567" s="29">
        <v>0.22516</v>
      </c>
      <c r="AR567" s="29">
        <v>0</v>
      </c>
      <c r="AS567" s="54">
        <v>25</v>
      </c>
      <c r="AT567" s="29">
        <v>7.6920000000000002E-2</v>
      </c>
      <c r="AU567" s="29">
        <v>0.36969999999999997</v>
      </c>
      <c r="AV567" s="54">
        <v>20</v>
      </c>
      <c r="AW567" s="29">
        <v>0.26923000000000002</v>
      </c>
    </row>
    <row r="568" spans="1:49" x14ac:dyDescent="0.2">
      <c r="A568" s="17" t="str">
        <f t="shared" si="17"/>
        <v>MOBS</v>
      </c>
      <c r="B568" s="17" t="str">
        <f>IF(AND(OR(NOT(IsForecastDateRestricted),AND(D568&gt;=StartDate,D568&lt;=EndDate)),OR(NOT(IsTargetDateRestricted),AND(F568&gt;=FirstTargetDate,F568&lt;=EndTargetDate)),
OR(AND(Is1Week,E568="1 wk ahead inc death"),AND(Is2Week,E568="2 wk ahead inc death"),AND(Is3Week,E568="3 wk ahead inc death"),AND(Is4Week,E568="4 wk ahead inc death")),
OR(NOT(IsActiveModelsOnly),_xlfn.XLOOKUP(C568,'Model Analyzer'!B$4:B$100,'Model Analyzer'!C$4:C$100))),EvalData!C568,"NA")</f>
        <v>MOBS</v>
      </c>
      <c r="C568" s="17" t="s">
        <v>24</v>
      </c>
      <c r="D568" s="36" t="d">
        <v>2020-08-03</v>
      </c>
      <c r="E568" s="17" t="s">
        <v>38</v>
      </c>
      <c r="F568" s="36" t="d">
        <v>2020-08-29</v>
      </c>
      <c r="G568" s="30">
        <v>17389</v>
      </c>
      <c r="H568" s="32">
        <v>0.49099999999999999</v>
      </c>
      <c r="I568" s="28">
        <v>0.63470000000000004</v>
      </c>
      <c r="J568" s="28">
        <v>0.63470000000000004</v>
      </c>
      <c r="K568" s="29">
        <v>0</v>
      </c>
      <c r="L568" s="30">
        <v>29</v>
      </c>
      <c r="M568" s="29">
        <v>0.125</v>
      </c>
      <c r="N568" s="30">
        <v>50</v>
      </c>
      <c r="O568" s="30">
        <v>31.48</v>
      </c>
      <c r="P568" s="30">
        <v>26340.39</v>
      </c>
      <c r="Q568" s="30">
        <v>413.12</v>
      </c>
      <c r="R568" s="38">
        <v>0.33772999999999997</v>
      </c>
      <c r="S568" s="32">
        <v>0.19325000000000001</v>
      </c>
      <c r="T568" s="29">
        <v>1.1275500000000001</v>
      </c>
      <c r="U568" s="29">
        <v>0.29143000000000002</v>
      </c>
      <c r="V568" s="29">
        <v>0.28000000000000003</v>
      </c>
      <c r="W568" s="29">
        <v>0.4</v>
      </c>
      <c r="X568" s="30">
        <v>1319.59</v>
      </c>
      <c r="Y568" s="29">
        <v>0.85875000000000001</v>
      </c>
      <c r="Z568" s="29">
        <v>0.57638999999999996</v>
      </c>
      <c r="AA568" s="29">
        <v>0.13</v>
      </c>
      <c r="AB568" s="30">
        <v>22</v>
      </c>
      <c r="AC568" s="29">
        <v>0.25</v>
      </c>
      <c r="AD568" s="30">
        <v>50</v>
      </c>
      <c r="AE568" s="29">
        <v>0.56000000000000005</v>
      </c>
      <c r="AF568" s="33">
        <v>1.627</v>
      </c>
      <c r="AG568" s="33">
        <v>1.8089999999999999</v>
      </c>
      <c r="AH568" s="33">
        <v>2.5609999999999999</v>
      </c>
      <c r="AI568" s="33">
        <v>20.244</v>
      </c>
      <c r="AJ568" s="33">
        <v>5.7370000000000001</v>
      </c>
      <c r="AK568" s="34">
        <v>18</v>
      </c>
      <c r="AL568" s="29">
        <v>0.12</v>
      </c>
      <c r="AM568" s="29">
        <v>0.1</v>
      </c>
      <c r="AN568" s="50">
        <v>461883</v>
      </c>
      <c r="AO568" s="30">
        <v>697.9</v>
      </c>
      <c r="AP568" s="29">
        <v>0.49451000000000001</v>
      </c>
      <c r="AQ568" s="29">
        <v>1</v>
      </c>
      <c r="AR568" s="29">
        <v>0.35099999999999998</v>
      </c>
      <c r="AS568" s="54">
        <v>8</v>
      </c>
      <c r="AT568" s="29">
        <v>0.73077000000000003</v>
      </c>
      <c r="AU568" s="29">
        <v>0.57791999999999999</v>
      </c>
      <c r="AV568" s="54">
        <v>15</v>
      </c>
      <c r="AW568" s="29">
        <v>0.46154000000000001</v>
      </c>
    </row>
    <row r="569" spans="1:49" x14ac:dyDescent="0.2">
      <c r="A569" s="17" t="str">
        <f t="shared" si="17"/>
        <v>NotreDame-Mobility</v>
      </c>
      <c r="B569" s="17" t="str">
        <f>IF(AND(OR(NOT(IsForecastDateRestricted),AND(D569&gt;=StartDate,D569&lt;=EndDate)),OR(NOT(IsTargetDateRestricted),AND(F569&gt;=FirstTargetDate,F569&lt;=EndTargetDate)),
OR(AND(Is1Week,E569="1 wk ahead inc death"),AND(Is2Week,E569="2 wk ahead inc death"),AND(Is3Week,E569="3 wk ahead inc death"),AND(Is4Week,E569="4 wk ahead inc death")),
OR(NOT(IsActiveModelsOnly),_xlfn.XLOOKUP(C569,'Model Analyzer'!B$4:B$100,'Model Analyzer'!C$4:C$100))),EvalData!C569,"NA")</f>
        <v>NotreDame-Mobility</v>
      </c>
      <c r="C569" s="17" t="s">
        <v>25</v>
      </c>
      <c r="D569" s="36" t="d">
        <v>2020-08-03</v>
      </c>
      <c r="E569" s="17" t="s">
        <v>38</v>
      </c>
      <c r="F569" s="36" t="d">
        <v>2020-08-29</v>
      </c>
      <c r="G569" s="30">
        <v>-5324</v>
      </c>
      <c r="H569" s="32">
        <v>-0.216</v>
      </c>
      <c r="I569" s="28">
        <v>-0.19433</v>
      </c>
      <c r="J569" s="28">
        <v>-0.2412</v>
      </c>
      <c r="K569" s="29">
        <v>0.75</v>
      </c>
      <c r="L569" s="30">
        <v>18</v>
      </c>
      <c r="M569" s="29">
        <v>0.46875</v>
      </c>
      <c r="N569" s="30">
        <v>51</v>
      </c>
      <c r="O569" s="30">
        <v>34.869999999999997</v>
      </c>
      <c r="P569" s="30">
        <v>10780.4</v>
      </c>
      <c r="Q569" s="30">
        <v>230.8</v>
      </c>
      <c r="R569" s="38">
        <v>0.47709000000000001</v>
      </c>
      <c r="S569" s="32">
        <v>-0.39304</v>
      </c>
      <c r="T569" s="29">
        <v>1.2219800000000001</v>
      </c>
      <c r="U569" s="29">
        <v>-0.45273999999999998</v>
      </c>
      <c r="V569" s="29">
        <v>0.19608</v>
      </c>
      <c r="W569" s="29">
        <v>0.45097999999999999</v>
      </c>
      <c r="X569" s="30">
        <v>521.38</v>
      </c>
      <c r="Y569" s="29">
        <v>0.69557000000000002</v>
      </c>
      <c r="Z569" s="29">
        <v>0.62929000000000002</v>
      </c>
      <c r="AA569" s="29">
        <v>0.108</v>
      </c>
      <c r="AB569" s="30">
        <v>24</v>
      </c>
      <c r="AC569" s="29">
        <v>0.17857000000000001</v>
      </c>
      <c r="AD569" s="30">
        <v>51</v>
      </c>
      <c r="AE569" s="29">
        <v>0.80391999999999997</v>
      </c>
      <c r="AF569" s="33">
        <v>4.0549999999999997</v>
      </c>
      <c r="AG569" s="33">
        <v>7.0330000000000004</v>
      </c>
      <c r="AH569" s="33">
        <v>30.154</v>
      </c>
      <c r="AI569" s="33">
        <v>120.88800000000001</v>
      </c>
      <c r="AJ569" s="33">
        <v>122</v>
      </c>
      <c r="AK569" s="34">
        <v>384</v>
      </c>
      <c r="AL569" s="29">
        <v>0.11765</v>
      </c>
      <c r="AM569" s="29">
        <v>0.58823999999999999</v>
      </c>
      <c r="AN569" s="50">
        <v>171090</v>
      </c>
      <c r="AO569" s="30">
        <v>309.89999999999998</v>
      </c>
      <c r="AP569" s="29">
        <v>0.14968000000000001</v>
      </c>
      <c r="AQ569" s="29">
        <v>0.31247999999999998</v>
      </c>
      <c r="AR569" s="29">
        <v>0.10299999999999999</v>
      </c>
      <c r="AS569" s="54">
        <v>19</v>
      </c>
      <c r="AT569" s="29">
        <v>0.30769000000000002</v>
      </c>
      <c r="AU569" s="29">
        <v>0.37354999999999999</v>
      </c>
      <c r="AV569" s="54">
        <v>19</v>
      </c>
      <c r="AW569" s="29">
        <v>0.30769000000000002</v>
      </c>
    </row>
    <row r="570" spans="1:49" x14ac:dyDescent="0.2">
      <c r="A570" s="17" t="str">
        <f t="shared" si="17"/>
        <v>Oliver Wyman</v>
      </c>
      <c r="B570" s="17" t="str">
        <f>IF(AND(OR(NOT(IsForecastDateRestricted),AND(D570&gt;=StartDate,D570&lt;=EndDate)),OR(NOT(IsTargetDateRestricted),AND(F570&gt;=FirstTargetDate,F570&lt;=EndTargetDate)),
OR(AND(Is1Week,E570="1 wk ahead inc death"),AND(Is2Week,E570="2 wk ahead inc death"),AND(Is3Week,E570="3 wk ahead inc death"),AND(Is4Week,E570="4 wk ahead inc death")),
OR(NOT(IsActiveModelsOnly),_xlfn.XLOOKUP(C570,'Model Analyzer'!B$4:B$100,'Model Analyzer'!C$4:C$100))),EvalData!C570,"NA")</f>
        <v>Oliver Wyman</v>
      </c>
      <c r="C570" s="17" t="s">
        <v>26</v>
      </c>
      <c r="D570" s="36" t="d">
        <v>2020-08-03</v>
      </c>
      <c r="E570" s="17" t="s">
        <v>38</v>
      </c>
      <c r="F570" s="36" t="d">
        <v>2020-08-29</v>
      </c>
      <c r="G570" s="30">
        <v>3096</v>
      </c>
      <c r="H570" s="32">
        <v>0.107</v>
      </c>
      <c r="I570" s="28">
        <v>0.11301</v>
      </c>
      <c r="J570" s="28">
        <v>0.11301</v>
      </c>
      <c r="K570" s="29">
        <v>0.75</v>
      </c>
      <c r="L570" s="30">
        <v>9</v>
      </c>
      <c r="M570" s="29">
        <v>0.75</v>
      </c>
      <c r="N570" s="30">
        <v>51</v>
      </c>
      <c r="O570" s="30">
        <v>12.12</v>
      </c>
      <c r="P570" s="30">
        <v>2521.2800000000002</v>
      </c>
      <c r="Q570" s="30">
        <v>103</v>
      </c>
      <c r="R570" s="38">
        <v>0.23436000000000001</v>
      </c>
      <c r="S570" s="32">
        <v>0.22442000000000001</v>
      </c>
      <c r="T570" s="29">
        <v>0.54159999999999997</v>
      </c>
      <c r="U570" s="29">
        <v>0.22878999999999999</v>
      </c>
      <c r="V570" s="29">
        <v>0.35293999999999998</v>
      </c>
      <c r="W570" s="29">
        <v>0.15686</v>
      </c>
      <c r="X570" s="30">
        <v>193.35</v>
      </c>
      <c r="Y570" s="29">
        <v>0.46122000000000002</v>
      </c>
      <c r="Z570" s="29">
        <v>0.36825000000000002</v>
      </c>
      <c r="AA570" s="29">
        <v>0.51500000000000001</v>
      </c>
      <c r="AB570" s="30">
        <v>7</v>
      </c>
      <c r="AC570" s="29">
        <v>0.78571000000000002</v>
      </c>
      <c r="AD570" s="30">
        <v>51</v>
      </c>
      <c r="AE570" s="29">
        <v>1</v>
      </c>
      <c r="AF570" s="33">
        <v>2.7349999999999999</v>
      </c>
      <c r="AG570" s="33">
        <v>3.9359999999999999</v>
      </c>
      <c r="AH570" s="33">
        <v>9.4290000000000003</v>
      </c>
      <c r="AI570" s="33">
        <v>123.455</v>
      </c>
      <c r="AJ570" s="33">
        <v>61.1</v>
      </c>
      <c r="AK570" s="34">
        <v>322</v>
      </c>
      <c r="AL570" s="29">
        <v>0.25490000000000002</v>
      </c>
      <c r="AM570" s="29">
        <v>0.45097999999999999</v>
      </c>
      <c r="AN570" s="50">
        <v>47356</v>
      </c>
      <c r="AO570" s="30">
        <v>157.4</v>
      </c>
      <c r="AP570" s="29">
        <v>0.23887</v>
      </c>
      <c r="AQ570" s="29">
        <v>0.49869000000000002</v>
      </c>
      <c r="AR570" s="29">
        <v>0.31</v>
      </c>
      <c r="AS570" s="54">
        <v>10</v>
      </c>
      <c r="AT570" s="29">
        <v>0.65385000000000004</v>
      </c>
      <c r="AU570" s="29">
        <v>0.74868999999999997</v>
      </c>
      <c r="AV570" s="54">
        <v>9</v>
      </c>
      <c r="AW570" s="29">
        <v>0.69230999999999998</v>
      </c>
    </row>
    <row r="571" spans="1:49" x14ac:dyDescent="0.2">
      <c r="A571" s="17" t="str">
        <f t="shared" si="17"/>
        <v>PSI</v>
      </c>
      <c r="B571" s="17" t="str">
        <f>IF(AND(OR(NOT(IsForecastDateRestricted),AND(D571&gt;=StartDate,D571&lt;=EndDate)),OR(NOT(IsTargetDateRestricted),AND(F571&gt;=FirstTargetDate,F571&lt;=EndTargetDate)),
OR(AND(Is1Week,E571="1 wk ahead inc death"),AND(Is2Week,E571="2 wk ahead inc death"),AND(Is3Week,E571="3 wk ahead inc death"),AND(Is4Week,E571="4 wk ahead inc death")),
OR(NOT(IsActiveModelsOnly),_xlfn.XLOOKUP(C571,'Model Analyzer'!B$4:B$100,'Model Analyzer'!C$4:C$100))),EvalData!C571,"NA")</f>
        <v>PSI</v>
      </c>
      <c r="C571" s="17" t="s">
        <v>27</v>
      </c>
      <c r="D571" s="36" t="d">
        <v>2020-08-03</v>
      </c>
      <c r="E571" s="17" t="s">
        <v>38</v>
      </c>
      <c r="F571" s="36" t="d">
        <v>2020-08-29</v>
      </c>
      <c r="G571" s="30">
        <v>34524</v>
      </c>
      <c r="H571" s="32">
        <v>0.81499999999999995</v>
      </c>
      <c r="I571" s="28">
        <v>1.26014</v>
      </c>
      <c r="J571" s="28">
        <v>1.26014</v>
      </c>
      <c r="K571" s="29">
        <v>0</v>
      </c>
      <c r="L571" s="30">
        <v>31</v>
      </c>
      <c r="M571" s="29">
        <v>6.25E-2</v>
      </c>
      <c r="N571" s="30">
        <v>51</v>
      </c>
      <c r="O571" s="30">
        <v>57.87</v>
      </c>
      <c r="P571" s="30">
        <v>89926.89</v>
      </c>
      <c r="Q571" s="30">
        <v>763.8</v>
      </c>
      <c r="R571" s="38">
        <v>0.68691000000000002</v>
      </c>
      <c r="S571" s="32">
        <v>0.28493000000000002</v>
      </c>
      <c r="T571" s="29">
        <v>2.2267999999999999</v>
      </c>
      <c r="U571" s="29">
        <v>-0.25181999999999999</v>
      </c>
      <c r="V571" s="29">
        <v>3.9219999999999998E-2</v>
      </c>
      <c r="W571" s="29">
        <v>0.50980000000000003</v>
      </c>
      <c r="X571" s="30">
        <v>2523.89</v>
      </c>
      <c r="Y571" s="29">
        <v>1.2154799999999999</v>
      </c>
      <c r="Z571" s="29">
        <v>0.77209000000000005</v>
      </c>
      <c r="AA571" s="29">
        <v>5.0000000000000001E-3</v>
      </c>
      <c r="AB571" s="30">
        <v>29</v>
      </c>
      <c r="AC571" s="29">
        <v>0</v>
      </c>
      <c r="AD571" s="30">
        <v>51</v>
      </c>
      <c r="AE571" s="29">
        <v>0.33333000000000002</v>
      </c>
      <c r="AF571" s="33">
        <v>1.284</v>
      </c>
      <c r="AG571" s="33">
        <v>1.502</v>
      </c>
      <c r="AH571" s="33">
        <v>1.88</v>
      </c>
      <c r="AI571" s="33">
        <v>16.832999999999998</v>
      </c>
      <c r="AJ571" s="33">
        <v>6.6769999999999996</v>
      </c>
      <c r="AK571" s="34">
        <v>22</v>
      </c>
      <c r="AL571" s="29">
        <v>7.843E-2</v>
      </c>
      <c r="AM571" s="29">
        <v>0.15686</v>
      </c>
      <c r="AN571" s="50">
        <v>1189882</v>
      </c>
      <c r="AO571" s="30">
        <v>1384.7</v>
      </c>
      <c r="AP571" s="29">
        <v>0.54984999999999995</v>
      </c>
      <c r="AQ571" s="29">
        <v>1</v>
      </c>
      <c r="AR571" s="29">
        <v>0.10299999999999999</v>
      </c>
      <c r="AS571" s="54">
        <v>19</v>
      </c>
      <c r="AT571" s="29">
        <v>0.30769000000000002</v>
      </c>
      <c r="AU571" s="29">
        <v>0.35088000000000003</v>
      </c>
      <c r="AV571" s="54">
        <v>22</v>
      </c>
      <c r="AW571" s="29">
        <v>0.19231000000000001</v>
      </c>
    </row>
    <row r="572" spans="1:49" x14ac:dyDescent="0.2">
      <c r="A572" s="17" t="str">
        <f t="shared" si="17"/>
        <v>QJHong</v>
      </c>
      <c r="B572" s="17" t="str">
        <f>IF(AND(OR(NOT(IsForecastDateRestricted),AND(D572&gt;=StartDate,D572&lt;=EndDate)),OR(NOT(IsTargetDateRestricted),AND(F572&gt;=FirstTargetDate,F572&lt;=EndTargetDate)),
OR(AND(Is1Week,E572="1 wk ahead inc death"),AND(Is2Week,E572="2 wk ahead inc death"),AND(Is3Week,E572="3 wk ahead inc death"),AND(Is4Week,E572="4 wk ahead inc death")),
OR(NOT(IsActiveModelsOnly),_xlfn.XLOOKUP(C572,'Model Analyzer'!B$4:B$100,'Model Analyzer'!C$4:C$100))),EvalData!C572,"NA")</f>
        <v>QJHong</v>
      </c>
      <c r="C572" s="17" t="s">
        <v>28</v>
      </c>
      <c r="D572" s="36" t="d">
        <v>2020-08-03</v>
      </c>
      <c r="E572" s="17" t="s">
        <v>38</v>
      </c>
      <c r="F572" s="36" t="d">
        <v>2020-08-29</v>
      </c>
      <c r="G572" s="30">
        <v>4813</v>
      </c>
      <c r="H572" s="32">
        <v>0.16200000000000001</v>
      </c>
      <c r="I572" s="28">
        <v>0.17568</v>
      </c>
      <c r="J572" s="28">
        <v>0.17568</v>
      </c>
      <c r="K572" s="29">
        <v>0.75</v>
      </c>
      <c r="L572" s="30">
        <v>14</v>
      </c>
      <c r="M572" s="29">
        <v>0.59375</v>
      </c>
      <c r="O572" s="30"/>
      <c r="P572" s="30"/>
      <c r="Q572" s="30"/>
      <c r="R572" s="38"/>
    </row>
    <row r="573" spans="1:49" x14ac:dyDescent="0.2">
      <c r="A573" s="17" t="str">
        <f t="shared" si="17"/>
        <v>RPI-UW</v>
      </c>
      <c r="B573" s="17" t="str">
        <f>IF(AND(OR(NOT(IsForecastDateRestricted),AND(D573&gt;=StartDate,D573&lt;=EndDate)),OR(NOT(IsTargetDateRestricted),AND(F573&gt;=FirstTargetDate,F573&lt;=EndTargetDate)),
OR(AND(Is1Week,E573="1 wk ahead inc death"),AND(Is2Week,E573="2 wk ahead inc death"),AND(Is3Week,E573="3 wk ahead inc death"),AND(Is4Week,E573="4 wk ahead inc death")),
OR(NOT(IsActiveModelsOnly),_xlfn.XLOOKUP(C573,'Model Analyzer'!B$4:B$100,'Model Analyzer'!C$4:C$100))),EvalData!C573,"NA")</f>
        <v>RPI-UW</v>
      </c>
      <c r="C573" s="17" t="s">
        <v>49</v>
      </c>
      <c r="D573" s="36" t="d">
        <v>2020-08-03</v>
      </c>
      <c r="E573" s="17" t="s">
        <v>38</v>
      </c>
      <c r="F573" s="36" t="d">
        <v>2020-08-29</v>
      </c>
      <c r="G573" s="30">
        <v>19070</v>
      </c>
      <c r="H573" s="32">
        <v>0.52800000000000002</v>
      </c>
      <c r="I573" s="28">
        <v>0.69606000000000001</v>
      </c>
      <c r="J573" s="28">
        <v>0.69606000000000001</v>
      </c>
      <c r="K573" s="29">
        <v>0</v>
      </c>
      <c r="L573" s="30">
        <v>30</v>
      </c>
      <c r="M573" s="29">
        <v>9.375E-2</v>
      </c>
      <c r="O573" s="30"/>
      <c r="P573" s="30"/>
      <c r="Q573" s="30"/>
      <c r="R573" s="38"/>
    </row>
    <row r="574" spans="1:49" x14ac:dyDescent="0.2">
      <c r="A574" s="17" t="str">
        <f t="shared" si="17"/>
        <v>STH</v>
      </c>
      <c r="B574" s="17" t="str">
        <f>IF(AND(OR(NOT(IsForecastDateRestricted),AND(D574&gt;=StartDate,D574&lt;=EndDate)),OR(NOT(IsTargetDateRestricted),AND(F574&gt;=FirstTargetDate,F574&lt;=EndTargetDate)),
OR(AND(Is1Week,E574="1 wk ahead inc death"),AND(Is2Week,E574="2 wk ahead inc death"),AND(Is3Week,E574="3 wk ahead inc death"),AND(Is4Week,E574="4 wk ahead inc death")),
OR(NOT(IsActiveModelsOnly),_xlfn.XLOOKUP(C574,'Model Analyzer'!B$4:B$100,'Model Analyzer'!C$4:C$100))),EvalData!C574,"NA")</f>
        <v>STH</v>
      </c>
      <c r="C574" s="17" t="s">
        <v>42</v>
      </c>
      <c r="D574" s="36" t="d">
        <v>2020-08-03</v>
      </c>
      <c r="E574" s="17" t="s">
        <v>38</v>
      </c>
      <c r="F574" s="36" t="d">
        <v>2020-08-29</v>
      </c>
      <c r="G574" s="30">
        <v>34889</v>
      </c>
      <c r="H574" s="32">
        <v>0.82099999999999995</v>
      </c>
      <c r="I574" s="28">
        <v>1.27346</v>
      </c>
      <c r="J574" s="28">
        <v>1.27346</v>
      </c>
      <c r="K574" s="29">
        <v>0</v>
      </c>
      <c r="L574" s="30">
        <v>32</v>
      </c>
      <c r="M574" s="29">
        <v>3.125E-2</v>
      </c>
      <c r="O574" s="30"/>
      <c r="P574" s="30"/>
      <c r="Q574" s="30"/>
      <c r="R574" s="38"/>
    </row>
    <row r="575" spans="1:49" x14ac:dyDescent="0.2">
      <c r="A575" s="17" t="str">
        <f t="shared" si="17"/>
        <v>UA</v>
      </c>
      <c r="B575" s="17" t="str">
        <f>IF(AND(OR(NOT(IsForecastDateRestricted),AND(D575&gt;=StartDate,D575&lt;=EndDate)),OR(NOT(IsTargetDateRestricted),AND(F575&gt;=FirstTargetDate,F575&lt;=EndTargetDate)),
OR(AND(Is1Week,E575="1 wk ahead inc death"),AND(Is2Week,E575="2 wk ahead inc death"),AND(Is3Week,E575="3 wk ahead inc death"),AND(Is4Week,E575="4 wk ahead inc death")),
OR(NOT(IsActiveModelsOnly),_xlfn.XLOOKUP(C575,'Model Analyzer'!B$4:B$100,'Model Analyzer'!C$4:C$100))),EvalData!C575,"NA")</f>
        <v>UA</v>
      </c>
      <c r="C575" s="17" t="s">
        <v>29</v>
      </c>
      <c r="D575" s="36" t="d">
        <v>2020-08-03</v>
      </c>
      <c r="E575" s="17" t="s">
        <v>38</v>
      </c>
      <c r="F575" s="36" t="d">
        <v>2020-08-29</v>
      </c>
      <c r="G575" s="30">
        <v>-3093</v>
      </c>
      <c r="H575" s="32">
        <v>-0.12</v>
      </c>
      <c r="I575" s="28">
        <v>-0.1129</v>
      </c>
      <c r="J575" s="28">
        <v>-0.12726000000000001</v>
      </c>
      <c r="K575" s="29">
        <v>0.75</v>
      </c>
      <c r="L575" s="30">
        <v>11</v>
      </c>
      <c r="M575" s="29">
        <v>0.6875</v>
      </c>
      <c r="N575" s="30">
        <v>51</v>
      </c>
      <c r="O575" s="30">
        <v>16.05</v>
      </c>
      <c r="P575" s="30">
        <v>3821.71</v>
      </c>
      <c r="Q575" s="30">
        <v>135.02000000000001</v>
      </c>
      <c r="R575" s="38">
        <v>0.32457000000000003</v>
      </c>
      <c r="S575" s="32">
        <v>-5.1749999999999997E-2</v>
      </c>
      <c r="T575" s="29">
        <v>0.65476999999999996</v>
      </c>
      <c r="U575" s="29">
        <v>4.7109999999999999E-2</v>
      </c>
      <c r="V575" s="29">
        <v>0.33333000000000002</v>
      </c>
      <c r="W575" s="29">
        <v>0.17646999999999999</v>
      </c>
      <c r="X575" s="30">
        <v>283.91000000000003</v>
      </c>
      <c r="Y575" s="29">
        <v>0.50760000000000005</v>
      </c>
      <c r="Z575" s="29">
        <v>0.40919</v>
      </c>
      <c r="AA575" s="29">
        <v>0.47</v>
      </c>
      <c r="AB575" s="30">
        <v>10</v>
      </c>
      <c r="AC575" s="29">
        <v>0.67857000000000001</v>
      </c>
      <c r="AD575" s="30">
        <v>51</v>
      </c>
      <c r="AE575" s="29">
        <v>0.82352999999999998</v>
      </c>
      <c r="AF575" s="33">
        <v>1.907</v>
      </c>
      <c r="AG575" s="33">
        <v>2.448</v>
      </c>
      <c r="AH575" s="33">
        <v>3.9329999999999998</v>
      </c>
      <c r="AI575" s="33">
        <v>4.3579999999999997</v>
      </c>
      <c r="AJ575" s="33">
        <v>5.032</v>
      </c>
      <c r="AK575" s="34">
        <v>6.9409999999999998</v>
      </c>
      <c r="AL575" s="29">
        <v>0.33333000000000002</v>
      </c>
      <c r="AM575" s="29">
        <v>3.9219999999999998E-2</v>
      </c>
      <c r="AN575" s="50">
        <v>46367</v>
      </c>
      <c r="AO575" s="30">
        <v>250.6</v>
      </c>
      <c r="AP575" s="29">
        <v>0.44274000000000002</v>
      </c>
      <c r="AQ575" s="29">
        <v>0.92430999999999996</v>
      </c>
      <c r="AR575" s="29">
        <v>0.47499999999999998</v>
      </c>
      <c r="AS575" s="54">
        <v>5</v>
      </c>
      <c r="AT575" s="29">
        <v>0.84614999999999996</v>
      </c>
      <c r="AU575" s="29">
        <v>0.86114000000000002</v>
      </c>
      <c r="AV575" s="54">
        <v>4</v>
      </c>
      <c r="AW575" s="29">
        <v>0.88461999999999996</v>
      </c>
    </row>
    <row r="576" spans="1:49" x14ac:dyDescent="0.2">
      <c r="A576" s="17" t="str">
        <f t="shared" si="17"/>
        <v>UCLA</v>
      </c>
      <c r="B576" s="17" t="str">
        <f>IF(AND(OR(NOT(IsForecastDateRestricted),AND(D576&gt;=StartDate,D576&lt;=EndDate)),OR(NOT(IsTargetDateRestricted),AND(F576&gt;=FirstTargetDate,F576&lt;=EndTargetDate)),
OR(AND(Is1Week,E576="1 wk ahead inc death"),AND(Is2Week,E576="2 wk ahead inc death"),AND(Is3Week,E576="3 wk ahead inc death"),AND(Is4Week,E576="4 wk ahead inc death")),
OR(NOT(IsActiveModelsOnly),_xlfn.XLOOKUP(C576,'Model Analyzer'!B$4:B$100,'Model Analyzer'!C$4:C$100))),EvalData!C576,"NA")</f>
        <v>UCLA</v>
      </c>
      <c r="C576" s="17" t="s">
        <v>30</v>
      </c>
      <c r="D576" s="36" t="d">
        <v>2020-08-03</v>
      </c>
      <c r="E576" s="17" t="s">
        <v>38</v>
      </c>
      <c r="F576" s="36" t="d">
        <v>2020-08-29</v>
      </c>
      <c r="G576" s="30">
        <v>4086</v>
      </c>
      <c r="H576" s="32">
        <v>0.13900000000000001</v>
      </c>
      <c r="I576" s="28">
        <v>0.14913999999999999</v>
      </c>
      <c r="J576" s="28">
        <v>0.14913999999999999</v>
      </c>
      <c r="K576" s="29">
        <v>0.75</v>
      </c>
      <c r="L576" s="30">
        <v>12</v>
      </c>
      <c r="M576" s="29">
        <v>0.65625</v>
      </c>
      <c r="N576" s="30">
        <v>51</v>
      </c>
      <c r="O576" s="30">
        <v>18.149999999999999</v>
      </c>
      <c r="P576" s="30">
        <v>2592.5500000000002</v>
      </c>
      <c r="Q576" s="30">
        <v>131.13999999999999</v>
      </c>
      <c r="R576" s="38">
        <v>0.20337</v>
      </c>
      <c r="S576" s="32">
        <v>6.7280000000000006E-2</v>
      </c>
      <c r="T576" s="29">
        <v>0.78808999999999996</v>
      </c>
      <c r="U576" s="29">
        <v>-0.24065</v>
      </c>
      <c r="V576" s="29">
        <v>0.45097999999999999</v>
      </c>
      <c r="W576" s="29">
        <v>0.11765</v>
      </c>
      <c r="X576" s="30">
        <v>337.65</v>
      </c>
      <c r="Y576" s="29">
        <v>0.39506000000000002</v>
      </c>
      <c r="Z576" s="29">
        <v>0.34916000000000003</v>
      </c>
      <c r="AA576" s="29">
        <v>0.59799999999999998</v>
      </c>
      <c r="AB576" s="30">
        <v>5</v>
      </c>
      <c r="AC576" s="29">
        <v>0.85714000000000001</v>
      </c>
      <c r="AD576" s="30">
        <v>51</v>
      </c>
      <c r="AE576" s="29">
        <v>0.29411999999999999</v>
      </c>
      <c r="AF576" s="33">
        <v>1.129</v>
      </c>
      <c r="AG576" s="33">
        <v>1.1779999999999999</v>
      </c>
      <c r="AH576" s="33">
        <v>1.236</v>
      </c>
      <c r="AI576" s="33">
        <v>4.3159999999999998</v>
      </c>
      <c r="AJ576" s="33">
        <v>1.3919999999999999</v>
      </c>
      <c r="AK576" s="34">
        <v>2.0830000000000002</v>
      </c>
      <c r="AL576" s="29">
        <v>0</v>
      </c>
      <c r="AM576" s="29">
        <v>3.9219999999999998E-2</v>
      </c>
      <c r="AN576" s="50">
        <v>194509</v>
      </c>
      <c r="AO576" s="30">
        <v>484.4</v>
      </c>
      <c r="AP576" s="29">
        <v>0.79847999999999997</v>
      </c>
      <c r="AQ576" s="29">
        <v>1</v>
      </c>
      <c r="AR576" s="29">
        <v>0.26800000000000002</v>
      </c>
      <c r="AS576" s="54">
        <v>12</v>
      </c>
      <c r="AT576" s="29">
        <v>0.57691999999999999</v>
      </c>
      <c r="AU576" s="29">
        <v>0.30959999999999999</v>
      </c>
      <c r="AV576" s="54">
        <v>23</v>
      </c>
      <c r="AW576" s="29">
        <v>0.15384999999999999</v>
      </c>
    </row>
    <row r="577" spans="1:49" x14ac:dyDescent="0.2">
      <c r="A577" s="17" t="str">
        <f t="shared" si="17"/>
        <v>UCM</v>
      </c>
      <c r="B577" s="17" t="str">
        <f>IF(AND(OR(NOT(IsForecastDateRestricted),AND(D577&gt;=StartDate,D577&lt;=EndDate)),OR(NOT(IsTargetDateRestricted),AND(F577&gt;=FirstTargetDate,F577&lt;=EndTargetDate)),
OR(AND(Is1Week,E577="1 wk ahead inc death"),AND(Is2Week,E577="2 wk ahead inc death"),AND(Is3Week,E577="3 wk ahead inc death"),AND(Is4Week,E577="4 wk ahead inc death")),
OR(NOT(IsActiveModelsOnly),_xlfn.XLOOKUP(C577,'Model Analyzer'!B$4:B$100,'Model Analyzer'!C$4:C$100))),EvalData!C577,"NA")</f>
        <v>UCM</v>
      </c>
      <c r="C577" s="17" t="s">
        <v>48</v>
      </c>
      <c r="D577" s="36" t="d">
        <v>2020-08-03</v>
      </c>
      <c r="E577" s="17" t="s">
        <v>38</v>
      </c>
      <c r="F577" s="36" t="d">
        <v>2020-08-29</v>
      </c>
      <c r="G577" s="30">
        <v>-4814</v>
      </c>
      <c r="H577" s="32">
        <v>-0.193</v>
      </c>
      <c r="I577" s="28">
        <v>-0.17571000000000001</v>
      </c>
      <c r="J577" s="28">
        <v>-0.21317</v>
      </c>
      <c r="K577" s="29">
        <v>0.75</v>
      </c>
      <c r="L577" s="30">
        <v>16</v>
      </c>
      <c r="M577" s="29">
        <v>0.53125</v>
      </c>
      <c r="O577" s="30"/>
      <c r="P577" s="30"/>
      <c r="Q577" s="30"/>
      <c r="R577" s="38"/>
    </row>
    <row r="578" spans="1:49" x14ac:dyDescent="0.2">
      <c r="A578" s="17" t="str">
        <f t="shared" si="17"/>
        <v>UM</v>
      </c>
      <c r="B578" s="17" t="str">
        <f>IF(AND(OR(NOT(IsForecastDateRestricted),AND(D578&gt;=StartDate,D578&lt;=EndDate)),OR(NOT(IsTargetDateRestricted),AND(F578&gt;=FirstTargetDate,F578&lt;=EndTargetDate)),
OR(AND(Is1Week,E578="1 wk ahead inc death"),AND(Is2Week,E578="2 wk ahead inc death"),AND(Is3Week,E578="3 wk ahead inc death"),AND(Is4Week,E578="4 wk ahead inc death")),
OR(NOT(IsActiveModelsOnly),_xlfn.XLOOKUP(C578,'Model Analyzer'!B$4:B$100,'Model Analyzer'!C$4:C$100))),EvalData!C578,"NA")</f>
        <v>UM</v>
      </c>
      <c r="C578" s="17" t="s">
        <v>31</v>
      </c>
      <c r="D578" s="36" t="d">
        <v>2020-08-03</v>
      </c>
      <c r="E578" s="17" t="s">
        <v>38</v>
      </c>
      <c r="F578" s="36" t="d">
        <v>2020-08-29</v>
      </c>
      <c r="G578" s="30">
        <v>-7966</v>
      </c>
      <c r="H578" s="32">
        <v>-0.34399999999999997</v>
      </c>
      <c r="I578" s="28">
        <v>-0.29076000000000002</v>
      </c>
      <c r="J578" s="28">
        <v>-0.40995999999999999</v>
      </c>
      <c r="K578" s="29">
        <v>0</v>
      </c>
      <c r="L578" s="30">
        <v>24</v>
      </c>
      <c r="M578" s="29">
        <v>0.28125</v>
      </c>
      <c r="N578" s="30">
        <v>30</v>
      </c>
      <c r="O578" s="30">
        <v>10.63</v>
      </c>
      <c r="P578" s="30">
        <v>4475.24</v>
      </c>
      <c r="Q578" s="30">
        <v>197.83</v>
      </c>
      <c r="R578" s="38">
        <v>0.26535999999999998</v>
      </c>
      <c r="S578" s="32">
        <v>-1.4370000000000001E-2</v>
      </c>
      <c r="T578" s="29">
        <v>0.69833000000000001</v>
      </c>
      <c r="U578" s="29">
        <v>0.25557999999999997</v>
      </c>
      <c r="V578" s="29">
        <v>0.43332999999999999</v>
      </c>
      <c r="W578" s="29">
        <v>0.2</v>
      </c>
      <c r="X578" s="30">
        <v>363.57</v>
      </c>
      <c r="Y578" s="29">
        <v>0.60982000000000003</v>
      </c>
      <c r="Z578" s="29">
        <v>0.38305</v>
      </c>
      <c r="AA578" s="29">
        <v>0.30299999999999999</v>
      </c>
      <c r="AB578" s="30">
        <v>18</v>
      </c>
      <c r="AC578" s="29">
        <v>0.39285999999999999</v>
      </c>
      <c r="AD578" s="30">
        <v>30</v>
      </c>
      <c r="AE578" s="29">
        <v>0.66666999999999998</v>
      </c>
      <c r="AF578" s="33">
        <v>2.2839999999999998</v>
      </c>
      <c r="AG578" s="33">
        <v>4.149</v>
      </c>
      <c r="AH578" s="33">
        <v>8.8390000000000004</v>
      </c>
      <c r="AI578" s="33">
        <v>498.154</v>
      </c>
      <c r="AJ578" s="33">
        <v>211</v>
      </c>
      <c r="AK578" s="34">
        <v>983.4</v>
      </c>
      <c r="AL578" s="29">
        <v>0.16667000000000001</v>
      </c>
      <c r="AM578" s="29">
        <v>0.36667</v>
      </c>
      <c r="AN578" s="50">
        <v>77943</v>
      </c>
      <c r="AO578" s="30">
        <v>139.5</v>
      </c>
      <c r="AP578" s="29">
        <v>0.24801999999999999</v>
      </c>
      <c r="AQ578" s="29">
        <v>0.51778999999999997</v>
      </c>
      <c r="AR578" s="29">
        <v>8.3000000000000004E-2</v>
      </c>
      <c r="AS578" s="54">
        <v>22</v>
      </c>
      <c r="AT578" s="29">
        <v>0.19231000000000001</v>
      </c>
      <c r="AU578" s="29">
        <v>0.27601999999999999</v>
      </c>
      <c r="AV578" s="54">
        <v>24</v>
      </c>
      <c r="AW578" s="29">
        <v>0.11538</v>
      </c>
    </row>
    <row r="579" spans="1:49" x14ac:dyDescent="0.2">
      <c r="A579" s="17" t="str">
        <f t="shared" si="17"/>
        <v>UMass-MB</v>
      </c>
      <c r="B579" s="17" t="str">
        <f>IF(AND(OR(NOT(IsForecastDateRestricted),AND(D579&gt;=StartDate,D579&lt;=EndDate)),OR(NOT(IsTargetDateRestricted),AND(F579&gt;=FirstTargetDate,F579&lt;=EndTargetDate)),
OR(AND(Is1Week,E579="1 wk ahead inc death"),AND(Is2Week,E579="2 wk ahead inc death"),AND(Is3Week,E579="3 wk ahead inc death"),AND(Is4Week,E579="4 wk ahead inc death")),
OR(NOT(IsActiveModelsOnly),_xlfn.XLOOKUP(C579,'Model Analyzer'!B$4:B$100,'Model Analyzer'!C$4:C$100))),EvalData!C579,"NA")</f>
        <v>UMass-MB</v>
      </c>
      <c r="C579" s="17" t="s">
        <v>32</v>
      </c>
      <c r="D579" s="36" t="d">
        <v>2020-08-03</v>
      </c>
      <c r="E579" s="17" t="s">
        <v>38</v>
      </c>
      <c r="F579" s="36" t="d">
        <v>2020-08-29</v>
      </c>
      <c r="G579" s="26">
        <v>-2648</v>
      </c>
      <c r="H579" s="27">
        <v>-0.10199999999999999</v>
      </c>
      <c r="I579" s="28">
        <v>-9.665E-2</v>
      </c>
      <c r="J579" s="28">
        <v>-0.10699</v>
      </c>
      <c r="K579" s="29">
        <v>0.75</v>
      </c>
      <c r="L579" s="30">
        <v>8</v>
      </c>
      <c r="M579" s="29">
        <v>0.78125</v>
      </c>
      <c r="N579" s="30">
        <v>51</v>
      </c>
      <c r="O579" s="26">
        <v>8.32</v>
      </c>
      <c r="P579" s="26">
        <v>2397.7399999999998</v>
      </c>
      <c r="Q579" s="26">
        <v>133.88</v>
      </c>
      <c r="R579" s="31">
        <v>0.21185000000000001</v>
      </c>
      <c r="S579" s="32">
        <v>-6.8599999999999994E-2</v>
      </c>
      <c r="T579" s="29">
        <v>0.40501999999999999</v>
      </c>
      <c r="U579" s="29">
        <v>-0.10657</v>
      </c>
      <c r="V579" s="29">
        <v>0.43136999999999998</v>
      </c>
      <c r="W579" s="29">
        <v>7.843E-2</v>
      </c>
      <c r="X579" s="30">
        <v>340.2</v>
      </c>
      <c r="Y579" s="29">
        <v>0.31857000000000002</v>
      </c>
      <c r="Z579" s="29">
        <v>0.33998</v>
      </c>
      <c r="AA579" s="29">
        <v>0.64700000000000002</v>
      </c>
      <c r="AB579" s="30">
        <v>3</v>
      </c>
      <c r="AC579" s="29">
        <v>0.92857000000000001</v>
      </c>
      <c r="AD579" s="30">
        <v>51</v>
      </c>
      <c r="AE579" s="29">
        <v>1</v>
      </c>
      <c r="AF579" s="33">
        <v>4.0430000000000001</v>
      </c>
      <c r="AG579" s="33">
        <v>5.149</v>
      </c>
      <c r="AH579" s="33">
        <v>6.2240000000000002</v>
      </c>
      <c r="AI579" s="33">
        <v>16.183</v>
      </c>
      <c r="AJ579" s="33">
        <v>12.1</v>
      </c>
      <c r="AK579" s="34">
        <v>24.332999999999998</v>
      </c>
      <c r="AL579" s="29">
        <v>0.52941000000000005</v>
      </c>
      <c r="AM579" s="29">
        <v>0.27450999999999998</v>
      </c>
      <c r="AN579" s="50">
        <v>36292</v>
      </c>
      <c r="AO579" s="30">
        <v>120.1</v>
      </c>
      <c r="AP579" s="29">
        <v>0.25187999999999999</v>
      </c>
      <c r="AQ579" s="29">
        <v>0.52583999999999997</v>
      </c>
      <c r="AR579" s="29">
        <v>0.20599999999999999</v>
      </c>
      <c r="AS579" s="54">
        <v>14</v>
      </c>
      <c r="AT579" s="29">
        <v>0.5</v>
      </c>
      <c r="AU579" s="29">
        <v>0.77517000000000003</v>
      </c>
      <c r="AV579" s="54">
        <v>8</v>
      </c>
      <c r="AW579" s="29">
        <v>0.73077000000000003</v>
      </c>
    </row>
    <row r="580" spans="1:49" x14ac:dyDescent="0.2">
      <c r="A580" s="17" t="str">
        <f t="shared" si="17"/>
        <v>USC</v>
      </c>
      <c r="B580" s="17" t="str">
        <f>IF(AND(OR(NOT(IsForecastDateRestricted),AND(D580&gt;=StartDate,D580&lt;=EndDate)),OR(NOT(IsTargetDateRestricted),AND(F580&gt;=FirstTargetDate,F580&lt;=EndTargetDate)),
OR(AND(Is1Week,E580="1 wk ahead inc death"),AND(Is2Week,E580="2 wk ahead inc death"),AND(Is3Week,E580="3 wk ahead inc death"),AND(Is4Week,E580="4 wk ahead inc death")),
OR(NOT(IsActiveModelsOnly),_xlfn.XLOOKUP(C580,'Model Analyzer'!B$4:B$100,'Model Analyzer'!C$4:C$100))),EvalData!C580,"NA")</f>
        <v>USC</v>
      </c>
      <c r="C580" s="17" t="s">
        <v>33</v>
      </c>
      <c r="D580" s="36" t="d">
        <v>2020-08-03</v>
      </c>
      <c r="E580" s="17" t="s">
        <v>38</v>
      </c>
      <c r="F580" s="36" t="d">
        <v>2020-08-29</v>
      </c>
      <c r="G580" s="30">
        <v>5552</v>
      </c>
      <c r="H580" s="32">
        <v>0.185</v>
      </c>
      <c r="I580" s="28">
        <v>0.20265</v>
      </c>
      <c r="J580" s="28">
        <v>0.20265</v>
      </c>
      <c r="K580" s="29">
        <v>0.75</v>
      </c>
      <c r="L580" s="30">
        <v>15</v>
      </c>
      <c r="M580" s="29">
        <v>0.5625</v>
      </c>
      <c r="N580" s="30">
        <v>51</v>
      </c>
      <c r="O580" s="30">
        <v>44.49</v>
      </c>
      <c r="P580" s="30">
        <v>4863.88</v>
      </c>
      <c r="Q580" s="30">
        <v>94.63</v>
      </c>
      <c r="R580" s="38">
        <v>0.25339</v>
      </c>
      <c r="S580" s="32">
        <v>0.10536</v>
      </c>
      <c r="T580" s="29">
        <v>1.04782</v>
      </c>
      <c r="U580" s="29">
        <v>-0.29298000000000002</v>
      </c>
      <c r="V580" s="29">
        <v>0.43136999999999998</v>
      </c>
      <c r="W580" s="29">
        <v>0.13725000000000001</v>
      </c>
      <c r="X580" s="30">
        <v>143.74</v>
      </c>
      <c r="Y580" s="29">
        <v>0.52085999999999999</v>
      </c>
      <c r="Z580" s="29">
        <v>0.44103999999999999</v>
      </c>
      <c r="AA580" s="29">
        <v>0.41299999999999998</v>
      </c>
      <c r="AB580" s="30">
        <v>14</v>
      </c>
      <c r="AC580" s="29">
        <v>0.53571000000000002</v>
      </c>
    </row>
    <row r="581" spans="1:49" x14ac:dyDescent="0.2">
      <c r="A581" s="17" t="str">
        <f t="shared" si="17"/>
        <v>UT</v>
      </c>
      <c r="B581" s="17" t="str">
        <f>IF(AND(OR(NOT(IsForecastDateRestricted),AND(D581&gt;=StartDate,D581&lt;=EndDate)),OR(NOT(IsTargetDateRestricted),AND(F581&gt;=FirstTargetDate,F581&lt;=EndTargetDate)),
OR(AND(Is1Week,E581="1 wk ahead inc death"),AND(Is2Week,E581="2 wk ahead inc death"),AND(Is3Week,E581="3 wk ahead inc death"),AND(Is4Week,E581="4 wk ahead inc death")),
OR(NOT(IsActiveModelsOnly),_xlfn.XLOOKUP(C581,'Model Analyzer'!B$4:B$100,'Model Analyzer'!C$4:C$100))),EvalData!C581,"NA")</f>
        <v>UT</v>
      </c>
      <c r="C581" s="17" t="s">
        <v>34</v>
      </c>
      <c r="D581" s="36" t="d">
        <v>2020-08-03</v>
      </c>
      <c r="E581" s="17" t="s">
        <v>38</v>
      </c>
      <c r="F581" s="36" t="d">
        <v>2020-08-29</v>
      </c>
      <c r="G581" s="30">
        <v>39375</v>
      </c>
      <c r="H581" s="32">
        <v>0.89100000000000001</v>
      </c>
      <c r="I581" s="28">
        <v>1.4372</v>
      </c>
      <c r="J581" s="28">
        <v>1.4372</v>
      </c>
      <c r="K581" s="29">
        <v>0</v>
      </c>
      <c r="L581" s="30">
        <v>33</v>
      </c>
      <c r="M581" s="29">
        <v>0</v>
      </c>
      <c r="N581" s="30">
        <v>51</v>
      </c>
      <c r="O581" s="30">
        <v>48.4</v>
      </c>
      <c r="P581" s="30">
        <v>81211.45</v>
      </c>
      <c r="Q581" s="30">
        <v>743.67</v>
      </c>
      <c r="R581" s="38">
        <v>0.50390999999999997</v>
      </c>
      <c r="S581" s="32">
        <v>0.49643999999999999</v>
      </c>
      <c r="T581" s="29">
        <v>1.7583599999999999</v>
      </c>
      <c r="U581" s="29">
        <v>1.2549999999999999</v>
      </c>
      <c r="V581" s="29">
        <v>0.17646999999999999</v>
      </c>
      <c r="W581" s="29">
        <v>0.41176000000000001</v>
      </c>
      <c r="X581" s="30">
        <v>2189.21</v>
      </c>
      <c r="Y581" s="29">
        <v>1.5750299999999999</v>
      </c>
      <c r="Z581" s="29">
        <v>0.65786999999999995</v>
      </c>
      <c r="AA581" s="29">
        <v>1.7000000000000001E-2</v>
      </c>
      <c r="AB581" s="30">
        <v>28</v>
      </c>
      <c r="AC581" s="29">
        <v>3.5709999999999999E-2</v>
      </c>
      <c r="AD581" s="30">
        <v>51</v>
      </c>
      <c r="AE581" s="29">
        <v>0.62744999999999995</v>
      </c>
      <c r="AF581" s="33">
        <v>2.3439999999999999</v>
      </c>
      <c r="AG581" s="33">
        <v>2.9380000000000002</v>
      </c>
      <c r="AH581" s="33">
        <v>3.8570000000000002</v>
      </c>
      <c r="AI581" s="33">
        <v>38.588000000000001</v>
      </c>
      <c r="AJ581" s="33">
        <v>11.428000000000001</v>
      </c>
      <c r="AK581" s="34">
        <v>57</v>
      </c>
      <c r="AL581" s="29">
        <v>0.17646999999999999</v>
      </c>
      <c r="AM581" s="29">
        <v>0.27450999999999998</v>
      </c>
      <c r="AN581" s="50">
        <v>739198</v>
      </c>
      <c r="AO581" s="30">
        <v>1283.8</v>
      </c>
      <c r="AP581" s="29">
        <v>0.34189999999999998</v>
      </c>
      <c r="AQ581" s="29">
        <v>0.71377000000000002</v>
      </c>
      <c r="AR581" s="29">
        <v>0.186</v>
      </c>
      <c r="AS581" s="54">
        <v>16</v>
      </c>
      <c r="AT581" s="29">
        <v>0.42308000000000001</v>
      </c>
      <c r="AU581" s="29">
        <v>0.57855000000000001</v>
      </c>
      <c r="AV581" s="54">
        <v>14</v>
      </c>
      <c r="AW581" s="29">
        <v>0.5</v>
      </c>
    </row>
    <row r="582" spans="1:49" x14ac:dyDescent="0.2">
      <c r="A582" s="17" t="str">
        <f t="shared" si="17"/>
        <v>YYG</v>
      </c>
      <c r="B582" s="17" t="str">
        <f>IF(AND(OR(NOT(IsForecastDateRestricted),AND(D582&gt;=StartDate,D582&lt;=EndDate)),OR(NOT(IsTargetDateRestricted),AND(F582&gt;=FirstTargetDate,F582&lt;=EndTargetDate)),
OR(AND(Is1Week,E582="1 wk ahead inc death"),AND(Is2Week,E582="2 wk ahead inc death"),AND(Is3Week,E582="3 wk ahead inc death"),AND(Is4Week,E582="4 wk ahead inc death")),
OR(NOT(IsActiveModelsOnly),_xlfn.XLOOKUP(C582,'Model Analyzer'!B$4:B$100,'Model Analyzer'!C$4:C$100))),EvalData!C582,"NA")</f>
        <v>YYG</v>
      </c>
      <c r="C582" s="17" t="s">
        <v>35</v>
      </c>
      <c r="D582" s="36" t="d">
        <v>2020-08-03</v>
      </c>
      <c r="E582" s="17" t="s">
        <v>38</v>
      </c>
      <c r="F582" s="36" t="d">
        <v>2020-08-29</v>
      </c>
      <c r="G582" s="30">
        <v>1738</v>
      </c>
      <c r="H582" s="32">
        <v>6.2E-2</v>
      </c>
      <c r="I582" s="28">
        <v>6.3439999999999996E-2</v>
      </c>
      <c r="J582" s="28">
        <v>6.3439999999999996E-2</v>
      </c>
      <c r="K582" s="29">
        <v>0.9</v>
      </c>
      <c r="L582" s="30">
        <v>4</v>
      </c>
      <c r="M582" s="29">
        <v>0.90625</v>
      </c>
      <c r="N582" s="30">
        <v>51</v>
      </c>
      <c r="O582" s="30">
        <v>14.73</v>
      </c>
      <c r="P582" s="30">
        <v>2453.14</v>
      </c>
      <c r="Q582" s="30">
        <v>99.29</v>
      </c>
      <c r="R582" s="38">
        <v>0.26683000000000001</v>
      </c>
      <c r="S582" s="32">
        <v>0.19966999999999999</v>
      </c>
      <c r="T582" s="29">
        <v>0.61058999999999997</v>
      </c>
      <c r="U582" s="29">
        <v>0.24615999999999999</v>
      </c>
      <c r="V582" s="29">
        <v>0.39216000000000001</v>
      </c>
      <c r="W582" s="29">
        <v>0.15686</v>
      </c>
      <c r="X582" s="30">
        <v>157.82</v>
      </c>
      <c r="Y582" s="29">
        <v>0.50753999999999999</v>
      </c>
      <c r="Z582" s="29">
        <v>0.37719000000000003</v>
      </c>
      <c r="AA582" s="29">
        <v>0.495</v>
      </c>
      <c r="AB582" s="30">
        <v>9</v>
      </c>
      <c r="AC582" s="29">
        <v>0.71428999999999998</v>
      </c>
      <c r="AD582" s="30">
        <v>51</v>
      </c>
      <c r="AE582" s="29">
        <v>0.98038999999999998</v>
      </c>
      <c r="AF582" s="33">
        <v>2.831</v>
      </c>
      <c r="AG582" s="33">
        <v>3.7269999999999999</v>
      </c>
      <c r="AH582" s="33">
        <v>7.5369999999999999</v>
      </c>
      <c r="AI582" s="33">
        <v>12.993</v>
      </c>
      <c r="AJ582" s="33">
        <v>14.547000000000001</v>
      </c>
      <c r="AK582" s="34">
        <v>20</v>
      </c>
      <c r="AL582" s="29">
        <v>0.29411999999999999</v>
      </c>
      <c r="AM582" s="29">
        <v>0.35293999999999998</v>
      </c>
      <c r="AN582" s="50">
        <v>40137</v>
      </c>
      <c r="AO582" s="30">
        <v>152.69999999999999</v>
      </c>
      <c r="AP582" s="29">
        <v>0.27731</v>
      </c>
      <c r="AQ582" s="29">
        <v>0.57894000000000001</v>
      </c>
      <c r="AR582" s="29">
        <v>0.35099999999999998</v>
      </c>
      <c r="AS582" s="54">
        <v>8</v>
      </c>
      <c r="AT582" s="29">
        <v>0.73077000000000003</v>
      </c>
      <c r="AU582" s="29">
        <v>0.82271000000000005</v>
      </c>
      <c r="AV582" s="54">
        <v>6</v>
      </c>
      <c r="AW582" s="29">
        <v>0.80769000000000002</v>
      </c>
    </row>
    <row r="583" spans="1:49" x14ac:dyDescent="0.2">
      <c r="A583" s="17" t="str">
        <f t="shared" ref="A583:A646" si="18">IF(OR(B583="NA",NOT(IsMinimumForecastsToParticipate),COUNTIF(B$7:B$3184,"="&amp;C583)&gt;=MinForecastsToParticipate),B583,"NA")</f>
        <v>Baseline</v>
      </c>
      <c r="B583" s="17" t="str">
        <f>IF(AND(OR(NOT(IsForecastDateRestricted),AND(D583&gt;=StartDate,D583&lt;=EndDate)),OR(NOT(IsTargetDateRestricted),AND(F583&gt;=FirstTargetDate,F583&lt;=EndTargetDate)),
OR(AND(Is1Week,E583="1 wk ahead inc death"),AND(Is2Week,E583="2 wk ahead inc death"),AND(Is3Week,E583="3 wk ahead inc death"),AND(Is4Week,E583="4 wk ahead inc death")),
OR(NOT(IsActiveModelsOnly),_xlfn.XLOOKUP(C583,'Model Analyzer'!B$4:B$100,'Model Analyzer'!C$4:C$100))),EvalData!C583,"NA")</f>
        <v>Baseline</v>
      </c>
      <c r="C583" s="17" t="s">
        <v>12</v>
      </c>
      <c r="D583" s="36" t="d">
        <v>2020-08-10</v>
      </c>
      <c r="E583" s="17" t="s">
        <v>11</v>
      </c>
      <c r="F583" s="36" t="d">
        <v>2020-08-15</v>
      </c>
      <c r="G583" s="30">
        <v>567</v>
      </c>
      <c r="H583" s="32">
        <v>7.6999999999999999E-2</v>
      </c>
      <c r="I583" s="28">
        <v>8.0399999999999999E-2</v>
      </c>
      <c r="J583" s="28">
        <v>8.0399999999999999E-2</v>
      </c>
      <c r="K583" s="29">
        <v>0.9</v>
      </c>
      <c r="L583" s="30">
        <v>15</v>
      </c>
      <c r="M583" s="29">
        <v>0.51724000000000003</v>
      </c>
      <c r="N583" s="30">
        <v>51</v>
      </c>
      <c r="O583" s="30">
        <v>9.9600000000000009</v>
      </c>
      <c r="P583" s="30">
        <v>500.73</v>
      </c>
      <c r="Q583" s="30">
        <v>24.98</v>
      </c>
      <c r="R583" s="38">
        <v>0.21582999999999999</v>
      </c>
      <c r="S583" s="32">
        <v>7.5509999999999994E-2</v>
      </c>
      <c r="T583" s="29">
        <v>0.43745000000000001</v>
      </c>
      <c r="U583" s="29">
        <v>0.21848999999999999</v>
      </c>
      <c r="V583" s="29">
        <v>0.58823999999999999</v>
      </c>
      <c r="W583" s="29">
        <v>0.11765</v>
      </c>
      <c r="X583" s="30">
        <v>71.69</v>
      </c>
      <c r="Y583" s="29">
        <v>0.40826000000000001</v>
      </c>
      <c r="Z583" s="29">
        <v>0.30075000000000002</v>
      </c>
      <c r="AA583" s="29">
        <v>0.61899999999999999</v>
      </c>
      <c r="AB583" s="30">
        <v>7</v>
      </c>
      <c r="AC583" s="29">
        <v>0.76922999999999997</v>
      </c>
      <c r="AD583" s="30">
        <v>51</v>
      </c>
      <c r="AE583" s="29">
        <v>0.86275000000000002</v>
      </c>
      <c r="AF583" s="33">
        <v>4</v>
      </c>
      <c r="AG583" s="33">
        <v>4</v>
      </c>
      <c r="AH583" s="33">
        <v>4</v>
      </c>
      <c r="AI583" s="33">
        <v>4</v>
      </c>
      <c r="AJ583" s="33">
        <v>4</v>
      </c>
      <c r="AK583" s="34">
        <v>4</v>
      </c>
      <c r="AL583" s="29">
        <v>0</v>
      </c>
      <c r="AM583" s="29">
        <v>0</v>
      </c>
      <c r="AN583" s="50">
        <v>12013</v>
      </c>
      <c r="AO583" s="30">
        <v>245.3</v>
      </c>
      <c r="AP583" s="29">
        <v>0.4</v>
      </c>
      <c r="AQ583" s="29">
        <v>0.83506999999999998</v>
      </c>
      <c r="AR583" s="29">
        <v>0.90800000000000003</v>
      </c>
      <c r="AS583" s="54">
        <v>1</v>
      </c>
      <c r="AT583" s="29">
        <v>1</v>
      </c>
      <c r="AU583" s="29">
        <v>0.88095000000000001</v>
      </c>
      <c r="AV583" s="54">
        <v>6</v>
      </c>
      <c r="AW583" s="29">
        <v>0.79166999999999998</v>
      </c>
    </row>
    <row r="584" spans="1:49" x14ac:dyDescent="0.2">
      <c r="A584" s="17" t="str">
        <f t="shared" si="18"/>
        <v>CMU</v>
      </c>
      <c r="B584" s="17" t="str">
        <f>IF(AND(OR(NOT(IsForecastDateRestricted),AND(D584&gt;=StartDate,D584&lt;=EndDate)),OR(NOT(IsTargetDateRestricted),AND(F584&gt;=FirstTargetDate,F584&lt;=EndTargetDate)),
OR(AND(Is1Week,E584="1 wk ahead inc death"),AND(Is2Week,E584="2 wk ahead inc death"),AND(Is3Week,E584="3 wk ahead inc death"),AND(Is4Week,E584="4 wk ahead inc death")),
OR(NOT(IsActiveModelsOnly),_xlfn.XLOOKUP(C584,'Model Analyzer'!B$4:B$100,'Model Analyzer'!C$4:C$100))),EvalData!C584,"NA")</f>
        <v>CMU</v>
      </c>
      <c r="C584" s="17" t="s">
        <v>43</v>
      </c>
      <c r="D584" s="36" t="d">
        <v>2020-08-10</v>
      </c>
      <c r="E584" s="17" t="s">
        <v>11</v>
      </c>
      <c r="F584" s="36" t="d">
        <v>2020-08-15</v>
      </c>
      <c r="G584" s="30"/>
      <c r="H584" s="32"/>
      <c r="N584" s="30">
        <v>51</v>
      </c>
      <c r="O584" s="30">
        <v>8.77</v>
      </c>
      <c r="P584" s="30">
        <v>481.43</v>
      </c>
      <c r="Q584" s="30">
        <v>25.06</v>
      </c>
      <c r="R584" s="38">
        <v>0.24479000000000001</v>
      </c>
      <c r="S584" s="32">
        <v>1.5270000000000001E-2</v>
      </c>
      <c r="T584" s="29">
        <v>0.41343999999999997</v>
      </c>
      <c r="U584" s="29">
        <v>4.2950000000000002E-2</v>
      </c>
      <c r="V584" s="29">
        <v>0.52941000000000005</v>
      </c>
      <c r="W584" s="29">
        <v>9.8040000000000002E-2</v>
      </c>
      <c r="X584" s="30">
        <v>57.97</v>
      </c>
      <c r="Y584" s="29">
        <v>0.35735</v>
      </c>
      <c r="Z584" s="29">
        <v>0.31613999999999998</v>
      </c>
      <c r="AA584" s="29">
        <v>0.65800000000000003</v>
      </c>
      <c r="AB584" s="30">
        <v>6</v>
      </c>
      <c r="AC584" s="29">
        <v>0.80769000000000002</v>
      </c>
      <c r="AD584" s="30">
        <v>51</v>
      </c>
      <c r="AE584" s="29">
        <v>0.78430999999999995</v>
      </c>
      <c r="AF584" s="33">
        <v>1.569</v>
      </c>
      <c r="AG584" s="33">
        <v>1.794</v>
      </c>
      <c r="AH584" s="33">
        <v>2.4460000000000002</v>
      </c>
      <c r="AI584" s="33">
        <v>15.752000000000001</v>
      </c>
      <c r="AJ584" s="33">
        <v>6</v>
      </c>
      <c r="AK584" s="34">
        <v>20</v>
      </c>
      <c r="AL584" s="29">
        <v>0.15686</v>
      </c>
      <c r="AM584" s="29">
        <v>0.13725000000000001</v>
      </c>
      <c r="AN584" s="50">
        <v>13536</v>
      </c>
      <c r="AO584" s="30">
        <v>194.2</v>
      </c>
      <c r="AP584" s="29">
        <v>0.50099000000000005</v>
      </c>
      <c r="AQ584" s="29">
        <v>1</v>
      </c>
      <c r="AR584" s="29">
        <v>0.51600000000000001</v>
      </c>
      <c r="AS584" s="54">
        <v>5</v>
      </c>
      <c r="AT584" s="29">
        <v>0.83333000000000002</v>
      </c>
      <c r="AU584" s="29">
        <v>0.82559000000000005</v>
      </c>
      <c r="AV584" s="54">
        <v>8</v>
      </c>
      <c r="AW584" s="29">
        <v>0.70833000000000002</v>
      </c>
    </row>
    <row r="585" spans="1:49" x14ac:dyDescent="0.2">
      <c r="A585" s="17" t="str">
        <f t="shared" si="18"/>
        <v>Columbia</v>
      </c>
      <c r="B585" s="17" t="str">
        <f>IF(AND(OR(NOT(IsForecastDateRestricted),AND(D585&gt;=StartDate,D585&lt;=EndDate)),OR(NOT(IsTargetDateRestricted),AND(F585&gt;=FirstTargetDate,F585&lt;=EndTargetDate)),
OR(AND(Is1Week,E585="1 wk ahead inc death"),AND(Is2Week,E585="2 wk ahead inc death"),AND(Is3Week,E585="3 wk ahead inc death"),AND(Is4Week,E585="4 wk ahead inc death")),
OR(NOT(IsActiveModelsOnly),_xlfn.XLOOKUP(C585,'Model Analyzer'!B$4:B$100,'Model Analyzer'!C$4:C$100))),EvalData!C585,"NA")</f>
        <v>Columbia</v>
      </c>
      <c r="C585" s="17" t="s">
        <v>13</v>
      </c>
      <c r="D585" s="36" t="d">
        <v>2020-08-10</v>
      </c>
      <c r="E585" s="17" t="s">
        <v>11</v>
      </c>
      <c r="F585" s="36" t="d">
        <v>2020-08-15</v>
      </c>
      <c r="G585" s="30">
        <v>-537</v>
      </c>
      <c r="H585" s="32">
        <v>-7.9000000000000001E-2</v>
      </c>
      <c r="I585" s="28">
        <v>-7.6149999999999995E-2</v>
      </c>
      <c r="J585" s="28">
        <v>-8.2430000000000003E-2</v>
      </c>
      <c r="K585" s="29">
        <v>0.9</v>
      </c>
      <c r="L585" s="30">
        <v>17</v>
      </c>
      <c r="M585" s="29">
        <v>0.44828000000000001</v>
      </c>
      <c r="N585" s="30">
        <v>51</v>
      </c>
      <c r="O585" s="30">
        <v>37.99</v>
      </c>
      <c r="P585" s="30">
        <v>1061.93</v>
      </c>
      <c r="Q585" s="30">
        <v>37.020000000000003</v>
      </c>
      <c r="R585" s="38">
        <v>0.36564999999999998</v>
      </c>
      <c r="S585" s="32">
        <v>0</v>
      </c>
      <c r="T585" s="29">
        <v>1.14964</v>
      </c>
      <c r="U585" s="29">
        <v>-0.35104999999999997</v>
      </c>
      <c r="V585" s="29">
        <v>0.35293999999999998</v>
      </c>
      <c r="W585" s="29">
        <v>0.23529</v>
      </c>
      <c r="X585" s="30">
        <v>69.77</v>
      </c>
      <c r="Y585" s="29">
        <v>0.60829999999999995</v>
      </c>
      <c r="Z585" s="29">
        <v>0.54654000000000003</v>
      </c>
      <c r="AA585" s="29">
        <v>0.29499999999999998</v>
      </c>
      <c r="AB585" s="30">
        <v>17</v>
      </c>
      <c r="AC585" s="29">
        <v>0.38462000000000002</v>
      </c>
      <c r="AD585" s="30">
        <v>51</v>
      </c>
      <c r="AE585" s="29">
        <v>0.82352999999999998</v>
      </c>
      <c r="AF585" s="33">
        <v>2</v>
      </c>
      <c r="AG585" s="33">
        <v>3.1139999999999999</v>
      </c>
      <c r="AH585" s="33">
        <v>4.8460000000000001</v>
      </c>
      <c r="AI585" s="33">
        <v>20.542999999999999</v>
      </c>
      <c r="AJ585" s="33">
        <v>31</v>
      </c>
      <c r="AK585" s="34">
        <v>68</v>
      </c>
      <c r="AL585" s="29">
        <v>0.19608</v>
      </c>
      <c r="AM585" s="29">
        <v>0.27450999999999998</v>
      </c>
      <c r="AN585" s="50">
        <v>12807</v>
      </c>
      <c r="AO585" s="30">
        <v>272.7</v>
      </c>
      <c r="AP585" s="29">
        <v>0.34766000000000002</v>
      </c>
      <c r="AQ585" s="29">
        <v>0.72580999999999996</v>
      </c>
      <c r="AR585" s="29">
        <v>0.372</v>
      </c>
      <c r="AS585" s="54">
        <v>15</v>
      </c>
      <c r="AT585" s="29">
        <v>0.41666999999999998</v>
      </c>
      <c r="AU585" s="29">
        <v>0.79169</v>
      </c>
      <c r="AV585" s="54">
        <v>10</v>
      </c>
      <c r="AW585" s="29">
        <v>0.625</v>
      </c>
    </row>
    <row r="586" spans="1:49" x14ac:dyDescent="0.2">
      <c r="A586" s="17" t="str">
        <f t="shared" si="18"/>
        <v>Columbia-UNC</v>
      </c>
      <c r="B586" s="17" t="str">
        <f>IF(AND(OR(NOT(IsForecastDateRestricted),AND(D586&gt;=StartDate,D586&lt;=EndDate)),OR(NOT(IsTargetDateRestricted),AND(F586&gt;=FirstTargetDate,F586&lt;=EndTargetDate)),
OR(AND(Is1Week,E586="1 wk ahead inc death"),AND(Is2Week,E586="2 wk ahead inc death"),AND(Is3Week,E586="3 wk ahead inc death"),AND(Is4Week,E586="4 wk ahead inc death")),
OR(NOT(IsActiveModelsOnly),_xlfn.XLOOKUP(C586,'Model Analyzer'!B$4:B$100,'Model Analyzer'!C$4:C$100))),EvalData!C586,"NA")</f>
        <v>Columbia-UNC</v>
      </c>
      <c r="C586" s="17" t="s">
        <v>14</v>
      </c>
      <c r="D586" s="36" t="d">
        <v>2020-08-10</v>
      </c>
      <c r="E586" s="17" t="s">
        <v>11</v>
      </c>
      <c r="F586" s="36" t="d">
        <v>2020-08-15</v>
      </c>
      <c r="G586" s="30">
        <v>-125</v>
      </c>
      <c r="H586" s="32">
        <v>-1.7999999999999999E-2</v>
      </c>
      <c r="I586" s="28">
        <v>-1.7729999999999999E-2</v>
      </c>
      <c r="J586" s="28">
        <v>-1.805E-2</v>
      </c>
      <c r="K586" s="29">
        <v>1</v>
      </c>
      <c r="L586" s="30">
        <v>3</v>
      </c>
      <c r="M586" s="29">
        <v>0.93103000000000002</v>
      </c>
      <c r="O586" s="30"/>
      <c r="P586" s="30"/>
      <c r="Q586" s="30"/>
      <c r="R586" s="38"/>
    </row>
    <row r="587" spans="1:49" x14ac:dyDescent="0.2">
      <c r="A587" s="17" t="str">
        <f t="shared" si="18"/>
        <v>DDS</v>
      </c>
      <c r="B587" s="17" t="str">
        <f>IF(AND(OR(NOT(IsForecastDateRestricted),AND(D587&gt;=StartDate,D587&lt;=EndDate)),OR(NOT(IsTargetDateRestricted),AND(F587&gt;=FirstTargetDate,F587&lt;=EndTargetDate)),
OR(AND(Is1Week,E587="1 wk ahead inc death"),AND(Is2Week,E587="2 wk ahead inc death"),AND(Is3Week,E587="3 wk ahead inc death"),AND(Is4Week,E587="4 wk ahead inc death")),
OR(NOT(IsActiveModelsOnly),_xlfn.XLOOKUP(C587,'Model Analyzer'!B$4:B$100,'Model Analyzer'!C$4:C$100))),EvalData!C587,"NA")</f>
        <v>DDS</v>
      </c>
      <c r="C587" s="17" t="s">
        <v>44</v>
      </c>
      <c r="D587" s="36" t="d">
        <v>2020-08-10</v>
      </c>
      <c r="E587" s="17" t="s">
        <v>11</v>
      </c>
      <c r="F587" s="36" t="d">
        <v>2020-08-15</v>
      </c>
      <c r="G587" s="30">
        <v>2724</v>
      </c>
      <c r="H587" s="32">
        <v>0.32700000000000001</v>
      </c>
      <c r="I587" s="28">
        <v>0.38627</v>
      </c>
      <c r="J587" s="28">
        <v>0.38627</v>
      </c>
      <c r="K587" s="29">
        <v>0</v>
      </c>
      <c r="L587" s="30">
        <v>28</v>
      </c>
      <c r="M587" s="29">
        <v>6.8970000000000004E-2</v>
      </c>
      <c r="N587" s="30">
        <v>51</v>
      </c>
      <c r="O587" s="30">
        <v>15.1</v>
      </c>
      <c r="P587" s="30">
        <v>2378.11</v>
      </c>
      <c r="Q587" s="30">
        <v>62.8</v>
      </c>
      <c r="R587" s="38">
        <v>0.32577</v>
      </c>
      <c r="S587" s="32">
        <v>0.24295</v>
      </c>
      <c r="T587" s="29">
        <v>0.64376</v>
      </c>
      <c r="U587" s="29">
        <v>0.47554999999999997</v>
      </c>
      <c r="V587" s="29">
        <v>0.31373000000000001</v>
      </c>
      <c r="W587" s="29">
        <v>0.15686</v>
      </c>
      <c r="X587" s="30">
        <v>180.33</v>
      </c>
      <c r="Y587" s="29">
        <v>0.63480000000000003</v>
      </c>
      <c r="Z587" s="29">
        <v>0.44569999999999999</v>
      </c>
      <c r="AA587" s="29">
        <v>0.154</v>
      </c>
      <c r="AB587" s="30">
        <v>23</v>
      </c>
      <c r="AC587" s="29">
        <v>0.15384999999999999</v>
      </c>
      <c r="AD587" s="30">
        <v>51</v>
      </c>
      <c r="AE587" s="29">
        <v>0.96077999999999997</v>
      </c>
      <c r="AF587" s="33">
        <v>3.278</v>
      </c>
      <c r="AG587" s="33">
        <v>3.6829999999999998</v>
      </c>
      <c r="AH587" s="33">
        <v>4.4169999999999998</v>
      </c>
      <c r="AI587" s="33">
        <v>6.7640000000000002</v>
      </c>
      <c r="AJ587" s="33">
        <v>7.5289999999999999</v>
      </c>
      <c r="AK587" s="34">
        <v>16</v>
      </c>
      <c r="AL587" s="29">
        <v>0.31373000000000001</v>
      </c>
      <c r="AM587" s="29">
        <v>0.15686</v>
      </c>
      <c r="AN587" s="50">
        <v>13943</v>
      </c>
      <c r="AO587" s="30">
        <v>153.1</v>
      </c>
      <c r="AP587" s="29">
        <v>0.33239000000000002</v>
      </c>
      <c r="AQ587" s="29">
        <v>0.69391999999999998</v>
      </c>
      <c r="AR587" s="29">
        <v>0.51600000000000001</v>
      </c>
      <c r="AS587" s="54">
        <v>5</v>
      </c>
      <c r="AT587" s="29">
        <v>0.83333000000000002</v>
      </c>
      <c r="AU587" s="29">
        <v>0.90630999999999995</v>
      </c>
      <c r="AV587" s="54">
        <v>4</v>
      </c>
      <c r="AW587" s="29">
        <v>0.875</v>
      </c>
    </row>
    <row r="588" spans="1:49" x14ac:dyDescent="0.2">
      <c r="A588" s="17" t="str">
        <f t="shared" si="18"/>
        <v>Ensemble</v>
      </c>
      <c r="B588" s="17" t="str">
        <f>IF(AND(OR(NOT(IsForecastDateRestricted),AND(D588&gt;=StartDate,D588&lt;=EndDate)),OR(NOT(IsTargetDateRestricted),AND(F588&gt;=FirstTargetDate,F588&lt;=EndTargetDate)),
OR(AND(Is1Week,E588="1 wk ahead inc death"),AND(Is2Week,E588="2 wk ahead inc death"),AND(Is3Week,E588="3 wk ahead inc death"),AND(Is4Week,E588="4 wk ahead inc death")),
OR(NOT(IsActiveModelsOnly),_xlfn.XLOOKUP(C588,'Model Analyzer'!B$4:B$100,'Model Analyzer'!C$4:C$100))),EvalData!C588,"NA")</f>
        <v>Ensemble</v>
      </c>
      <c r="C588" s="17" t="s">
        <v>15</v>
      </c>
      <c r="D588" s="36" t="d">
        <v>2020-08-10</v>
      </c>
      <c r="E588" s="17" t="s">
        <v>11</v>
      </c>
      <c r="F588" s="36" t="d">
        <v>2020-08-15</v>
      </c>
      <c r="G588" s="30">
        <v>236</v>
      </c>
      <c r="H588" s="32">
        <v>3.3000000000000002E-2</v>
      </c>
      <c r="I588" s="28">
        <v>3.347E-2</v>
      </c>
      <c r="J588" s="28">
        <v>3.347E-2</v>
      </c>
      <c r="K588" s="29">
        <v>1</v>
      </c>
      <c r="L588" s="30">
        <v>7</v>
      </c>
      <c r="M588" s="29">
        <v>0.79310000000000003</v>
      </c>
      <c r="N588" s="30">
        <v>51</v>
      </c>
      <c r="O588" s="30">
        <v>7.31</v>
      </c>
      <c r="P588" s="30">
        <v>335.28</v>
      </c>
      <c r="Q588" s="30">
        <v>21.1</v>
      </c>
      <c r="R588" s="38">
        <v>0.18784000000000001</v>
      </c>
      <c r="S588" s="32">
        <v>3.031E-2</v>
      </c>
      <c r="T588" s="29">
        <v>0.34699999999999998</v>
      </c>
      <c r="U588" s="29">
        <v>0.16783999999999999</v>
      </c>
      <c r="V588" s="29">
        <v>0.62744999999999995</v>
      </c>
      <c r="W588" s="29">
        <v>7.843E-2</v>
      </c>
      <c r="X588" s="30">
        <v>48.27</v>
      </c>
      <c r="Y588" s="29">
        <v>0.33739000000000002</v>
      </c>
      <c r="Z588" s="29">
        <v>0.26866000000000001</v>
      </c>
      <c r="AA588" s="29">
        <v>0.75800000000000001</v>
      </c>
      <c r="AB588" s="30">
        <v>2</v>
      </c>
      <c r="AC588" s="29">
        <v>0.96153999999999995</v>
      </c>
      <c r="AD588" s="30">
        <v>51</v>
      </c>
      <c r="AE588" s="29">
        <v>0.96077999999999997</v>
      </c>
      <c r="AF588" s="33">
        <v>2.0990000000000002</v>
      </c>
      <c r="AG588" s="33">
        <v>2.5619999999999998</v>
      </c>
      <c r="AH588" s="33">
        <v>3.45</v>
      </c>
      <c r="AI588" s="33">
        <v>6.1890000000000001</v>
      </c>
      <c r="AJ588" s="33">
        <v>6.625</v>
      </c>
      <c r="AK588" s="34">
        <v>16</v>
      </c>
      <c r="AL588" s="29">
        <v>0.23529</v>
      </c>
      <c r="AM588" s="29">
        <v>0.13725000000000001</v>
      </c>
      <c r="AN588" s="50">
        <v>6462</v>
      </c>
      <c r="AO588" s="30">
        <v>116</v>
      </c>
      <c r="AP588" s="29">
        <v>0.41792000000000001</v>
      </c>
      <c r="AQ588" s="29">
        <v>0.87248999999999999</v>
      </c>
      <c r="AR588" s="29">
        <v>0.61899999999999999</v>
      </c>
      <c r="AS588" s="54">
        <v>4</v>
      </c>
      <c r="AT588" s="29">
        <v>0.875</v>
      </c>
      <c r="AU588" s="29">
        <v>0.98373999999999995</v>
      </c>
      <c r="AV588" s="54">
        <v>1</v>
      </c>
      <c r="AW588" s="29">
        <v>1</v>
      </c>
    </row>
    <row r="589" spans="1:49" x14ac:dyDescent="0.2">
      <c r="A589" s="17" t="str">
        <f t="shared" si="18"/>
        <v>ERDC</v>
      </c>
      <c r="B589" s="17" t="str">
        <f>IF(AND(OR(NOT(IsForecastDateRestricted),AND(D589&gt;=StartDate,D589&lt;=EndDate)),OR(NOT(IsTargetDateRestricted),AND(F589&gt;=FirstTargetDate,F589&lt;=EndTargetDate)),
OR(AND(Is1Week,E589="1 wk ahead inc death"),AND(Is2Week,E589="2 wk ahead inc death"),AND(Is3Week,E589="3 wk ahead inc death"),AND(Is4Week,E589="4 wk ahead inc death")),
OR(NOT(IsActiveModelsOnly),_xlfn.XLOOKUP(C589,'Model Analyzer'!B$4:B$100,'Model Analyzer'!C$4:C$100))),EvalData!C589,"NA")</f>
        <v>ERDC</v>
      </c>
      <c r="C589" s="17" t="s">
        <v>16</v>
      </c>
      <c r="D589" s="36" t="d">
        <v>2020-08-10</v>
      </c>
      <c r="E589" s="17" t="s">
        <v>11</v>
      </c>
      <c r="F589" s="36" t="d">
        <v>2020-08-15</v>
      </c>
      <c r="G589" s="30">
        <v>3117</v>
      </c>
      <c r="H589" s="32">
        <v>0.36599999999999999</v>
      </c>
      <c r="I589" s="28">
        <v>0.442</v>
      </c>
      <c r="J589" s="28">
        <v>0.442</v>
      </c>
      <c r="K589" s="29">
        <v>0</v>
      </c>
      <c r="L589" s="30">
        <v>29</v>
      </c>
      <c r="M589" s="29">
        <v>3.4479999999999997E-2</v>
      </c>
      <c r="N589" s="30">
        <v>51</v>
      </c>
      <c r="O589" s="30">
        <v>48.19</v>
      </c>
      <c r="P589" s="30">
        <v>8298.14</v>
      </c>
      <c r="Q589" s="30">
        <v>72.14</v>
      </c>
      <c r="R589" s="38">
        <v>0.50427999999999995</v>
      </c>
      <c r="S589" s="32">
        <v>0.46536</v>
      </c>
      <c r="T589" s="29">
        <v>1.6526000000000001</v>
      </c>
      <c r="U589" s="29">
        <v>1.51732</v>
      </c>
      <c r="V589" s="29">
        <v>0.25490000000000002</v>
      </c>
      <c r="W589" s="29">
        <v>0.45097999999999999</v>
      </c>
      <c r="X589" s="30">
        <v>112.29</v>
      </c>
      <c r="Y589" s="29">
        <v>1.63757</v>
      </c>
      <c r="Z589" s="29">
        <v>0.67320000000000002</v>
      </c>
      <c r="AA589" s="29">
        <v>3.3000000000000002E-2</v>
      </c>
      <c r="AB589" s="30">
        <v>26</v>
      </c>
      <c r="AC589" s="29">
        <v>3.8460000000000001E-2</v>
      </c>
      <c r="AD589" s="30">
        <v>51</v>
      </c>
      <c r="AE589" s="29">
        <v>7.843E-2</v>
      </c>
      <c r="AF589" s="33">
        <v>1.0860000000000001</v>
      </c>
      <c r="AG589" s="33">
        <v>1.109</v>
      </c>
      <c r="AH589" s="33">
        <v>1.1479999999999999</v>
      </c>
      <c r="AI589" s="33">
        <v>1.329</v>
      </c>
      <c r="AJ589" s="33">
        <v>1.274</v>
      </c>
      <c r="AK589" s="34">
        <v>1.64</v>
      </c>
      <c r="AL589" s="29">
        <v>0</v>
      </c>
      <c r="AM589" s="29">
        <v>0</v>
      </c>
      <c r="AN589" s="50">
        <v>121100</v>
      </c>
      <c r="AO589" s="30">
        <v>2531.4</v>
      </c>
      <c r="AP589" s="29">
        <v>0.88295000000000001</v>
      </c>
      <c r="AQ589" s="29">
        <v>1</v>
      </c>
      <c r="AR589" s="29">
        <v>8.3000000000000004E-2</v>
      </c>
      <c r="AS589" s="54">
        <v>24</v>
      </c>
      <c r="AT589" s="29">
        <v>4.1669999999999999E-2</v>
      </c>
      <c r="AU589" s="29">
        <v>8.2559999999999995E-2</v>
      </c>
      <c r="AV589" s="54">
        <v>25</v>
      </c>
      <c r="AW589" s="29">
        <v>0</v>
      </c>
    </row>
    <row r="590" spans="1:49" x14ac:dyDescent="0.2">
      <c r="A590" s="17" t="str">
        <f t="shared" si="18"/>
        <v>ESG</v>
      </c>
      <c r="B590" s="17" t="str">
        <f>IF(AND(OR(NOT(IsForecastDateRestricted),AND(D590&gt;=StartDate,D590&lt;=EndDate)),OR(NOT(IsTargetDateRestricted),AND(F590&gt;=FirstTargetDate,F590&lt;=EndTargetDate)),
OR(AND(Is1Week,E590="1 wk ahead inc death"),AND(Is2Week,E590="2 wk ahead inc death"),AND(Is3Week,E590="3 wk ahead inc death"),AND(Is4Week,E590="4 wk ahead inc death")),
OR(NOT(IsActiveModelsOnly),_xlfn.XLOOKUP(C590,'Model Analyzer'!B$4:B$100,'Model Analyzer'!C$4:C$100))),EvalData!C590,"NA")</f>
        <v>ESG</v>
      </c>
      <c r="C590" s="17" t="s">
        <v>40</v>
      </c>
      <c r="D590" s="36" t="d">
        <v>2020-08-10</v>
      </c>
      <c r="E590" s="17" t="s">
        <v>11</v>
      </c>
      <c r="F590" s="36" t="d">
        <v>2020-08-15</v>
      </c>
      <c r="G590" s="26">
        <v>1924</v>
      </c>
      <c r="H590" s="27">
        <v>0.24099999999999999</v>
      </c>
      <c r="I590" s="28">
        <v>0.27283000000000002</v>
      </c>
      <c r="J590" s="28">
        <v>0.27283000000000002</v>
      </c>
      <c r="K590" s="29">
        <v>0.75</v>
      </c>
      <c r="L590" s="30">
        <v>27</v>
      </c>
      <c r="M590" s="29">
        <v>0.10345</v>
      </c>
      <c r="N590" s="30">
        <v>50</v>
      </c>
      <c r="O590" s="26">
        <v>25.07</v>
      </c>
      <c r="P590" s="26">
        <v>2834.91</v>
      </c>
      <c r="Q590" s="26">
        <v>48.82</v>
      </c>
      <c r="R590" s="31">
        <v>0.30676999999999999</v>
      </c>
      <c r="S590" s="32">
        <v>0.16114000000000001</v>
      </c>
      <c r="T590" s="29">
        <v>0.89832000000000001</v>
      </c>
      <c r="U590" s="29">
        <v>0.61509999999999998</v>
      </c>
      <c r="V590" s="29">
        <v>0.38</v>
      </c>
      <c r="W590" s="29">
        <v>0.2</v>
      </c>
      <c r="X590" s="30">
        <v>100.57</v>
      </c>
      <c r="Y590" s="29">
        <v>0.86772000000000005</v>
      </c>
      <c r="Z590" s="29">
        <v>0.48426000000000002</v>
      </c>
      <c r="AA590" s="29">
        <v>8.5000000000000006E-2</v>
      </c>
      <c r="AB590" s="30">
        <v>25</v>
      </c>
      <c r="AC590" s="29">
        <v>7.6920000000000002E-2</v>
      </c>
      <c r="AD590" s="30">
        <v>50</v>
      </c>
      <c r="AE590" s="29">
        <v>0.52</v>
      </c>
      <c r="AF590" s="33">
        <v>1.2230000000000001</v>
      </c>
      <c r="AG590" s="33">
        <v>1.347</v>
      </c>
      <c r="AH590" s="33">
        <v>1.653</v>
      </c>
      <c r="AI590" s="33">
        <v>40.191000000000003</v>
      </c>
      <c r="AJ590" s="33">
        <v>2.831</v>
      </c>
      <c r="AK590" s="34">
        <v>28.233000000000001</v>
      </c>
      <c r="AL590" s="29">
        <v>0.02</v>
      </c>
      <c r="AM590" s="29">
        <v>0.12</v>
      </c>
      <c r="AN590" s="50">
        <v>48458</v>
      </c>
      <c r="AO590" s="30">
        <v>738</v>
      </c>
      <c r="AP590" s="29">
        <v>0.65056000000000003</v>
      </c>
      <c r="AQ590" s="29">
        <v>1</v>
      </c>
      <c r="AR590" s="29">
        <v>0.39200000000000002</v>
      </c>
      <c r="AS590" s="54">
        <v>14</v>
      </c>
      <c r="AT590" s="29">
        <v>0.45833000000000002</v>
      </c>
      <c r="AU590" s="29">
        <v>0.53664000000000001</v>
      </c>
      <c r="AV590" s="54">
        <v>19</v>
      </c>
      <c r="AW590" s="29">
        <v>0.25</v>
      </c>
    </row>
    <row r="591" spans="1:49" x14ac:dyDescent="0.2">
      <c r="A591" s="17" t="str">
        <f t="shared" si="18"/>
        <v>GT-DeepCOVID</v>
      </c>
      <c r="B591" s="17" t="str">
        <f>IF(AND(OR(NOT(IsForecastDateRestricted),AND(D591&gt;=StartDate,D591&lt;=EndDate)),OR(NOT(IsTargetDateRestricted),AND(F591&gt;=FirstTargetDate,F591&lt;=EndTargetDate)),
OR(AND(Is1Week,E591="1 wk ahead inc death"),AND(Is2Week,E591="2 wk ahead inc death"),AND(Is3Week,E591="3 wk ahead inc death"),AND(Is4Week,E591="4 wk ahead inc death")),
OR(NOT(IsActiveModelsOnly),_xlfn.XLOOKUP(C591,'Model Analyzer'!B$4:B$100,'Model Analyzer'!C$4:C$100))),EvalData!C591,"NA")</f>
        <v>GT-DeepCOVID</v>
      </c>
      <c r="C591" s="17" t="s">
        <v>17</v>
      </c>
      <c r="D591" s="36" t="d">
        <v>2020-08-10</v>
      </c>
      <c r="E591" s="17" t="s">
        <v>11</v>
      </c>
      <c r="F591" s="36" t="d">
        <v>2020-08-15</v>
      </c>
      <c r="G591" s="30">
        <v>684</v>
      </c>
      <c r="H591" s="32">
        <v>9.2999999999999999E-2</v>
      </c>
      <c r="I591" s="28">
        <v>9.6990000000000007E-2</v>
      </c>
      <c r="J591" s="28">
        <v>9.6990000000000007E-2</v>
      </c>
      <c r="K591" s="29">
        <v>0.9</v>
      </c>
      <c r="L591" s="30">
        <v>18</v>
      </c>
      <c r="M591" s="29">
        <v>0.41378999999999999</v>
      </c>
      <c r="N591" s="30">
        <v>44</v>
      </c>
      <c r="O591" s="30">
        <v>18.059999999999999</v>
      </c>
      <c r="P591" s="30">
        <v>1535.5</v>
      </c>
      <c r="Q591" s="30">
        <v>36.25</v>
      </c>
      <c r="R591" s="38">
        <v>0.24773999999999999</v>
      </c>
      <c r="S591" s="32">
        <v>1.515E-2</v>
      </c>
      <c r="T591" s="29">
        <v>0.79349999999999998</v>
      </c>
      <c r="U591" s="29">
        <v>0.49228</v>
      </c>
      <c r="V591" s="29">
        <v>0.56818000000000002</v>
      </c>
      <c r="W591" s="29">
        <v>0.20455000000000001</v>
      </c>
      <c r="X591" s="30">
        <v>105.52</v>
      </c>
      <c r="Y591" s="29">
        <v>0.75197000000000003</v>
      </c>
      <c r="Z591" s="29">
        <v>0.40727999999999998</v>
      </c>
      <c r="AA591" s="29">
        <v>0.307</v>
      </c>
      <c r="AB591" s="30">
        <v>15</v>
      </c>
      <c r="AC591" s="29">
        <v>0.46154000000000001</v>
      </c>
      <c r="AD591" s="30">
        <v>44</v>
      </c>
      <c r="AE591" s="29">
        <v>0.88636000000000004</v>
      </c>
      <c r="AF591" s="33">
        <v>1.7849999999999999</v>
      </c>
      <c r="AG591" s="33">
        <v>2.2629999999999999</v>
      </c>
      <c r="AH591" s="33">
        <v>3.9169999999999998</v>
      </c>
      <c r="AI591" s="33">
        <v>31.359000000000002</v>
      </c>
      <c r="AJ591" s="33">
        <v>12.773999999999999</v>
      </c>
      <c r="AK591" s="34">
        <v>62.4</v>
      </c>
      <c r="AL591" s="29">
        <v>0.15909000000000001</v>
      </c>
      <c r="AM591" s="29">
        <v>0.27272999999999997</v>
      </c>
      <c r="AN591" s="50">
        <v>24464</v>
      </c>
      <c r="AO591" s="30">
        <v>180.3</v>
      </c>
      <c r="AP591" s="29">
        <v>0.37846999999999997</v>
      </c>
      <c r="AQ591" s="29">
        <v>0.79013</v>
      </c>
      <c r="AR591" s="29">
        <v>0.41299999999999998</v>
      </c>
      <c r="AS591" s="54">
        <v>12</v>
      </c>
      <c r="AT591" s="29">
        <v>0.54166999999999998</v>
      </c>
      <c r="AU591" s="29">
        <v>0.76695999999999998</v>
      </c>
      <c r="AV591" s="54">
        <v>11</v>
      </c>
      <c r="AW591" s="29">
        <v>0.58333000000000002</v>
      </c>
    </row>
    <row r="592" spans="1:49" x14ac:dyDescent="0.2">
      <c r="A592" s="17" t="str">
        <f t="shared" si="18"/>
        <v>IHME</v>
      </c>
      <c r="B592" s="17" t="str">
        <f>IF(AND(OR(NOT(IsForecastDateRestricted),AND(D592&gt;=StartDate,D592&lt;=EndDate)),OR(NOT(IsTargetDateRestricted),AND(F592&gt;=FirstTargetDate,F592&lt;=EndTargetDate)),
OR(AND(Is1Week,E592="1 wk ahead inc death"),AND(Is2Week,E592="2 wk ahead inc death"),AND(Is3Week,E592="3 wk ahead inc death"),AND(Is4Week,E592="4 wk ahead inc death")),
OR(NOT(IsActiveModelsOnly),_xlfn.XLOOKUP(C592,'Model Analyzer'!B$4:B$100,'Model Analyzer'!C$4:C$100))),EvalData!C592,"NA")</f>
        <v>IHME</v>
      </c>
      <c r="C592" s="17" t="s">
        <v>18</v>
      </c>
      <c r="D592" s="36" t="d">
        <v>2020-08-10</v>
      </c>
      <c r="E592" s="17" t="s">
        <v>11</v>
      </c>
      <c r="F592" s="36" t="d">
        <v>2020-08-15</v>
      </c>
      <c r="G592" s="30">
        <v>1338</v>
      </c>
      <c r="H592" s="32">
        <v>0.17399999999999999</v>
      </c>
      <c r="I592" s="28">
        <v>0.18973000000000001</v>
      </c>
      <c r="J592" s="28">
        <v>0.18973000000000001</v>
      </c>
      <c r="K592" s="29">
        <v>0.75</v>
      </c>
      <c r="L592" s="30">
        <v>23</v>
      </c>
      <c r="M592" s="29">
        <v>0.24138000000000001</v>
      </c>
      <c r="N592" s="30">
        <v>51</v>
      </c>
      <c r="O592" s="30">
        <v>21.62</v>
      </c>
      <c r="P592" s="30">
        <v>1175.28</v>
      </c>
      <c r="Q592" s="30">
        <v>33.979999999999997</v>
      </c>
      <c r="R592" s="38">
        <v>0.30693999999999999</v>
      </c>
      <c r="S592" s="32">
        <v>0.34273999999999999</v>
      </c>
      <c r="T592" s="29">
        <v>0.82857000000000003</v>
      </c>
      <c r="U592" s="29">
        <v>0.36215000000000003</v>
      </c>
      <c r="V592" s="29">
        <v>0.33333000000000002</v>
      </c>
      <c r="W592" s="29">
        <v>0.21568999999999999</v>
      </c>
      <c r="X592" s="30">
        <v>55.84</v>
      </c>
      <c r="Y592" s="29">
        <v>0.65146000000000004</v>
      </c>
      <c r="Z592" s="29">
        <v>0.44663000000000003</v>
      </c>
      <c r="AA592" s="29">
        <v>0.184</v>
      </c>
      <c r="AB592" s="30">
        <v>22</v>
      </c>
      <c r="AC592" s="29">
        <v>0.19231000000000001</v>
      </c>
      <c r="AD592" s="30">
        <v>51</v>
      </c>
      <c r="AE592" s="29">
        <v>0.78430999999999995</v>
      </c>
      <c r="AF592" s="33">
        <v>2</v>
      </c>
      <c r="AG592" s="33">
        <v>2.266</v>
      </c>
      <c r="AH592" s="33">
        <v>2.9910000000000001</v>
      </c>
      <c r="AI592" s="33">
        <v>3.278</v>
      </c>
      <c r="AJ592" s="33">
        <v>3.952</v>
      </c>
      <c r="AK592" s="34">
        <v>4.8810000000000002</v>
      </c>
      <c r="AL592" s="29">
        <v>0.11765</v>
      </c>
      <c r="AM592" s="29">
        <v>0</v>
      </c>
      <c r="AN592" s="50">
        <v>27933</v>
      </c>
      <c r="AO592" s="30">
        <v>306.39999999999998</v>
      </c>
      <c r="AP592" s="29">
        <v>0.50761000000000001</v>
      </c>
      <c r="AQ592" s="29">
        <v>1</v>
      </c>
      <c r="AR592" s="29">
        <v>0.70199999999999996</v>
      </c>
      <c r="AS592" s="54">
        <v>2</v>
      </c>
      <c r="AT592" s="29">
        <v>0.95833000000000002</v>
      </c>
      <c r="AU592" s="29">
        <v>0.82559000000000005</v>
      </c>
      <c r="AV592" s="54">
        <v>8</v>
      </c>
      <c r="AW592" s="29">
        <v>0.70833000000000002</v>
      </c>
    </row>
    <row r="593" spans="1:49" x14ac:dyDescent="0.2">
      <c r="A593" s="17" t="str">
        <f t="shared" si="18"/>
        <v>JCB</v>
      </c>
      <c r="B593" s="17" t="str">
        <f>IF(AND(OR(NOT(IsForecastDateRestricted),AND(D593&gt;=StartDate,D593&lt;=EndDate)),OR(NOT(IsTargetDateRestricted),AND(F593&gt;=FirstTargetDate,F593&lt;=EndTargetDate)),
OR(AND(Is1Week,E593="1 wk ahead inc death"),AND(Is2Week,E593="2 wk ahead inc death"),AND(Is3Week,E593="3 wk ahead inc death"),AND(Is4Week,E593="4 wk ahead inc death")),
OR(NOT(IsActiveModelsOnly),_xlfn.XLOOKUP(C593,'Model Analyzer'!B$4:B$100,'Model Analyzer'!C$4:C$100))),EvalData!C593,"NA")</f>
        <v>JCB</v>
      </c>
      <c r="C593" s="17" t="s">
        <v>45</v>
      </c>
      <c r="D593" s="36" t="d">
        <v>2020-08-10</v>
      </c>
      <c r="E593" s="17" t="s">
        <v>11</v>
      </c>
      <c r="F593" s="36" t="d">
        <v>2020-08-15</v>
      </c>
      <c r="G593" s="30">
        <v>874</v>
      </c>
      <c r="H593" s="32">
        <v>0.11700000000000001</v>
      </c>
      <c r="I593" s="28">
        <v>0.12393999999999999</v>
      </c>
      <c r="J593" s="28">
        <v>0.12393999999999999</v>
      </c>
      <c r="K593" s="29">
        <v>0.75</v>
      </c>
      <c r="L593" s="30">
        <v>19</v>
      </c>
      <c r="M593" s="29">
        <v>0.37930999999999998</v>
      </c>
      <c r="N593" s="30">
        <v>51</v>
      </c>
      <c r="O593" s="30">
        <v>13.35</v>
      </c>
      <c r="P593" s="30">
        <v>594.74</v>
      </c>
      <c r="Q593" s="30">
        <v>24.24</v>
      </c>
      <c r="R593" s="38">
        <v>0.26883000000000001</v>
      </c>
      <c r="S593" s="32">
        <v>0.17185</v>
      </c>
      <c r="T593" s="29">
        <v>0.56222000000000005</v>
      </c>
      <c r="U593" s="29">
        <v>0.36680000000000001</v>
      </c>
      <c r="V593" s="29">
        <v>0.47059000000000001</v>
      </c>
      <c r="W593" s="29">
        <v>0.19608</v>
      </c>
      <c r="X593" s="30">
        <v>35.74</v>
      </c>
      <c r="Y593" s="29">
        <v>0.53054000000000001</v>
      </c>
      <c r="Z593" s="29">
        <v>0.38361000000000001</v>
      </c>
      <c r="AA593" s="29">
        <v>0.39200000000000002</v>
      </c>
      <c r="AB593" s="30">
        <v>14</v>
      </c>
      <c r="AC593" s="29">
        <v>0.5</v>
      </c>
    </row>
    <row r="594" spans="1:49" x14ac:dyDescent="0.2">
      <c r="A594" s="17" t="str">
        <f t="shared" si="18"/>
        <v>JHU</v>
      </c>
      <c r="B594" s="17" t="str">
        <f>IF(AND(OR(NOT(IsForecastDateRestricted),AND(D594&gt;=StartDate,D594&lt;=EndDate)),OR(NOT(IsTargetDateRestricted),AND(F594&gt;=FirstTargetDate,F594&lt;=EndTargetDate)),
OR(AND(Is1Week,E594="1 wk ahead inc death"),AND(Is2Week,E594="2 wk ahead inc death"),AND(Is3Week,E594="3 wk ahead inc death"),AND(Is4Week,E594="4 wk ahead inc death")),
OR(NOT(IsActiveModelsOnly),_xlfn.XLOOKUP(C594,'Model Analyzer'!B$4:B$100,'Model Analyzer'!C$4:C$100))),EvalData!C594,"NA")</f>
        <v>JHU</v>
      </c>
      <c r="C594" s="17" t="s">
        <v>19</v>
      </c>
      <c r="D594" s="36" t="d">
        <v>2020-08-10</v>
      </c>
      <c r="E594" s="17" t="s">
        <v>11</v>
      </c>
      <c r="F594" s="36" t="d">
        <v>2020-08-15</v>
      </c>
      <c r="G594" s="30">
        <v>1056</v>
      </c>
      <c r="H594" s="32">
        <v>0.14000000000000001</v>
      </c>
      <c r="I594" s="28">
        <v>0.14974000000000001</v>
      </c>
      <c r="J594" s="28">
        <v>0.14974000000000001</v>
      </c>
      <c r="K594" s="29">
        <v>0.75</v>
      </c>
      <c r="L594" s="30">
        <v>21</v>
      </c>
      <c r="M594" s="29">
        <v>0.31034</v>
      </c>
      <c r="N594" s="30">
        <v>51</v>
      </c>
      <c r="O594" s="30">
        <v>29.95</v>
      </c>
      <c r="P594" s="30">
        <v>2302.0100000000002</v>
      </c>
      <c r="Q594" s="30">
        <v>50.14</v>
      </c>
      <c r="R594" s="38">
        <v>0.48169000000000001</v>
      </c>
      <c r="S594" s="32">
        <v>0.57920000000000005</v>
      </c>
      <c r="T594" s="29">
        <v>1.0957699999999999</v>
      </c>
      <c r="U594" s="29">
        <v>0.996</v>
      </c>
      <c r="V594" s="29">
        <v>0.19608</v>
      </c>
      <c r="W594" s="29">
        <v>0.39216000000000001</v>
      </c>
      <c r="X594" s="30">
        <v>72.23</v>
      </c>
      <c r="Y594" s="29">
        <v>1.10341</v>
      </c>
      <c r="Z594" s="29">
        <v>0.60670999999999997</v>
      </c>
      <c r="AA594" s="29">
        <v>2.7E-2</v>
      </c>
      <c r="AB594" s="30">
        <v>27</v>
      </c>
      <c r="AC594" s="29">
        <v>0</v>
      </c>
      <c r="AD594" s="30">
        <v>51</v>
      </c>
      <c r="AE594" s="29">
        <v>0.82352999999999998</v>
      </c>
      <c r="AF594" s="33">
        <v>2.8109999999999999</v>
      </c>
      <c r="AG594" s="33">
        <v>3.5190000000000001</v>
      </c>
      <c r="AH594" s="33">
        <v>7.6</v>
      </c>
      <c r="AI594" s="33">
        <v>20.847000000000001</v>
      </c>
      <c r="AJ594" s="33">
        <v>18.442</v>
      </c>
      <c r="AK594" s="34">
        <v>48.222000000000001</v>
      </c>
      <c r="AL594" s="29">
        <v>0.25490000000000002</v>
      </c>
      <c r="AM594" s="29">
        <v>0.35293999999999998</v>
      </c>
      <c r="AN594" s="50">
        <v>16938</v>
      </c>
      <c r="AO594" s="30">
        <v>372.3</v>
      </c>
      <c r="AP594" s="29">
        <v>0.27217000000000002</v>
      </c>
      <c r="AQ594" s="29">
        <v>0.56820000000000004</v>
      </c>
      <c r="AR594" s="29">
        <v>0.22700000000000001</v>
      </c>
      <c r="AS594" s="54">
        <v>20</v>
      </c>
      <c r="AT594" s="29">
        <v>0.20832999999999999</v>
      </c>
      <c r="AU594" s="29">
        <v>0.68042000000000002</v>
      </c>
      <c r="AV594" s="54">
        <v>17</v>
      </c>
      <c r="AW594" s="29">
        <v>0.33333000000000002</v>
      </c>
    </row>
    <row r="595" spans="1:49" x14ac:dyDescent="0.2">
      <c r="A595" s="17" t="str">
        <f t="shared" si="18"/>
        <v>Karlen</v>
      </c>
      <c r="B595" s="17" t="str">
        <f>IF(AND(OR(NOT(IsForecastDateRestricted),AND(D595&gt;=StartDate,D595&lt;=EndDate)),OR(NOT(IsTargetDateRestricted),AND(F595&gt;=FirstTargetDate,F595&lt;=EndTargetDate)),
OR(AND(Is1Week,E595="1 wk ahead inc death"),AND(Is2Week,E595="2 wk ahead inc death"),AND(Is3Week,E595="3 wk ahead inc death"),AND(Is4Week,E595="4 wk ahead inc death")),
OR(NOT(IsActiveModelsOnly),_xlfn.XLOOKUP(C595,'Model Analyzer'!B$4:B$100,'Model Analyzer'!C$4:C$100))),EvalData!C595,"NA")</f>
        <v>Karlen</v>
      </c>
      <c r="C595" s="17" t="s">
        <v>46</v>
      </c>
      <c r="D595" s="36" t="d">
        <v>2020-08-10</v>
      </c>
      <c r="E595" s="17" t="s">
        <v>11</v>
      </c>
      <c r="F595" s="36" t="d">
        <v>2020-08-15</v>
      </c>
      <c r="G595" s="30">
        <v>1535</v>
      </c>
      <c r="H595" s="32">
        <v>0.19700000000000001</v>
      </c>
      <c r="I595" s="28">
        <v>0.21767</v>
      </c>
      <c r="J595" s="28">
        <v>0.21767</v>
      </c>
      <c r="K595" s="29">
        <v>0.75</v>
      </c>
      <c r="L595" s="30">
        <v>24</v>
      </c>
      <c r="M595" s="29">
        <v>0.2069</v>
      </c>
      <c r="N595" s="30">
        <v>51</v>
      </c>
      <c r="O595" s="30">
        <v>13.53</v>
      </c>
      <c r="P595" s="30">
        <v>1038.23</v>
      </c>
      <c r="Q595" s="30">
        <v>37.979999999999997</v>
      </c>
      <c r="R595" s="38">
        <v>0.36354999999999998</v>
      </c>
      <c r="S595" s="32">
        <v>0.29152</v>
      </c>
      <c r="T595" s="29">
        <v>0.58801000000000003</v>
      </c>
      <c r="U595" s="29">
        <v>0.45306999999999997</v>
      </c>
      <c r="V595" s="29">
        <v>0.29411999999999999</v>
      </c>
      <c r="W595" s="29">
        <v>9.8040000000000002E-2</v>
      </c>
      <c r="X595" s="30">
        <v>71.790000000000006</v>
      </c>
      <c r="Y595" s="29">
        <v>0.56261000000000005</v>
      </c>
      <c r="Z595" s="29">
        <v>0.36586999999999997</v>
      </c>
      <c r="AA595" s="29">
        <v>0.29899999999999999</v>
      </c>
      <c r="AB595" s="30">
        <v>16</v>
      </c>
      <c r="AC595" s="29">
        <v>0.42308000000000001</v>
      </c>
      <c r="AD595" s="30">
        <v>51</v>
      </c>
      <c r="AE595" s="29">
        <v>0.68627000000000005</v>
      </c>
      <c r="AF595" s="33">
        <v>1.4419999999999999</v>
      </c>
      <c r="AG595" s="33">
        <v>1.702</v>
      </c>
      <c r="AH595" s="33">
        <v>2.577</v>
      </c>
      <c r="AI595" s="33">
        <v>7.65</v>
      </c>
      <c r="AJ595" s="33">
        <v>6.8570000000000002</v>
      </c>
      <c r="AK595" s="34">
        <v>22</v>
      </c>
      <c r="AL595" s="29">
        <v>7.843E-2</v>
      </c>
      <c r="AM595" s="29">
        <v>0.21568999999999999</v>
      </c>
      <c r="AN595" s="50">
        <v>25754</v>
      </c>
      <c r="AO595" s="30">
        <v>314.3</v>
      </c>
      <c r="AP595" s="29">
        <v>0.50172000000000005</v>
      </c>
      <c r="AQ595" s="29">
        <v>1</v>
      </c>
      <c r="AR595" s="29">
        <v>0.41299999999999998</v>
      </c>
      <c r="AS595" s="54">
        <v>12</v>
      </c>
      <c r="AT595" s="29">
        <v>0.54166999999999998</v>
      </c>
      <c r="AU595" s="29">
        <v>0.72238999999999998</v>
      </c>
      <c r="AV595" s="54">
        <v>13</v>
      </c>
      <c r="AW595" s="29">
        <v>0.5</v>
      </c>
    </row>
    <row r="596" spans="1:49" x14ac:dyDescent="0.2">
      <c r="A596" s="17" t="str">
        <f t="shared" si="18"/>
        <v>LANL</v>
      </c>
      <c r="B596" s="17" t="str">
        <f>IF(AND(OR(NOT(IsForecastDateRestricted),AND(D596&gt;=StartDate,D596&lt;=EndDate)),OR(NOT(IsTargetDateRestricted),AND(F596&gt;=FirstTargetDate,F596&lt;=EndTargetDate)),
OR(AND(Is1Week,E596="1 wk ahead inc death"),AND(Is2Week,E596="2 wk ahead inc death"),AND(Is3Week,E596="3 wk ahead inc death"),AND(Is4Week,E596="4 wk ahead inc death")),
OR(NOT(IsActiveModelsOnly),_xlfn.XLOOKUP(C596,'Model Analyzer'!B$4:B$100,'Model Analyzer'!C$4:C$100))),EvalData!C596,"NA")</f>
        <v>LANL</v>
      </c>
      <c r="C596" s="17" t="s">
        <v>20</v>
      </c>
      <c r="D596" s="36" t="d">
        <v>2020-08-10</v>
      </c>
      <c r="E596" s="17" t="s">
        <v>11</v>
      </c>
      <c r="F596" s="36" t="d">
        <v>2020-08-15</v>
      </c>
      <c r="G596" s="30">
        <v>-1497</v>
      </c>
      <c r="H596" s="32">
        <v>-0.23899999999999999</v>
      </c>
      <c r="I596" s="28">
        <v>-0.21228</v>
      </c>
      <c r="J596" s="28">
        <v>-0.26949000000000001</v>
      </c>
      <c r="K596" s="29">
        <v>0.75</v>
      </c>
      <c r="L596" s="30">
        <v>26</v>
      </c>
      <c r="M596" s="29">
        <v>0.13793</v>
      </c>
      <c r="N596" s="30">
        <v>51</v>
      </c>
      <c r="O596" s="30">
        <v>14.97</v>
      </c>
      <c r="P596" s="30">
        <v>787.93</v>
      </c>
      <c r="Q596" s="30">
        <v>39.86</v>
      </c>
      <c r="R596" s="38">
        <v>0.35679</v>
      </c>
      <c r="S596" s="32">
        <v>-0.27073000000000003</v>
      </c>
      <c r="T596" s="29">
        <v>0.57747000000000004</v>
      </c>
      <c r="U596" s="29">
        <v>-0.26162999999999997</v>
      </c>
      <c r="V596" s="29">
        <v>0.27450999999999998</v>
      </c>
      <c r="W596" s="29">
        <v>0.21568999999999999</v>
      </c>
      <c r="X596" s="30">
        <v>85.25</v>
      </c>
      <c r="Y596" s="29">
        <v>0.41047</v>
      </c>
      <c r="Z596" s="29">
        <v>0.43347999999999998</v>
      </c>
      <c r="AA596" s="29">
        <v>0.23300000000000001</v>
      </c>
      <c r="AB596" s="30">
        <v>21</v>
      </c>
      <c r="AC596" s="29">
        <v>0.23077</v>
      </c>
      <c r="AD596" s="30">
        <v>51</v>
      </c>
      <c r="AE596" s="29">
        <v>1</v>
      </c>
      <c r="AF596" s="33">
        <v>4.1669999999999998</v>
      </c>
      <c r="AG596" s="33">
        <v>5.468</v>
      </c>
      <c r="AH596" s="33">
        <v>8.8819999999999997</v>
      </c>
      <c r="AI596" s="33">
        <v>17.027000000000001</v>
      </c>
      <c r="AJ596" s="33">
        <v>18.375</v>
      </c>
      <c r="AK596" s="34">
        <v>48</v>
      </c>
      <c r="AL596" s="29">
        <v>0.49020000000000002</v>
      </c>
      <c r="AM596" s="29">
        <v>0.39216000000000001</v>
      </c>
      <c r="AN596" s="50">
        <v>8758</v>
      </c>
      <c r="AO596" s="30">
        <v>148</v>
      </c>
      <c r="AP596" s="29">
        <v>0.21399000000000001</v>
      </c>
      <c r="AQ596" s="29">
        <v>0.44673000000000002</v>
      </c>
      <c r="AR596" s="29">
        <v>0.124</v>
      </c>
      <c r="AS596" s="54">
        <v>22</v>
      </c>
      <c r="AT596" s="29">
        <v>0.125</v>
      </c>
      <c r="AU596" s="29">
        <v>0.69389999999999996</v>
      </c>
      <c r="AV596" s="54">
        <v>15</v>
      </c>
      <c r="AW596" s="29">
        <v>0.41666999999999998</v>
      </c>
    </row>
    <row r="597" spans="1:49" x14ac:dyDescent="0.2">
      <c r="A597" s="17" t="str">
        <f t="shared" si="18"/>
        <v>LNQ</v>
      </c>
      <c r="B597" s="17" t="str">
        <f>IF(AND(OR(NOT(IsForecastDateRestricted),AND(D597&gt;=StartDate,D597&lt;=EndDate)),OR(NOT(IsTargetDateRestricted),AND(F597&gt;=FirstTargetDate,F597&lt;=EndTargetDate)),
OR(AND(Is1Week,E597="1 wk ahead inc death"),AND(Is2Week,E597="2 wk ahead inc death"),AND(Is3Week,E597="3 wk ahead inc death"),AND(Is4Week,E597="4 wk ahead inc death")),
OR(NOT(IsActiveModelsOnly),_xlfn.XLOOKUP(C597,'Model Analyzer'!B$4:B$100,'Model Analyzer'!C$4:C$100))),EvalData!C597,"NA")</f>
        <v>LNQ</v>
      </c>
      <c r="C597" s="17" t="s">
        <v>47</v>
      </c>
      <c r="D597" s="36" t="d">
        <v>2020-08-10</v>
      </c>
      <c r="E597" s="17" t="s">
        <v>11</v>
      </c>
      <c r="F597" s="36" t="d">
        <v>2020-08-15</v>
      </c>
      <c r="G597" s="30">
        <v>429</v>
      </c>
      <c r="H597" s="32">
        <v>5.8999999999999997E-2</v>
      </c>
      <c r="I597" s="28">
        <v>6.0830000000000002E-2</v>
      </c>
      <c r="J597" s="28">
        <v>6.0830000000000002E-2</v>
      </c>
      <c r="K597" s="29">
        <v>0.9</v>
      </c>
      <c r="L597" s="30">
        <v>10</v>
      </c>
      <c r="M597" s="29">
        <v>0.68966000000000005</v>
      </c>
      <c r="N597" s="30">
        <v>51</v>
      </c>
      <c r="O597" s="30">
        <v>15.77</v>
      </c>
      <c r="P597" s="30">
        <v>448.46</v>
      </c>
      <c r="Q597" s="30">
        <v>26.51</v>
      </c>
      <c r="R597" s="38">
        <v>0.23599000000000001</v>
      </c>
      <c r="S597" s="32">
        <v>-0.1431</v>
      </c>
      <c r="T597" s="29">
        <v>0.49520999999999998</v>
      </c>
      <c r="U597" s="29">
        <v>-0.24970000000000001</v>
      </c>
      <c r="V597" s="29">
        <v>0.52941000000000005</v>
      </c>
      <c r="W597" s="29">
        <v>0.15686</v>
      </c>
      <c r="X597" s="30">
        <v>61.15</v>
      </c>
      <c r="Y597" s="29">
        <v>0.33104</v>
      </c>
      <c r="Z597" s="29">
        <v>0.38313000000000003</v>
      </c>
      <c r="AA597" s="29">
        <v>0.45700000000000002</v>
      </c>
      <c r="AB597" s="30">
        <v>12</v>
      </c>
      <c r="AC597" s="29">
        <v>0.57691999999999999</v>
      </c>
      <c r="AD597" s="30">
        <v>51</v>
      </c>
      <c r="AE597" s="29">
        <v>1</v>
      </c>
      <c r="AF597" s="33">
        <v>5.2210000000000001</v>
      </c>
      <c r="AG597" s="33">
        <v>7.6840000000000002</v>
      </c>
      <c r="AH597" s="33">
        <v>16.75</v>
      </c>
      <c r="AI597" s="33">
        <v>30.265000000000001</v>
      </c>
      <c r="AJ597" s="33">
        <v>41</v>
      </c>
      <c r="AK597" s="34">
        <v>76</v>
      </c>
      <c r="AL597" s="29">
        <v>0.27450999999999998</v>
      </c>
      <c r="AM597" s="29">
        <v>0.62744999999999995</v>
      </c>
      <c r="AN597" s="50">
        <v>11738</v>
      </c>
      <c r="AO597" s="30">
        <v>194.5</v>
      </c>
      <c r="AP597" s="29">
        <v>0.15007999999999999</v>
      </c>
      <c r="AQ597" s="29">
        <v>0.31333</v>
      </c>
      <c r="AR597" s="29">
        <v>0.10299999999999999</v>
      </c>
      <c r="AS597" s="54">
        <v>23</v>
      </c>
      <c r="AT597" s="29">
        <v>8.3330000000000001E-2</v>
      </c>
      <c r="AU597" s="29">
        <v>0.52847999999999995</v>
      </c>
      <c r="AV597" s="54">
        <v>21</v>
      </c>
      <c r="AW597" s="29">
        <v>0.16667000000000001</v>
      </c>
    </row>
    <row r="598" spans="1:49" x14ac:dyDescent="0.2">
      <c r="A598" s="17" t="str">
        <f t="shared" si="18"/>
        <v>LSHTM</v>
      </c>
      <c r="B598" s="17" t="str">
        <f>IF(AND(OR(NOT(IsForecastDateRestricted),AND(D598&gt;=StartDate,D598&lt;=EndDate)),OR(NOT(IsTargetDateRestricted),AND(F598&gt;=FirstTargetDate,F598&lt;=EndTargetDate)),
OR(AND(Is1Week,E598="1 wk ahead inc death"),AND(Is2Week,E598="2 wk ahead inc death"),AND(Is3Week,E598="3 wk ahead inc death"),AND(Is4Week,E598="4 wk ahead inc death")),
OR(NOT(IsActiveModelsOnly),_xlfn.XLOOKUP(C598,'Model Analyzer'!B$4:B$100,'Model Analyzer'!C$4:C$100))),EvalData!C598,"NA")</f>
        <v>LSHTM</v>
      </c>
      <c r="C598" s="17" t="s">
        <v>21</v>
      </c>
      <c r="D598" s="36" t="d">
        <v>2020-08-10</v>
      </c>
      <c r="E598" s="17" t="s">
        <v>11</v>
      </c>
      <c r="F598" s="36" t="d">
        <v>2020-08-15</v>
      </c>
      <c r="G598" s="30">
        <v>567</v>
      </c>
      <c r="H598" s="32">
        <v>7.6999999999999999E-2</v>
      </c>
      <c r="I598" s="28">
        <v>8.0399999999999999E-2</v>
      </c>
      <c r="J598" s="28">
        <v>8.0399999999999999E-2</v>
      </c>
      <c r="K598" s="29">
        <v>0.9</v>
      </c>
      <c r="L598" s="30">
        <v>15</v>
      </c>
      <c r="M598" s="29">
        <v>0.51724000000000003</v>
      </c>
      <c r="N598" s="30">
        <v>27</v>
      </c>
      <c r="O598" s="30">
        <v>1.75</v>
      </c>
      <c r="P598" s="30">
        <v>276.76</v>
      </c>
      <c r="Q598" s="30">
        <v>39.299999999999997</v>
      </c>
      <c r="R598" s="38">
        <v>0.13091</v>
      </c>
      <c r="S598" s="32">
        <v>2.281E-2</v>
      </c>
      <c r="T598" s="29">
        <v>0.23216999999999999</v>
      </c>
      <c r="U598" s="29">
        <v>-1.6199999999999999E-3</v>
      </c>
      <c r="V598" s="29">
        <v>0.62963000000000002</v>
      </c>
      <c r="W598" s="29">
        <v>3.7039999999999997E-2</v>
      </c>
      <c r="X598" s="30">
        <v>72.37</v>
      </c>
      <c r="Y598" s="29">
        <v>0.19661999999999999</v>
      </c>
      <c r="Z598" s="29">
        <v>0.19131000000000001</v>
      </c>
      <c r="AA598" s="29">
        <v>0.70099999999999996</v>
      </c>
      <c r="AB598" s="30">
        <v>4</v>
      </c>
      <c r="AC598" s="29">
        <v>0.88461999999999996</v>
      </c>
      <c r="AD598" s="30">
        <v>27</v>
      </c>
      <c r="AE598" s="29">
        <v>0.96296000000000004</v>
      </c>
      <c r="AF598" s="33">
        <v>2.0470000000000002</v>
      </c>
      <c r="AG598" s="33">
        <v>2.6970000000000001</v>
      </c>
      <c r="AH598" s="33">
        <v>3.718</v>
      </c>
      <c r="AI598" s="33">
        <v>39.109000000000002</v>
      </c>
      <c r="AJ598" s="33">
        <v>9.5419999999999998</v>
      </c>
      <c r="AK598" s="34">
        <v>23.238</v>
      </c>
      <c r="AL598" s="29">
        <v>0.14815</v>
      </c>
      <c r="AM598" s="29">
        <v>0.25925999999999999</v>
      </c>
      <c r="AN598" s="50">
        <v>9298</v>
      </c>
      <c r="AO598" s="30">
        <v>48.8</v>
      </c>
      <c r="AP598" s="29">
        <v>0.38811000000000001</v>
      </c>
      <c r="AQ598" s="29">
        <v>0.81025999999999998</v>
      </c>
      <c r="AR598" s="29">
        <v>0.31</v>
      </c>
      <c r="AS598" s="54">
        <v>17</v>
      </c>
      <c r="AT598" s="29">
        <v>0.33333000000000002</v>
      </c>
      <c r="AU598" s="29">
        <v>0.51034999999999997</v>
      </c>
      <c r="AV598" s="54">
        <v>22</v>
      </c>
      <c r="AW598" s="29">
        <v>0.125</v>
      </c>
    </row>
    <row r="599" spans="1:49" x14ac:dyDescent="0.2">
      <c r="A599" s="17" t="str">
        <f t="shared" si="18"/>
        <v>MOBS</v>
      </c>
      <c r="B599" s="17" t="str">
        <f>IF(AND(OR(NOT(IsForecastDateRestricted),AND(D599&gt;=StartDate,D599&lt;=EndDate)),OR(NOT(IsTargetDateRestricted),AND(F599&gt;=FirstTargetDate,F599&lt;=EndTargetDate)),
OR(AND(Is1Week,E599="1 wk ahead inc death"),AND(Is2Week,E599="2 wk ahead inc death"),AND(Is3Week,E599="3 wk ahead inc death"),AND(Is4Week,E599="4 wk ahead inc death")),
OR(NOT(IsActiveModelsOnly),_xlfn.XLOOKUP(C599,'Model Analyzer'!B$4:B$100,'Model Analyzer'!C$4:C$100))),EvalData!C599,"NA")</f>
        <v>MOBS</v>
      </c>
      <c r="C599" s="17" t="s">
        <v>24</v>
      </c>
      <c r="D599" s="36" t="d">
        <v>2020-08-10</v>
      </c>
      <c r="E599" s="17" t="s">
        <v>11</v>
      </c>
      <c r="F599" s="36" t="d">
        <v>2020-08-15</v>
      </c>
      <c r="G599" s="30">
        <v>-485</v>
      </c>
      <c r="H599" s="32">
        <v>-7.0999999999999994E-2</v>
      </c>
      <c r="I599" s="28">
        <v>-6.8769999999999998E-2</v>
      </c>
      <c r="J599" s="28">
        <v>-7.3849999999999999E-2</v>
      </c>
      <c r="K599" s="29">
        <v>0.9</v>
      </c>
      <c r="L599" s="30">
        <v>14</v>
      </c>
      <c r="M599" s="29">
        <v>0.55171999999999999</v>
      </c>
      <c r="N599" s="30">
        <v>50</v>
      </c>
      <c r="O599" s="30">
        <v>22.15</v>
      </c>
      <c r="P599" s="30">
        <v>1231.45</v>
      </c>
      <c r="Q599" s="30">
        <v>36.96</v>
      </c>
      <c r="R599" s="38">
        <v>0.27189000000000002</v>
      </c>
      <c r="S599" s="32">
        <v>-3.5189999999999999E-2</v>
      </c>
      <c r="T599" s="29">
        <v>0.82611999999999997</v>
      </c>
      <c r="U599" s="29">
        <v>0.14086000000000001</v>
      </c>
      <c r="V599" s="29">
        <v>0.42</v>
      </c>
      <c r="W599" s="29">
        <v>0.3</v>
      </c>
      <c r="X599" s="30">
        <v>83.76</v>
      </c>
      <c r="Y599" s="29">
        <v>0.66457999999999995</v>
      </c>
      <c r="Z599" s="29">
        <v>0.46922000000000003</v>
      </c>
      <c r="AA599" s="29">
        <v>0.28699999999999998</v>
      </c>
      <c r="AB599" s="30">
        <v>18</v>
      </c>
      <c r="AC599" s="29">
        <v>0.34615000000000001</v>
      </c>
      <c r="AD599" s="30">
        <v>50</v>
      </c>
      <c r="AE599" s="29">
        <v>0.72</v>
      </c>
      <c r="AF599" s="33">
        <v>1.663</v>
      </c>
      <c r="AG599" s="33">
        <v>2.2189999999999999</v>
      </c>
      <c r="AH599" s="33">
        <v>3.581</v>
      </c>
      <c r="AI599" s="33">
        <v>10.666</v>
      </c>
      <c r="AJ599" s="33">
        <v>6.3639999999999999</v>
      </c>
      <c r="AK599" s="34">
        <v>11.1</v>
      </c>
      <c r="AL599" s="29">
        <v>0.18</v>
      </c>
      <c r="AM599" s="29">
        <v>0.08</v>
      </c>
      <c r="AN599" s="50">
        <v>28883</v>
      </c>
      <c r="AO599" s="30">
        <v>384.7</v>
      </c>
      <c r="AP599" s="29">
        <v>0.44807000000000002</v>
      </c>
      <c r="AQ599" s="29">
        <v>0.93542999999999998</v>
      </c>
      <c r="AR599" s="29">
        <v>0.47499999999999998</v>
      </c>
      <c r="AS599" s="54">
        <v>9</v>
      </c>
      <c r="AT599" s="29">
        <v>0.66666999999999998</v>
      </c>
      <c r="AU599" s="29">
        <v>0.73895</v>
      </c>
      <c r="AV599" s="54">
        <v>12</v>
      </c>
      <c r="AW599" s="29">
        <v>0.54166999999999998</v>
      </c>
    </row>
    <row r="600" spans="1:49" x14ac:dyDescent="0.2">
      <c r="A600" s="17" t="str">
        <f t="shared" si="18"/>
        <v>NotreDame-Mobility</v>
      </c>
      <c r="B600" s="17" t="str">
        <f>IF(AND(OR(NOT(IsForecastDateRestricted),AND(D600&gt;=StartDate,D600&lt;=EndDate)),OR(NOT(IsTargetDateRestricted),AND(F600&gt;=FirstTargetDate,F600&lt;=EndTargetDate)),
OR(AND(Is1Week,E600="1 wk ahead inc death"),AND(Is2Week,E600="2 wk ahead inc death"),AND(Is3Week,E600="3 wk ahead inc death"),AND(Is4Week,E600="4 wk ahead inc death")),
OR(NOT(IsActiveModelsOnly),_xlfn.XLOOKUP(C600,'Model Analyzer'!B$4:B$100,'Model Analyzer'!C$4:C$100))),EvalData!C600,"NA")</f>
        <v>NotreDame-Mobility</v>
      </c>
      <c r="C600" s="17" t="s">
        <v>25</v>
      </c>
      <c r="D600" s="36" t="d">
        <v>2020-08-10</v>
      </c>
      <c r="E600" s="17" t="s">
        <v>11</v>
      </c>
      <c r="F600" s="36" t="d">
        <v>2020-08-15</v>
      </c>
      <c r="G600" s="30">
        <v>-189</v>
      </c>
      <c r="H600" s="32">
        <v>-2.7E-2</v>
      </c>
      <c r="I600" s="28">
        <v>-2.6800000000000001E-2</v>
      </c>
      <c r="J600" s="28">
        <v>-2.7539999999999999E-2</v>
      </c>
      <c r="K600" s="29">
        <v>1</v>
      </c>
      <c r="L600" s="30">
        <v>4</v>
      </c>
      <c r="M600" s="29">
        <v>0.89654999999999996</v>
      </c>
      <c r="N600" s="30">
        <v>51</v>
      </c>
      <c r="O600" s="30">
        <v>20.260000000000002</v>
      </c>
      <c r="P600" s="30">
        <v>1234.45</v>
      </c>
      <c r="Q600" s="30">
        <v>44.98</v>
      </c>
      <c r="R600" s="38">
        <v>0.31043999999999999</v>
      </c>
      <c r="S600" s="32">
        <v>-5.7160000000000002E-2</v>
      </c>
      <c r="T600" s="29">
        <v>0.78446000000000005</v>
      </c>
      <c r="U600" s="29">
        <v>4.5650000000000003E-2</v>
      </c>
      <c r="V600" s="29">
        <v>0.39216000000000001</v>
      </c>
      <c r="W600" s="29">
        <v>0.25490000000000002</v>
      </c>
      <c r="X600" s="30">
        <v>116.92</v>
      </c>
      <c r="Y600" s="29">
        <v>0.60638000000000003</v>
      </c>
      <c r="Z600" s="29">
        <v>0.46801999999999999</v>
      </c>
      <c r="AA600" s="29">
        <v>0.27500000000000002</v>
      </c>
      <c r="AB600" s="30">
        <v>19</v>
      </c>
      <c r="AC600" s="29">
        <v>0.30769000000000002</v>
      </c>
      <c r="AD600" s="30">
        <v>51</v>
      </c>
      <c r="AE600" s="29">
        <v>0.86275000000000002</v>
      </c>
      <c r="AF600" s="33">
        <v>2.1269999999999998</v>
      </c>
      <c r="AG600" s="33">
        <v>4.4290000000000003</v>
      </c>
      <c r="AH600" s="33">
        <v>10.167</v>
      </c>
      <c r="AI600" s="33">
        <v>29.46</v>
      </c>
      <c r="AJ600" s="33">
        <v>29.832999999999998</v>
      </c>
      <c r="AK600" s="34">
        <v>68.5</v>
      </c>
      <c r="AL600" s="29">
        <v>0.17646999999999999</v>
      </c>
      <c r="AM600" s="29">
        <v>0.47059000000000001</v>
      </c>
      <c r="AN600" s="50">
        <v>29941</v>
      </c>
      <c r="AO600" s="30">
        <v>209</v>
      </c>
      <c r="AP600" s="29">
        <v>0.25630999999999998</v>
      </c>
      <c r="AQ600" s="29">
        <v>0.53508999999999995</v>
      </c>
      <c r="AR600" s="29">
        <v>0.22700000000000001</v>
      </c>
      <c r="AS600" s="54">
        <v>20</v>
      </c>
      <c r="AT600" s="29">
        <v>0.20832999999999999</v>
      </c>
      <c r="AU600" s="29">
        <v>0.69201000000000001</v>
      </c>
      <c r="AV600" s="54">
        <v>16</v>
      </c>
      <c r="AW600" s="29">
        <v>0.375</v>
      </c>
    </row>
    <row r="601" spans="1:49" x14ac:dyDescent="0.2">
      <c r="A601" s="17" t="str">
        <f t="shared" si="18"/>
        <v>Oliver Wyman</v>
      </c>
      <c r="B601" s="17" t="str">
        <f>IF(AND(OR(NOT(IsForecastDateRestricted),AND(D601&gt;=StartDate,D601&lt;=EndDate)),OR(NOT(IsTargetDateRestricted),AND(F601&gt;=FirstTargetDate,F601&lt;=EndTargetDate)),
OR(AND(Is1Week,E601="1 wk ahead inc death"),AND(Is2Week,E601="2 wk ahead inc death"),AND(Is3Week,E601="3 wk ahead inc death"),AND(Is4Week,E601="4 wk ahead inc death")),
OR(NOT(IsActiveModelsOnly),_xlfn.XLOOKUP(C601,'Model Analyzer'!B$4:B$100,'Model Analyzer'!C$4:C$100))),EvalData!C601,"NA")</f>
        <v>Oliver Wyman</v>
      </c>
      <c r="C601" s="17" t="s">
        <v>26</v>
      </c>
      <c r="D601" s="36" t="d">
        <v>2020-08-10</v>
      </c>
      <c r="E601" s="17" t="s">
        <v>11</v>
      </c>
      <c r="F601" s="36" t="d">
        <v>2020-08-15</v>
      </c>
      <c r="G601" s="30">
        <v>-354</v>
      </c>
      <c r="H601" s="32">
        <v>-5.1999999999999998E-2</v>
      </c>
      <c r="I601" s="28">
        <v>-5.0200000000000002E-2</v>
      </c>
      <c r="J601" s="28">
        <v>-5.2850000000000001E-2</v>
      </c>
      <c r="K601" s="29">
        <v>0.9</v>
      </c>
      <c r="L601" s="30">
        <v>9</v>
      </c>
      <c r="M601" s="29">
        <v>0.72414000000000001</v>
      </c>
      <c r="N601" s="30">
        <v>51</v>
      </c>
      <c r="O601" s="30">
        <v>8.57</v>
      </c>
      <c r="P601" s="30">
        <v>400.26</v>
      </c>
      <c r="Q601" s="30">
        <v>25.69</v>
      </c>
      <c r="R601" s="38">
        <v>0.25308999999999998</v>
      </c>
      <c r="S601" s="32">
        <v>-8.4720000000000004E-2</v>
      </c>
      <c r="T601" s="29">
        <v>0.40733000000000003</v>
      </c>
      <c r="U601" s="29">
        <v>4.5530000000000001E-2</v>
      </c>
      <c r="V601" s="29">
        <v>0.54901999999999995</v>
      </c>
      <c r="W601" s="29">
        <v>7.843E-2</v>
      </c>
      <c r="X601" s="30">
        <v>52.71</v>
      </c>
      <c r="Y601" s="29">
        <v>0.35969000000000001</v>
      </c>
      <c r="Z601" s="29">
        <v>0.30869000000000002</v>
      </c>
      <c r="AA601" s="29">
        <v>0.60899999999999999</v>
      </c>
      <c r="AB601" s="30">
        <v>8</v>
      </c>
      <c r="AC601" s="29">
        <v>0.73077000000000003</v>
      </c>
      <c r="AD601" s="30">
        <v>51</v>
      </c>
      <c r="AE601" s="29">
        <v>0.94118000000000002</v>
      </c>
      <c r="AF601" s="33">
        <v>2.2309999999999999</v>
      </c>
      <c r="AG601" s="33">
        <v>2.7</v>
      </c>
      <c r="AH601" s="33">
        <v>4</v>
      </c>
      <c r="AI601" s="33">
        <v>23.838999999999999</v>
      </c>
      <c r="AJ601" s="33">
        <v>18</v>
      </c>
      <c r="AK601" s="34">
        <v>72</v>
      </c>
      <c r="AL601" s="29">
        <v>0.17646999999999999</v>
      </c>
      <c r="AM601" s="29">
        <v>0.31373000000000001</v>
      </c>
      <c r="AN601" s="50">
        <v>8643</v>
      </c>
      <c r="AO601" s="30">
        <v>124.1</v>
      </c>
      <c r="AP601" s="29">
        <v>0.33829999999999999</v>
      </c>
      <c r="AQ601" s="29">
        <v>0.70626</v>
      </c>
      <c r="AR601" s="29">
        <v>0.47499999999999998</v>
      </c>
      <c r="AS601" s="54">
        <v>9</v>
      </c>
      <c r="AT601" s="29">
        <v>0.66666999999999998</v>
      </c>
      <c r="AU601" s="29">
        <v>0.90442999999999996</v>
      </c>
      <c r="AV601" s="54">
        <v>5</v>
      </c>
      <c r="AW601" s="29">
        <v>0.83333000000000002</v>
      </c>
    </row>
    <row r="602" spans="1:49" x14ac:dyDescent="0.2">
      <c r="A602" s="17" t="str">
        <f t="shared" si="18"/>
        <v>PSI</v>
      </c>
      <c r="B602" s="17" t="str">
        <f>IF(AND(OR(NOT(IsForecastDateRestricted),AND(D602&gt;=StartDate,D602&lt;=EndDate)),OR(NOT(IsTargetDateRestricted),AND(F602&gt;=FirstTargetDate,F602&lt;=EndTargetDate)),
OR(AND(Is1Week,E602="1 wk ahead inc death"),AND(Is2Week,E602="2 wk ahead inc death"),AND(Is3Week,E602="3 wk ahead inc death"),AND(Is4Week,E602="4 wk ahead inc death")),
OR(NOT(IsActiveModelsOnly),_xlfn.XLOOKUP(C602,'Model Analyzer'!B$4:B$100,'Model Analyzer'!C$4:C$100))),EvalData!C602,"NA")</f>
        <v>PSI</v>
      </c>
      <c r="C602" s="17" t="s">
        <v>27</v>
      </c>
      <c r="D602" s="36" t="d">
        <v>2020-08-10</v>
      </c>
      <c r="E602" s="17" t="s">
        <v>11</v>
      </c>
      <c r="F602" s="36" t="d">
        <v>2020-08-15</v>
      </c>
      <c r="G602" s="30">
        <v>494</v>
      </c>
      <c r="H602" s="32">
        <v>6.8000000000000005E-2</v>
      </c>
      <c r="I602" s="28">
        <v>7.0050000000000001E-2</v>
      </c>
      <c r="J602" s="28">
        <v>7.0050000000000001E-2</v>
      </c>
      <c r="K602" s="29">
        <v>0.9</v>
      </c>
      <c r="L602" s="30">
        <v>12</v>
      </c>
      <c r="M602" s="29">
        <v>0.62068999999999996</v>
      </c>
      <c r="N602" s="30">
        <v>51</v>
      </c>
      <c r="O602" s="30">
        <v>22.01</v>
      </c>
      <c r="P602" s="30">
        <v>923.98</v>
      </c>
      <c r="Q602" s="30">
        <v>39.92</v>
      </c>
      <c r="R602" s="38">
        <v>0.32879000000000003</v>
      </c>
      <c r="S602" s="32">
        <v>7.4109999999999995E-2</v>
      </c>
      <c r="T602" s="29">
        <v>0.84460999999999997</v>
      </c>
      <c r="U602" s="29">
        <v>-0.20896999999999999</v>
      </c>
      <c r="V602" s="29">
        <v>0.35293999999999998</v>
      </c>
      <c r="W602" s="29">
        <v>0.21568999999999999</v>
      </c>
      <c r="X602" s="30">
        <v>75.47</v>
      </c>
      <c r="Y602" s="29">
        <v>0.47471000000000002</v>
      </c>
      <c r="Z602" s="29">
        <v>0.43695000000000001</v>
      </c>
      <c r="AA602" s="29">
        <v>0.249</v>
      </c>
      <c r="AB602" s="30">
        <v>20</v>
      </c>
      <c r="AC602" s="29">
        <v>0.26923000000000002</v>
      </c>
      <c r="AD602" s="30">
        <v>51</v>
      </c>
      <c r="AE602" s="29">
        <v>0.50980000000000003</v>
      </c>
      <c r="AF602" s="33">
        <v>1.3580000000000001</v>
      </c>
      <c r="AG602" s="33">
        <v>1.524</v>
      </c>
      <c r="AH602" s="33">
        <v>1.857</v>
      </c>
      <c r="AI602" s="33">
        <v>5.7160000000000002</v>
      </c>
      <c r="AJ602" s="33">
        <v>5.5</v>
      </c>
      <c r="AK602" s="34">
        <v>8.5</v>
      </c>
      <c r="AL602" s="29">
        <v>0.19608</v>
      </c>
      <c r="AM602" s="29">
        <v>3.9219999999999998E-2</v>
      </c>
      <c r="AN602" s="50">
        <v>35075</v>
      </c>
      <c r="AO602" s="30">
        <v>357.8</v>
      </c>
      <c r="AP602" s="29">
        <v>0.57798000000000005</v>
      </c>
      <c r="AQ602" s="29">
        <v>1</v>
      </c>
      <c r="AR602" s="29">
        <v>0.28899999999999998</v>
      </c>
      <c r="AS602" s="54">
        <v>18</v>
      </c>
      <c r="AT602" s="29">
        <v>0.29166999999999998</v>
      </c>
      <c r="AU602" s="29">
        <v>0.53664000000000001</v>
      </c>
      <c r="AV602" s="54">
        <v>19</v>
      </c>
      <c r="AW602" s="29">
        <v>0.25</v>
      </c>
    </row>
    <row r="603" spans="1:49" x14ac:dyDescent="0.2">
      <c r="A603" s="17" t="str">
        <f t="shared" si="18"/>
        <v>QJHong</v>
      </c>
      <c r="B603" s="17" t="str">
        <f>IF(AND(OR(NOT(IsForecastDateRestricted),AND(D603&gt;=StartDate,D603&lt;=EndDate)),OR(NOT(IsTargetDateRestricted),AND(F603&gt;=FirstTargetDate,F603&lt;=EndTargetDate)),
OR(AND(Is1Week,E603="1 wk ahead inc death"),AND(Is2Week,E603="2 wk ahead inc death"),AND(Is3Week,E603="3 wk ahead inc death"),AND(Is4Week,E603="4 wk ahead inc death")),
OR(NOT(IsActiveModelsOnly),_xlfn.XLOOKUP(C603,'Model Analyzer'!B$4:B$100,'Model Analyzer'!C$4:C$100))),EvalData!C603,"NA")</f>
        <v>QJHong</v>
      </c>
      <c r="C603" s="17" t="s">
        <v>28</v>
      </c>
      <c r="D603" s="36" t="d">
        <v>2020-08-10</v>
      </c>
      <c r="E603" s="17" t="s">
        <v>11</v>
      </c>
      <c r="F603" s="36" t="d">
        <v>2020-08-15</v>
      </c>
      <c r="G603" s="30">
        <v>516</v>
      </c>
      <c r="H603" s="32">
        <v>7.0999999999999994E-2</v>
      </c>
      <c r="I603" s="28">
        <v>7.3169999999999999E-2</v>
      </c>
      <c r="J603" s="28">
        <v>7.3169999999999999E-2</v>
      </c>
      <c r="K603" s="29">
        <v>0.9</v>
      </c>
      <c r="L603" s="30">
        <v>13</v>
      </c>
      <c r="M603" s="29">
        <v>0.58621000000000001</v>
      </c>
      <c r="O603" s="30"/>
      <c r="P603" s="30"/>
      <c r="Q603" s="30"/>
      <c r="R603" s="38"/>
    </row>
    <row r="604" spans="1:49" x14ac:dyDescent="0.2">
      <c r="A604" s="17" t="str">
        <f t="shared" si="18"/>
        <v>RPI-UW</v>
      </c>
      <c r="B604" s="17" t="str">
        <f>IF(AND(OR(NOT(IsForecastDateRestricted),AND(D604&gt;=StartDate,D604&lt;=EndDate)),OR(NOT(IsTargetDateRestricted),AND(F604&gt;=FirstTargetDate,F604&lt;=EndTargetDate)),
OR(AND(Is1Week,E604="1 wk ahead inc death"),AND(Is2Week,E604="2 wk ahead inc death"),AND(Is3Week,E604="3 wk ahead inc death"),AND(Is4Week,E604="4 wk ahead inc death")),
OR(NOT(IsActiveModelsOnly),_xlfn.XLOOKUP(C604,'Model Analyzer'!B$4:B$100,'Model Analyzer'!C$4:C$100))),EvalData!C604,"NA")</f>
        <v>RPI-UW</v>
      </c>
      <c r="C604" s="17" t="s">
        <v>49</v>
      </c>
      <c r="D604" s="36" t="d">
        <v>2020-08-10</v>
      </c>
      <c r="E604" s="17" t="s">
        <v>11</v>
      </c>
      <c r="F604" s="36" t="d">
        <v>2020-08-15</v>
      </c>
      <c r="G604" s="26">
        <v>1622</v>
      </c>
      <c r="H604" s="27">
        <v>0.20699999999999999</v>
      </c>
      <c r="I604" s="28">
        <v>0.23000999999999999</v>
      </c>
      <c r="J604" s="28">
        <v>0.23000999999999999</v>
      </c>
      <c r="K604" s="29">
        <v>0.75</v>
      </c>
      <c r="L604" s="30">
        <v>25</v>
      </c>
      <c r="M604" s="29">
        <v>0.17241000000000001</v>
      </c>
      <c r="N604" s="30">
        <v>32</v>
      </c>
      <c r="O604" s="26">
        <v>4.3099999999999996</v>
      </c>
      <c r="P604" s="26">
        <v>989.05</v>
      </c>
      <c r="Q604" s="26">
        <v>59.78</v>
      </c>
      <c r="R604" s="31">
        <v>0.17768</v>
      </c>
      <c r="S604" s="32">
        <v>0.12447</v>
      </c>
      <c r="T604" s="29">
        <v>0.36386000000000002</v>
      </c>
      <c r="U604" s="29">
        <v>0.26889000000000002</v>
      </c>
      <c r="V604" s="29">
        <v>0.5</v>
      </c>
      <c r="W604" s="29">
        <v>6.25E-2</v>
      </c>
      <c r="X604" s="30">
        <v>142.09</v>
      </c>
      <c r="Y604" s="29">
        <v>0.35156999999999999</v>
      </c>
      <c r="Z604" s="29">
        <v>0.27254</v>
      </c>
      <c r="AA604" s="29">
        <v>0.45200000000000001</v>
      </c>
      <c r="AB604" s="30">
        <v>13</v>
      </c>
      <c r="AC604" s="29">
        <v>0.53846000000000005</v>
      </c>
      <c r="AD604" s="30">
        <v>32</v>
      </c>
      <c r="AE604" s="29">
        <v>0.90625</v>
      </c>
      <c r="AF604" s="33">
        <v>2.0569999999999999</v>
      </c>
      <c r="AG604" s="33">
        <v>2.2749999999999999</v>
      </c>
      <c r="AH604" s="33">
        <v>2.629</v>
      </c>
      <c r="AI604" s="33">
        <v>3.5289999999999999</v>
      </c>
      <c r="AJ604" s="33">
        <v>3.6219999999999999</v>
      </c>
      <c r="AK604" s="34">
        <v>5.4630000000000001</v>
      </c>
      <c r="AL604" s="29">
        <v>9.375E-2</v>
      </c>
      <c r="AM604" s="29">
        <v>6.25E-2</v>
      </c>
      <c r="AN604" s="50">
        <v>8880</v>
      </c>
      <c r="AO604" s="30">
        <v>73.3</v>
      </c>
      <c r="AP604" s="29">
        <v>0.51373999999999997</v>
      </c>
      <c r="AQ604" s="29">
        <v>1</v>
      </c>
      <c r="AR604" s="29">
        <v>0.495</v>
      </c>
      <c r="AS604" s="54">
        <v>7</v>
      </c>
      <c r="AT604" s="29">
        <v>0.75</v>
      </c>
      <c r="AU604" s="29">
        <v>0.59855999999999998</v>
      </c>
      <c r="AV604" s="54">
        <v>18</v>
      </c>
      <c r="AW604" s="29">
        <v>0.29166999999999998</v>
      </c>
    </row>
    <row r="605" spans="1:49" x14ac:dyDescent="0.2">
      <c r="A605" s="17" t="str">
        <f t="shared" si="18"/>
        <v>STH</v>
      </c>
      <c r="B605" s="17" t="str">
        <f>IF(AND(OR(NOT(IsForecastDateRestricted),AND(D605&gt;=StartDate,D605&lt;=EndDate)),OR(NOT(IsTargetDateRestricted),AND(F605&gt;=FirstTargetDate,F605&lt;=EndTargetDate)),
OR(AND(Is1Week,E605="1 wk ahead inc death"),AND(Is2Week,E605="2 wk ahead inc death"),AND(Is3Week,E605="3 wk ahead inc death"),AND(Is4Week,E605="4 wk ahead inc death")),
OR(NOT(IsActiveModelsOnly),_xlfn.XLOOKUP(C605,'Model Analyzer'!B$4:B$100,'Model Analyzer'!C$4:C$100))),EvalData!C605,"NA")</f>
        <v>STH</v>
      </c>
      <c r="C605" s="17" t="s">
        <v>42</v>
      </c>
      <c r="D605" s="36" t="d">
        <v>2020-08-10</v>
      </c>
      <c r="E605" s="17" t="s">
        <v>11</v>
      </c>
      <c r="F605" s="36" t="d">
        <v>2020-08-15</v>
      </c>
      <c r="G605" s="30">
        <v>115</v>
      </c>
      <c r="H605" s="32">
        <v>1.6E-2</v>
      </c>
      <c r="I605" s="28">
        <v>1.6310000000000002E-2</v>
      </c>
      <c r="J605" s="28">
        <v>1.6310000000000002E-2</v>
      </c>
      <c r="K605" s="29">
        <v>1</v>
      </c>
      <c r="L605" s="30">
        <v>2</v>
      </c>
      <c r="M605" s="29">
        <v>0.96552000000000004</v>
      </c>
      <c r="O605" s="30"/>
      <c r="P605" s="30"/>
      <c r="Q605" s="30"/>
      <c r="R605" s="38"/>
    </row>
    <row r="606" spans="1:49" x14ac:dyDescent="0.2">
      <c r="A606" s="17" t="str">
        <f t="shared" si="18"/>
        <v>UA</v>
      </c>
      <c r="B606" s="17" t="str">
        <f>IF(AND(OR(NOT(IsForecastDateRestricted),AND(D606&gt;=StartDate,D606&lt;=EndDate)),OR(NOT(IsTargetDateRestricted),AND(F606&gt;=FirstTargetDate,F606&lt;=EndTargetDate)),
OR(AND(Is1Week,E606="1 wk ahead inc death"),AND(Is2Week,E606="2 wk ahead inc death"),AND(Is3Week,E606="3 wk ahead inc death"),AND(Is4Week,E606="4 wk ahead inc death")),
OR(NOT(IsActiveModelsOnly),_xlfn.XLOOKUP(C606,'Model Analyzer'!B$4:B$100,'Model Analyzer'!C$4:C$100))),EvalData!C606,"NA")</f>
        <v>UA</v>
      </c>
      <c r="C606" s="17" t="s">
        <v>29</v>
      </c>
      <c r="D606" s="36" t="d">
        <v>2020-08-10</v>
      </c>
      <c r="E606" s="17" t="s">
        <v>11</v>
      </c>
      <c r="F606" s="36" t="d">
        <v>2020-08-15</v>
      </c>
      <c r="G606" s="30">
        <v>-219</v>
      </c>
      <c r="H606" s="32">
        <v>-3.2000000000000001E-2</v>
      </c>
      <c r="I606" s="28">
        <v>-3.1060000000000001E-2</v>
      </c>
      <c r="J606" s="28">
        <v>-3.2050000000000002E-2</v>
      </c>
      <c r="K606" s="29">
        <v>1</v>
      </c>
      <c r="L606" s="30">
        <v>6</v>
      </c>
      <c r="M606" s="29">
        <v>0.82759000000000005</v>
      </c>
      <c r="N606" s="30">
        <v>51</v>
      </c>
      <c r="O606" s="30">
        <v>12.2</v>
      </c>
      <c r="P606" s="30">
        <v>703.96</v>
      </c>
      <c r="Q606" s="30">
        <v>33.799999999999997</v>
      </c>
      <c r="R606" s="38">
        <v>0.30482999999999999</v>
      </c>
      <c r="S606" s="32">
        <v>0</v>
      </c>
      <c r="T606" s="29">
        <v>0.53461000000000003</v>
      </c>
      <c r="U606" s="29">
        <v>7.0730000000000001E-2</v>
      </c>
      <c r="V606" s="29">
        <v>0.39216000000000001</v>
      </c>
      <c r="W606" s="29">
        <v>0.11765</v>
      </c>
      <c r="X606" s="30">
        <v>70.58</v>
      </c>
      <c r="Y606" s="29">
        <v>0.42574000000000001</v>
      </c>
      <c r="Z606" s="29">
        <v>0.35333999999999999</v>
      </c>
      <c r="AA606" s="29">
        <v>0.51500000000000001</v>
      </c>
      <c r="AB606" s="30">
        <v>11</v>
      </c>
      <c r="AC606" s="29">
        <v>0.61538000000000004</v>
      </c>
      <c r="AD606" s="30">
        <v>51</v>
      </c>
      <c r="AE606" s="29">
        <v>0.66666999999999998</v>
      </c>
      <c r="AF606" s="33">
        <v>1.333</v>
      </c>
      <c r="AG606" s="33">
        <v>1.6519999999999999</v>
      </c>
      <c r="AH606" s="33">
        <v>2.25</v>
      </c>
      <c r="AI606" s="33">
        <v>3.5680000000000001</v>
      </c>
      <c r="AJ606" s="33">
        <v>4.1550000000000002</v>
      </c>
      <c r="AK606" s="34">
        <v>8</v>
      </c>
      <c r="AL606" s="29">
        <v>0.15686</v>
      </c>
      <c r="AM606" s="29">
        <v>3.9219999999999998E-2</v>
      </c>
      <c r="AN606" s="50">
        <v>29721</v>
      </c>
      <c r="AO606" s="30">
        <v>252.4</v>
      </c>
      <c r="AP606" s="29">
        <v>0.57528999999999997</v>
      </c>
      <c r="AQ606" s="29">
        <v>1</v>
      </c>
      <c r="AR606" s="29">
        <v>0.495</v>
      </c>
      <c r="AS606" s="54">
        <v>7</v>
      </c>
      <c r="AT606" s="29">
        <v>0.75</v>
      </c>
      <c r="AU606" s="29">
        <v>0.70174999999999998</v>
      </c>
      <c r="AV606" s="54">
        <v>14</v>
      </c>
      <c r="AW606" s="29">
        <v>0.45833000000000002</v>
      </c>
    </row>
    <row r="607" spans="1:49" x14ac:dyDescent="0.2">
      <c r="A607" s="17" t="str">
        <f t="shared" si="18"/>
        <v>UCLA</v>
      </c>
      <c r="B607" s="17" t="str">
        <f>IF(AND(OR(NOT(IsForecastDateRestricted),AND(D607&gt;=StartDate,D607&lt;=EndDate)),OR(NOT(IsTargetDateRestricted),AND(F607&gt;=FirstTargetDate,F607&lt;=EndTargetDate)),
OR(AND(Is1Week,E607="1 wk ahead inc death"),AND(Is2Week,E607="2 wk ahead inc death"),AND(Is3Week,E607="3 wk ahead inc death"),AND(Is4Week,E607="4 wk ahead inc death")),
OR(NOT(IsActiveModelsOnly),_xlfn.XLOOKUP(C607,'Model Analyzer'!B$4:B$100,'Model Analyzer'!C$4:C$100))),EvalData!C607,"NA")</f>
        <v>UCLA</v>
      </c>
      <c r="C607" s="17" t="s">
        <v>30</v>
      </c>
      <c r="D607" s="36" t="d">
        <v>2020-08-10</v>
      </c>
      <c r="E607" s="17" t="s">
        <v>11</v>
      </c>
      <c r="F607" s="36" t="d">
        <v>2020-08-15</v>
      </c>
      <c r="G607" s="30">
        <v>880</v>
      </c>
      <c r="H607" s="32">
        <v>0.11799999999999999</v>
      </c>
      <c r="I607" s="28">
        <v>0.12479</v>
      </c>
      <c r="J607" s="28">
        <v>0.12479</v>
      </c>
      <c r="K607" s="29">
        <v>0.75</v>
      </c>
      <c r="L607" s="30">
        <v>20</v>
      </c>
      <c r="M607" s="29">
        <v>0.34483000000000003</v>
      </c>
      <c r="N607" s="30">
        <v>51</v>
      </c>
      <c r="O607" s="30">
        <v>10.91</v>
      </c>
      <c r="P607" s="30">
        <v>475.98</v>
      </c>
      <c r="Q607" s="30">
        <v>25.45</v>
      </c>
      <c r="R607" s="38">
        <v>0.24329999999999999</v>
      </c>
      <c r="S607" s="32">
        <v>5.7160000000000002E-2</v>
      </c>
      <c r="T607" s="29">
        <v>0.47899999999999998</v>
      </c>
      <c r="U607" s="29">
        <v>0.21756</v>
      </c>
      <c r="V607" s="29">
        <v>0.45097999999999999</v>
      </c>
      <c r="W607" s="29">
        <v>0.11765</v>
      </c>
      <c r="X607" s="30">
        <v>50.12</v>
      </c>
      <c r="Y607" s="29">
        <v>0.44495000000000001</v>
      </c>
      <c r="Z607" s="29">
        <v>0.33714</v>
      </c>
      <c r="AA607" s="29">
        <v>0.57999999999999996</v>
      </c>
      <c r="AB607" s="30">
        <v>10</v>
      </c>
      <c r="AC607" s="29">
        <v>0.65385000000000004</v>
      </c>
      <c r="AD607" s="30">
        <v>51</v>
      </c>
      <c r="AE607" s="29">
        <v>0.27450999999999998</v>
      </c>
      <c r="AF607" s="33">
        <v>1.0429999999999999</v>
      </c>
      <c r="AG607" s="33">
        <v>1.0509999999999999</v>
      </c>
      <c r="AH607" s="33">
        <v>1.079</v>
      </c>
      <c r="AI607" s="33">
        <v>1.353</v>
      </c>
      <c r="AJ607" s="33">
        <v>1.232</v>
      </c>
      <c r="AK607" s="34">
        <v>1.5</v>
      </c>
      <c r="AL607" s="29">
        <v>1.9609999999999999E-2</v>
      </c>
      <c r="AM607" s="29">
        <v>0</v>
      </c>
      <c r="AN607" s="50">
        <v>43729</v>
      </c>
      <c r="AO607" s="30">
        <v>603.29999999999995</v>
      </c>
      <c r="AP607" s="29">
        <v>0.90519000000000005</v>
      </c>
      <c r="AQ607" s="29">
        <v>1</v>
      </c>
      <c r="AR607" s="29">
        <v>0.26800000000000002</v>
      </c>
      <c r="AS607" s="54">
        <v>19</v>
      </c>
      <c r="AT607" s="29">
        <v>0.25</v>
      </c>
      <c r="AU607" s="29">
        <v>0.28895999999999999</v>
      </c>
      <c r="AV607" s="54">
        <v>23</v>
      </c>
      <c r="AW607" s="29">
        <v>8.3330000000000001E-2</v>
      </c>
    </row>
    <row r="608" spans="1:49" x14ac:dyDescent="0.2">
      <c r="A608" s="17" t="str">
        <f t="shared" si="18"/>
        <v>UCM</v>
      </c>
      <c r="B608" s="17" t="str">
        <f>IF(AND(OR(NOT(IsForecastDateRestricted),AND(D608&gt;=StartDate,D608&lt;=EndDate)),OR(NOT(IsTargetDateRestricted),AND(F608&gt;=FirstTargetDate,F608&lt;=EndTargetDate)),
OR(AND(Is1Week,E608="1 wk ahead inc death"),AND(Is2Week,E608="2 wk ahead inc death"),AND(Is3Week,E608="3 wk ahead inc death"),AND(Is4Week,E608="4 wk ahead inc death")),
OR(NOT(IsActiveModelsOnly),_xlfn.XLOOKUP(C608,'Model Analyzer'!B$4:B$100,'Model Analyzer'!C$4:C$100))),EvalData!C608,"NA")</f>
        <v>UCM</v>
      </c>
      <c r="C608" s="17" t="s">
        <v>48</v>
      </c>
      <c r="D608" s="36" t="d">
        <v>2020-08-10</v>
      </c>
      <c r="E608" s="17" t="s">
        <v>11</v>
      </c>
      <c r="F608" s="36" t="d">
        <v>2020-08-15</v>
      </c>
      <c r="G608" s="30">
        <v>-1070</v>
      </c>
      <c r="H608" s="32">
        <v>-0.16500000000000001</v>
      </c>
      <c r="I608" s="28">
        <v>-0.15173</v>
      </c>
      <c r="J608" s="28">
        <v>-0.17887</v>
      </c>
      <c r="K608" s="29">
        <v>0.75</v>
      </c>
      <c r="L608" s="30">
        <v>22</v>
      </c>
      <c r="M608" s="29">
        <v>0.27585999999999999</v>
      </c>
      <c r="O608" s="30"/>
      <c r="P608" s="30"/>
      <c r="Q608" s="30"/>
      <c r="R608" s="38"/>
    </row>
    <row r="609" spans="1:49" x14ac:dyDescent="0.2">
      <c r="A609" s="17" t="str">
        <f t="shared" si="18"/>
        <v>UGA-CEID</v>
      </c>
      <c r="B609" s="17" t="str">
        <f>IF(AND(OR(NOT(IsForecastDateRestricted),AND(D609&gt;=StartDate,D609&lt;=EndDate)),OR(NOT(IsTargetDateRestricted),AND(F609&gt;=FirstTargetDate,F609&lt;=EndTargetDate)),
OR(AND(Is1Week,E609="1 wk ahead inc death"),AND(Is2Week,E609="2 wk ahead inc death"),AND(Is3Week,E609="3 wk ahead inc death"),AND(Is4Week,E609="4 wk ahead inc death")),
OR(NOT(IsActiveModelsOnly),_xlfn.XLOOKUP(C609,'Model Analyzer'!B$4:B$100,'Model Analyzer'!C$4:C$100))),EvalData!C609,"NA")</f>
        <v>UGA-CEID</v>
      </c>
      <c r="C609" s="17" t="s">
        <v>50</v>
      </c>
      <c r="D609" s="36" t="d">
        <v>2020-08-10</v>
      </c>
      <c r="E609" s="17" t="s">
        <v>11</v>
      </c>
      <c r="F609" s="36" t="d">
        <v>2020-08-15</v>
      </c>
      <c r="G609" s="30">
        <v>105</v>
      </c>
      <c r="H609" s="32">
        <v>1.4999999999999999E-2</v>
      </c>
      <c r="I609" s="28">
        <v>1.489E-2</v>
      </c>
      <c r="J609" s="28">
        <v>1.489E-2</v>
      </c>
      <c r="K609" s="29">
        <v>1</v>
      </c>
      <c r="L609" s="30">
        <v>1</v>
      </c>
      <c r="M609" s="29">
        <v>1</v>
      </c>
      <c r="N609" s="30">
        <v>51</v>
      </c>
      <c r="O609" s="30">
        <v>9.0399999999999991</v>
      </c>
      <c r="P609" s="30">
        <v>336.1</v>
      </c>
      <c r="Q609" s="30">
        <v>21.65</v>
      </c>
      <c r="R609" s="38">
        <v>0.21107000000000001</v>
      </c>
      <c r="S609" s="32">
        <v>0</v>
      </c>
      <c r="T609" s="29">
        <v>0.40272000000000002</v>
      </c>
      <c r="U609" s="29">
        <v>2.8539999999999999E-2</v>
      </c>
      <c r="V609" s="29">
        <v>0.60784000000000005</v>
      </c>
      <c r="W609" s="29">
        <v>9.8040000000000002E-2</v>
      </c>
      <c r="X609" s="30">
        <v>46.18</v>
      </c>
      <c r="Y609" s="29">
        <v>0.33479999999999999</v>
      </c>
      <c r="Z609" s="29">
        <v>0.29394999999999999</v>
      </c>
      <c r="AA609" s="29">
        <v>0.73099999999999998</v>
      </c>
      <c r="AB609" s="30">
        <v>3</v>
      </c>
      <c r="AC609" s="29">
        <v>0.92308000000000001</v>
      </c>
      <c r="AD609" s="30">
        <v>51</v>
      </c>
      <c r="AE609" s="29">
        <v>0.88234999999999997</v>
      </c>
      <c r="AF609" s="33">
        <v>1.843</v>
      </c>
      <c r="AG609" s="33">
        <v>2.5819999999999999</v>
      </c>
      <c r="AH609" s="33">
        <v>4.9169999999999998</v>
      </c>
      <c r="AI609" s="33">
        <v>48.640999999999998</v>
      </c>
      <c r="AJ609" s="33">
        <v>25</v>
      </c>
      <c r="AK609" s="34">
        <v>116</v>
      </c>
      <c r="AL609" s="29">
        <v>0.11765</v>
      </c>
      <c r="AM609" s="29">
        <v>0.41176000000000001</v>
      </c>
      <c r="AN609" s="50">
        <v>10590</v>
      </c>
      <c r="AO609" s="30">
        <v>185.5</v>
      </c>
      <c r="AP609" s="29">
        <v>0.34116999999999997</v>
      </c>
      <c r="AQ609" s="29">
        <v>0.71226</v>
      </c>
      <c r="AR609" s="29">
        <v>0.372</v>
      </c>
      <c r="AS609" s="54">
        <v>15</v>
      </c>
      <c r="AT609" s="29">
        <v>0.41666999999999998</v>
      </c>
      <c r="AU609" s="29">
        <v>0.84599999999999997</v>
      </c>
      <c r="AV609" s="54">
        <v>7</v>
      </c>
      <c r="AW609" s="29">
        <v>0.75</v>
      </c>
    </row>
    <row r="610" spans="1:49" x14ac:dyDescent="0.2">
      <c r="A610" s="17" t="str">
        <f t="shared" si="18"/>
        <v>UM</v>
      </c>
      <c r="B610" s="17" t="str">
        <f>IF(AND(OR(NOT(IsForecastDateRestricted),AND(D610&gt;=StartDate,D610&lt;=EndDate)),OR(NOT(IsTargetDateRestricted),AND(F610&gt;=FirstTargetDate,F610&lt;=EndTargetDate)),
OR(AND(Is1Week,E610="1 wk ahead inc death"),AND(Is2Week,E610="2 wk ahead inc death"),AND(Is3Week,E610="3 wk ahead inc death"),AND(Is4Week,E610="4 wk ahead inc death")),
OR(NOT(IsActiveModelsOnly),_xlfn.XLOOKUP(C610,'Model Analyzer'!B$4:B$100,'Model Analyzer'!C$4:C$100))),EvalData!C610,"NA")</f>
        <v>UM</v>
      </c>
      <c r="C610" s="17" t="s">
        <v>31</v>
      </c>
      <c r="D610" s="36" t="d">
        <v>2020-08-10</v>
      </c>
      <c r="E610" s="17" t="s">
        <v>11</v>
      </c>
      <c r="F610" s="36" t="d">
        <v>2020-08-15</v>
      </c>
      <c r="G610" s="30">
        <v>-2293</v>
      </c>
      <c r="H610" s="32">
        <v>-0.39300000000000002</v>
      </c>
      <c r="I610" s="28">
        <v>-0.32516</v>
      </c>
      <c r="J610" s="28">
        <v>-0.48182000000000003</v>
      </c>
      <c r="K610" s="29">
        <v>0</v>
      </c>
      <c r="L610" s="30">
        <v>30</v>
      </c>
      <c r="M610" s="29">
        <v>0</v>
      </c>
      <c r="N610" s="30">
        <v>46</v>
      </c>
      <c r="O610" s="30">
        <v>19.920000000000002</v>
      </c>
      <c r="P610" s="30">
        <v>2937.62</v>
      </c>
      <c r="Q610" s="30">
        <v>61.89</v>
      </c>
      <c r="R610" s="38">
        <v>0.34050000000000002</v>
      </c>
      <c r="S610" s="32">
        <v>-0.11984</v>
      </c>
      <c r="T610" s="29">
        <v>0.83050000000000002</v>
      </c>
      <c r="U610" s="29">
        <v>0.22857</v>
      </c>
      <c r="V610" s="29">
        <v>0.34782999999999997</v>
      </c>
      <c r="W610" s="29">
        <v>0.21739</v>
      </c>
      <c r="X610" s="30">
        <v>162.71</v>
      </c>
      <c r="Y610" s="29">
        <v>0.69896000000000003</v>
      </c>
      <c r="Z610" s="29">
        <v>0.43751000000000001</v>
      </c>
      <c r="AA610" s="29">
        <v>8.6999999999999994E-2</v>
      </c>
      <c r="AB610" s="30">
        <v>24</v>
      </c>
      <c r="AC610" s="29">
        <v>0.11538</v>
      </c>
      <c r="AD610" s="30">
        <v>46</v>
      </c>
      <c r="AE610" s="29">
        <v>0.15217</v>
      </c>
      <c r="AF610" s="33">
        <v>1.0069999999999999</v>
      </c>
      <c r="AG610" s="33">
        <v>1.014</v>
      </c>
      <c r="AH610" s="33">
        <v>1.0629999999999999</v>
      </c>
      <c r="AI610" s="33">
        <v>29.959</v>
      </c>
      <c r="AJ610" s="33">
        <v>1.1850000000000001</v>
      </c>
      <c r="AK610" s="34">
        <v>2.1</v>
      </c>
      <c r="AL610" s="29">
        <v>2.1739999999999999E-2</v>
      </c>
      <c r="AM610" s="29">
        <v>4.3479999999999998E-2</v>
      </c>
      <c r="AN610" s="50">
        <v>102834</v>
      </c>
      <c r="AO610" s="30">
        <v>1137.3</v>
      </c>
      <c r="AP610" s="29">
        <v>0.86660000000000004</v>
      </c>
      <c r="AQ610" s="29">
        <v>1</v>
      </c>
      <c r="AR610" s="29">
        <v>8.3000000000000004E-2</v>
      </c>
      <c r="AS610" s="54">
        <v>24</v>
      </c>
      <c r="AT610" s="29">
        <v>4.1669999999999999E-2</v>
      </c>
      <c r="AU610" s="29">
        <v>0.14448</v>
      </c>
      <c r="AV610" s="54">
        <v>24</v>
      </c>
      <c r="AW610" s="29">
        <v>4.1669999999999999E-2</v>
      </c>
    </row>
    <row r="611" spans="1:49" x14ac:dyDescent="0.2">
      <c r="A611" s="17" t="str">
        <f t="shared" si="18"/>
        <v>UMass-MB</v>
      </c>
      <c r="B611" s="17" t="str">
        <f>IF(AND(OR(NOT(IsForecastDateRestricted),AND(D611&gt;=StartDate,D611&lt;=EndDate)),OR(NOT(IsTargetDateRestricted),AND(F611&gt;=FirstTargetDate,F611&lt;=EndTargetDate)),
OR(AND(Is1Week,E611="1 wk ahead inc death"),AND(Is2Week,E611="2 wk ahead inc death"),AND(Is3Week,E611="3 wk ahead inc death"),AND(Is4Week,E611="4 wk ahead inc death")),
OR(NOT(IsActiveModelsOnly),_xlfn.XLOOKUP(C611,'Model Analyzer'!B$4:B$100,'Model Analyzer'!C$4:C$100))),EvalData!C611,"NA")</f>
        <v>UMass-MB</v>
      </c>
      <c r="C611" s="17" t="s">
        <v>32</v>
      </c>
      <c r="D611" s="36" t="d">
        <v>2020-08-10</v>
      </c>
      <c r="E611" s="17" t="s">
        <v>11</v>
      </c>
      <c r="F611" s="36" t="d">
        <v>2020-08-15</v>
      </c>
      <c r="G611" s="30">
        <v>-215</v>
      </c>
      <c r="H611" s="32">
        <v>-3.1E-2</v>
      </c>
      <c r="I611" s="28">
        <v>-3.049E-2</v>
      </c>
      <c r="J611" s="28">
        <v>-3.1449999999999999E-2</v>
      </c>
      <c r="K611" s="29">
        <v>1</v>
      </c>
      <c r="L611" s="30">
        <v>5</v>
      </c>
      <c r="M611" s="29">
        <v>0.86207</v>
      </c>
      <c r="N611" s="30">
        <v>51</v>
      </c>
      <c r="O611" s="30">
        <v>6.1</v>
      </c>
      <c r="P611" s="30">
        <v>326.79000000000002</v>
      </c>
      <c r="Q611" s="30">
        <v>19.940000000000001</v>
      </c>
      <c r="R611" s="38">
        <v>0.15273999999999999</v>
      </c>
      <c r="S611" s="32">
        <v>-4.879E-2</v>
      </c>
      <c r="T611" s="29">
        <v>0.31284000000000001</v>
      </c>
      <c r="U611" s="29">
        <v>5.4960000000000002E-2</v>
      </c>
      <c r="V611" s="29">
        <v>0.68627000000000005</v>
      </c>
      <c r="W611" s="29">
        <v>3.9219999999999998E-2</v>
      </c>
      <c r="X611" s="30">
        <v>46.44</v>
      </c>
      <c r="Y611" s="29">
        <v>0.27810000000000001</v>
      </c>
      <c r="Z611" s="29">
        <v>0.22816</v>
      </c>
      <c r="AA611" s="29">
        <v>0.82</v>
      </c>
      <c r="AB611" s="30">
        <v>1</v>
      </c>
      <c r="AC611" s="29">
        <v>1</v>
      </c>
      <c r="AD611" s="30">
        <v>51</v>
      </c>
      <c r="AE611" s="29">
        <v>0.98038999999999998</v>
      </c>
      <c r="AF611" s="33">
        <v>2.706</v>
      </c>
      <c r="AG611" s="33">
        <v>3.1179999999999999</v>
      </c>
      <c r="AH611" s="33">
        <v>3.8140000000000001</v>
      </c>
      <c r="AI611" s="33">
        <v>5.2190000000000003</v>
      </c>
      <c r="AJ611" s="33">
        <v>5.9</v>
      </c>
      <c r="AK611" s="34">
        <v>10</v>
      </c>
      <c r="AL611" s="29">
        <v>0.27450999999999998</v>
      </c>
      <c r="AM611" s="29">
        <v>7.843E-2</v>
      </c>
      <c r="AN611" s="50">
        <v>7409</v>
      </c>
      <c r="AO611" s="30">
        <v>114.1</v>
      </c>
      <c r="AP611" s="29">
        <v>0.38916000000000001</v>
      </c>
      <c r="AQ611" s="29">
        <v>0.81242999999999999</v>
      </c>
      <c r="AR611" s="29">
        <v>0.66</v>
      </c>
      <c r="AS611" s="54">
        <v>3</v>
      </c>
      <c r="AT611" s="29">
        <v>0.91666999999999998</v>
      </c>
      <c r="AU611" s="29">
        <v>0.96482000000000001</v>
      </c>
      <c r="AV611" s="54">
        <v>2</v>
      </c>
      <c r="AW611" s="29">
        <v>0.95833000000000002</v>
      </c>
    </row>
    <row r="612" spans="1:49" x14ac:dyDescent="0.2">
      <c r="A612" s="17" t="str">
        <f t="shared" si="18"/>
        <v>USC</v>
      </c>
      <c r="B612" s="17" t="str">
        <f>IF(AND(OR(NOT(IsForecastDateRestricted),AND(D612&gt;=StartDate,D612&lt;=EndDate)),OR(NOT(IsTargetDateRestricted),AND(F612&gt;=FirstTargetDate,F612&lt;=EndTargetDate)),
OR(AND(Is1Week,E612="1 wk ahead inc death"),AND(Is2Week,E612="2 wk ahead inc death"),AND(Is3Week,E612="3 wk ahead inc death"),AND(Is4Week,E612="4 wk ahead inc death")),
OR(NOT(IsActiveModelsOnly),_xlfn.XLOOKUP(C612,'Model Analyzer'!B$4:B$100,'Model Analyzer'!C$4:C$100))),EvalData!C612,"NA")</f>
        <v>USC</v>
      </c>
      <c r="C612" s="17" t="s">
        <v>33</v>
      </c>
      <c r="D612" s="36" t="d">
        <v>2020-08-10</v>
      </c>
      <c r="E612" s="17" t="s">
        <v>11</v>
      </c>
      <c r="F612" s="36" t="d">
        <v>2020-08-15</v>
      </c>
      <c r="G612" s="30">
        <v>320</v>
      </c>
      <c r="H612" s="32">
        <v>4.3999999999999997E-2</v>
      </c>
      <c r="I612" s="28">
        <v>4.5379999999999997E-2</v>
      </c>
      <c r="J612" s="28">
        <v>4.5379999999999997E-2</v>
      </c>
      <c r="K612" s="29">
        <v>1</v>
      </c>
      <c r="L612" s="30">
        <v>8</v>
      </c>
      <c r="M612" s="29">
        <v>0.75861999999999996</v>
      </c>
      <c r="N612" s="30">
        <v>51</v>
      </c>
      <c r="O612" s="30">
        <v>18.61</v>
      </c>
      <c r="P612" s="30">
        <v>360.29</v>
      </c>
      <c r="Q612" s="30">
        <v>19.670000000000002</v>
      </c>
      <c r="R612" s="38">
        <v>0.19996</v>
      </c>
      <c r="S612" s="32">
        <v>-3.2129999999999999E-2</v>
      </c>
      <c r="T612" s="29">
        <v>0.32103999999999999</v>
      </c>
      <c r="U612" s="29">
        <v>6.216E-2</v>
      </c>
      <c r="V612" s="29">
        <v>0.56862999999999997</v>
      </c>
      <c r="W612" s="29">
        <v>0.15686</v>
      </c>
      <c r="X612" s="30">
        <v>36.99</v>
      </c>
      <c r="Y612" s="29">
        <v>0.33592</v>
      </c>
      <c r="Z612" s="29">
        <v>0.35071000000000002</v>
      </c>
      <c r="AA612" s="29">
        <v>0.58899999999999997</v>
      </c>
      <c r="AB612" s="30">
        <v>9</v>
      </c>
      <c r="AC612" s="29">
        <v>0.69230999999999998</v>
      </c>
    </row>
    <row r="613" spans="1:49" x14ac:dyDescent="0.2">
      <c r="A613" s="17" t="str">
        <f t="shared" si="18"/>
        <v>YYG</v>
      </c>
      <c r="B613" s="17" t="str">
        <f>IF(AND(OR(NOT(IsForecastDateRestricted),AND(D613&gt;=StartDate,D613&lt;=EndDate)),OR(NOT(IsTargetDateRestricted),AND(F613&gt;=FirstTargetDate,F613&lt;=EndTargetDate)),
OR(AND(Is1Week,E613="1 wk ahead inc death"),AND(Is2Week,E613="2 wk ahead inc death"),AND(Is3Week,E613="3 wk ahead inc death"),AND(Is4Week,E613="4 wk ahead inc death")),
OR(NOT(IsActiveModelsOnly),_xlfn.XLOOKUP(C613,'Model Analyzer'!B$4:B$100,'Model Analyzer'!C$4:C$100))),EvalData!C613,"NA")</f>
        <v>YYG</v>
      </c>
      <c r="C613" s="17" t="s">
        <v>35</v>
      </c>
      <c r="D613" s="36" t="d">
        <v>2020-08-10</v>
      </c>
      <c r="E613" s="17" t="s">
        <v>11</v>
      </c>
      <c r="F613" s="36" t="d">
        <v>2020-08-15</v>
      </c>
      <c r="G613" s="30">
        <v>493</v>
      </c>
      <c r="H613" s="32">
        <v>6.8000000000000005E-2</v>
      </c>
      <c r="I613" s="28">
        <v>6.991E-2</v>
      </c>
      <c r="J613" s="28">
        <v>6.991E-2</v>
      </c>
      <c r="K613" s="29">
        <v>0.9</v>
      </c>
      <c r="L613" s="30">
        <v>11</v>
      </c>
      <c r="M613" s="29">
        <v>0.65517000000000003</v>
      </c>
      <c r="N613" s="30">
        <v>51</v>
      </c>
      <c r="O613" s="30">
        <v>10.050000000000001</v>
      </c>
      <c r="P613" s="30">
        <v>435.49</v>
      </c>
      <c r="Q613" s="30">
        <v>20.59</v>
      </c>
      <c r="R613" s="38">
        <v>0.16325999999999999</v>
      </c>
      <c r="S613" s="32">
        <v>8.8190000000000004E-2</v>
      </c>
      <c r="T613" s="29">
        <v>0.43513000000000002</v>
      </c>
      <c r="U613" s="29">
        <v>0.28249000000000002</v>
      </c>
      <c r="V613" s="29">
        <v>0.60784000000000005</v>
      </c>
      <c r="W613" s="29">
        <v>9.8040000000000002E-2</v>
      </c>
      <c r="X613" s="30">
        <v>47.13</v>
      </c>
      <c r="Y613" s="29">
        <v>0.42681000000000002</v>
      </c>
      <c r="Z613" s="29">
        <v>0.30348999999999998</v>
      </c>
      <c r="AA613" s="29">
        <v>0.68700000000000006</v>
      </c>
      <c r="AB613" s="30">
        <v>5</v>
      </c>
      <c r="AC613" s="29">
        <v>0.84614999999999996</v>
      </c>
      <c r="AD613" s="30">
        <v>51</v>
      </c>
      <c r="AE613" s="29">
        <v>0.98038999999999998</v>
      </c>
      <c r="AF613" s="33">
        <v>2.1040000000000001</v>
      </c>
      <c r="AG613" s="33">
        <v>2.6909999999999998</v>
      </c>
      <c r="AH613" s="33">
        <v>4.6559999999999997</v>
      </c>
      <c r="AI613" s="33">
        <v>10.826000000000001</v>
      </c>
      <c r="AJ613" s="33">
        <v>10.25</v>
      </c>
      <c r="AK613" s="34">
        <v>17.888999999999999</v>
      </c>
      <c r="AL613" s="29">
        <v>0.27450999999999998</v>
      </c>
      <c r="AM613" s="29">
        <v>0.25490000000000002</v>
      </c>
      <c r="AN613" s="50">
        <v>7916</v>
      </c>
      <c r="AO613" s="30">
        <v>123.2</v>
      </c>
      <c r="AP613" s="29">
        <v>0.36370999999999998</v>
      </c>
      <c r="AQ613" s="29">
        <v>0.75931000000000004</v>
      </c>
      <c r="AR613" s="29">
        <v>0.47499999999999998</v>
      </c>
      <c r="AS613" s="54">
        <v>9</v>
      </c>
      <c r="AT613" s="29">
        <v>0.66666999999999998</v>
      </c>
      <c r="AU613" s="29">
        <v>0.94206999999999996</v>
      </c>
      <c r="AV613" s="54">
        <v>3</v>
      </c>
      <c r="AW613" s="29">
        <v>0.91666999999999998</v>
      </c>
    </row>
    <row r="614" spans="1:49" x14ac:dyDescent="0.2">
      <c r="A614" s="17" t="str">
        <f t="shared" si="18"/>
        <v>Baseline</v>
      </c>
      <c r="B614" s="17" t="str">
        <f>IF(AND(OR(NOT(IsForecastDateRestricted),AND(D614&gt;=StartDate,D614&lt;=EndDate)),OR(NOT(IsTargetDateRestricted),AND(F614&gt;=FirstTargetDate,F614&lt;=EndTargetDate)),
OR(AND(Is1Week,E614="1 wk ahead inc death"),AND(Is2Week,E614="2 wk ahead inc death"),AND(Is3Week,E614="3 wk ahead inc death"),AND(Is4Week,E614="4 wk ahead inc death")),
OR(NOT(IsActiveModelsOnly),_xlfn.XLOOKUP(C614,'Model Analyzer'!B$4:B$100,'Model Analyzer'!C$4:C$100))),EvalData!C614,"NA")</f>
        <v>Baseline</v>
      </c>
      <c r="C614" s="17" t="s">
        <v>12</v>
      </c>
      <c r="D614" s="36" t="d">
        <v>2020-08-10</v>
      </c>
      <c r="E614" s="17" t="s">
        <v>36</v>
      </c>
      <c r="F614" s="36" t="d">
        <v>2020-08-22</v>
      </c>
      <c r="G614" s="30">
        <v>1371</v>
      </c>
      <c r="H614" s="32">
        <v>9.4E-2</v>
      </c>
      <c r="I614" s="28">
        <v>9.887E-2</v>
      </c>
      <c r="J614" s="28">
        <v>9.887E-2</v>
      </c>
      <c r="K614" s="29">
        <v>0.9</v>
      </c>
      <c r="L614" s="30">
        <v>17</v>
      </c>
      <c r="M614" s="29">
        <v>0.44828000000000001</v>
      </c>
      <c r="N614" s="30">
        <v>51</v>
      </c>
      <c r="O614" s="30">
        <v>8.66</v>
      </c>
      <c r="P614" s="30">
        <v>847.28</v>
      </c>
      <c r="Q614" s="30">
        <v>50.94</v>
      </c>
      <c r="R614" s="38">
        <v>0.19194</v>
      </c>
      <c r="S614" s="32">
        <v>7.4310000000000001E-2</v>
      </c>
      <c r="T614" s="29">
        <v>0.40783000000000003</v>
      </c>
      <c r="U614" s="29">
        <v>6.0830000000000002E-2</v>
      </c>
      <c r="V614" s="29">
        <v>0.52941000000000005</v>
      </c>
      <c r="W614" s="29">
        <v>7.843E-2</v>
      </c>
      <c r="X614" s="30">
        <v>132.47999999999999</v>
      </c>
      <c r="Y614" s="29">
        <v>0.34394000000000002</v>
      </c>
      <c r="Z614" s="29">
        <v>0.29457</v>
      </c>
      <c r="AA614" s="29">
        <v>0.66700000000000004</v>
      </c>
      <c r="AB614" s="30">
        <v>9</v>
      </c>
      <c r="AC614" s="29">
        <v>0.69230999999999998</v>
      </c>
      <c r="AD614" s="30">
        <v>51</v>
      </c>
      <c r="AE614" s="29">
        <v>0.92157</v>
      </c>
      <c r="AF614" s="33">
        <v>3.6669999999999998</v>
      </c>
      <c r="AG614" s="33">
        <v>3.9630000000000001</v>
      </c>
      <c r="AH614" s="33">
        <v>3.9980000000000002</v>
      </c>
      <c r="AI614" s="33">
        <v>3.9039999999999999</v>
      </c>
      <c r="AJ614" s="33">
        <v>4</v>
      </c>
      <c r="AK614" s="34">
        <v>4</v>
      </c>
      <c r="AL614" s="29">
        <v>0</v>
      </c>
      <c r="AM614" s="29">
        <v>0</v>
      </c>
      <c r="AN614" s="50">
        <v>23270</v>
      </c>
      <c r="AO614" s="30">
        <v>235.4</v>
      </c>
      <c r="AP614" s="29">
        <v>0.40916000000000002</v>
      </c>
      <c r="AQ614" s="29">
        <v>0.85419</v>
      </c>
      <c r="AR614" s="29">
        <v>0.97</v>
      </c>
      <c r="AS614" s="54">
        <v>1</v>
      </c>
      <c r="AT614" s="29">
        <v>1</v>
      </c>
      <c r="AU614" s="29">
        <v>0.94881000000000004</v>
      </c>
      <c r="AV614" s="54">
        <v>3</v>
      </c>
      <c r="AW614" s="29">
        <v>0.91666999999999998</v>
      </c>
    </row>
    <row r="615" spans="1:49" x14ac:dyDescent="0.2">
      <c r="A615" s="17" t="str">
        <f t="shared" si="18"/>
        <v>CMU</v>
      </c>
      <c r="B615" s="17" t="str">
        <f>IF(AND(OR(NOT(IsForecastDateRestricted),AND(D615&gt;=StartDate,D615&lt;=EndDate)),OR(NOT(IsTargetDateRestricted),AND(F615&gt;=FirstTargetDate,F615&lt;=EndTargetDate)),
OR(AND(Is1Week,E615="1 wk ahead inc death"),AND(Is2Week,E615="2 wk ahead inc death"),AND(Is3Week,E615="3 wk ahead inc death"),AND(Is4Week,E615="4 wk ahead inc death")),
OR(NOT(IsActiveModelsOnly),_xlfn.XLOOKUP(C615,'Model Analyzer'!B$4:B$100,'Model Analyzer'!C$4:C$100))),EvalData!C615,"NA")</f>
        <v>CMU</v>
      </c>
      <c r="C615" s="17" t="s">
        <v>43</v>
      </c>
      <c r="D615" s="36" t="d">
        <v>2020-08-10</v>
      </c>
      <c r="E615" s="17" t="s">
        <v>36</v>
      </c>
      <c r="F615" s="36" t="d">
        <v>2020-08-22</v>
      </c>
      <c r="G615" s="30"/>
      <c r="H615" s="32"/>
      <c r="N615" s="30">
        <v>51</v>
      </c>
      <c r="O615" s="30">
        <v>6.6</v>
      </c>
      <c r="P615" s="30">
        <v>864.37</v>
      </c>
      <c r="Q615" s="30">
        <v>49.88</v>
      </c>
      <c r="R615" s="38">
        <v>0.19636000000000001</v>
      </c>
      <c r="S615" s="32">
        <v>7.8020000000000006E-2</v>
      </c>
      <c r="T615" s="29">
        <v>0.35671999999999998</v>
      </c>
      <c r="U615" s="29">
        <v>5.5379999999999999E-2</v>
      </c>
      <c r="V615" s="29">
        <v>0.54901999999999995</v>
      </c>
      <c r="W615" s="29">
        <v>3.9219999999999998E-2</v>
      </c>
      <c r="X615" s="30">
        <v>93.15</v>
      </c>
      <c r="Y615" s="29">
        <v>0.31369000000000002</v>
      </c>
      <c r="Z615" s="29">
        <v>0.29477999999999999</v>
      </c>
      <c r="AA615" s="29">
        <v>0.69599999999999995</v>
      </c>
      <c r="AB615" s="30">
        <v>4</v>
      </c>
      <c r="AC615" s="29">
        <v>0.88461999999999996</v>
      </c>
      <c r="AD615" s="30">
        <v>51</v>
      </c>
      <c r="AE615" s="29">
        <v>0.92157</v>
      </c>
      <c r="AF615" s="33">
        <v>1.736</v>
      </c>
      <c r="AG615" s="33">
        <v>1.964</v>
      </c>
      <c r="AH615" s="33">
        <v>3.0430000000000001</v>
      </c>
      <c r="AI615" s="33">
        <v>24.356000000000002</v>
      </c>
      <c r="AJ615" s="33">
        <v>7.125</v>
      </c>
      <c r="AK615" s="34">
        <v>16.515000000000001</v>
      </c>
      <c r="AL615" s="29">
        <v>0.23529</v>
      </c>
      <c r="AM615" s="29">
        <v>0.15686</v>
      </c>
      <c r="AN615" s="50">
        <v>14669</v>
      </c>
      <c r="AO615" s="30">
        <v>97.3</v>
      </c>
      <c r="AP615" s="29">
        <v>0.4526</v>
      </c>
      <c r="AQ615" s="29">
        <v>0.94488000000000005</v>
      </c>
      <c r="AR615" s="29">
        <v>0.55700000000000005</v>
      </c>
      <c r="AS615" s="54">
        <v>5</v>
      </c>
      <c r="AT615" s="29">
        <v>0.83333000000000002</v>
      </c>
      <c r="AU615" s="29">
        <v>0.96702999999999995</v>
      </c>
      <c r="AV615" s="54">
        <v>1</v>
      </c>
      <c r="AW615" s="29">
        <v>1</v>
      </c>
    </row>
    <row r="616" spans="1:49" x14ac:dyDescent="0.2">
      <c r="A616" s="17" t="str">
        <f t="shared" si="18"/>
        <v>Columbia</v>
      </c>
      <c r="B616" s="17" t="str">
        <f>IF(AND(OR(NOT(IsForecastDateRestricted),AND(D616&gt;=StartDate,D616&lt;=EndDate)),OR(NOT(IsTargetDateRestricted),AND(F616&gt;=FirstTargetDate,F616&lt;=EndTargetDate)),
OR(AND(Is1Week,E616="1 wk ahead inc death"),AND(Is2Week,E616="2 wk ahead inc death"),AND(Is3Week,E616="3 wk ahead inc death"),AND(Is4Week,E616="4 wk ahead inc death")),
OR(NOT(IsActiveModelsOnly),_xlfn.XLOOKUP(C616,'Model Analyzer'!B$4:B$100,'Model Analyzer'!C$4:C$100))),EvalData!C616,"NA")</f>
        <v>Columbia</v>
      </c>
      <c r="C616" s="17" t="s">
        <v>13</v>
      </c>
      <c r="D616" s="36" t="d">
        <v>2020-08-10</v>
      </c>
      <c r="E616" s="17" t="s">
        <v>36</v>
      </c>
      <c r="F616" s="36" t="d">
        <v>2020-08-22</v>
      </c>
      <c r="G616" s="30">
        <v>-1095</v>
      </c>
      <c r="H616" s="32">
        <v>-8.2000000000000003E-2</v>
      </c>
      <c r="I616" s="28">
        <v>-7.8969999999999999E-2</v>
      </c>
      <c r="J616" s="28">
        <v>-8.5739999999999997E-2</v>
      </c>
      <c r="K616" s="29">
        <v>0.9</v>
      </c>
      <c r="L616" s="30">
        <v>16</v>
      </c>
      <c r="M616" s="29">
        <v>0.48276000000000002</v>
      </c>
      <c r="N616" s="30">
        <v>51</v>
      </c>
      <c r="O616" s="30">
        <v>43.89</v>
      </c>
      <c r="P616" s="30">
        <v>1565.73</v>
      </c>
      <c r="Q616" s="30">
        <v>66.900000000000006</v>
      </c>
      <c r="R616" s="38">
        <v>0.33645999999999998</v>
      </c>
      <c r="S616" s="32">
        <v>3.9219999999999998E-2</v>
      </c>
      <c r="T616" s="29">
        <v>0.57781000000000005</v>
      </c>
      <c r="U616" s="29">
        <v>-7.671E-2</v>
      </c>
      <c r="V616" s="29">
        <v>0.45097999999999999</v>
      </c>
      <c r="W616" s="29">
        <v>0.21568999999999999</v>
      </c>
      <c r="X616" s="30">
        <v>121.23</v>
      </c>
      <c r="Y616" s="29">
        <v>0.45317000000000002</v>
      </c>
      <c r="Z616" s="29">
        <v>0.49662000000000001</v>
      </c>
      <c r="AA616" s="29">
        <v>0.32</v>
      </c>
      <c r="AB616" s="30">
        <v>17</v>
      </c>
      <c r="AC616" s="29">
        <v>0.38462000000000002</v>
      </c>
      <c r="AD616" s="30">
        <v>51</v>
      </c>
      <c r="AE616" s="29">
        <v>0.94118000000000002</v>
      </c>
      <c r="AF616" s="33">
        <v>3.08</v>
      </c>
      <c r="AG616" s="33">
        <v>4.16</v>
      </c>
      <c r="AH616" s="33">
        <v>6.3849999999999998</v>
      </c>
      <c r="AI616" s="33">
        <v>40.661000000000001</v>
      </c>
      <c r="AJ616" s="33">
        <v>46.625</v>
      </c>
      <c r="AK616" s="34">
        <v>132</v>
      </c>
      <c r="AL616" s="29">
        <v>0.29411999999999999</v>
      </c>
      <c r="AM616" s="29">
        <v>0.37254999999999999</v>
      </c>
      <c r="AN616" s="50">
        <v>18968</v>
      </c>
      <c r="AO616" s="30">
        <v>175.5</v>
      </c>
      <c r="AP616" s="29">
        <v>0.246</v>
      </c>
      <c r="AQ616" s="29">
        <v>0.51356999999999997</v>
      </c>
      <c r="AR616" s="29">
        <v>0.28899999999999998</v>
      </c>
      <c r="AS616" s="54">
        <v>15</v>
      </c>
      <c r="AT616" s="29">
        <v>0.41666999999999998</v>
      </c>
      <c r="AU616" s="29">
        <v>0.75409999999999999</v>
      </c>
      <c r="AV616" s="54">
        <v>13</v>
      </c>
      <c r="AW616" s="29">
        <v>0.5</v>
      </c>
    </row>
    <row r="617" spans="1:49" x14ac:dyDescent="0.2">
      <c r="A617" s="17" t="str">
        <f t="shared" si="18"/>
        <v>Columbia-UNC</v>
      </c>
      <c r="B617" s="17" t="str">
        <f>IF(AND(OR(NOT(IsForecastDateRestricted),AND(D617&gt;=StartDate,D617&lt;=EndDate)),OR(NOT(IsTargetDateRestricted),AND(F617&gt;=FirstTargetDate,F617&lt;=EndTargetDate)),
OR(AND(Is1Week,E617="1 wk ahead inc death"),AND(Is2Week,E617="2 wk ahead inc death"),AND(Is3Week,E617="3 wk ahead inc death"),AND(Is4Week,E617="4 wk ahead inc death")),
OR(NOT(IsActiveModelsOnly),_xlfn.XLOOKUP(C617,'Model Analyzer'!B$4:B$100,'Model Analyzer'!C$4:C$100))),EvalData!C617,"NA")</f>
        <v>Columbia-UNC</v>
      </c>
      <c r="C617" s="17" t="s">
        <v>14</v>
      </c>
      <c r="D617" s="36" t="d">
        <v>2020-08-10</v>
      </c>
      <c r="E617" s="17" t="s">
        <v>36</v>
      </c>
      <c r="F617" s="36" t="d">
        <v>2020-08-22</v>
      </c>
      <c r="G617" s="30">
        <v>-945</v>
      </c>
      <c r="H617" s="32">
        <v>-7.0999999999999994E-2</v>
      </c>
      <c r="I617" s="28">
        <v>-6.8150000000000002E-2</v>
      </c>
      <c r="J617" s="28">
        <v>-7.3139999999999997E-2</v>
      </c>
      <c r="K617" s="29">
        <v>0.9</v>
      </c>
      <c r="L617" s="30">
        <v>10</v>
      </c>
      <c r="M617" s="29">
        <v>0.68966000000000005</v>
      </c>
      <c r="O617" s="30"/>
      <c r="P617" s="30"/>
      <c r="Q617" s="30"/>
      <c r="R617" s="38"/>
    </row>
    <row r="618" spans="1:49" x14ac:dyDescent="0.2">
      <c r="A618" s="17" t="str">
        <f t="shared" si="18"/>
        <v>DDS</v>
      </c>
      <c r="B618" s="17" t="str">
        <f>IF(AND(OR(NOT(IsForecastDateRestricted),AND(D618&gt;=StartDate,D618&lt;=EndDate)),OR(NOT(IsTargetDateRestricted),AND(F618&gt;=FirstTargetDate,F618&lt;=EndTargetDate)),
OR(AND(Is1Week,E618="1 wk ahead inc death"),AND(Is2Week,E618="2 wk ahead inc death"),AND(Is3Week,E618="3 wk ahead inc death"),AND(Is4Week,E618="4 wk ahead inc death")),
OR(NOT(IsActiveModelsOnly),_xlfn.XLOOKUP(C618,'Model Analyzer'!B$4:B$100,'Model Analyzer'!C$4:C$100))),EvalData!C618,"NA")</f>
        <v>DDS</v>
      </c>
      <c r="C618" s="17" t="s">
        <v>44</v>
      </c>
      <c r="D618" s="36" t="d">
        <v>2020-08-10</v>
      </c>
      <c r="E618" s="17" t="s">
        <v>36</v>
      </c>
      <c r="F618" s="36" t="d">
        <v>2020-08-22</v>
      </c>
      <c r="G618" s="30">
        <v>9456</v>
      </c>
      <c r="H618" s="32">
        <v>0.52</v>
      </c>
      <c r="I618" s="28">
        <v>0.68196000000000001</v>
      </c>
      <c r="J618" s="28">
        <v>0.68196000000000001</v>
      </c>
      <c r="K618" s="29">
        <v>0</v>
      </c>
      <c r="L618" s="30">
        <v>30</v>
      </c>
      <c r="M618" s="29">
        <v>0</v>
      </c>
      <c r="N618" s="30">
        <v>51</v>
      </c>
      <c r="O618" s="30">
        <v>16.899999999999999</v>
      </c>
      <c r="P618" s="30">
        <v>11361.47</v>
      </c>
      <c r="Q618" s="30">
        <v>195.82</v>
      </c>
      <c r="R618" s="38">
        <v>0.33935999999999999</v>
      </c>
      <c r="S618" s="32">
        <v>0.32668000000000003</v>
      </c>
      <c r="T618" s="29">
        <v>0.70059000000000005</v>
      </c>
      <c r="U618" s="29">
        <v>0.56681999999999999</v>
      </c>
      <c r="V618" s="29">
        <v>0.15686</v>
      </c>
      <c r="W618" s="29">
        <v>0.19608</v>
      </c>
      <c r="X618" s="30">
        <v>582.03</v>
      </c>
      <c r="Y618" s="29">
        <v>0.70076000000000005</v>
      </c>
      <c r="Z618" s="29">
        <v>0.46067000000000002</v>
      </c>
      <c r="AA618" s="29">
        <v>0.104</v>
      </c>
      <c r="AB618" s="30">
        <v>24</v>
      </c>
      <c r="AC618" s="29">
        <v>0.11538</v>
      </c>
      <c r="AD618" s="30">
        <v>51</v>
      </c>
      <c r="AE618" s="29">
        <v>0.96077999999999997</v>
      </c>
      <c r="AF618" s="33">
        <v>3.9630000000000001</v>
      </c>
      <c r="AG618" s="33">
        <v>4.3289999999999997</v>
      </c>
      <c r="AH618" s="33">
        <v>5.5220000000000002</v>
      </c>
      <c r="AI618" s="33">
        <v>10.494</v>
      </c>
      <c r="AJ618" s="33">
        <v>11</v>
      </c>
      <c r="AK618" s="34">
        <v>20</v>
      </c>
      <c r="AL618" s="29">
        <v>0.39216000000000001</v>
      </c>
      <c r="AM618" s="29">
        <v>0.25490000000000002</v>
      </c>
      <c r="AN618" s="50">
        <v>46921</v>
      </c>
      <c r="AO618" s="30">
        <v>179.7</v>
      </c>
      <c r="AP618" s="29">
        <v>0.27104</v>
      </c>
      <c r="AQ618" s="29">
        <v>0.56584000000000001</v>
      </c>
      <c r="AR618" s="29">
        <v>0.33</v>
      </c>
      <c r="AS618" s="54">
        <v>12</v>
      </c>
      <c r="AT618" s="29">
        <v>0.54166999999999998</v>
      </c>
      <c r="AU618" s="29">
        <v>0.81150999999999995</v>
      </c>
      <c r="AV618" s="54">
        <v>10</v>
      </c>
      <c r="AW618" s="29">
        <v>0.625</v>
      </c>
    </row>
    <row r="619" spans="1:49" x14ac:dyDescent="0.2">
      <c r="A619" s="17" t="str">
        <f t="shared" si="18"/>
        <v>Ensemble</v>
      </c>
      <c r="B619" s="17" t="str">
        <f>IF(AND(OR(NOT(IsForecastDateRestricted),AND(D619&gt;=StartDate,D619&lt;=EndDate)),OR(NOT(IsTargetDateRestricted),AND(F619&gt;=FirstTargetDate,F619&lt;=EndTargetDate)),
OR(AND(Is1Week,E619="1 wk ahead inc death"),AND(Is2Week,E619="2 wk ahead inc death"),AND(Is3Week,E619="3 wk ahead inc death"),AND(Is4Week,E619="4 wk ahead inc death")),
OR(NOT(IsActiveModelsOnly),_xlfn.XLOOKUP(C619,'Model Analyzer'!B$4:B$100,'Model Analyzer'!C$4:C$100))),EvalData!C619,"NA")</f>
        <v>Ensemble</v>
      </c>
      <c r="C619" s="17" t="s">
        <v>15</v>
      </c>
      <c r="D619" s="36" t="d">
        <v>2020-08-10</v>
      </c>
      <c r="E619" s="17" t="s">
        <v>36</v>
      </c>
      <c r="F619" s="36" t="d">
        <v>2020-08-22</v>
      </c>
      <c r="G619" s="30">
        <v>503</v>
      </c>
      <c r="H619" s="32">
        <v>3.5999999999999997E-2</v>
      </c>
      <c r="I619" s="28">
        <v>3.628E-2</v>
      </c>
      <c r="J619" s="28">
        <v>3.628E-2</v>
      </c>
      <c r="K619" s="29">
        <v>1</v>
      </c>
      <c r="L619" s="30">
        <v>6</v>
      </c>
      <c r="M619" s="29">
        <v>0.82759000000000005</v>
      </c>
      <c r="N619" s="30">
        <v>51</v>
      </c>
      <c r="O619" s="30">
        <v>5.64</v>
      </c>
      <c r="P619" s="30">
        <v>433.04</v>
      </c>
      <c r="Q619" s="30">
        <v>32.49</v>
      </c>
      <c r="R619" s="38">
        <v>0.14555999999999999</v>
      </c>
      <c r="S619" s="32">
        <v>6.45E-3</v>
      </c>
      <c r="T619" s="29">
        <v>0.30024000000000001</v>
      </c>
      <c r="U619" s="29">
        <v>7.7789999999999998E-2</v>
      </c>
      <c r="V619" s="29">
        <v>0.60784000000000005</v>
      </c>
      <c r="W619" s="29">
        <v>3.9219999999999998E-2</v>
      </c>
      <c r="X619" s="30">
        <v>65.3</v>
      </c>
      <c r="Y619" s="29">
        <v>0.28412999999999999</v>
      </c>
      <c r="Z619" s="29">
        <v>0.23446</v>
      </c>
      <c r="AA619" s="29">
        <v>0.82699999999999996</v>
      </c>
      <c r="AB619" s="30">
        <v>1</v>
      </c>
      <c r="AC619" s="29">
        <v>1</v>
      </c>
      <c r="AD619" s="30">
        <v>51</v>
      </c>
      <c r="AE619" s="29">
        <v>0.98038999999999998</v>
      </c>
      <c r="AF619" s="33">
        <v>2.2509999999999999</v>
      </c>
      <c r="AG619" s="33">
        <v>2.7919999999999998</v>
      </c>
      <c r="AH619" s="33">
        <v>3.8969999999999998</v>
      </c>
      <c r="AI619" s="33">
        <v>9.5820000000000007</v>
      </c>
      <c r="AJ619" s="33">
        <v>8.5359999999999996</v>
      </c>
      <c r="AK619" s="34">
        <v>25</v>
      </c>
      <c r="AL619" s="29">
        <v>0.19608</v>
      </c>
      <c r="AM619" s="29">
        <v>0.19608</v>
      </c>
      <c r="AN619" s="50">
        <v>13532</v>
      </c>
      <c r="AO619" s="30">
        <v>97.1</v>
      </c>
      <c r="AP619" s="29">
        <v>0.37437999999999999</v>
      </c>
      <c r="AQ619" s="29">
        <v>0.78158000000000005</v>
      </c>
      <c r="AR619" s="29">
        <v>0.61899999999999999</v>
      </c>
      <c r="AS619" s="54">
        <v>3</v>
      </c>
      <c r="AT619" s="29">
        <v>0.91666999999999998</v>
      </c>
      <c r="AU619" s="29">
        <v>0.95228999999999997</v>
      </c>
      <c r="AV619" s="54">
        <v>2</v>
      </c>
      <c r="AW619" s="29">
        <v>0.95833000000000002</v>
      </c>
    </row>
    <row r="620" spans="1:49" x14ac:dyDescent="0.2">
      <c r="A620" s="17" t="str">
        <f t="shared" si="18"/>
        <v>ERDC</v>
      </c>
      <c r="B620" s="17" t="str">
        <f>IF(AND(OR(NOT(IsForecastDateRestricted),AND(D620&gt;=StartDate,D620&lt;=EndDate)),OR(NOT(IsTargetDateRestricted),AND(F620&gt;=FirstTargetDate,F620&lt;=EndTargetDate)),
OR(AND(Is1Week,E620="1 wk ahead inc death"),AND(Is2Week,E620="2 wk ahead inc death"),AND(Is3Week,E620="3 wk ahead inc death"),AND(Is4Week,E620="4 wk ahead inc death")),
OR(NOT(IsActiveModelsOnly),_xlfn.XLOOKUP(C620,'Model Analyzer'!B$4:B$100,'Model Analyzer'!C$4:C$100))),EvalData!C620,"NA")</f>
        <v>ERDC</v>
      </c>
      <c r="C620" s="17" t="s">
        <v>16</v>
      </c>
      <c r="D620" s="36" t="d">
        <v>2020-08-10</v>
      </c>
      <c r="E620" s="17" t="s">
        <v>36</v>
      </c>
      <c r="F620" s="36" t="d">
        <v>2020-08-22</v>
      </c>
      <c r="G620" s="30">
        <v>5909</v>
      </c>
      <c r="H620" s="32">
        <v>0.35499999999999998</v>
      </c>
      <c r="I620" s="28">
        <v>0.42614999999999997</v>
      </c>
      <c r="J620" s="28">
        <v>0.42614999999999997</v>
      </c>
      <c r="K620" s="29">
        <v>0</v>
      </c>
      <c r="L620" s="30">
        <v>28</v>
      </c>
      <c r="M620" s="29">
        <v>6.8970000000000004E-2</v>
      </c>
      <c r="N620" s="30">
        <v>51</v>
      </c>
      <c r="O620" s="30">
        <v>39.78</v>
      </c>
      <c r="P620" s="30">
        <v>16225.76</v>
      </c>
      <c r="Q620" s="30">
        <v>140.91999999999999</v>
      </c>
      <c r="R620" s="38">
        <v>0.41850999999999999</v>
      </c>
      <c r="S620" s="32">
        <v>0.47</v>
      </c>
      <c r="T620" s="29">
        <v>1.3629</v>
      </c>
      <c r="U620" s="29">
        <v>1.25814</v>
      </c>
      <c r="V620" s="29">
        <v>0.29411999999999999</v>
      </c>
      <c r="W620" s="29">
        <v>0.39216000000000001</v>
      </c>
      <c r="X620" s="30">
        <v>219.63</v>
      </c>
      <c r="Y620" s="29">
        <v>1.3676600000000001</v>
      </c>
      <c r="Z620" s="29">
        <v>0.62217999999999996</v>
      </c>
      <c r="AA620" s="29">
        <v>3.5999999999999997E-2</v>
      </c>
      <c r="AB620" s="30">
        <v>26</v>
      </c>
      <c r="AC620" s="29">
        <v>3.8460000000000001E-2</v>
      </c>
      <c r="AD620" s="30">
        <v>51</v>
      </c>
      <c r="AE620" s="29">
        <v>9.8040000000000002E-2</v>
      </c>
      <c r="AF620" s="33">
        <v>1.0820000000000001</v>
      </c>
      <c r="AG620" s="33">
        <v>1.1100000000000001</v>
      </c>
      <c r="AH620" s="33">
        <v>1.1599999999999999</v>
      </c>
      <c r="AI620" s="33">
        <v>1.329</v>
      </c>
      <c r="AJ620" s="33">
        <v>1.298</v>
      </c>
      <c r="AK620" s="34">
        <v>1.633</v>
      </c>
      <c r="AL620" s="29">
        <v>0</v>
      </c>
      <c r="AM620" s="29">
        <v>0</v>
      </c>
      <c r="AN620" s="50">
        <v>235895</v>
      </c>
      <c r="AO620" s="30">
        <v>2168.3000000000002</v>
      </c>
      <c r="AP620" s="29">
        <v>0.88195999999999997</v>
      </c>
      <c r="AQ620" s="29">
        <v>1</v>
      </c>
      <c r="AR620" s="29">
        <v>0.10299999999999999</v>
      </c>
      <c r="AS620" s="54">
        <v>22</v>
      </c>
      <c r="AT620" s="29">
        <v>0.125</v>
      </c>
      <c r="AU620" s="29">
        <v>0.1032</v>
      </c>
      <c r="AV620" s="54">
        <v>25</v>
      </c>
      <c r="AW620" s="29">
        <v>0</v>
      </c>
    </row>
    <row r="621" spans="1:49" x14ac:dyDescent="0.2">
      <c r="A621" s="17" t="str">
        <f t="shared" si="18"/>
        <v>ESG</v>
      </c>
      <c r="B621" s="17" t="str">
        <f>IF(AND(OR(NOT(IsForecastDateRestricted),AND(D621&gt;=StartDate,D621&lt;=EndDate)),OR(NOT(IsTargetDateRestricted),AND(F621&gt;=FirstTargetDate,F621&lt;=EndTargetDate)),
OR(AND(Is1Week,E621="1 wk ahead inc death"),AND(Is2Week,E621="2 wk ahead inc death"),AND(Is3Week,E621="3 wk ahead inc death"),AND(Is4Week,E621="4 wk ahead inc death")),
OR(NOT(IsActiveModelsOnly),_xlfn.XLOOKUP(C621,'Model Analyzer'!B$4:B$100,'Model Analyzer'!C$4:C$100))),EvalData!C621,"NA")</f>
        <v>ESG</v>
      </c>
      <c r="C621" s="17" t="s">
        <v>40</v>
      </c>
      <c r="D621" s="36" t="d">
        <v>2020-08-10</v>
      </c>
      <c r="E621" s="17" t="s">
        <v>36</v>
      </c>
      <c r="F621" s="36" t="d">
        <v>2020-08-22</v>
      </c>
      <c r="G621" s="30">
        <v>8310</v>
      </c>
      <c r="H621" s="32">
        <v>0.47</v>
      </c>
      <c r="I621" s="28">
        <v>0.59931000000000001</v>
      </c>
      <c r="J621" s="28">
        <v>0.59931000000000001</v>
      </c>
      <c r="K621" s="29">
        <v>0</v>
      </c>
      <c r="L621" s="30">
        <v>29</v>
      </c>
      <c r="M621" s="29">
        <v>3.4479999999999997E-2</v>
      </c>
      <c r="N621" s="30">
        <v>50</v>
      </c>
      <c r="O621" s="30">
        <v>43.82</v>
      </c>
      <c r="P621" s="30">
        <v>15979.99</v>
      </c>
      <c r="Q621" s="30">
        <v>190.18</v>
      </c>
      <c r="R621" s="38">
        <v>0.42559999999999998</v>
      </c>
      <c r="S621" s="32">
        <v>0.22983999999999999</v>
      </c>
      <c r="T621" s="29">
        <v>1.3408</v>
      </c>
      <c r="U621" s="29">
        <v>0.90708</v>
      </c>
      <c r="V621" s="29">
        <v>0.24</v>
      </c>
      <c r="W621" s="29">
        <v>0.34</v>
      </c>
      <c r="X621" s="30">
        <v>399.86</v>
      </c>
      <c r="Y621" s="29">
        <v>1.2666200000000001</v>
      </c>
      <c r="Z621" s="29">
        <v>0.60507999999999995</v>
      </c>
      <c r="AA621" s="29">
        <v>2.8000000000000001E-2</v>
      </c>
      <c r="AB621" s="30">
        <v>27</v>
      </c>
      <c r="AC621" s="29">
        <v>0</v>
      </c>
      <c r="AD621" s="30">
        <v>50</v>
      </c>
      <c r="AE621" s="29">
        <v>0.38</v>
      </c>
      <c r="AF621" s="33">
        <v>1.194</v>
      </c>
      <c r="AG621" s="33">
        <v>1.284</v>
      </c>
      <c r="AH621" s="33">
        <v>1.5489999999999999</v>
      </c>
      <c r="AI621" s="33">
        <v>76.846999999999994</v>
      </c>
      <c r="AJ621" s="33">
        <v>2.2549999999999999</v>
      </c>
      <c r="AK621" s="34">
        <v>16.2</v>
      </c>
      <c r="AL621" s="29">
        <v>0</v>
      </c>
      <c r="AM621" s="29">
        <v>0.12</v>
      </c>
      <c r="AN621" s="50">
        <v>232296</v>
      </c>
      <c r="AO621" s="30">
        <v>1406.3</v>
      </c>
      <c r="AP621" s="29">
        <v>0.67584999999999995</v>
      </c>
      <c r="AQ621" s="29">
        <v>1</v>
      </c>
      <c r="AR621" s="29">
        <v>0.26800000000000002</v>
      </c>
      <c r="AS621" s="54">
        <v>17</v>
      </c>
      <c r="AT621" s="29">
        <v>0.33333000000000002</v>
      </c>
      <c r="AU621" s="29">
        <v>0.39216000000000001</v>
      </c>
      <c r="AV621" s="54">
        <v>22</v>
      </c>
      <c r="AW621" s="29">
        <v>0.125</v>
      </c>
    </row>
    <row r="622" spans="1:49" x14ac:dyDescent="0.2">
      <c r="A622" s="17" t="str">
        <f t="shared" si="18"/>
        <v>GT-DeepCOVID</v>
      </c>
      <c r="B622" s="17" t="str">
        <f>IF(AND(OR(NOT(IsForecastDateRestricted),AND(D622&gt;=StartDate,D622&lt;=EndDate)),OR(NOT(IsTargetDateRestricted),AND(F622&gt;=FirstTargetDate,F622&lt;=EndTargetDate)),
OR(AND(Is1Week,E622="1 wk ahead inc death"),AND(Is2Week,E622="2 wk ahead inc death"),AND(Is3Week,E622="3 wk ahead inc death"),AND(Is4Week,E622="4 wk ahead inc death")),
OR(NOT(IsActiveModelsOnly),_xlfn.XLOOKUP(C622,'Model Analyzer'!B$4:B$100,'Model Analyzer'!C$4:C$100))),EvalData!C622,"NA")</f>
        <v>GT-DeepCOVID</v>
      </c>
      <c r="C622" s="17" t="s">
        <v>17</v>
      </c>
      <c r="D622" s="36" t="d">
        <v>2020-08-10</v>
      </c>
      <c r="E622" s="17" t="s">
        <v>36</v>
      </c>
      <c r="F622" s="36" t="d">
        <v>2020-08-22</v>
      </c>
      <c r="G622" s="30">
        <v>1016</v>
      </c>
      <c r="H622" s="32">
        <v>7.0999999999999994E-2</v>
      </c>
      <c r="I622" s="28">
        <v>7.3270000000000002E-2</v>
      </c>
      <c r="J622" s="28">
        <v>7.3270000000000002E-2</v>
      </c>
      <c r="K622" s="29">
        <v>0.9</v>
      </c>
      <c r="L622" s="30">
        <v>11</v>
      </c>
      <c r="M622" s="29">
        <v>0.65517000000000003</v>
      </c>
      <c r="N622" s="30">
        <v>44</v>
      </c>
      <c r="O622" s="30">
        <v>12.77</v>
      </c>
      <c r="P622" s="30">
        <v>2295.44</v>
      </c>
      <c r="Q622" s="30">
        <v>62.55</v>
      </c>
      <c r="R622" s="38">
        <v>0.20816999999999999</v>
      </c>
      <c r="S622" s="32">
        <v>-3.0599999999999998E-3</v>
      </c>
      <c r="T622" s="29">
        <v>0.59548999999999996</v>
      </c>
      <c r="U622" s="29">
        <v>0.29992999999999997</v>
      </c>
      <c r="V622" s="29">
        <v>0.47727000000000003</v>
      </c>
      <c r="W622" s="29">
        <v>0.15909000000000001</v>
      </c>
      <c r="X622" s="30">
        <v>160.34</v>
      </c>
      <c r="Y622" s="29">
        <v>0.56681999999999999</v>
      </c>
      <c r="Z622" s="29">
        <v>0.36868000000000001</v>
      </c>
      <c r="AA622" s="29">
        <v>0.42299999999999999</v>
      </c>
      <c r="AB622" s="30">
        <v>14</v>
      </c>
      <c r="AC622" s="29">
        <v>0.5</v>
      </c>
      <c r="AD622" s="30">
        <v>44</v>
      </c>
      <c r="AE622" s="29">
        <v>0.84091000000000005</v>
      </c>
      <c r="AF622" s="33">
        <v>1.996</v>
      </c>
      <c r="AG622" s="33">
        <v>2.484</v>
      </c>
      <c r="AH622" s="33">
        <v>5.8170000000000002</v>
      </c>
      <c r="AI622" s="33">
        <v>35.277000000000001</v>
      </c>
      <c r="AJ622" s="33">
        <v>11.54</v>
      </c>
      <c r="AK622" s="34">
        <v>48.9</v>
      </c>
      <c r="AL622" s="29">
        <v>0.22727</v>
      </c>
      <c r="AM622" s="29">
        <v>0.27272999999999997</v>
      </c>
      <c r="AN622" s="50">
        <v>32494</v>
      </c>
      <c r="AO622" s="30">
        <v>142.1</v>
      </c>
      <c r="AP622" s="29">
        <v>0.35308</v>
      </c>
      <c r="AQ622" s="29">
        <v>0.73712999999999995</v>
      </c>
      <c r="AR622" s="29">
        <v>0.31</v>
      </c>
      <c r="AS622" s="54">
        <v>13</v>
      </c>
      <c r="AT622" s="29">
        <v>0.5</v>
      </c>
      <c r="AU622" s="29">
        <v>0.70406000000000002</v>
      </c>
      <c r="AV622" s="54">
        <v>15</v>
      </c>
      <c r="AW622" s="29">
        <v>0.41666999999999998</v>
      </c>
    </row>
    <row r="623" spans="1:49" x14ac:dyDescent="0.2">
      <c r="A623" s="17" t="str">
        <f t="shared" si="18"/>
        <v>IHME</v>
      </c>
      <c r="B623" s="17" t="str">
        <f>IF(AND(OR(NOT(IsForecastDateRestricted),AND(D623&gt;=StartDate,D623&lt;=EndDate)),OR(NOT(IsTargetDateRestricted),AND(F623&gt;=FirstTargetDate,F623&lt;=EndTargetDate)),
OR(AND(Is1Week,E623="1 wk ahead inc death"),AND(Is2Week,E623="2 wk ahead inc death"),AND(Is3Week,E623="3 wk ahead inc death"),AND(Is4Week,E623="4 wk ahead inc death")),
OR(NOT(IsActiveModelsOnly),_xlfn.XLOOKUP(C623,'Model Analyzer'!B$4:B$100,'Model Analyzer'!C$4:C$100))),EvalData!C623,"NA")</f>
        <v>IHME</v>
      </c>
      <c r="C623" s="17" t="s">
        <v>18</v>
      </c>
      <c r="D623" s="36" t="d">
        <v>2020-08-10</v>
      </c>
      <c r="E623" s="17" t="s">
        <v>36</v>
      </c>
      <c r="F623" s="36" t="d">
        <v>2020-08-22</v>
      </c>
      <c r="G623" s="30">
        <v>2924</v>
      </c>
      <c r="H623" s="32">
        <v>0.191</v>
      </c>
      <c r="I623" s="28">
        <v>0.21088000000000001</v>
      </c>
      <c r="J623" s="28">
        <v>0.21088000000000001</v>
      </c>
      <c r="K623" s="29">
        <v>0.75</v>
      </c>
      <c r="L623" s="30">
        <v>22</v>
      </c>
      <c r="M623" s="29">
        <v>0.27585999999999999</v>
      </c>
      <c r="N623" s="30">
        <v>51</v>
      </c>
      <c r="O623" s="30">
        <v>25.07</v>
      </c>
      <c r="P623" s="30">
        <v>2574.29</v>
      </c>
      <c r="Q623" s="30">
        <v>74.92</v>
      </c>
      <c r="R623" s="38">
        <v>0.30041000000000001</v>
      </c>
      <c r="S623" s="32">
        <v>0.25219000000000003</v>
      </c>
      <c r="T623" s="29">
        <v>0.99607000000000001</v>
      </c>
      <c r="U623" s="29">
        <v>-4.5319999999999999E-2</v>
      </c>
      <c r="V623" s="29">
        <v>0.31373000000000001</v>
      </c>
      <c r="W623" s="29">
        <v>0.21568999999999999</v>
      </c>
      <c r="X623" s="30">
        <v>138.36000000000001</v>
      </c>
      <c r="Y623" s="29">
        <v>0.55323999999999995</v>
      </c>
      <c r="Z623" s="29">
        <v>0.42892999999999998</v>
      </c>
      <c r="AA623" s="29">
        <v>0.19900000000000001</v>
      </c>
      <c r="AB623" s="30">
        <v>21</v>
      </c>
      <c r="AC623" s="29">
        <v>0.23077</v>
      </c>
      <c r="AD623" s="30">
        <v>51</v>
      </c>
      <c r="AE623" s="29">
        <v>0.80391999999999997</v>
      </c>
      <c r="AF623" s="33">
        <v>2.202</v>
      </c>
      <c r="AG623" s="33">
        <v>2.581</v>
      </c>
      <c r="AH623" s="33">
        <v>3.4289999999999998</v>
      </c>
      <c r="AI623" s="33">
        <v>3.93</v>
      </c>
      <c r="AJ623" s="33">
        <v>4.3490000000000002</v>
      </c>
      <c r="AK623" s="34">
        <v>6</v>
      </c>
      <c r="AL623" s="29">
        <v>0.13725000000000001</v>
      </c>
      <c r="AM623" s="29">
        <v>1.9609999999999999E-2</v>
      </c>
      <c r="AN623" s="50">
        <v>55281</v>
      </c>
      <c r="AO623" s="30">
        <v>265.3</v>
      </c>
      <c r="AP623" s="29">
        <v>0.45737</v>
      </c>
      <c r="AQ623" s="29">
        <v>0.95484000000000002</v>
      </c>
      <c r="AR623" s="29">
        <v>0.68100000000000005</v>
      </c>
      <c r="AS623" s="54">
        <v>2</v>
      </c>
      <c r="AT623" s="29">
        <v>0.95833000000000002</v>
      </c>
      <c r="AU623" s="29">
        <v>0.84419</v>
      </c>
      <c r="AV623" s="54">
        <v>8</v>
      </c>
      <c r="AW623" s="29">
        <v>0.70833000000000002</v>
      </c>
    </row>
    <row r="624" spans="1:49" x14ac:dyDescent="0.2">
      <c r="A624" s="17" t="str">
        <f t="shared" si="18"/>
        <v>JCB</v>
      </c>
      <c r="B624" s="17" t="str">
        <f>IF(AND(OR(NOT(IsForecastDateRestricted),AND(D624&gt;=StartDate,D624&lt;=EndDate)),OR(NOT(IsTargetDateRestricted),AND(F624&gt;=FirstTargetDate,F624&lt;=EndTargetDate)),
OR(AND(Is1Week,E624="1 wk ahead inc death"),AND(Is2Week,E624="2 wk ahead inc death"),AND(Is3Week,E624="3 wk ahead inc death"),AND(Is4Week,E624="4 wk ahead inc death")),
OR(NOT(IsActiveModelsOnly),_xlfn.XLOOKUP(C624,'Model Analyzer'!B$4:B$100,'Model Analyzer'!C$4:C$100))),EvalData!C624,"NA")</f>
        <v>JCB</v>
      </c>
      <c r="C624" s="17" t="s">
        <v>45</v>
      </c>
      <c r="D624" s="36" t="d">
        <v>2020-08-10</v>
      </c>
      <c r="E624" s="17" t="s">
        <v>36</v>
      </c>
      <c r="F624" s="36" t="d">
        <v>2020-08-22</v>
      </c>
      <c r="G624" s="30">
        <v>1849</v>
      </c>
      <c r="H624" s="32">
        <v>0.125</v>
      </c>
      <c r="I624" s="28">
        <v>0.13335</v>
      </c>
      <c r="J624" s="28">
        <v>0.13335</v>
      </c>
      <c r="K624" s="29">
        <v>0.75</v>
      </c>
      <c r="L624" s="30">
        <v>20</v>
      </c>
      <c r="M624" s="29">
        <v>0.34483000000000003</v>
      </c>
      <c r="N624" s="30">
        <v>51</v>
      </c>
      <c r="O624" s="30">
        <v>12.44</v>
      </c>
      <c r="P624" s="30">
        <v>1214.55</v>
      </c>
      <c r="Q624" s="30">
        <v>44.49</v>
      </c>
      <c r="R624" s="38">
        <v>0.23199</v>
      </c>
      <c r="S624" s="32">
        <v>0.22957</v>
      </c>
      <c r="T624" s="29">
        <v>0.54547000000000001</v>
      </c>
      <c r="U624" s="29">
        <v>0.27435999999999999</v>
      </c>
      <c r="V624" s="29">
        <v>0.39216000000000001</v>
      </c>
      <c r="W624" s="29">
        <v>0.15686</v>
      </c>
      <c r="X624" s="30">
        <v>64.97</v>
      </c>
      <c r="Y624" s="29">
        <v>0.48720000000000002</v>
      </c>
      <c r="Z624" s="29">
        <v>0.37280000000000002</v>
      </c>
      <c r="AA624" s="29">
        <v>0.44800000000000001</v>
      </c>
      <c r="AB624" s="30">
        <v>12</v>
      </c>
      <c r="AC624" s="29">
        <v>0.57691999999999999</v>
      </c>
    </row>
    <row r="625" spans="1:49" x14ac:dyDescent="0.2">
      <c r="A625" s="17" t="str">
        <f t="shared" si="18"/>
        <v>JHU</v>
      </c>
      <c r="B625" s="17" t="str">
        <f>IF(AND(OR(NOT(IsForecastDateRestricted),AND(D625&gt;=StartDate,D625&lt;=EndDate)),OR(NOT(IsTargetDateRestricted),AND(F625&gt;=FirstTargetDate,F625&lt;=EndTargetDate)),
OR(AND(Is1Week,E625="1 wk ahead inc death"),AND(Is2Week,E625="2 wk ahead inc death"),AND(Is3Week,E625="3 wk ahead inc death"),AND(Is4Week,E625="4 wk ahead inc death")),
OR(NOT(IsActiveModelsOnly),_xlfn.XLOOKUP(C625,'Model Analyzer'!B$4:B$100,'Model Analyzer'!C$4:C$100))),EvalData!C625,"NA")</f>
        <v>JHU</v>
      </c>
      <c r="C625" s="17" t="s">
        <v>19</v>
      </c>
      <c r="D625" s="36" t="d">
        <v>2020-08-10</v>
      </c>
      <c r="E625" s="17" t="s">
        <v>36</v>
      </c>
      <c r="F625" s="36" t="d">
        <v>2020-08-22</v>
      </c>
      <c r="G625" s="30">
        <v>3512</v>
      </c>
      <c r="H625" s="32">
        <v>0.22600000000000001</v>
      </c>
      <c r="I625" s="28">
        <v>0.25328000000000001</v>
      </c>
      <c r="J625" s="28">
        <v>0.25328000000000001</v>
      </c>
      <c r="K625" s="29">
        <v>0.75</v>
      </c>
      <c r="L625" s="30">
        <v>23</v>
      </c>
      <c r="M625" s="29">
        <v>0.24138000000000001</v>
      </c>
      <c r="N625" s="30">
        <v>51</v>
      </c>
      <c r="O625" s="30">
        <v>30.05</v>
      </c>
      <c r="P625" s="30">
        <v>5105.8100000000004</v>
      </c>
      <c r="Q625" s="30">
        <v>97.61</v>
      </c>
      <c r="R625" s="38">
        <v>0.46322000000000002</v>
      </c>
      <c r="S625" s="32">
        <v>0.57894999999999996</v>
      </c>
      <c r="T625" s="29">
        <v>1.1010800000000001</v>
      </c>
      <c r="U625" s="29">
        <v>1.02138</v>
      </c>
      <c r="V625" s="29">
        <v>0.19608</v>
      </c>
      <c r="W625" s="29">
        <v>0.35293999999999998</v>
      </c>
      <c r="X625" s="30">
        <v>141.44999999999999</v>
      </c>
      <c r="Y625" s="29">
        <v>1.1092599999999999</v>
      </c>
      <c r="Z625" s="29">
        <v>0.59484999999999999</v>
      </c>
      <c r="AA625" s="29">
        <v>6.7000000000000004E-2</v>
      </c>
      <c r="AB625" s="30">
        <v>25</v>
      </c>
      <c r="AC625" s="29">
        <v>7.6920000000000002E-2</v>
      </c>
      <c r="AD625" s="30">
        <v>51</v>
      </c>
      <c r="AE625" s="29">
        <v>0.88234999999999997</v>
      </c>
      <c r="AF625" s="33">
        <v>3</v>
      </c>
      <c r="AG625" s="33">
        <v>3.649</v>
      </c>
      <c r="AH625" s="33">
        <v>8.7100000000000009</v>
      </c>
      <c r="AI625" s="33">
        <v>40.603999999999999</v>
      </c>
      <c r="AJ625" s="33">
        <v>20.634</v>
      </c>
      <c r="AK625" s="34">
        <v>114</v>
      </c>
      <c r="AL625" s="29">
        <v>0.29411999999999999</v>
      </c>
      <c r="AM625" s="29">
        <v>0.35293999999999998</v>
      </c>
      <c r="AN625" s="50">
        <v>38010</v>
      </c>
      <c r="AO625" s="30">
        <v>373.6</v>
      </c>
      <c r="AP625" s="29">
        <v>0.25805</v>
      </c>
      <c r="AQ625" s="29">
        <v>0.53873000000000004</v>
      </c>
      <c r="AR625" s="29">
        <v>0.248</v>
      </c>
      <c r="AS625" s="54">
        <v>19</v>
      </c>
      <c r="AT625" s="29">
        <v>0.25</v>
      </c>
      <c r="AU625" s="29">
        <v>0.71601999999999999</v>
      </c>
      <c r="AV625" s="54">
        <v>14</v>
      </c>
      <c r="AW625" s="29">
        <v>0.45833000000000002</v>
      </c>
    </row>
    <row r="626" spans="1:49" x14ac:dyDescent="0.2">
      <c r="A626" s="17" t="str">
        <f t="shared" si="18"/>
        <v>Karlen</v>
      </c>
      <c r="B626" s="17" t="str">
        <f>IF(AND(OR(NOT(IsForecastDateRestricted),AND(D626&gt;=StartDate,D626&lt;=EndDate)),OR(NOT(IsTargetDateRestricted),AND(F626&gt;=FirstTargetDate,F626&lt;=EndTargetDate)),
OR(AND(Is1Week,E626="1 wk ahead inc death"),AND(Is2Week,E626="2 wk ahead inc death"),AND(Is3Week,E626="3 wk ahead inc death"),AND(Is4Week,E626="4 wk ahead inc death")),
OR(NOT(IsActiveModelsOnly),_xlfn.XLOOKUP(C626,'Model Analyzer'!B$4:B$100,'Model Analyzer'!C$4:C$100))),EvalData!C626,"NA")</f>
        <v>Karlen</v>
      </c>
      <c r="C626" s="17" t="s">
        <v>46</v>
      </c>
      <c r="D626" s="36" t="d">
        <v>2020-08-10</v>
      </c>
      <c r="E626" s="17" t="s">
        <v>36</v>
      </c>
      <c r="F626" s="36" t="d">
        <v>2020-08-22</v>
      </c>
      <c r="G626" s="30">
        <v>3611</v>
      </c>
      <c r="H626" s="32">
        <v>0.23100000000000001</v>
      </c>
      <c r="I626" s="28">
        <v>0.26041999999999998</v>
      </c>
      <c r="J626" s="28">
        <v>0.26041999999999998</v>
      </c>
      <c r="K626" s="29">
        <v>0.75</v>
      </c>
      <c r="L626" s="30">
        <v>24</v>
      </c>
      <c r="M626" s="29">
        <v>0.2069</v>
      </c>
      <c r="N626" s="30">
        <v>51</v>
      </c>
      <c r="O626" s="30">
        <v>9.66</v>
      </c>
      <c r="P626" s="30">
        <v>2257.62</v>
      </c>
      <c r="Q626" s="30">
        <v>83.71</v>
      </c>
      <c r="R626" s="38">
        <v>0.28359000000000001</v>
      </c>
      <c r="S626" s="32">
        <v>0.26899000000000001</v>
      </c>
      <c r="T626" s="29">
        <v>0.48105999999999999</v>
      </c>
      <c r="U626" s="29">
        <v>0.34094000000000002</v>
      </c>
      <c r="V626" s="29">
        <v>0.37254999999999999</v>
      </c>
      <c r="W626" s="29">
        <v>9.8040000000000002E-2</v>
      </c>
      <c r="X626" s="30">
        <v>164.92</v>
      </c>
      <c r="Y626" s="29">
        <v>0.48013</v>
      </c>
      <c r="Z626" s="29">
        <v>0.37858000000000003</v>
      </c>
      <c r="AA626" s="29">
        <v>0.39100000000000001</v>
      </c>
      <c r="AB626" s="30">
        <v>15</v>
      </c>
      <c r="AC626" s="29">
        <v>0.46154000000000001</v>
      </c>
      <c r="AD626" s="30">
        <v>51</v>
      </c>
      <c r="AE626" s="29">
        <v>0.72548999999999997</v>
      </c>
      <c r="AF626" s="33">
        <v>1.508</v>
      </c>
      <c r="AG626" s="33">
        <v>1.8149999999999999</v>
      </c>
      <c r="AH626" s="33">
        <v>2.7970000000000002</v>
      </c>
      <c r="AI626" s="33">
        <v>12.972</v>
      </c>
      <c r="AJ626" s="33">
        <v>9.3800000000000008</v>
      </c>
      <c r="AK626" s="34">
        <v>38</v>
      </c>
      <c r="AL626" s="29">
        <v>7.843E-2</v>
      </c>
      <c r="AM626" s="29">
        <v>0.23529</v>
      </c>
      <c r="AN626" s="50">
        <v>56324</v>
      </c>
      <c r="AO626" s="30">
        <v>227</v>
      </c>
      <c r="AP626" s="29">
        <v>0.47447</v>
      </c>
      <c r="AQ626" s="29">
        <v>0.99053000000000002</v>
      </c>
      <c r="AR626" s="29">
        <v>0.433</v>
      </c>
      <c r="AS626" s="54">
        <v>10</v>
      </c>
      <c r="AT626" s="29">
        <v>0.625</v>
      </c>
      <c r="AU626" s="29">
        <v>0.76358000000000004</v>
      </c>
      <c r="AV626" s="54">
        <v>12</v>
      </c>
      <c r="AW626" s="29">
        <v>0.54166999999999998</v>
      </c>
    </row>
    <row r="627" spans="1:49" x14ac:dyDescent="0.2">
      <c r="A627" s="17" t="str">
        <f t="shared" si="18"/>
        <v>LANL</v>
      </c>
      <c r="B627" s="17" t="str">
        <f>IF(AND(OR(NOT(IsForecastDateRestricted),AND(D627&gt;=StartDate,D627&lt;=EndDate)),OR(NOT(IsTargetDateRestricted),AND(F627&gt;=FirstTargetDate,F627&lt;=EndTargetDate)),
OR(AND(Is1Week,E627="1 wk ahead inc death"),AND(Is2Week,E627="2 wk ahead inc death"),AND(Is3Week,E627="3 wk ahead inc death"),AND(Is4Week,E627="4 wk ahead inc death")),
OR(NOT(IsActiveModelsOnly),_xlfn.XLOOKUP(C627,'Model Analyzer'!B$4:B$100,'Model Analyzer'!C$4:C$100))),EvalData!C627,"NA")</f>
        <v>LANL</v>
      </c>
      <c r="C627" s="17" t="s">
        <v>20</v>
      </c>
      <c r="D627" s="36" t="d">
        <v>2020-08-10</v>
      </c>
      <c r="E627" s="17" t="s">
        <v>36</v>
      </c>
      <c r="F627" s="36" t="d">
        <v>2020-08-22</v>
      </c>
      <c r="G627" s="30">
        <v>-3301</v>
      </c>
      <c r="H627" s="32">
        <v>-0.27200000000000002</v>
      </c>
      <c r="I627" s="28">
        <v>-0.23805999999999999</v>
      </c>
      <c r="J627" s="28">
        <v>-0.31245000000000001</v>
      </c>
      <c r="K627" s="29">
        <v>0</v>
      </c>
      <c r="L627" s="30">
        <v>25</v>
      </c>
      <c r="M627" s="29">
        <v>0.17241000000000001</v>
      </c>
      <c r="N627" s="30">
        <v>51</v>
      </c>
      <c r="O627" s="30">
        <v>21.38</v>
      </c>
      <c r="P627" s="30">
        <v>1445.68</v>
      </c>
      <c r="Q627" s="30">
        <v>75.290000000000006</v>
      </c>
      <c r="R627" s="38">
        <v>0.36510999999999999</v>
      </c>
      <c r="S627" s="32">
        <v>-0.29455999999999999</v>
      </c>
      <c r="T627" s="29">
        <v>0.58372000000000002</v>
      </c>
      <c r="U627" s="29">
        <v>-0.42192000000000002</v>
      </c>
      <c r="V627" s="29">
        <v>0.29411999999999999</v>
      </c>
      <c r="W627" s="29">
        <v>0.23529</v>
      </c>
      <c r="X627" s="30">
        <v>146.11000000000001</v>
      </c>
      <c r="Y627" s="29">
        <v>0.37430000000000002</v>
      </c>
      <c r="Z627" s="29">
        <v>0.44081999999999999</v>
      </c>
      <c r="AA627" s="29">
        <v>0.21099999999999999</v>
      </c>
      <c r="AB627" s="30">
        <v>20</v>
      </c>
      <c r="AC627" s="29">
        <v>0.26923000000000002</v>
      </c>
      <c r="AD627" s="30">
        <v>51</v>
      </c>
      <c r="AE627" s="29">
        <v>1</v>
      </c>
      <c r="AF627" s="33">
        <v>5.8010000000000002</v>
      </c>
      <c r="AG627" s="33">
        <v>7.8730000000000002</v>
      </c>
      <c r="AH627" s="33">
        <v>11.37</v>
      </c>
      <c r="AI627" s="33">
        <v>30.995999999999999</v>
      </c>
      <c r="AJ627" s="33">
        <v>36.5</v>
      </c>
      <c r="AK627" s="34">
        <v>104</v>
      </c>
      <c r="AL627" s="29">
        <v>0.37254999999999999</v>
      </c>
      <c r="AM627" s="29">
        <v>0.56862999999999997</v>
      </c>
      <c r="AN627" s="50">
        <v>20430</v>
      </c>
      <c r="AO627" s="30">
        <v>145.4</v>
      </c>
      <c r="AP627" s="29">
        <v>0.15651000000000001</v>
      </c>
      <c r="AQ627" s="29">
        <v>0.32674999999999998</v>
      </c>
      <c r="AR627" s="29">
        <v>6.2E-2</v>
      </c>
      <c r="AS627" s="54">
        <v>24</v>
      </c>
      <c r="AT627" s="29">
        <v>4.1669999999999999E-2</v>
      </c>
      <c r="AU627" s="29">
        <v>0.54673000000000005</v>
      </c>
      <c r="AV627" s="54">
        <v>18</v>
      </c>
      <c r="AW627" s="29">
        <v>0.29166999999999998</v>
      </c>
    </row>
    <row r="628" spans="1:49" x14ac:dyDescent="0.2">
      <c r="A628" s="17" t="str">
        <f t="shared" si="18"/>
        <v>LNQ</v>
      </c>
      <c r="B628" s="17" t="str">
        <f>IF(AND(OR(NOT(IsForecastDateRestricted),AND(D628&gt;=StartDate,D628&lt;=EndDate)),OR(NOT(IsTargetDateRestricted),AND(F628&gt;=FirstTargetDate,F628&lt;=EndTargetDate)),
OR(AND(Is1Week,E628="1 wk ahead inc death"),AND(Is2Week,E628="2 wk ahead inc death"),AND(Is3Week,E628="3 wk ahead inc death"),AND(Is4Week,E628="4 wk ahead inc death")),
OR(NOT(IsActiveModelsOnly),_xlfn.XLOOKUP(C628,'Model Analyzer'!B$4:B$100,'Model Analyzer'!C$4:C$100))),EvalData!C628,"NA")</f>
        <v>LNQ</v>
      </c>
      <c r="C628" s="17" t="s">
        <v>47</v>
      </c>
      <c r="D628" s="36" t="d">
        <v>2020-08-10</v>
      </c>
      <c r="E628" s="17" t="s">
        <v>36</v>
      </c>
      <c r="F628" s="36" t="d">
        <v>2020-08-22</v>
      </c>
      <c r="G628" s="30">
        <v>1056</v>
      </c>
      <c r="H628" s="32">
        <v>7.2999999999999995E-2</v>
      </c>
      <c r="I628" s="28">
        <v>7.6160000000000005E-2</v>
      </c>
      <c r="J628" s="28">
        <v>7.6160000000000005E-2</v>
      </c>
      <c r="K628" s="29">
        <v>0.9</v>
      </c>
      <c r="L628" s="30">
        <v>13</v>
      </c>
      <c r="M628" s="29">
        <v>0.58621000000000001</v>
      </c>
      <c r="N628" s="30">
        <v>51</v>
      </c>
      <c r="O628" s="30">
        <v>27.77</v>
      </c>
      <c r="P628" s="30">
        <v>554.79</v>
      </c>
      <c r="Q628" s="30">
        <v>40.29</v>
      </c>
      <c r="R628" s="38">
        <v>0.24464</v>
      </c>
      <c r="S628" s="32">
        <v>-0.20971999999999999</v>
      </c>
      <c r="T628" s="29">
        <v>0.57489000000000001</v>
      </c>
      <c r="U628" s="29">
        <v>-0.48730000000000001</v>
      </c>
      <c r="V628" s="29">
        <v>0.54901999999999995</v>
      </c>
      <c r="W628" s="29">
        <v>0.15686</v>
      </c>
      <c r="X628" s="30">
        <v>82.24</v>
      </c>
      <c r="Y628" s="29">
        <v>0.27933999999999998</v>
      </c>
      <c r="Z628" s="29">
        <v>0.37325000000000003</v>
      </c>
      <c r="AA628" s="29">
        <v>0.378</v>
      </c>
      <c r="AB628" s="30">
        <v>16</v>
      </c>
      <c r="AC628" s="29">
        <v>0.42308000000000001</v>
      </c>
      <c r="AD628" s="30">
        <v>51</v>
      </c>
      <c r="AE628" s="29">
        <v>1</v>
      </c>
      <c r="AF628" s="33">
        <v>7.0869999999999997</v>
      </c>
      <c r="AG628" s="33">
        <v>10.987</v>
      </c>
      <c r="AH628" s="33">
        <v>24.832999999999998</v>
      </c>
      <c r="AI628" s="33">
        <v>59.66</v>
      </c>
      <c r="AJ628" s="33">
        <v>86</v>
      </c>
      <c r="AK628" s="34">
        <v>164</v>
      </c>
      <c r="AL628" s="29">
        <v>0.19608</v>
      </c>
      <c r="AM628" s="29">
        <v>0.76471</v>
      </c>
      <c r="AN628" s="50">
        <v>25466</v>
      </c>
      <c r="AO628" s="30">
        <v>191.9</v>
      </c>
      <c r="AP628" s="29">
        <v>0.11108999999999999</v>
      </c>
      <c r="AQ628" s="29">
        <v>0.23191999999999999</v>
      </c>
      <c r="AR628" s="29">
        <v>4.1000000000000002E-2</v>
      </c>
      <c r="AS628" s="54">
        <v>25</v>
      </c>
      <c r="AT628" s="29">
        <v>0</v>
      </c>
      <c r="AU628" s="29">
        <v>0.41005999999999998</v>
      </c>
      <c r="AV628" s="54">
        <v>21</v>
      </c>
      <c r="AW628" s="29">
        <v>0.16667000000000001</v>
      </c>
    </row>
    <row r="629" spans="1:49" x14ac:dyDescent="0.2">
      <c r="A629" s="17" t="str">
        <f t="shared" si="18"/>
        <v>LSHTM</v>
      </c>
      <c r="B629" s="17" t="str">
        <f>IF(AND(OR(NOT(IsForecastDateRestricted),AND(D629&gt;=StartDate,D629&lt;=EndDate)),OR(NOT(IsTargetDateRestricted),AND(F629&gt;=FirstTargetDate,F629&lt;=EndTargetDate)),
OR(AND(Is1Week,E629="1 wk ahead inc death"),AND(Is2Week,E629="2 wk ahead inc death"),AND(Is3Week,E629="3 wk ahead inc death"),AND(Is4Week,E629="4 wk ahead inc death")),
OR(NOT(IsActiveModelsOnly),_xlfn.XLOOKUP(C629,'Model Analyzer'!B$4:B$100,'Model Analyzer'!C$4:C$100))),EvalData!C629,"NA")</f>
        <v>LSHTM</v>
      </c>
      <c r="C629" s="17" t="s">
        <v>21</v>
      </c>
      <c r="D629" s="36" t="d">
        <v>2020-08-10</v>
      </c>
      <c r="E629" s="17" t="s">
        <v>36</v>
      </c>
      <c r="F629" s="36" t="d">
        <v>2020-08-22</v>
      </c>
      <c r="G629" s="30">
        <v>1601</v>
      </c>
      <c r="H629" s="32">
        <v>0.109</v>
      </c>
      <c r="I629" s="28">
        <v>0.11545999999999999</v>
      </c>
      <c r="J629" s="28">
        <v>0.11545999999999999</v>
      </c>
      <c r="K629" s="29">
        <v>0.75</v>
      </c>
      <c r="L629" s="30">
        <v>19</v>
      </c>
      <c r="M629" s="29">
        <v>0.37930999999999998</v>
      </c>
      <c r="N629" s="30">
        <v>27</v>
      </c>
      <c r="O629" s="30">
        <v>1.61</v>
      </c>
      <c r="P629" s="30">
        <v>499.79</v>
      </c>
      <c r="Q629" s="30">
        <v>77.81</v>
      </c>
      <c r="R629" s="38">
        <v>0.13558000000000001</v>
      </c>
      <c r="S629" s="32">
        <v>5.5059999999999998E-2</v>
      </c>
      <c r="T629" s="29">
        <v>0.22492999999999999</v>
      </c>
      <c r="U629" s="29">
        <v>7.4000000000000003E-3</v>
      </c>
      <c r="V629" s="29">
        <v>0.66666999999999998</v>
      </c>
      <c r="W629" s="29">
        <v>0</v>
      </c>
      <c r="X629" s="30">
        <v>140.1</v>
      </c>
      <c r="Y629" s="29">
        <v>0.19353000000000001</v>
      </c>
      <c r="Z629" s="29">
        <v>0.18795999999999999</v>
      </c>
      <c r="AA629" s="29">
        <v>0.68200000000000005</v>
      </c>
      <c r="AB629" s="30">
        <v>6</v>
      </c>
      <c r="AC629" s="29">
        <v>0.80769000000000002</v>
      </c>
      <c r="AD629" s="30">
        <v>27</v>
      </c>
      <c r="AE629" s="29">
        <v>1</v>
      </c>
      <c r="AF629" s="33">
        <v>2.3879999999999999</v>
      </c>
      <c r="AG629" s="33">
        <v>3.18</v>
      </c>
      <c r="AH629" s="33">
        <v>4.6970000000000001</v>
      </c>
      <c r="AI629" s="33">
        <v>181.03899999999999</v>
      </c>
      <c r="AJ629" s="33">
        <v>13.36</v>
      </c>
      <c r="AK629" s="34">
        <v>49.500999999999998</v>
      </c>
      <c r="AL629" s="29">
        <v>0.25925999999999999</v>
      </c>
      <c r="AM629" s="29">
        <v>0.25925999999999999</v>
      </c>
      <c r="AN629" s="50">
        <v>24641</v>
      </c>
      <c r="AO629" s="30">
        <v>81.3</v>
      </c>
      <c r="AP629" s="29">
        <v>0.32776</v>
      </c>
      <c r="AQ629" s="29">
        <v>0.68425000000000002</v>
      </c>
      <c r="AR629" s="29">
        <v>0.26800000000000002</v>
      </c>
      <c r="AS629" s="54">
        <v>17</v>
      </c>
      <c r="AT629" s="29">
        <v>0.33333000000000002</v>
      </c>
      <c r="AU629" s="29">
        <v>0.47663</v>
      </c>
      <c r="AV629" s="54">
        <v>19</v>
      </c>
      <c r="AW629" s="29">
        <v>0.25</v>
      </c>
    </row>
    <row r="630" spans="1:49" x14ac:dyDescent="0.2">
      <c r="A630" s="17" t="str">
        <f t="shared" si="18"/>
        <v>MOBS</v>
      </c>
      <c r="B630" s="17" t="str">
        <f>IF(AND(OR(NOT(IsForecastDateRestricted),AND(D630&gt;=StartDate,D630&lt;=EndDate)),OR(NOT(IsTargetDateRestricted),AND(F630&gt;=FirstTargetDate,F630&lt;=EndTargetDate)),
OR(AND(Is1Week,E630="1 wk ahead inc death"),AND(Is2Week,E630="2 wk ahead inc death"),AND(Is3Week,E630="3 wk ahead inc death"),AND(Is4Week,E630="4 wk ahead inc death")),
OR(NOT(IsActiveModelsOnly),_xlfn.XLOOKUP(C630,'Model Analyzer'!B$4:B$100,'Model Analyzer'!C$4:C$100))),EvalData!C630,"NA")</f>
        <v>MOBS</v>
      </c>
      <c r="C630" s="17" t="s">
        <v>24</v>
      </c>
      <c r="D630" s="36" t="d">
        <v>2020-08-10</v>
      </c>
      <c r="E630" s="17" t="s">
        <v>36</v>
      </c>
      <c r="F630" s="36" t="d">
        <v>2020-08-22</v>
      </c>
      <c r="G630" s="30">
        <v>-1040</v>
      </c>
      <c r="H630" s="32">
        <v>-7.8E-2</v>
      </c>
      <c r="I630" s="28">
        <v>-7.4999999999999997E-2</v>
      </c>
      <c r="J630" s="28">
        <v>-8.1089999999999995E-2</v>
      </c>
      <c r="K630" s="29">
        <v>0.9</v>
      </c>
      <c r="L630" s="30">
        <v>15</v>
      </c>
      <c r="M630" s="29">
        <v>0.51724000000000003</v>
      </c>
      <c r="N630" s="30">
        <v>50</v>
      </c>
      <c r="O630" s="30">
        <v>18.309999999999999</v>
      </c>
      <c r="P630" s="30">
        <v>1659.54</v>
      </c>
      <c r="Q630" s="30">
        <v>60.9</v>
      </c>
      <c r="R630" s="38">
        <v>0.23966999999999999</v>
      </c>
      <c r="S630" s="32">
        <v>-3.8100000000000002E-2</v>
      </c>
      <c r="T630" s="29">
        <v>0.71294000000000002</v>
      </c>
      <c r="U630" s="29">
        <v>-5.7160000000000002E-2</v>
      </c>
      <c r="V630" s="29">
        <v>0.46</v>
      </c>
      <c r="W630" s="29">
        <v>0.28000000000000003</v>
      </c>
      <c r="X630" s="30">
        <v>131.55000000000001</v>
      </c>
      <c r="Y630" s="29">
        <v>0.51814000000000004</v>
      </c>
      <c r="Z630" s="29">
        <v>0.43224000000000001</v>
      </c>
      <c r="AA630" s="29">
        <v>0.44500000000000001</v>
      </c>
      <c r="AB630" s="30">
        <v>13</v>
      </c>
      <c r="AC630" s="29">
        <v>0.53846000000000005</v>
      </c>
      <c r="AD630" s="30">
        <v>50</v>
      </c>
      <c r="AE630" s="29">
        <v>0.8</v>
      </c>
      <c r="AF630" s="33">
        <v>1.71</v>
      </c>
      <c r="AG630" s="33">
        <v>2.468</v>
      </c>
      <c r="AH630" s="33">
        <v>3.7879999999999998</v>
      </c>
      <c r="AI630" s="33">
        <v>14.486000000000001</v>
      </c>
      <c r="AJ630" s="33">
        <v>7.8739999999999997</v>
      </c>
      <c r="AK630" s="34">
        <v>15.775</v>
      </c>
      <c r="AL630" s="29">
        <v>0.22</v>
      </c>
      <c r="AM630" s="29">
        <v>0.12</v>
      </c>
      <c r="AN630" s="50">
        <v>40116</v>
      </c>
      <c r="AO630" s="30">
        <v>233.7</v>
      </c>
      <c r="AP630" s="29">
        <v>0.41775000000000001</v>
      </c>
      <c r="AQ630" s="29">
        <v>0.87212999999999996</v>
      </c>
      <c r="AR630" s="29">
        <v>0.47499999999999998</v>
      </c>
      <c r="AS630" s="54">
        <v>8</v>
      </c>
      <c r="AT630" s="29">
        <v>0.70833000000000002</v>
      </c>
      <c r="AU630" s="29">
        <v>0.80955999999999995</v>
      </c>
      <c r="AV630" s="54">
        <v>11</v>
      </c>
      <c r="AW630" s="29">
        <v>0.58333000000000002</v>
      </c>
    </row>
    <row r="631" spans="1:49" x14ac:dyDescent="0.2">
      <c r="A631" s="17" t="str">
        <f t="shared" si="18"/>
        <v>NotreDame-Mobility</v>
      </c>
      <c r="B631" s="17" t="str">
        <f>IF(AND(OR(NOT(IsForecastDateRestricted),AND(D631&gt;=StartDate,D631&lt;=EndDate)),OR(NOT(IsTargetDateRestricted),AND(F631&gt;=FirstTargetDate,F631&lt;=EndTargetDate)),
OR(AND(Is1Week,E631="1 wk ahead inc death"),AND(Is2Week,E631="2 wk ahead inc death"),AND(Is3Week,E631="3 wk ahead inc death"),AND(Is4Week,E631="4 wk ahead inc death")),
OR(NOT(IsActiveModelsOnly),_xlfn.XLOOKUP(C631,'Model Analyzer'!B$4:B$100,'Model Analyzer'!C$4:C$100))),EvalData!C631,"NA")</f>
        <v>NotreDame-Mobility</v>
      </c>
      <c r="C631" s="17" t="s">
        <v>25</v>
      </c>
      <c r="D631" s="36" t="d">
        <v>2020-08-10</v>
      </c>
      <c r="E631" s="17" t="s">
        <v>36</v>
      </c>
      <c r="F631" s="36" t="d">
        <v>2020-08-22</v>
      </c>
      <c r="G631" s="30">
        <v>13</v>
      </c>
      <c r="H631" s="32">
        <v>1E-3</v>
      </c>
      <c r="I631" s="28">
        <v>9.3999999999999997E-4</v>
      </c>
      <c r="J631" s="28">
        <v>9.3999999999999997E-4</v>
      </c>
      <c r="K631" s="29">
        <v>1</v>
      </c>
      <c r="L631" s="30">
        <v>1</v>
      </c>
      <c r="M631" s="29">
        <v>1</v>
      </c>
      <c r="N631" s="30">
        <v>51</v>
      </c>
      <c r="O631" s="30">
        <v>22.15</v>
      </c>
      <c r="P631" s="30">
        <v>2733.54</v>
      </c>
      <c r="Q631" s="30">
        <v>99.02</v>
      </c>
      <c r="R631" s="38">
        <v>0.32878000000000002</v>
      </c>
      <c r="S631" s="32">
        <v>-0.13883999999999999</v>
      </c>
      <c r="T631" s="29">
        <v>0.84074000000000004</v>
      </c>
      <c r="U631" s="29">
        <v>-0.10242</v>
      </c>
      <c r="V631" s="29">
        <v>0.31373000000000001</v>
      </c>
      <c r="W631" s="29">
        <v>0.29411999999999999</v>
      </c>
      <c r="X631" s="30">
        <v>248.51</v>
      </c>
      <c r="Y631" s="29">
        <v>0.59414</v>
      </c>
      <c r="Z631" s="29">
        <v>0.49636000000000002</v>
      </c>
      <c r="AA631" s="29">
        <v>0.22800000000000001</v>
      </c>
      <c r="AB631" s="30">
        <v>19</v>
      </c>
      <c r="AC631" s="29">
        <v>0.30769000000000002</v>
      </c>
      <c r="AD631" s="30">
        <v>51</v>
      </c>
      <c r="AE631" s="29">
        <v>0.82352999999999998</v>
      </c>
      <c r="AF631" s="33">
        <v>2.39</v>
      </c>
      <c r="AG631" s="33">
        <v>5.23</v>
      </c>
      <c r="AH631" s="33">
        <v>13.75</v>
      </c>
      <c r="AI631" s="33">
        <v>51.679000000000002</v>
      </c>
      <c r="AJ631" s="33">
        <v>45.3</v>
      </c>
      <c r="AK631" s="34">
        <v>101.667</v>
      </c>
      <c r="AL631" s="29">
        <v>0.15686</v>
      </c>
      <c r="AM631" s="29">
        <v>0.49020000000000002</v>
      </c>
      <c r="AN631" s="50">
        <v>59681</v>
      </c>
      <c r="AO631" s="30">
        <v>223.3</v>
      </c>
      <c r="AP631" s="29">
        <v>0.21958</v>
      </c>
      <c r="AQ631" s="29">
        <v>0.45840999999999998</v>
      </c>
      <c r="AR631" s="29">
        <v>0.186</v>
      </c>
      <c r="AS631" s="54">
        <v>21</v>
      </c>
      <c r="AT631" s="29">
        <v>0.16667000000000001</v>
      </c>
      <c r="AU631" s="29">
        <v>0.57355</v>
      </c>
      <c r="AV631" s="54">
        <v>17</v>
      </c>
      <c r="AW631" s="29">
        <v>0.33333000000000002</v>
      </c>
    </row>
    <row r="632" spans="1:49" x14ac:dyDescent="0.2">
      <c r="A632" s="17" t="str">
        <f t="shared" si="18"/>
        <v>Oliver Wyman</v>
      </c>
      <c r="B632" s="17" t="str">
        <f>IF(AND(OR(NOT(IsForecastDateRestricted),AND(D632&gt;=StartDate,D632&lt;=EndDate)),OR(NOT(IsTargetDateRestricted),AND(F632&gt;=FirstTargetDate,F632&lt;=EndTargetDate)),
OR(AND(Is1Week,E632="1 wk ahead inc death"),AND(Is2Week,E632="2 wk ahead inc death"),AND(Is3Week,E632="3 wk ahead inc death"),AND(Is4Week,E632="4 wk ahead inc death")),
OR(NOT(IsActiveModelsOnly),_xlfn.XLOOKUP(C632,'Model Analyzer'!B$4:B$100,'Model Analyzer'!C$4:C$100))),EvalData!C632,"NA")</f>
        <v>Oliver Wyman</v>
      </c>
      <c r="C632" s="17" t="s">
        <v>26</v>
      </c>
      <c r="D632" s="36" t="d">
        <v>2020-08-10</v>
      </c>
      <c r="E632" s="17" t="s">
        <v>36</v>
      </c>
      <c r="F632" s="36" t="d">
        <v>2020-08-22</v>
      </c>
      <c r="G632" s="30">
        <v>-492</v>
      </c>
      <c r="H632" s="32">
        <v>-3.5999999999999997E-2</v>
      </c>
      <c r="I632" s="28">
        <v>-3.5479999999999998E-2</v>
      </c>
      <c r="J632" s="28">
        <v>-3.6790000000000003E-2</v>
      </c>
      <c r="K632" s="29">
        <v>1</v>
      </c>
      <c r="L632" s="30">
        <v>7</v>
      </c>
      <c r="M632" s="29">
        <v>0.79310000000000003</v>
      </c>
      <c r="N632" s="30">
        <v>51</v>
      </c>
      <c r="O632" s="30">
        <v>8.48</v>
      </c>
      <c r="P632" s="30">
        <v>532.75</v>
      </c>
      <c r="Q632" s="30">
        <v>37.65</v>
      </c>
      <c r="R632" s="38">
        <v>0.17879999999999999</v>
      </c>
      <c r="S632" s="32">
        <v>-8.3650000000000002E-2</v>
      </c>
      <c r="T632" s="29">
        <v>0.39711000000000002</v>
      </c>
      <c r="U632" s="29">
        <v>3.1719999999999998E-2</v>
      </c>
      <c r="V632" s="29">
        <v>0.60784000000000005</v>
      </c>
      <c r="W632" s="29">
        <v>5.8819999999999997E-2</v>
      </c>
      <c r="X632" s="30">
        <v>62.81</v>
      </c>
      <c r="Y632" s="29">
        <v>0.34900999999999999</v>
      </c>
      <c r="Z632" s="29">
        <v>0.26774999999999999</v>
      </c>
      <c r="AA632" s="29">
        <v>0.71199999999999997</v>
      </c>
      <c r="AB632" s="30">
        <v>3</v>
      </c>
      <c r="AC632" s="29">
        <v>0.92308000000000001</v>
      </c>
      <c r="AD632" s="30">
        <v>51</v>
      </c>
      <c r="AE632" s="29">
        <v>0.98038999999999998</v>
      </c>
      <c r="AF632" s="33">
        <v>2.444</v>
      </c>
      <c r="AG632" s="33">
        <v>2.9780000000000002</v>
      </c>
      <c r="AH632" s="33">
        <v>5.032</v>
      </c>
      <c r="AI632" s="33">
        <v>41.643999999999998</v>
      </c>
      <c r="AJ632" s="33">
        <v>27.8</v>
      </c>
      <c r="AK632" s="34">
        <v>136</v>
      </c>
      <c r="AL632" s="29">
        <v>0.15686</v>
      </c>
      <c r="AM632" s="29">
        <v>0.35293999999999998</v>
      </c>
      <c r="AN632" s="50">
        <v>16139</v>
      </c>
      <c r="AO632" s="30">
        <v>104.7</v>
      </c>
      <c r="AP632" s="29">
        <v>0.30754999999999999</v>
      </c>
      <c r="AQ632" s="29">
        <v>0.64207000000000003</v>
      </c>
      <c r="AR632" s="29">
        <v>0.495</v>
      </c>
      <c r="AS632" s="54">
        <v>6</v>
      </c>
      <c r="AT632" s="29">
        <v>0.79166999999999998</v>
      </c>
      <c r="AU632" s="29">
        <v>0.87189000000000005</v>
      </c>
      <c r="AV632" s="54">
        <v>7</v>
      </c>
      <c r="AW632" s="29">
        <v>0.75</v>
      </c>
    </row>
    <row r="633" spans="1:49" x14ac:dyDescent="0.2">
      <c r="A633" s="17" t="str">
        <f t="shared" si="18"/>
        <v>PSI</v>
      </c>
      <c r="B633" s="17" t="str">
        <f>IF(AND(OR(NOT(IsForecastDateRestricted),AND(D633&gt;=StartDate,D633&lt;=EndDate)),OR(NOT(IsTargetDateRestricted),AND(F633&gt;=FirstTargetDate,F633&lt;=EndTargetDate)),
OR(AND(Is1Week,E633="1 wk ahead inc death"),AND(Is2Week,E633="2 wk ahead inc death"),AND(Is3Week,E633="3 wk ahead inc death"),AND(Is4Week,E633="4 wk ahead inc death")),
OR(NOT(IsActiveModelsOnly),_xlfn.XLOOKUP(C633,'Model Analyzer'!B$4:B$100,'Model Analyzer'!C$4:C$100))),EvalData!C633,"NA")</f>
        <v>PSI</v>
      </c>
      <c r="C633" s="17" t="s">
        <v>27</v>
      </c>
      <c r="D633" s="36" t="d">
        <v>2020-08-10</v>
      </c>
      <c r="E633" s="17" t="s">
        <v>36</v>
      </c>
      <c r="F633" s="36" t="d">
        <v>2020-08-22</v>
      </c>
      <c r="G633" s="30">
        <v>1454</v>
      </c>
      <c r="H633" s="32">
        <v>0.1</v>
      </c>
      <c r="I633" s="28">
        <v>0.10485999999999999</v>
      </c>
      <c r="J633" s="28">
        <v>0.10485999999999999</v>
      </c>
      <c r="K633" s="29">
        <v>0.9</v>
      </c>
      <c r="L633" s="30">
        <v>18</v>
      </c>
      <c r="M633" s="29">
        <v>0.41378999999999999</v>
      </c>
      <c r="N633" s="30">
        <v>51</v>
      </c>
      <c r="O633" s="30">
        <v>33.020000000000003</v>
      </c>
      <c r="P633" s="30">
        <v>2954.42</v>
      </c>
      <c r="Q633" s="30">
        <v>89.59</v>
      </c>
      <c r="R633" s="38">
        <v>0.36606</v>
      </c>
      <c r="S633" s="32">
        <v>-8.6599999999999993E-3</v>
      </c>
      <c r="T633" s="29">
        <v>1.2371399999999999</v>
      </c>
      <c r="U633" s="29">
        <v>-0.51419000000000004</v>
      </c>
      <c r="V633" s="29">
        <v>0.19608</v>
      </c>
      <c r="W633" s="29">
        <v>0.27450999999999998</v>
      </c>
      <c r="X633" s="30">
        <v>155.16</v>
      </c>
      <c r="Y633" s="29">
        <v>0.58172000000000001</v>
      </c>
      <c r="Z633" s="29">
        <v>0.56023000000000001</v>
      </c>
      <c r="AA633" s="29">
        <v>0.25</v>
      </c>
      <c r="AB633" s="30">
        <v>18</v>
      </c>
      <c r="AC633" s="29">
        <v>0.34615000000000001</v>
      </c>
      <c r="AD633" s="30">
        <v>51</v>
      </c>
      <c r="AE633" s="29">
        <v>0.45097999999999999</v>
      </c>
      <c r="AF633" s="33">
        <v>1.345</v>
      </c>
      <c r="AG633" s="33">
        <v>1.5109999999999999</v>
      </c>
      <c r="AH633" s="33">
        <v>1.875</v>
      </c>
      <c r="AI633" s="33">
        <v>9.7530000000000001</v>
      </c>
      <c r="AJ633" s="33">
        <v>6.6929999999999996</v>
      </c>
      <c r="AK633" s="34">
        <v>14</v>
      </c>
      <c r="AL633" s="29">
        <v>7.843E-2</v>
      </c>
      <c r="AM633" s="29">
        <v>9.8040000000000002E-2</v>
      </c>
      <c r="AN633" s="50">
        <v>94877</v>
      </c>
      <c r="AO633" s="30">
        <v>505.8</v>
      </c>
      <c r="AP633" s="29">
        <v>0.56306</v>
      </c>
      <c r="AQ633" s="29">
        <v>1</v>
      </c>
      <c r="AR633" s="29">
        <v>0.28899999999999998</v>
      </c>
      <c r="AS633" s="54">
        <v>15</v>
      </c>
      <c r="AT633" s="29">
        <v>0.41666999999999998</v>
      </c>
      <c r="AU633" s="29">
        <v>0.47471999999999998</v>
      </c>
      <c r="AV633" s="54">
        <v>20</v>
      </c>
      <c r="AW633" s="29">
        <v>0.20832999999999999</v>
      </c>
    </row>
    <row r="634" spans="1:49" x14ac:dyDescent="0.2">
      <c r="A634" s="17" t="str">
        <f t="shared" si="18"/>
        <v>QJHong</v>
      </c>
      <c r="B634" s="17" t="str">
        <f>IF(AND(OR(NOT(IsForecastDateRestricted),AND(D634&gt;=StartDate,D634&lt;=EndDate)),OR(NOT(IsTargetDateRestricted),AND(F634&gt;=FirstTargetDate,F634&lt;=EndTargetDate)),
OR(AND(Is1Week,E634="1 wk ahead inc death"),AND(Is2Week,E634="2 wk ahead inc death"),AND(Is3Week,E634="3 wk ahead inc death"),AND(Is4Week,E634="4 wk ahead inc death")),
OR(NOT(IsActiveModelsOnly),_xlfn.XLOOKUP(C634,'Model Analyzer'!B$4:B$100,'Model Analyzer'!C$4:C$100))),EvalData!C634,"NA")</f>
        <v>QJHong</v>
      </c>
      <c r="C634" s="17" t="s">
        <v>28</v>
      </c>
      <c r="D634" s="36" t="d">
        <v>2020-08-10</v>
      </c>
      <c r="E634" s="17" t="s">
        <v>36</v>
      </c>
      <c r="F634" s="36" t="d">
        <v>2020-08-22</v>
      </c>
      <c r="G634" s="30">
        <v>880</v>
      </c>
      <c r="H634" s="32">
        <v>6.2E-2</v>
      </c>
      <c r="I634" s="28">
        <v>6.3460000000000003E-2</v>
      </c>
      <c r="J634" s="28">
        <v>6.3460000000000003E-2</v>
      </c>
      <c r="K634" s="29">
        <v>0.9</v>
      </c>
      <c r="L634" s="30">
        <v>9</v>
      </c>
      <c r="M634" s="29">
        <v>0.72414000000000001</v>
      </c>
      <c r="O634" s="30"/>
      <c r="P634" s="30"/>
      <c r="Q634" s="30"/>
      <c r="R634" s="38"/>
    </row>
    <row r="635" spans="1:49" x14ac:dyDescent="0.2">
      <c r="A635" s="17" t="str">
        <f t="shared" si="18"/>
        <v>RPI-UW</v>
      </c>
      <c r="B635" s="17" t="str">
        <f>IF(AND(OR(NOT(IsForecastDateRestricted),AND(D635&gt;=StartDate,D635&lt;=EndDate)),OR(NOT(IsTargetDateRestricted),AND(F635&gt;=FirstTargetDate,F635&lt;=EndTargetDate)),
OR(AND(Is1Week,E635="1 wk ahead inc death"),AND(Is2Week,E635="2 wk ahead inc death"),AND(Is3Week,E635="3 wk ahead inc death"),AND(Is4Week,E635="4 wk ahead inc death")),
OR(NOT(IsActiveModelsOnly),_xlfn.XLOOKUP(C635,'Model Analyzer'!B$4:B$100,'Model Analyzer'!C$4:C$100))),EvalData!C635,"NA")</f>
        <v>RPI-UW</v>
      </c>
      <c r="C635" s="17" t="s">
        <v>49</v>
      </c>
      <c r="D635" s="36" t="d">
        <v>2020-08-10</v>
      </c>
      <c r="E635" s="17" t="s">
        <v>36</v>
      </c>
      <c r="F635" s="36" t="d">
        <v>2020-08-22</v>
      </c>
      <c r="G635" s="30">
        <v>5116</v>
      </c>
      <c r="H635" s="32">
        <v>0.314</v>
      </c>
      <c r="I635" s="28">
        <v>0.36896000000000001</v>
      </c>
      <c r="J635" s="28">
        <v>0.36896000000000001</v>
      </c>
      <c r="K635" s="29">
        <v>0</v>
      </c>
      <c r="L635" s="30">
        <v>26</v>
      </c>
      <c r="M635" s="29">
        <v>0.13793</v>
      </c>
      <c r="N635" s="30">
        <v>32</v>
      </c>
      <c r="O635" s="30">
        <v>6.76</v>
      </c>
      <c r="P635" s="30">
        <v>3570.97</v>
      </c>
      <c r="Q635" s="30">
        <v>173.03</v>
      </c>
      <c r="R635" s="38">
        <v>0.26655000000000001</v>
      </c>
      <c r="S635" s="32">
        <v>0.22398000000000001</v>
      </c>
      <c r="T635" s="29">
        <v>0.50770999999999999</v>
      </c>
      <c r="U635" s="29">
        <v>0.28758</v>
      </c>
      <c r="V635" s="29">
        <v>0.375</v>
      </c>
      <c r="W635" s="29">
        <v>9.375E-2</v>
      </c>
      <c r="X635" s="30">
        <v>384.71</v>
      </c>
      <c r="Y635" s="29">
        <v>0.46429999999999999</v>
      </c>
      <c r="Z635" s="29">
        <v>0.35832999999999998</v>
      </c>
      <c r="AA635" s="29">
        <v>0.19800000000000001</v>
      </c>
      <c r="AB635" s="30">
        <v>22</v>
      </c>
      <c r="AC635" s="29">
        <v>0.19231000000000001</v>
      </c>
      <c r="AD635" s="30">
        <v>32</v>
      </c>
      <c r="AE635" s="29">
        <v>0.875</v>
      </c>
      <c r="AF635" s="33">
        <v>2.0640000000000001</v>
      </c>
      <c r="AG635" s="33">
        <v>2.3029999999999999</v>
      </c>
      <c r="AH635" s="33">
        <v>2.6739999999999999</v>
      </c>
      <c r="AI635" s="33">
        <v>3.9209999999999998</v>
      </c>
      <c r="AJ635" s="33">
        <v>3.6920000000000002</v>
      </c>
      <c r="AK635" s="34">
        <v>5.657</v>
      </c>
      <c r="AL635" s="29">
        <v>9.375E-2</v>
      </c>
      <c r="AM635" s="29">
        <v>3.125E-2</v>
      </c>
      <c r="AN635" s="50">
        <v>23603</v>
      </c>
      <c r="AO635" s="30">
        <v>70.7</v>
      </c>
      <c r="AP635" s="29">
        <v>0.50460000000000005</v>
      </c>
      <c r="AQ635" s="29">
        <v>1</v>
      </c>
      <c r="AR635" s="29">
        <v>0.495</v>
      </c>
      <c r="AS635" s="54">
        <v>6</v>
      </c>
      <c r="AT635" s="29">
        <v>0.79166999999999998</v>
      </c>
      <c r="AU635" s="29">
        <v>0.57791999999999999</v>
      </c>
      <c r="AV635" s="54">
        <v>16</v>
      </c>
      <c r="AW635" s="29">
        <v>0.375</v>
      </c>
    </row>
    <row r="636" spans="1:49" x14ac:dyDescent="0.2">
      <c r="A636" s="17" t="str">
        <f t="shared" si="18"/>
        <v>STH</v>
      </c>
      <c r="B636" s="17" t="str">
        <f>IF(AND(OR(NOT(IsForecastDateRestricted),AND(D636&gt;=StartDate,D636&lt;=EndDate)),OR(NOT(IsTargetDateRestricted),AND(F636&gt;=FirstTargetDate,F636&lt;=EndTargetDate)),
OR(AND(Is1Week,E636="1 wk ahead inc death"),AND(Is2Week,E636="2 wk ahead inc death"),AND(Is3Week,E636="3 wk ahead inc death"),AND(Is4Week,E636="4 wk ahead inc death")),
OR(NOT(IsActiveModelsOnly),_xlfn.XLOOKUP(C636,'Model Analyzer'!B$4:B$100,'Model Analyzer'!C$4:C$100))),EvalData!C636,"NA")</f>
        <v>STH</v>
      </c>
      <c r="C636" s="17" t="s">
        <v>42</v>
      </c>
      <c r="D636" s="36" t="d">
        <v>2020-08-10</v>
      </c>
      <c r="E636" s="17" t="s">
        <v>36</v>
      </c>
      <c r="F636" s="36" t="d">
        <v>2020-08-22</v>
      </c>
      <c r="G636" s="30">
        <v>106</v>
      </c>
      <c r="H636" s="32">
        <v>8.0000000000000002E-3</v>
      </c>
      <c r="I636" s="28">
        <v>7.6400000000000001E-3</v>
      </c>
      <c r="J636" s="28">
        <v>7.6400000000000001E-3</v>
      </c>
      <c r="K636" s="29">
        <v>1</v>
      </c>
      <c r="L636" s="30">
        <v>3</v>
      </c>
      <c r="M636" s="29">
        <v>0.93103000000000002</v>
      </c>
      <c r="O636" s="30"/>
      <c r="P636" s="30"/>
      <c r="Q636" s="30"/>
      <c r="R636" s="38"/>
    </row>
    <row r="637" spans="1:49" x14ac:dyDescent="0.2">
      <c r="A637" s="17" t="str">
        <f t="shared" si="18"/>
        <v>UA</v>
      </c>
      <c r="B637" s="17" t="str">
        <f>IF(AND(OR(NOT(IsForecastDateRestricted),AND(D637&gt;=StartDate,D637&lt;=EndDate)),OR(NOT(IsTargetDateRestricted),AND(F637&gt;=FirstTargetDate,F637&lt;=EndTargetDate)),
OR(AND(Is1Week,E637="1 wk ahead inc death"),AND(Is2Week,E637="2 wk ahead inc death"),AND(Is3Week,E637="3 wk ahead inc death"),AND(Is4Week,E637="4 wk ahead inc death")),
OR(NOT(IsActiveModelsOnly),_xlfn.XLOOKUP(C637,'Model Analyzer'!B$4:B$100,'Model Analyzer'!C$4:C$100))),EvalData!C637,"NA")</f>
        <v>UA</v>
      </c>
      <c r="C637" s="17" t="s">
        <v>29</v>
      </c>
      <c r="D637" s="36" t="d">
        <v>2020-08-10</v>
      </c>
      <c r="E637" s="17" t="s">
        <v>36</v>
      </c>
      <c r="F637" s="36" t="d">
        <v>2020-08-22</v>
      </c>
      <c r="G637" s="30">
        <v>647</v>
      </c>
      <c r="H637" s="32">
        <v>4.5999999999999999E-2</v>
      </c>
      <c r="I637" s="28">
        <v>4.666E-2</v>
      </c>
      <c r="J637" s="28">
        <v>4.666E-2</v>
      </c>
      <c r="K637" s="29">
        <v>1</v>
      </c>
      <c r="L637" s="30">
        <v>8</v>
      </c>
      <c r="M637" s="29">
        <v>0.75861999999999996</v>
      </c>
      <c r="N637" s="30">
        <v>51</v>
      </c>
      <c r="O637" s="30">
        <v>8.2100000000000009</v>
      </c>
      <c r="P637" s="30">
        <v>1201.1400000000001</v>
      </c>
      <c r="Q637" s="30">
        <v>56.61</v>
      </c>
      <c r="R637" s="38">
        <v>0.21337</v>
      </c>
      <c r="S637" s="32">
        <v>6.062E-2</v>
      </c>
      <c r="T637" s="29">
        <v>0.40267999999999998</v>
      </c>
      <c r="U637" s="29">
        <v>4.4549999999999999E-2</v>
      </c>
      <c r="V637" s="29">
        <v>0.54901999999999995</v>
      </c>
      <c r="W637" s="29">
        <v>9.8040000000000002E-2</v>
      </c>
      <c r="X637" s="30">
        <v>117.95</v>
      </c>
      <c r="Y637" s="29">
        <v>0.32095000000000001</v>
      </c>
      <c r="Z637" s="29">
        <v>0.28760999999999998</v>
      </c>
      <c r="AA637" s="29">
        <v>0.64200000000000002</v>
      </c>
      <c r="AB637" s="30">
        <v>10</v>
      </c>
      <c r="AC637" s="29">
        <v>0.65385000000000004</v>
      </c>
      <c r="AD637" s="30">
        <v>51</v>
      </c>
      <c r="AE637" s="29">
        <v>0.84314</v>
      </c>
      <c r="AF637" s="33">
        <v>1.4350000000000001</v>
      </c>
      <c r="AG637" s="33">
        <v>2.4239999999999999</v>
      </c>
      <c r="AH637" s="33">
        <v>3.0710000000000002</v>
      </c>
      <c r="AI637" s="33">
        <v>5.1950000000000003</v>
      </c>
      <c r="AJ637" s="33">
        <v>5.5830000000000002</v>
      </c>
      <c r="AK637" s="34">
        <v>13</v>
      </c>
      <c r="AL637" s="29">
        <v>0.25490000000000002</v>
      </c>
      <c r="AM637" s="29">
        <v>0.13725000000000001</v>
      </c>
      <c r="AN637" s="50">
        <v>27423</v>
      </c>
      <c r="AO637" s="30">
        <v>166.4</v>
      </c>
      <c r="AP637" s="29">
        <v>0.46718999999999999</v>
      </c>
      <c r="AQ637" s="29">
        <v>0.97535000000000005</v>
      </c>
      <c r="AR637" s="29">
        <v>0.47499999999999998</v>
      </c>
      <c r="AS637" s="54">
        <v>8</v>
      </c>
      <c r="AT637" s="29">
        <v>0.70833000000000002</v>
      </c>
      <c r="AU637" s="29">
        <v>0.88690999999999998</v>
      </c>
      <c r="AV637" s="54">
        <v>6</v>
      </c>
      <c r="AW637" s="29">
        <v>0.79166999999999998</v>
      </c>
    </row>
    <row r="638" spans="1:49" x14ac:dyDescent="0.2">
      <c r="A638" s="17" t="str">
        <f t="shared" si="18"/>
        <v>UCLA</v>
      </c>
      <c r="B638" s="17" t="str">
        <f>IF(AND(OR(NOT(IsForecastDateRestricted),AND(D638&gt;=StartDate,D638&lt;=EndDate)),OR(NOT(IsTargetDateRestricted),AND(F638&gt;=FirstTargetDate,F638&lt;=EndTargetDate)),
OR(AND(Is1Week,E638="1 wk ahead inc death"),AND(Is2Week,E638="2 wk ahead inc death"),AND(Is3Week,E638="3 wk ahead inc death"),AND(Is4Week,E638="4 wk ahead inc death")),
OR(NOT(IsActiveModelsOnly),_xlfn.XLOOKUP(C638,'Model Analyzer'!B$4:B$100,'Model Analyzer'!C$4:C$100))),EvalData!C638,"NA")</f>
        <v>UCLA</v>
      </c>
      <c r="C638" s="17" t="s">
        <v>30</v>
      </c>
      <c r="D638" s="36" t="d">
        <v>2020-08-10</v>
      </c>
      <c r="E638" s="17" t="s">
        <v>36</v>
      </c>
      <c r="F638" s="36" t="d">
        <v>2020-08-22</v>
      </c>
      <c r="G638" s="30">
        <v>69</v>
      </c>
      <c r="H638" s="32">
        <v>5.0000000000000001E-3</v>
      </c>
      <c r="I638" s="28">
        <v>4.9800000000000001E-3</v>
      </c>
      <c r="J638" s="28">
        <v>4.9800000000000001E-3</v>
      </c>
      <c r="K638" s="29">
        <v>1</v>
      </c>
      <c r="L638" s="30">
        <v>2</v>
      </c>
      <c r="M638" s="29">
        <v>0.96552000000000004</v>
      </c>
      <c r="N638" s="30">
        <v>51</v>
      </c>
      <c r="O638" s="30">
        <v>6.65</v>
      </c>
      <c r="P638" s="30">
        <v>379.9</v>
      </c>
      <c r="Q638" s="30">
        <v>34.799999999999997</v>
      </c>
      <c r="R638" s="38">
        <v>0.20343</v>
      </c>
      <c r="S638" s="32">
        <v>-0.10178</v>
      </c>
      <c r="T638" s="29">
        <v>0.35715000000000002</v>
      </c>
      <c r="U638" s="29">
        <v>-4.1709999999999997E-2</v>
      </c>
      <c r="V638" s="29">
        <v>0.50980000000000003</v>
      </c>
      <c r="W638" s="29">
        <v>5.8819999999999997E-2</v>
      </c>
      <c r="X638" s="30">
        <v>55.64</v>
      </c>
      <c r="Y638" s="29">
        <v>0.30984</v>
      </c>
      <c r="Z638" s="29">
        <v>0.27768999999999999</v>
      </c>
      <c r="AA638" s="29">
        <v>0.68200000000000005</v>
      </c>
      <c r="AB638" s="30">
        <v>7</v>
      </c>
      <c r="AC638" s="29">
        <v>0.76922999999999997</v>
      </c>
      <c r="AD638" s="30">
        <v>51</v>
      </c>
      <c r="AE638" s="29">
        <v>0.25490000000000002</v>
      </c>
      <c r="AF638" s="33">
        <v>1.087</v>
      </c>
      <c r="AG638" s="33">
        <v>1.103</v>
      </c>
      <c r="AH638" s="33">
        <v>1.145</v>
      </c>
      <c r="AI638" s="33">
        <v>1.778</v>
      </c>
      <c r="AJ638" s="33">
        <v>1.357</v>
      </c>
      <c r="AK638" s="34">
        <v>1.667</v>
      </c>
      <c r="AL638" s="29">
        <v>1.9609999999999999E-2</v>
      </c>
      <c r="AM638" s="29">
        <v>1.9609999999999999E-2</v>
      </c>
      <c r="AN638" s="50">
        <v>42973</v>
      </c>
      <c r="AO638" s="30">
        <v>308.3</v>
      </c>
      <c r="AP638" s="29">
        <v>0.86009000000000002</v>
      </c>
      <c r="AQ638" s="29">
        <v>1</v>
      </c>
      <c r="AR638" s="29">
        <v>0.22700000000000001</v>
      </c>
      <c r="AS638" s="54">
        <v>20</v>
      </c>
      <c r="AT638" s="29">
        <v>0.20832999999999999</v>
      </c>
      <c r="AU638" s="29">
        <v>0.26832</v>
      </c>
      <c r="AV638" s="54">
        <v>23</v>
      </c>
      <c r="AW638" s="29">
        <v>8.3330000000000001E-2</v>
      </c>
    </row>
    <row r="639" spans="1:49" x14ac:dyDescent="0.2">
      <c r="A639" s="17" t="str">
        <f t="shared" si="18"/>
        <v>UCM</v>
      </c>
      <c r="B639" s="17" t="str">
        <f>IF(AND(OR(NOT(IsForecastDateRestricted),AND(D639&gt;=StartDate,D639&lt;=EndDate)),OR(NOT(IsTargetDateRestricted),AND(F639&gt;=FirstTargetDate,F639&lt;=EndTargetDate)),
OR(AND(Is1Week,E639="1 wk ahead inc death"),AND(Is2Week,E639="2 wk ahead inc death"),AND(Is3Week,E639="3 wk ahead inc death"),AND(Is4Week,E639="4 wk ahead inc death")),
OR(NOT(IsActiveModelsOnly),_xlfn.XLOOKUP(C639,'Model Analyzer'!B$4:B$100,'Model Analyzer'!C$4:C$100))),EvalData!C639,"NA")</f>
        <v>UCM</v>
      </c>
      <c r="C639" s="17" t="s">
        <v>48</v>
      </c>
      <c r="D639" s="36" t="d">
        <v>2020-08-10</v>
      </c>
      <c r="E639" s="17" t="s">
        <v>36</v>
      </c>
      <c r="F639" s="36" t="d">
        <v>2020-08-22</v>
      </c>
      <c r="G639" s="30">
        <v>-1698</v>
      </c>
      <c r="H639" s="32">
        <v>-0.13100000000000001</v>
      </c>
      <c r="I639" s="28">
        <v>-0.12246</v>
      </c>
      <c r="J639" s="28">
        <v>-0.13955000000000001</v>
      </c>
      <c r="K639" s="29">
        <v>0.75</v>
      </c>
      <c r="L639" s="30">
        <v>21</v>
      </c>
      <c r="M639" s="29">
        <v>0.31034</v>
      </c>
      <c r="O639" s="30"/>
      <c r="P639" s="30"/>
      <c r="Q639" s="30"/>
      <c r="R639" s="38"/>
    </row>
    <row r="640" spans="1:49" x14ac:dyDescent="0.2">
      <c r="A640" s="17" t="str">
        <f t="shared" si="18"/>
        <v>UGA-CEID</v>
      </c>
      <c r="B640" s="17" t="str">
        <f>IF(AND(OR(NOT(IsForecastDateRestricted),AND(D640&gt;=StartDate,D640&lt;=EndDate)),OR(NOT(IsTargetDateRestricted),AND(F640&gt;=FirstTargetDate,F640&lt;=EndTargetDate)),
OR(AND(Is1Week,E640="1 wk ahead inc death"),AND(Is2Week,E640="2 wk ahead inc death"),AND(Is3Week,E640="3 wk ahead inc death"),AND(Is4Week,E640="4 wk ahead inc death")),
OR(NOT(IsActiveModelsOnly),_xlfn.XLOOKUP(C640,'Model Analyzer'!B$4:B$100,'Model Analyzer'!C$4:C$100))),EvalData!C640,"NA")</f>
        <v>UGA-CEID</v>
      </c>
      <c r="C640" s="17" t="s">
        <v>50</v>
      </c>
      <c r="D640" s="36" t="d">
        <v>2020-08-10</v>
      </c>
      <c r="E640" s="17" t="s">
        <v>36</v>
      </c>
      <c r="F640" s="36" t="d">
        <v>2020-08-22</v>
      </c>
      <c r="G640" s="30">
        <v>136</v>
      </c>
      <c r="H640" s="32">
        <v>0.01</v>
      </c>
      <c r="I640" s="28">
        <v>9.8099999999999993E-3</v>
      </c>
      <c r="J640" s="28">
        <v>9.8099999999999993E-3</v>
      </c>
      <c r="K640" s="29">
        <v>1</v>
      </c>
      <c r="L640" s="30">
        <v>4</v>
      </c>
      <c r="M640" s="29">
        <v>0.89654999999999996</v>
      </c>
      <c r="N640" s="30">
        <v>51</v>
      </c>
      <c r="O640" s="30">
        <v>7.86</v>
      </c>
      <c r="P640" s="30">
        <v>515.41999999999996</v>
      </c>
      <c r="Q640" s="30">
        <v>34.799999999999997</v>
      </c>
      <c r="R640" s="38">
        <v>0.15282999999999999</v>
      </c>
      <c r="S640" s="32">
        <v>-5.407E-2</v>
      </c>
      <c r="T640" s="29">
        <v>0.37324000000000002</v>
      </c>
      <c r="U640" s="29">
        <v>-4.0930000000000001E-2</v>
      </c>
      <c r="V640" s="29">
        <v>0.56862999999999997</v>
      </c>
      <c r="W640" s="29">
        <v>5.8819999999999997E-2</v>
      </c>
      <c r="X640" s="30">
        <v>71.650000000000006</v>
      </c>
      <c r="Y640" s="29">
        <v>0.30695</v>
      </c>
      <c r="Z640" s="29">
        <v>0.27240999999999999</v>
      </c>
      <c r="AA640" s="29">
        <v>0.75600000000000001</v>
      </c>
      <c r="AB640" s="30">
        <v>2</v>
      </c>
      <c r="AC640" s="29">
        <v>0.96153999999999995</v>
      </c>
      <c r="AD640" s="30">
        <v>51</v>
      </c>
      <c r="AE640" s="29">
        <v>0.96077999999999997</v>
      </c>
      <c r="AF640" s="33">
        <v>2.1179999999999999</v>
      </c>
      <c r="AG640" s="33">
        <v>3.1030000000000002</v>
      </c>
      <c r="AH640" s="33">
        <v>9.6</v>
      </c>
      <c r="AI640" s="33">
        <v>109.505</v>
      </c>
      <c r="AJ640" s="33">
        <v>61</v>
      </c>
      <c r="AK640" s="34">
        <v>298</v>
      </c>
      <c r="AL640" s="29">
        <v>0.21568999999999999</v>
      </c>
      <c r="AM640" s="29">
        <v>0.45097999999999999</v>
      </c>
      <c r="AN640" s="50">
        <v>18988</v>
      </c>
      <c r="AO640" s="30">
        <v>130.4</v>
      </c>
      <c r="AP640" s="29">
        <v>0.27150999999999997</v>
      </c>
      <c r="AQ640" s="29">
        <v>0.56681999999999999</v>
      </c>
      <c r="AR640" s="29">
        <v>0.31</v>
      </c>
      <c r="AS640" s="54">
        <v>13</v>
      </c>
      <c r="AT640" s="29">
        <v>0.5</v>
      </c>
      <c r="AU640" s="29">
        <v>0.81235999999999997</v>
      </c>
      <c r="AV640" s="54">
        <v>9</v>
      </c>
      <c r="AW640" s="29">
        <v>0.66666999999999998</v>
      </c>
    </row>
    <row r="641" spans="1:49" x14ac:dyDescent="0.2">
      <c r="A641" s="17" t="str">
        <f t="shared" si="18"/>
        <v>UM</v>
      </c>
      <c r="B641" s="17" t="str">
        <f>IF(AND(OR(NOT(IsForecastDateRestricted),AND(D641&gt;=StartDate,D641&lt;=EndDate)),OR(NOT(IsTargetDateRestricted),AND(F641&gt;=FirstTargetDate,F641&lt;=EndTargetDate)),
OR(AND(Is1Week,E641="1 wk ahead inc death"),AND(Is2Week,E641="2 wk ahead inc death"),AND(Is3Week,E641="3 wk ahead inc death"),AND(Is4Week,E641="4 wk ahead inc death")),
OR(NOT(IsActiveModelsOnly),_xlfn.XLOOKUP(C641,'Model Analyzer'!B$4:B$100,'Model Analyzer'!C$4:C$100))),EvalData!C641,"NA")</f>
        <v>UM</v>
      </c>
      <c r="C641" s="17" t="s">
        <v>31</v>
      </c>
      <c r="D641" s="36" t="d">
        <v>2020-08-10</v>
      </c>
      <c r="E641" s="17" t="s">
        <v>36</v>
      </c>
      <c r="F641" s="36" t="d">
        <v>2020-08-22</v>
      </c>
      <c r="G641" s="30">
        <v>-3944</v>
      </c>
      <c r="H641" s="32">
        <v>-0.33500000000000002</v>
      </c>
      <c r="I641" s="28">
        <v>-0.28444000000000003</v>
      </c>
      <c r="J641" s="28">
        <v>-0.39750000000000002</v>
      </c>
      <c r="K641" s="29">
        <v>0</v>
      </c>
      <c r="L641" s="30">
        <v>27</v>
      </c>
      <c r="M641" s="29">
        <v>0.10345</v>
      </c>
      <c r="N641" s="30">
        <v>46</v>
      </c>
      <c r="O641" s="30">
        <v>17.649999999999999</v>
      </c>
      <c r="P641" s="30">
        <v>8996.42</v>
      </c>
      <c r="Q641" s="30">
        <v>136.63</v>
      </c>
      <c r="R641" s="38">
        <v>0.32166</v>
      </c>
      <c r="S641" s="32">
        <v>-0.10324</v>
      </c>
      <c r="T641" s="29">
        <v>0.77036000000000004</v>
      </c>
      <c r="U641" s="29">
        <v>0.24024000000000001</v>
      </c>
      <c r="V641" s="29">
        <v>0.36957000000000001</v>
      </c>
      <c r="W641" s="29">
        <v>0.21739</v>
      </c>
      <c r="X641" s="30">
        <v>431.97</v>
      </c>
      <c r="Y641" s="29">
        <v>0.65903</v>
      </c>
      <c r="Z641" s="29">
        <v>0.42757000000000001</v>
      </c>
      <c r="AA641" s="29">
        <v>0.14799999999999999</v>
      </c>
      <c r="AB641" s="30">
        <v>23</v>
      </c>
      <c r="AC641" s="29">
        <v>0.15384999999999999</v>
      </c>
      <c r="AD641" s="30">
        <v>46</v>
      </c>
      <c r="AE641" s="29">
        <v>0.15217</v>
      </c>
      <c r="AF641" s="33">
        <v>1.006</v>
      </c>
      <c r="AG641" s="33">
        <v>1.0149999999999999</v>
      </c>
      <c r="AH641" s="33">
        <v>1.0549999999999999</v>
      </c>
      <c r="AI641" s="33">
        <v>73.043999999999997</v>
      </c>
      <c r="AJ641" s="33">
        <v>1.2190000000000001</v>
      </c>
      <c r="AK641" s="34">
        <v>2.8490000000000002</v>
      </c>
      <c r="AL641" s="29">
        <v>0</v>
      </c>
      <c r="AM641" s="29">
        <v>6.522E-2</v>
      </c>
      <c r="AN641" s="50">
        <v>230003</v>
      </c>
      <c r="AO641" s="30">
        <v>1012.6</v>
      </c>
      <c r="AP641" s="29">
        <v>0.85570999999999997</v>
      </c>
      <c r="AQ641" s="29">
        <v>1</v>
      </c>
      <c r="AR641" s="29">
        <v>8.3000000000000004E-2</v>
      </c>
      <c r="AS641" s="54">
        <v>23</v>
      </c>
      <c r="AT641" s="29">
        <v>8.3330000000000001E-2</v>
      </c>
      <c r="AU641" s="29">
        <v>0.14448</v>
      </c>
      <c r="AV641" s="54">
        <v>24</v>
      </c>
      <c r="AW641" s="29">
        <v>4.1669999999999999E-2</v>
      </c>
    </row>
    <row r="642" spans="1:49" x14ac:dyDescent="0.2">
      <c r="A642" s="17" t="str">
        <f t="shared" si="18"/>
        <v>UMass-MB</v>
      </c>
      <c r="B642" s="17" t="str">
        <f>IF(AND(OR(NOT(IsForecastDateRestricted),AND(D642&gt;=StartDate,D642&lt;=EndDate)),OR(NOT(IsTargetDateRestricted),AND(F642&gt;=FirstTargetDate,F642&lt;=EndTargetDate)),
OR(AND(Is1Week,E642="1 wk ahead inc death"),AND(Is2Week,E642="2 wk ahead inc death"),AND(Is3Week,E642="3 wk ahead inc death"),AND(Is4Week,E642="4 wk ahead inc death")),
OR(NOT(IsActiveModelsOnly),_xlfn.XLOOKUP(C642,'Model Analyzer'!B$4:B$100,'Model Analyzer'!C$4:C$100))),EvalData!C642,"NA")</f>
        <v>UMass-MB</v>
      </c>
      <c r="C642" s="17" t="s">
        <v>32</v>
      </c>
      <c r="D642" s="36" t="d">
        <v>2020-08-10</v>
      </c>
      <c r="E642" s="17" t="s">
        <v>36</v>
      </c>
      <c r="F642" s="36" t="d">
        <v>2020-08-22</v>
      </c>
      <c r="G642" s="30">
        <v>-949</v>
      </c>
      <c r="H642" s="32">
        <v>-7.0999999999999994E-2</v>
      </c>
      <c r="I642" s="28">
        <v>-6.8440000000000001E-2</v>
      </c>
      <c r="J642" s="28">
        <v>-7.3469999999999994E-2</v>
      </c>
      <c r="K642" s="29">
        <v>0.9</v>
      </c>
      <c r="L642" s="30">
        <v>12</v>
      </c>
      <c r="M642" s="29">
        <v>0.62068999999999996</v>
      </c>
      <c r="N642" s="30">
        <v>51</v>
      </c>
      <c r="O642" s="30">
        <v>5.68</v>
      </c>
      <c r="P642" s="30">
        <v>549.4</v>
      </c>
      <c r="Q642" s="30">
        <v>44.82</v>
      </c>
      <c r="R642" s="38">
        <v>0.20466000000000001</v>
      </c>
      <c r="S642" s="32">
        <v>-0.13815</v>
      </c>
      <c r="T642" s="29">
        <v>0.31648999999999999</v>
      </c>
      <c r="U642" s="29">
        <v>-0.15668000000000001</v>
      </c>
      <c r="V642" s="29">
        <v>0.62744999999999995</v>
      </c>
      <c r="W642" s="29">
        <v>1.9609999999999999E-2</v>
      </c>
      <c r="X642" s="30">
        <v>86.01</v>
      </c>
      <c r="Y642" s="29">
        <v>0.22139</v>
      </c>
      <c r="Z642" s="29">
        <v>0.23225999999999999</v>
      </c>
      <c r="AA642" s="29">
        <v>0.68899999999999995</v>
      </c>
      <c r="AB642" s="30">
        <v>5</v>
      </c>
      <c r="AC642" s="29">
        <v>0.84614999999999996</v>
      </c>
      <c r="AD642" s="30">
        <v>51</v>
      </c>
      <c r="AE642" s="29">
        <v>1</v>
      </c>
      <c r="AF642" s="33">
        <v>3.1520000000000001</v>
      </c>
      <c r="AG642" s="33">
        <v>3.5150000000000001</v>
      </c>
      <c r="AH642" s="33">
        <v>4.2210000000000001</v>
      </c>
      <c r="AI642" s="33">
        <v>7.01</v>
      </c>
      <c r="AJ642" s="33">
        <v>7.375</v>
      </c>
      <c r="AK642" s="34">
        <v>15.5</v>
      </c>
      <c r="AL642" s="29">
        <v>0.27450999999999998</v>
      </c>
      <c r="AM642" s="29">
        <v>0.13725000000000001</v>
      </c>
      <c r="AN642" s="50">
        <v>14450</v>
      </c>
      <c r="AO642" s="30">
        <v>86.3</v>
      </c>
      <c r="AP642" s="29">
        <v>0.34564</v>
      </c>
      <c r="AQ642" s="29">
        <v>0.72158</v>
      </c>
      <c r="AR642" s="29">
        <v>0.61899999999999999</v>
      </c>
      <c r="AS642" s="54">
        <v>3</v>
      </c>
      <c r="AT642" s="29">
        <v>0.91666999999999998</v>
      </c>
      <c r="AU642" s="29">
        <v>0.92247999999999997</v>
      </c>
      <c r="AV642" s="54">
        <v>4</v>
      </c>
      <c r="AW642" s="29">
        <v>0.875</v>
      </c>
    </row>
    <row r="643" spans="1:49" x14ac:dyDescent="0.2">
      <c r="A643" s="17" t="str">
        <f t="shared" si="18"/>
        <v>USC</v>
      </c>
      <c r="B643" s="17" t="str">
        <f>IF(AND(OR(NOT(IsForecastDateRestricted),AND(D643&gt;=StartDate,D643&lt;=EndDate)),OR(NOT(IsTargetDateRestricted),AND(F643&gt;=FirstTargetDate,F643&lt;=EndTargetDate)),
OR(AND(Is1Week,E643="1 wk ahead inc death"),AND(Is2Week,E643="2 wk ahead inc death"),AND(Is3Week,E643="3 wk ahead inc death"),AND(Is4Week,E643="4 wk ahead inc death")),
OR(NOT(IsActiveModelsOnly),_xlfn.XLOOKUP(C643,'Model Analyzer'!B$4:B$100,'Model Analyzer'!C$4:C$100))),EvalData!C643,"NA")</f>
        <v>USC</v>
      </c>
      <c r="C643" s="17" t="s">
        <v>33</v>
      </c>
      <c r="D643" s="36" t="d">
        <v>2020-08-10</v>
      </c>
      <c r="E643" s="17" t="s">
        <v>36</v>
      </c>
      <c r="F643" s="36" t="d">
        <v>2020-08-22</v>
      </c>
      <c r="G643" s="30">
        <v>269</v>
      </c>
      <c r="H643" s="32">
        <v>1.9E-2</v>
      </c>
      <c r="I643" s="28">
        <v>1.9400000000000001E-2</v>
      </c>
      <c r="J643" s="28">
        <v>1.9400000000000001E-2</v>
      </c>
      <c r="K643" s="29">
        <v>1</v>
      </c>
      <c r="L643" s="30">
        <v>5</v>
      </c>
      <c r="M643" s="29">
        <v>0.86207</v>
      </c>
      <c r="N643" s="30">
        <v>51</v>
      </c>
      <c r="O643" s="30">
        <v>28.25</v>
      </c>
      <c r="P643" s="30">
        <v>539.58000000000004</v>
      </c>
      <c r="Q643" s="30">
        <v>35.14</v>
      </c>
      <c r="R643" s="38">
        <v>0.19101000000000001</v>
      </c>
      <c r="S643" s="32">
        <v>-6.6689999999999999E-2</v>
      </c>
      <c r="T643" s="29">
        <v>0.37574000000000002</v>
      </c>
      <c r="U643" s="29">
        <v>-0.12970999999999999</v>
      </c>
      <c r="V643" s="29">
        <v>0.50980000000000003</v>
      </c>
      <c r="W643" s="29">
        <v>0.11765</v>
      </c>
      <c r="X643" s="30">
        <v>62.19</v>
      </c>
      <c r="Y643" s="29">
        <v>0.29307</v>
      </c>
      <c r="Z643" s="29">
        <v>0.33296999999999999</v>
      </c>
      <c r="AA643" s="29">
        <v>0.53200000000000003</v>
      </c>
      <c r="AB643" s="30">
        <v>11</v>
      </c>
      <c r="AC643" s="29">
        <v>0.61538000000000004</v>
      </c>
    </row>
    <row r="644" spans="1:49" x14ac:dyDescent="0.2">
      <c r="A644" s="17" t="str">
        <f t="shared" si="18"/>
        <v>YYG</v>
      </c>
      <c r="B644" s="17" t="str">
        <f>IF(AND(OR(NOT(IsForecastDateRestricted),AND(D644&gt;=StartDate,D644&lt;=EndDate)),OR(NOT(IsTargetDateRestricted),AND(F644&gt;=FirstTargetDate,F644&lt;=EndTargetDate)),
OR(AND(Is1Week,E644="1 wk ahead inc death"),AND(Is2Week,E644="2 wk ahead inc death"),AND(Is3Week,E644="3 wk ahead inc death"),AND(Is4Week,E644="4 wk ahead inc death")),
OR(NOT(IsActiveModelsOnly),_xlfn.XLOOKUP(C644,'Model Analyzer'!B$4:B$100,'Model Analyzer'!C$4:C$100))),EvalData!C644,"NA")</f>
        <v>YYG</v>
      </c>
      <c r="C644" s="17" t="s">
        <v>35</v>
      </c>
      <c r="D644" s="36" t="d">
        <v>2020-08-10</v>
      </c>
      <c r="E644" s="17" t="s">
        <v>36</v>
      </c>
      <c r="F644" s="36" t="d">
        <v>2020-08-22</v>
      </c>
      <c r="G644" s="30">
        <v>1071</v>
      </c>
      <c r="H644" s="32">
        <v>7.3999999999999996E-2</v>
      </c>
      <c r="I644" s="28">
        <v>7.7240000000000003E-2</v>
      </c>
      <c r="J644" s="28">
        <v>7.7240000000000003E-2</v>
      </c>
      <c r="K644" s="29">
        <v>0.9</v>
      </c>
      <c r="L644" s="30">
        <v>14</v>
      </c>
      <c r="M644" s="29">
        <v>0.55171999999999999</v>
      </c>
      <c r="N644" s="30">
        <v>51</v>
      </c>
      <c r="O644" s="30">
        <v>8.56</v>
      </c>
      <c r="P644" s="30">
        <v>680.69</v>
      </c>
      <c r="Q644" s="30">
        <v>39.369999999999997</v>
      </c>
      <c r="R644" s="38">
        <v>0.18698000000000001</v>
      </c>
      <c r="S644" s="32">
        <v>9.4310000000000005E-2</v>
      </c>
      <c r="T644" s="29">
        <v>0.40647</v>
      </c>
      <c r="U644" s="29">
        <v>0.14732000000000001</v>
      </c>
      <c r="V644" s="29">
        <v>0.52941000000000005</v>
      </c>
      <c r="W644" s="29">
        <v>5.8819999999999997E-2</v>
      </c>
      <c r="X644" s="30">
        <v>73.44</v>
      </c>
      <c r="Y644" s="29">
        <v>0.35976999999999998</v>
      </c>
      <c r="Z644" s="29">
        <v>0.28843000000000002</v>
      </c>
      <c r="AA644" s="29">
        <v>0.68100000000000005</v>
      </c>
      <c r="AB644" s="30">
        <v>8</v>
      </c>
      <c r="AC644" s="29">
        <v>0.73077000000000003</v>
      </c>
      <c r="AD644" s="30">
        <v>51</v>
      </c>
      <c r="AE644" s="29">
        <v>0.96077999999999997</v>
      </c>
      <c r="AF644" s="33">
        <v>2.238</v>
      </c>
      <c r="AG644" s="33">
        <v>2.8410000000000002</v>
      </c>
      <c r="AH644" s="33">
        <v>4.8330000000000002</v>
      </c>
      <c r="AI644" s="33">
        <v>13.02</v>
      </c>
      <c r="AJ644" s="33">
        <v>13.132</v>
      </c>
      <c r="AK644" s="34">
        <v>18.75</v>
      </c>
      <c r="AL644" s="29">
        <v>0.27450999999999998</v>
      </c>
      <c r="AM644" s="29">
        <v>0.29411999999999999</v>
      </c>
      <c r="AN644" s="50">
        <v>16736</v>
      </c>
      <c r="AO644" s="30">
        <v>126.6</v>
      </c>
      <c r="AP644" s="29">
        <v>0.33814</v>
      </c>
      <c r="AQ644" s="29">
        <v>0.70594000000000001</v>
      </c>
      <c r="AR644" s="29">
        <v>0.41299999999999998</v>
      </c>
      <c r="AS644" s="54">
        <v>11</v>
      </c>
      <c r="AT644" s="29">
        <v>0.58333000000000002</v>
      </c>
      <c r="AU644" s="29">
        <v>0.91352999999999995</v>
      </c>
      <c r="AV644" s="54">
        <v>5</v>
      </c>
      <c r="AW644" s="29">
        <v>0.83333000000000002</v>
      </c>
    </row>
    <row r="645" spans="1:49" x14ac:dyDescent="0.2">
      <c r="A645" s="17" t="str">
        <f t="shared" si="18"/>
        <v>Baseline</v>
      </c>
      <c r="B645" s="17" t="str">
        <f>IF(AND(OR(NOT(IsForecastDateRestricted),AND(D645&gt;=StartDate,D645&lt;=EndDate)),OR(NOT(IsTargetDateRestricted),AND(F645&gt;=FirstTargetDate,F645&lt;=EndTargetDate)),
OR(AND(Is1Week,E645="1 wk ahead inc death"),AND(Is2Week,E645="2 wk ahead inc death"),AND(Is3Week,E645="3 wk ahead inc death"),AND(Is4Week,E645="4 wk ahead inc death")),
OR(NOT(IsActiveModelsOnly),_xlfn.XLOOKUP(C645,'Model Analyzer'!B$4:B$100,'Model Analyzer'!C$4:C$100))),EvalData!C645,"NA")</f>
        <v>Baseline</v>
      </c>
      <c r="C645" s="17" t="s">
        <v>12</v>
      </c>
      <c r="D645" s="36" t="d">
        <v>2020-08-10</v>
      </c>
      <c r="E645" s="17" t="s">
        <v>37</v>
      </c>
      <c r="F645" s="36" t="d">
        <v>2020-08-29</v>
      </c>
      <c r="G645" s="30">
        <v>2728</v>
      </c>
      <c r="H645" s="32">
        <v>0.127</v>
      </c>
      <c r="I645" s="28">
        <v>0.13553000000000001</v>
      </c>
      <c r="J645" s="28">
        <v>0.13553000000000001</v>
      </c>
      <c r="K645" s="29">
        <v>0.75</v>
      </c>
      <c r="L645" s="30">
        <v>18</v>
      </c>
      <c r="M645" s="29">
        <v>0.41378999999999999</v>
      </c>
      <c r="N645" s="30">
        <v>51</v>
      </c>
      <c r="O645" s="30">
        <v>9.6</v>
      </c>
      <c r="P645" s="30">
        <v>1594</v>
      </c>
      <c r="Q645" s="30">
        <v>90.1</v>
      </c>
      <c r="R645" s="38">
        <v>0.20648</v>
      </c>
      <c r="S645" s="32">
        <v>8.566E-2</v>
      </c>
      <c r="T645" s="29">
        <v>0.44208999999999998</v>
      </c>
      <c r="U645" s="29">
        <v>0.12467</v>
      </c>
      <c r="V645" s="29">
        <v>0.54901999999999995</v>
      </c>
      <c r="W645" s="29">
        <v>5.8819999999999997E-2</v>
      </c>
      <c r="X645" s="30">
        <v>241.38</v>
      </c>
      <c r="Y645" s="29">
        <v>0.38823000000000002</v>
      </c>
      <c r="Z645" s="29">
        <v>0.29354000000000002</v>
      </c>
      <c r="AA645" s="29">
        <v>0.68700000000000006</v>
      </c>
      <c r="AB645" s="30">
        <v>6</v>
      </c>
      <c r="AC645" s="29">
        <v>0.80769000000000002</v>
      </c>
      <c r="AD645" s="30">
        <v>51</v>
      </c>
      <c r="AE645" s="29">
        <v>0.94118000000000002</v>
      </c>
      <c r="AF645" s="33">
        <v>3.6669999999999998</v>
      </c>
      <c r="AG645" s="33">
        <v>3.9580000000000002</v>
      </c>
      <c r="AH645" s="33">
        <v>3.9980000000000002</v>
      </c>
      <c r="AI645" s="33">
        <v>3.903</v>
      </c>
      <c r="AJ645" s="33">
        <v>4.0019999999999998</v>
      </c>
      <c r="AK645" s="34">
        <v>4.0220000000000002</v>
      </c>
      <c r="AL645" s="29">
        <v>0</v>
      </c>
      <c r="AM645" s="29">
        <v>0</v>
      </c>
      <c r="AN645" s="50">
        <v>35055</v>
      </c>
      <c r="AO645" s="30">
        <v>312.8</v>
      </c>
      <c r="AP645" s="29">
        <v>0.40986</v>
      </c>
      <c r="AQ645" s="29">
        <v>0.85565999999999998</v>
      </c>
      <c r="AR645" s="29">
        <v>0.99099999999999999</v>
      </c>
      <c r="AS645" s="54">
        <v>1</v>
      </c>
      <c r="AT645" s="29">
        <v>1</v>
      </c>
      <c r="AU645" s="29">
        <v>0.96987999999999996</v>
      </c>
      <c r="AV645" s="54">
        <v>1</v>
      </c>
      <c r="AW645" s="29">
        <v>1</v>
      </c>
    </row>
    <row r="646" spans="1:49" x14ac:dyDescent="0.2">
      <c r="A646" s="17" t="str">
        <f t="shared" si="18"/>
        <v>CMU</v>
      </c>
      <c r="B646" s="17" t="str">
        <f>IF(AND(OR(NOT(IsForecastDateRestricted),AND(D646&gt;=StartDate,D646&lt;=EndDate)),OR(NOT(IsTargetDateRestricted),AND(F646&gt;=FirstTargetDate,F646&lt;=EndTargetDate)),
OR(AND(Is1Week,E646="1 wk ahead inc death"),AND(Is2Week,E646="2 wk ahead inc death"),AND(Is3Week,E646="3 wk ahead inc death"),AND(Is4Week,E646="4 wk ahead inc death")),
OR(NOT(IsActiveModelsOnly),_xlfn.XLOOKUP(C646,'Model Analyzer'!B$4:B$100,'Model Analyzer'!C$4:C$100))),EvalData!C646,"NA")</f>
        <v>CMU</v>
      </c>
      <c r="C646" s="17" t="s">
        <v>43</v>
      </c>
      <c r="D646" s="36" t="d">
        <v>2020-08-10</v>
      </c>
      <c r="E646" s="17" t="s">
        <v>37</v>
      </c>
      <c r="F646" s="36" t="d">
        <v>2020-08-29</v>
      </c>
      <c r="G646" s="30"/>
      <c r="H646" s="32"/>
      <c r="N646" s="30">
        <v>51</v>
      </c>
      <c r="O646" s="30">
        <v>6.85</v>
      </c>
      <c r="P646" s="30">
        <v>1798.37</v>
      </c>
      <c r="Q646" s="30">
        <v>91.16</v>
      </c>
      <c r="R646" s="38">
        <v>0.21748000000000001</v>
      </c>
      <c r="S646" s="32">
        <v>0.12144000000000001</v>
      </c>
      <c r="T646" s="29">
        <v>0.35887000000000002</v>
      </c>
      <c r="U646" s="29">
        <v>0.14932000000000001</v>
      </c>
      <c r="V646" s="29">
        <v>0.50980000000000003</v>
      </c>
      <c r="W646" s="29">
        <v>5.8819999999999997E-2</v>
      </c>
      <c r="X646" s="30">
        <v>184</v>
      </c>
      <c r="Y646" s="29">
        <v>0.33753</v>
      </c>
      <c r="Z646" s="29">
        <v>0.29003000000000001</v>
      </c>
      <c r="AA646" s="29">
        <v>0.66200000000000003</v>
      </c>
      <c r="AB646" s="30">
        <v>8</v>
      </c>
      <c r="AC646" s="29">
        <v>0.73077000000000003</v>
      </c>
      <c r="AD646" s="30">
        <v>51</v>
      </c>
      <c r="AE646" s="29">
        <v>0.90195999999999998</v>
      </c>
      <c r="AF646" s="33">
        <v>1.6879999999999999</v>
      </c>
      <c r="AG646" s="33">
        <v>2.2090000000000001</v>
      </c>
      <c r="AH646" s="33">
        <v>3.165</v>
      </c>
      <c r="AI646" s="33">
        <v>40.895000000000003</v>
      </c>
      <c r="AJ646" s="33">
        <v>9.8019999999999996</v>
      </c>
      <c r="AK646" s="34">
        <v>30</v>
      </c>
      <c r="AL646" s="29">
        <v>0.11765</v>
      </c>
      <c r="AM646" s="29">
        <v>0.21568999999999999</v>
      </c>
      <c r="AN646" s="50">
        <v>29449</v>
      </c>
      <c r="AO646" s="30">
        <v>114.5</v>
      </c>
      <c r="AP646" s="29">
        <v>0.43281999999999998</v>
      </c>
      <c r="AQ646" s="29">
        <v>0.90359</v>
      </c>
      <c r="AR646" s="29">
        <v>0.59899999999999998</v>
      </c>
      <c r="AS646" s="54">
        <v>2</v>
      </c>
      <c r="AT646" s="29">
        <v>0.95833000000000002</v>
      </c>
      <c r="AU646" s="29">
        <v>0.94013999999999998</v>
      </c>
      <c r="AV646" s="54">
        <v>2</v>
      </c>
      <c r="AW646" s="29">
        <v>0.95833000000000002</v>
      </c>
    </row>
    <row r="647" spans="1:49" x14ac:dyDescent="0.2">
      <c r="A647" s="17" t="str">
        <f t="shared" ref="A647:A710" si="19">IF(OR(B647="NA",NOT(IsMinimumForecastsToParticipate),COUNTIF(B$7:B$3184,"="&amp;C647)&gt;=MinForecastsToParticipate),B647,"NA")</f>
        <v>Columbia</v>
      </c>
      <c r="B647" s="17" t="str">
        <f>IF(AND(OR(NOT(IsForecastDateRestricted),AND(D647&gt;=StartDate,D647&lt;=EndDate)),OR(NOT(IsTargetDateRestricted),AND(F647&gt;=FirstTargetDate,F647&lt;=EndTargetDate)),
OR(AND(Is1Week,E647="1 wk ahead inc death"),AND(Is2Week,E647="2 wk ahead inc death"),AND(Is3Week,E647="3 wk ahead inc death"),AND(Is4Week,E647="4 wk ahead inc death")),
OR(NOT(IsActiveModelsOnly),_xlfn.XLOOKUP(C647,'Model Analyzer'!B$4:B$100,'Model Analyzer'!C$4:C$100))),EvalData!C647,"NA")</f>
        <v>Columbia</v>
      </c>
      <c r="C647" s="17" t="s">
        <v>13</v>
      </c>
      <c r="D647" s="36" t="d">
        <v>2020-08-10</v>
      </c>
      <c r="E647" s="17" t="s">
        <v>37</v>
      </c>
      <c r="F647" s="36" t="d">
        <v>2020-08-29</v>
      </c>
      <c r="G647" s="30">
        <v>-973</v>
      </c>
      <c r="H647" s="32">
        <v>-0.05</v>
      </c>
      <c r="I647" s="28">
        <v>-4.8340000000000001E-2</v>
      </c>
      <c r="J647" s="28">
        <v>-5.0799999999999998E-2</v>
      </c>
      <c r="K647" s="29">
        <v>1</v>
      </c>
      <c r="L647" s="30">
        <v>8</v>
      </c>
      <c r="M647" s="29">
        <v>0.75861999999999996</v>
      </c>
      <c r="N647" s="30">
        <v>51</v>
      </c>
      <c r="O647" s="30">
        <v>52.15</v>
      </c>
      <c r="P647" s="30">
        <v>2711.2</v>
      </c>
      <c r="Q647" s="30">
        <v>90.69</v>
      </c>
      <c r="R647" s="38">
        <v>0.31490000000000001</v>
      </c>
      <c r="S647" s="32">
        <v>2.649E-2</v>
      </c>
      <c r="T647" s="29">
        <v>0.55662999999999996</v>
      </c>
      <c r="U647" s="29">
        <v>3.4189999999999998E-2</v>
      </c>
      <c r="V647" s="29">
        <v>0.37254999999999999</v>
      </c>
      <c r="W647" s="29">
        <v>0.17646999999999999</v>
      </c>
      <c r="X647" s="30">
        <v>149.11000000000001</v>
      </c>
      <c r="Y647" s="29">
        <v>0.48566999999999999</v>
      </c>
      <c r="Z647" s="29">
        <v>0.49069000000000002</v>
      </c>
      <c r="AA647" s="29">
        <v>0.38600000000000001</v>
      </c>
      <c r="AB647" s="30">
        <v>16</v>
      </c>
      <c r="AC647" s="29">
        <v>0.42308000000000001</v>
      </c>
      <c r="AD647" s="30">
        <v>51</v>
      </c>
      <c r="AE647" s="29">
        <v>0.96077999999999997</v>
      </c>
      <c r="AF647" s="33">
        <v>3.3759999999999999</v>
      </c>
      <c r="AG647" s="33">
        <v>5.2409999999999997</v>
      </c>
      <c r="AH647" s="33">
        <v>8.173</v>
      </c>
      <c r="AI647" s="33">
        <v>67.183000000000007</v>
      </c>
      <c r="AJ647" s="33">
        <v>61</v>
      </c>
      <c r="AK647" s="34">
        <v>206</v>
      </c>
      <c r="AL647" s="29">
        <v>0.31373000000000001</v>
      </c>
      <c r="AM647" s="29">
        <v>0.45097999999999999</v>
      </c>
      <c r="AN647" s="50">
        <v>35104</v>
      </c>
      <c r="AO647" s="30">
        <v>236.3</v>
      </c>
      <c r="AP647" s="29">
        <v>0.20616999999999999</v>
      </c>
      <c r="AQ647" s="29">
        <v>0.43041000000000001</v>
      </c>
      <c r="AR647" s="29">
        <v>0.20599999999999999</v>
      </c>
      <c r="AS647" s="54">
        <v>17</v>
      </c>
      <c r="AT647" s="29">
        <v>0.33333000000000002</v>
      </c>
      <c r="AU647" s="29">
        <v>0.67557</v>
      </c>
      <c r="AV647" s="54">
        <v>14</v>
      </c>
      <c r="AW647" s="29">
        <v>0.45833000000000002</v>
      </c>
    </row>
    <row r="648" spans="1:49" x14ac:dyDescent="0.2">
      <c r="A648" s="17" t="str">
        <f t="shared" si="19"/>
        <v>Columbia-UNC</v>
      </c>
      <c r="B648" s="17" t="str">
        <f>IF(AND(OR(NOT(IsForecastDateRestricted),AND(D648&gt;=StartDate,D648&lt;=EndDate)),OR(NOT(IsTargetDateRestricted),AND(F648&gt;=FirstTargetDate,F648&lt;=EndTargetDate)),
OR(AND(Is1Week,E648="1 wk ahead inc death"),AND(Is2Week,E648="2 wk ahead inc death"),AND(Is3Week,E648="3 wk ahead inc death"),AND(Is4Week,E648="4 wk ahead inc death")),
OR(NOT(IsActiveModelsOnly),_xlfn.XLOOKUP(C648,'Model Analyzer'!B$4:B$100,'Model Analyzer'!C$4:C$100))),EvalData!C648,"NA")</f>
        <v>Columbia-UNC</v>
      </c>
      <c r="C648" s="17" t="s">
        <v>14</v>
      </c>
      <c r="D648" s="36" t="d">
        <v>2020-08-10</v>
      </c>
      <c r="E648" s="17" t="s">
        <v>37</v>
      </c>
      <c r="F648" s="36" t="d">
        <v>2020-08-29</v>
      </c>
      <c r="G648" s="30">
        <v>-2157</v>
      </c>
      <c r="H648" s="32">
        <v>-0.113</v>
      </c>
      <c r="I648" s="28">
        <v>-0.10716000000000001</v>
      </c>
      <c r="J648" s="28">
        <v>-0.12003</v>
      </c>
      <c r="K648" s="29">
        <v>0.75</v>
      </c>
      <c r="L648" s="30">
        <v>17</v>
      </c>
      <c r="M648" s="29">
        <v>0.44828000000000001</v>
      </c>
      <c r="O648" s="30"/>
      <c r="P648" s="30"/>
      <c r="Q648" s="30"/>
      <c r="R648" s="38"/>
    </row>
    <row r="649" spans="1:49" x14ac:dyDescent="0.2">
      <c r="A649" s="17" t="str">
        <f t="shared" si="19"/>
        <v>DDS</v>
      </c>
      <c r="B649" s="17" t="str">
        <f>IF(AND(OR(NOT(IsForecastDateRestricted),AND(D649&gt;=StartDate,D649&lt;=EndDate)),OR(NOT(IsTargetDateRestricted),AND(F649&gt;=FirstTargetDate,F649&lt;=EndTargetDate)),
OR(AND(Is1Week,E649="1 wk ahead inc death"),AND(Is2Week,E649="2 wk ahead inc death"),AND(Is3Week,E649="3 wk ahead inc death"),AND(Is4Week,E649="4 wk ahead inc death")),
OR(NOT(IsActiveModelsOnly),_xlfn.XLOOKUP(C649,'Model Analyzer'!B$4:B$100,'Model Analyzer'!C$4:C$100))),EvalData!C649,"NA")</f>
        <v>DDS</v>
      </c>
      <c r="C649" s="17" t="s">
        <v>44</v>
      </c>
      <c r="D649" s="36" t="d">
        <v>2020-08-10</v>
      </c>
      <c r="E649" s="17" t="s">
        <v>37</v>
      </c>
      <c r="F649" s="36" t="d">
        <v>2020-08-29</v>
      </c>
      <c r="G649" s="26">
        <v>22491</v>
      </c>
      <c r="H649" s="27">
        <v>0.75</v>
      </c>
      <c r="I649" s="28">
        <v>1.1173999999999999</v>
      </c>
      <c r="J649" s="28">
        <v>1.1173999999999999</v>
      </c>
      <c r="K649" s="29">
        <v>0</v>
      </c>
      <c r="L649" s="30">
        <v>30</v>
      </c>
      <c r="M649" s="29">
        <v>0</v>
      </c>
      <c r="N649" s="30">
        <v>51</v>
      </c>
      <c r="O649" s="26">
        <v>25.98</v>
      </c>
      <c r="P649" s="26">
        <v>41817.43</v>
      </c>
      <c r="Q649" s="26">
        <v>453.96</v>
      </c>
      <c r="R649" s="31">
        <v>0.45</v>
      </c>
      <c r="S649" s="32">
        <v>0.41504999999999997</v>
      </c>
      <c r="T649" s="29">
        <v>0.96201000000000003</v>
      </c>
      <c r="U649" s="29">
        <v>0.88085000000000002</v>
      </c>
      <c r="V649" s="29">
        <v>0.27450999999999998</v>
      </c>
      <c r="W649" s="29">
        <v>0.27450999999999998</v>
      </c>
      <c r="X649" s="30">
        <v>1369.93</v>
      </c>
      <c r="Y649" s="29">
        <v>0.96899999999999997</v>
      </c>
      <c r="Z649" s="29">
        <v>0.53386</v>
      </c>
      <c r="AA649" s="29">
        <v>8.6999999999999994E-2</v>
      </c>
      <c r="AB649" s="30">
        <v>24</v>
      </c>
      <c r="AC649" s="29">
        <v>0.11538</v>
      </c>
      <c r="AD649" s="30">
        <v>51</v>
      </c>
      <c r="AE649" s="29">
        <v>0.90195999999999998</v>
      </c>
      <c r="AF649" s="33">
        <v>4.7290000000000001</v>
      </c>
      <c r="AG649" s="33">
        <v>5.7060000000000004</v>
      </c>
      <c r="AH649" s="33">
        <v>8.35</v>
      </c>
      <c r="AI649" s="33">
        <v>17.247</v>
      </c>
      <c r="AJ649" s="33">
        <v>13.816000000000001</v>
      </c>
      <c r="AK649" s="34">
        <v>25.5</v>
      </c>
      <c r="AL649" s="29">
        <v>0.47059000000000001</v>
      </c>
      <c r="AM649" s="29">
        <v>0.37254999999999999</v>
      </c>
      <c r="AN649" s="50">
        <v>113904</v>
      </c>
      <c r="AO649" s="30">
        <v>296.5</v>
      </c>
      <c r="AP649" s="29">
        <v>0.21092</v>
      </c>
      <c r="AQ649" s="29">
        <v>0.44033</v>
      </c>
      <c r="AR649" s="29">
        <v>6.2E-2</v>
      </c>
      <c r="AS649" s="54">
        <v>22</v>
      </c>
      <c r="AT649" s="29">
        <v>0.125</v>
      </c>
      <c r="AU649" s="29">
        <v>0.63619999999999999</v>
      </c>
      <c r="AV649" s="54">
        <v>15</v>
      </c>
      <c r="AW649" s="29">
        <v>0.41666999999999998</v>
      </c>
    </row>
    <row r="650" spans="1:49" x14ac:dyDescent="0.2">
      <c r="A650" s="17" t="str">
        <f t="shared" si="19"/>
        <v>Ensemble</v>
      </c>
      <c r="B650" s="17" t="str">
        <f>IF(AND(OR(NOT(IsForecastDateRestricted),AND(D650&gt;=StartDate,D650&lt;=EndDate)),OR(NOT(IsTargetDateRestricted),AND(F650&gt;=FirstTargetDate,F650&lt;=EndTargetDate)),
OR(AND(Is1Week,E650="1 wk ahead inc death"),AND(Is2Week,E650="2 wk ahead inc death"),AND(Is3Week,E650="3 wk ahead inc death"),AND(Is4Week,E650="4 wk ahead inc death")),
OR(NOT(IsActiveModelsOnly),_xlfn.XLOOKUP(C650,'Model Analyzer'!B$4:B$100,'Model Analyzer'!C$4:C$100))),EvalData!C650,"NA")</f>
        <v>Ensemble</v>
      </c>
      <c r="C650" s="17" t="s">
        <v>15</v>
      </c>
      <c r="D650" s="36" t="d">
        <v>2020-08-10</v>
      </c>
      <c r="E650" s="17" t="s">
        <v>37</v>
      </c>
      <c r="F650" s="36" t="d">
        <v>2020-08-29</v>
      </c>
      <c r="G650" s="30">
        <v>1139</v>
      </c>
      <c r="H650" s="32">
        <v>5.5E-2</v>
      </c>
      <c r="I650" s="28">
        <v>5.6590000000000001E-2</v>
      </c>
      <c r="J650" s="28">
        <v>5.6590000000000001E-2</v>
      </c>
      <c r="K650" s="29">
        <v>0.9</v>
      </c>
      <c r="L650" s="30">
        <v>9</v>
      </c>
      <c r="M650" s="29">
        <v>0.72414000000000001</v>
      </c>
      <c r="N650" s="30">
        <v>51</v>
      </c>
      <c r="O650" s="30">
        <v>7.07</v>
      </c>
      <c r="P650" s="30">
        <v>710.97</v>
      </c>
      <c r="Q650" s="30">
        <v>57.98</v>
      </c>
      <c r="R650" s="38">
        <v>0.18454999999999999</v>
      </c>
      <c r="S650" s="32">
        <v>5.9339999999999997E-2</v>
      </c>
      <c r="T650" s="29">
        <v>0.34922999999999998</v>
      </c>
      <c r="U650" s="29">
        <v>0.12781999999999999</v>
      </c>
      <c r="V650" s="29">
        <v>0.66666999999999998</v>
      </c>
      <c r="W650" s="29">
        <v>5.8819999999999997E-2</v>
      </c>
      <c r="X650" s="30">
        <v>115.47</v>
      </c>
      <c r="Y650" s="29">
        <v>0.33405000000000001</v>
      </c>
      <c r="Z650" s="29">
        <v>0.24143000000000001</v>
      </c>
      <c r="AA650" s="29">
        <v>0.77800000000000002</v>
      </c>
      <c r="AB650" s="30">
        <v>2</v>
      </c>
      <c r="AC650" s="29">
        <v>0.96153999999999995</v>
      </c>
      <c r="AD650" s="30">
        <v>51</v>
      </c>
      <c r="AE650" s="29">
        <v>1</v>
      </c>
      <c r="AF650" s="33">
        <v>2.452</v>
      </c>
      <c r="AG650" s="33">
        <v>3.0710000000000002</v>
      </c>
      <c r="AH650" s="33">
        <v>4.306</v>
      </c>
      <c r="AI650" s="33">
        <v>13.741</v>
      </c>
      <c r="AJ650" s="33">
        <v>9.4209999999999994</v>
      </c>
      <c r="AK650" s="34">
        <v>38</v>
      </c>
      <c r="AL650" s="29">
        <v>0.23529</v>
      </c>
      <c r="AM650" s="29">
        <v>0.23529</v>
      </c>
      <c r="AN650" s="50">
        <v>22086</v>
      </c>
      <c r="AO650" s="30">
        <v>107.8</v>
      </c>
      <c r="AP650" s="29">
        <v>0.34289999999999998</v>
      </c>
      <c r="AQ650" s="29">
        <v>0.71587000000000001</v>
      </c>
      <c r="AR650" s="29">
        <v>0.55700000000000005</v>
      </c>
      <c r="AS650" s="54">
        <v>4</v>
      </c>
      <c r="AT650" s="29">
        <v>0.875</v>
      </c>
      <c r="AU650" s="29">
        <v>0.91927000000000003</v>
      </c>
      <c r="AV650" s="54">
        <v>3</v>
      </c>
      <c r="AW650" s="29">
        <v>0.91666999999999998</v>
      </c>
    </row>
    <row r="651" spans="1:49" x14ac:dyDescent="0.2">
      <c r="A651" s="17" t="str">
        <f t="shared" si="19"/>
        <v>ERDC</v>
      </c>
      <c r="B651" s="17" t="str">
        <f>IF(AND(OR(NOT(IsForecastDateRestricted),AND(D651&gt;=StartDate,D651&lt;=EndDate)),OR(NOT(IsTargetDateRestricted),AND(F651&gt;=FirstTargetDate,F651&lt;=EndTargetDate)),
OR(AND(Is1Week,E651="1 wk ahead inc death"),AND(Is2Week,E651="2 wk ahead inc death"),AND(Is3Week,E651="3 wk ahead inc death"),AND(Is4Week,E651="4 wk ahead inc death")),
OR(NOT(IsActiveModelsOnly),_xlfn.XLOOKUP(C651,'Model Analyzer'!B$4:B$100,'Model Analyzer'!C$4:C$100))),EvalData!C651,"NA")</f>
        <v>ERDC</v>
      </c>
      <c r="C651" s="17" t="s">
        <v>16</v>
      </c>
      <c r="D651" s="36" t="d">
        <v>2020-08-10</v>
      </c>
      <c r="E651" s="17" t="s">
        <v>37</v>
      </c>
      <c r="F651" s="36" t="d">
        <v>2020-08-29</v>
      </c>
      <c r="G651" s="30">
        <v>8429</v>
      </c>
      <c r="H651" s="32">
        <v>0.35</v>
      </c>
      <c r="I651" s="28">
        <v>0.41876999999999998</v>
      </c>
      <c r="J651" s="28">
        <v>0.41876999999999998</v>
      </c>
      <c r="K651" s="29">
        <v>0</v>
      </c>
      <c r="L651" s="30">
        <v>27</v>
      </c>
      <c r="M651" s="29">
        <v>0.10345</v>
      </c>
      <c r="N651" s="30">
        <v>51</v>
      </c>
      <c r="O651" s="30">
        <v>43.62</v>
      </c>
      <c r="P651" s="30">
        <v>26560.65</v>
      </c>
      <c r="Q651" s="30">
        <v>203.33</v>
      </c>
      <c r="R651" s="38">
        <v>0.41427999999999998</v>
      </c>
      <c r="S651" s="32">
        <v>0.39834999999999998</v>
      </c>
      <c r="T651" s="29">
        <v>1.49329</v>
      </c>
      <c r="U651" s="29">
        <v>1.38408</v>
      </c>
      <c r="V651" s="29">
        <v>0.31373000000000001</v>
      </c>
      <c r="W651" s="29">
        <v>0.39216000000000001</v>
      </c>
      <c r="X651" s="30">
        <v>321.13</v>
      </c>
      <c r="Y651" s="29">
        <v>1.49773</v>
      </c>
      <c r="Z651" s="29">
        <v>0.61155000000000004</v>
      </c>
      <c r="AA651" s="29">
        <v>3.9E-2</v>
      </c>
      <c r="AB651" s="30">
        <v>26</v>
      </c>
      <c r="AC651" s="29">
        <v>3.8460000000000001E-2</v>
      </c>
      <c r="AD651" s="30">
        <v>51</v>
      </c>
      <c r="AE651" s="29">
        <v>7.843E-2</v>
      </c>
      <c r="AF651" s="33">
        <v>1.085</v>
      </c>
      <c r="AG651" s="33">
        <v>1.1120000000000001</v>
      </c>
      <c r="AH651" s="33">
        <v>1.175</v>
      </c>
      <c r="AI651" s="33">
        <v>1.335</v>
      </c>
      <c r="AJ651" s="33">
        <v>1.3260000000000001</v>
      </c>
      <c r="AK651" s="34">
        <v>1.621</v>
      </c>
      <c r="AL651" s="29">
        <v>0</v>
      </c>
      <c r="AM651" s="29">
        <v>0</v>
      </c>
      <c r="AN651" s="50">
        <v>334772</v>
      </c>
      <c r="AO651" s="30">
        <v>2393.5</v>
      </c>
      <c r="AP651" s="29">
        <v>0.87973000000000001</v>
      </c>
      <c r="AQ651" s="29">
        <v>1</v>
      </c>
      <c r="AR651" s="29">
        <v>8.3000000000000004E-2</v>
      </c>
      <c r="AS651" s="54">
        <v>21</v>
      </c>
      <c r="AT651" s="29">
        <v>0.16667000000000001</v>
      </c>
      <c r="AU651" s="29">
        <v>8.2559999999999995E-2</v>
      </c>
      <c r="AV651" s="54">
        <v>25</v>
      </c>
      <c r="AW651" s="29">
        <v>0</v>
      </c>
    </row>
    <row r="652" spans="1:49" x14ac:dyDescent="0.2">
      <c r="A652" s="17" t="str">
        <f t="shared" si="19"/>
        <v>ESG</v>
      </c>
      <c r="B652" s="17" t="str">
        <f>IF(AND(OR(NOT(IsForecastDateRestricted),AND(D652&gt;=StartDate,D652&lt;=EndDate)),OR(NOT(IsTargetDateRestricted),AND(F652&gt;=FirstTargetDate,F652&lt;=EndTargetDate)),
OR(AND(Is1Week,E652="1 wk ahead inc death"),AND(Is2Week,E652="2 wk ahead inc death"),AND(Is3Week,E652="3 wk ahead inc death"),AND(Is4Week,E652="4 wk ahead inc death")),
OR(NOT(IsActiveModelsOnly),_xlfn.XLOOKUP(C652,'Model Analyzer'!B$4:B$100,'Model Analyzer'!C$4:C$100))),EvalData!C652,"NA")</f>
        <v>ESG</v>
      </c>
      <c r="C652" s="17" t="s">
        <v>40</v>
      </c>
      <c r="D652" s="36" t="d">
        <v>2020-08-10</v>
      </c>
      <c r="E652" s="17" t="s">
        <v>37</v>
      </c>
      <c r="F652" s="36" t="d">
        <v>2020-08-29</v>
      </c>
      <c r="G652" s="30">
        <v>19334</v>
      </c>
      <c r="H652" s="32">
        <v>0.67300000000000004</v>
      </c>
      <c r="I652" s="28">
        <v>0.96055000000000001</v>
      </c>
      <c r="J652" s="28">
        <v>0.96055000000000001</v>
      </c>
      <c r="K652" s="29">
        <v>0</v>
      </c>
      <c r="L652" s="30">
        <v>29</v>
      </c>
      <c r="M652" s="29">
        <v>3.4479999999999997E-2</v>
      </c>
      <c r="N652" s="30">
        <v>50</v>
      </c>
      <c r="O652" s="30">
        <v>57.8</v>
      </c>
      <c r="P652" s="30">
        <v>49562.09</v>
      </c>
      <c r="Q652" s="30">
        <v>425.14</v>
      </c>
      <c r="R652" s="38">
        <v>0.50958000000000003</v>
      </c>
      <c r="S652" s="32">
        <v>0.30216999999999999</v>
      </c>
      <c r="T652" s="29">
        <v>1.8921699999999999</v>
      </c>
      <c r="U652" s="29">
        <v>1.3163100000000001</v>
      </c>
      <c r="V652" s="29">
        <v>0.18</v>
      </c>
      <c r="W652" s="29">
        <v>0.44</v>
      </c>
      <c r="X652" s="30">
        <v>943.45</v>
      </c>
      <c r="Y652" s="29">
        <v>1.7618</v>
      </c>
      <c r="Z652" s="29">
        <v>0.69582999999999995</v>
      </c>
      <c r="AA652" s="29">
        <v>1.9E-2</v>
      </c>
      <c r="AB652" s="30">
        <v>27</v>
      </c>
      <c r="AC652" s="29">
        <v>0</v>
      </c>
      <c r="AD652" s="30">
        <v>50</v>
      </c>
      <c r="AE652" s="29">
        <v>0.34</v>
      </c>
      <c r="AF652" s="33">
        <v>1.1879999999999999</v>
      </c>
      <c r="AG652" s="33">
        <v>1.236</v>
      </c>
      <c r="AH652" s="33">
        <v>1.456</v>
      </c>
      <c r="AI652" s="33">
        <v>113.569</v>
      </c>
      <c r="AJ652" s="33">
        <v>2.3170000000000002</v>
      </c>
      <c r="AK652" s="34">
        <v>24.2</v>
      </c>
      <c r="AL652" s="29">
        <v>0</v>
      </c>
      <c r="AM652" s="29">
        <v>0.12</v>
      </c>
      <c r="AN652" s="50">
        <v>625045</v>
      </c>
      <c r="AO652" s="30">
        <v>2258.5</v>
      </c>
      <c r="AP652" s="29">
        <v>0.68500000000000005</v>
      </c>
      <c r="AQ652" s="29">
        <v>1</v>
      </c>
      <c r="AR652" s="29">
        <v>0.22700000000000001</v>
      </c>
      <c r="AS652" s="54">
        <v>15</v>
      </c>
      <c r="AT652" s="29">
        <v>0.41666999999999998</v>
      </c>
      <c r="AU652" s="29">
        <v>0.35088000000000003</v>
      </c>
      <c r="AV652" s="54">
        <v>22</v>
      </c>
      <c r="AW652" s="29">
        <v>0.125</v>
      </c>
    </row>
    <row r="653" spans="1:49" x14ac:dyDescent="0.2">
      <c r="A653" s="17" t="str">
        <f t="shared" si="19"/>
        <v>GT-DeepCOVID</v>
      </c>
      <c r="B653" s="17" t="str">
        <f>IF(AND(OR(NOT(IsForecastDateRestricted),AND(D653&gt;=StartDate,D653&lt;=EndDate)),OR(NOT(IsTargetDateRestricted),AND(F653&gt;=FirstTargetDate,F653&lt;=EndTargetDate)),
OR(AND(Is1Week,E653="1 wk ahead inc death"),AND(Is2Week,E653="2 wk ahead inc death"),AND(Is3Week,E653="3 wk ahead inc death"),AND(Is4Week,E653="4 wk ahead inc death")),
OR(NOT(IsActiveModelsOnly),_xlfn.XLOOKUP(C653,'Model Analyzer'!B$4:B$100,'Model Analyzer'!C$4:C$100))),EvalData!C653,"NA")</f>
        <v>GT-DeepCOVID</v>
      </c>
      <c r="C653" s="17" t="s">
        <v>17</v>
      </c>
      <c r="D653" s="36" t="d">
        <v>2020-08-10</v>
      </c>
      <c r="E653" s="17" t="s">
        <v>37</v>
      </c>
      <c r="F653" s="36" t="d">
        <v>2020-08-29</v>
      </c>
      <c r="G653" s="30">
        <v>900</v>
      </c>
      <c r="H653" s="32">
        <v>4.3999999999999997E-2</v>
      </c>
      <c r="I653" s="28">
        <v>4.471E-2</v>
      </c>
      <c r="J653" s="28">
        <v>4.471E-2</v>
      </c>
      <c r="K653" s="29">
        <v>1</v>
      </c>
      <c r="L653" s="30">
        <v>5</v>
      </c>
      <c r="M653" s="29">
        <v>0.86207</v>
      </c>
      <c r="N653" s="30">
        <v>44</v>
      </c>
      <c r="O653" s="30">
        <v>16.88</v>
      </c>
      <c r="P653" s="30">
        <v>4757.28</v>
      </c>
      <c r="Q653" s="30">
        <v>80.069999999999993</v>
      </c>
      <c r="R653" s="38">
        <v>0.20038</v>
      </c>
      <c r="S653" s="32">
        <v>5.5399999999999998E-2</v>
      </c>
      <c r="T653" s="29">
        <v>0.74373</v>
      </c>
      <c r="U653" s="29">
        <v>0.48905999999999999</v>
      </c>
      <c r="V653" s="29">
        <v>0.47727000000000003</v>
      </c>
      <c r="W653" s="29">
        <v>0.13636000000000001</v>
      </c>
      <c r="X653" s="30">
        <v>179.4</v>
      </c>
      <c r="Y653" s="29">
        <v>0.72199000000000002</v>
      </c>
      <c r="Z653" s="29">
        <v>0.36735000000000001</v>
      </c>
      <c r="AA653" s="29">
        <v>0.439</v>
      </c>
      <c r="AB653" s="30">
        <v>14</v>
      </c>
      <c r="AC653" s="29">
        <v>0.5</v>
      </c>
      <c r="AD653" s="30">
        <v>44</v>
      </c>
      <c r="AE653" s="29">
        <v>0.90908999999999995</v>
      </c>
      <c r="AF653" s="33">
        <v>2.1509999999999998</v>
      </c>
      <c r="AG653" s="33">
        <v>2.6890000000000001</v>
      </c>
      <c r="AH653" s="33">
        <v>5.9080000000000004</v>
      </c>
      <c r="AI653" s="33">
        <v>47.99</v>
      </c>
      <c r="AJ653" s="33">
        <v>17.975000000000001</v>
      </c>
      <c r="AK653" s="34">
        <v>51.511000000000003</v>
      </c>
      <c r="AL653" s="29">
        <v>0.18182000000000001</v>
      </c>
      <c r="AM653" s="29">
        <v>0.29544999999999999</v>
      </c>
      <c r="AN653" s="50">
        <v>24897</v>
      </c>
      <c r="AO653" s="30">
        <v>154.9</v>
      </c>
      <c r="AP653" s="29">
        <v>0.32035000000000002</v>
      </c>
      <c r="AQ653" s="29">
        <v>0.66879999999999995</v>
      </c>
      <c r="AR653" s="29">
        <v>0.39200000000000002</v>
      </c>
      <c r="AS653" s="54">
        <v>10</v>
      </c>
      <c r="AT653" s="29">
        <v>0.625</v>
      </c>
      <c r="AU653" s="29">
        <v>0.73094999999999999</v>
      </c>
      <c r="AV653" s="54">
        <v>11</v>
      </c>
      <c r="AW653" s="29">
        <v>0.58333000000000002</v>
      </c>
    </row>
    <row r="654" spans="1:49" x14ac:dyDescent="0.2">
      <c r="A654" s="17" t="str">
        <f t="shared" si="19"/>
        <v>IHME</v>
      </c>
      <c r="B654" s="17" t="str">
        <f>IF(AND(OR(NOT(IsForecastDateRestricted),AND(D654&gt;=StartDate,D654&lt;=EndDate)),OR(NOT(IsTargetDateRestricted),AND(F654&gt;=FirstTargetDate,F654&lt;=EndTargetDate)),
OR(AND(Is1Week,E654="1 wk ahead inc death"),AND(Is2Week,E654="2 wk ahead inc death"),AND(Is3Week,E654="3 wk ahead inc death"),AND(Is4Week,E654="4 wk ahead inc death")),
OR(NOT(IsActiveModelsOnly),_xlfn.XLOOKUP(C654,'Model Analyzer'!B$4:B$100,'Model Analyzer'!C$4:C$100))),EvalData!C654,"NA")</f>
        <v>IHME</v>
      </c>
      <c r="C654" s="17" t="s">
        <v>18</v>
      </c>
      <c r="D654" s="36" t="d">
        <v>2020-08-10</v>
      </c>
      <c r="E654" s="17" t="s">
        <v>37</v>
      </c>
      <c r="F654" s="36" t="d">
        <v>2020-08-29</v>
      </c>
      <c r="G654" s="26">
        <v>4891</v>
      </c>
      <c r="H654" s="27">
        <v>0.218</v>
      </c>
      <c r="I654" s="28">
        <v>0.24299000000000001</v>
      </c>
      <c r="J654" s="28">
        <v>0.24299000000000001</v>
      </c>
      <c r="K654" s="29">
        <v>0.75</v>
      </c>
      <c r="L654" s="30">
        <v>22</v>
      </c>
      <c r="M654" s="29">
        <v>0.27585999999999999</v>
      </c>
      <c r="N654" s="30">
        <v>51</v>
      </c>
      <c r="O654" s="26">
        <v>30.5</v>
      </c>
      <c r="P654" s="26">
        <v>4104.3900000000003</v>
      </c>
      <c r="Q654" s="26">
        <v>123.57</v>
      </c>
      <c r="R654" s="31">
        <v>0.32330999999999999</v>
      </c>
      <c r="S654" s="32">
        <v>0.21407999999999999</v>
      </c>
      <c r="T654" s="29">
        <v>1.32237</v>
      </c>
      <c r="U654" s="29">
        <v>-0.34847</v>
      </c>
      <c r="V654" s="29">
        <v>0.39216000000000001</v>
      </c>
      <c r="W654" s="29">
        <v>0.25490000000000002</v>
      </c>
      <c r="X654" s="30">
        <v>244.17</v>
      </c>
      <c r="Y654" s="29">
        <v>0.57184999999999997</v>
      </c>
      <c r="Z654" s="29">
        <v>0.43702999999999997</v>
      </c>
      <c r="AA654" s="29">
        <v>0.246</v>
      </c>
      <c r="AB654" s="30">
        <v>19</v>
      </c>
      <c r="AC654" s="29">
        <v>0.30769000000000002</v>
      </c>
      <c r="AD654" s="30">
        <v>51</v>
      </c>
      <c r="AE654" s="29">
        <v>0.78430999999999995</v>
      </c>
      <c r="AF654" s="33">
        <v>2.347</v>
      </c>
      <c r="AG654" s="33">
        <v>2.7850000000000001</v>
      </c>
      <c r="AH654" s="33">
        <v>3.8</v>
      </c>
      <c r="AI654" s="33">
        <v>4.6100000000000003</v>
      </c>
      <c r="AJ654" s="33">
        <v>5.2279999999999998</v>
      </c>
      <c r="AK654" s="34">
        <v>8</v>
      </c>
      <c r="AL654" s="29">
        <v>0.15686</v>
      </c>
      <c r="AM654" s="29">
        <v>7.843E-2</v>
      </c>
      <c r="AN654" s="50">
        <v>87304</v>
      </c>
      <c r="AO654" s="30">
        <v>288.5</v>
      </c>
      <c r="AP654" s="29">
        <v>0.41841</v>
      </c>
      <c r="AQ654" s="29">
        <v>0.87351000000000001</v>
      </c>
      <c r="AR654" s="29">
        <v>0.57799999999999996</v>
      </c>
      <c r="AS654" s="54">
        <v>3</v>
      </c>
      <c r="AT654" s="29">
        <v>0.91666999999999998</v>
      </c>
      <c r="AU654" s="29">
        <v>0.80959000000000003</v>
      </c>
      <c r="AV654" s="54">
        <v>9</v>
      </c>
      <c r="AW654" s="29">
        <v>0.66666999999999998</v>
      </c>
    </row>
    <row r="655" spans="1:49" x14ac:dyDescent="0.2">
      <c r="A655" s="17" t="str">
        <f t="shared" si="19"/>
        <v>JCB</v>
      </c>
      <c r="B655" s="17" t="str">
        <f>IF(AND(OR(NOT(IsForecastDateRestricted),AND(D655&gt;=StartDate,D655&lt;=EndDate)),OR(NOT(IsTargetDateRestricted),AND(F655&gt;=FirstTargetDate,F655&lt;=EndTargetDate)),
OR(AND(Is1Week,E655="1 wk ahead inc death"),AND(Is2Week,E655="2 wk ahead inc death"),AND(Is3Week,E655="3 wk ahead inc death"),AND(Is4Week,E655="4 wk ahead inc death")),
OR(NOT(IsActiveModelsOnly),_xlfn.XLOOKUP(C655,'Model Analyzer'!B$4:B$100,'Model Analyzer'!C$4:C$100))),EvalData!C655,"NA")</f>
        <v>JCB</v>
      </c>
      <c r="C655" s="17" t="s">
        <v>45</v>
      </c>
      <c r="D655" s="36" t="d">
        <v>2020-08-10</v>
      </c>
      <c r="E655" s="17" t="s">
        <v>37</v>
      </c>
      <c r="F655" s="36" t="d">
        <v>2020-08-29</v>
      </c>
      <c r="G655" s="30">
        <v>2784</v>
      </c>
      <c r="H655" s="32">
        <v>0.13</v>
      </c>
      <c r="I655" s="28">
        <v>0.13830999999999999</v>
      </c>
      <c r="J655" s="28">
        <v>0.13830999999999999</v>
      </c>
      <c r="K655" s="29">
        <v>0.75</v>
      </c>
      <c r="L655" s="30">
        <v>19</v>
      </c>
      <c r="M655" s="29">
        <v>0.37930999999999998</v>
      </c>
      <c r="N655" s="30">
        <v>51</v>
      </c>
      <c r="O655" s="30">
        <v>11.98</v>
      </c>
      <c r="P655" s="30">
        <v>1831.78</v>
      </c>
      <c r="Q655" s="30">
        <v>68.349999999999994</v>
      </c>
      <c r="R655" s="38">
        <v>0.24</v>
      </c>
      <c r="S655" s="32">
        <v>0.22631000000000001</v>
      </c>
      <c r="T655" s="29">
        <v>0.52819000000000005</v>
      </c>
      <c r="U655" s="29">
        <v>0.31096000000000001</v>
      </c>
      <c r="V655" s="29">
        <v>0.37254999999999999</v>
      </c>
      <c r="W655" s="29">
        <v>0.15686</v>
      </c>
      <c r="X655" s="30">
        <v>96.17</v>
      </c>
      <c r="Y655" s="29">
        <v>0.49075000000000002</v>
      </c>
      <c r="Z655" s="29">
        <v>0.36819000000000002</v>
      </c>
      <c r="AA655" s="29">
        <v>0.503</v>
      </c>
      <c r="AB655" s="30">
        <v>12</v>
      </c>
      <c r="AC655" s="29">
        <v>0.57691999999999999</v>
      </c>
    </row>
    <row r="656" spans="1:49" x14ac:dyDescent="0.2">
      <c r="A656" s="17" t="str">
        <f t="shared" si="19"/>
        <v>JHU</v>
      </c>
      <c r="B656" s="17" t="str">
        <f>IF(AND(OR(NOT(IsForecastDateRestricted),AND(D656&gt;=StartDate,D656&lt;=EndDate)),OR(NOT(IsTargetDateRestricted),AND(F656&gt;=FirstTargetDate,F656&lt;=EndTargetDate)),
OR(AND(Is1Week,E656="1 wk ahead inc death"),AND(Is2Week,E656="2 wk ahead inc death"),AND(Is3Week,E656="3 wk ahead inc death"),AND(Is4Week,E656="4 wk ahead inc death")),
OR(NOT(IsActiveModelsOnly),_xlfn.XLOOKUP(C656,'Model Analyzer'!B$4:B$100,'Model Analyzer'!C$4:C$100))),EvalData!C656,"NA")</f>
        <v>JHU</v>
      </c>
      <c r="C656" s="17" t="s">
        <v>19</v>
      </c>
      <c r="D656" s="36" t="d">
        <v>2020-08-10</v>
      </c>
      <c r="E656" s="17" t="s">
        <v>37</v>
      </c>
      <c r="F656" s="36" t="d">
        <v>2020-08-29</v>
      </c>
      <c r="G656" s="30">
        <v>7708</v>
      </c>
      <c r="H656" s="32">
        <v>0.32400000000000001</v>
      </c>
      <c r="I656" s="28">
        <v>0.38295000000000001</v>
      </c>
      <c r="J656" s="28">
        <v>0.38295000000000001</v>
      </c>
      <c r="K656" s="29">
        <v>0</v>
      </c>
      <c r="L656" s="30">
        <v>26</v>
      </c>
      <c r="M656" s="29">
        <v>0.13793</v>
      </c>
      <c r="N656" s="30">
        <v>51</v>
      </c>
      <c r="O656" s="30">
        <v>36.869999999999997</v>
      </c>
      <c r="P656" s="30">
        <v>9896.85</v>
      </c>
      <c r="Q656" s="30">
        <v>170.37</v>
      </c>
      <c r="R656" s="38">
        <v>0.52171999999999996</v>
      </c>
      <c r="S656" s="32">
        <v>0.69533</v>
      </c>
      <c r="T656" s="29">
        <v>1.33317</v>
      </c>
      <c r="U656" s="29">
        <v>1.2892699999999999</v>
      </c>
      <c r="V656" s="29">
        <v>0.19608</v>
      </c>
      <c r="W656" s="29">
        <v>0.52941000000000005</v>
      </c>
      <c r="X656" s="30">
        <v>267.77999999999997</v>
      </c>
      <c r="Y656" s="29">
        <v>1.34792</v>
      </c>
      <c r="Z656" s="29">
        <v>0.64659999999999995</v>
      </c>
      <c r="AA656" s="29">
        <v>7.9000000000000001E-2</v>
      </c>
      <c r="AB656" s="30">
        <v>25</v>
      </c>
      <c r="AC656" s="29">
        <v>7.6920000000000002E-2</v>
      </c>
      <c r="AD656" s="30">
        <v>51</v>
      </c>
      <c r="AE656" s="29">
        <v>0.86275000000000002</v>
      </c>
      <c r="AF656" s="33">
        <v>3.0019999999999998</v>
      </c>
      <c r="AG656" s="33">
        <v>3.72</v>
      </c>
      <c r="AH656" s="33">
        <v>9.0850000000000009</v>
      </c>
      <c r="AI656" s="33">
        <v>59.508000000000003</v>
      </c>
      <c r="AJ656" s="33">
        <v>20.285</v>
      </c>
      <c r="AK656" s="34">
        <v>190</v>
      </c>
      <c r="AL656" s="29">
        <v>0.23529</v>
      </c>
      <c r="AM656" s="29">
        <v>0.41176000000000001</v>
      </c>
      <c r="AN656" s="50">
        <v>61796</v>
      </c>
      <c r="AO656" s="30">
        <v>427.2</v>
      </c>
      <c r="AP656" s="29">
        <v>0.25030999999999998</v>
      </c>
      <c r="AQ656" s="29">
        <v>0.52256000000000002</v>
      </c>
      <c r="AR656" s="29">
        <v>0.22700000000000001</v>
      </c>
      <c r="AS656" s="54">
        <v>15</v>
      </c>
      <c r="AT656" s="29">
        <v>0.41666999999999998</v>
      </c>
      <c r="AU656" s="29">
        <v>0.68020999999999998</v>
      </c>
      <c r="AV656" s="54">
        <v>13</v>
      </c>
      <c r="AW656" s="29">
        <v>0.5</v>
      </c>
    </row>
    <row r="657" spans="1:49" x14ac:dyDescent="0.2">
      <c r="A657" s="17" t="str">
        <f t="shared" si="19"/>
        <v>Karlen</v>
      </c>
      <c r="B657" s="17" t="str">
        <f>IF(AND(OR(NOT(IsForecastDateRestricted),AND(D657&gt;=StartDate,D657&lt;=EndDate)),OR(NOT(IsTargetDateRestricted),AND(F657&gt;=FirstTargetDate,F657&lt;=EndTargetDate)),
OR(AND(Is1Week,E657="1 wk ahead inc death"),AND(Is2Week,E657="2 wk ahead inc death"),AND(Is3Week,E657="3 wk ahead inc death"),AND(Is4Week,E657="4 wk ahead inc death")),
OR(NOT(IsActiveModelsOnly),_xlfn.XLOOKUP(C657,'Model Analyzer'!B$4:B$100,'Model Analyzer'!C$4:C$100))),EvalData!C657,"NA")</f>
        <v>Karlen</v>
      </c>
      <c r="C657" s="17" t="s">
        <v>46</v>
      </c>
      <c r="D657" s="36" t="d">
        <v>2020-08-10</v>
      </c>
      <c r="E657" s="17" t="s">
        <v>37</v>
      </c>
      <c r="F657" s="36" t="d">
        <v>2020-08-29</v>
      </c>
      <c r="G657" s="30">
        <v>6323</v>
      </c>
      <c r="H657" s="32">
        <v>0.27300000000000002</v>
      </c>
      <c r="I657" s="28">
        <v>0.31413999999999997</v>
      </c>
      <c r="J657" s="28">
        <v>0.31413999999999997</v>
      </c>
      <c r="K657" s="29">
        <v>0</v>
      </c>
      <c r="L657" s="30">
        <v>23</v>
      </c>
      <c r="M657" s="29">
        <v>0.24138000000000001</v>
      </c>
      <c r="N657" s="30">
        <v>51</v>
      </c>
      <c r="O657" s="30">
        <v>12.04</v>
      </c>
      <c r="P657" s="30">
        <v>4167.47</v>
      </c>
      <c r="Q657" s="30">
        <v>143.97999999999999</v>
      </c>
      <c r="R657" s="38">
        <v>0.31974000000000002</v>
      </c>
      <c r="S657" s="32">
        <v>0.32071</v>
      </c>
      <c r="T657" s="29">
        <v>0.55408999999999997</v>
      </c>
      <c r="U657" s="29">
        <v>0.41610999999999998</v>
      </c>
      <c r="V657" s="29">
        <v>0.33333000000000002</v>
      </c>
      <c r="W657" s="29">
        <v>0.11765</v>
      </c>
      <c r="X657" s="30">
        <v>294.3</v>
      </c>
      <c r="Y657" s="29">
        <v>0.55095000000000005</v>
      </c>
      <c r="Z657" s="29">
        <v>0.39863999999999999</v>
      </c>
      <c r="AA657" s="29">
        <v>0.35399999999999998</v>
      </c>
      <c r="AB657" s="30">
        <v>17</v>
      </c>
      <c r="AC657" s="29">
        <v>0.38462000000000002</v>
      </c>
      <c r="AD657" s="30">
        <v>51</v>
      </c>
      <c r="AE657" s="29">
        <v>0.70587999999999995</v>
      </c>
      <c r="AF657" s="33">
        <v>1.6040000000000001</v>
      </c>
      <c r="AG657" s="33">
        <v>1.873</v>
      </c>
      <c r="AH657" s="33">
        <v>3.0049999999999999</v>
      </c>
      <c r="AI657" s="33">
        <v>19.044</v>
      </c>
      <c r="AJ657" s="33">
        <v>12.409000000000001</v>
      </c>
      <c r="AK657" s="34">
        <v>66</v>
      </c>
      <c r="AL657" s="29">
        <v>5.8819999999999997E-2</v>
      </c>
      <c r="AM657" s="29">
        <v>0.23529</v>
      </c>
      <c r="AN657" s="50">
        <v>93882</v>
      </c>
      <c r="AO657" s="30">
        <v>251.2</v>
      </c>
      <c r="AP657" s="29">
        <v>0.44622000000000001</v>
      </c>
      <c r="AQ657" s="29">
        <v>0.93156000000000005</v>
      </c>
      <c r="AR657" s="29">
        <v>0.433</v>
      </c>
      <c r="AS657" s="54">
        <v>8</v>
      </c>
      <c r="AT657" s="29">
        <v>0.70833000000000002</v>
      </c>
      <c r="AU657" s="29">
        <v>0.73834999999999995</v>
      </c>
      <c r="AV657" s="54">
        <v>10</v>
      </c>
      <c r="AW657" s="29">
        <v>0.625</v>
      </c>
    </row>
    <row r="658" spans="1:49" x14ac:dyDescent="0.2">
      <c r="A658" s="17" t="str">
        <f t="shared" si="19"/>
        <v>LANL</v>
      </c>
      <c r="B658" s="17" t="str">
        <f>IF(AND(OR(NOT(IsForecastDateRestricted),AND(D658&gt;=StartDate,D658&lt;=EndDate)),OR(NOT(IsTargetDateRestricted),AND(F658&gt;=FirstTargetDate,F658&lt;=EndTargetDate)),
OR(AND(Is1Week,E658="1 wk ahead inc death"),AND(Is2Week,E658="2 wk ahead inc death"),AND(Is3Week,E658="3 wk ahead inc death"),AND(Is4Week,E658="4 wk ahead inc death")),
OR(NOT(IsActiveModelsOnly),_xlfn.XLOOKUP(C658,'Model Analyzer'!B$4:B$100,'Model Analyzer'!C$4:C$100))),EvalData!C658,"NA")</f>
        <v>LANL</v>
      </c>
      <c r="C658" s="17" t="s">
        <v>20</v>
      </c>
      <c r="D658" s="36" t="d">
        <v>2020-08-10</v>
      </c>
      <c r="E658" s="17" t="s">
        <v>37</v>
      </c>
      <c r="F658" s="36" t="d">
        <v>2020-08-29</v>
      </c>
      <c r="G658" s="30">
        <v>-5359</v>
      </c>
      <c r="H658" s="32">
        <v>-0.31</v>
      </c>
      <c r="I658" s="28">
        <v>-0.26624999999999999</v>
      </c>
      <c r="J658" s="28">
        <v>-0.36285000000000001</v>
      </c>
      <c r="K658" s="29">
        <v>0</v>
      </c>
      <c r="L658" s="30">
        <v>25</v>
      </c>
      <c r="M658" s="29">
        <v>0.17241000000000001</v>
      </c>
      <c r="N658" s="30">
        <v>51</v>
      </c>
      <c r="O658" s="30">
        <v>25.9</v>
      </c>
      <c r="P658" s="30">
        <v>2817.74</v>
      </c>
      <c r="Q658" s="30">
        <v>120.96</v>
      </c>
      <c r="R658" s="38">
        <v>0.43798999999999999</v>
      </c>
      <c r="S658" s="32">
        <v>-0.41432999999999998</v>
      </c>
      <c r="T658" s="29">
        <v>0.72280999999999995</v>
      </c>
      <c r="U658" s="29">
        <v>-0.52897000000000005</v>
      </c>
      <c r="V658" s="29">
        <v>0.17646999999999999</v>
      </c>
      <c r="W658" s="29">
        <v>0.21568999999999999</v>
      </c>
      <c r="X658" s="30">
        <v>225.69</v>
      </c>
      <c r="Y658" s="29">
        <v>0.43146000000000001</v>
      </c>
      <c r="Z658" s="29">
        <v>0.49632999999999999</v>
      </c>
      <c r="AA658" s="29">
        <v>0.23100000000000001</v>
      </c>
      <c r="AB658" s="30">
        <v>21</v>
      </c>
      <c r="AC658" s="29">
        <v>0.23077</v>
      </c>
      <c r="AD658" s="30">
        <v>51</v>
      </c>
      <c r="AE658" s="29">
        <v>0.98038999999999998</v>
      </c>
      <c r="AF658" s="33">
        <v>7.3479999999999999</v>
      </c>
      <c r="AG658" s="33">
        <v>9.7620000000000005</v>
      </c>
      <c r="AH658" s="33">
        <v>14.739000000000001</v>
      </c>
      <c r="AI658" s="33">
        <v>45.110999999999997</v>
      </c>
      <c r="AJ658" s="33">
        <v>53</v>
      </c>
      <c r="AK658" s="34">
        <v>158</v>
      </c>
      <c r="AL658" s="29">
        <v>0.29411999999999999</v>
      </c>
      <c r="AM658" s="29">
        <v>0.68627000000000005</v>
      </c>
      <c r="AN658" s="50">
        <v>33291</v>
      </c>
      <c r="AO658" s="30">
        <v>168.8</v>
      </c>
      <c r="AP658" s="29">
        <v>0.12590999999999999</v>
      </c>
      <c r="AQ658" s="29">
        <v>0.26284999999999997</v>
      </c>
      <c r="AR658" s="29">
        <v>0</v>
      </c>
      <c r="AS658" s="54">
        <v>25</v>
      </c>
      <c r="AT658" s="29">
        <v>0</v>
      </c>
      <c r="AU658" s="29">
        <v>0.45661000000000002</v>
      </c>
      <c r="AV658" s="54">
        <v>18</v>
      </c>
      <c r="AW658" s="29">
        <v>0.29166999999999998</v>
      </c>
    </row>
    <row r="659" spans="1:49" x14ac:dyDescent="0.2">
      <c r="A659" s="17" t="str">
        <f t="shared" si="19"/>
        <v>LNQ</v>
      </c>
      <c r="B659" s="17" t="str">
        <f>IF(AND(OR(NOT(IsForecastDateRestricted),AND(D659&gt;=StartDate,D659&lt;=EndDate)),OR(NOT(IsTargetDateRestricted),AND(F659&gt;=FirstTargetDate,F659&lt;=EndTargetDate)),
OR(AND(Is1Week,E659="1 wk ahead inc death"),AND(Is2Week,E659="2 wk ahead inc death"),AND(Is3Week,E659="3 wk ahead inc death"),AND(Is4Week,E659="4 wk ahead inc death")),
OR(NOT(IsActiveModelsOnly),_xlfn.XLOOKUP(C659,'Model Analyzer'!B$4:B$100,'Model Analyzer'!C$4:C$100))),EvalData!C659,"NA")</f>
        <v>LNQ</v>
      </c>
      <c r="C659" s="17" t="s">
        <v>47</v>
      </c>
      <c r="D659" s="36" t="d">
        <v>2020-08-10</v>
      </c>
      <c r="E659" s="17" t="s">
        <v>37</v>
      </c>
      <c r="F659" s="36" t="d">
        <v>2020-08-29</v>
      </c>
      <c r="G659" s="30">
        <v>2292</v>
      </c>
      <c r="H659" s="32">
        <v>0.108</v>
      </c>
      <c r="I659" s="28">
        <v>0.11387</v>
      </c>
      <c r="J659" s="28">
        <v>0.11387</v>
      </c>
      <c r="K659" s="29">
        <v>0.75</v>
      </c>
      <c r="L659" s="30">
        <v>16</v>
      </c>
      <c r="M659" s="29">
        <v>0.48276000000000002</v>
      </c>
      <c r="N659" s="30">
        <v>51</v>
      </c>
      <c r="O659" s="30">
        <v>27.12</v>
      </c>
      <c r="P659" s="30">
        <v>825.71</v>
      </c>
      <c r="Q659" s="30">
        <v>63.73</v>
      </c>
      <c r="R659" s="38">
        <v>0.22800000000000001</v>
      </c>
      <c r="S659" s="32">
        <v>-0.18196000000000001</v>
      </c>
      <c r="T659" s="29">
        <v>0.50033000000000005</v>
      </c>
      <c r="U659" s="29">
        <v>-0.42069000000000001</v>
      </c>
      <c r="V659" s="29">
        <v>0.49020000000000002</v>
      </c>
      <c r="W659" s="29">
        <v>0.13725000000000001</v>
      </c>
      <c r="X659" s="30">
        <v>144.01</v>
      </c>
      <c r="Y659" s="29">
        <v>0.28288000000000002</v>
      </c>
      <c r="Z659" s="29">
        <v>0.37813999999999998</v>
      </c>
      <c r="AA659" s="29">
        <v>0.49299999999999999</v>
      </c>
      <c r="AB659" s="30">
        <v>13</v>
      </c>
      <c r="AC659" s="29">
        <v>0.53846000000000005</v>
      </c>
      <c r="AD659" s="30">
        <v>51</v>
      </c>
      <c r="AE659" s="29">
        <v>1</v>
      </c>
      <c r="AF659" s="33">
        <v>7.9640000000000004</v>
      </c>
      <c r="AG659" s="33">
        <v>11.667999999999999</v>
      </c>
      <c r="AH659" s="33">
        <v>28.5</v>
      </c>
      <c r="AI659" s="33">
        <v>90.6</v>
      </c>
      <c r="AJ659" s="33">
        <v>134</v>
      </c>
      <c r="AK659" s="34">
        <v>268</v>
      </c>
      <c r="AL659" s="29">
        <v>0.17646999999999999</v>
      </c>
      <c r="AM659" s="29">
        <v>0.80391999999999997</v>
      </c>
      <c r="AN659" s="50">
        <v>39743</v>
      </c>
      <c r="AO659" s="30">
        <v>220.2</v>
      </c>
      <c r="AP659" s="29">
        <v>9.9589999999999998E-2</v>
      </c>
      <c r="AQ659" s="29">
        <v>0.20791000000000001</v>
      </c>
      <c r="AR659" s="29">
        <v>2.1000000000000001E-2</v>
      </c>
      <c r="AS659" s="54">
        <v>24</v>
      </c>
      <c r="AT659" s="29">
        <v>4.1669999999999999E-2</v>
      </c>
      <c r="AU659" s="29">
        <v>0.37259999999999999</v>
      </c>
      <c r="AV659" s="54">
        <v>21</v>
      </c>
      <c r="AW659" s="29">
        <v>0.16667000000000001</v>
      </c>
    </row>
    <row r="660" spans="1:49" x14ac:dyDescent="0.2">
      <c r="A660" s="17" t="str">
        <f t="shared" si="19"/>
        <v>LSHTM</v>
      </c>
      <c r="B660" s="17" t="str">
        <f>IF(AND(OR(NOT(IsForecastDateRestricted),AND(D660&gt;=StartDate,D660&lt;=EndDate)),OR(NOT(IsTargetDateRestricted),AND(F660&gt;=FirstTargetDate,F660&lt;=EndTargetDate)),
OR(AND(Is1Week,E660="1 wk ahead inc death"),AND(Is2Week,E660="2 wk ahead inc death"),AND(Is3Week,E660="3 wk ahead inc death"),AND(Is4Week,E660="4 wk ahead inc death")),
OR(NOT(IsActiveModelsOnly),_xlfn.XLOOKUP(C660,'Model Analyzer'!B$4:B$100,'Model Analyzer'!C$4:C$100))),EvalData!C660,"NA")</f>
        <v>LSHTM</v>
      </c>
      <c r="C660" s="17" t="s">
        <v>21</v>
      </c>
      <c r="D660" s="36" t="d">
        <v>2020-08-10</v>
      </c>
      <c r="E660" s="17" t="s">
        <v>37</v>
      </c>
      <c r="F660" s="36" t="d">
        <v>2020-08-29</v>
      </c>
      <c r="G660" s="26">
        <v>3460</v>
      </c>
      <c r="H660" s="27">
        <v>0.159</v>
      </c>
      <c r="I660" s="28">
        <v>0.1719</v>
      </c>
      <c r="J660" s="28">
        <v>0.1719</v>
      </c>
      <c r="K660" s="29">
        <v>0.75</v>
      </c>
      <c r="L660" s="30">
        <v>21</v>
      </c>
      <c r="M660" s="29">
        <v>0.31034</v>
      </c>
      <c r="N660" s="30">
        <v>27</v>
      </c>
      <c r="O660" s="26">
        <v>1.43</v>
      </c>
      <c r="P660" s="26">
        <v>1136.24</v>
      </c>
      <c r="Q660" s="26">
        <v>154.78</v>
      </c>
      <c r="R660" s="31">
        <v>0.14745</v>
      </c>
      <c r="S660" s="32">
        <v>5.9220000000000002E-2</v>
      </c>
      <c r="T660" s="29">
        <v>0.2235</v>
      </c>
      <c r="U660" s="29">
        <v>1.916E-2</v>
      </c>
      <c r="V660" s="29">
        <v>0.55556000000000005</v>
      </c>
      <c r="W660" s="29">
        <v>0</v>
      </c>
      <c r="X660" s="30">
        <v>309.23</v>
      </c>
      <c r="Y660" s="29">
        <v>0.19450000000000001</v>
      </c>
      <c r="Z660" s="29">
        <v>0.19197</v>
      </c>
      <c r="AA660" s="29">
        <v>0.66800000000000004</v>
      </c>
      <c r="AB660" s="30">
        <v>7</v>
      </c>
      <c r="AC660" s="29">
        <v>0.76922999999999997</v>
      </c>
      <c r="AD660" s="30">
        <v>27</v>
      </c>
      <c r="AE660" s="29">
        <v>1</v>
      </c>
      <c r="AF660" s="33">
        <v>3.1360000000000001</v>
      </c>
      <c r="AG660" s="33">
        <v>3.9009999999999998</v>
      </c>
      <c r="AH660" s="33">
        <v>6.8109999999999999</v>
      </c>
      <c r="AI660" s="33">
        <v>4685.7359999999999</v>
      </c>
      <c r="AJ660" s="33">
        <v>25.614999999999998</v>
      </c>
      <c r="AK660" s="34">
        <v>130.435</v>
      </c>
      <c r="AL660" s="29">
        <v>0.18518999999999999</v>
      </c>
      <c r="AM660" s="29">
        <v>0.44444</v>
      </c>
      <c r="AN660" s="50">
        <v>115975</v>
      </c>
      <c r="AO660" s="30">
        <v>1065.0999999999999</v>
      </c>
      <c r="AP660" s="29">
        <v>0.25430000000000003</v>
      </c>
      <c r="AQ660" s="29">
        <v>0.53090000000000004</v>
      </c>
      <c r="AR660" s="29">
        <v>0.20599999999999999</v>
      </c>
      <c r="AS660" s="54">
        <v>17</v>
      </c>
      <c r="AT660" s="29">
        <v>0.33333000000000002</v>
      </c>
      <c r="AU660" s="29">
        <v>0.41291</v>
      </c>
      <c r="AV660" s="54">
        <v>20</v>
      </c>
      <c r="AW660" s="29">
        <v>0.20832999999999999</v>
      </c>
    </row>
    <row r="661" spans="1:49" x14ac:dyDescent="0.2">
      <c r="A661" s="17" t="str">
        <f t="shared" si="19"/>
        <v>MOBS</v>
      </c>
      <c r="B661" s="17" t="str">
        <f>IF(AND(OR(NOT(IsForecastDateRestricted),AND(D661&gt;=StartDate,D661&lt;=EndDate)),OR(NOT(IsTargetDateRestricted),AND(F661&gt;=FirstTargetDate,F661&lt;=EndTargetDate)),
OR(AND(Is1Week,E661="1 wk ahead inc death"),AND(Is2Week,E661="2 wk ahead inc death"),AND(Is3Week,E661="3 wk ahead inc death"),AND(Is4Week,E661="4 wk ahead inc death")),
OR(NOT(IsActiveModelsOnly),_xlfn.XLOOKUP(C661,'Model Analyzer'!B$4:B$100,'Model Analyzer'!C$4:C$100))),EvalData!C661,"NA")</f>
        <v>MOBS</v>
      </c>
      <c r="C661" s="17" t="s">
        <v>24</v>
      </c>
      <c r="D661" s="36" t="d">
        <v>2020-08-10</v>
      </c>
      <c r="E661" s="17" t="s">
        <v>37</v>
      </c>
      <c r="F661" s="36" t="d">
        <v>2020-08-29</v>
      </c>
      <c r="G661" s="30">
        <v>-1311</v>
      </c>
      <c r="H661" s="32">
        <v>-6.7000000000000004E-2</v>
      </c>
      <c r="I661" s="28">
        <v>-6.5129999999999993E-2</v>
      </c>
      <c r="J661" s="28">
        <v>-6.9669999999999996E-2</v>
      </c>
      <c r="K661" s="29">
        <v>0.9</v>
      </c>
      <c r="L661" s="30">
        <v>11</v>
      </c>
      <c r="M661" s="29">
        <v>0.65517000000000003</v>
      </c>
      <c r="N661" s="30">
        <v>50</v>
      </c>
      <c r="O661" s="30">
        <v>19.3</v>
      </c>
      <c r="P661" s="30">
        <v>2536.48</v>
      </c>
      <c r="Q661" s="30">
        <v>98.94</v>
      </c>
      <c r="R661" s="38">
        <v>0.28844999999999998</v>
      </c>
      <c r="S661" s="32">
        <v>-9.1740000000000002E-2</v>
      </c>
      <c r="T661" s="29">
        <v>0.75636999999999999</v>
      </c>
      <c r="U661" s="29">
        <v>8.3999999999999995E-3</v>
      </c>
      <c r="V661" s="29">
        <v>0.38</v>
      </c>
      <c r="W661" s="29">
        <v>0.3</v>
      </c>
      <c r="X661" s="30">
        <v>195.98</v>
      </c>
      <c r="Y661" s="29">
        <v>0.58323000000000003</v>
      </c>
      <c r="Z661" s="29">
        <v>0.44751999999999997</v>
      </c>
      <c r="AA661" s="29">
        <v>0.41099999999999998</v>
      </c>
      <c r="AB661" s="30">
        <v>15</v>
      </c>
      <c r="AC661" s="29">
        <v>0.46154000000000001</v>
      </c>
      <c r="AD661" s="30">
        <v>50</v>
      </c>
      <c r="AE661" s="29">
        <v>0.82</v>
      </c>
      <c r="AF661" s="33">
        <v>1.752</v>
      </c>
      <c r="AG661" s="33">
        <v>2.7269999999999999</v>
      </c>
      <c r="AH661" s="33">
        <v>4.2190000000000003</v>
      </c>
      <c r="AI661" s="33">
        <v>21.228999999999999</v>
      </c>
      <c r="AJ661" s="33">
        <v>8.2200000000000006</v>
      </c>
      <c r="AK661" s="34">
        <v>20.399999999999999</v>
      </c>
      <c r="AL661" s="29">
        <v>0.18</v>
      </c>
      <c r="AM661" s="29">
        <v>0.18</v>
      </c>
      <c r="AN661" s="50">
        <v>56558</v>
      </c>
      <c r="AO661" s="30">
        <v>210</v>
      </c>
      <c r="AP661" s="29">
        <v>0.39218999999999998</v>
      </c>
      <c r="AQ661" s="29">
        <v>0.81877</v>
      </c>
      <c r="AR661" s="29">
        <v>0.47499999999999998</v>
      </c>
      <c r="AS661" s="54">
        <v>6</v>
      </c>
      <c r="AT661" s="29">
        <v>0.79166999999999998</v>
      </c>
      <c r="AU661" s="29">
        <v>0.81403000000000003</v>
      </c>
      <c r="AV661" s="54">
        <v>8</v>
      </c>
      <c r="AW661" s="29">
        <v>0.70833000000000002</v>
      </c>
    </row>
    <row r="662" spans="1:49" x14ac:dyDescent="0.2">
      <c r="A662" s="17" t="str">
        <f t="shared" si="19"/>
        <v>NotreDame-Mobility</v>
      </c>
      <c r="B662" s="17" t="str">
        <f>IF(AND(OR(NOT(IsForecastDateRestricted),AND(D662&gt;=StartDate,D662&lt;=EndDate)),OR(NOT(IsTargetDateRestricted),AND(F662&gt;=FirstTargetDate,F662&lt;=EndTargetDate)),
OR(AND(Is1Week,E662="1 wk ahead inc death"),AND(Is2Week,E662="2 wk ahead inc death"),AND(Is3Week,E662="3 wk ahead inc death"),AND(Is4Week,E662="4 wk ahead inc death")),
OR(NOT(IsActiveModelsOnly),_xlfn.XLOOKUP(C662,'Model Analyzer'!B$4:B$100,'Model Analyzer'!C$4:C$100))),EvalData!C662,"NA")</f>
        <v>NotreDame-Mobility</v>
      </c>
      <c r="C662" s="17" t="s">
        <v>25</v>
      </c>
      <c r="D662" s="36" t="d">
        <v>2020-08-10</v>
      </c>
      <c r="E662" s="17" t="s">
        <v>37</v>
      </c>
      <c r="F662" s="36" t="d">
        <v>2020-08-29</v>
      </c>
      <c r="G662" s="30">
        <v>774</v>
      </c>
      <c r="H662" s="32">
        <v>3.7999999999999999E-2</v>
      </c>
      <c r="I662" s="28">
        <v>3.8449999999999998E-2</v>
      </c>
      <c r="J662" s="28">
        <v>3.8449999999999998E-2</v>
      </c>
      <c r="K662" s="29">
        <v>1</v>
      </c>
      <c r="L662" s="30">
        <v>4</v>
      </c>
      <c r="M662" s="29">
        <v>0.89654999999999996</v>
      </c>
      <c r="N662" s="30">
        <v>51</v>
      </c>
      <c r="O662" s="30">
        <v>25.57</v>
      </c>
      <c r="P662" s="30">
        <v>5259.47</v>
      </c>
      <c r="Q662" s="30">
        <v>164.82</v>
      </c>
      <c r="R662" s="38">
        <v>0.33230999999999999</v>
      </c>
      <c r="S662" s="32">
        <v>-0.12543000000000001</v>
      </c>
      <c r="T662" s="29">
        <v>0.94555</v>
      </c>
      <c r="U662" s="29">
        <v>-5.2290000000000003E-2</v>
      </c>
      <c r="V662" s="29">
        <v>0.27450999999999998</v>
      </c>
      <c r="W662" s="29">
        <v>0.29411999999999999</v>
      </c>
      <c r="X662" s="30">
        <v>426.72</v>
      </c>
      <c r="Y662" s="29">
        <v>0.67227999999999999</v>
      </c>
      <c r="Z662" s="29">
        <v>0.51278000000000001</v>
      </c>
      <c r="AA662" s="29">
        <v>0.27</v>
      </c>
      <c r="AB662" s="30">
        <v>18</v>
      </c>
      <c r="AC662" s="29">
        <v>0.34615000000000001</v>
      </c>
      <c r="AD662" s="30">
        <v>51</v>
      </c>
      <c r="AE662" s="29">
        <v>0.84314</v>
      </c>
      <c r="AF662" s="33">
        <v>2.7650000000000001</v>
      </c>
      <c r="AG662" s="33">
        <v>5.8490000000000002</v>
      </c>
      <c r="AH662" s="33">
        <v>20.25</v>
      </c>
      <c r="AI662" s="33">
        <v>78.626000000000005</v>
      </c>
      <c r="AJ662" s="33">
        <v>74</v>
      </c>
      <c r="AK662" s="34">
        <v>148</v>
      </c>
      <c r="AL662" s="29">
        <v>0.15686</v>
      </c>
      <c r="AM662" s="29">
        <v>0.52941000000000005</v>
      </c>
      <c r="AN662" s="50">
        <v>93836</v>
      </c>
      <c r="AO662" s="30">
        <v>262.8</v>
      </c>
      <c r="AP662" s="29">
        <v>0.19012999999999999</v>
      </c>
      <c r="AQ662" s="29">
        <v>0.39693000000000001</v>
      </c>
      <c r="AR662" s="29">
        <v>0.16500000000000001</v>
      </c>
      <c r="AS662" s="54">
        <v>19</v>
      </c>
      <c r="AT662" s="29">
        <v>0.25</v>
      </c>
      <c r="AU662" s="29">
        <v>0.52381999999999995</v>
      </c>
      <c r="AV662" s="54">
        <v>16</v>
      </c>
      <c r="AW662" s="29">
        <v>0.375</v>
      </c>
    </row>
    <row r="663" spans="1:49" x14ac:dyDescent="0.2">
      <c r="A663" s="17" t="str">
        <f t="shared" si="19"/>
        <v>Oliver Wyman</v>
      </c>
      <c r="B663" s="17" t="str">
        <f>IF(AND(OR(NOT(IsForecastDateRestricted),AND(D663&gt;=StartDate,D663&lt;=EndDate)),OR(NOT(IsTargetDateRestricted),AND(F663&gt;=FirstTargetDate,F663&lt;=EndTargetDate)),
OR(AND(Is1Week,E663="1 wk ahead inc death"),AND(Is2Week,E663="2 wk ahead inc death"),AND(Is3Week,E663="3 wk ahead inc death"),AND(Is4Week,E663="4 wk ahead inc death")),
OR(NOT(IsActiveModelsOnly),_xlfn.XLOOKUP(C663,'Model Analyzer'!B$4:B$100,'Model Analyzer'!C$4:C$100))),EvalData!C663,"NA")</f>
        <v>Oliver Wyman</v>
      </c>
      <c r="C663" s="17" t="s">
        <v>26</v>
      </c>
      <c r="D663" s="36" t="d">
        <v>2020-08-10</v>
      </c>
      <c r="E663" s="17" t="s">
        <v>37</v>
      </c>
      <c r="F663" s="36" t="d">
        <v>2020-08-29</v>
      </c>
      <c r="G663" s="30">
        <v>-681</v>
      </c>
      <c r="H663" s="32">
        <v>-3.4000000000000002E-2</v>
      </c>
      <c r="I663" s="28">
        <v>-3.3829999999999999E-2</v>
      </c>
      <c r="J663" s="28">
        <v>-3.5020000000000003E-2</v>
      </c>
      <c r="K663" s="29">
        <v>1</v>
      </c>
      <c r="L663" s="30">
        <v>3</v>
      </c>
      <c r="M663" s="29">
        <v>0.93103000000000002</v>
      </c>
      <c r="N663" s="30">
        <v>51</v>
      </c>
      <c r="O663" s="30">
        <v>10.11</v>
      </c>
      <c r="P663" s="30">
        <v>811.25</v>
      </c>
      <c r="Q663" s="30">
        <v>54.92</v>
      </c>
      <c r="R663" s="38">
        <v>0.19832</v>
      </c>
      <c r="S663" s="32">
        <v>-5.6279999999999997E-2</v>
      </c>
      <c r="T663" s="29">
        <v>0.47282999999999997</v>
      </c>
      <c r="U663" s="29">
        <v>0.12645999999999999</v>
      </c>
      <c r="V663" s="29">
        <v>0.50980000000000003</v>
      </c>
      <c r="W663" s="29">
        <v>5.8819999999999997E-2</v>
      </c>
      <c r="X663" s="30">
        <v>90.9</v>
      </c>
      <c r="Y663" s="29">
        <v>0.43357000000000001</v>
      </c>
      <c r="Z663" s="29">
        <v>0.27505000000000002</v>
      </c>
      <c r="AA663" s="29">
        <v>0.72499999999999998</v>
      </c>
      <c r="AB663" s="30">
        <v>3</v>
      </c>
      <c r="AC663" s="29">
        <v>0.92308000000000001</v>
      </c>
      <c r="AD663" s="30">
        <v>51</v>
      </c>
      <c r="AE663" s="29">
        <v>0.98038999999999998</v>
      </c>
      <c r="AF663" s="33">
        <v>2.6230000000000002</v>
      </c>
      <c r="AG663" s="33">
        <v>3.18</v>
      </c>
      <c r="AH663" s="33">
        <v>5.952</v>
      </c>
      <c r="AI663" s="33">
        <v>64.308000000000007</v>
      </c>
      <c r="AJ663" s="33">
        <v>33</v>
      </c>
      <c r="AK663" s="34">
        <v>236</v>
      </c>
      <c r="AL663" s="29">
        <v>0.15686</v>
      </c>
      <c r="AM663" s="29">
        <v>0.39216000000000001</v>
      </c>
      <c r="AN663" s="50">
        <v>25647</v>
      </c>
      <c r="AO663" s="30">
        <v>121</v>
      </c>
      <c r="AP663" s="29">
        <v>0.28347</v>
      </c>
      <c r="AQ663" s="29">
        <v>0.59179000000000004</v>
      </c>
      <c r="AR663" s="29">
        <v>0.45400000000000001</v>
      </c>
      <c r="AS663" s="54">
        <v>7</v>
      </c>
      <c r="AT663" s="29">
        <v>0.75</v>
      </c>
      <c r="AU663" s="29">
        <v>0.83337000000000006</v>
      </c>
      <c r="AV663" s="54">
        <v>7</v>
      </c>
      <c r="AW663" s="29">
        <v>0.75</v>
      </c>
    </row>
    <row r="664" spans="1:49" x14ac:dyDescent="0.2">
      <c r="A664" s="17" t="str">
        <f t="shared" si="19"/>
        <v>PSI</v>
      </c>
      <c r="B664" s="17" t="str">
        <f>IF(AND(OR(NOT(IsForecastDateRestricted),AND(D664&gt;=StartDate,D664&lt;=EndDate)),OR(NOT(IsTargetDateRestricted),AND(F664&gt;=FirstTargetDate,F664&lt;=EndTargetDate)),
OR(AND(Is1Week,E664="1 wk ahead inc death"),AND(Is2Week,E664="2 wk ahead inc death"),AND(Is3Week,E664="3 wk ahead inc death"),AND(Is4Week,E664="4 wk ahead inc death")),
OR(NOT(IsActiveModelsOnly),_xlfn.XLOOKUP(C664,'Model Analyzer'!B$4:B$100,'Model Analyzer'!C$4:C$100))),EvalData!C664,"NA")</f>
        <v>PSI</v>
      </c>
      <c r="C664" s="17" t="s">
        <v>27</v>
      </c>
      <c r="D664" s="36" t="d">
        <v>2020-08-10</v>
      </c>
      <c r="E664" s="17" t="s">
        <v>37</v>
      </c>
      <c r="F664" s="36" t="d">
        <v>2020-08-29</v>
      </c>
      <c r="G664" s="30">
        <v>3454</v>
      </c>
      <c r="H664" s="32">
        <v>0.158</v>
      </c>
      <c r="I664" s="28">
        <v>0.1716</v>
      </c>
      <c r="J664" s="28">
        <v>0.1716</v>
      </c>
      <c r="K664" s="29">
        <v>0.75</v>
      </c>
      <c r="L664" s="30">
        <v>20</v>
      </c>
      <c r="M664" s="29">
        <v>0.34483000000000003</v>
      </c>
      <c r="N664" s="30">
        <v>51</v>
      </c>
      <c r="O664" s="30">
        <v>42.76</v>
      </c>
      <c r="P664" s="30">
        <v>7419.11</v>
      </c>
      <c r="Q664" s="30">
        <v>168.82</v>
      </c>
      <c r="R664" s="38">
        <v>0.44192999999999999</v>
      </c>
      <c r="S664" s="32">
        <v>-3.175E-2</v>
      </c>
      <c r="T664" s="29">
        <v>1.69937</v>
      </c>
      <c r="U664" s="29">
        <v>-0.76160000000000005</v>
      </c>
      <c r="V664" s="29">
        <v>0.21568999999999999</v>
      </c>
      <c r="W664" s="29">
        <v>0.33333000000000002</v>
      </c>
      <c r="X664" s="30">
        <v>296.18</v>
      </c>
      <c r="Y664" s="29">
        <v>0.69779999999999998</v>
      </c>
      <c r="Z664" s="29">
        <v>0.60414999999999996</v>
      </c>
      <c r="AA664" s="29">
        <v>0.23899999999999999</v>
      </c>
      <c r="AB664" s="30">
        <v>20</v>
      </c>
      <c r="AC664" s="29">
        <v>0.26923000000000002</v>
      </c>
      <c r="AD664" s="30">
        <v>51</v>
      </c>
      <c r="AE664" s="29">
        <v>0.43136999999999998</v>
      </c>
      <c r="AF664" s="33">
        <v>1.331</v>
      </c>
      <c r="AG664" s="33">
        <v>1.4990000000000001</v>
      </c>
      <c r="AH664" s="33">
        <v>1.929</v>
      </c>
      <c r="AI664" s="33">
        <v>14.097</v>
      </c>
      <c r="AJ664" s="33">
        <v>6.3170000000000002</v>
      </c>
      <c r="AK664" s="34">
        <v>18</v>
      </c>
      <c r="AL664" s="29">
        <v>5.8819999999999997E-2</v>
      </c>
      <c r="AM664" s="29">
        <v>9.8040000000000002E-2</v>
      </c>
      <c r="AN664" s="50">
        <v>202759</v>
      </c>
      <c r="AO664" s="30">
        <v>673.7</v>
      </c>
      <c r="AP664" s="29">
        <v>0.55913999999999997</v>
      </c>
      <c r="AQ664" s="29">
        <v>1</v>
      </c>
      <c r="AR664" s="29">
        <v>0.28899999999999998</v>
      </c>
      <c r="AS664" s="54">
        <v>14</v>
      </c>
      <c r="AT664" s="29">
        <v>0.45833000000000002</v>
      </c>
      <c r="AU664" s="29">
        <v>0.45407999999999998</v>
      </c>
      <c r="AV664" s="54">
        <v>19</v>
      </c>
      <c r="AW664" s="29">
        <v>0.25</v>
      </c>
    </row>
    <row r="665" spans="1:49" x14ac:dyDescent="0.2">
      <c r="A665" s="17" t="str">
        <f t="shared" si="19"/>
        <v>QJHong</v>
      </c>
      <c r="B665" s="17" t="str">
        <f>IF(AND(OR(NOT(IsForecastDateRestricted),AND(D665&gt;=StartDate,D665&lt;=EndDate)),OR(NOT(IsTargetDateRestricted),AND(F665&gt;=FirstTargetDate,F665&lt;=EndTargetDate)),
OR(AND(Is1Week,E665="1 wk ahead inc death"),AND(Is2Week,E665="2 wk ahead inc death"),AND(Is3Week,E665="3 wk ahead inc death"),AND(Is4Week,E665="4 wk ahead inc death")),
OR(NOT(IsActiveModelsOnly),_xlfn.XLOOKUP(C665,'Model Analyzer'!B$4:B$100,'Model Analyzer'!C$4:C$100))),EvalData!C665,"NA")</f>
        <v>QJHong</v>
      </c>
      <c r="C665" s="17" t="s">
        <v>28</v>
      </c>
      <c r="D665" s="36" t="d">
        <v>2020-08-10</v>
      </c>
      <c r="E665" s="17" t="s">
        <v>37</v>
      </c>
      <c r="F665" s="36" t="d">
        <v>2020-08-29</v>
      </c>
      <c r="G665" s="30">
        <v>1335</v>
      </c>
      <c r="H665" s="32">
        <v>6.4000000000000001E-2</v>
      </c>
      <c r="I665" s="28">
        <v>6.633E-2</v>
      </c>
      <c r="J665" s="28">
        <v>6.633E-2</v>
      </c>
      <c r="K665" s="29">
        <v>0.9</v>
      </c>
      <c r="L665" s="30">
        <v>10</v>
      </c>
      <c r="M665" s="29">
        <v>0.68966000000000005</v>
      </c>
      <c r="O665" s="30"/>
      <c r="P665" s="30"/>
      <c r="Q665" s="30"/>
      <c r="R665" s="38"/>
    </row>
    <row r="666" spans="1:49" x14ac:dyDescent="0.2">
      <c r="A666" s="17" t="str">
        <f t="shared" si="19"/>
        <v>RPI-UW</v>
      </c>
      <c r="B666" s="17" t="str">
        <f>IF(AND(OR(NOT(IsForecastDateRestricted),AND(D666&gt;=StartDate,D666&lt;=EndDate)),OR(NOT(IsTargetDateRestricted),AND(F666&gt;=FirstTargetDate,F666&lt;=EndTargetDate)),
OR(AND(Is1Week,E666="1 wk ahead inc death"),AND(Is2Week,E666="2 wk ahead inc death"),AND(Is3Week,E666="3 wk ahead inc death"),AND(Is4Week,E666="4 wk ahead inc death")),
OR(NOT(IsActiveModelsOnly),_xlfn.XLOOKUP(C666,'Model Analyzer'!B$4:B$100,'Model Analyzer'!C$4:C$100))),EvalData!C666,"NA")</f>
        <v>RPI-UW</v>
      </c>
      <c r="C666" s="17" t="s">
        <v>49</v>
      </c>
      <c r="D666" s="36" t="d">
        <v>2020-08-10</v>
      </c>
      <c r="E666" s="17" t="s">
        <v>37</v>
      </c>
      <c r="F666" s="36" t="d">
        <v>2020-08-29</v>
      </c>
      <c r="G666" s="30">
        <v>11106</v>
      </c>
      <c r="H666" s="32">
        <v>0.439</v>
      </c>
      <c r="I666" s="28">
        <v>0.55176999999999998</v>
      </c>
      <c r="J666" s="28">
        <v>0.55176999999999998</v>
      </c>
      <c r="K666" s="29">
        <v>0</v>
      </c>
      <c r="L666" s="30">
        <v>28</v>
      </c>
      <c r="M666" s="29">
        <v>6.8970000000000004E-2</v>
      </c>
      <c r="N666" s="30">
        <v>32</v>
      </c>
      <c r="O666" s="30">
        <v>10.62</v>
      </c>
      <c r="P666" s="30">
        <v>10170.26</v>
      </c>
      <c r="Q666" s="30">
        <v>350.19</v>
      </c>
      <c r="R666" s="38">
        <v>0.26036999999999999</v>
      </c>
      <c r="S666" s="32">
        <v>0.30997000000000002</v>
      </c>
      <c r="T666" s="29">
        <v>0.68108000000000002</v>
      </c>
      <c r="U666" s="29">
        <v>0.44307000000000002</v>
      </c>
      <c r="V666" s="29">
        <v>0.375</v>
      </c>
      <c r="W666" s="29">
        <v>0.21875</v>
      </c>
      <c r="X666" s="30">
        <v>803.91</v>
      </c>
      <c r="Y666" s="29">
        <v>0.61848999999999998</v>
      </c>
      <c r="Z666" s="29">
        <v>0.41708000000000001</v>
      </c>
      <c r="AA666" s="29">
        <v>0.13600000000000001</v>
      </c>
      <c r="AB666" s="30">
        <v>23</v>
      </c>
      <c r="AC666" s="29">
        <v>0.15384999999999999</v>
      </c>
      <c r="AD666" s="30">
        <v>32</v>
      </c>
      <c r="AE666" s="29">
        <v>0.75</v>
      </c>
      <c r="AF666" s="33">
        <v>2.0760000000000001</v>
      </c>
      <c r="AG666" s="33">
        <v>2.327</v>
      </c>
      <c r="AH666" s="33">
        <v>2.7919999999999998</v>
      </c>
      <c r="AI666" s="33">
        <v>4.1950000000000003</v>
      </c>
      <c r="AJ666" s="33">
        <v>3.895</v>
      </c>
      <c r="AK666" s="34">
        <v>5.8029999999999999</v>
      </c>
      <c r="AL666" s="29">
        <v>6.25E-2</v>
      </c>
      <c r="AM666" s="29">
        <v>3.125E-2</v>
      </c>
      <c r="AN666" s="50">
        <v>77267</v>
      </c>
      <c r="AO666" s="30">
        <v>119.9</v>
      </c>
      <c r="AP666" s="29">
        <v>0.49597999999999998</v>
      </c>
      <c r="AQ666" s="29">
        <v>1</v>
      </c>
      <c r="AR666" s="29">
        <v>0.433</v>
      </c>
      <c r="AS666" s="54">
        <v>8</v>
      </c>
      <c r="AT666" s="29">
        <v>0.70833000000000002</v>
      </c>
      <c r="AU666" s="29">
        <v>0.49536000000000002</v>
      </c>
      <c r="AV666" s="54">
        <v>17</v>
      </c>
      <c r="AW666" s="29">
        <v>0.33333000000000002</v>
      </c>
    </row>
    <row r="667" spans="1:49" x14ac:dyDescent="0.2">
      <c r="A667" s="17" t="str">
        <f t="shared" si="19"/>
        <v>STH</v>
      </c>
      <c r="B667" s="17" t="str">
        <f>IF(AND(OR(NOT(IsForecastDateRestricted),AND(D667&gt;=StartDate,D667&lt;=EndDate)),OR(NOT(IsTargetDateRestricted),AND(F667&gt;=FirstTargetDate,F667&lt;=EndTargetDate)),
OR(AND(Is1Week,E667="1 wk ahead inc death"),AND(Is2Week,E667="2 wk ahead inc death"),AND(Is3Week,E667="3 wk ahead inc death"),AND(Is4Week,E667="4 wk ahead inc death")),
OR(NOT(IsActiveModelsOnly),_xlfn.XLOOKUP(C667,'Model Analyzer'!B$4:B$100,'Model Analyzer'!C$4:C$100))),EvalData!C667,"NA")</f>
        <v>STH</v>
      </c>
      <c r="C667" s="17" t="s">
        <v>42</v>
      </c>
      <c r="D667" s="36" t="d">
        <v>2020-08-10</v>
      </c>
      <c r="E667" s="17" t="s">
        <v>37</v>
      </c>
      <c r="F667" s="36" t="d">
        <v>2020-08-29</v>
      </c>
      <c r="G667" s="30">
        <v>136</v>
      </c>
      <c r="H667" s="32">
        <v>7.0000000000000001E-3</v>
      </c>
      <c r="I667" s="28">
        <v>6.7600000000000004E-3</v>
      </c>
      <c r="J667" s="28">
        <v>6.7600000000000004E-3</v>
      </c>
      <c r="K667" s="29">
        <v>1</v>
      </c>
      <c r="L667" s="30">
        <v>1</v>
      </c>
      <c r="M667" s="29">
        <v>1</v>
      </c>
      <c r="O667" s="30"/>
      <c r="P667" s="30"/>
      <c r="Q667" s="30"/>
      <c r="R667" s="38"/>
    </row>
    <row r="668" spans="1:49" x14ac:dyDescent="0.2">
      <c r="A668" s="17" t="str">
        <f t="shared" si="19"/>
        <v>UA</v>
      </c>
      <c r="B668" s="17" t="str">
        <f>IF(AND(OR(NOT(IsForecastDateRestricted),AND(D668&gt;=StartDate,D668&lt;=EndDate)),OR(NOT(IsTargetDateRestricted),AND(F668&gt;=FirstTargetDate,F668&lt;=EndTargetDate)),
OR(AND(Is1Week,E668="1 wk ahead inc death"),AND(Is2Week,E668="2 wk ahead inc death"),AND(Is3Week,E668="3 wk ahead inc death"),AND(Is4Week,E668="4 wk ahead inc death")),
OR(NOT(IsActiveModelsOnly),_xlfn.XLOOKUP(C668,'Model Analyzer'!B$4:B$100,'Model Analyzer'!C$4:C$100))),EvalData!C668,"NA")</f>
        <v>UA</v>
      </c>
      <c r="C668" s="17" t="s">
        <v>29</v>
      </c>
      <c r="D668" s="36" t="d">
        <v>2020-08-10</v>
      </c>
      <c r="E668" s="17" t="s">
        <v>37</v>
      </c>
      <c r="F668" s="36" t="d">
        <v>2020-08-29</v>
      </c>
      <c r="G668" s="30">
        <v>2193</v>
      </c>
      <c r="H668" s="32">
        <v>0.10299999999999999</v>
      </c>
      <c r="I668" s="28">
        <v>0.10895000000000001</v>
      </c>
      <c r="J668" s="28">
        <v>0.10895000000000001</v>
      </c>
      <c r="K668" s="29">
        <v>0.75</v>
      </c>
      <c r="L668" s="30">
        <v>15</v>
      </c>
      <c r="M668" s="29">
        <v>0.51724000000000003</v>
      </c>
      <c r="N668" s="30">
        <v>51</v>
      </c>
      <c r="O668" s="30">
        <v>8.5399999999999991</v>
      </c>
      <c r="P668" s="30">
        <v>2279.41</v>
      </c>
      <c r="Q668" s="30">
        <v>82.9</v>
      </c>
      <c r="R668" s="38">
        <v>0.17823</v>
      </c>
      <c r="S668" s="32">
        <v>6.6600000000000006E-2</v>
      </c>
      <c r="T668" s="29">
        <v>0.41215000000000002</v>
      </c>
      <c r="U668" s="29">
        <v>0.12881999999999999</v>
      </c>
      <c r="V668" s="29">
        <v>0.49020000000000002</v>
      </c>
      <c r="W668" s="29">
        <v>7.843E-2</v>
      </c>
      <c r="X668" s="30">
        <v>218.92</v>
      </c>
      <c r="Y668" s="29">
        <v>0.37225000000000003</v>
      </c>
      <c r="Z668" s="29">
        <v>0.31184000000000001</v>
      </c>
      <c r="AA668" s="29">
        <v>0.71399999999999997</v>
      </c>
      <c r="AB668" s="30">
        <v>4</v>
      </c>
      <c r="AC668" s="29">
        <v>0.88461999999999996</v>
      </c>
      <c r="AD668" s="30">
        <v>51</v>
      </c>
      <c r="AE668" s="29">
        <v>0.90195999999999998</v>
      </c>
      <c r="AF668" s="33">
        <v>1.8240000000000001</v>
      </c>
      <c r="AG668" s="33">
        <v>3.1890000000000001</v>
      </c>
      <c r="AH668" s="33">
        <v>3.9350000000000001</v>
      </c>
      <c r="AI668" s="33">
        <v>6.5609999999999999</v>
      </c>
      <c r="AJ668" s="33">
        <v>6.766</v>
      </c>
      <c r="AK668" s="34">
        <v>17.667000000000002</v>
      </c>
      <c r="AL668" s="29">
        <v>0.27450999999999998</v>
      </c>
      <c r="AM668" s="29">
        <v>0.15686</v>
      </c>
      <c r="AN668" s="50">
        <v>35019</v>
      </c>
      <c r="AO668" s="30">
        <v>231.3</v>
      </c>
      <c r="AP668" s="29">
        <v>0.39480999999999999</v>
      </c>
      <c r="AQ668" s="29">
        <v>0.82423000000000002</v>
      </c>
      <c r="AR668" s="29">
        <v>0.495</v>
      </c>
      <c r="AS668" s="54">
        <v>5</v>
      </c>
      <c r="AT668" s="29">
        <v>0.83333000000000002</v>
      </c>
      <c r="AU668" s="29">
        <v>0.91854000000000002</v>
      </c>
      <c r="AV668" s="54">
        <v>4</v>
      </c>
      <c r="AW668" s="29">
        <v>0.875</v>
      </c>
    </row>
    <row r="669" spans="1:49" x14ac:dyDescent="0.2">
      <c r="A669" s="17" t="str">
        <f t="shared" si="19"/>
        <v>UCLA</v>
      </c>
      <c r="B669" s="17" t="str">
        <f>IF(AND(OR(NOT(IsForecastDateRestricted),AND(D669&gt;=StartDate,D669&lt;=EndDate)),OR(NOT(IsTargetDateRestricted),AND(F669&gt;=FirstTargetDate,F669&lt;=EndTargetDate)),
OR(AND(Is1Week,E669="1 wk ahead inc death"),AND(Is2Week,E669="2 wk ahead inc death"),AND(Is3Week,E669="3 wk ahead inc death"),AND(Is4Week,E669="4 wk ahead inc death")),
OR(NOT(IsActiveModelsOnly),_xlfn.XLOOKUP(C669,'Model Analyzer'!B$4:B$100,'Model Analyzer'!C$4:C$100))),EvalData!C669,"NA")</f>
        <v>UCLA</v>
      </c>
      <c r="C669" s="17" t="s">
        <v>30</v>
      </c>
      <c r="D669" s="36" t="d">
        <v>2020-08-10</v>
      </c>
      <c r="E669" s="17" t="s">
        <v>37</v>
      </c>
      <c r="F669" s="36" t="d">
        <v>2020-08-29</v>
      </c>
      <c r="G669" s="30">
        <v>-930</v>
      </c>
      <c r="H669" s="32">
        <v>-4.7E-2</v>
      </c>
      <c r="I669" s="28">
        <v>-4.6199999999999998E-2</v>
      </c>
      <c r="J669" s="28">
        <v>-4.8439999999999997E-2</v>
      </c>
      <c r="K669" s="29">
        <v>1</v>
      </c>
      <c r="L669" s="30">
        <v>6</v>
      </c>
      <c r="M669" s="29">
        <v>0.82759000000000005</v>
      </c>
      <c r="N669" s="30">
        <v>51</v>
      </c>
      <c r="O669" s="30">
        <v>9.43</v>
      </c>
      <c r="P669" s="30">
        <v>821.59</v>
      </c>
      <c r="Q669" s="30">
        <v>61.22</v>
      </c>
      <c r="R669" s="38">
        <v>0.23576</v>
      </c>
      <c r="S669" s="32">
        <v>-0.14288000000000001</v>
      </c>
      <c r="T669" s="29">
        <v>0.45212000000000002</v>
      </c>
      <c r="U669" s="29">
        <v>-8.0930000000000002E-2</v>
      </c>
      <c r="V669" s="29">
        <v>0.43136999999999998</v>
      </c>
      <c r="W669" s="29">
        <v>7.843E-2</v>
      </c>
      <c r="X669" s="30">
        <v>110.55</v>
      </c>
      <c r="Y669" s="29">
        <v>0.37602999999999998</v>
      </c>
      <c r="Z669" s="29">
        <v>0.31353999999999999</v>
      </c>
      <c r="AA669" s="29">
        <v>0.61899999999999999</v>
      </c>
      <c r="AB669" s="30">
        <v>10</v>
      </c>
      <c r="AC669" s="29">
        <v>0.65385000000000004</v>
      </c>
      <c r="AD669" s="30">
        <v>51</v>
      </c>
      <c r="AE669" s="29">
        <v>0.19608</v>
      </c>
      <c r="AF669" s="33">
        <v>1.127</v>
      </c>
      <c r="AG669" s="33">
        <v>1.157</v>
      </c>
      <c r="AH669" s="33">
        <v>1.206</v>
      </c>
      <c r="AI669" s="33">
        <v>2.1480000000000001</v>
      </c>
      <c r="AJ669" s="33">
        <v>1.4570000000000001</v>
      </c>
      <c r="AK669" s="34">
        <v>1.952</v>
      </c>
      <c r="AL669" s="29">
        <v>3.9219999999999998E-2</v>
      </c>
      <c r="AM669" s="29">
        <v>1.9609999999999999E-2</v>
      </c>
      <c r="AN669" s="50">
        <v>76181</v>
      </c>
      <c r="AO669" s="30">
        <v>381.3</v>
      </c>
      <c r="AP669" s="29">
        <v>0.82930999999999999</v>
      </c>
      <c r="AQ669" s="29">
        <v>1</v>
      </c>
      <c r="AR669" s="29">
        <v>0.14399999999999999</v>
      </c>
      <c r="AS669" s="54">
        <v>20</v>
      </c>
      <c r="AT669" s="29">
        <v>0.20832999999999999</v>
      </c>
      <c r="AU669" s="29">
        <v>0.2064</v>
      </c>
      <c r="AV669" s="54">
        <v>23</v>
      </c>
      <c r="AW669" s="29">
        <v>8.3330000000000001E-2</v>
      </c>
    </row>
    <row r="670" spans="1:49" x14ac:dyDescent="0.2">
      <c r="A670" s="17" t="str">
        <f t="shared" si="19"/>
        <v>UCM</v>
      </c>
      <c r="B670" s="17" t="str">
        <f>IF(AND(OR(NOT(IsForecastDateRestricted),AND(D670&gt;=StartDate,D670&lt;=EndDate)),OR(NOT(IsTargetDateRestricted),AND(F670&gt;=FirstTargetDate,F670&lt;=EndTargetDate)),
OR(AND(Is1Week,E670="1 wk ahead inc death"),AND(Is2Week,E670="2 wk ahead inc death"),AND(Is3Week,E670="3 wk ahead inc death"),AND(Is4Week,E670="4 wk ahead inc death")),
OR(NOT(IsActiveModelsOnly),_xlfn.XLOOKUP(C670,'Model Analyzer'!B$4:B$100,'Model Analyzer'!C$4:C$100))),EvalData!C670,"NA")</f>
        <v>UCM</v>
      </c>
      <c r="C670" s="17" t="s">
        <v>48</v>
      </c>
      <c r="D670" s="36" t="d">
        <v>2020-08-10</v>
      </c>
      <c r="E670" s="17" t="s">
        <v>37</v>
      </c>
      <c r="F670" s="36" t="d">
        <v>2020-08-29</v>
      </c>
      <c r="G670" s="30">
        <v>-1557</v>
      </c>
      <c r="H670" s="32">
        <v>-8.1000000000000003E-2</v>
      </c>
      <c r="I670" s="28">
        <v>-7.7350000000000002E-2</v>
      </c>
      <c r="J670" s="28">
        <v>-8.3839999999999998E-2</v>
      </c>
      <c r="K670" s="29">
        <v>0.9</v>
      </c>
      <c r="L670" s="30">
        <v>12</v>
      </c>
      <c r="M670" s="29">
        <v>0.62068999999999996</v>
      </c>
      <c r="O670" s="30"/>
      <c r="P670" s="30"/>
      <c r="Q670" s="30"/>
      <c r="R670" s="38"/>
    </row>
    <row r="671" spans="1:49" x14ac:dyDescent="0.2">
      <c r="A671" s="17" t="str">
        <f t="shared" si="19"/>
        <v>UGA-CEID</v>
      </c>
      <c r="B671" s="17" t="str">
        <f>IF(AND(OR(NOT(IsForecastDateRestricted),AND(D671&gt;=StartDate,D671&lt;=EndDate)),OR(NOT(IsTargetDateRestricted),AND(F671&gt;=FirstTargetDate,F671&lt;=EndTargetDate)),
OR(AND(Is1Week,E671="1 wk ahead inc death"),AND(Is2Week,E671="2 wk ahead inc death"),AND(Is3Week,E671="3 wk ahead inc death"),AND(Is4Week,E671="4 wk ahead inc death")),
OR(NOT(IsActiveModelsOnly),_xlfn.XLOOKUP(C671,'Model Analyzer'!B$4:B$100,'Model Analyzer'!C$4:C$100))),EvalData!C671,"NA")</f>
        <v>UGA-CEID</v>
      </c>
      <c r="C671" s="17" t="s">
        <v>50</v>
      </c>
      <c r="D671" s="36" t="d">
        <v>2020-08-10</v>
      </c>
      <c r="E671" s="17" t="s">
        <v>37</v>
      </c>
      <c r="F671" s="36" t="d">
        <v>2020-08-29</v>
      </c>
      <c r="G671" s="30">
        <v>992</v>
      </c>
      <c r="H671" s="32">
        <v>4.8000000000000001E-2</v>
      </c>
      <c r="I671" s="28">
        <v>4.9279999999999997E-2</v>
      </c>
      <c r="J671" s="28">
        <v>4.9279999999999997E-2</v>
      </c>
      <c r="K671" s="29">
        <v>1</v>
      </c>
      <c r="L671" s="30">
        <v>7</v>
      </c>
      <c r="M671" s="29">
        <v>0.79310000000000003</v>
      </c>
      <c r="N671" s="30">
        <v>51</v>
      </c>
      <c r="O671" s="30">
        <v>7.5</v>
      </c>
      <c r="P671" s="30">
        <v>840.76</v>
      </c>
      <c r="Q671" s="30">
        <v>64.47</v>
      </c>
      <c r="R671" s="38">
        <v>0.15081</v>
      </c>
      <c r="S671" s="32">
        <v>-2.1049999999999999E-2</v>
      </c>
      <c r="T671" s="29">
        <v>0.36252000000000001</v>
      </c>
      <c r="U671" s="29">
        <v>6.3630000000000006E-2</v>
      </c>
      <c r="V671" s="29">
        <v>0.60784000000000005</v>
      </c>
      <c r="W671" s="29">
        <v>3.9219999999999998E-2</v>
      </c>
      <c r="X671" s="30">
        <v>146.62</v>
      </c>
      <c r="Y671" s="29">
        <v>0.32829999999999998</v>
      </c>
      <c r="Z671" s="29">
        <v>0.24940000000000001</v>
      </c>
      <c r="AA671" s="29">
        <v>0.82699999999999996</v>
      </c>
      <c r="AB671" s="30">
        <v>1</v>
      </c>
      <c r="AC671" s="29">
        <v>1</v>
      </c>
      <c r="AD671" s="30">
        <v>51</v>
      </c>
      <c r="AE671" s="29">
        <v>0.98038999999999998</v>
      </c>
      <c r="AF671" s="33">
        <v>2.4929999999999999</v>
      </c>
      <c r="AG671" s="33">
        <v>3.6160000000000001</v>
      </c>
      <c r="AH671" s="33">
        <v>15.6</v>
      </c>
      <c r="AI671" s="33">
        <v>180.02699999999999</v>
      </c>
      <c r="AJ671" s="33">
        <v>97</v>
      </c>
      <c r="AK671" s="34">
        <v>484</v>
      </c>
      <c r="AL671" s="29">
        <v>0.13725000000000001</v>
      </c>
      <c r="AM671" s="29">
        <v>0.52941000000000005</v>
      </c>
      <c r="AN671" s="50">
        <v>31103</v>
      </c>
      <c r="AO671" s="30">
        <v>155.30000000000001</v>
      </c>
      <c r="AP671" s="29">
        <v>0.23049</v>
      </c>
      <c r="AQ671" s="29">
        <v>0.48118</v>
      </c>
      <c r="AR671" s="29">
        <v>0.33</v>
      </c>
      <c r="AS671" s="54">
        <v>13</v>
      </c>
      <c r="AT671" s="29">
        <v>0.5</v>
      </c>
      <c r="AU671" s="29">
        <v>0.73082999999999998</v>
      </c>
      <c r="AV671" s="54">
        <v>12</v>
      </c>
      <c r="AW671" s="29">
        <v>0.54166999999999998</v>
      </c>
    </row>
    <row r="672" spans="1:49" x14ac:dyDescent="0.2">
      <c r="A672" s="17" t="str">
        <f t="shared" si="19"/>
        <v>UM</v>
      </c>
      <c r="B672" s="17" t="str">
        <f>IF(AND(OR(NOT(IsForecastDateRestricted),AND(D672&gt;=StartDate,D672&lt;=EndDate)),OR(NOT(IsTargetDateRestricted),AND(F672&gt;=FirstTargetDate,F672&lt;=EndTargetDate)),
OR(AND(Is1Week,E672="1 wk ahead inc death"),AND(Is2Week,E672="2 wk ahead inc death"),AND(Is3Week,E672="3 wk ahead inc death"),AND(Is4Week,E672="4 wk ahead inc death")),
OR(NOT(IsActiveModelsOnly),_xlfn.XLOOKUP(C672,'Model Analyzer'!B$4:B$100,'Model Analyzer'!C$4:C$100))),EvalData!C672,"NA")</f>
        <v>UM</v>
      </c>
      <c r="C672" s="17" t="s">
        <v>31</v>
      </c>
      <c r="D672" s="36" t="d">
        <v>2020-08-10</v>
      </c>
      <c r="E672" s="17" t="s">
        <v>37</v>
      </c>
      <c r="F672" s="36" t="d">
        <v>2020-08-29</v>
      </c>
      <c r="G672" s="30">
        <v>-5355</v>
      </c>
      <c r="H672" s="32">
        <v>-0.309</v>
      </c>
      <c r="I672" s="28">
        <v>-0.26605000000000001</v>
      </c>
      <c r="J672" s="28">
        <v>-0.36248999999999998</v>
      </c>
      <c r="K672" s="29">
        <v>0</v>
      </c>
      <c r="L672" s="30">
        <v>24</v>
      </c>
      <c r="M672" s="29">
        <v>0.2069</v>
      </c>
      <c r="N672" s="30">
        <v>46</v>
      </c>
      <c r="O672" s="30">
        <v>22.59</v>
      </c>
      <c r="P672" s="30">
        <v>24615.96</v>
      </c>
      <c r="Q672" s="30">
        <v>257.43</v>
      </c>
      <c r="R672" s="38">
        <v>0.32473999999999997</v>
      </c>
      <c r="S672" s="32">
        <v>-5.8650000000000001E-2</v>
      </c>
      <c r="T672" s="29">
        <v>0.97097</v>
      </c>
      <c r="U672" s="29">
        <v>0.41331000000000001</v>
      </c>
      <c r="V672" s="29">
        <v>0.34782999999999997</v>
      </c>
      <c r="W672" s="29">
        <v>0.26086999999999999</v>
      </c>
      <c r="X672" s="30">
        <v>900.81</v>
      </c>
      <c r="Y672" s="29">
        <v>0.84758</v>
      </c>
      <c r="Z672" s="29">
        <v>0.46022999999999997</v>
      </c>
      <c r="AA672" s="29">
        <v>0.17699999999999999</v>
      </c>
      <c r="AB672" s="30">
        <v>22</v>
      </c>
      <c r="AC672" s="29">
        <v>0.19231000000000001</v>
      </c>
      <c r="AD672" s="30">
        <v>46</v>
      </c>
      <c r="AE672" s="29">
        <v>0.15217</v>
      </c>
      <c r="AF672" s="33">
        <v>1.006</v>
      </c>
      <c r="AG672" s="33">
        <v>1.018</v>
      </c>
      <c r="AH672" s="33">
        <v>1.0489999999999999</v>
      </c>
      <c r="AI672" s="33">
        <v>125.511</v>
      </c>
      <c r="AJ672" s="33">
        <v>1.2330000000000001</v>
      </c>
      <c r="AK672" s="34">
        <v>4.1950000000000003</v>
      </c>
      <c r="AL672" s="29">
        <v>0</v>
      </c>
      <c r="AM672" s="29">
        <v>8.6959999999999996E-2</v>
      </c>
      <c r="AN672" s="50">
        <v>416417</v>
      </c>
      <c r="AO672" s="30">
        <v>1350.6</v>
      </c>
      <c r="AP672" s="29">
        <v>0.84363999999999995</v>
      </c>
      <c r="AQ672" s="29">
        <v>1</v>
      </c>
      <c r="AR672" s="29">
        <v>6.2E-2</v>
      </c>
      <c r="AS672" s="54">
        <v>22</v>
      </c>
      <c r="AT672" s="29">
        <v>0.125</v>
      </c>
      <c r="AU672" s="29">
        <v>0.14448</v>
      </c>
      <c r="AV672" s="54">
        <v>24</v>
      </c>
      <c r="AW672" s="29">
        <v>4.1669999999999999E-2</v>
      </c>
    </row>
    <row r="673" spans="1:49" x14ac:dyDescent="0.2">
      <c r="A673" s="17" t="str">
        <f t="shared" si="19"/>
        <v>UMass-MB</v>
      </c>
      <c r="B673" s="17" t="str">
        <f>IF(AND(OR(NOT(IsForecastDateRestricted),AND(D673&gt;=StartDate,D673&lt;=EndDate)),OR(NOT(IsTargetDateRestricted),AND(F673&gt;=FirstTargetDate,F673&lt;=EndTargetDate)),
OR(AND(Is1Week,E673="1 wk ahead inc death"),AND(Is2Week,E673="2 wk ahead inc death"),AND(Is3Week,E673="3 wk ahead inc death"),AND(Is4Week,E673="4 wk ahead inc death")),
OR(NOT(IsActiveModelsOnly),_xlfn.XLOOKUP(C673,'Model Analyzer'!B$4:B$100,'Model Analyzer'!C$4:C$100))),EvalData!C673,"NA")</f>
        <v>UMass-MB</v>
      </c>
      <c r="C673" s="17" t="s">
        <v>32</v>
      </c>
      <c r="D673" s="36" t="d">
        <v>2020-08-10</v>
      </c>
      <c r="E673" s="17" t="s">
        <v>37</v>
      </c>
      <c r="F673" s="36" t="d">
        <v>2020-08-29</v>
      </c>
      <c r="G673" s="30">
        <v>-1843</v>
      </c>
      <c r="H673" s="32">
        <v>-9.6000000000000002E-2</v>
      </c>
      <c r="I673" s="28">
        <v>-9.1560000000000002E-2</v>
      </c>
      <c r="J673" s="28">
        <v>-0.10079</v>
      </c>
      <c r="K673" s="29">
        <v>0.9</v>
      </c>
      <c r="L673" s="30">
        <v>14</v>
      </c>
      <c r="M673" s="29">
        <v>0.55171999999999999</v>
      </c>
      <c r="N673" s="30">
        <v>51</v>
      </c>
      <c r="O673" s="30">
        <v>5.99</v>
      </c>
      <c r="P673" s="30">
        <v>957.7</v>
      </c>
      <c r="Q673" s="30">
        <v>73.709999999999994</v>
      </c>
      <c r="R673" s="38">
        <v>0.22797999999999999</v>
      </c>
      <c r="S673" s="32">
        <v>-0.18232000000000001</v>
      </c>
      <c r="T673" s="29">
        <v>0.34873999999999999</v>
      </c>
      <c r="U673" s="29">
        <v>-0.18115999999999999</v>
      </c>
      <c r="V673" s="29">
        <v>0.45097999999999999</v>
      </c>
      <c r="W673" s="29">
        <v>3.9219999999999998E-2</v>
      </c>
      <c r="X673" s="30">
        <v>134.78</v>
      </c>
      <c r="Y673" s="29">
        <v>0.25517000000000001</v>
      </c>
      <c r="Z673" s="29">
        <v>0.27121000000000001</v>
      </c>
      <c r="AA673" s="29">
        <v>0.63300000000000001</v>
      </c>
      <c r="AB673" s="30">
        <v>9</v>
      </c>
      <c r="AC673" s="29">
        <v>0.69230999999999998</v>
      </c>
      <c r="AD673" s="30">
        <v>51</v>
      </c>
      <c r="AE673" s="29">
        <v>1</v>
      </c>
      <c r="AF673" s="33">
        <v>3.5779999999999998</v>
      </c>
      <c r="AG673" s="33">
        <v>3.9809999999999999</v>
      </c>
      <c r="AH673" s="33">
        <v>5</v>
      </c>
      <c r="AI673" s="33">
        <v>9.3620000000000001</v>
      </c>
      <c r="AJ673" s="33">
        <v>9.6</v>
      </c>
      <c r="AK673" s="34">
        <v>23.5</v>
      </c>
      <c r="AL673" s="29">
        <v>0.43136999999999998</v>
      </c>
      <c r="AM673" s="29">
        <v>0.21568999999999999</v>
      </c>
      <c r="AN673" s="50">
        <v>22635</v>
      </c>
      <c r="AO673" s="30">
        <v>98.8</v>
      </c>
      <c r="AP673" s="29">
        <v>0.30271999999999999</v>
      </c>
      <c r="AQ673" s="29">
        <v>0.63199000000000005</v>
      </c>
      <c r="AR673" s="29">
        <v>0.372</v>
      </c>
      <c r="AS673" s="54">
        <v>12</v>
      </c>
      <c r="AT673" s="29">
        <v>0.54166999999999998</v>
      </c>
      <c r="AU673" s="29">
        <v>0.86456999999999995</v>
      </c>
      <c r="AV673" s="54">
        <v>6</v>
      </c>
      <c r="AW673" s="29">
        <v>0.79166999999999998</v>
      </c>
    </row>
    <row r="674" spans="1:49" x14ac:dyDescent="0.2">
      <c r="A674" s="17" t="str">
        <f t="shared" si="19"/>
        <v>USC</v>
      </c>
      <c r="B674" s="17" t="str">
        <f>IF(AND(OR(NOT(IsForecastDateRestricted),AND(D674&gt;=StartDate,D674&lt;=EndDate)),OR(NOT(IsTargetDateRestricted),AND(F674&gt;=FirstTargetDate,F674&lt;=EndTargetDate)),
OR(AND(Is1Week,E674="1 wk ahead inc death"),AND(Is2Week,E674="2 wk ahead inc death"),AND(Is3Week,E674="3 wk ahead inc death"),AND(Is4Week,E674="4 wk ahead inc death")),
OR(NOT(IsActiveModelsOnly),_xlfn.XLOOKUP(C674,'Model Analyzer'!B$4:B$100,'Model Analyzer'!C$4:C$100))),EvalData!C674,"NA")</f>
        <v>USC</v>
      </c>
      <c r="C674" s="17" t="s">
        <v>33</v>
      </c>
      <c r="D674" s="36" t="d">
        <v>2020-08-10</v>
      </c>
      <c r="E674" s="17" t="s">
        <v>37</v>
      </c>
      <c r="F674" s="36" t="d">
        <v>2020-08-29</v>
      </c>
      <c r="G674" s="30">
        <v>-153</v>
      </c>
      <c r="H674" s="32">
        <v>-8.0000000000000002E-3</v>
      </c>
      <c r="I674" s="28">
        <v>-7.6E-3</v>
      </c>
      <c r="J674" s="28">
        <v>-7.6600000000000001E-3</v>
      </c>
      <c r="K674" s="29">
        <v>1</v>
      </c>
      <c r="L674" s="30">
        <v>2</v>
      </c>
      <c r="M674" s="29">
        <v>0.96552000000000004</v>
      </c>
      <c r="N674" s="30">
        <v>51</v>
      </c>
      <c r="O674" s="30">
        <v>36.92</v>
      </c>
      <c r="P674" s="30">
        <v>1083.78</v>
      </c>
      <c r="Q674" s="30">
        <v>58.1</v>
      </c>
      <c r="R674" s="38">
        <v>0.17871999999999999</v>
      </c>
      <c r="S674" s="32">
        <v>-0.10135</v>
      </c>
      <c r="T674" s="29">
        <v>0.49345</v>
      </c>
      <c r="U674" s="29">
        <v>-0.26384999999999997</v>
      </c>
      <c r="V674" s="29">
        <v>0.56862999999999997</v>
      </c>
      <c r="W674" s="29">
        <v>0.13725000000000001</v>
      </c>
      <c r="X674" s="30">
        <v>109.33</v>
      </c>
      <c r="Y674" s="29">
        <v>0.29228999999999999</v>
      </c>
      <c r="Z674" s="29">
        <v>0.32683000000000001</v>
      </c>
      <c r="AA674" s="29">
        <v>0.55500000000000005</v>
      </c>
      <c r="AB674" s="30">
        <v>11</v>
      </c>
      <c r="AC674" s="29">
        <v>0.61538000000000004</v>
      </c>
    </row>
    <row r="675" spans="1:49" x14ac:dyDescent="0.2">
      <c r="A675" s="17" t="str">
        <f t="shared" si="19"/>
        <v>YYG</v>
      </c>
      <c r="B675" s="17" t="str">
        <f>IF(AND(OR(NOT(IsForecastDateRestricted),AND(D675&gt;=StartDate,D675&lt;=EndDate)),OR(NOT(IsTargetDateRestricted),AND(F675&gt;=FirstTargetDate,F675&lt;=EndTargetDate)),
OR(AND(Is1Week,E675="1 wk ahead inc death"),AND(Is2Week,E675="2 wk ahead inc death"),AND(Is3Week,E675="3 wk ahead inc death"),AND(Is4Week,E675="4 wk ahead inc death")),
OR(NOT(IsActiveModelsOnly),_xlfn.XLOOKUP(C675,'Model Analyzer'!B$4:B$100,'Model Analyzer'!C$4:C$100))),EvalData!C675,"NA")</f>
        <v>YYG</v>
      </c>
      <c r="C675" s="17" t="s">
        <v>35</v>
      </c>
      <c r="D675" s="36" t="d">
        <v>2020-08-10</v>
      </c>
      <c r="E675" s="17" t="s">
        <v>37</v>
      </c>
      <c r="F675" s="36" t="d">
        <v>2020-08-29</v>
      </c>
      <c r="G675" s="30">
        <v>1876</v>
      </c>
      <c r="H675" s="32">
        <v>8.8999999999999996E-2</v>
      </c>
      <c r="I675" s="28">
        <v>9.3200000000000005E-2</v>
      </c>
      <c r="J675" s="28">
        <v>9.3200000000000005E-2</v>
      </c>
      <c r="K675" s="29">
        <v>0.9</v>
      </c>
      <c r="L675" s="30">
        <v>13</v>
      </c>
      <c r="M675" s="29">
        <v>0.58621000000000001</v>
      </c>
      <c r="N675" s="30">
        <v>51</v>
      </c>
      <c r="O675" s="30">
        <v>9.43</v>
      </c>
      <c r="P675" s="30">
        <v>1094.01</v>
      </c>
      <c r="Q675" s="30">
        <v>66.59</v>
      </c>
      <c r="R675" s="38">
        <v>0.18953999999999999</v>
      </c>
      <c r="S675" s="32">
        <v>9.1410000000000005E-2</v>
      </c>
      <c r="T675" s="29">
        <v>0.43814999999999998</v>
      </c>
      <c r="U675" s="29">
        <v>0.22252</v>
      </c>
      <c r="V675" s="29">
        <v>0.56862999999999997</v>
      </c>
      <c r="W675" s="29">
        <v>7.843E-2</v>
      </c>
      <c r="X675" s="30">
        <v>127.28</v>
      </c>
      <c r="Y675" s="29">
        <v>0.41476000000000002</v>
      </c>
      <c r="Z675" s="29">
        <v>0.29583999999999999</v>
      </c>
      <c r="AA675" s="29">
        <v>0.71299999999999997</v>
      </c>
      <c r="AB675" s="30">
        <v>5</v>
      </c>
      <c r="AC675" s="29">
        <v>0.84614999999999996</v>
      </c>
      <c r="AD675" s="30">
        <v>51</v>
      </c>
      <c r="AE675" s="29">
        <v>1</v>
      </c>
      <c r="AF675" s="33">
        <v>2.3639999999999999</v>
      </c>
      <c r="AG675" s="33">
        <v>2.9790000000000001</v>
      </c>
      <c r="AH675" s="33">
        <v>5.0270000000000001</v>
      </c>
      <c r="AI675" s="33">
        <v>14.489000000000001</v>
      </c>
      <c r="AJ675" s="33">
        <v>15.802</v>
      </c>
      <c r="AK675" s="34">
        <v>19.667000000000002</v>
      </c>
      <c r="AL675" s="29">
        <v>0.27450999999999998</v>
      </c>
      <c r="AM675" s="29">
        <v>0.35293999999999998</v>
      </c>
      <c r="AN675" s="50">
        <v>25729</v>
      </c>
      <c r="AO675" s="30">
        <v>121</v>
      </c>
      <c r="AP675" s="29">
        <v>0.32029000000000002</v>
      </c>
      <c r="AQ675" s="29">
        <v>0.66866000000000003</v>
      </c>
      <c r="AR675" s="29">
        <v>0.39200000000000002</v>
      </c>
      <c r="AS675" s="54">
        <v>10</v>
      </c>
      <c r="AT675" s="29">
        <v>0.625</v>
      </c>
      <c r="AU675" s="29">
        <v>0.89022000000000001</v>
      </c>
      <c r="AV675" s="54">
        <v>5</v>
      </c>
      <c r="AW675" s="29">
        <v>0.83333000000000002</v>
      </c>
    </row>
    <row r="676" spans="1:49" x14ac:dyDescent="0.2">
      <c r="A676" s="17" t="str">
        <f t="shared" si="19"/>
        <v>Baseline</v>
      </c>
      <c r="B676" s="17" t="str">
        <f>IF(AND(OR(NOT(IsForecastDateRestricted),AND(D676&gt;=StartDate,D676&lt;=EndDate)),OR(NOT(IsTargetDateRestricted),AND(F676&gt;=FirstTargetDate,F676&lt;=EndTargetDate)),
OR(AND(Is1Week,E676="1 wk ahead inc death"),AND(Is2Week,E676="2 wk ahead inc death"),AND(Is3Week,E676="3 wk ahead inc death"),AND(Is4Week,E676="4 wk ahead inc death")),
OR(NOT(IsActiveModelsOnly),_xlfn.XLOOKUP(C676,'Model Analyzer'!B$4:B$100,'Model Analyzer'!C$4:C$100))),EvalData!C676,"NA")</f>
        <v>Baseline</v>
      </c>
      <c r="C676" s="17" t="s">
        <v>12</v>
      </c>
      <c r="D676" s="36" t="d">
        <v>2020-08-10</v>
      </c>
      <c r="E676" s="17" t="s">
        <v>38</v>
      </c>
      <c r="F676" s="36" t="d">
        <v>2020-09-05</v>
      </c>
      <c r="G676" s="30">
        <v>4422</v>
      </c>
      <c r="H676" s="32">
        <v>0.157</v>
      </c>
      <c r="I676" s="28">
        <v>0.16972999999999999</v>
      </c>
      <c r="J676" s="28">
        <v>0.16972999999999999</v>
      </c>
      <c r="K676" s="29">
        <v>0.75</v>
      </c>
      <c r="L676" s="30">
        <v>18</v>
      </c>
      <c r="M676" s="29">
        <v>0.41378999999999999</v>
      </c>
      <c r="N676" s="30">
        <v>51</v>
      </c>
      <c r="O676" s="30">
        <v>11.71</v>
      </c>
      <c r="P676" s="30">
        <v>2657.84</v>
      </c>
      <c r="Q676" s="30">
        <v>136.9</v>
      </c>
      <c r="R676" s="38">
        <v>0.22964999999999999</v>
      </c>
      <c r="S676" s="32">
        <v>0.10799</v>
      </c>
      <c r="T676" s="29">
        <v>0.52093999999999996</v>
      </c>
      <c r="U676" s="29">
        <v>0.13436999999999999</v>
      </c>
      <c r="V676" s="29">
        <v>0.45097999999999999</v>
      </c>
      <c r="W676" s="29">
        <v>7.843E-2</v>
      </c>
      <c r="X676" s="30">
        <v>367.07</v>
      </c>
      <c r="Y676" s="29">
        <v>0.44197999999999998</v>
      </c>
      <c r="Z676" s="29">
        <v>0.31290000000000001</v>
      </c>
      <c r="AA676" s="29">
        <v>0.61099999999999999</v>
      </c>
      <c r="AB676" s="30">
        <v>6</v>
      </c>
      <c r="AC676" s="29">
        <v>0.80769000000000002</v>
      </c>
      <c r="AD676" s="30">
        <v>51</v>
      </c>
      <c r="AE676" s="29">
        <v>0.90195999999999998</v>
      </c>
      <c r="AF676" s="33">
        <v>3.6669999999999998</v>
      </c>
      <c r="AG676" s="33">
        <v>3.9550000000000001</v>
      </c>
      <c r="AH676" s="33">
        <v>3.9980000000000002</v>
      </c>
      <c r="AI676" s="33">
        <v>3.9039999999999999</v>
      </c>
      <c r="AJ676" s="33">
        <v>4.0030000000000001</v>
      </c>
      <c r="AK676" s="34">
        <v>4.0330000000000004</v>
      </c>
      <c r="AL676" s="29">
        <v>0</v>
      </c>
      <c r="AM676" s="29">
        <v>0</v>
      </c>
      <c r="AN676" s="50">
        <v>47160</v>
      </c>
      <c r="AO676" s="30">
        <v>403.4</v>
      </c>
      <c r="AP676" s="29">
        <v>0.41017999999999999</v>
      </c>
      <c r="AQ676" s="29">
        <v>0.85633000000000004</v>
      </c>
      <c r="AR676" s="29">
        <v>0.94899999999999995</v>
      </c>
      <c r="AS676" s="54">
        <v>1</v>
      </c>
      <c r="AT676" s="29">
        <v>1</v>
      </c>
      <c r="AU676" s="29">
        <v>0.92879</v>
      </c>
      <c r="AV676" s="54">
        <v>2</v>
      </c>
      <c r="AW676" s="29">
        <v>0.95833000000000002</v>
      </c>
    </row>
    <row r="677" spans="1:49" x14ac:dyDescent="0.2">
      <c r="A677" s="17" t="str">
        <f t="shared" si="19"/>
        <v>CMU</v>
      </c>
      <c r="B677" s="17" t="str">
        <f>IF(AND(OR(NOT(IsForecastDateRestricted),AND(D677&gt;=StartDate,D677&lt;=EndDate)),OR(NOT(IsTargetDateRestricted),AND(F677&gt;=FirstTargetDate,F677&lt;=EndTargetDate)),
OR(AND(Is1Week,E677="1 wk ahead inc death"),AND(Is2Week,E677="2 wk ahead inc death"),AND(Is3Week,E677="3 wk ahead inc death"),AND(Is4Week,E677="4 wk ahead inc death")),
OR(NOT(IsActiveModelsOnly),_xlfn.XLOOKUP(C677,'Model Analyzer'!B$4:B$100,'Model Analyzer'!C$4:C$100))),EvalData!C677,"NA")</f>
        <v>CMU</v>
      </c>
      <c r="C677" s="17" t="s">
        <v>43</v>
      </c>
      <c r="D677" s="36" t="d">
        <v>2020-08-10</v>
      </c>
      <c r="E677" s="17" t="s">
        <v>38</v>
      </c>
      <c r="F677" s="36" t="d">
        <v>2020-09-05</v>
      </c>
      <c r="G677" s="30"/>
      <c r="H677" s="32"/>
      <c r="N677" s="30">
        <v>51</v>
      </c>
      <c r="O677" s="30">
        <v>7.48</v>
      </c>
      <c r="P677" s="30">
        <v>2364.75</v>
      </c>
      <c r="Q677" s="30">
        <v>126.31</v>
      </c>
      <c r="R677" s="38">
        <v>0.20083000000000001</v>
      </c>
      <c r="S677" s="32">
        <v>9.2920000000000003E-2</v>
      </c>
      <c r="T677" s="29">
        <v>0.38158999999999998</v>
      </c>
      <c r="U677" s="29">
        <v>0.12256</v>
      </c>
      <c r="V677" s="29">
        <v>0.47059000000000001</v>
      </c>
      <c r="W677" s="29">
        <v>7.843E-2</v>
      </c>
      <c r="X677" s="30">
        <v>268.97000000000003</v>
      </c>
      <c r="Y677" s="29">
        <v>0.34061000000000002</v>
      </c>
      <c r="Z677" s="29">
        <v>0.3054</v>
      </c>
      <c r="AA677" s="29">
        <v>0.67</v>
      </c>
      <c r="AB677" s="30">
        <v>5</v>
      </c>
      <c r="AC677" s="29">
        <v>0.84614999999999996</v>
      </c>
      <c r="AD677" s="30">
        <v>51</v>
      </c>
      <c r="AE677" s="29">
        <v>0.92157</v>
      </c>
      <c r="AF677" s="33">
        <v>1.911</v>
      </c>
      <c r="AG677" s="33">
        <v>2.605</v>
      </c>
      <c r="AH677" s="33">
        <v>3.593</v>
      </c>
      <c r="AI677" s="33">
        <v>55.231999999999999</v>
      </c>
      <c r="AJ677" s="33">
        <v>11.204000000000001</v>
      </c>
      <c r="AK677" s="34">
        <v>26.667000000000002</v>
      </c>
      <c r="AL677" s="29">
        <v>7.843E-2</v>
      </c>
      <c r="AM677" s="29">
        <v>0.27450999999999998</v>
      </c>
      <c r="AN677" s="50">
        <v>47789</v>
      </c>
      <c r="AO677" s="30">
        <v>134.19999999999999</v>
      </c>
      <c r="AP677" s="29">
        <v>0.38815</v>
      </c>
      <c r="AQ677" s="29">
        <v>0.81032999999999999</v>
      </c>
      <c r="AR677" s="29">
        <v>0.59899999999999998</v>
      </c>
      <c r="AS677" s="54">
        <v>2</v>
      </c>
      <c r="AT677" s="29">
        <v>0.95833000000000002</v>
      </c>
      <c r="AU677" s="29">
        <v>0.93410000000000004</v>
      </c>
      <c r="AV677" s="54">
        <v>1</v>
      </c>
      <c r="AW677" s="29">
        <v>1</v>
      </c>
    </row>
    <row r="678" spans="1:49" x14ac:dyDescent="0.2">
      <c r="A678" s="17" t="str">
        <f t="shared" si="19"/>
        <v>Columbia</v>
      </c>
      <c r="B678" s="17" t="str">
        <f>IF(AND(OR(NOT(IsForecastDateRestricted),AND(D678&gt;=StartDate,D678&lt;=EndDate)),OR(NOT(IsTargetDateRestricted),AND(F678&gt;=FirstTargetDate,F678&lt;=EndTargetDate)),
OR(AND(Is1Week,E678="1 wk ahead inc death"),AND(Is2Week,E678="2 wk ahead inc death"),AND(Is3Week,E678="3 wk ahead inc death"),AND(Is4Week,E678="4 wk ahead inc death")),
OR(NOT(IsActiveModelsOnly),_xlfn.XLOOKUP(C678,'Model Analyzer'!B$4:B$100,'Model Analyzer'!C$4:C$100))),EvalData!C678,"NA")</f>
        <v>Columbia</v>
      </c>
      <c r="C678" s="17" t="s">
        <v>13</v>
      </c>
      <c r="D678" s="36" t="d">
        <v>2020-08-10</v>
      </c>
      <c r="E678" s="17" t="s">
        <v>38</v>
      </c>
      <c r="F678" s="36" t="d">
        <v>2020-09-05</v>
      </c>
      <c r="G678" s="30">
        <v>-389</v>
      </c>
      <c r="H678" s="32">
        <v>-1.4999999999999999E-2</v>
      </c>
      <c r="I678" s="28">
        <v>-1.4930000000000001E-2</v>
      </c>
      <c r="J678" s="28">
        <v>-1.516E-2</v>
      </c>
      <c r="K678" s="29">
        <v>1</v>
      </c>
      <c r="L678" s="30">
        <v>2</v>
      </c>
      <c r="M678" s="29">
        <v>0.96552000000000004</v>
      </c>
      <c r="N678" s="30">
        <v>51</v>
      </c>
      <c r="O678" s="30">
        <v>58.3</v>
      </c>
      <c r="P678" s="30">
        <v>2968.15</v>
      </c>
      <c r="Q678" s="30">
        <v>108.27</v>
      </c>
      <c r="R678" s="38">
        <v>0.29443999999999998</v>
      </c>
      <c r="S678" s="32">
        <v>0</v>
      </c>
      <c r="T678" s="29">
        <v>0.48203000000000001</v>
      </c>
      <c r="U678" s="29">
        <v>4.2439999999999999E-2</v>
      </c>
      <c r="V678" s="29">
        <v>0.35293999999999998</v>
      </c>
      <c r="W678" s="29">
        <v>0.17646999999999999</v>
      </c>
      <c r="X678" s="30">
        <v>168.43</v>
      </c>
      <c r="Y678" s="29">
        <v>0.43762000000000001</v>
      </c>
      <c r="Z678" s="29">
        <v>0.46664</v>
      </c>
      <c r="AA678" s="29">
        <v>0.42799999999999999</v>
      </c>
      <c r="AB678" s="30">
        <v>14</v>
      </c>
      <c r="AC678" s="29">
        <v>0.5</v>
      </c>
      <c r="AD678" s="30">
        <v>51</v>
      </c>
      <c r="AE678" s="29">
        <v>0.96077999999999997</v>
      </c>
      <c r="AF678" s="33">
        <v>3.9529999999999998</v>
      </c>
      <c r="AG678" s="33">
        <v>6.468</v>
      </c>
      <c r="AH678" s="33">
        <v>9.923</v>
      </c>
      <c r="AI678" s="33">
        <v>98.278000000000006</v>
      </c>
      <c r="AJ678" s="33">
        <v>85</v>
      </c>
      <c r="AK678" s="34">
        <v>302</v>
      </c>
      <c r="AL678" s="29">
        <v>0.39216000000000001</v>
      </c>
      <c r="AM678" s="29">
        <v>0.45097999999999999</v>
      </c>
      <c r="AN678" s="50">
        <v>50086</v>
      </c>
      <c r="AO678" s="30">
        <v>232.7</v>
      </c>
      <c r="AP678" s="29">
        <v>0.17810000000000001</v>
      </c>
      <c r="AQ678" s="29">
        <v>0.37181999999999998</v>
      </c>
      <c r="AR678" s="29">
        <v>0.124</v>
      </c>
      <c r="AS678" s="54">
        <v>19</v>
      </c>
      <c r="AT678" s="29">
        <v>0.25</v>
      </c>
      <c r="AU678" s="29">
        <v>0.60538999999999998</v>
      </c>
      <c r="AV678" s="54">
        <v>14</v>
      </c>
      <c r="AW678" s="29">
        <v>0.45833000000000002</v>
      </c>
    </row>
    <row r="679" spans="1:49" x14ac:dyDescent="0.2">
      <c r="A679" s="17" t="str">
        <f t="shared" si="19"/>
        <v>Columbia-UNC</v>
      </c>
      <c r="B679" s="17" t="str">
        <f>IF(AND(OR(NOT(IsForecastDateRestricted),AND(D679&gt;=StartDate,D679&lt;=EndDate)),OR(NOT(IsTargetDateRestricted),AND(F679&gt;=FirstTargetDate,F679&lt;=EndTargetDate)),
OR(AND(Is1Week,E679="1 wk ahead inc death"),AND(Is2Week,E679="2 wk ahead inc death"),AND(Is3Week,E679="3 wk ahead inc death"),AND(Is4Week,E679="4 wk ahead inc death")),
OR(NOT(IsActiveModelsOnly),_xlfn.XLOOKUP(C679,'Model Analyzer'!B$4:B$100,'Model Analyzer'!C$4:C$100))),EvalData!C679,"NA")</f>
        <v>Columbia-UNC</v>
      </c>
      <c r="C679" s="17" t="s">
        <v>14</v>
      </c>
      <c r="D679" s="36" t="d">
        <v>2020-08-10</v>
      </c>
      <c r="E679" s="17" t="s">
        <v>38</v>
      </c>
      <c r="F679" s="36" t="d">
        <v>2020-09-05</v>
      </c>
      <c r="G679" s="30">
        <v>-3877</v>
      </c>
      <c r="H679" s="32">
        <v>-0.161</v>
      </c>
      <c r="I679" s="28">
        <v>-0.14881</v>
      </c>
      <c r="J679" s="28">
        <v>-0.17483000000000001</v>
      </c>
      <c r="K679" s="29">
        <v>0.75</v>
      </c>
      <c r="L679" s="30">
        <v>19</v>
      </c>
      <c r="M679" s="29">
        <v>0.37930999999999998</v>
      </c>
      <c r="O679" s="30"/>
      <c r="P679" s="30"/>
      <c r="Q679" s="30"/>
      <c r="R679" s="38"/>
    </row>
    <row r="680" spans="1:49" x14ac:dyDescent="0.2">
      <c r="A680" s="17" t="str">
        <f t="shared" si="19"/>
        <v>DDS</v>
      </c>
      <c r="B680" s="17" t="str">
        <f>IF(AND(OR(NOT(IsForecastDateRestricted),AND(D680&gt;=StartDate,D680&lt;=EndDate)),OR(NOT(IsTargetDateRestricted),AND(F680&gt;=FirstTargetDate,F680&lt;=EndTargetDate)),
OR(AND(Is1Week,E680="1 wk ahead inc death"),AND(Is2Week,E680="2 wk ahead inc death"),AND(Is3Week,E680="3 wk ahead inc death"),AND(Is4Week,E680="4 wk ahead inc death")),
OR(NOT(IsActiveModelsOnly),_xlfn.XLOOKUP(C680,'Model Analyzer'!B$4:B$100,'Model Analyzer'!C$4:C$100))),EvalData!C680,"NA")</f>
        <v>DDS</v>
      </c>
      <c r="C680" s="17" t="s">
        <v>44</v>
      </c>
      <c r="D680" s="36" t="d">
        <v>2020-08-10</v>
      </c>
      <c r="E680" s="17" t="s">
        <v>38</v>
      </c>
      <c r="F680" s="36" t="d">
        <v>2020-09-05</v>
      </c>
      <c r="G680" s="30">
        <v>48691</v>
      </c>
      <c r="H680" s="32">
        <v>1.054</v>
      </c>
      <c r="I680" s="28">
        <v>1.8689199999999999</v>
      </c>
      <c r="J680" s="28">
        <v>1.8689199999999999</v>
      </c>
      <c r="K680" s="29">
        <v>0</v>
      </c>
      <c r="L680" s="30">
        <v>30</v>
      </c>
      <c r="M680" s="29">
        <v>0</v>
      </c>
      <c r="N680" s="30">
        <v>51</v>
      </c>
      <c r="O680" s="30">
        <v>47.36</v>
      </c>
      <c r="P680" s="30">
        <v>168554.79</v>
      </c>
      <c r="Q680" s="30">
        <v>972.43</v>
      </c>
      <c r="R680" s="38">
        <v>0.50646999999999998</v>
      </c>
      <c r="S680" s="32">
        <v>0.62861</v>
      </c>
      <c r="T680" s="29">
        <v>1.6680900000000001</v>
      </c>
      <c r="U680" s="29">
        <v>1.5588900000000001</v>
      </c>
      <c r="V680" s="29">
        <v>0.21568999999999999</v>
      </c>
      <c r="W680" s="29">
        <v>0.43136999999999998</v>
      </c>
      <c r="X680" s="30">
        <v>2881.46</v>
      </c>
      <c r="Y680" s="29">
        <v>1.6683699999999999</v>
      </c>
      <c r="Z680" s="29">
        <v>0.68633</v>
      </c>
      <c r="AA680" s="29">
        <v>2.1999999999999999E-2</v>
      </c>
      <c r="AB680" s="30">
        <v>26</v>
      </c>
      <c r="AC680" s="29">
        <v>3.8460000000000001E-2</v>
      </c>
      <c r="AD680" s="30">
        <v>51</v>
      </c>
      <c r="AE680" s="29">
        <v>0.90195999999999998</v>
      </c>
      <c r="AF680" s="33">
        <v>5.9779999999999998</v>
      </c>
      <c r="AG680" s="33">
        <v>8.4789999999999992</v>
      </c>
      <c r="AH680" s="33">
        <v>12.625</v>
      </c>
      <c r="AI680" s="33">
        <v>30.701000000000001</v>
      </c>
      <c r="AJ680" s="33">
        <v>24.047999999999998</v>
      </c>
      <c r="AK680" s="34">
        <v>45.091000000000001</v>
      </c>
      <c r="AL680" s="29">
        <v>0.31373000000000001</v>
      </c>
      <c r="AM680" s="29">
        <v>0.56862999999999997</v>
      </c>
      <c r="AN680" s="50">
        <v>265619</v>
      </c>
      <c r="AO680" s="30">
        <v>504.4</v>
      </c>
      <c r="AP680" s="29">
        <v>0.15525</v>
      </c>
      <c r="AQ680" s="29">
        <v>0.32411000000000001</v>
      </c>
      <c r="AR680" s="29">
        <v>2.1000000000000001E-2</v>
      </c>
      <c r="AS680" s="54">
        <v>23</v>
      </c>
      <c r="AT680" s="29">
        <v>8.3330000000000001E-2</v>
      </c>
      <c r="AU680" s="29">
        <v>0.49260999999999999</v>
      </c>
      <c r="AV680" s="54">
        <v>15</v>
      </c>
      <c r="AW680" s="29">
        <v>0.41666999999999998</v>
      </c>
    </row>
    <row r="681" spans="1:49" x14ac:dyDescent="0.2">
      <c r="A681" s="17" t="str">
        <f t="shared" si="19"/>
        <v>Ensemble</v>
      </c>
      <c r="B681" s="17" t="str">
        <f>IF(AND(OR(NOT(IsForecastDateRestricted),AND(D681&gt;=StartDate,D681&lt;=EndDate)),OR(NOT(IsTargetDateRestricted),AND(F681&gt;=FirstTargetDate,F681&lt;=EndTargetDate)),
OR(AND(Is1Week,E681="1 wk ahead inc death"),AND(Is2Week,E681="2 wk ahead inc death"),AND(Is3Week,E681="3 wk ahead inc death"),AND(Is4Week,E681="4 wk ahead inc death")),
OR(NOT(IsActiveModelsOnly),_xlfn.XLOOKUP(C681,'Model Analyzer'!B$4:B$100,'Model Analyzer'!C$4:C$100))),EvalData!C681,"NA")</f>
        <v>Ensemble</v>
      </c>
      <c r="C681" s="17" t="s">
        <v>15</v>
      </c>
      <c r="D681" s="36" t="d">
        <v>2020-08-10</v>
      </c>
      <c r="E681" s="17" t="s">
        <v>38</v>
      </c>
      <c r="F681" s="36" t="d">
        <v>2020-09-05</v>
      </c>
      <c r="G681" s="30">
        <v>2090</v>
      </c>
      <c r="H681" s="32">
        <v>7.6999999999999999E-2</v>
      </c>
      <c r="I681" s="28">
        <v>8.022E-2</v>
      </c>
      <c r="J681" s="28">
        <v>8.022E-2</v>
      </c>
      <c r="K681" s="29">
        <v>0.9</v>
      </c>
      <c r="L681" s="30">
        <v>10</v>
      </c>
      <c r="M681" s="29">
        <v>0.68966000000000005</v>
      </c>
      <c r="N681" s="30">
        <v>51</v>
      </c>
      <c r="O681" s="30">
        <v>8.9600000000000009</v>
      </c>
      <c r="P681" s="30">
        <v>931.03</v>
      </c>
      <c r="Q681" s="30">
        <v>81.47</v>
      </c>
      <c r="R681" s="38">
        <v>0.14818999999999999</v>
      </c>
      <c r="S681" s="32">
        <v>9.8499999999999994E-3</v>
      </c>
      <c r="T681" s="29">
        <v>0.42082000000000003</v>
      </c>
      <c r="U681" s="29">
        <v>0.13346</v>
      </c>
      <c r="V681" s="29">
        <v>0.62744999999999995</v>
      </c>
      <c r="W681" s="29">
        <v>5.8819999999999997E-2</v>
      </c>
      <c r="X681" s="30">
        <v>168.06</v>
      </c>
      <c r="Y681" s="29">
        <v>0.38613999999999998</v>
      </c>
      <c r="Z681" s="29">
        <v>0.26408999999999999</v>
      </c>
      <c r="AA681" s="29">
        <v>0.80600000000000005</v>
      </c>
      <c r="AB681" s="30">
        <v>1</v>
      </c>
      <c r="AC681" s="29">
        <v>1</v>
      </c>
      <c r="AD681" s="30">
        <v>51</v>
      </c>
      <c r="AE681" s="29">
        <v>1</v>
      </c>
      <c r="AF681" s="33">
        <v>2.7349999999999999</v>
      </c>
      <c r="AG681" s="33">
        <v>3.43</v>
      </c>
      <c r="AH681" s="33">
        <v>4.8179999999999996</v>
      </c>
      <c r="AI681" s="33">
        <v>18.355</v>
      </c>
      <c r="AJ681" s="33">
        <v>10.37</v>
      </c>
      <c r="AK681" s="34">
        <v>53.5</v>
      </c>
      <c r="AL681" s="29">
        <v>0.29411999999999999</v>
      </c>
      <c r="AM681" s="29">
        <v>0.25490000000000002</v>
      </c>
      <c r="AN681" s="50">
        <v>32016</v>
      </c>
      <c r="AO681" s="30">
        <v>119.9</v>
      </c>
      <c r="AP681" s="29">
        <v>0.31485000000000002</v>
      </c>
      <c r="AQ681" s="29">
        <v>0.6573</v>
      </c>
      <c r="AR681" s="29">
        <v>0.47499999999999998</v>
      </c>
      <c r="AS681" s="54">
        <v>4</v>
      </c>
      <c r="AT681" s="29">
        <v>0.875</v>
      </c>
      <c r="AU681" s="29">
        <v>0.88256000000000001</v>
      </c>
      <c r="AV681" s="54">
        <v>4</v>
      </c>
      <c r="AW681" s="29">
        <v>0.875</v>
      </c>
    </row>
    <row r="682" spans="1:49" x14ac:dyDescent="0.2">
      <c r="A682" s="17" t="str">
        <f t="shared" si="19"/>
        <v>ERDC</v>
      </c>
      <c r="B682" s="17" t="str">
        <f>IF(AND(OR(NOT(IsForecastDateRestricted),AND(D682&gt;=StartDate,D682&lt;=EndDate)),OR(NOT(IsTargetDateRestricted),AND(F682&gt;=FirstTargetDate,F682&lt;=EndTargetDate)),
OR(AND(Is1Week,E682="1 wk ahead inc death"),AND(Is2Week,E682="2 wk ahead inc death"),AND(Is3Week,E682="3 wk ahead inc death"),AND(Is4Week,E682="4 wk ahead inc death")),
OR(NOT(IsActiveModelsOnly),_xlfn.XLOOKUP(C682,'Model Analyzer'!B$4:B$100,'Model Analyzer'!C$4:C$100))),EvalData!C682,"NA")</f>
        <v>ERDC</v>
      </c>
      <c r="C682" s="17" t="s">
        <v>16</v>
      </c>
      <c r="D682" s="36" t="d">
        <v>2020-08-10</v>
      </c>
      <c r="E682" s="17" t="s">
        <v>38</v>
      </c>
      <c r="F682" s="36" t="d">
        <v>2020-09-05</v>
      </c>
      <c r="G682" s="30">
        <v>10610</v>
      </c>
      <c r="H682" s="32">
        <v>0.34200000000000003</v>
      </c>
      <c r="I682" s="28">
        <v>0.40725</v>
      </c>
      <c r="J682" s="28">
        <v>0.40725</v>
      </c>
      <c r="K682" s="29">
        <v>0</v>
      </c>
      <c r="L682" s="30">
        <v>25</v>
      </c>
      <c r="M682" s="29">
        <v>0.17241000000000001</v>
      </c>
      <c r="N682" s="30">
        <v>51</v>
      </c>
      <c r="O682" s="30">
        <v>42.27</v>
      </c>
      <c r="P682" s="30">
        <v>31661.65</v>
      </c>
      <c r="Q682" s="30">
        <v>260.55</v>
      </c>
      <c r="R682" s="38">
        <v>0.38640000000000002</v>
      </c>
      <c r="S682" s="32">
        <v>0.39304</v>
      </c>
      <c r="T682" s="29">
        <v>1.4464900000000001</v>
      </c>
      <c r="U682" s="29">
        <v>1.3265</v>
      </c>
      <c r="V682" s="29">
        <v>0.33333000000000002</v>
      </c>
      <c r="W682" s="29">
        <v>0.39216000000000001</v>
      </c>
      <c r="X682" s="30">
        <v>421.3</v>
      </c>
      <c r="Y682" s="29">
        <v>1.4478200000000001</v>
      </c>
      <c r="Z682" s="29">
        <v>0.59211000000000003</v>
      </c>
      <c r="AA682" s="29">
        <v>4.3999999999999997E-2</v>
      </c>
      <c r="AB682" s="30">
        <v>24</v>
      </c>
      <c r="AC682" s="29">
        <v>0.11538</v>
      </c>
      <c r="AD682" s="30">
        <v>51</v>
      </c>
      <c r="AE682" s="29">
        <v>0.15686</v>
      </c>
      <c r="AF682" s="33">
        <v>1.089</v>
      </c>
      <c r="AG682" s="33">
        <v>1.1100000000000001</v>
      </c>
      <c r="AH682" s="33">
        <v>1.1879999999999999</v>
      </c>
      <c r="AI682" s="33">
        <v>1.3520000000000001</v>
      </c>
      <c r="AJ682" s="33">
        <v>1.367</v>
      </c>
      <c r="AK682" s="34">
        <v>1.6140000000000001</v>
      </c>
      <c r="AL682" s="29">
        <v>1.9609999999999999E-2</v>
      </c>
      <c r="AM682" s="29">
        <v>0</v>
      </c>
      <c r="AN682" s="50">
        <v>426509</v>
      </c>
      <c r="AO682" s="30">
        <v>2329.5</v>
      </c>
      <c r="AP682" s="29">
        <v>0.87455000000000005</v>
      </c>
      <c r="AQ682" s="29">
        <v>1</v>
      </c>
      <c r="AR682" s="29">
        <v>0.14399999999999999</v>
      </c>
      <c r="AS682" s="54">
        <v>18</v>
      </c>
      <c r="AT682" s="29">
        <v>0.29166999999999998</v>
      </c>
      <c r="AU682" s="29">
        <v>0.16511999999999999</v>
      </c>
      <c r="AV682" s="54">
        <v>24</v>
      </c>
      <c r="AW682" s="29">
        <v>4.1669999999999999E-2</v>
      </c>
    </row>
    <row r="683" spans="1:49" x14ac:dyDescent="0.2">
      <c r="A683" s="17" t="str">
        <f t="shared" si="19"/>
        <v>ESG</v>
      </c>
      <c r="B683" s="17" t="str">
        <f>IF(AND(OR(NOT(IsForecastDateRestricted),AND(D683&gt;=StartDate,D683&lt;=EndDate)),OR(NOT(IsTargetDateRestricted),AND(F683&gt;=FirstTargetDate,F683&lt;=EndTargetDate)),
OR(AND(Is1Week,E683="1 wk ahead inc death"),AND(Is2Week,E683="2 wk ahead inc death"),AND(Is3Week,E683="3 wk ahead inc death"),AND(Is4Week,E683="4 wk ahead inc death")),
OR(NOT(IsActiveModelsOnly),_xlfn.XLOOKUP(C683,'Model Analyzer'!B$4:B$100,'Model Analyzer'!C$4:C$100))),EvalData!C683,"NA")</f>
        <v>ESG</v>
      </c>
      <c r="C683" s="17" t="s">
        <v>40</v>
      </c>
      <c r="D683" s="36" t="d">
        <v>2020-08-10</v>
      </c>
      <c r="E683" s="17" t="s">
        <v>38</v>
      </c>
      <c r="F683" s="36" t="d">
        <v>2020-09-05</v>
      </c>
      <c r="G683" s="30">
        <v>31594</v>
      </c>
      <c r="H683" s="32">
        <v>0.79400000000000004</v>
      </c>
      <c r="I683" s="28">
        <v>1.21268</v>
      </c>
      <c r="J683" s="28">
        <v>1.21268</v>
      </c>
      <c r="K683" s="29">
        <v>0</v>
      </c>
      <c r="L683" s="30">
        <v>29</v>
      </c>
      <c r="M683" s="29">
        <v>3.4479999999999997E-2</v>
      </c>
      <c r="N683" s="30">
        <v>50</v>
      </c>
      <c r="O683" s="30">
        <v>69.86</v>
      </c>
      <c r="P683" s="30">
        <v>96118.46</v>
      </c>
      <c r="Q683" s="30">
        <v>683.62</v>
      </c>
      <c r="R683" s="38">
        <v>0.54693999999999998</v>
      </c>
      <c r="S683" s="32">
        <v>0.27833999999999998</v>
      </c>
      <c r="T683" s="29">
        <v>2.2601499999999999</v>
      </c>
      <c r="U683" s="29">
        <v>1.49533</v>
      </c>
      <c r="V683" s="29">
        <v>0.2</v>
      </c>
      <c r="W683" s="29">
        <v>0.46</v>
      </c>
      <c r="X683" s="30">
        <v>1594.96</v>
      </c>
      <c r="Y683" s="29">
        <v>2.0470999999999999</v>
      </c>
      <c r="Z683" s="29">
        <v>0.73856999999999995</v>
      </c>
      <c r="AA683" s="29">
        <v>0.02</v>
      </c>
      <c r="AB683" s="30">
        <v>27</v>
      </c>
      <c r="AC683" s="29">
        <v>0</v>
      </c>
      <c r="AD683" s="30">
        <v>50</v>
      </c>
      <c r="AE683" s="29">
        <v>0.3</v>
      </c>
      <c r="AF683" s="33">
        <v>1.1870000000000001</v>
      </c>
      <c r="AG683" s="33">
        <v>1.226</v>
      </c>
      <c r="AH683" s="33">
        <v>1.444</v>
      </c>
      <c r="AI683" s="33">
        <v>149.93</v>
      </c>
      <c r="AJ683" s="33">
        <v>2.3959999999999999</v>
      </c>
      <c r="AK683" s="34">
        <v>32.200000000000003</v>
      </c>
      <c r="AL683" s="29">
        <v>0</v>
      </c>
      <c r="AM683" s="29">
        <v>0.12</v>
      </c>
      <c r="AN683" s="50">
        <v>1072982</v>
      </c>
      <c r="AO683" s="30">
        <v>2812.7</v>
      </c>
      <c r="AP683" s="29">
        <v>0.68581999999999999</v>
      </c>
      <c r="AQ683" s="29">
        <v>1</v>
      </c>
      <c r="AR683" s="29">
        <v>0.186</v>
      </c>
      <c r="AS683" s="54">
        <v>16</v>
      </c>
      <c r="AT683" s="29">
        <v>0.375</v>
      </c>
      <c r="AU683" s="29">
        <v>0.30959999999999999</v>
      </c>
      <c r="AV683" s="54">
        <v>23</v>
      </c>
      <c r="AW683" s="29">
        <v>8.3330000000000001E-2</v>
      </c>
    </row>
    <row r="684" spans="1:49" x14ac:dyDescent="0.2">
      <c r="A684" s="17" t="str">
        <f t="shared" si="19"/>
        <v>GT-DeepCOVID</v>
      </c>
      <c r="B684" s="17" t="str">
        <f>IF(AND(OR(NOT(IsForecastDateRestricted),AND(D684&gt;=StartDate,D684&lt;=EndDate)),OR(NOT(IsTargetDateRestricted),AND(F684&gt;=FirstTargetDate,F684&lt;=EndTargetDate)),
OR(AND(Is1Week,E684="1 wk ahead inc death"),AND(Is2Week,E684="2 wk ahead inc death"),AND(Is3Week,E684="3 wk ahead inc death"),AND(Is4Week,E684="4 wk ahead inc death")),
OR(NOT(IsActiveModelsOnly),_xlfn.XLOOKUP(C684,'Model Analyzer'!B$4:B$100,'Model Analyzer'!C$4:C$100))),EvalData!C684,"NA")</f>
        <v>GT-DeepCOVID</v>
      </c>
      <c r="C684" s="17" t="s">
        <v>17</v>
      </c>
      <c r="D684" s="36" t="d">
        <v>2020-08-10</v>
      </c>
      <c r="E684" s="17" t="s">
        <v>38</v>
      </c>
      <c r="F684" s="36" t="d">
        <v>2020-09-05</v>
      </c>
      <c r="G684" s="30">
        <v>1166</v>
      </c>
      <c r="H684" s="32">
        <v>4.3999999999999997E-2</v>
      </c>
      <c r="I684" s="28">
        <v>4.4749999999999998E-2</v>
      </c>
      <c r="J684" s="28">
        <v>4.4749999999999998E-2</v>
      </c>
      <c r="K684" s="29">
        <v>1</v>
      </c>
      <c r="L684" s="30">
        <v>4</v>
      </c>
      <c r="M684" s="29">
        <v>0.89654999999999996</v>
      </c>
      <c r="N684" s="30">
        <v>44</v>
      </c>
      <c r="O684" s="30">
        <v>17.38</v>
      </c>
      <c r="P684" s="30">
        <v>3690.16</v>
      </c>
      <c r="Q684" s="30">
        <v>91.32</v>
      </c>
      <c r="R684" s="38">
        <v>0.22197</v>
      </c>
      <c r="S684" s="32">
        <v>9.0389999999999998E-2</v>
      </c>
      <c r="T684" s="29">
        <v>0.76520999999999995</v>
      </c>
      <c r="U684" s="29">
        <v>0.48804999999999998</v>
      </c>
      <c r="V684" s="29">
        <v>0.38635999999999998</v>
      </c>
      <c r="W684" s="29">
        <v>0.13636000000000001</v>
      </c>
      <c r="X684" s="30">
        <v>177.45</v>
      </c>
      <c r="Y684" s="29">
        <v>0.73887999999999998</v>
      </c>
      <c r="Z684" s="29">
        <v>0.38364999999999999</v>
      </c>
      <c r="AA684" s="29">
        <v>0.40899999999999997</v>
      </c>
      <c r="AB684" s="30">
        <v>15</v>
      </c>
      <c r="AC684" s="29">
        <v>0.46154000000000001</v>
      </c>
      <c r="AD684" s="30">
        <v>44</v>
      </c>
      <c r="AE684" s="29">
        <v>0.95455000000000001</v>
      </c>
      <c r="AF684" s="33">
        <v>2.2109999999999999</v>
      </c>
      <c r="AG684" s="33">
        <v>3.157</v>
      </c>
      <c r="AH684" s="33">
        <v>6.6189999999999998</v>
      </c>
      <c r="AI684" s="33">
        <v>59.572000000000003</v>
      </c>
      <c r="AJ684" s="33">
        <v>25.763000000000002</v>
      </c>
      <c r="AK684" s="34">
        <v>70.837000000000003</v>
      </c>
      <c r="AL684" s="29">
        <v>0.18182000000000001</v>
      </c>
      <c r="AM684" s="29">
        <v>0.38635999999999998</v>
      </c>
      <c r="AN684" s="50">
        <v>27536</v>
      </c>
      <c r="AO684" s="30">
        <v>154.30000000000001</v>
      </c>
      <c r="AP684" s="29">
        <v>0.29993999999999998</v>
      </c>
      <c r="AQ684" s="29">
        <v>0.62617999999999996</v>
      </c>
      <c r="AR684" s="29">
        <v>0.35099999999999998</v>
      </c>
      <c r="AS684" s="54">
        <v>11</v>
      </c>
      <c r="AT684" s="29">
        <v>0.58333000000000002</v>
      </c>
      <c r="AU684" s="29">
        <v>0.74219000000000002</v>
      </c>
      <c r="AV684" s="54">
        <v>11</v>
      </c>
      <c r="AW684" s="29">
        <v>0.58333000000000002</v>
      </c>
    </row>
    <row r="685" spans="1:49" x14ac:dyDescent="0.2">
      <c r="A685" s="17" t="str">
        <f t="shared" si="19"/>
        <v>IHME</v>
      </c>
      <c r="B685" s="17" t="str">
        <f>IF(AND(OR(NOT(IsForecastDateRestricted),AND(D685&gt;=StartDate,D685&lt;=EndDate)),OR(NOT(IsTargetDateRestricted),AND(F685&gt;=FirstTargetDate,F685&lt;=EndTargetDate)),
OR(AND(Is1Week,E685="1 wk ahead inc death"),AND(Is2Week,E685="2 wk ahead inc death"),AND(Is3Week,E685="3 wk ahead inc death"),AND(Is4Week,E685="4 wk ahead inc death")),
OR(NOT(IsActiveModelsOnly),_xlfn.XLOOKUP(C685,'Model Analyzer'!B$4:B$100,'Model Analyzer'!C$4:C$100))),EvalData!C685,"NA")</f>
        <v>IHME</v>
      </c>
      <c r="C685" s="17" t="s">
        <v>18</v>
      </c>
      <c r="D685" s="36" t="d">
        <v>2020-08-10</v>
      </c>
      <c r="E685" s="17" t="s">
        <v>38</v>
      </c>
      <c r="F685" s="36" t="d">
        <v>2020-09-05</v>
      </c>
      <c r="G685" s="30">
        <v>6629</v>
      </c>
      <c r="H685" s="32">
        <v>0.22700000000000001</v>
      </c>
      <c r="I685" s="28">
        <v>0.25444</v>
      </c>
      <c r="J685" s="28">
        <v>0.25444</v>
      </c>
      <c r="K685" s="29">
        <v>0.75</v>
      </c>
      <c r="L685" s="30">
        <v>22</v>
      </c>
      <c r="M685" s="29">
        <v>0.27585999999999999</v>
      </c>
      <c r="N685" s="30">
        <v>51</v>
      </c>
      <c r="O685" s="30">
        <v>37.479999999999997</v>
      </c>
      <c r="P685" s="30">
        <v>5143.7299999999996</v>
      </c>
      <c r="Q685" s="30">
        <v>164.69</v>
      </c>
      <c r="R685" s="38">
        <v>0.32433000000000001</v>
      </c>
      <c r="S685" s="32">
        <v>0.20719000000000001</v>
      </c>
      <c r="T685" s="29">
        <v>1.8839900000000001</v>
      </c>
      <c r="U685" s="29">
        <v>-0.91493000000000002</v>
      </c>
      <c r="V685" s="29">
        <v>0.37254999999999999</v>
      </c>
      <c r="W685" s="29">
        <v>0.21568999999999999</v>
      </c>
      <c r="X685" s="30">
        <v>323.17</v>
      </c>
      <c r="Y685" s="29">
        <v>0.58428000000000002</v>
      </c>
      <c r="Z685" s="29">
        <v>0.45343</v>
      </c>
      <c r="AA685" s="29">
        <v>0.27400000000000002</v>
      </c>
      <c r="AB685" s="30">
        <v>18</v>
      </c>
      <c r="AC685" s="29">
        <v>0.34615000000000001</v>
      </c>
      <c r="AD685" s="30">
        <v>51</v>
      </c>
      <c r="AE685" s="29">
        <v>0.78430999999999995</v>
      </c>
      <c r="AF685" s="33">
        <v>2.4820000000000002</v>
      </c>
      <c r="AG685" s="33">
        <v>3.004</v>
      </c>
      <c r="AH685" s="33">
        <v>4.0910000000000002</v>
      </c>
      <c r="AI685" s="33">
        <v>5.2610000000000001</v>
      </c>
      <c r="AJ685" s="33">
        <v>6.141</v>
      </c>
      <c r="AK685" s="34">
        <v>10</v>
      </c>
      <c r="AL685" s="29">
        <v>0.21568999999999999</v>
      </c>
      <c r="AM685" s="29">
        <v>5.8819999999999997E-2</v>
      </c>
      <c r="AN685" s="50">
        <v>115002</v>
      </c>
      <c r="AO685" s="30">
        <v>318.39999999999998</v>
      </c>
      <c r="AP685" s="29">
        <v>0.38895000000000002</v>
      </c>
      <c r="AQ685" s="29">
        <v>0.81201000000000001</v>
      </c>
      <c r="AR685" s="29">
        <v>0.53700000000000003</v>
      </c>
      <c r="AS685" s="54">
        <v>3</v>
      </c>
      <c r="AT685" s="29">
        <v>0.91666999999999998</v>
      </c>
      <c r="AU685" s="29">
        <v>0.79025000000000001</v>
      </c>
      <c r="AV685" s="54">
        <v>8</v>
      </c>
      <c r="AW685" s="29">
        <v>0.70833000000000002</v>
      </c>
    </row>
    <row r="686" spans="1:49" x14ac:dyDescent="0.2">
      <c r="A686" s="17" t="str">
        <f t="shared" si="19"/>
        <v>JCB</v>
      </c>
      <c r="B686" s="17" t="str">
        <f>IF(AND(OR(NOT(IsForecastDateRestricted),AND(D686&gt;=StartDate,D686&lt;=EndDate)),OR(NOT(IsTargetDateRestricted),AND(F686&gt;=FirstTargetDate,F686&lt;=EndTargetDate)),
OR(AND(Is1Week,E686="1 wk ahead inc death"),AND(Is2Week,E686="2 wk ahead inc death"),AND(Is3Week,E686="3 wk ahead inc death"),AND(Is4Week,E686="4 wk ahead inc death")),
OR(NOT(IsActiveModelsOnly),_xlfn.XLOOKUP(C686,'Model Analyzer'!B$4:B$100,'Model Analyzer'!C$4:C$100))),EvalData!C686,"NA")</f>
        <v>JCB</v>
      </c>
      <c r="C686" s="17" t="s">
        <v>45</v>
      </c>
      <c r="D686" s="36" t="d">
        <v>2020-08-10</v>
      </c>
      <c r="E686" s="17" t="s">
        <v>38</v>
      </c>
      <c r="F686" s="36" t="d">
        <v>2020-09-05</v>
      </c>
      <c r="G686" s="30">
        <v>3413</v>
      </c>
      <c r="H686" s="32">
        <v>0.123</v>
      </c>
      <c r="I686" s="28">
        <v>0.13100000000000001</v>
      </c>
      <c r="J686" s="28">
        <v>0.13100000000000001</v>
      </c>
      <c r="K686" s="29">
        <v>0.75</v>
      </c>
      <c r="L686" s="30">
        <v>15</v>
      </c>
      <c r="M686" s="29">
        <v>0.51724000000000003</v>
      </c>
      <c r="N686" s="30">
        <v>51</v>
      </c>
      <c r="O686" s="30">
        <v>11.95</v>
      </c>
      <c r="P686" s="30">
        <v>2039.12</v>
      </c>
      <c r="Q686" s="30">
        <v>86.53</v>
      </c>
      <c r="R686" s="38">
        <v>0.22231000000000001</v>
      </c>
      <c r="S686" s="32">
        <v>0.21511</v>
      </c>
      <c r="T686" s="29">
        <v>0.52598999999999996</v>
      </c>
      <c r="U686" s="29">
        <v>0.27222000000000002</v>
      </c>
      <c r="V686" s="29">
        <v>0.39216000000000001</v>
      </c>
      <c r="W686" s="29">
        <v>0.13725000000000001</v>
      </c>
      <c r="X686" s="30">
        <v>121.51</v>
      </c>
      <c r="Y686" s="29">
        <v>0.47536</v>
      </c>
      <c r="Z686" s="29">
        <v>0.36387999999999998</v>
      </c>
      <c r="AA686" s="29">
        <v>0.54500000000000004</v>
      </c>
      <c r="AB686" s="30">
        <v>10</v>
      </c>
      <c r="AC686" s="29">
        <v>0.65385000000000004</v>
      </c>
    </row>
    <row r="687" spans="1:49" x14ac:dyDescent="0.2">
      <c r="A687" s="17" t="str">
        <f t="shared" si="19"/>
        <v>JHU</v>
      </c>
      <c r="B687" s="17" t="str">
        <f>IF(AND(OR(NOT(IsForecastDateRestricted),AND(D687&gt;=StartDate,D687&lt;=EndDate)),OR(NOT(IsTargetDateRestricted),AND(F687&gt;=FirstTargetDate,F687&lt;=EndTargetDate)),
OR(AND(Is1Week,E687="1 wk ahead inc death"),AND(Is2Week,E687="2 wk ahead inc death"),AND(Is3Week,E687="3 wk ahead inc death"),AND(Is4Week,E687="4 wk ahead inc death")),
OR(NOT(IsActiveModelsOnly),_xlfn.XLOOKUP(C687,'Model Analyzer'!B$4:B$100,'Model Analyzer'!C$4:C$100))),EvalData!C687,"NA")</f>
        <v>JHU</v>
      </c>
      <c r="C687" s="17" t="s">
        <v>19</v>
      </c>
      <c r="D687" s="36" t="d">
        <v>2020-08-10</v>
      </c>
      <c r="E687" s="17" t="s">
        <v>38</v>
      </c>
      <c r="F687" s="36" t="d">
        <v>2020-09-05</v>
      </c>
      <c r="G687" s="30">
        <v>13261</v>
      </c>
      <c r="H687" s="32">
        <v>0.41099999999999998</v>
      </c>
      <c r="I687" s="28">
        <v>0.50900000000000001</v>
      </c>
      <c r="J687" s="28">
        <v>0.50900000000000001</v>
      </c>
      <c r="K687" s="29">
        <v>0</v>
      </c>
      <c r="L687" s="30">
        <v>27</v>
      </c>
      <c r="M687" s="29">
        <v>0.10345</v>
      </c>
      <c r="N687" s="30">
        <v>51</v>
      </c>
      <c r="O687" s="30">
        <v>43.62</v>
      </c>
      <c r="P687" s="30">
        <v>16869.03</v>
      </c>
      <c r="Q687" s="30">
        <v>272.92</v>
      </c>
      <c r="R687" s="38">
        <v>0.54379999999999995</v>
      </c>
      <c r="S687" s="32">
        <v>0.68406</v>
      </c>
      <c r="T687" s="29">
        <v>1.60825</v>
      </c>
      <c r="U687" s="29">
        <v>1.57162</v>
      </c>
      <c r="V687" s="29">
        <v>0.19608</v>
      </c>
      <c r="W687" s="29">
        <v>0.50980000000000003</v>
      </c>
      <c r="X687" s="30">
        <v>443.5</v>
      </c>
      <c r="Y687" s="29">
        <v>1.6210899999999999</v>
      </c>
      <c r="Z687" s="29">
        <v>0.68579000000000001</v>
      </c>
      <c r="AA687" s="29">
        <v>2.3E-2</v>
      </c>
      <c r="AB687" s="30">
        <v>25</v>
      </c>
      <c r="AC687" s="29">
        <v>7.6920000000000002E-2</v>
      </c>
      <c r="AD687" s="30">
        <v>51</v>
      </c>
      <c r="AE687" s="29">
        <v>0.86275000000000002</v>
      </c>
      <c r="AF687" s="33">
        <v>3.0790000000000002</v>
      </c>
      <c r="AG687" s="33">
        <v>3.9060000000000001</v>
      </c>
      <c r="AH687" s="33">
        <v>8.8919999999999995</v>
      </c>
      <c r="AI687" s="33">
        <v>84.813000000000002</v>
      </c>
      <c r="AJ687" s="33">
        <v>20.585999999999999</v>
      </c>
      <c r="AK687" s="34">
        <v>290</v>
      </c>
      <c r="AL687" s="29">
        <v>0.25490000000000002</v>
      </c>
      <c r="AM687" s="29">
        <v>0.41176000000000001</v>
      </c>
      <c r="AN687" s="50">
        <v>90487</v>
      </c>
      <c r="AO687" s="30">
        <v>509.2</v>
      </c>
      <c r="AP687" s="29">
        <v>0.24518999999999999</v>
      </c>
      <c r="AQ687" s="29">
        <v>0.51187000000000005</v>
      </c>
      <c r="AR687" s="29">
        <v>0.20599999999999999</v>
      </c>
      <c r="AS687" s="54">
        <v>15</v>
      </c>
      <c r="AT687" s="29">
        <v>0.41666999999999998</v>
      </c>
      <c r="AU687" s="29">
        <v>0.66988999999999999</v>
      </c>
      <c r="AV687" s="54">
        <v>12</v>
      </c>
      <c r="AW687" s="29">
        <v>0.54166999999999998</v>
      </c>
    </row>
    <row r="688" spans="1:49" x14ac:dyDescent="0.2">
      <c r="A688" s="17" t="str">
        <f t="shared" si="19"/>
        <v>Karlen</v>
      </c>
      <c r="B688" s="17" t="str">
        <f>IF(AND(OR(NOT(IsForecastDateRestricted),AND(D688&gt;=StartDate,D688&lt;=EndDate)),OR(NOT(IsTargetDateRestricted),AND(F688&gt;=FirstTargetDate,F688&lt;=EndTargetDate)),
OR(AND(Is1Week,E688="1 wk ahead inc death"),AND(Is2Week,E688="2 wk ahead inc death"),AND(Is3Week,E688="3 wk ahead inc death"),AND(Is4Week,E688="4 wk ahead inc death")),
OR(NOT(IsActiveModelsOnly),_xlfn.XLOOKUP(C688,'Model Analyzer'!B$4:B$100,'Model Analyzer'!C$4:C$100))),EvalData!C688,"NA")</f>
        <v>Karlen</v>
      </c>
      <c r="C688" s="17" t="s">
        <v>46</v>
      </c>
      <c r="D688" s="36" t="d">
        <v>2020-08-10</v>
      </c>
      <c r="E688" s="17" t="s">
        <v>38</v>
      </c>
      <c r="F688" s="36" t="d">
        <v>2020-09-05</v>
      </c>
      <c r="G688" s="30">
        <v>9359</v>
      </c>
      <c r="H688" s="32">
        <v>0.307</v>
      </c>
      <c r="I688" s="28">
        <v>0.35922999999999999</v>
      </c>
      <c r="J688" s="28">
        <v>0.35922999999999999</v>
      </c>
      <c r="K688" s="29">
        <v>0</v>
      </c>
      <c r="L688" s="30">
        <v>24</v>
      </c>
      <c r="M688" s="29">
        <v>0.2069</v>
      </c>
      <c r="N688" s="30">
        <v>51</v>
      </c>
      <c r="O688" s="30">
        <v>12.92</v>
      </c>
      <c r="P688" s="30">
        <v>6491.39</v>
      </c>
      <c r="Q688" s="30">
        <v>209.04</v>
      </c>
      <c r="R688" s="38">
        <v>0.31547999999999998</v>
      </c>
      <c r="S688" s="32">
        <v>0.26415</v>
      </c>
      <c r="T688" s="29">
        <v>0.58438999999999997</v>
      </c>
      <c r="U688" s="29">
        <v>0.44595000000000001</v>
      </c>
      <c r="V688" s="29">
        <v>0.29411999999999999</v>
      </c>
      <c r="W688" s="29">
        <v>0.11765</v>
      </c>
      <c r="X688" s="30">
        <v>440.26</v>
      </c>
      <c r="Y688" s="29">
        <v>0.58040000000000003</v>
      </c>
      <c r="Z688" s="29">
        <v>0.39809</v>
      </c>
      <c r="AA688" s="29">
        <v>0.377</v>
      </c>
      <c r="AB688" s="30">
        <v>16</v>
      </c>
      <c r="AC688" s="29">
        <v>0.42308000000000001</v>
      </c>
      <c r="AD688" s="30">
        <v>51</v>
      </c>
      <c r="AE688" s="29">
        <v>0.74509999999999998</v>
      </c>
      <c r="AF688" s="33">
        <v>1.708</v>
      </c>
      <c r="AG688" s="33">
        <v>2.0369999999999999</v>
      </c>
      <c r="AH688" s="33">
        <v>3.343</v>
      </c>
      <c r="AI688" s="33">
        <v>24.792999999999999</v>
      </c>
      <c r="AJ688" s="33">
        <v>13.333</v>
      </c>
      <c r="AK688" s="34">
        <v>84</v>
      </c>
      <c r="AL688" s="29">
        <v>0.11765</v>
      </c>
      <c r="AM688" s="29">
        <v>0.25490000000000002</v>
      </c>
      <c r="AN688" s="50">
        <v>136527</v>
      </c>
      <c r="AO688" s="30">
        <v>243.4</v>
      </c>
      <c r="AP688" s="29">
        <v>0.42297000000000001</v>
      </c>
      <c r="AQ688" s="29">
        <v>0.88302000000000003</v>
      </c>
      <c r="AR688" s="29">
        <v>0.39200000000000002</v>
      </c>
      <c r="AS688" s="54">
        <v>7</v>
      </c>
      <c r="AT688" s="29">
        <v>0.75</v>
      </c>
      <c r="AU688" s="29">
        <v>0.77063000000000004</v>
      </c>
      <c r="AV688" s="54">
        <v>10</v>
      </c>
      <c r="AW688" s="29">
        <v>0.625</v>
      </c>
    </row>
    <row r="689" spans="1:49" x14ac:dyDescent="0.2">
      <c r="A689" s="17" t="str">
        <f t="shared" si="19"/>
        <v>LANL</v>
      </c>
      <c r="B689" s="17" t="str">
        <f>IF(AND(OR(NOT(IsForecastDateRestricted),AND(D689&gt;=StartDate,D689&lt;=EndDate)),OR(NOT(IsTargetDateRestricted),AND(F689&gt;=FirstTargetDate,F689&lt;=EndTargetDate)),
OR(AND(Is1Week,E689="1 wk ahead inc death"),AND(Is2Week,E689="2 wk ahead inc death"),AND(Is3Week,E689="3 wk ahead inc death"),AND(Is4Week,E689="4 wk ahead inc death")),
OR(NOT(IsActiveModelsOnly),_xlfn.XLOOKUP(C689,'Model Analyzer'!B$4:B$100,'Model Analyzer'!C$4:C$100))),EvalData!C689,"NA")</f>
        <v>LANL</v>
      </c>
      <c r="C689" s="17" t="s">
        <v>20</v>
      </c>
      <c r="D689" s="36" t="d">
        <v>2020-08-10</v>
      </c>
      <c r="E689" s="17" t="s">
        <v>38</v>
      </c>
      <c r="F689" s="36" t="d">
        <v>2020-09-05</v>
      </c>
      <c r="G689" s="30">
        <v>-7872</v>
      </c>
      <c r="H689" s="32">
        <v>-0.36</v>
      </c>
      <c r="I689" s="28">
        <v>-0.30214999999999997</v>
      </c>
      <c r="J689" s="28">
        <v>-0.43297999999999998</v>
      </c>
      <c r="K689" s="29">
        <v>0</v>
      </c>
      <c r="L689" s="30">
        <v>26</v>
      </c>
      <c r="M689" s="29">
        <v>0.13793</v>
      </c>
      <c r="N689" s="30">
        <v>51</v>
      </c>
      <c r="O689" s="30">
        <v>33.770000000000003</v>
      </c>
      <c r="P689" s="30">
        <v>3597.12</v>
      </c>
      <c r="Q689" s="30">
        <v>168.47</v>
      </c>
      <c r="R689" s="38">
        <v>0.49902000000000002</v>
      </c>
      <c r="S689" s="32">
        <v>-0.48469000000000001</v>
      </c>
      <c r="T689" s="29">
        <v>0.88070000000000004</v>
      </c>
      <c r="U689" s="29">
        <v>-0.75844</v>
      </c>
      <c r="V689" s="29">
        <v>0.15686</v>
      </c>
      <c r="W689" s="29">
        <v>0.33333000000000002</v>
      </c>
      <c r="X689" s="30">
        <v>309.77999999999997</v>
      </c>
      <c r="Y689" s="29">
        <v>0.44230000000000003</v>
      </c>
      <c r="Z689" s="29">
        <v>0.56361000000000006</v>
      </c>
      <c r="AA689" s="29">
        <v>0.188</v>
      </c>
      <c r="AB689" s="30">
        <v>21</v>
      </c>
      <c r="AC689" s="29">
        <v>0.23077</v>
      </c>
      <c r="AD689" s="30">
        <v>51</v>
      </c>
      <c r="AE689" s="29">
        <v>1</v>
      </c>
      <c r="AF689" s="33">
        <v>9.0389999999999997</v>
      </c>
      <c r="AG689" s="33">
        <v>11.439</v>
      </c>
      <c r="AH689" s="33">
        <v>18.792000000000002</v>
      </c>
      <c r="AI689" s="33">
        <v>59.36</v>
      </c>
      <c r="AJ689" s="33">
        <v>69</v>
      </c>
      <c r="AK689" s="34">
        <v>212</v>
      </c>
      <c r="AL689" s="29">
        <v>0.21568999999999999</v>
      </c>
      <c r="AM689" s="29">
        <v>0.78430999999999995</v>
      </c>
      <c r="AN689" s="50">
        <v>45235</v>
      </c>
      <c r="AO689" s="30">
        <v>166</v>
      </c>
      <c r="AP689" s="29">
        <v>0.10518</v>
      </c>
      <c r="AQ689" s="29">
        <v>0.21958</v>
      </c>
      <c r="AR689" s="29">
        <v>0</v>
      </c>
      <c r="AS689" s="54">
        <v>24</v>
      </c>
      <c r="AT689" s="29">
        <v>4.1669999999999999E-2</v>
      </c>
      <c r="AU689" s="29">
        <v>0.39094000000000001</v>
      </c>
      <c r="AV689" s="54">
        <v>18</v>
      </c>
      <c r="AW689" s="29">
        <v>0.29166999999999998</v>
      </c>
    </row>
    <row r="690" spans="1:49" x14ac:dyDescent="0.2">
      <c r="A690" s="17" t="str">
        <f t="shared" si="19"/>
        <v>LNQ</v>
      </c>
      <c r="B690" s="17" t="str">
        <f>IF(AND(OR(NOT(IsForecastDateRestricted),AND(D690&gt;=StartDate,D690&lt;=EndDate)),OR(NOT(IsTargetDateRestricted),AND(F690&gt;=FirstTargetDate,F690&lt;=EndTargetDate)),
OR(AND(Is1Week,E690="1 wk ahead inc death"),AND(Is2Week,E690="2 wk ahead inc death"),AND(Is3Week,E690="3 wk ahead inc death"),AND(Is4Week,E690="4 wk ahead inc death")),
OR(NOT(IsActiveModelsOnly),_xlfn.XLOOKUP(C690,'Model Analyzer'!B$4:B$100,'Model Analyzer'!C$4:C$100))),EvalData!C690,"NA")</f>
        <v>LNQ</v>
      </c>
      <c r="C690" s="17" t="s">
        <v>47</v>
      </c>
      <c r="D690" s="36" t="d">
        <v>2020-08-10</v>
      </c>
      <c r="E690" s="17" t="s">
        <v>38</v>
      </c>
      <c r="F690" s="36" t="d">
        <v>2020-09-05</v>
      </c>
      <c r="G690" s="30">
        <v>3893</v>
      </c>
      <c r="H690" s="32">
        <v>0.13900000000000001</v>
      </c>
      <c r="I690" s="28">
        <v>0.14943000000000001</v>
      </c>
      <c r="J690" s="28">
        <v>0.14943000000000001</v>
      </c>
      <c r="K690" s="29">
        <v>0.75</v>
      </c>
      <c r="L690" s="30">
        <v>17</v>
      </c>
      <c r="M690" s="29">
        <v>0.44828000000000001</v>
      </c>
      <c r="N690" s="30">
        <v>51</v>
      </c>
      <c r="O690" s="30">
        <v>31.53</v>
      </c>
      <c r="P690" s="30">
        <v>1229</v>
      </c>
      <c r="Q690" s="30">
        <v>87.9</v>
      </c>
      <c r="R690" s="38">
        <v>0.24152999999999999</v>
      </c>
      <c r="S690" s="32">
        <v>-0.19358</v>
      </c>
      <c r="T690" s="29">
        <v>0.50716000000000006</v>
      </c>
      <c r="U690" s="29">
        <v>-0.42348000000000002</v>
      </c>
      <c r="V690" s="29">
        <v>0.45097999999999999</v>
      </c>
      <c r="W690" s="29">
        <v>0.15686</v>
      </c>
      <c r="X690" s="30">
        <v>217.58</v>
      </c>
      <c r="Y690" s="29">
        <v>0.28216000000000002</v>
      </c>
      <c r="Z690" s="29">
        <v>0.37763000000000002</v>
      </c>
      <c r="AA690" s="29">
        <v>0.45800000000000002</v>
      </c>
      <c r="AB690" s="30">
        <v>12</v>
      </c>
      <c r="AC690" s="29">
        <v>0.57691999999999999</v>
      </c>
      <c r="AD690" s="30">
        <v>51</v>
      </c>
      <c r="AE690" s="29">
        <v>1</v>
      </c>
      <c r="AF690" s="33">
        <v>8.8699999999999992</v>
      </c>
      <c r="AG690" s="33">
        <v>12.815</v>
      </c>
      <c r="AH690" s="33">
        <v>37.646999999999998</v>
      </c>
      <c r="AI690" s="33">
        <v>125.43899999999999</v>
      </c>
      <c r="AJ690" s="33">
        <v>185</v>
      </c>
      <c r="AK690" s="34">
        <v>386</v>
      </c>
      <c r="AL690" s="29">
        <v>0.13725000000000001</v>
      </c>
      <c r="AM690" s="29">
        <v>0.86275000000000002</v>
      </c>
      <c r="AN690" s="50">
        <v>55255</v>
      </c>
      <c r="AO690" s="30">
        <v>245.4</v>
      </c>
      <c r="AP690" s="29">
        <v>8.8830000000000006E-2</v>
      </c>
      <c r="AQ690" s="29">
        <v>0.18546000000000001</v>
      </c>
      <c r="AR690" s="29">
        <v>0</v>
      </c>
      <c r="AS690" s="54">
        <v>24</v>
      </c>
      <c r="AT690" s="29">
        <v>4.1669999999999999E-2</v>
      </c>
      <c r="AU690" s="29">
        <v>0.33651999999999999</v>
      </c>
      <c r="AV690" s="54">
        <v>19</v>
      </c>
      <c r="AW690" s="29">
        <v>0.25</v>
      </c>
    </row>
    <row r="691" spans="1:49" x14ac:dyDescent="0.2">
      <c r="A691" s="17" t="str">
        <f t="shared" si="19"/>
        <v>LSHTM</v>
      </c>
      <c r="B691" s="17" t="str">
        <f>IF(AND(OR(NOT(IsForecastDateRestricted),AND(D691&gt;=StartDate,D691&lt;=EndDate)),OR(NOT(IsTargetDateRestricted),AND(F691&gt;=FirstTargetDate,F691&lt;=EndTargetDate)),
OR(AND(Is1Week,E691="1 wk ahead inc death"),AND(Is2Week,E691="2 wk ahead inc death"),AND(Is3Week,E691="3 wk ahead inc death"),AND(Is4Week,E691="4 wk ahead inc death")),
OR(NOT(IsActiveModelsOnly),_xlfn.XLOOKUP(C691,'Model Analyzer'!B$4:B$100,'Model Analyzer'!C$4:C$100))),EvalData!C691,"NA")</f>
        <v>LSHTM</v>
      </c>
      <c r="C691" s="17" t="s">
        <v>21</v>
      </c>
      <c r="D691" s="36" t="d">
        <v>2020-08-10</v>
      </c>
      <c r="E691" s="17" t="s">
        <v>38</v>
      </c>
      <c r="F691" s="36" t="d">
        <v>2020-09-05</v>
      </c>
      <c r="G691" s="30">
        <v>6110</v>
      </c>
      <c r="H691" s="32">
        <v>0.21099999999999999</v>
      </c>
      <c r="I691" s="28">
        <v>0.23452000000000001</v>
      </c>
      <c r="J691" s="28">
        <v>0.23452000000000001</v>
      </c>
      <c r="K691" s="29">
        <v>0.75</v>
      </c>
      <c r="L691" s="30">
        <v>20</v>
      </c>
      <c r="M691" s="29">
        <v>0.34483000000000003</v>
      </c>
      <c r="N691" s="30">
        <v>27</v>
      </c>
      <c r="O691" s="30">
        <v>2.38</v>
      </c>
      <c r="P691" s="30">
        <v>2376.1799999999998</v>
      </c>
      <c r="Q691" s="30">
        <v>254.81</v>
      </c>
      <c r="R691" s="38">
        <v>0.19366</v>
      </c>
      <c r="S691" s="32">
        <v>9.8710000000000006E-2</v>
      </c>
      <c r="T691" s="29">
        <v>0.30263000000000001</v>
      </c>
      <c r="U691" s="29">
        <v>1.2199999999999999E-3</v>
      </c>
      <c r="V691" s="29">
        <v>0.40740999999999999</v>
      </c>
      <c r="W691" s="29">
        <v>3.7039999999999997E-2</v>
      </c>
      <c r="X691" s="30">
        <v>510.94</v>
      </c>
      <c r="Y691" s="29">
        <v>0.24912999999999999</v>
      </c>
      <c r="Z691" s="29">
        <v>0.24804999999999999</v>
      </c>
      <c r="AA691" s="29">
        <v>0.53500000000000003</v>
      </c>
      <c r="AB691" s="30">
        <v>11</v>
      </c>
      <c r="AC691" s="29">
        <v>0.61538000000000004</v>
      </c>
      <c r="AD691" s="30">
        <v>27</v>
      </c>
      <c r="AE691" s="29">
        <v>1</v>
      </c>
      <c r="AF691" s="33">
        <v>3.8959999999999999</v>
      </c>
      <c r="AG691" s="33">
        <v>7.2149999999999999</v>
      </c>
      <c r="AH691" s="33">
        <v>12.981</v>
      </c>
      <c r="AI691" s="33">
        <v>266536.10399999999</v>
      </c>
      <c r="AJ691" s="33">
        <v>93.031999999999996</v>
      </c>
      <c r="AK691" s="34">
        <v>517.56500000000005</v>
      </c>
      <c r="AL691" s="29">
        <v>0.29630000000000001</v>
      </c>
      <c r="AM691" s="29">
        <v>0.55556000000000005</v>
      </c>
      <c r="AN691" s="50">
        <v>3777017</v>
      </c>
      <c r="AO691" s="30">
        <v>31262.9</v>
      </c>
      <c r="AP691" s="29">
        <v>0.17141999999999999</v>
      </c>
      <c r="AQ691" s="29">
        <v>0.35787000000000002</v>
      </c>
      <c r="AR691" s="29">
        <v>8.3000000000000004E-2</v>
      </c>
      <c r="AS691" s="54">
        <v>21</v>
      </c>
      <c r="AT691" s="29">
        <v>0.16667000000000001</v>
      </c>
      <c r="AU691" s="29">
        <v>0.31112000000000001</v>
      </c>
      <c r="AV691" s="54">
        <v>21</v>
      </c>
      <c r="AW691" s="29">
        <v>0.16667000000000001</v>
      </c>
    </row>
    <row r="692" spans="1:49" x14ac:dyDescent="0.2">
      <c r="A692" s="17" t="str">
        <f t="shared" si="19"/>
        <v>MOBS</v>
      </c>
      <c r="B692" s="17" t="str">
        <f>IF(AND(OR(NOT(IsForecastDateRestricted),AND(D692&gt;=StartDate,D692&lt;=EndDate)),OR(NOT(IsTargetDateRestricted),AND(F692&gt;=FirstTargetDate,F692&lt;=EndTargetDate)),
OR(AND(Is1Week,E692="1 wk ahead inc death"),AND(Is2Week,E692="2 wk ahead inc death"),AND(Is3Week,E692="3 wk ahead inc death"),AND(Is4Week,E692="4 wk ahead inc death")),
OR(NOT(IsActiveModelsOnly),_xlfn.XLOOKUP(C692,'Model Analyzer'!B$4:B$100,'Model Analyzer'!C$4:C$100))),EvalData!C692,"NA")</f>
        <v>MOBS</v>
      </c>
      <c r="C692" s="17" t="s">
        <v>24</v>
      </c>
      <c r="D692" s="36" t="d">
        <v>2020-08-10</v>
      </c>
      <c r="E692" s="17" t="s">
        <v>38</v>
      </c>
      <c r="F692" s="36" t="d">
        <v>2020-09-05</v>
      </c>
      <c r="G692" s="30">
        <v>-1440</v>
      </c>
      <c r="H692" s="32">
        <v>-5.7000000000000002E-2</v>
      </c>
      <c r="I692" s="28">
        <v>-5.527E-2</v>
      </c>
      <c r="J692" s="28">
        <v>-5.851E-2</v>
      </c>
      <c r="K692" s="29">
        <v>0.9</v>
      </c>
      <c r="L692" s="30">
        <v>7</v>
      </c>
      <c r="M692" s="29">
        <v>0.79310000000000003</v>
      </c>
      <c r="N692" s="30">
        <v>50</v>
      </c>
      <c r="O692" s="30">
        <v>22.63</v>
      </c>
      <c r="P692" s="30">
        <v>3507.44</v>
      </c>
      <c r="Q692" s="30">
        <v>138.30000000000001</v>
      </c>
      <c r="R692" s="38">
        <v>0.32279999999999998</v>
      </c>
      <c r="S692" s="32">
        <v>-0.13067999999999999</v>
      </c>
      <c r="T692" s="29">
        <v>0.86858000000000002</v>
      </c>
      <c r="U692" s="29">
        <v>1.942E-2</v>
      </c>
      <c r="V692" s="29">
        <v>0.38</v>
      </c>
      <c r="W692" s="29">
        <v>0.28000000000000003</v>
      </c>
      <c r="X692" s="30">
        <v>258.66000000000003</v>
      </c>
      <c r="Y692" s="29">
        <v>0.65581999999999996</v>
      </c>
      <c r="Z692" s="29">
        <v>0.46894999999999998</v>
      </c>
      <c r="AA692" s="29">
        <v>0.36199999999999999</v>
      </c>
      <c r="AB692" s="30">
        <v>17</v>
      </c>
      <c r="AC692" s="29">
        <v>0.38462000000000002</v>
      </c>
      <c r="AD692" s="30">
        <v>50</v>
      </c>
      <c r="AE692" s="29">
        <v>0.8</v>
      </c>
      <c r="AF692" s="33">
        <v>1.7949999999999999</v>
      </c>
      <c r="AG692" s="33">
        <v>2.9940000000000002</v>
      </c>
      <c r="AH692" s="33">
        <v>4.5869999999999997</v>
      </c>
      <c r="AI692" s="33">
        <v>29.045000000000002</v>
      </c>
      <c r="AJ692" s="33">
        <v>9.0399999999999991</v>
      </c>
      <c r="AK692" s="34">
        <v>28.2</v>
      </c>
      <c r="AL692" s="29">
        <v>0.24</v>
      </c>
      <c r="AM692" s="29">
        <v>0.16</v>
      </c>
      <c r="AN692" s="50">
        <v>73944</v>
      </c>
      <c r="AO692" s="30">
        <v>231.8</v>
      </c>
      <c r="AP692" s="29">
        <v>0.36969000000000002</v>
      </c>
      <c r="AQ692" s="29">
        <v>0.77178999999999998</v>
      </c>
      <c r="AR692" s="29">
        <v>0.41299999999999998</v>
      </c>
      <c r="AS692" s="54">
        <v>6</v>
      </c>
      <c r="AT692" s="29">
        <v>0.79166999999999998</v>
      </c>
      <c r="AU692" s="29">
        <v>0.77453000000000005</v>
      </c>
      <c r="AV692" s="54">
        <v>9</v>
      </c>
      <c r="AW692" s="29">
        <v>0.66666999999999998</v>
      </c>
    </row>
    <row r="693" spans="1:49" x14ac:dyDescent="0.2">
      <c r="A693" s="17" t="str">
        <f t="shared" si="19"/>
        <v>NotreDame-Mobility</v>
      </c>
      <c r="B693" s="17" t="str">
        <f>IF(AND(OR(NOT(IsForecastDateRestricted),AND(D693&gt;=StartDate,D693&lt;=EndDate)),OR(NOT(IsTargetDateRestricted),AND(F693&gt;=FirstTargetDate,F693&lt;=EndTargetDate)),
OR(AND(Is1Week,E693="1 wk ahead inc death"),AND(Is2Week,E693="2 wk ahead inc death"),AND(Is3Week,E693="3 wk ahead inc death"),AND(Is4Week,E693="4 wk ahead inc death")),
OR(NOT(IsActiveModelsOnly),_xlfn.XLOOKUP(C693,'Model Analyzer'!B$4:B$100,'Model Analyzer'!C$4:C$100))),EvalData!C693,"NA")</f>
        <v>NotreDame-Mobility</v>
      </c>
      <c r="C693" s="17" t="s">
        <v>25</v>
      </c>
      <c r="D693" s="36" t="d">
        <v>2020-08-10</v>
      </c>
      <c r="E693" s="17" t="s">
        <v>38</v>
      </c>
      <c r="F693" s="36" t="d">
        <v>2020-09-05</v>
      </c>
      <c r="G693" s="30">
        <v>1979</v>
      </c>
      <c r="H693" s="32">
        <v>7.2999999999999995E-2</v>
      </c>
      <c r="I693" s="28">
        <v>7.596E-2</v>
      </c>
      <c r="J693" s="28">
        <v>7.596E-2</v>
      </c>
      <c r="K693" s="29">
        <v>0.9</v>
      </c>
      <c r="L693" s="30">
        <v>9</v>
      </c>
      <c r="M693" s="29">
        <v>0.72414000000000001</v>
      </c>
      <c r="N693" s="30">
        <v>51</v>
      </c>
      <c r="O693" s="30">
        <v>30.88</v>
      </c>
      <c r="P693" s="30">
        <v>8730.06</v>
      </c>
      <c r="Q693" s="30">
        <v>245.57</v>
      </c>
      <c r="R693" s="38">
        <v>0.40214</v>
      </c>
      <c r="S693" s="32">
        <v>-8.004E-2</v>
      </c>
      <c r="T693" s="29">
        <v>1.1140399999999999</v>
      </c>
      <c r="U693" s="29">
        <v>-5.2729999999999999E-2</v>
      </c>
      <c r="V693" s="29">
        <v>0.23529</v>
      </c>
      <c r="W693" s="29">
        <v>0.35293999999999998</v>
      </c>
      <c r="X693" s="30">
        <v>637.37</v>
      </c>
      <c r="Y693" s="29">
        <v>0.77175000000000005</v>
      </c>
      <c r="Z693" s="29">
        <v>0.56022000000000005</v>
      </c>
      <c r="AA693" s="29">
        <v>0.24199999999999999</v>
      </c>
      <c r="AB693" s="30">
        <v>19</v>
      </c>
      <c r="AC693" s="29">
        <v>0.30769000000000002</v>
      </c>
      <c r="AD693" s="30">
        <v>51</v>
      </c>
      <c r="AE693" s="29">
        <v>0.84314</v>
      </c>
      <c r="AF693" s="33">
        <v>3.29</v>
      </c>
      <c r="AG693" s="33">
        <v>6.29</v>
      </c>
      <c r="AH693" s="33">
        <v>25.75</v>
      </c>
      <c r="AI693" s="33">
        <v>111.003</v>
      </c>
      <c r="AJ693" s="33">
        <v>97</v>
      </c>
      <c r="AK693" s="34">
        <v>221</v>
      </c>
      <c r="AL693" s="29">
        <v>0.13725000000000001</v>
      </c>
      <c r="AM693" s="29">
        <v>0.58823999999999999</v>
      </c>
      <c r="AN693" s="50">
        <v>122934</v>
      </c>
      <c r="AO693" s="30">
        <v>296.10000000000002</v>
      </c>
      <c r="AP693" s="29">
        <v>0.16508</v>
      </c>
      <c r="AQ693" s="29">
        <v>0.34462999999999999</v>
      </c>
      <c r="AR693" s="29">
        <v>0.124</v>
      </c>
      <c r="AS693" s="54">
        <v>19</v>
      </c>
      <c r="AT693" s="29">
        <v>0.25</v>
      </c>
      <c r="AU693" s="29">
        <v>0.45800000000000002</v>
      </c>
      <c r="AV693" s="54">
        <v>16</v>
      </c>
      <c r="AW693" s="29">
        <v>0.375</v>
      </c>
    </row>
    <row r="694" spans="1:49" x14ac:dyDescent="0.2">
      <c r="A694" s="17" t="str">
        <f t="shared" si="19"/>
        <v>Oliver Wyman</v>
      </c>
      <c r="B694" s="17" t="str">
        <f>IF(AND(OR(NOT(IsForecastDateRestricted),AND(D694&gt;=StartDate,D694&lt;=EndDate)),OR(NOT(IsTargetDateRestricted),AND(F694&gt;=FirstTargetDate,F694&lt;=EndTargetDate)),
OR(AND(Is1Week,E694="1 wk ahead inc death"),AND(Is2Week,E694="2 wk ahead inc death"),AND(Is3Week,E694="3 wk ahead inc death"),AND(Is4Week,E694="4 wk ahead inc death")),
OR(NOT(IsActiveModelsOnly),_xlfn.XLOOKUP(C694,'Model Analyzer'!B$4:B$100,'Model Analyzer'!C$4:C$100))),EvalData!C694,"NA")</f>
        <v>Oliver Wyman</v>
      </c>
      <c r="C694" s="17" t="s">
        <v>26</v>
      </c>
      <c r="D694" s="36" t="d">
        <v>2020-08-10</v>
      </c>
      <c r="E694" s="17" t="s">
        <v>38</v>
      </c>
      <c r="F694" s="36" t="d">
        <v>2020-09-05</v>
      </c>
      <c r="G694" s="30">
        <v>-1256</v>
      </c>
      <c r="H694" s="32">
        <v>-4.9000000000000002E-2</v>
      </c>
      <c r="I694" s="28">
        <v>-4.8210000000000003E-2</v>
      </c>
      <c r="J694" s="28">
        <v>-5.0650000000000001E-2</v>
      </c>
      <c r="K694" s="29">
        <v>1</v>
      </c>
      <c r="L694" s="30">
        <v>5</v>
      </c>
      <c r="M694" s="29">
        <v>0.86207</v>
      </c>
      <c r="N694" s="30">
        <v>51</v>
      </c>
      <c r="O694" s="30">
        <v>12.82</v>
      </c>
      <c r="P694" s="30">
        <v>1224.6300000000001</v>
      </c>
      <c r="Q694" s="30">
        <v>73.61</v>
      </c>
      <c r="R694" s="38">
        <v>0.18504000000000001</v>
      </c>
      <c r="S694" s="32">
        <v>-5.7250000000000002E-2</v>
      </c>
      <c r="T694" s="29">
        <v>0.58604000000000001</v>
      </c>
      <c r="U694" s="29">
        <v>0.16222</v>
      </c>
      <c r="V694" s="29">
        <v>0.50980000000000003</v>
      </c>
      <c r="W694" s="29">
        <v>5.8819999999999997E-2</v>
      </c>
      <c r="X694" s="30">
        <v>118.67</v>
      </c>
      <c r="Y694" s="29">
        <v>0.52378000000000002</v>
      </c>
      <c r="Z694" s="29">
        <v>0.29331000000000002</v>
      </c>
      <c r="AA694" s="29">
        <v>0.71199999999999997</v>
      </c>
      <c r="AB694" s="30">
        <v>2</v>
      </c>
      <c r="AC694" s="29">
        <v>0.96153999999999995</v>
      </c>
      <c r="AD694" s="30">
        <v>51</v>
      </c>
      <c r="AE694" s="29">
        <v>0.96077999999999997</v>
      </c>
      <c r="AF694" s="33">
        <v>2.9</v>
      </c>
      <c r="AG694" s="33">
        <v>3.4660000000000002</v>
      </c>
      <c r="AH694" s="33">
        <v>6.06</v>
      </c>
      <c r="AI694" s="33">
        <v>74.227999999999994</v>
      </c>
      <c r="AJ694" s="33">
        <v>37.167000000000002</v>
      </c>
      <c r="AK694" s="34">
        <v>190</v>
      </c>
      <c r="AL694" s="29">
        <v>0.21568999999999999</v>
      </c>
      <c r="AM694" s="29">
        <v>0.39216000000000001</v>
      </c>
      <c r="AN694" s="50">
        <v>36924</v>
      </c>
      <c r="AO694" s="30">
        <v>140.4</v>
      </c>
      <c r="AP694" s="29">
        <v>0.26145000000000002</v>
      </c>
      <c r="AQ694" s="29">
        <v>0.54583000000000004</v>
      </c>
      <c r="AR694" s="29">
        <v>0.372</v>
      </c>
      <c r="AS694" s="54">
        <v>8</v>
      </c>
      <c r="AT694" s="29">
        <v>0.70833000000000002</v>
      </c>
      <c r="AU694" s="29">
        <v>0.79373000000000005</v>
      </c>
      <c r="AV694" s="54">
        <v>7</v>
      </c>
      <c r="AW694" s="29">
        <v>0.75</v>
      </c>
    </row>
    <row r="695" spans="1:49" x14ac:dyDescent="0.2">
      <c r="A695" s="17" t="str">
        <f t="shared" si="19"/>
        <v>PSI</v>
      </c>
      <c r="B695" s="17" t="str">
        <f>IF(AND(OR(NOT(IsForecastDateRestricted),AND(D695&gt;=StartDate,D695&lt;=EndDate)),OR(NOT(IsTargetDateRestricted),AND(F695&gt;=FirstTargetDate,F695&lt;=EndTargetDate)),
OR(AND(Is1Week,E695="1 wk ahead inc death"),AND(Is2Week,E695="2 wk ahead inc death"),AND(Is3Week,E695="3 wk ahead inc death"),AND(Is4Week,E695="4 wk ahead inc death")),
OR(NOT(IsActiveModelsOnly),_xlfn.XLOOKUP(C695,'Model Analyzer'!B$4:B$100,'Model Analyzer'!C$4:C$100))),EvalData!C695,"NA")</f>
        <v>PSI</v>
      </c>
      <c r="C695" s="17" t="s">
        <v>27</v>
      </c>
      <c r="D695" s="36" t="d">
        <v>2020-08-10</v>
      </c>
      <c r="E695" s="17" t="s">
        <v>38</v>
      </c>
      <c r="F695" s="36" t="d">
        <v>2020-09-05</v>
      </c>
      <c r="G695" s="30">
        <v>6579</v>
      </c>
      <c r="H695" s="32">
        <v>0.22500000000000001</v>
      </c>
      <c r="I695" s="28">
        <v>0.25252000000000002</v>
      </c>
      <c r="J695" s="28">
        <v>0.25252000000000002</v>
      </c>
      <c r="K695" s="29">
        <v>0.75</v>
      </c>
      <c r="L695" s="30">
        <v>21</v>
      </c>
      <c r="M695" s="29">
        <v>0.31034</v>
      </c>
      <c r="N695" s="30">
        <v>51</v>
      </c>
      <c r="O695" s="30">
        <v>58.56</v>
      </c>
      <c r="P695" s="30">
        <v>17753.5</v>
      </c>
      <c r="Q695" s="30">
        <v>276.10000000000002</v>
      </c>
      <c r="R695" s="38">
        <v>0.56713000000000002</v>
      </c>
      <c r="S695" s="32">
        <v>-5.3760000000000002E-2</v>
      </c>
      <c r="T695" s="29">
        <v>2.5051000000000001</v>
      </c>
      <c r="U695" s="29">
        <v>-1.1990099999999999</v>
      </c>
      <c r="V695" s="29">
        <v>9.8040000000000002E-2</v>
      </c>
      <c r="W695" s="29">
        <v>0.41176000000000001</v>
      </c>
      <c r="X695" s="30">
        <v>476.29</v>
      </c>
      <c r="Y695" s="29">
        <v>0.90869999999999995</v>
      </c>
      <c r="Z695" s="29">
        <v>0.69323999999999997</v>
      </c>
      <c r="AA695" s="29">
        <v>0.106</v>
      </c>
      <c r="AB695" s="30">
        <v>22</v>
      </c>
      <c r="AC695" s="29">
        <v>0.19231000000000001</v>
      </c>
      <c r="AD695" s="30">
        <v>51</v>
      </c>
      <c r="AE695" s="29">
        <v>0.31373000000000001</v>
      </c>
      <c r="AF695" s="33">
        <v>1.3140000000000001</v>
      </c>
      <c r="AG695" s="33">
        <v>1.48</v>
      </c>
      <c r="AH695" s="33">
        <v>1.972</v>
      </c>
      <c r="AI695" s="33">
        <v>14.385</v>
      </c>
      <c r="AJ695" s="33">
        <v>5.9550000000000001</v>
      </c>
      <c r="AK695" s="34">
        <v>26</v>
      </c>
      <c r="AL695" s="29">
        <v>5.8819999999999997E-2</v>
      </c>
      <c r="AM695" s="29">
        <v>9.8040000000000002E-2</v>
      </c>
      <c r="AN695" s="50">
        <v>358303</v>
      </c>
      <c r="AO695" s="30">
        <v>945.7</v>
      </c>
      <c r="AP695" s="29">
        <v>0.55708000000000002</v>
      </c>
      <c r="AQ695" s="29">
        <v>1</v>
      </c>
      <c r="AR695" s="29">
        <v>0.16500000000000001</v>
      </c>
      <c r="AS695" s="54">
        <v>17</v>
      </c>
      <c r="AT695" s="29">
        <v>0.33333000000000002</v>
      </c>
      <c r="AU695" s="29">
        <v>0.33023999999999998</v>
      </c>
      <c r="AV695" s="54">
        <v>20</v>
      </c>
      <c r="AW695" s="29">
        <v>0.20832999999999999</v>
      </c>
    </row>
    <row r="696" spans="1:49" x14ac:dyDescent="0.2">
      <c r="A696" s="17" t="str">
        <f t="shared" si="19"/>
        <v>QJHong</v>
      </c>
      <c r="B696" s="17" t="str">
        <f>IF(AND(OR(NOT(IsForecastDateRestricted),AND(D696&gt;=StartDate,D696&lt;=EndDate)),OR(NOT(IsTargetDateRestricted),AND(F696&gt;=FirstTargetDate,F696&lt;=EndTargetDate)),
OR(AND(Is1Week,E696="1 wk ahead inc death"),AND(Is2Week,E696="2 wk ahead inc death"),AND(Is3Week,E696="3 wk ahead inc death"),AND(Is4Week,E696="4 wk ahead inc death")),
OR(NOT(IsActiveModelsOnly),_xlfn.XLOOKUP(C696,'Model Analyzer'!B$4:B$100,'Model Analyzer'!C$4:C$100))),EvalData!C696,"NA")</f>
        <v>QJHong</v>
      </c>
      <c r="C696" s="17" t="s">
        <v>28</v>
      </c>
      <c r="D696" s="36" t="d">
        <v>2020-08-10</v>
      </c>
      <c r="E696" s="17" t="s">
        <v>38</v>
      </c>
      <c r="F696" s="36" t="d">
        <v>2020-09-05</v>
      </c>
      <c r="G696" s="30">
        <v>1607</v>
      </c>
      <c r="H696" s="32">
        <v>0.06</v>
      </c>
      <c r="I696" s="28">
        <v>6.1679999999999999E-2</v>
      </c>
      <c r="J696" s="28">
        <v>6.1679999999999999E-2</v>
      </c>
      <c r="K696" s="29">
        <v>0.9</v>
      </c>
      <c r="L696" s="30">
        <v>8</v>
      </c>
      <c r="M696" s="29">
        <v>0.75861999999999996</v>
      </c>
      <c r="O696" s="30"/>
      <c r="P696" s="30"/>
      <c r="Q696" s="30"/>
      <c r="R696" s="38"/>
    </row>
    <row r="697" spans="1:49" x14ac:dyDescent="0.2">
      <c r="A697" s="17" t="str">
        <f t="shared" si="19"/>
        <v>RPI-UW</v>
      </c>
      <c r="B697" s="17" t="str">
        <f>IF(AND(OR(NOT(IsForecastDateRestricted),AND(D697&gt;=StartDate,D697&lt;=EndDate)),OR(NOT(IsTargetDateRestricted),AND(F697&gt;=FirstTargetDate,F697&lt;=EndTargetDate)),
OR(AND(Is1Week,E697="1 wk ahead inc death"),AND(Is2Week,E697="2 wk ahead inc death"),AND(Is3Week,E697="3 wk ahead inc death"),AND(Is4Week,E697="4 wk ahead inc death")),
OR(NOT(IsActiveModelsOnly),_xlfn.XLOOKUP(C697,'Model Analyzer'!B$4:B$100,'Model Analyzer'!C$4:C$100))),EvalData!C697,"NA")</f>
        <v>RPI-UW</v>
      </c>
      <c r="C697" s="17" t="s">
        <v>49</v>
      </c>
      <c r="D697" s="36" t="d">
        <v>2020-08-10</v>
      </c>
      <c r="E697" s="17" t="s">
        <v>38</v>
      </c>
      <c r="F697" s="36" t="d">
        <v>2020-09-05</v>
      </c>
      <c r="G697" s="30">
        <v>19920</v>
      </c>
      <c r="H697" s="32">
        <v>0.56799999999999995</v>
      </c>
      <c r="I697" s="28">
        <v>0.76459999999999995</v>
      </c>
      <c r="J697" s="28">
        <v>0.76459999999999995</v>
      </c>
      <c r="K697" s="29">
        <v>0</v>
      </c>
      <c r="L697" s="30">
        <v>28</v>
      </c>
      <c r="M697" s="29">
        <v>6.8970000000000004E-2</v>
      </c>
      <c r="N697" s="30">
        <v>32</v>
      </c>
      <c r="O697" s="30">
        <v>15.87</v>
      </c>
      <c r="P697" s="30">
        <v>23999.65</v>
      </c>
      <c r="Q697" s="30">
        <v>621.16</v>
      </c>
      <c r="R697" s="38">
        <v>0.33465</v>
      </c>
      <c r="S697" s="32">
        <v>0.44248999999999999</v>
      </c>
      <c r="T697" s="29">
        <v>0.94554000000000005</v>
      </c>
      <c r="U697" s="29">
        <v>0.52268999999999999</v>
      </c>
      <c r="V697" s="29">
        <v>0.34375</v>
      </c>
      <c r="W697" s="29">
        <v>0.28125</v>
      </c>
      <c r="X697" s="30">
        <v>1408.33</v>
      </c>
      <c r="Y697" s="29">
        <v>0.79603999999999997</v>
      </c>
      <c r="Z697" s="29">
        <v>0.49774000000000002</v>
      </c>
      <c r="AA697" s="29">
        <v>7.5999999999999998E-2</v>
      </c>
      <c r="AB697" s="30">
        <v>23</v>
      </c>
      <c r="AC697" s="29">
        <v>0.15384999999999999</v>
      </c>
      <c r="AD697" s="30">
        <v>32</v>
      </c>
      <c r="AE697" s="29">
        <v>0.6875</v>
      </c>
      <c r="AF697" s="33">
        <v>2.0859999999999999</v>
      </c>
      <c r="AG697" s="33">
        <v>2.351</v>
      </c>
      <c r="AH697" s="33">
        <v>2.9020000000000001</v>
      </c>
      <c r="AI697" s="33">
        <v>4.4210000000000003</v>
      </c>
      <c r="AJ697" s="33">
        <v>4.0720000000000001</v>
      </c>
      <c r="AK697" s="34">
        <v>5.9160000000000004</v>
      </c>
      <c r="AL697" s="29">
        <v>9.375E-2</v>
      </c>
      <c r="AM697" s="29">
        <v>3.125E-2</v>
      </c>
      <c r="AN697" s="50">
        <v>196644</v>
      </c>
      <c r="AO697" s="30">
        <v>209.1</v>
      </c>
      <c r="AP697" s="29">
        <v>0.48742000000000002</v>
      </c>
      <c r="AQ697" s="29">
        <v>1</v>
      </c>
      <c r="AR697" s="29">
        <v>0.372</v>
      </c>
      <c r="AS697" s="54">
        <v>8</v>
      </c>
      <c r="AT697" s="29">
        <v>0.70833000000000002</v>
      </c>
      <c r="AU697" s="29">
        <v>0.45407999999999998</v>
      </c>
      <c r="AV697" s="54">
        <v>17</v>
      </c>
      <c r="AW697" s="29">
        <v>0.33333000000000002</v>
      </c>
    </row>
    <row r="698" spans="1:49" x14ac:dyDescent="0.2">
      <c r="A698" s="17" t="str">
        <f t="shared" si="19"/>
        <v>STH</v>
      </c>
      <c r="B698" s="17" t="str">
        <f>IF(AND(OR(NOT(IsForecastDateRestricted),AND(D698&gt;=StartDate,D698&lt;=EndDate)),OR(NOT(IsTargetDateRestricted),AND(F698&gt;=FirstTargetDate,F698&lt;=EndTargetDate)),
OR(AND(Is1Week,E698="1 wk ahead inc death"),AND(Is2Week,E698="2 wk ahead inc death"),AND(Is3Week,E698="3 wk ahead inc death"),AND(Is4Week,E698="4 wk ahead inc death")),
OR(NOT(IsActiveModelsOnly),_xlfn.XLOOKUP(C698,'Model Analyzer'!B$4:B$100,'Model Analyzer'!C$4:C$100))),EvalData!C698,"NA")</f>
        <v>STH</v>
      </c>
      <c r="C698" s="17" t="s">
        <v>42</v>
      </c>
      <c r="D698" s="36" t="d">
        <v>2020-08-10</v>
      </c>
      <c r="E698" s="17" t="s">
        <v>38</v>
      </c>
      <c r="F698" s="36" t="d">
        <v>2020-09-05</v>
      </c>
      <c r="G698" s="30">
        <v>57</v>
      </c>
      <c r="H698" s="32">
        <v>2E-3</v>
      </c>
      <c r="I698" s="28">
        <v>2.1900000000000001E-3</v>
      </c>
      <c r="J698" s="28">
        <v>2.1900000000000001E-3</v>
      </c>
      <c r="K698" s="29">
        <v>1</v>
      </c>
      <c r="L698" s="30">
        <v>1</v>
      </c>
      <c r="M698" s="29">
        <v>1</v>
      </c>
      <c r="O698" s="30"/>
      <c r="P698" s="30"/>
      <c r="Q698" s="30"/>
      <c r="R698" s="38"/>
    </row>
    <row r="699" spans="1:49" x14ac:dyDescent="0.2">
      <c r="A699" s="17" t="str">
        <f t="shared" si="19"/>
        <v>UA</v>
      </c>
      <c r="B699" s="17" t="str">
        <f>IF(AND(OR(NOT(IsForecastDateRestricted),AND(D699&gt;=StartDate,D699&lt;=EndDate)),OR(NOT(IsTargetDateRestricted),AND(F699&gt;=FirstTargetDate,F699&lt;=EndTargetDate)),
OR(AND(Is1Week,E699="1 wk ahead inc death"),AND(Is2Week,E699="2 wk ahead inc death"),AND(Is3Week,E699="3 wk ahead inc death"),AND(Is4Week,E699="4 wk ahead inc death")),
OR(NOT(IsActiveModelsOnly),_xlfn.XLOOKUP(C699,'Model Analyzer'!B$4:B$100,'Model Analyzer'!C$4:C$100))),EvalData!C699,"NA")</f>
        <v>UA</v>
      </c>
      <c r="C699" s="17" t="s">
        <v>29</v>
      </c>
      <c r="D699" s="36" t="d">
        <v>2020-08-10</v>
      </c>
      <c r="E699" s="17" t="s">
        <v>38</v>
      </c>
      <c r="F699" s="36" t="d">
        <v>2020-09-05</v>
      </c>
      <c r="G699" s="30">
        <v>3328</v>
      </c>
      <c r="H699" s="32">
        <v>0.12</v>
      </c>
      <c r="I699" s="28">
        <v>0.12773999999999999</v>
      </c>
      <c r="J699" s="28">
        <v>0.12773999999999999</v>
      </c>
      <c r="K699" s="29">
        <v>0.75</v>
      </c>
      <c r="L699" s="30">
        <v>14</v>
      </c>
      <c r="M699" s="29">
        <v>0.55171999999999999</v>
      </c>
      <c r="N699" s="30">
        <v>51</v>
      </c>
      <c r="O699" s="30">
        <v>12.22</v>
      </c>
      <c r="P699" s="30">
        <v>2981.03</v>
      </c>
      <c r="Q699" s="30">
        <v>117</v>
      </c>
      <c r="R699" s="38">
        <v>0.23993</v>
      </c>
      <c r="S699" s="32">
        <v>0.11509999999999999</v>
      </c>
      <c r="T699" s="29">
        <v>0.53415999999999997</v>
      </c>
      <c r="U699" s="29">
        <v>0.12102</v>
      </c>
      <c r="V699" s="29">
        <v>0.39216000000000001</v>
      </c>
      <c r="W699" s="29">
        <v>0.11765</v>
      </c>
      <c r="X699" s="30">
        <v>287.26</v>
      </c>
      <c r="Y699" s="29">
        <v>0.44994000000000001</v>
      </c>
      <c r="Z699" s="29">
        <v>0.36099999999999999</v>
      </c>
      <c r="AA699" s="29">
        <v>0.57599999999999996</v>
      </c>
      <c r="AB699" s="30">
        <v>8</v>
      </c>
      <c r="AC699" s="29">
        <v>0.73077000000000003</v>
      </c>
      <c r="AD699" s="30">
        <v>51</v>
      </c>
      <c r="AE699" s="29">
        <v>0.92157</v>
      </c>
      <c r="AF699" s="33">
        <v>2.516</v>
      </c>
      <c r="AG699" s="33">
        <v>3.67</v>
      </c>
      <c r="AH699" s="33">
        <v>4.7859999999999996</v>
      </c>
      <c r="AI699" s="33">
        <v>7.7240000000000002</v>
      </c>
      <c r="AJ699" s="33">
        <v>7.931</v>
      </c>
      <c r="AK699" s="34">
        <v>19.5</v>
      </c>
      <c r="AL699" s="29">
        <v>0.35293999999999998</v>
      </c>
      <c r="AM699" s="29">
        <v>0.15686</v>
      </c>
      <c r="AN699" s="50">
        <v>50919</v>
      </c>
      <c r="AO699" s="30">
        <v>216</v>
      </c>
      <c r="AP699" s="29">
        <v>0.33825</v>
      </c>
      <c r="AQ699" s="29">
        <v>0.70616999999999996</v>
      </c>
      <c r="AR699" s="29">
        <v>0.433</v>
      </c>
      <c r="AS699" s="54">
        <v>5</v>
      </c>
      <c r="AT699" s="29">
        <v>0.83333000000000002</v>
      </c>
      <c r="AU699" s="29">
        <v>0.88373000000000002</v>
      </c>
      <c r="AV699" s="54">
        <v>3</v>
      </c>
      <c r="AW699" s="29">
        <v>0.91666999999999998</v>
      </c>
    </row>
    <row r="700" spans="1:49" x14ac:dyDescent="0.2">
      <c r="A700" s="17" t="str">
        <f t="shared" si="19"/>
        <v>UCLA</v>
      </c>
      <c r="B700" s="17" t="str">
        <f>IF(AND(OR(NOT(IsForecastDateRestricted),AND(D700&gt;=StartDate,D700&lt;=EndDate)),OR(NOT(IsTargetDateRestricted),AND(F700&gt;=FirstTargetDate,F700&lt;=EndTargetDate)),
OR(AND(Is1Week,E700="1 wk ahead inc death"),AND(Is2Week,E700="2 wk ahead inc death"),AND(Is3Week,E700="3 wk ahead inc death"),AND(Is4Week,E700="4 wk ahead inc death")),
OR(NOT(IsActiveModelsOnly),_xlfn.XLOOKUP(C700,'Model Analyzer'!B$4:B$100,'Model Analyzer'!C$4:C$100))),EvalData!C700,"NA")</f>
        <v>UCLA</v>
      </c>
      <c r="C700" s="17" t="s">
        <v>30</v>
      </c>
      <c r="D700" s="36" t="d">
        <v>2020-08-10</v>
      </c>
      <c r="E700" s="17" t="s">
        <v>38</v>
      </c>
      <c r="F700" s="36" t="d">
        <v>2020-09-05</v>
      </c>
      <c r="G700" s="30">
        <v>-2243</v>
      </c>
      <c r="H700" s="32">
        <v>-0.09</v>
      </c>
      <c r="I700" s="28">
        <v>-8.609E-2</v>
      </c>
      <c r="J700" s="28">
        <v>-9.4200000000000006E-2</v>
      </c>
      <c r="K700" s="29">
        <v>0.9</v>
      </c>
      <c r="L700" s="30">
        <v>12</v>
      </c>
      <c r="M700" s="29">
        <v>0.62068999999999996</v>
      </c>
      <c r="N700" s="30">
        <v>51</v>
      </c>
      <c r="O700" s="30">
        <v>12.31</v>
      </c>
      <c r="P700" s="30">
        <v>1244.01</v>
      </c>
      <c r="Q700" s="30">
        <v>89.33</v>
      </c>
      <c r="R700" s="38">
        <v>0.24889</v>
      </c>
      <c r="S700" s="32">
        <v>-0.20691999999999999</v>
      </c>
      <c r="T700" s="29">
        <v>0.55628</v>
      </c>
      <c r="U700" s="29">
        <v>-0.15382999999999999</v>
      </c>
      <c r="V700" s="29">
        <v>0.41176000000000001</v>
      </c>
      <c r="W700" s="29">
        <v>9.8040000000000002E-2</v>
      </c>
      <c r="X700" s="30">
        <v>171.3</v>
      </c>
      <c r="Y700" s="29">
        <v>0.43306</v>
      </c>
      <c r="Z700" s="29">
        <v>0.35375000000000001</v>
      </c>
      <c r="AA700" s="29">
        <v>0.54800000000000004</v>
      </c>
      <c r="AB700" s="30">
        <v>9</v>
      </c>
      <c r="AC700" s="29">
        <v>0.69230999999999998</v>
      </c>
      <c r="AD700" s="30">
        <v>51</v>
      </c>
      <c r="AE700" s="29">
        <v>0.29411999999999999</v>
      </c>
      <c r="AF700" s="33">
        <v>1.1619999999999999</v>
      </c>
      <c r="AG700" s="33">
        <v>1.2070000000000001</v>
      </c>
      <c r="AH700" s="33">
        <v>1.266</v>
      </c>
      <c r="AI700" s="33">
        <v>2.4350000000000001</v>
      </c>
      <c r="AJ700" s="33">
        <v>1.5469999999999999</v>
      </c>
      <c r="AK700" s="34">
        <v>2</v>
      </c>
      <c r="AL700" s="29">
        <v>3.9219999999999998E-2</v>
      </c>
      <c r="AM700" s="29">
        <v>1.9609999999999999E-2</v>
      </c>
      <c r="AN700" s="50">
        <v>104838</v>
      </c>
      <c r="AO700" s="30">
        <v>391.4</v>
      </c>
      <c r="AP700" s="29">
        <v>0.80332000000000003</v>
      </c>
      <c r="AQ700" s="29">
        <v>1</v>
      </c>
      <c r="AR700" s="29">
        <v>0.248</v>
      </c>
      <c r="AS700" s="54">
        <v>13</v>
      </c>
      <c r="AT700" s="29">
        <v>0.5</v>
      </c>
      <c r="AU700" s="29">
        <v>0.30959999999999999</v>
      </c>
      <c r="AV700" s="54">
        <v>22</v>
      </c>
      <c r="AW700" s="29">
        <v>0.125</v>
      </c>
    </row>
    <row r="701" spans="1:49" x14ac:dyDescent="0.2">
      <c r="A701" s="17" t="str">
        <f t="shared" si="19"/>
        <v>UCM</v>
      </c>
      <c r="B701" s="17" t="str">
        <f>IF(AND(OR(NOT(IsForecastDateRestricted),AND(D701&gt;=StartDate,D701&lt;=EndDate)),OR(NOT(IsTargetDateRestricted),AND(F701&gt;=FirstTargetDate,F701&lt;=EndTargetDate)),
OR(AND(Is1Week,E701="1 wk ahead inc death"),AND(Is2Week,E701="2 wk ahead inc death"),AND(Is3Week,E701="3 wk ahead inc death"),AND(Is4Week,E701="4 wk ahead inc death")),
OR(NOT(IsActiveModelsOnly),_xlfn.XLOOKUP(C701,'Model Analyzer'!B$4:B$100,'Model Analyzer'!C$4:C$100))),EvalData!C701,"NA")</f>
        <v>UCM</v>
      </c>
      <c r="C701" s="17" t="s">
        <v>48</v>
      </c>
      <c r="D701" s="36" t="d">
        <v>2020-08-10</v>
      </c>
      <c r="E701" s="17" t="s">
        <v>38</v>
      </c>
      <c r="F701" s="36" t="d">
        <v>2020-09-05</v>
      </c>
      <c r="G701" s="30">
        <v>-849</v>
      </c>
      <c r="H701" s="32">
        <v>-3.3000000000000002E-2</v>
      </c>
      <c r="I701" s="28">
        <v>-3.2590000000000001E-2</v>
      </c>
      <c r="J701" s="28">
        <v>-3.3689999999999998E-2</v>
      </c>
      <c r="K701" s="29">
        <v>1</v>
      </c>
      <c r="L701" s="30">
        <v>3</v>
      </c>
      <c r="M701" s="29">
        <v>0.93103000000000002</v>
      </c>
      <c r="O701" s="30"/>
      <c r="P701" s="30"/>
      <c r="Q701" s="30"/>
      <c r="R701" s="38"/>
    </row>
    <row r="702" spans="1:49" x14ac:dyDescent="0.2">
      <c r="A702" s="17" t="str">
        <f t="shared" si="19"/>
        <v>UGA-CEID</v>
      </c>
      <c r="B702" s="17" t="str">
        <f>IF(AND(OR(NOT(IsForecastDateRestricted),AND(D702&gt;=StartDate,D702&lt;=EndDate)),OR(NOT(IsTargetDateRestricted),AND(F702&gt;=FirstTargetDate,F702&lt;=EndTargetDate)),
OR(AND(Is1Week,E702="1 wk ahead inc death"),AND(Is2Week,E702="2 wk ahead inc death"),AND(Is3Week,E702="3 wk ahead inc death"),AND(Is4Week,E702="4 wk ahead inc death")),
OR(NOT(IsActiveModelsOnly),_xlfn.XLOOKUP(C702,'Model Analyzer'!B$4:B$100,'Model Analyzer'!C$4:C$100))),EvalData!C702,"NA")</f>
        <v>UGA-CEID</v>
      </c>
      <c r="C702" s="17" t="s">
        <v>50</v>
      </c>
      <c r="D702" s="36" t="d">
        <v>2020-08-10</v>
      </c>
      <c r="E702" s="17" t="s">
        <v>38</v>
      </c>
      <c r="F702" s="36" t="d">
        <v>2020-09-05</v>
      </c>
      <c r="G702" s="30">
        <v>2349</v>
      </c>
      <c r="H702" s="32">
        <v>8.5999999999999993E-2</v>
      </c>
      <c r="I702" s="28">
        <v>9.0160000000000004E-2</v>
      </c>
      <c r="J702" s="28">
        <v>9.0160000000000004E-2</v>
      </c>
      <c r="K702" s="29">
        <v>0.9</v>
      </c>
      <c r="L702" s="30">
        <v>11</v>
      </c>
      <c r="M702" s="29">
        <v>0.65517000000000003</v>
      </c>
      <c r="N702" s="30">
        <v>51</v>
      </c>
      <c r="O702" s="30">
        <v>10.199999999999999</v>
      </c>
      <c r="P702" s="30">
        <v>1579.88</v>
      </c>
      <c r="Q702" s="30">
        <v>105.94</v>
      </c>
      <c r="R702" s="38">
        <v>0.20329</v>
      </c>
      <c r="S702" s="32">
        <v>-6.8769999999999998E-2</v>
      </c>
      <c r="T702" s="29">
        <v>0.46917999999999999</v>
      </c>
      <c r="U702" s="29">
        <v>8.4640000000000007E-2</v>
      </c>
      <c r="V702" s="29">
        <v>0.60784000000000005</v>
      </c>
      <c r="W702" s="29">
        <v>9.8040000000000002E-2</v>
      </c>
      <c r="X702" s="30">
        <v>250.9</v>
      </c>
      <c r="Y702" s="29">
        <v>0.41211999999999999</v>
      </c>
      <c r="Z702" s="29">
        <v>0.29449999999999998</v>
      </c>
      <c r="AA702" s="29">
        <v>0.69599999999999995</v>
      </c>
      <c r="AB702" s="30">
        <v>3</v>
      </c>
      <c r="AC702" s="29">
        <v>0.92308000000000001</v>
      </c>
      <c r="AD702" s="30">
        <v>51</v>
      </c>
      <c r="AE702" s="29">
        <v>0.98038999999999998</v>
      </c>
      <c r="AF702" s="33">
        <v>2.7519999999999998</v>
      </c>
      <c r="AG702" s="33">
        <v>4.2469999999999999</v>
      </c>
      <c r="AH702" s="33">
        <v>22.2</v>
      </c>
      <c r="AI702" s="33">
        <v>255.774</v>
      </c>
      <c r="AJ702" s="33">
        <v>137</v>
      </c>
      <c r="AK702" s="34">
        <v>702</v>
      </c>
      <c r="AL702" s="29">
        <v>0.13725000000000001</v>
      </c>
      <c r="AM702" s="29">
        <v>0.58823999999999999</v>
      </c>
      <c r="AN702" s="50">
        <v>44991</v>
      </c>
      <c r="AO702" s="30">
        <v>173.6</v>
      </c>
      <c r="AP702" s="29">
        <v>0.19824</v>
      </c>
      <c r="AQ702" s="29">
        <v>0.41387000000000002</v>
      </c>
      <c r="AR702" s="29">
        <v>0.26800000000000002</v>
      </c>
      <c r="AS702" s="54">
        <v>12</v>
      </c>
      <c r="AT702" s="29">
        <v>0.54166999999999998</v>
      </c>
      <c r="AU702" s="29">
        <v>0.65644999999999998</v>
      </c>
      <c r="AV702" s="54">
        <v>13</v>
      </c>
      <c r="AW702" s="29">
        <v>0.5</v>
      </c>
    </row>
    <row r="703" spans="1:49" x14ac:dyDescent="0.2">
      <c r="A703" s="17" t="str">
        <f t="shared" si="19"/>
        <v>UM</v>
      </c>
      <c r="B703" s="17" t="str">
        <f>IF(AND(OR(NOT(IsForecastDateRestricted),AND(D703&gt;=StartDate,D703&lt;=EndDate)),OR(NOT(IsTargetDateRestricted),AND(F703&gt;=FirstTargetDate,F703&lt;=EndTargetDate)),
OR(AND(Is1Week,E703="1 wk ahead inc death"),AND(Is2Week,E703="2 wk ahead inc death"),AND(Is3Week,E703="3 wk ahead inc death"),AND(Is4Week,E703="4 wk ahead inc death")),
OR(NOT(IsActiveModelsOnly),_xlfn.XLOOKUP(C703,'Model Analyzer'!B$4:B$100,'Model Analyzer'!C$4:C$100))),EvalData!C703,"NA")</f>
        <v>UM</v>
      </c>
      <c r="C703" s="17" t="s">
        <v>31</v>
      </c>
      <c r="D703" s="36" t="d">
        <v>2020-08-10</v>
      </c>
      <c r="E703" s="17" t="s">
        <v>38</v>
      </c>
      <c r="F703" s="36" t="d">
        <v>2020-09-05</v>
      </c>
      <c r="G703" s="30">
        <v>-6662</v>
      </c>
      <c r="H703" s="32">
        <v>-0.29499999999999998</v>
      </c>
      <c r="I703" s="28">
        <v>-0.25570999999999999</v>
      </c>
      <c r="J703" s="28">
        <v>-0.34355999999999998</v>
      </c>
      <c r="K703" s="29">
        <v>0</v>
      </c>
      <c r="L703" s="30">
        <v>23</v>
      </c>
      <c r="M703" s="29">
        <v>0.24138000000000001</v>
      </c>
      <c r="N703" s="30">
        <v>46</v>
      </c>
      <c r="O703" s="30">
        <v>23.43</v>
      </c>
      <c r="P703" s="30">
        <v>39920.910000000003</v>
      </c>
      <c r="Q703" s="30">
        <v>423.52</v>
      </c>
      <c r="R703" s="38">
        <v>0.34272000000000002</v>
      </c>
      <c r="S703" s="32">
        <v>-2.1270000000000001E-2</v>
      </c>
      <c r="T703" s="29">
        <v>0.96648000000000001</v>
      </c>
      <c r="U703" s="29">
        <v>0.36332999999999999</v>
      </c>
      <c r="V703" s="29">
        <v>0.36957000000000001</v>
      </c>
      <c r="W703" s="29">
        <v>0.28260999999999997</v>
      </c>
      <c r="X703" s="30">
        <v>1567.17</v>
      </c>
      <c r="Y703" s="29">
        <v>0.82286999999999999</v>
      </c>
      <c r="Z703" s="29">
        <v>0.48781999999999998</v>
      </c>
      <c r="AA703" s="29">
        <v>0.22700000000000001</v>
      </c>
      <c r="AB703" s="30">
        <v>20</v>
      </c>
      <c r="AC703" s="29">
        <v>0.26923000000000002</v>
      </c>
      <c r="AD703" s="30">
        <v>46</v>
      </c>
      <c r="AE703" s="29">
        <v>0.15217</v>
      </c>
      <c r="AF703" s="33">
        <v>1.006</v>
      </c>
      <c r="AG703" s="33">
        <v>1.02</v>
      </c>
      <c r="AH703" s="33">
        <v>1.0449999999999999</v>
      </c>
      <c r="AI703" s="33">
        <v>186.25299999999999</v>
      </c>
      <c r="AJ703" s="33">
        <v>1.262</v>
      </c>
      <c r="AK703" s="34">
        <v>5.6890000000000001</v>
      </c>
      <c r="AL703" s="29">
        <v>0</v>
      </c>
      <c r="AM703" s="29">
        <v>8.6959999999999996E-2</v>
      </c>
      <c r="AN703" s="50">
        <v>678035</v>
      </c>
      <c r="AO703" s="30">
        <v>1321.4</v>
      </c>
      <c r="AP703" s="29">
        <v>0.83296000000000003</v>
      </c>
      <c r="AQ703" s="29">
        <v>1</v>
      </c>
      <c r="AR703" s="29">
        <v>6.2E-2</v>
      </c>
      <c r="AS703" s="54">
        <v>22</v>
      </c>
      <c r="AT703" s="29">
        <v>0.125</v>
      </c>
      <c r="AU703" s="29">
        <v>0.14448</v>
      </c>
      <c r="AV703" s="54">
        <v>25</v>
      </c>
      <c r="AW703" s="29">
        <v>0</v>
      </c>
    </row>
    <row r="704" spans="1:49" x14ac:dyDescent="0.2">
      <c r="A704" s="17" t="str">
        <f t="shared" si="19"/>
        <v>UMass-MB</v>
      </c>
      <c r="B704" s="17" t="str">
        <f>IF(AND(OR(NOT(IsForecastDateRestricted),AND(D704&gt;=StartDate,D704&lt;=EndDate)),OR(NOT(IsTargetDateRestricted),AND(F704&gt;=FirstTargetDate,F704&lt;=EndTargetDate)),
OR(AND(Is1Week,E704="1 wk ahead inc death"),AND(Is2Week,E704="2 wk ahead inc death"),AND(Is3Week,E704="3 wk ahead inc death"),AND(Is4Week,E704="4 wk ahead inc death")),
OR(NOT(IsActiveModelsOnly),_xlfn.XLOOKUP(C704,'Model Analyzer'!B$4:B$100,'Model Analyzer'!C$4:C$100))),EvalData!C704,"NA")</f>
        <v>UMass-MB</v>
      </c>
      <c r="C704" s="17" t="s">
        <v>32</v>
      </c>
      <c r="D704" s="36" t="d">
        <v>2020-08-10</v>
      </c>
      <c r="E704" s="17" t="s">
        <v>38</v>
      </c>
      <c r="F704" s="36" t="d">
        <v>2020-09-05</v>
      </c>
      <c r="G704" s="30">
        <v>-3232</v>
      </c>
      <c r="H704" s="32">
        <v>-0.13200000000000001</v>
      </c>
      <c r="I704" s="28">
        <v>-0.12404999999999999</v>
      </c>
      <c r="J704" s="28">
        <v>-0.14162</v>
      </c>
      <c r="K704" s="29">
        <v>0.75</v>
      </c>
      <c r="L704" s="30">
        <v>16</v>
      </c>
      <c r="M704" s="29">
        <v>0.48276000000000002</v>
      </c>
      <c r="N704" s="30">
        <v>51</v>
      </c>
      <c r="O704" s="30">
        <v>8.6999999999999993</v>
      </c>
      <c r="P704" s="30">
        <v>1585.27</v>
      </c>
      <c r="Q704" s="30">
        <v>108.27</v>
      </c>
      <c r="R704" s="38">
        <v>0.24493999999999999</v>
      </c>
      <c r="S704" s="32">
        <v>-0.19358</v>
      </c>
      <c r="T704" s="29">
        <v>0.43336999999999998</v>
      </c>
      <c r="U704" s="29">
        <v>-0.28715000000000002</v>
      </c>
      <c r="V704" s="29">
        <v>0.45097999999999999</v>
      </c>
      <c r="W704" s="29">
        <v>7.843E-2</v>
      </c>
      <c r="X704" s="30">
        <v>202.47</v>
      </c>
      <c r="Y704" s="29">
        <v>0.27861000000000002</v>
      </c>
      <c r="Z704" s="29">
        <v>0.31439</v>
      </c>
      <c r="AA704" s="29">
        <v>0.58099999999999996</v>
      </c>
      <c r="AB704" s="30">
        <v>7</v>
      </c>
      <c r="AC704" s="29">
        <v>0.76922999999999997</v>
      </c>
      <c r="AD704" s="30">
        <v>51</v>
      </c>
      <c r="AE704" s="29">
        <v>1</v>
      </c>
      <c r="AF704" s="33">
        <v>4.07</v>
      </c>
      <c r="AG704" s="33">
        <v>4.63</v>
      </c>
      <c r="AH704" s="33">
        <v>5.9480000000000004</v>
      </c>
      <c r="AI704" s="33">
        <v>12.147</v>
      </c>
      <c r="AJ704" s="33">
        <v>11.583</v>
      </c>
      <c r="AK704" s="34">
        <v>32.286000000000001</v>
      </c>
      <c r="AL704" s="29">
        <v>0.50980000000000003</v>
      </c>
      <c r="AM704" s="29">
        <v>0.27450999999999998</v>
      </c>
      <c r="AN704" s="50">
        <v>31781</v>
      </c>
      <c r="AO704" s="30">
        <v>111</v>
      </c>
      <c r="AP704" s="29">
        <v>0.26340000000000002</v>
      </c>
      <c r="AQ704" s="29">
        <v>0.54988999999999999</v>
      </c>
      <c r="AR704" s="29">
        <v>0.22700000000000001</v>
      </c>
      <c r="AS704" s="54">
        <v>14</v>
      </c>
      <c r="AT704" s="29">
        <v>0.45833000000000002</v>
      </c>
      <c r="AU704" s="29">
        <v>0.7974</v>
      </c>
      <c r="AV704" s="54">
        <v>6</v>
      </c>
      <c r="AW704" s="29">
        <v>0.79166999999999998</v>
      </c>
    </row>
    <row r="705" spans="1:49" x14ac:dyDescent="0.2">
      <c r="A705" s="17" t="str">
        <f t="shared" si="19"/>
        <v>USC</v>
      </c>
      <c r="B705" s="17" t="str">
        <f>IF(AND(OR(NOT(IsForecastDateRestricted),AND(D705&gt;=StartDate,D705&lt;=EndDate)),OR(NOT(IsTargetDateRestricted),AND(F705&gt;=FirstTargetDate,F705&lt;=EndTargetDate)),
OR(AND(Is1Week,E705="1 wk ahead inc death"),AND(Is2Week,E705="2 wk ahead inc death"),AND(Is3Week,E705="3 wk ahead inc death"),AND(Is4Week,E705="4 wk ahead inc death")),
OR(NOT(IsActiveModelsOnly),_xlfn.XLOOKUP(C705,'Model Analyzer'!B$4:B$100,'Model Analyzer'!C$4:C$100))),EvalData!C705,"NA")</f>
        <v>USC</v>
      </c>
      <c r="C705" s="17" t="s">
        <v>33</v>
      </c>
      <c r="D705" s="36" t="d">
        <v>2020-08-10</v>
      </c>
      <c r="E705" s="17" t="s">
        <v>38</v>
      </c>
      <c r="F705" s="36" t="d">
        <v>2020-09-05</v>
      </c>
      <c r="G705" s="30">
        <v>-1285</v>
      </c>
      <c r="H705" s="32">
        <v>-5.0999999999999997E-2</v>
      </c>
      <c r="I705" s="28">
        <v>-4.9320000000000003E-2</v>
      </c>
      <c r="J705" s="28">
        <v>-5.1880000000000003E-2</v>
      </c>
      <c r="K705" s="29">
        <v>0.9</v>
      </c>
      <c r="L705" s="30">
        <v>6</v>
      </c>
      <c r="M705" s="29">
        <v>0.82759000000000005</v>
      </c>
      <c r="N705" s="30">
        <v>51</v>
      </c>
      <c r="O705" s="30">
        <v>47.55</v>
      </c>
      <c r="P705" s="30">
        <v>1536.8</v>
      </c>
      <c r="Q705" s="30">
        <v>93.69</v>
      </c>
      <c r="R705" s="38">
        <v>0.23991000000000001</v>
      </c>
      <c r="S705" s="32">
        <v>-0.14562</v>
      </c>
      <c r="T705" s="29">
        <v>0.65051000000000003</v>
      </c>
      <c r="U705" s="29">
        <v>-0.45286999999999999</v>
      </c>
      <c r="V705" s="29">
        <v>0.49020000000000002</v>
      </c>
      <c r="W705" s="29">
        <v>0.15686</v>
      </c>
      <c r="X705" s="30">
        <v>170.51</v>
      </c>
      <c r="Y705" s="29">
        <v>0.31414999999999998</v>
      </c>
      <c r="Z705" s="29">
        <v>0.37317</v>
      </c>
      <c r="AA705" s="29">
        <v>0.435</v>
      </c>
      <c r="AB705" s="30">
        <v>13</v>
      </c>
      <c r="AC705" s="29">
        <v>0.53846000000000005</v>
      </c>
    </row>
    <row r="706" spans="1:49" x14ac:dyDescent="0.2">
      <c r="A706" s="17" t="str">
        <f t="shared" si="19"/>
        <v>YYG</v>
      </c>
      <c r="B706" s="17" t="str">
        <f>IF(AND(OR(NOT(IsForecastDateRestricted),AND(D706&gt;=StartDate,D706&lt;=EndDate)),OR(NOT(IsTargetDateRestricted),AND(F706&gt;=FirstTargetDate,F706&lt;=EndTargetDate)),
OR(AND(Is1Week,E706="1 wk ahead inc death"),AND(Is2Week,E706="2 wk ahead inc death"),AND(Is3Week,E706="3 wk ahead inc death"),AND(Is4Week,E706="4 wk ahead inc death")),
OR(NOT(IsActiveModelsOnly),_xlfn.XLOOKUP(C706,'Model Analyzer'!B$4:B$100,'Model Analyzer'!C$4:C$100))),EvalData!C706,"NA")</f>
        <v>YYG</v>
      </c>
      <c r="C706" s="17" t="s">
        <v>35</v>
      </c>
      <c r="D706" s="36" t="d">
        <v>2020-08-10</v>
      </c>
      <c r="E706" s="17" t="s">
        <v>38</v>
      </c>
      <c r="F706" s="36" t="d">
        <v>2020-09-05</v>
      </c>
      <c r="G706" s="30">
        <v>2585</v>
      </c>
      <c r="H706" s="32">
        <v>9.5000000000000001E-2</v>
      </c>
      <c r="I706" s="28">
        <v>9.9220000000000003E-2</v>
      </c>
      <c r="J706" s="28">
        <v>9.9220000000000003E-2</v>
      </c>
      <c r="K706" s="29">
        <v>0.9</v>
      </c>
      <c r="L706" s="30">
        <v>13</v>
      </c>
      <c r="M706" s="29">
        <v>0.58621000000000001</v>
      </c>
      <c r="N706" s="30">
        <v>51</v>
      </c>
      <c r="O706" s="30">
        <v>11.46</v>
      </c>
      <c r="P706" s="30">
        <v>1482.26</v>
      </c>
      <c r="Q706" s="30">
        <v>89.14</v>
      </c>
      <c r="R706" s="38">
        <v>0.19459000000000001</v>
      </c>
      <c r="S706" s="32">
        <v>7.4109999999999995E-2</v>
      </c>
      <c r="T706" s="29">
        <v>0.49991999999999998</v>
      </c>
      <c r="U706" s="29">
        <v>0.23397999999999999</v>
      </c>
      <c r="V706" s="29">
        <v>0.50980000000000003</v>
      </c>
      <c r="W706" s="29">
        <v>7.843E-2</v>
      </c>
      <c r="X706" s="30">
        <v>173.73</v>
      </c>
      <c r="Y706" s="29">
        <v>0.45989999999999998</v>
      </c>
      <c r="Z706" s="29">
        <v>0.30142000000000002</v>
      </c>
      <c r="AA706" s="29">
        <v>0.68899999999999995</v>
      </c>
      <c r="AB706" s="30">
        <v>4</v>
      </c>
      <c r="AC706" s="29">
        <v>0.88461999999999996</v>
      </c>
      <c r="AD706" s="30">
        <v>51</v>
      </c>
      <c r="AE706" s="29">
        <v>0.98038999999999998</v>
      </c>
      <c r="AF706" s="33">
        <v>2.5169999999999999</v>
      </c>
      <c r="AG706" s="33">
        <v>3.1139999999999999</v>
      </c>
      <c r="AH706" s="33">
        <v>5.5</v>
      </c>
      <c r="AI706" s="33">
        <v>15.499000000000001</v>
      </c>
      <c r="AJ706" s="33">
        <v>17.390999999999998</v>
      </c>
      <c r="AK706" s="34">
        <v>22.908999999999999</v>
      </c>
      <c r="AL706" s="29">
        <v>0.27450999999999998</v>
      </c>
      <c r="AM706" s="29">
        <v>0.35293999999999998</v>
      </c>
      <c r="AN706" s="50">
        <v>35223</v>
      </c>
      <c r="AO706" s="30">
        <v>133.4</v>
      </c>
      <c r="AP706" s="29">
        <v>0.30579000000000001</v>
      </c>
      <c r="AQ706" s="29">
        <v>0.63839000000000001</v>
      </c>
      <c r="AR706" s="29">
        <v>0.372</v>
      </c>
      <c r="AS706" s="54">
        <v>8</v>
      </c>
      <c r="AT706" s="29">
        <v>0.70833000000000002</v>
      </c>
      <c r="AU706" s="29">
        <v>0.86924000000000001</v>
      </c>
      <c r="AV706" s="54">
        <v>5</v>
      </c>
      <c r="AW706" s="29">
        <v>0.83333000000000002</v>
      </c>
    </row>
    <row r="707" spans="1:49" x14ac:dyDescent="0.2">
      <c r="A707" s="17" t="str">
        <f t="shared" si="19"/>
        <v>Baseline</v>
      </c>
      <c r="B707" s="17" t="str">
        <f>IF(AND(OR(NOT(IsForecastDateRestricted),AND(D707&gt;=StartDate,D707&lt;=EndDate)),OR(NOT(IsTargetDateRestricted),AND(F707&gt;=FirstTargetDate,F707&lt;=EndTargetDate)),
OR(AND(Is1Week,E707="1 wk ahead inc death"),AND(Is2Week,E707="2 wk ahead inc death"),AND(Is3Week,E707="3 wk ahead inc death"),AND(Is4Week,E707="4 wk ahead inc death")),
OR(NOT(IsActiveModelsOnly),_xlfn.XLOOKUP(C707,'Model Analyzer'!B$4:B$100,'Model Analyzer'!C$4:C$100))),EvalData!C707,"NA")</f>
        <v>Baseline</v>
      </c>
      <c r="C707" s="17" t="s">
        <v>12</v>
      </c>
      <c r="D707" s="36" t="d">
        <v>2020-08-17</v>
      </c>
      <c r="E707" s="17" t="s">
        <v>11</v>
      </c>
      <c r="F707" s="36" t="d">
        <v>2020-08-22</v>
      </c>
      <c r="G707" s="30">
        <v>347</v>
      </c>
      <c r="H707" s="32">
        <v>0.05</v>
      </c>
      <c r="I707" s="28">
        <v>5.092E-2</v>
      </c>
      <c r="J707" s="28">
        <v>5.092E-2</v>
      </c>
      <c r="K707" s="29">
        <v>1</v>
      </c>
      <c r="L707" s="30">
        <v>15</v>
      </c>
      <c r="M707" s="29">
        <v>0.54839000000000004</v>
      </c>
      <c r="N707" s="30">
        <v>51</v>
      </c>
      <c r="O707" s="30">
        <v>8.36</v>
      </c>
      <c r="P707" s="30">
        <v>342.42</v>
      </c>
      <c r="Q707" s="30">
        <v>19.649999999999999</v>
      </c>
      <c r="R707" s="38">
        <v>0.19509000000000001</v>
      </c>
      <c r="S707" s="32">
        <v>0</v>
      </c>
      <c r="T707" s="29">
        <v>0.39511000000000002</v>
      </c>
      <c r="U707" s="29">
        <v>-9.5030000000000003E-2</v>
      </c>
      <c r="V707" s="29">
        <v>0.52941000000000005</v>
      </c>
      <c r="W707" s="29">
        <v>7.843E-2</v>
      </c>
      <c r="X707" s="30">
        <v>41.85</v>
      </c>
      <c r="Y707" s="29">
        <v>0.28810000000000002</v>
      </c>
      <c r="Z707" s="29">
        <v>0.29955999999999999</v>
      </c>
      <c r="AA707" s="29">
        <v>0.76100000000000001</v>
      </c>
      <c r="AB707" s="30">
        <v>4</v>
      </c>
      <c r="AC707" s="29">
        <v>0.89285999999999999</v>
      </c>
      <c r="AD707" s="30">
        <v>51</v>
      </c>
      <c r="AE707" s="29">
        <v>0.90195999999999998</v>
      </c>
      <c r="AF707" s="33">
        <v>4</v>
      </c>
      <c r="AG707" s="33">
        <v>4</v>
      </c>
      <c r="AH707" s="33">
        <v>4</v>
      </c>
      <c r="AI707" s="33">
        <v>4</v>
      </c>
      <c r="AJ707" s="33">
        <v>4</v>
      </c>
      <c r="AK707" s="34">
        <v>4</v>
      </c>
      <c r="AL707" s="29">
        <v>0</v>
      </c>
      <c r="AM707" s="29">
        <v>0</v>
      </c>
      <c r="AN707" s="50">
        <v>12682</v>
      </c>
      <c r="AO707" s="30">
        <v>165.4</v>
      </c>
      <c r="AP707" s="29">
        <v>0.4</v>
      </c>
      <c r="AQ707" s="29">
        <v>0.83506999999999998</v>
      </c>
      <c r="AR707" s="29">
        <v>0.94899999999999995</v>
      </c>
      <c r="AS707" s="54">
        <v>1</v>
      </c>
      <c r="AT707" s="29">
        <v>1</v>
      </c>
      <c r="AU707" s="29">
        <v>0.92222999999999999</v>
      </c>
      <c r="AV707" s="54">
        <v>5</v>
      </c>
      <c r="AW707" s="29">
        <v>0.84614999999999996</v>
      </c>
    </row>
    <row r="708" spans="1:49" x14ac:dyDescent="0.2">
      <c r="A708" s="17" t="str">
        <f t="shared" si="19"/>
        <v>CMU</v>
      </c>
      <c r="B708" s="17" t="str">
        <f>IF(AND(OR(NOT(IsForecastDateRestricted),AND(D708&gt;=StartDate,D708&lt;=EndDate)),OR(NOT(IsTargetDateRestricted),AND(F708&gt;=FirstTargetDate,F708&lt;=EndTargetDate)),
OR(AND(Is1Week,E708="1 wk ahead inc death"),AND(Is2Week,E708="2 wk ahead inc death"),AND(Is3Week,E708="3 wk ahead inc death"),AND(Is4Week,E708="4 wk ahead inc death")),
OR(NOT(IsActiveModelsOnly),_xlfn.XLOOKUP(C708,'Model Analyzer'!B$4:B$100,'Model Analyzer'!C$4:C$100))),EvalData!C708,"NA")</f>
        <v>CMU</v>
      </c>
      <c r="C708" s="17" t="s">
        <v>43</v>
      </c>
      <c r="D708" s="36" t="d">
        <v>2020-08-17</v>
      </c>
      <c r="E708" s="17" t="s">
        <v>11</v>
      </c>
      <c r="F708" s="36" t="d">
        <v>2020-08-22</v>
      </c>
      <c r="G708" s="30"/>
      <c r="H708" s="32"/>
      <c r="N708" s="30">
        <v>51</v>
      </c>
      <c r="O708" s="30">
        <v>8.32</v>
      </c>
      <c r="P708" s="30">
        <v>328.15</v>
      </c>
      <c r="Q708" s="30">
        <v>21.16</v>
      </c>
      <c r="R708" s="38">
        <v>0.22370999999999999</v>
      </c>
      <c r="S708" s="32">
        <v>0</v>
      </c>
      <c r="T708" s="29">
        <v>0.39912999999999998</v>
      </c>
      <c r="U708" s="29">
        <v>-0.12322</v>
      </c>
      <c r="V708" s="29">
        <v>0.49020000000000002</v>
      </c>
      <c r="W708" s="29">
        <v>7.843E-2</v>
      </c>
      <c r="X708" s="30">
        <v>43.45</v>
      </c>
      <c r="Y708" s="29">
        <v>0.27111000000000002</v>
      </c>
      <c r="Z708" s="29">
        <v>0.27932000000000001</v>
      </c>
      <c r="AA708" s="29">
        <v>0.72399999999999998</v>
      </c>
      <c r="AB708" s="30">
        <v>5</v>
      </c>
      <c r="AC708" s="29">
        <v>0.85714000000000001</v>
      </c>
      <c r="AD708" s="30">
        <v>51</v>
      </c>
      <c r="AE708" s="29">
        <v>0.74509999999999998</v>
      </c>
      <c r="AF708" s="33">
        <v>1.4359999999999999</v>
      </c>
      <c r="AG708" s="33">
        <v>1.5289999999999999</v>
      </c>
      <c r="AH708" s="33">
        <v>2.0830000000000002</v>
      </c>
      <c r="AI708" s="33">
        <v>15.010999999999999</v>
      </c>
      <c r="AJ708" s="33">
        <v>3.7730000000000001</v>
      </c>
      <c r="AK708" s="34">
        <v>16</v>
      </c>
      <c r="AL708" s="29">
        <v>5.8819999999999997E-2</v>
      </c>
      <c r="AM708" s="29">
        <v>0.13725000000000001</v>
      </c>
      <c r="AN708" s="50">
        <v>13609</v>
      </c>
      <c r="AO708" s="30">
        <v>155.69999999999999</v>
      </c>
      <c r="AP708" s="29">
        <v>0.56491999999999998</v>
      </c>
      <c r="AQ708" s="29">
        <v>1</v>
      </c>
      <c r="AR708" s="29">
        <v>0.57799999999999996</v>
      </c>
      <c r="AS708" s="54">
        <v>8</v>
      </c>
      <c r="AT708" s="29">
        <v>0.73077000000000003</v>
      </c>
      <c r="AU708" s="29">
        <v>0.78430999999999995</v>
      </c>
      <c r="AV708" s="54">
        <v>11</v>
      </c>
      <c r="AW708" s="29">
        <v>0.61538000000000004</v>
      </c>
    </row>
    <row r="709" spans="1:49" x14ac:dyDescent="0.2">
      <c r="A709" s="17" t="str">
        <f t="shared" si="19"/>
        <v>Columbia</v>
      </c>
      <c r="B709" s="17" t="str">
        <f>IF(AND(OR(NOT(IsForecastDateRestricted),AND(D709&gt;=StartDate,D709&lt;=EndDate)),OR(NOT(IsTargetDateRestricted),AND(F709&gt;=FirstTargetDate,F709&lt;=EndTargetDate)),
OR(AND(Is1Week,E709="1 wk ahead inc death"),AND(Is2Week,E709="2 wk ahead inc death"),AND(Is3Week,E709="3 wk ahead inc death"),AND(Is4Week,E709="4 wk ahead inc death")),
OR(NOT(IsActiveModelsOnly),_xlfn.XLOOKUP(C709,'Model Analyzer'!B$4:B$100,'Model Analyzer'!C$4:C$100))),EvalData!C709,"NA")</f>
        <v>Columbia</v>
      </c>
      <c r="C709" s="17" t="s">
        <v>13</v>
      </c>
      <c r="D709" s="36" t="d">
        <v>2020-08-17</v>
      </c>
      <c r="E709" s="17" t="s">
        <v>11</v>
      </c>
      <c r="F709" s="36" t="d">
        <v>2020-08-22</v>
      </c>
      <c r="G709" s="30">
        <v>-616</v>
      </c>
      <c r="H709" s="32">
        <v>-9.5000000000000001E-2</v>
      </c>
      <c r="I709" s="28">
        <v>-9.0399999999999994E-2</v>
      </c>
      <c r="J709" s="28">
        <v>-9.9390000000000006E-2</v>
      </c>
      <c r="K709" s="29">
        <v>0.9</v>
      </c>
      <c r="L709" s="30">
        <v>20</v>
      </c>
      <c r="M709" s="29">
        <v>0.3871</v>
      </c>
      <c r="N709" s="30">
        <v>51</v>
      </c>
      <c r="O709" s="30">
        <v>40.17</v>
      </c>
      <c r="P709" s="30">
        <v>936.94</v>
      </c>
      <c r="Q709" s="30">
        <v>32.71</v>
      </c>
      <c r="R709" s="38">
        <v>0.38063999999999998</v>
      </c>
      <c r="S709" s="32">
        <v>-0.1115</v>
      </c>
      <c r="T709" s="29">
        <v>0.54503000000000001</v>
      </c>
      <c r="U709" s="29">
        <v>-2.48E-3</v>
      </c>
      <c r="V709" s="29">
        <v>0.35293999999999998</v>
      </c>
      <c r="W709" s="29">
        <v>0.25490000000000002</v>
      </c>
      <c r="X709" s="30">
        <v>58.29</v>
      </c>
      <c r="Y709" s="29">
        <v>0.51932</v>
      </c>
      <c r="Z709" s="29">
        <v>0.5514</v>
      </c>
      <c r="AA709" s="29">
        <v>0.151</v>
      </c>
      <c r="AB709" s="30">
        <v>23</v>
      </c>
      <c r="AC709" s="29">
        <v>0.21429000000000001</v>
      </c>
      <c r="AD709" s="30">
        <v>51</v>
      </c>
      <c r="AE709" s="29">
        <v>0.88234999999999997</v>
      </c>
      <c r="AF709" s="33">
        <v>2</v>
      </c>
      <c r="AG709" s="33">
        <v>3.4239999999999999</v>
      </c>
      <c r="AH709" s="33">
        <v>4.9550000000000001</v>
      </c>
      <c r="AI709" s="33">
        <v>19.64</v>
      </c>
      <c r="AJ709" s="33">
        <v>22.5</v>
      </c>
      <c r="AK709" s="34">
        <v>64</v>
      </c>
      <c r="AL709" s="29">
        <v>0.21568999999999999</v>
      </c>
      <c r="AM709" s="29">
        <v>0.31373000000000001</v>
      </c>
      <c r="AN709" s="50">
        <v>10943</v>
      </c>
      <c r="AO709" s="30">
        <v>263.39999999999998</v>
      </c>
      <c r="AP709" s="29">
        <v>0.32744000000000001</v>
      </c>
      <c r="AQ709" s="29">
        <v>0.68359000000000003</v>
      </c>
      <c r="AR709" s="29">
        <v>0.372</v>
      </c>
      <c r="AS709" s="54">
        <v>15</v>
      </c>
      <c r="AT709" s="29">
        <v>0.46154000000000001</v>
      </c>
      <c r="AU709" s="29">
        <v>0.82867999999999997</v>
      </c>
      <c r="AV709" s="54">
        <v>10</v>
      </c>
      <c r="AW709" s="29">
        <v>0.65385000000000004</v>
      </c>
    </row>
    <row r="710" spans="1:49" x14ac:dyDescent="0.2">
      <c r="A710" s="17" t="str">
        <f t="shared" si="19"/>
        <v>Columbia-UNC</v>
      </c>
      <c r="B710" s="17" t="str">
        <f>IF(AND(OR(NOT(IsForecastDateRestricted),AND(D710&gt;=StartDate,D710&lt;=EndDate)),OR(NOT(IsTargetDateRestricted),AND(F710&gt;=FirstTargetDate,F710&lt;=EndTargetDate)),
OR(AND(Is1Week,E710="1 wk ahead inc death"),AND(Is2Week,E710="2 wk ahead inc death"),AND(Is3Week,E710="3 wk ahead inc death"),AND(Is4Week,E710="4 wk ahead inc death")),
OR(NOT(IsActiveModelsOnly),_xlfn.XLOOKUP(C710,'Model Analyzer'!B$4:B$100,'Model Analyzer'!C$4:C$100))),EvalData!C710,"NA")</f>
        <v>Columbia-UNC</v>
      </c>
      <c r="C710" s="17" t="s">
        <v>14</v>
      </c>
      <c r="D710" s="36" t="d">
        <v>2020-08-17</v>
      </c>
      <c r="E710" s="17" t="s">
        <v>11</v>
      </c>
      <c r="F710" s="36" t="d">
        <v>2020-08-22</v>
      </c>
      <c r="G710" s="30">
        <v>428</v>
      </c>
      <c r="H710" s="32">
        <v>6.0999999999999999E-2</v>
      </c>
      <c r="I710" s="28">
        <v>6.2810000000000005E-2</v>
      </c>
      <c r="J710" s="28">
        <v>6.2810000000000005E-2</v>
      </c>
      <c r="K710" s="29">
        <v>0.9</v>
      </c>
      <c r="L710" s="30">
        <v>18</v>
      </c>
      <c r="M710" s="29">
        <v>0.45161000000000001</v>
      </c>
      <c r="O710" s="30"/>
      <c r="P710" s="30"/>
      <c r="Q710" s="30"/>
      <c r="R710" s="38"/>
    </row>
    <row r="711" spans="1:49" x14ac:dyDescent="0.2">
      <c r="A711" s="17" t="str">
        <f t="shared" ref="A711:A774" si="20">IF(OR(B711="NA",NOT(IsMinimumForecastsToParticipate),COUNTIF(B$7:B$3184,"="&amp;C711)&gt;=MinForecastsToParticipate),B711,"NA")</f>
        <v>Covid19Sim</v>
      </c>
      <c r="B711" s="17" t="str">
        <f>IF(AND(OR(NOT(IsForecastDateRestricted),AND(D711&gt;=StartDate,D711&lt;=EndDate)),OR(NOT(IsTargetDateRestricted),AND(F711&gt;=FirstTargetDate,F711&lt;=EndTargetDate)),
OR(AND(Is1Week,E711="1 wk ahead inc death"),AND(Is2Week,E711="2 wk ahead inc death"),AND(Is3Week,E711="3 wk ahead inc death"),AND(Is4Week,E711="4 wk ahead inc death")),
OR(NOT(IsActiveModelsOnly),_xlfn.XLOOKUP(C711,'Model Analyzer'!B$4:B$100,'Model Analyzer'!C$4:C$100))),EvalData!C711,"NA")</f>
        <v>Covid19Sim</v>
      </c>
      <c r="C711" s="17" t="s">
        <v>39</v>
      </c>
      <c r="D711" s="36" t="d">
        <v>2020-08-17</v>
      </c>
      <c r="E711" s="17" t="s">
        <v>11</v>
      </c>
      <c r="F711" s="36" t="d">
        <v>2020-08-22</v>
      </c>
      <c r="G711" s="30">
        <v>-1742</v>
      </c>
      <c r="H711" s="32">
        <v>-0.29499999999999998</v>
      </c>
      <c r="I711" s="28">
        <v>-0.25564999999999999</v>
      </c>
      <c r="J711" s="28">
        <v>-0.34344999999999998</v>
      </c>
      <c r="K711" s="29">
        <v>0</v>
      </c>
      <c r="L711" s="30">
        <v>28</v>
      </c>
      <c r="M711" s="29">
        <v>0.12903000000000001</v>
      </c>
      <c r="N711" s="30">
        <v>17</v>
      </c>
      <c r="O711" s="30">
        <v>2.2999999999999998</v>
      </c>
      <c r="P711" s="30">
        <v>212.74</v>
      </c>
      <c r="Q711" s="30">
        <v>44.18</v>
      </c>
      <c r="R711" s="38">
        <v>0.29298000000000002</v>
      </c>
      <c r="S711" s="32">
        <v>-3.4849999999999999E-2</v>
      </c>
      <c r="T711" s="29">
        <v>0.39367000000000002</v>
      </c>
      <c r="U711" s="29">
        <v>0.10637000000000001</v>
      </c>
      <c r="V711" s="29">
        <v>0.41176000000000001</v>
      </c>
      <c r="W711" s="29">
        <v>0</v>
      </c>
      <c r="X711" s="30">
        <v>83.16</v>
      </c>
      <c r="Y711" s="29">
        <v>0.35792000000000002</v>
      </c>
      <c r="Z711" s="29">
        <v>0.30731999999999998</v>
      </c>
      <c r="AA711" s="29">
        <v>0.41499999999999998</v>
      </c>
      <c r="AB711" s="30">
        <v>17</v>
      </c>
      <c r="AC711" s="29">
        <v>0.42857000000000001</v>
      </c>
      <c r="AD711" s="30">
        <v>17</v>
      </c>
      <c r="AE711" s="29">
        <v>0.29411999999999999</v>
      </c>
      <c r="AF711" s="33">
        <v>1.048</v>
      </c>
      <c r="AG711" s="33">
        <v>1.0680000000000001</v>
      </c>
      <c r="AH711" s="33">
        <v>1.167</v>
      </c>
      <c r="AI711" s="33">
        <v>1.3009999999999999</v>
      </c>
      <c r="AJ711" s="33">
        <v>1.3879999999999999</v>
      </c>
      <c r="AK711" s="34">
        <v>1.804</v>
      </c>
      <c r="AL711" s="29">
        <v>0</v>
      </c>
      <c r="AM711" s="29">
        <v>0</v>
      </c>
      <c r="AN711" s="50">
        <v>24542</v>
      </c>
      <c r="AO711" s="30">
        <v>136</v>
      </c>
      <c r="AP711" s="29">
        <v>0.88217999999999996</v>
      </c>
      <c r="AQ711" s="29">
        <v>1</v>
      </c>
      <c r="AR711" s="29">
        <v>0.10299999999999999</v>
      </c>
      <c r="AS711" s="54">
        <v>24</v>
      </c>
      <c r="AT711" s="29">
        <v>0.11538</v>
      </c>
      <c r="AU711" s="29">
        <v>0.1032</v>
      </c>
      <c r="AV711" s="54">
        <v>26</v>
      </c>
      <c r="AW711" s="29">
        <v>3.8460000000000001E-2</v>
      </c>
    </row>
    <row r="712" spans="1:49" x14ac:dyDescent="0.2">
      <c r="A712" s="17" t="str">
        <f t="shared" si="20"/>
        <v>DDS</v>
      </c>
      <c r="B712" s="17" t="str">
        <f>IF(AND(OR(NOT(IsForecastDateRestricted),AND(D712&gt;=StartDate,D712&lt;=EndDate)),OR(NOT(IsTargetDateRestricted),AND(F712&gt;=FirstTargetDate,F712&lt;=EndTargetDate)),
OR(AND(Is1Week,E712="1 wk ahead inc death"),AND(Is2Week,E712="2 wk ahead inc death"),AND(Is3Week,E712="3 wk ahead inc death"),AND(Is4Week,E712="4 wk ahead inc death")),
OR(NOT(IsActiveModelsOnly),_xlfn.XLOOKUP(C712,'Model Analyzer'!B$4:B$100,'Model Analyzer'!C$4:C$100))),EvalData!C712,"NA")</f>
        <v>DDS</v>
      </c>
      <c r="C712" s="17" t="s">
        <v>44</v>
      </c>
      <c r="D712" s="36" t="d">
        <v>2020-08-17</v>
      </c>
      <c r="E712" s="17" t="s">
        <v>11</v>
      </c>
      <c r="F712" s="36" t="d">
        <v>2020-08-22</v>
      </c>
      <c r="G712" s="30">
        <v>367</v>
      </c>
      <c r="H712" s="32">
        <v>5.1999999999999998E-2</v>
      </c>
      <c r="I712" s="28">
        <v>5.3859999999999998E-2</v>
      </c>
      <c r="J712" s="28">
        <v>5.3859999999999998E-2</v>
      </c>
      <c r="K712" s="29">
        <v>0.9</v>
      </c>
      <c r="L712" s="30">
        <v>16</v>
      </c>
      <c r="M712" s="29">
        <v>0.51612999999999998</v>
      </c>
      <c r="N712" s="30">
        <v>51</v>
      </c>
      <c r="O712" s="30">
        <v>8.19</v>
      </c>
      <c r="P712" s="30">
        <v>564.57000000000005</v>
      </c>
      <c r="Q712" s="30">
        <v>25.61</v>
      </c>
      <c r="R712" s="38">
        <v>0.21412999999999999</v>
      </c>
      <c r="S712" s="32">
        <v>0</v>
      </c>
      <c r="T712" s="29">
        <v>0.38714999999999999</v>
      </c>
      <c r="U712" s="29">
        <v>7.7789999999999998E-2</v>
      </c>
      <c r="V712" s="29">
        <v>0.58823999999999999</v>
      </c>
      <c r="W712" s="29">
        <v>7.843E-2</v>
      </c>
      <c r="X712" s="30">
        <v>53.49</v>
      </c>
      <c r="Y712" s="29">
        <v>0.33801999999999999</v>
      </c>
      <c r="Z712" s="29">
        <v>0.29548999999999997</v>
      </c>
      <c r="AA712" s="29">
        <v>0.71399999999999997</v>
      </c>
      <c r="AB712" s="30">
        <v>6</v>
      </c>
      <c r="AC712" s="29">
        <v>0.82142999999999999</v>
      </c>
      <c r="AD712" s="30">
        <v>51</v>
      </c>
      <c r="AE712" s="29">
        <v>0.92157</v>
      </c>
      <c r="AF712" s="33">
        <v>3.012</v>
      </c>
      <c r="AG712" s="33">
        <v>3.3410000000000002</v>
      </c>
      <c r="AH712" s="33">
        <v>4.085</v>
      </c>
      <c r="AI712" s="33">
        <v>5.98</v>
      </c>
      <c r="AJ712" s="33">
        <v>6.5</v>
      </c>
      <c r="AK712" s="34">
        <v>12.5</v>
      </c>
      <c r="AL712" s="29">
        <v>0.17646999999999999</v>
      </c>
      <c r="AM712" s="29">
        <v>0.15686</v>
      </c>
      <c r="AN712" s="50">
        <v>10155</v>
      </c>
      <c r="AO712" s="30">
        <v>122.1</v>
      </c>
      <c r="AP712" s="29">
        <v>0.36025000000000001</v>
      </c>
      <c r="AQ712" s="29">
        <v>0.75207999999999997</v>
      </c>
      <c r="AR712" s="29">
        <v>0.61899999999999999</v>
      </c>
      <c r="AS712" s="54">
        <v>4</v>
      </c>
      <c r="AT712" s="29">
        <v>0.88461999999999996</v>
      </c>
      <c r="AU712" s="29">
        <v>0.90861000000000003</v>
      </c>
      <c r="AV712" s="54">
        <v>7</v>
      </c>
      <c r="AW712" s="29">
        <v>0.76922999999999997</v>
      </c>
    </row>
    <row r="713" spans="1:49" x14ac:dyDescent="0.2">
      <c r="A713" s="17" t="str">
        <f t="shared" si="20"/>
        <v>Ensemble</v>
      </c>
      <c r="B713" s="17" t="str">
        <f>IF(AND(OR(NOT(IsForecastDateRestricted),AND(D713&gt;=StartDate,D713&lt;=EndDate)),OR(NOT(IsTargetDateRestricted),AND(F713&gt;=FirstTargetDate,F713&lt;=EndTargetDate)),
OR(AND(Is1Week,E713="1 wk ahead inc death"),AND(Is2Week,E713="2 wk ahead inc death"),AND(Is3Week,E713="3 wk ahead inc death"),AND(Is4Week,E713="4 wk ahead inc death")),
OR(NOT(IsActiveModelsOnly),_xlfn.XLOOKUP(C713,'Model Analyzer'!B$4:B$100,'Model Analyzer'!C$4:C$100))),EvalData!C713,"NA")</f>
        <v>Ensemble</v>
      </c>
      <c r="C713" s="17" t="s">
        <v>15</v>
      </c>
      <c r="D713" s="36" t="d">
        <v>2020-08-17</v>
      </c>
      <c r="E713" s="17" t="s">
        <v>11</v>
      </c>
      <c r="F713" s="36" t="d">
        <v>2020-08-22</v>
      </c>
      <c r="G713" s="30">
        <v>-164</v>
      </c>
      <c r="H713" s="32">
        <v>-2.4E-2</v>
      </c>
      <c r="I713" s="28">
        <v>-2.4070000000000001E-2</v>
      </c>
      <c r="J713" s="28">
        <v>-2.4660000000000001E-2</v>
      </c>
      <c r="K713" s="29">
        <v>1</v>
      </c>
      <c r="L713" s="30">
        <v>3</v>
      </c>
      <c r="M713" s="29">
        <v>0.93547999999999998</v>
      </c>
      <c r="N713" s="30">
        <v>51</v>
      </c>
      <c r="O713" s="30">
        <v>5.67</v>
      </c>
      <c r="P713" s="30">
        <v>226.68</v>
      </c>
      <c r="Q713" s="30">
        <v>16.55</v>
      </c>
      <c r="R713" s="38">
        <v>0.17272999999999999</v>
      </c>
      <c r="S713" s="32">
        <v>-1.2959999999999999E-2</v>
      </c>
      <c r="T713" s="29">
        <v>0.30238999999999999</v>
      </c>
      <c r="U713" s="29">
        <v>-9.5280000000000004E-2</v>
      </c>
      <c r="V713" s="29">
        <v>0.60784000000000005</v>
      </c>
      <c r="W713" s="29">
        <v>5.8819999999999997E-2</v>
      </c>
      <c r="X713" s="30">
        <v>31.26</v>
      </c>
      <c r="Y713" s="29">
        <v>0.21889</v>
      </c>
      <c r="Z713" s="29">
        <v>0.22394</v>
      </c>
      <c r="AA713" s="29">
        <v>0.83899999999999997</v>
      </c>
      <c r="AB713" s="30">
        <v>1</v>
      </c>
      <c r="AC713" s="29">
        <v>1</v>
      </c>
      <c r="AD713" s="30">
        <v>51</v>
      </c>
      <c r="AE713" s="29">
        <v>0.94118000000000002</v>
      </c>
      <c r="AF713" s="33">
        <v>2.169</v>
      </c>
      <c r="AG713" s="33">
        <v>2.3759999999999999</v>
      </c>
      <c r="AH713" s="33">
        <v>3.3530000000000002</v>
      </c>
      <c r="AI713" s="33">
        <v>6.6379999999999999</v>
      </c>
      <c r="AJ713" s="33">
        <v>4.875</v>
      </c>
      <c r="AK713" s="34">
        <v>22</v>
      </c>
      <c r="AL713" s="29">
        <v>0.13725000000000001</v>
      </c>
      <c r="AM713" s="29">
        <v>0.13725000000000001</v>
      </c>
      <c r="AN713" s="50">
        <v>7193</v>
      </c>
      <c r="AO713" s="30">
        <v>97.7</v>
      </c>
      <c r="AP713" s="29">
        <v>0.43214000000000002</v>
      </c>
      <c r="AQ713" s="29">
        <v>0.90217999999999998</v>
      </c>
      <c r="AR713" s="29">
        <v>0.70199999999999996</v>
      </c>
      <c r="AS713" s="54">
        <v>2</v>
      </c>
      <c r="AT713" s="29">
        <v>0.96153999999999995</v>
      </c>
      <c r="AU713" s="29">
        <v>0.98114000000000001</v>
      </c>
      <c r="AV713" s="54">
        <v>1</v>
      </c>
      <c r="AW713" s="29">
        <v>1</v>
      </c>
    </row>
    <row r="714" spans="1:49" x14ac:dyDescent="0.2">
      <c r="A714" s="17" t="str">
        <f t="shared" si="20"/>
        <v>ERDC</v>
      </c>
      <c r="B714" s="17" t="str">
        <f>IF(AND(OR(NOT(IsForecastDateRestricted),AND(D714&gt;=StartDate,D714&lt;=EndDate)),OR(NOT(IsTargetDateRestricted),AND(F714&gt;=FirstTargetDate,F714&lt;=EndTargetDate)),
OR(AND(Is1Week,E714="1 wk ahead inc death"),AND(Is2Week,E714="2 wk ahead inc death"),AND(Is3Week,E714="3 wk ahead inc death"),AND(Is4Week,E714="4 wk ahead inc death")),
OR(NOT(IsActiveModelsOnly),_xlfn.XLOOKUP(C714,'Model Analyzer'!B$4:B$100,'Model Analyzer'!C$4:C$100))),EvalData!C714,"NA")</f>
        <v>ERDC</v>
      </c>
      <c r="C714" s="17" t="s">
        <v>16</v>
      </c>
      <c r="D714" s="36" t="d">
        <v>2020-08-17</v>
      </c>
      <c r="E714" s="17" t="s">
        <v>11</v>
      </c>
      <c r="F714" s="36" t="d">
        <v>2020-08-22</v>
      </c>
      <c r="G714" s="30">
        <v>2743</v>
      </c>
      <c r="H714" s="32">
        <v>0.33800000000000002</v>
      </c>
      <c r="I714" s="28">
        <v>0.40255000000000002</v>
      </c>
      <c r="J714" s="28">
        <v>0.40255000000000002</v>
      </c>
      <c r="K714" s="29">
        <v>0</v>
      </c>
      <c r="L714" s="30">
        <v>29</v>
      </c>
      <c r="M714" s="29">
        <v>9.6769999999999995E-2</v>
      </c>
      <c r="N714" s="30">
        <v>51</v>
      </c>
      <c r="O714" s="30">
        <v>38.67</v>
      </c>
      <c r="P714" s="30">
        <v>9938.67</v>
      </c>
      <c r="Q714" s="30">
        <v>70.47</v>
      </c>
      <c r="R714" s="38">
        <v>0.44522</v>
      </c>
      <c r="S714" s="32">
        <v>0.44629000000000002</v>
      </c>
      <c r="T714" s="29">
        <v>1.36947</v>
      </c>
      <c r="U714" s="29">
        <v>1.24044</v>
      </c>
      <c r="V714" s="29">
        <v>0.25490000000000002</v>
      </c>
      <c r="W714" s="29">
        <v>0.35293999999999998</v>
      </c>
      <c r="X714" s="30">
        <v>110.78</v>
      </c>
      <c r="Y714" s="29">
        <v>1.36544</v>
      </c>
      <c r="Z714" s="29">
        <v>0.59560000000000002</v>
      </c>
      <c r="AA714" s="29">
        <v>3.2000000000000001E-2</v>
      </c>
      <c r="AB714" s="30">
        <v>28</v>
      </c>
      <c r="AC714" s="29">
        <v>3.5709999999999999E-2</v>
      </c>
      <c r="AD714" s="30">
        <v>51</v>
      </c>
      <c r="AE714" s="29">
        <v>9.8040000000000002E-2</v>
      </c>
      <c r="AF714" s="33">
        <v>1.0840000000000001</v>
      </c>
      <c r="AG714" s="33">
        <v>1.1120000000000001</v>
      </c>
      <c r="AH714" s="33">
        <v>1.1559999999999999</v>
      </c>
      <c r="AI714" s="33">
        <v>1.2829999999999999</v>
      </c>
      <c r="AJ714" s="33">
        <v>1.2529999999999999</v>
      </c>
      <c r="AK714" s="34">
        <v>1.556</v>
      </c>
      <c r="AL714" s="29">
        <v>0</v>
      </c>
      <c r="AM714" s="29">
        <v>0</v>
      </c>
      <c r="AN714" s="50">
        <v>119199</v>
      </c>
      <c r="AO714" s="30">
        <v>2234.1999999999998</v>
      </c>
      <c r="AP714" s="29">
        <v>0.89154</v>
      </c>
      <c r="AQ714" s="29">
        <v>1</v>
      </c>
      <c r="AR714" s="29">
        <v>0.10299999999999999</v>
      </c>
      <c r="AS714" s="54">
        <v>24</v>
      </c>
      <c r="AT714" s="29">
        <v>0.11538</v>
      </c>
      <c r="AU714" s="29">
        <v>0.1032</v>
      </c>
      <c r="AV714" s="54">
        <v>26</v>
      </c>
      <c r="AW714" s="29">
        <v>3.8460000000000001E-2</v>
      </c>
    </row>
    <row r="715" spans="1:49" x14ac:dyDescent="0.2">
      <c r="A715" s="17" t="str">
        <f t="shared" si="20"/>
        <v>ESG</v>
      </c>
      <c r="B715" s="17" t="str">
        <f>IF(AND(OR(NOT(IsForecastDateRestricted),AND(D715&gt;=StartDate,D715&lt;=EndDate)),OR(NOT(IsTargetDateRestricted),AND(F715&gt;=FirstTargetDate,F715&lt;=EndTargetDate)),
OR(AND(Is1Week,E715="1 wk ahead inc death"),AND(Is2Week,E715="2 wk ahead inc death"),AND(Is3Week,E715="3 wk ahead inc death"),AND(Is4Week,E715="4 wk ahead inc death")),
OR(NOT(IsActiveModelsOnly),_xlfn.XLOOKUP(C715,'Model Analyzer'!B$4:B$100,'Model Analyzer'!C$4:C$100))),EvalData!C715,"NA")</f>
        <v>ESG</v>
      </c>
      <c r="C715" s="17" t="s">
        <v>40</v>
      </c>
      <c r="D715" s="36" t="d">
        <v>2020-08-17</v>
      </c>
      <c r="E715" s="17" t="s">
        <v>11</v>
      </c>
      <c r="F715" s="36" t="d">
        <v>2020-08-22</v>
      </c>
      <c r="G715" s="26">
        <v>-2143</v>
      </c>
      <c r="H715" s="27">
        <v>-0.378</v>
      </c>
      <c r="I715" s="28">
        <v>-0.3145</v>
      </c>
      <c r="J715" s="28">
        <v>-0.45878999999999998</v>
      </c>
      <c r="K715" s="29">
        <v>0</v>
      </c>
      <c r="L715" s="30">
        <v>30</v>
      </c>
      <c r="M715" s="29">
        <v>6.4519999999999994E-2</v>
      </c>
      <c r="N715" s="30">
        <v>50</v>
      </c>
      <c r="O715" s="26">
        <v>34.159999999999997</v>
      </c>
      <c r="P715" s="26">
        <v>1058.94</v>
      </c>
      <c r="Q715" s="26">
        <v>48.12</v>
      </c>
      <c r="R715" s="31">
        <v>0.43142000000000003</v>
      </c>
      <c r="S715" s="32">
        <v>-0.43858000000000003</v>
      </c>
      <c r="T715" s="29">
        <v>0.72714000000000001</v>
      </c>
      <c r="U715" s="29">
        <v>-0.62273999999999996</v>
      </c>
      <c r="V715" s="29">
        <v>0.24</v>
      </c>
      <c r="W715" s="29">
        <v>0.28000000000000003</v>
      </c>
      <c r="X715" s="30">
        <v>100.23</v>
      </c>
      <c r="Y715" s="29">
        <v>0.39862999999999998</v>
      </c>
      <c r="Z715" s="29">
        <v>0.52629000000000004</v>
      </c>
      <c r="AA715" s="29">
        <v>0.03</v>
      </c>
      <c r="AB715" s="30">
        <v>29</v>
      </c>
      <c r="AC715" s="29">
        <v>0</v>
      </c>
      <c r="AD715" s="30">
        <v>50</v>
      </c>
      <c r="AE715" s="29">
        <v>0.14000000000000001</v>
      </c>
      <c r="AF715" s="33">
        <v>1.0580000000000001</v>
      </c>
      <c r="AG715" s="33">
        <v>1.097</v>
      </c>
      <c r="AH715" s="33">
        <v>1.161</v>
      </c>
      <c r="AI715" s="33">
        <v>1.282</v>
      </c>
      <c r="AJ715" s="33">
        <v>1.321</v>
      </c>
      <c r="AK715" s="34">
        <v>1.7</v>
      </c>
      <c r="AL715" s="29">
        <v>0</v>
      </c>
      <c r="AM715" s="29">
        <v>0</v>
      </c>
      <c r="AN715" s="50">
        <v>87650</v>
      </c>
      <c r="AO715" s="30">
        <v>687.2</v>
      </c>
      <c r="AP715" s="29">
        <v>0.88648000000000005</v>
      </c>
      <c r="AQ715" s="29">
        <v>1</v>
      </c>
      <c r="AR715" s="29">
        <v>0.14399999999999999</v>
      </c>
      <c r="AS715" s="54">
        <v>22</v>
      </c>
      <c r="AT715" s="29">
        <v>0.19231000000000001</v>
      </c>
      <c r="AU715" s="29">
        <v>0.14448</v>
      </c>
      <c r="AV715" s="54">
        <v>25</v>
      </c>
      <c r="AW715" s="29">
        <v>7.6920000000000002E-2</v>
      </c>
    </row>
    <row r="716" spans="1:49" x14ac:dyDescent="0.2">
      <c r="A716" s="17" t="str">
        <f t="shared" si="20"/>
        <v>GT-DeepCOVID</v>
      </c>
      <c r="B716" s="17" t="str">
        <f>IF(AND(OR(NOT(IsForecastDateRestricted),AND(D716&gt;=StartDate,D716&lt;=EndDate)),OR(NOT(IsTargetDateRestricted),AND(F716&gt;=FirstTargetDate,F716&lt;=EndTargetDate)),
OR(AND(Is1Week,E716="1 wk ahead inc death"),AND(Is2Week,E716="2 wk ahead inc death"),AND(Is3Week,E716="3 wk ahead inc death"),AND(Is4Week,E716="4 wk ahead inc death")),
OR(NOT(IsActiveModelsOnly),_xlfn.XLOOKUP(C716,'Model Analyzer'!B$4:B$100,'Model Analyzer'!C$4:C$100))),EvalData!C716,"NA")</f>
        <v>GT-DeepCOVID</v>
      </c>
      <c r="C716" s="17" t="s">
        <v>17</v>
      </c>
      <c r="D716" s="36" t="d">
        <v>2020-08-17</v>
      </c>
      <c r="E716" s="17" t="s">
        <v>11</v>
      </c>
      <c r="F716" s="36" t="d">
        <v>2020-08-22</v>
      </c>
      <c r="G716" s="30">
        <v>251</v>
      </c>
      <c r="H716" s="32">
        <v>3.5999999999999997E-2</v>
      </c>
      <c r="I716" s="28">
        <v>3.6839999999999998E-2</v>
      </c>
      <c r="J716" s="28">
        <v>3.6839999999999998E-2</v>
      </c>
      <c r="K716" s="29">
        <v>1</v>
      </c>
      <c r="L716" s="30">
        <v>11</v>
      </c>
      <c r="M716" s="29">
        <v>0.67742000000000002</v>
      </c>
      <c r="N716" s="30">
        <v>46</v>
      </c>
      <c r="O716" s="30">
        <v>13.06</v>
      </c>
      <c r="P716" s="30">
        <v>1304.3900000000001</v>
      </c>
      <c r="Q716" s="30">
        <v>30.87</v>
      </c>
      <c r="R716" s="38">
        <v>0.26499</v>
      </c>
      <c r="S716" s="32">
        <v>0</v>
      </c>
      <c r="T716" s="29">
        <v>0.59114999999999995</v>
      </c>
      <c r="U716" s="29">
        <v>5.4010000000000002E-2</v>
      </c>
      <c r="V716" s="29">
        <v>0.39129999999999998</v>
      </c>
      <c r="W716" s="29">
        <v>0.13042999999999999</v>
      </c>
      <c r="X716" s="30">
        <v>69.2</v>
      </c>
      <c r="Y716" s="29">
        <v>0.48286000000000001</v>
      </c>
      <c r="Z716" s="29">
        <v>0.38064999999999999</v>
      </c>
      <c r="AA716" s="29">
        <v>0.38900000000000001</v>
      </c>
      <c r="AB716" s="30">
        <v>18</v>
      </c>
      <c r="AC716" s="29">
        <v>0.39285999999999999</v>
      </c>
      <c r="AD716" s="30">
        <v>46</v>
      </c>
      <c r="AE716" s="29">
        <v>0.84782999999999997</v>
      </c>
      <c r="AF716" s="33">
        <v>1.901</v>
      </c>
      <c r="AG716" s="33">
        <v>2.242</v>
      </c>
      <c r="AH716" s="33">
        <v>4.3049999999999997</v>
      </c>
      <c r="AI716" s="33">
        <v>14.64</v>
      </c>
      <c r="AJ716" s="33">
        <v>8.9640000000000004</v>
      </c>
      <c r="AK716" s="34">
        <v>35.832999999999998</v>
      </c>
      <c r="AL716" s="29">
        <v>0.15217</v>
      </c>
      <c r="AM716" s="29">
        <v>0.23913000000000001</v>
      </c>
      <c r="AN716" s="50">
        <v>11735</v>
      </c>
      <c r="AO716" s="30">
        <v>152.19999999999999</v>
      </c>
      <c r="AP716" s="29">
        <v>0.39040999999999998</v>
      </c>
      <c r="AQ716" s="29">
        <v>0.81505000000000005</v>
      </c>
      <c r="AR716" s="29">
        <v>0.433</v>
      </c>
      <c r="AS716" s="54">
        <v>11</v>
      </c>
      <c r="AT716" s="29">
        <v>0.61538000000000004</v>
      </c>
      <c r="AU716" s="29">
        <v>0.77410000000000001</v>
      </c>
      <c r="AV716" s="54">
        <v>12</v>
      </c>
      <c r="AW716" s="29">
        <v>0.57691999999999999</v>
      </c>
    </row>
    <row r="717" spans="1:49" x14ac:dyDescent="0.2">
      <c r="A717" s="17" t="str">
        <f t="shared" si="20"/>
        <v>ISU</v>
      </c>
      <c r="B717" s="17" t="str">
        <f>IF(AND(OR(NOT(IsForecastDateRestricted),AND(D717&gt;=StartDate,D717&lt;=EndDate)),OR(NOT(IsTargetDateRestricted),AND(F717&gt;=FirstTargetDate,F717&lt;=EndTargetDate)),
OR(AND(Is1Week,E717="1 wk ahead inc death"),AND(Is2Week,E717="2 wk ahead inc death"),AND(Is3Week,E717="3 wk ahead inc death"),AND(Is4Week,E717="4 wk ahead inc death")),
OR(NOT(IsActiveModelsOnly),_xlfn.XLOOKUP(C717,'Model Analyzer'!B$4:B$100,'Model Analyzer'!C$4:C$100))),EvalData!C717,"NA")</f>
        <v>ISU</v>
      </c>
      <c r="C717" s="17" t="s">
        <v>41</v>
      </c>
      <c r="D717" s="36" t="d">
        <v>2020-08-17</v>
      </c>
      <c r="E717" s="17" t="s">
        <v>11</v>
      </c>
      <c r="F717" s="36" t="d">
        <v>2020-08-22</v>
      </c>
      <c r="G717" s="30">
        <v>-208</v>
      </c>
      <c r="H717" s="32">
        <v>-3.1E-2</v>
      </c>
      <c r="I717" s="28">
        <v>-3.0530000000000002E-2</v>
      </c>
      <c r="J717" s="28">
        <v>-3.1489999999999997E-2</v>
      </c>
      <c r="K717" s="29">
        <v>1</v>
      </c>
      <c r="L717" s="30">
        <v>7</v>
      </c>
      <c r="M717" s="29">
        <v>0.80645</v>
      </c>
      <c r="N717" s="30">
        <v>49</v>
      </c>
      <c r="O717" s="30">
        <v>20.6</v>
      </c>
      <c r="P717" s="30">
        <v>754.07</v>
      </c>
      <c r="Q717" s="30">
        <v>35.119999999999997</v>
      </c>
      <c r="R717" s="38">
        <v>0.29303000000000001</v>
      </c>
      <c r="S717" s="32">
        <v>-9.5310000000000006E-2</v>
      </c>
      <c r="T717" s="29">
        <v>0.59196000000000004</v>
      </c>
      <c r="U717" s="29">
        <v>-0.21357999999999999</v>
      </c>
      <c r="V717" s="29">
        <v>0.34694000000000003</v>
      </c>
      <c r="W717" s="29">
        <v>0.18367</v>
      </c>
      <c r="X717" s="30">
        <v>62.92</v>
      </c>
      <c r="Y717" s="29">
        <v>0.38708999999999999</v>
      </c>
      <c r="Z717" s="29">
        <v>0.40455000000000002</v>
      </c>
      <c r="AA717" s="29">
        <v>0.186</v>
      </c>
      <c r="AB717" s="30">
        <v>21</v>
      </c>
      <c r="AC717" s="29">
        <v>0.28571000000000002</v>
      </c>
      <c r="AD717" s="30">
        <v>49</v>
      </c>
      <c r="AE717" s="29">
        <v>0.44897999999999999</v>
      </c>
      <c r="AF717" s="33">
        <v>1.357</v>
      </c>
      <c r="AG717" s="33">
        <v>1.538</v>
      </c>
      <c r="AH717" s="33">
        <v>1.8680000000000001</v>
      </c>
      <c r="AI717" s="33">
        <v>2.5129999999999999</v>
      </c>
      <c r="AJ717" s="33">
        <v>2.2999999999999998</v>
      </c>
      <c r="AK717" s="34">
        <v>4.4000000000000004</v>
      </c>
      <c r="AL717" s="29">
        <v>6.1219999999999997E-2</v>
      </c>
      <c r="AM717" s="29">
        <v>2.0410000000000001E-2</v>
      </c>
      <c r="AN717" s="50">
        <v>33540</v>
      </c>
      <c r="AO717" s="30">
        <v>311.89999999999998</v>
      </c>
      <c r="AP717" s="29">
        <v>0.65841000000000005</v>
      </c>
      <c r="AQ717" s="29">
        <v>1</v>
      </c>
      <c r="AR717" s="29">
        <v>0.372</v>
      </c>
      <c r="AS717" s="54">
        <v>15</v>
      </c>
      <c r="AT717" s="29">
        <v>0.46154000000000001</v>
      </c>
      <c r="AU717" s="29">
        <v>0.45407999999999998</v>
      </c>
      <c r="AV717" s="54">
        <v>21</v>
      </c>
      <c r="AW717" s="29">
        <v>0.23077</v>
      </c>
    </row>
    <row r="718" spans="1:49" x14ac:dyDescent="0.2">
      <c r="A718" s="17" t="str">
        <f t="shared" si="20"/>
        <v>JCB</v>
      </c>
      <c r="B718" s="17" t="str">
        <f>IF(AND(OR(NOT(IsForecastDateRestricted),AND(D718&gt;=StartDate,D718&lt;=EndDate)),OR(NOT(IsTargetDateRestricted),AND(F718&gt;=FirstTargetDate,F718&lt;=EndTargetDate)),
OR(AND(Is1Week,E718="1 wk ahead inc death"),AND(Is2Week,E718="2 wk ahead inc death"),AND(Is3Week,E718="3 wk ahead inc death"),AND(Is4Week,E718="4 wk ahead inc death")),
OR(NOT(IsActiveModelsOnly),_xlfn.XLOOKUP(C718,'Model Analyzer'!B$4:B$100,'Model Analyzer'!C$4:C$100))),EvalData!C718,"NA")</f>
        <v>JCB</v>
      </c>
      <c r="C718" s="17" t="s">
        <v>45</v>
      </c>
      <c r="D718" s="36" t="d">
        <v>2020-08-17</v>
      </c>
      <c r="E718" s="17" t="s">
        <v>11</v>
      </c>
      <c r="F718" s="36" t="d">
        <v>2020-08-22</v>
      </c>
      <c r="G718" s="30">
        <v>370</v>
      </c>
      <c r="H718" s="32">
        <v>5.2999999999999999E-2</v>
      </c>
      <c r="I718" s="28">
        <v>5.4300000000000001E-2</v>
      </c>
      <c r="J718" s="28">
        <v>5.4300000000000001E-2</v>
      </c>
      <c r="K718" s="29">
        <v>0.9</v>
      </c>
      <c r="L718" s="30">
        <v>17</v>
      </c>
      <c r="M718" s="29">
        <v>0.48387000000000002</v>
      </c>
      <c r="N718" s="30">
        <v>51</v>
      </c>
      <c r="O718" s="30">
        <v>8.43</v>
      </c>
      <c r="P718" s="30">
        <v>492.07</v>
      </c>
      <c r="Q718" s="30">
        <v>21.22</v>
      </c>
      <c r="R718" s="38">
        <v>0.22517000000000001</v>
      </c>
      <c r="S718" s="32">
        <v>8.516E-2</v>
      </c>
      <c r="T718" s="29">
        <v>0.39855000000000002</v>
      </c>
      <c r="U718" s="29">
        <v>4.53E-2</v>
      </c>
      <c r="V718" s="29">
        <v>0.56862999999999997</v>
      </c>
      <c r="W718" s="29">
        <v>5.8819999999999997E-2</v>
      </c>
      <c r="X718" s="30">
        <v>37.67</v>
      </c>
      <c r="Y718" s="29">
        <v>0.30881999999999998</v>
      </c>
      <c r="Z718" s="29">
        <v>0.27149000000000001</v>
      </c>
      <c r="AA718" s="29">
        <v>0.63400000000000001</v>
      </c>
      <c r="AB718" s="30">
        <v>9</v>
      </c>
      <c r="AC718" s="29">
        <v>0.71428999999999998</v>
      </c>
    </row>
    <row r="719" spans="1:49" x14ac:dyDescent="0.2">
      <c r="A719" s="17" t="str">
        <f t="shared" si="20"/>
        <v>JHU</v>
      </c>
      <c r="B719" s="17" t="str">
        <f>IF(AND(OR(NOT(IsForecastDateRestricted),AND(D719&gt;=StartDate,D719&lt;=EndDate)),OR(NOT(IsTargetDateRestricted),AND(F719&gt;=FirstTargetDate,F719&lt;=EndTargetDate)),
OR(AND(Is1Week,E719="1 wk ahead inc death"),AND(Is2Week,E719="2 wk ahead inc death"),AND(Is3Week,E719="3 wk ahead inc death"),AND(Is4Week,E719="4 wk ahead inc death")),
OR(NOT(IsActiveModelsOnly),_xlfn.XLOOKUP(C719,'Model Analyzer'!B$4:B$100,'Model Analyzer'!C$4:C$100))),EvalData!C719,"NA")</f>
        <v>JHU</v>
      </c>
      <c r="C719" s="17" t="s">
        <v>19</v>
      </c>
      <c r="D719" s="36" t="d">
        <v>2020-08-17</v>
      </c>
      <c r="E719" s="17" t="s">
        <v>11</v>
      </c>
      <c r="F719" s="36" t="d">
        <v>2020-08-22</v>
      </c>
      <c r="G719" s="30">
        <v>1529</v>
      </c>
      <c r="H719" s="32">
        <v>0.20200000000000001</v>
      </c>
      <c r="I719" s="28">
        <v>0.22439000000000001</v>
      </c>
      <c r="J719" s="28">
        <v>0.22439000000000001</v>
      </c>
      <c r="K719" s="29">
        <v>0.75</v>
      </c>
      <c r="L719" s="30">
        <v>24</v>
      </c>
      <c r="M719" s="29">
        <v>0.25806000000000001</v>
      </c>
      <c r="N719" s="30">
        <v>51</v>
      </c>
      <c r="O719" s="30">
        <v>26.73</v>
      </c>
      <c r="P719" s="30">
        <v>2270.66</v>
      </c>
      <c r="Q719" s="30">
        <v>44.76</v>
      </c>
      <c r="R719" s="38">
        <v>0.40727000000000002</v>
      </c>
      <c r="S719" s="32">
        <v>0.42566999999999999</v>
      </c>
      <c r="T719" s="29">
        <v>0.98494000000000004</v>
      </c>
      <c r="U719" s="29">
        <v>0.82428999999999997</v>
      </c>
      <c r="V719" s="29">
        <v>0.27450999999999998</v>
      </c>
      <c r="W719" s="29">
        <v>0.35293999999999998</v>
      </c>
      <c r="X719" s="30">
        <v>63.13</v>
      </c>
      <c r="Y719" s="29">
        <v>0.96645000000000003</v>
      </c>
      <c r="Z719" s="29">
        <v>0.54859999999999998</v>
      </c>
      <c r="AA719" s="29">
        <v>3.5000000000000003E-2</v>
      </c>
      <c r="AB719" s="30">
        <v>27</v>
      </c>
      <c r="AC719" s="29">
        <v>7.1429999999999993E-2</v>
      </c>
      <c r="AD719" s="30">
        <v>51</v>
      </c>
      <c r="AE719" s="29">
        <v>0.88234999999999997</v>
      </c>
      <c r="AF719" s="33">
        <v>2.69</v>
      </c>
      <c r="AG719" s="33">
        <v>3.306</v>
      </c>
      <c r="AH719" s="33">
        <v>7.6390000000000002</v>
      </c>
      <c r="AI719" s="33">
        <v>22.594000000000001</v>
      </c>
      <c r="AJ719" s="33">
        <v>15.35</v>
      </c>
      <c r="AK719" s="34">
        <v>54.375</v>
      </c>
      <c r="AL719" s="29">
        <v>0.29411999999999999</v>
      </c>
      <c r="AM719" s="29">
        <v>0.35293999999999998</v>
      </c>
      <c r="AN719" s="50">
        <v>16144</v>
      </c>
      <c r="AO719" s="30">
        <v>327.2</v>
      </c>
      <c r="AP719" s="29">
        <v>0.26910000000000001</v>
      </c>
      <c r="AQ719" s="29">
        <v>0.56179999999999997</v>
      </c>
      <c r="AR719" s="29">
        <v>0.248</v>
      </c>
      <c r="AS719" s="54">
        <v>19</v>
      </c>
      <c r="AT719" s="29">
        <v>0.30769000000000002</v>
      </c>
      <c r="AU719" s="29">
        <v>0.73677999999999999</v>
      </c>
      <c r="AV719" s="54">
        <v>14</v>
      </c>
      <c r="AW719" s="29">
        <v>0.5</v>
      </c>
    </row>
    <row r="720" spans="1:49" x14ac:dyDescent="0.2">
      <c r="A720" s="17" t="str">
        <f t="shared" si="20"/>
        <v>Karlen</v>
      </c>
      <c r="B720" s="17" t="str">
        <f>IF(AND(OR(NOT(IsForecastDateRestricted),AND(D720&gt;=StartDate,D720&lt;=EndDate)),OR(NOT(IsTargetDateRestricted),AND(F720&gt;=FirstTargetDate,F720&lt;=EndTargetDate)),
OR(AND(Is1Week,E720="1 wk ahead inc death"),AND(Is2Week,E720="2 wk ahead inc death"),AND(Is3Week,E720="3 wk ahead inc death"),AND(Is4Week,E720="4 wk ahead inc death")),
OR(NOT(IsActiveModelsOnly),_xlfn.XLOOKUP(C720,'Model Analyzer'!B$4:B$100,'Model Analyzer'!C$4:C$100))),EvalData!C720,"NA")</f>
        <v>Karlen</v>
      </c>
      <c r="C720" s="17" t="s">
        <v>46</v>
      </c>
      <c r="D720" s="36" t="d">
        <v>2020-08-17</v>
      </c>
      <c r="E720" s="17" t="s">
        <v>11</v>
      </c>
      <c r="F720" s="36" t="d">
        <v>2020-08-22</v>
      </c>
      <c r="G720" s="26">
        <v>1264</v>
      </c>
      <c r="H720" s="27">
        <v>0.17</v>
      </c>
      <c r="I720" s="28">
        <v>0.1855</v>
      </c>
      <c r="J720" s="28">
        <v>0.1855</v>
      </c>
      <c r="K720" s="29">
        <v>0.75</v>
      </c>
      <c r="L720" s="30">
        <v>21</v>
      </c>
      <c r="M720" s="29">
        <v>0.35483999999999999</v>
      </c>
      <c r="N720" s="30">
        <v>51</v>
      </c>
      <c r="O720" s="26">
        <v>8.35</v>
      </c>
      <c r="P720" s="26">
        <v>737.27</v>
      </c>
      <c r="Q720" s="26">
        <v>33.799999999999997</v>
      </c>
      <c r="R720" s="31">
        <v>0.23083000000000001</v>
      </c>
      <c r="S720" s="32">
        <v>0.13778000000000001</v>
      </c>
      <c r="T720" s="29">
        <v>0.41688999999999998</v>
      </c>
      <c r="U720" s="29">
        <v>0.10667</v>
      </c>
      <c r="V720" s="29">
        <v>0.41176000000000001</v>
      </c>
      <c r="W720" s="29">
        <v>5.8819999999999997E-2</v>
      </c>
      <c r="X720" s="30">
        <v>74.84</v>
      </c>
      <c r="Y720" s="29">
        <v>0.34399999999999997</v>
      </c>
      <c r="Z720" s="29">
        <v>0.30029</v>
      </c>
      <c r="AA720" s="29">
        <v>0.499</v>
      </c>
      <c r="AB720" s="30">
        <v>14</v>
      </c>
      <c r="AC720" s="29">
        <v>0.53571000000000002</v>
      </c>
      <c r="AD720" s="30">
        <v>51</v>
      </c>
      <c r="AE720" s="29">
        <v>0.68627000000000005</v>
      </c>
      <c r="AF720" s="33">
        <v>1.508</v>
      </c>
      <c r="AG720" s="33">
        <v>1.7949999999999999</v>
      </c>
      <c r="AH720" s="33">
        <v>2.29</v>
      </c>
      <c r="AI720" s="33">
        <v>9.6069999999999993</v>
      </c>
      <c r="AJ720" s="33">
        <v>9.8759999999999994</v>
      </c>
      <c r="AK720" s="34">
        <v>29</v>
      </c>
      <c r="AL720" s="29">
        <v>5.8819999999999997E-2</v>
      </c>
      <c r="AM720" s="29">
        <v>0.25490000000000002</v>
      </c>
      <c r="AN720" s="50">
        <v>23420</v>
      </c>
      <c r="AO720" s="30">
        <v>217.1</v>
      </c>
      <c r="AP720" s="29">
        <v>0.50053999999999998</v>
      </c>
      <c r="AQ720" s="29">
        <v>1</v>
      </c>
      <c r="AR720" s="29">
        <v>0.39200000000000002</v>
      </c>
      <c r="AS720" s="54">
        <v>14</v>
      </c>
      <c r="AT720" s="29">
        <v>0.5</v>
      </c>
      <c r="AU720" s="29">
        <v>0.72238999999999998</v>
      </c>
      <c r="AV720" s="54">
        <v>16</v>
      </c>
      <c r="AW720" s="29">
        <v>0.42308000000000001</v>
      </c>
    </row>
    <row r="721" spans="1:49" x14ac:dyDescent="0.2">
      <c r="A721" s="17" t="str">
        <f t="shared" si="20"/>
        <v>LANL</v>
      </c>
      <c r="B721" s="17" t="str">
        <f>IF(AND(OR(NOT(IsForecastDateRestricted),AND(D721&gt;=StartDate,D721&lt;=EndDate)),OR(NOT(IsTargetDateRestricted),AND(F721&gt;=FirstTargetDate,F721&lt;=EndTargetDate)),
OR(AND(Is1Week,E721="1 wk ahead inc death"),AND(Is2Week,E721="2 wk ahead inc death"),AND(Is3Week,E721="3 wk ahead inc death"),AND(Is4Week,E721="4 wk ahead inc death")),
OR(NOT(IsActiveModelsOnly),_xlfn.XLOOKUP(C721,'Model Analyzer'!B$4:B$100,'Model Analyzer'!C$4:C$100))),EvalData!C721,"NA")</f>
        <v>LANL</v>
      </c>
      <c r="C721" s="17" t="s">
        <v>20</v>
      </c>
      <c r="D721" s="36" t="d">
        <v>2020-08-17</v>
      </c>
      <c r="E721" s="17" t="s">
        <v>11</v>
      </c>
      <c r="F721" s="36" t="d">
        <v>2020-08-22</v>
      </c>
      <c r="G721" s="26">
        <v>-1456</v>
      </c>
      <c r="H721" s="27">
        <v>-0.24</v>
      </c>
      <c r="I721" s="28">
        <v>-0.21368000000000001</v>
      </c>
      <c r="J721" s="28">
        <v>-0.27173999999999998</v>
      </c>
      <c r="K721" s="29">
        <v>0.75</v>
      </c>
      <c r="L721" s="30">
        <v>27</v>
      </c>
      <c r="M721" s="29">
        <v>0.16128999999999999</v>
      </c>
      <c r="N721" s="30">
        <v>51</v>
      </c>
      <c r="O721" s="26">
        <v>16.16</v>
      </c>
      <c r="P721" s="26">
        <v>618.84</v>
      </c>
      <c r="Q721" s="26">
        <v>33</v>
      </c>
      <c r="R721" s="31">
        <v>0.35087000000000002</v>
      </c>
      <c r="S721" s="32">
        <v>-0.33922000000000002</v>
      </c>
      <c r="T721" s="29">
        <v>0.67596000000000001</v>
      </c>
      <c r="U721" s="29">
        <v>-0.54971999999999999</v>
      </c>
      <c r="V721" s="29">
        <v>0.25490000000000002</v>
      </c>
      <c r="W721" s="29">
        <v>0.15686</v>
      </c>
      <c r="X721" s="30">
        <v>65.67</v>
      </c>
      <c r="Y721" s="29">
        <v>0.34698000000000001</v>
      </c>
      <c r="Z721" s="29">
        <v>0.40920000000000001</v>
      </c>
      <c r="AA721" s="29">
        <v>0.247</v>
      </c>
      <c r="AB721" s="30">
        <v>20</v>
      </c>
      <c r="AC721" s="29">
        <v>0.32142999999999999</v>
      </c>
      <c r="AD721" s="30">
        <v>51</v>
      </c>
      <c r="AE721" s="29">
        <v>1</v>
      </c>
      <c r="AF721" s="33">
        <v>4.0220000000000002</v>
      </c>
      <c r="AG721" s="33">
        <v>6.1189999999999998</v>
      </c>
      <c r="AH721" s="33">
        <v>9.5</v>
      </c>
      <c r="AI721" s="33">
        <v>17.363</v>
      </c>
      <c r="AJ721" s="33">
        <v>23.25</v>
      </c>
      <c r="AK721" s="34">
        <v>44</v>
      </c>
      <c r="AL721" s="29">
        <v>0.39216000000000001</v>
      </c>
      <c r="AM721" s="29">
        <v>0.47059000000000001</v>
      </c>
      <c r="AN721" s="50">
        <v>8277</v>
      </c>
      <c r="AO721" s="30">
        <v>124.5</v>
      </c>
      <c r="AP721" s="29">
        <v>0.20493</v>
      </c>
      <c r="AQ721" s="29">
        <v>0.42781999999999998</v>
      </c>
      <c r="AR721" s="29">
        <v>0.14399999999999999</v>
      </c>
      <c r="AS721" s="54">
        <v>22</v>
      </c>
      <c r="AT721" s="29">
        <v>0.19231000000000001</v>
      </c>
      <c r="AU721" s="29">
        <v>0.67261000000000004</v>
      </c>
      <c r="AV721" s="54">
        <v>17</v>
      </c>
      <c r="AW721" s="29">
        <v>0.38462000000000002</v>
      </c>
    </row>
    <row r="722" spans="1:49" x14ac:dyDescent="0.2">
      <c r="A722" s="17" t="str">
        <f t="shared" si="20"/>
        <v>LNQ</v>
      </c>
      <c r="B722" s="17" t="str">
        <f>IF(AND(OR(NOT(IsForecastDateRestricted),AND(D722&gt;=StartDate,D722&lt;=EndDate)),OR(NOT(IsTargetDateRestricted),AND(F722&gt;=FirstTargetDate,F722&lt;=EndTargetDate)),
OR(AND(Is1Week,E722="1 wk ahead inc death"),AND(Is2Week,E722="2 wk ahead inc death"),AND(Is3Week,E722="3 wk ahead inc death"),AND(Is4Week,E722="4 wk ahead inc death")),
OR(NOT(IsActiveModelsOnly),_xlfn.XLOOKUP(C722,'Model Analyzer'!B$4:B$100,'Model Analyzer'!C$4:C$100))),EvalData!C722,"NA")</f>
        <v>LNQ</v>
      </c>
      <c r="C722" s="17" t="s">
        <v>47</v>
      </c>
      <c r="D722" s="36" t="d">
        <v>2020-08-17</v>
      </c>
      <c r="E722" s="17" t="s">
        <v>11</v>
      </c>
      <c r="F722" s="36" t="d">
        <v>2020-08-22</v>
      </c>
      <c r="G722" s="26">
        <v>300</v>
      </c>
      <c r="H722" s="27">
        <v>4.2999999999999997E-2</v>
      </c>
      <c r="I722" s="28">
        <v>4.403E-2</v>
      </c>
      <c r="J722" s="28">
        <v>4.403E-2</v>
      </c>
      <c r="K722" s="29">
        <v>1</v>
      </c>
      <c r="L722" s="30">
        <v>13</v>
      </c>
      <c r="M722" s="29">
        <v>0.6129</v>
      </c>
      <c r="N722" s="30">
        <v>51</v>
      </c>
      <c r="O722" s="26">
        <v>24.8</v>
      </c>
      <c r="P722" s="26">
        <v>235.37</v>
      </c>
      <c r="Q722" s="26">
        <v>15.71</v>
      </c>
      <c r="R722" s="31">
        <v>0.17990999999999999</v>
      </c>
      <c r="S722" s="32">
        <v>-0.14208000000000001</v>
      </c>
      <c r="T722" s="29">
        <v>0.28126000000000001</v>
      </c>
      <c r="U722" s="29">
        <v>-0.17221</v>
      </c>
      <c r="V722" s="29">
        <v>0.58823999999999999</v>
      </c>
      <c r="W722" s="29">
        <v>0.13725000000000001</v>
      </c>
      <c r="X722" s="30">
        <v>29.53</v>
      </c>
      <c r="Y722" s="29">
        <v>0.27073000000000003</v>
      </c>
      <c r="Z722" s="29">
        <v>0.36721999999999999</v>
      </c>
      <c r="AA722" s="29">
        <v>0.46500000000000002</v>
      </c>
      <c r="AB722" s="30">
        <v>15</v>
      </c>
      <c r="AC722" s="29">
        <v>0.5</v>
      </c>
      <c r="AD722" s="30">
        <v>51</v>
      </c>
      <c r="AE722" s="29">
        <v>1</v>
      </c>
      <c r="AF722" s="33">
        <v>7.1139999999999999</v>
      </c>
      <c r="AG722" s="33">
        <v>9.3979999999999997</v>
      </c>
      <c r="AH722" s="33">
        <v>21.556000000000001</v>
      </c>
      <c r="AI722" s="33">
        <v>40.121000000000002</v>
      </c>
      <c r="AJ722" s="33">
        <v>46.332999999999998</v>
      </c>
      <c r="AK722" s="34">
        <v>110</v>
      </c>
      <c r="AL722" s="29">
        <v>0.27450999999999998</v>
      </c>
      <c r="AM722" s="29">
        <v>0.68627000000000005</v>
      </c>
      <c r="AN722" s="50">
        <v>12442</v>
      </c>
      <c r="AO722" s="30">
        <v>158.4</v>
      </c>
      <c r="AP722" s="29">
        <v>0.12268999999999999</v>
      </c>
      <c r="AQ722" s="29">
        <v>0.25613000000000002</v>
      </c>
      <c r="AR722" s="29">
        <v>4.1000000000000002E-2</v>
      </c>
      <c r="AS722" s="54">
        <v>26</v>
      </c>
      <c r="AT722" s="29">
        <v>3.8460000000000001E-2</v>
      </c>
      <c r="AU722" s="29">
        <v>0.44666</v>
      </c>
      <c r="AV722" s="54">
        <v>22</v>
      </c>
      <c r="AW722" s="29">
        <v>0.19231000000000001</v>
      </c>
    </row>
    <row r="723" spans="1:49" x14ac:dyDescent="0.2">
      <c r="A723" s="17" t="str">
        <f t="shared" si="20"/>
        <v>MIT-CovAlliance</v>
      </c>
      <c r="B723" s="17" t="str">
        <f>IF(AND(OR(NOT(IsForecastDateRestricted),AND(D723&gt;=StartDate,D723&lt;=EndDate)),OR(NOT(IsTargetDateRestricted),AND(F723&gt;=FirstTargetDate,F723&lt;=EndTargetDate)),
OR(AND(Is1Week,E723="1 wk ahead inc death"),AND(Is2Week,E723="2 wk ahead inc death"),AND(Is3Week,E723="3 wk ahead inc death"),AND(Is4Week,E723="4 wk ahead inc death")),
OR(NOT(IsActiveModelsOnly),_xlfn.XLOOKUP(C723,'Model Analyzer'!B$4:B$100,'Model Analyzer'!C$4:C$100))),EvalData!C723,"NA")</f>
        <v>MIT-CovAlliance</v>
      </c>
      <c r="C723" s="17" t="s">
        <v>22</v>
      </c>
      <c r="D723" s="36" t="d">
        <v>2020-08-17</v>
      </c>
      <c r="E723" s="17" t="s">
        <v>11</v>
      </c>
      <c r="F723" s="36" t="d">
        <v>2020-08-22</v>
      </c>
      <c r="G723" s="30">
        <v>-2203</v>
      </c>
      <c r="H723" s="32">
        <v>-0.39100000000000001</v>
      </c>
      <c r="I723" s="28">
        <v>-0.32329999999999998</v>
      </c>
      <c r="J723" s="28">
        <v>-0.47776999999999997</v>
      </c>
      <c r="K723" s="29">
        <v>0</v>
      </c>
      <c r="L723" s="30">
        <v>31</v>
      </c>
      <c r="M723" s="29">
        <v>3.2259999999999997E-2</v>
      </c>
      <c r="N723" s="30">
        <v>51</v>
      </c>
      <c r="O723" s="30">
        <v>32.96</v>
      </c>
      <c r="P723" s="30">
        <v>1772.31</v>
      </c>
      <c r="Q723" s="30">
        <v>56.08</v>
      </c>
      <c r="R723" s="38">
        <v>0.38297999999999999</v>
      </c>
      <c r="S723" s="32">
        <v>-3.7949999999999998E-2</v>
      </c>
      <c r="T723" s="29">
        <v>0.93710000000000004</v>
      </c>
      <c r="U723" s="29">
        <v>-0.50495999999999996</v>
      </c>
      <c r="V723" s="29">
        <v>0.41176000000000001</v>
      </c>
      <c r="W723" s="29">
        <v>0.33333000000000002</v>
      </c>
      <c r="X723" s="30">
        <v>146.13</v>
      </c>
      <c r="Y723" s="29">
        <v>0.45350000000000001</v>
      </c>
      <c r="Z723" s="29">
        <v>0.49953999999999998</v>
      </c>
      <c r="AA723" s="29">
        <v>0.16</v>
      </c>
      <c r="AB723" s="30">
        <v>22</v>
      </c>
      <c r="AC723" s="29">
        <v>0.25</v>
      </c>
      <c r="AD723" s="30">
        <v>51</v>
      </c>
      <c r="AE723" s="29">
        <v>0.90195999999999998</v>
      </c>
      <c r="AF723" s="33">
        <v>10.6</v>
      </c>
      <c r="AG723" s="33">
        <v>13.07</v>
      </c>
      <c r="AH723" s="33">
        <v>13.222</v>
      </c>
      <c r="AI723" s="33">
        <v>14.13</v>
      </c>
      <c r="AJ723" s="33">
        <v>14.478999999999999</v>
      </c>
      <c r="AK723" s="34">
        <v>19.5</v>
      </c>
      <c r="AL723" s="29">
        <v>0</v>
      </c>
      <c r="AM723" s="29">
        <v>0.88234999999999997</v>
      </c>
      <c r="AN723" s="50">
        <v>20076</v>
      </c>
      <c r="AO723" s="30">
        <v>238.5</v>
      </c>
      <c r="AP723" s="29">
        <v>0.15458</v>
      </c>
      <c r="AQ723" s="29">
        <v>0.32271</v>
      </c>
      <c r="AR723" s="29">
        <v>2.1000000000000001E-2</v>
      </c>
      <c r="AS723" s="54">
        <v>27</v>
      </c>
      <c r="AT723" s="29">
        <v>0</v>
      </c>
      <c r="AU723" s="29">
        <v>0.49070999999999998</v>
      </c>
      <c r="AV723" s="54">
        <v>20</v>
      </c>
      <c r="AW723" s="29">
        <v>0.26923000000000002</v>
      </c>
    </row>
    <row r="724" spans="1:49" x14ac:dyDescent="0.2">
      <c r="A724" s="17" t="str">
        <f t="shared" si="20"/>
        <v>MOBS</v>
      </c>
      <c r="B724" s="17" t="str">
        <f>IF(AND(OR(NOT(IsForecastDateRestricted),AND(D724&gt;=StartDate,D724&lt;=EndDate)),OR(NOT(IsTargetDateRestricted),AND(F724&gt;=FirstTargetDate,F724&lt;=EndTargetDate)),
OR(AND(Is1Week,E724="1 wk ahead inc death"),AND(Is2Week,E724="2 wk ahead inc death"),AND(Is3Week,E724="3 wk ahead inc death"),AND(Is4Week,E724="4 wk ahead inc death")),
OR(NOT(IsActiveModelsOnly),_xlfn.XLOOKUP(C724,'Model Analyzer'!B$4:B$100,'Model Analyzer'!C$4:C$100))),EvalData!C724,"NA")</f>
        <v>MOBS</v>
      </c>
      <c r="C724" s="17" t="s">
        <v>24</v>
      </c>
      <c r="D724" s="36" t="d">
        <v>2020-08-17</v>
      </c>
      <c r="E724" s="17" t="s">
        <v>11</v>
      </c>
      <c r="F724" s="36" t="d">
        <v>2020-08-22</v>
      </c>
      <c r="G724" s="30">
        <v>-1148</v>
      </c>
      <c r="H724" s="32">
        <v>-0.184</v>
      </c>
      <c r="I724" s="28">
        <v>-0.16847999999999999</v>
      </c>
      <c r="J724" s="28">
        <v>-0.20261000000000001</v>
      </c>
      <c r="K724" s="29">
        <v>0.75</v>
      </c>
      <c r="L724" s="30">
        <v>23</v>
      </c>
      <c r="M724" s="29">
        <v>0.29032000000000002</v>
      </c>
      <c r="N724" s="30">
        <v>50</v>
      </c>
      <c r="O724" s="30">
        <v>11.16</v>
      </c>
      <c r="P724" s="30">
        <v>430.27</v>
      </c>
      <c r="Q724" s="30">
        <v>27.86</v>
      </c>
      <c r="R724" s="38">
        <v>0.25874999999999998</v>
      </c>
      <c r="S724" s="32">
        <v>-8.9160000000000003E-2</v>
      </c>
      <c r="T724" s="29">
        <v>0.50212000000000001</v>
      </c>
      <c r="U724" s="29">
        <v>-0.25445000000000001</v>
      </c>
      <c r="V724" s="29">
        <v>0.46</v>
      </c>
      <c r="W724" s="29">
        <v>0.08</v>
      </c>
      <c r="X724" s="30">
        <v>55.57</v>
      </c>
      <c r="Y724" s="29">
        <v>0.29046</v>
      </c>
      <c r="Z724" s="29">
        <v>0.30789</v>
      </c>
      <c r="AA724" s="29">
        <v>0.51</v>
      </c>
      <c r="AB724" s="30">
        <v>12</v>
      </c>
      <c r="AC724" s="29">
        <v>0.60714000000000001</v>
      </c>
      <c r="AD724" s="30">
        <v>50</v>
      </c>
      <c r="AE724" s="29">
        <v>0.84</v>
      </c>
      <c r="AF724" s="33">
        <v>1.893</v>
      </c>
      <c r="AG724" s="33">
        <v>2.29</v>
      </c>
      <c r="AH724" s="33">
        <v>3.0590000000000002</v>
      </c>
      <c r="AI724" s="33">
        <v>16.600999999999999</v>
      </c>
      <c r="AJ724" s="33">
        <v>5</v>
      </c>
      <c r="AK724" s="34">
        <v>8.2100000000000009</v>
      </c>
      <c r="AL724" s="29">
        <v>0.14000000000000001</v>
      </c>
      <c r="AM724" s="29">
        <v>0.08</v>
      </c>
      <c r="AN724" s="50">
        <v>11725</v>
      </c>
      <c r="AO724" s="30">
        <v>158.5</v>
      </c>
      <c r="AP724" s="29">
        <v>0.47236</v>
      </c>
      <c r="AQ724" s="29">
        <v>0.98614000000000002</v>
      </c>
      <c r="AR724" s="29">
        <v>0.64</v>
      </c>
      <c r="AS724" s="54">
        <v>3</v>
      </c>
      <c r="AT724" s="29">
        <v>0.92308000000000001</v>
      </c>
      <c r="AU724" s="29">
        <v>0.86668000000000001</v>
      </c>
      <c r="AV724" s="54">
        <v>8</v>
      </c>
      <c r="AW724" s="29">
        <v>0.73077000000000003</v>
      </c>
    </row>
    <row r="725" spans="1:49" x14ac:dyDescent="0.2">
      <c r="A725" s="17" t="str">
        <f t="shared" si="20"/>
        <v>NotreDame-Mobility</v>
      </c>
      <c r="B725" s="17" t="str">
        <f>IF(AND(OR(NOT(IsForecastDateRestricted),AND(D725&gt;=StartDate,D725&lt;=EndDate)),OR(NOT(IsTargetDateRestricted),AND(F725&gt;=FirstTargetDate,F725&lt;=EndTargetDate)),
OR(AND(Is1Week,E725="1 wk ahead inc death"),AND(Is2Week,E725="2 wk ahead inc death"),AND(Is3Week,E725="3 wk ahead inc death"),AND(Is4Week,E725="4 wk ahead inc death")),
OR(NOT(IsActiveModelsOnly),_xlfn.XLOOKUP(C725,'Model Analyzer'!B$4:B$100,'Model Analyzer'!C$4:C$100))),EvalData!C725,"NA")</f>
        <v>NotreDame-Mobility</v>
      </c>
      <c r="C725" s="17" t="s">
        <v>25</v>
      </c>
      <c r="D725" s="36" t="d">
        <v>2020-08-17</v>
      </c>
      <c r="E725" s="17" t="s">
        <v>11</v>
      </c>
      <c r="F725" s="36" t="d">
        <v>2020-08-22</v>
      </c>
      <c r="G725" s="30">
        <v>335</v>
      </c>
      <c r="H725" s="32">
        <v>4.8000000000000001E-2</v>
      </c>
      <c r="I725" s="28">
        <v>4.9160000000000002E-2</v>
      </c>
      <c r="J725" s="28">
        <v>4.9160000000000002E-2</v>
      </c>
      <c r="K725" s="29">
        <v>1</v>
      </c>
      <c r="L725" s="30">
        <v>14</v>
      </c>
      <c r="M725" s="29">
        <v>0.58065</v>
      </c>
      <c r="N725" s="30">
        <v>51</v>
      </c>
      <c r="O725" s="30">
        <v>12.27</v>
      </c>
      <c r="P725" s="30">
        <v>701.08</v>
      </c>
      <c r="Q725" s="30">
        <v>31.67</v>
      </c>
      <c r="R725" s="38">
        <v>0.33850000000000002</v>
      </c>
      <c r="S725" s="32">
        <v>0.12059</v>
      </c>
      <c r="T725" s="29">
        <v>0.54027999999999998</v>
      </c>
      <c r="U725" s="29">
        <v>4.0640000000000003E-2</v>
      </c>
      <c r="V725" s="29">
        <v>0.37254999999999999</v>
      </c>
      <c r="W725" s="29">
        <v>0.17646999999999999</v>
      </c>
      <c r="X725" s="30">
        <v>57.63</v>
      </c>
      <c r="Y725" s="29">
        <v>0.40592</v>
      </c>
      <c r="Z725" s="29">
        <v>0.36096</v>
      </c>
      <c r="AA725" s="29">
        <v>0.30299999999999999</v>
      </c>
      <c r="AB725" s="30">
        <v>19</v>
      </c>
      <c r="AC725" s="29">
        <v>0.35714000000000001</v>
      </c>
      <c r="AD725" s="30">
        <v>51</v>
      </c>
      <c r="AE725" s="29">
        <v>0.90195999999999998</v>
      </c>
      <c r="AF725" s="33">
        <v>2.8109999999999999</v>
      </c>
      <c r="AG725" s="33">
        <v>3.8090000000000002</v>
      </c>
      <c r="AH725" s="33">
        <v>8.75</v>
      </c>
      <c r="AI725" s="33">
        <v>28.23</v>
      </c>
      <c r="AJ725" s="33">
        <v>47.6</v>
      </c>
      <c r="AK725" s="34">
        <v>69</v>
      </c>
      <c r="AL725" s="29">
        <v>0.15686</v>
      </c>
      <c r="AM725" s="29">
        <v>0.39216000000000001</v>
      </c>
      <c r="AN725" s="50">
        <v>16418</v>
      </c>
      <c r="AO725" s="30">
        <v>181.6</v>
      </c>
      <c r="AP725" s="29">
        <v>0.25673000000000001</v>
      </c>
      <c r="AQ725" s="29">
        <v>0.53596999999999995</v>
      </c>
      <c r="AR725" s="29">
        <v>0.372</v>
      </c>
      <c r="AS725" s="54">
        <v>15</v>
      </c>
      <c r="AT725" s="29">
        <v>0.46154000000000001</v>
      </c>
      <c r="AU725" s="29">
        <v>0.73411000000000004</v>
      </c>
      <c r="AV725" s="54">
        <v>15</v>
      </c>
      <c r="AW725" s="29">
        <v>0.46154000000000001</v>
      </c>
    </row>
    <row r="726" spans="1:49" x14ac:dyDescent="0.2">
      <c r="A726" s="17" t="str">
        <f t="shared" si="20"/>
        <v>Oliver Wyman</v>
      </c>
      <c r="B726" s="17" t="str">
        <f>IF(AND(OR(NOT(IsForecastDateRestricted),AND(D726&gt;=StartDate,D726&lt;=EndDate)),OR(NOT(IsTargetDateRestricted),AND(F726&gt;=FirstTargetDate,F726&lt;=EndTargetDate)),
OR(AND(Is1Week,E726="1 wk ahead inc death"),AND(Is2Week,E726="2 wk ahead inc death"),AND(Is3Week,E726="3 wk ahead inc death"),AND(Is4Week,E726="4 wk ahead inc death")),
OR(NOT(IsActiveModelsOnly),_xlfn.XLOOKUP(C726,'Model Analyzer'!B$4:B$100,'Model Analyzer'!C$4:C$100))),EvalData!C726,"NA")</f>
        <v>Oliver Wyman</v>
      </c>
      <c r="C726" s="17" t="s">
        <v>26</v>
      </c>
      <c r="D726" s="36" t="d">
        <v>2020-08-17</v>
      </c>
      <c r="E726" s="17" t="s">
        <v>11</v>
      </c>
      <c r="F726" s="36" t="d">
        <v>2020-08-22</v>
      </c>
      <c r="G726" s="30">
        <v>-210</v>
      </c>
      <c r="H726" s="32">
        <v>-3.1E-2</v>
      </c>
      <c r="I726" s="28">
        <v>-3.082E-2</v>
      </c>
      <c r="J726" s="28">
        <v>-3.1800000000000002E-2</v>
      </c>
      <c r="K726" s="29">
        <v>1</v>
      </c>
      <c r="L726" s="30">
        <v>8</v>
      </c>
      <c r="M726" s="29">
        <v>0.77419000000000004</v>
      </c>
      <c r="N726" s="30">
        <v>51</v>
      </c>
      <c r="O726" s="30">
        <v>7.69</v>
      </c>
      <c r="P726" s="30">
        <v>227.65</v>
      </c>
      <c r="Q726" s="30">
        <v>17.899999999999999</v>
      </c>
      <c r="R726" s="38">
        <v>0.15731999999999999</v>
      </c>
      <c r="S726" s="32">
        <v>-6.4280000000000004E-2</v>
      </c>
      <c r="T726" s="29">
        <v>0.36414000000000002</v>
      </c>
      <c r="U726" s="29">
        <v>-0.16774</v>
      </c>
      <c r="V726" s="29">
        <v>0.66666999999999998</v>
      </c>
      <c r="W726" s="29">
        <v>5.8819999999999997E-2</v>
      </c>
      <c r="X726" s="30">
        <v>39.4</v>
      </c>
      <c r="Y726" s="29">
        <v>0.21679999999999999</v>
      </c>
      <c r="Z726" s="29">
        <v>0.2266</v>
      </c>
      <c r="AA726" s="29">
        <v>0.78800000000000003</v>
      </c>
      <c r="AB726" s="30">
        <v>2</v>
      </c>
      <c r="AC726" s="29">
        <v>0.96428999999999998</v>
      </c>
      <c r="AD726" s="30">
        <v>51</v>
      </c>
      <c r="AE726" s="29">
        <v>0.96077999999999997</v>
      </c>
      <c r="AF726" s="33">
        <v>2.206</v>
      </c>
      <c r="AG726" s="33">
        <v>2.8170000000000002</v>
      </c>
      <c r="AH726" s="33">
        <v>3.964</v>
      </c>
      <c r="AI726" s="33">
        <v>14.09</v>
      </c>
      <c r="AJ726" s="33">
        <v>10</v>
      </c>
      <c r="AK726" s="34">
        <v>40</v>
      </c>
      <c r="AL726" s="29">
        <v>0.17646999999999999</v>
      </c>
      <c r="AM726" s="29">
        <v>0.23529</v>
      </c>
      <c r="AN726" s="50">
        <v>7564</v>
      </c>
      <c r="AO726" s="30">
        <v>102.5</v>
      </c>
      <c r="AP726" s="29">
        <v>0.36435000000000001</v>
      </c>
      <c r="AQ726" s="29">
        <v>0.76063999999999998</v>
      </c>
      <c r="AR726" s="29">
        <v>0.57799999999999996</v>
      </c>
      <c r="AS726" s="54">
        <v>8</v>
      </c>
      <c r="AT726" s="29">
        <v>0.73077000000000003</v>
      </c>
      <c r="AU726" s="29">
        <v>0.94271000000000005</v>
      </c>
      <c r="AV726" s="54">
        <v>3</v>
      </c>
      <c r="AW726" s="29">
        <v>0.92308000000000001</v>
      </c>
    </row>
    <row r="727" spans="1:49" x14ac:dyDescent="0.2">
      <c r="A727" s="17" t="str">
        <f t="shared" si="20"/>
        <v>PSI</v>
      </c>
      <c r="B727" s="17" t="str">
        <f>IF(AND(OR(NOT(IsForecastDateRestricted),AND(D727&gt;=StartDate,D727&lt;=EndDate)),OR(NOT(IsTargetDateRestricted),AND(F727&gt;=FirstTargetDate,F727&lt;=EndTargetDate)),
OR(AND(Is1Week,E727="1 wk ahead inc death"),AND(Is2Week,E727="2 wk ahead inc death"),AND(Is3Week,E727="3 wk ahead inc death"),AND(Is4Week,E727="4 wk ahead inc death")),
OR(NOT(IsActiveModelsOnly),_xlfn.XLOOKUP(C727,'Model Analyzer'!B$4:B$100,'Model Analyzer'!C$4:C$100))),EvalData!C727,"NA")</f>
        <v>PSI</v>
      </c>
      <c r="C727" s="17" t="s">
        <v>27</v>
      </c>
      <c r="D727" s="36" t="d">
        <v>2020-08-17</v>
      </c>
      <c r="E727" s="17" t="s">
        <v>11</v>
      </c>
      <c r="F727" s="36" t="d">
        <v>2020-08-22</v>
      </c>
      <c r="G727" s="30">
        <v>-1128</v>
      </c>
      <c r="H727" s="32">
        <v>-0.18099999999999999</v>
      </c>
      <c r="I727" s="28">
        <v>-0.16553999999999999</v>
      </c>
      <c r="J727" s="28">
        <v>-0.19838</v>
      </c>
      <c r="K727" s="29">
        <v>0.75</v>
      </c>
      <c r="L727" s="30">
        <v>22</v>
      </c>
      <c r="M727" s="29">
        <v>0.32257999999999998</v>
      </c>
      <c r="N727" s="30">
        <v>51</v>
      </c>
      <c r="O727" s="30">
        <v>37.96</v>
      </c>
      <c r="P727" s="30">
        <v>1294.18</v>
      </c>
      <c r="Q727" s="30">
        <v>46.96</v>
      </c>
      <c r="R727" s="38">
        <v>0.39656999999999998</v>
      </c>
      <c r="S727" s="32">
        <v>-0.10367999999999999</v>
      </c>
      <c r="T727" s="29">
        <v>1.4173100000000001</v>
      </c>
      <c r="U727" s="29">
        <v>-1.0169999999999999</v>
      </c>
      <c r="V727" s="29">
        <v>0.29411999999999999</v>
      </c>
      <c r="W727" s="29">
        <v>0.27450999999999998</v>
      </c>
      <c r="X727" s="30">
        <v>102.62</v>
      </c>
      <c r="Y727" s="29">
        <v>0.45412000000000002</v>
      </c>
      <c r="Z727" s="29">
        <v>0.51727000000000001</v>
      </c>
      <c r="AA727" s="29">
        <v>8.7999999999999995E-2</v>
      </c>
      <c r="AB727" s="30">
        <v>25</v>
      </c>
      <c r="AC727" s="29">
        <v>0.14285999999999999</v>
      </c>
      <c r="AD727" s="30">
        <v>51</v>
      </c>
      <c r="AE727" s="29">
        <v>0.49020000000000002</v>
      </c>
      <c r="AF727" s="33">
        <v>1.3759999999999999</v>
      </c>
      <c r="AG727" s="33">
        <v>1.52</v>
      </c>
      <c r="AH727" s="33">
        <v>1.9570000000000001</v>
      </c>
      <c r="AI727" s="33">
        <v>6.6109999999999998</v>
      </c>
      <c r="AJ727" s="33">
        <v>6.25</v>
      </c>
      <c r="AK727" s="34">
        <v>11.286</v>
      </c>
      <c r="AL727" s="29">
        <v>9.8040000000000002E-2</v>
      </c>
      <c r="AM727" s="29">
        <v>0.11765</v>
      </c>
      <c r="AN727" s="50">
        <v>59601</v>
      </c>
      <c r="AO727" s="30">
        <v>443.3</v>
      </c>
      <c r="AP727" s="29">
        <v>0.54898000000000002</v>
      </c>
      <c r="AQ727" s="29">
        <v>1</v>
      </c>
      <c r="AR727" s="29">
        <v>0.28899999999999998</v>
      </c>
      <c r="AS727" s="54">
        <v>18</v>
      </c>
      <c r="AT727" s="29">
        <v>0.34615000000000001</v>
      </c>
      <c r="AU727" s="29">
        <v>0.51600000000000001</v>
      </c>
      <c r="AV727" s="54">
        <v>18</v>
      </c>
      <c r="AW727" s="29">
        <v>0.34615000000000001</v>
      </c>
    </row>
    <row r="728" spans="1:49" x14ac:dyDescent="0.2">
      <c r="A728" s="17" t="str">
        <f t="shared" si="20"/>
        <v>QJHong</v>
      </c>
      <c r="B728" s="17" t="str">
        <f>IF(AND(OR(NOT(IsForecastDateRestricted),AND(D728&gt;=StartDate,D728&lt;=EndDate)),OR(NOT(IsTargetDateRestricted),AND(F728&gt;=FirstTargetDate,F728&lt;=EndTargetDate)),
OR(AND(Is1Week,E728="1 wk ahead inc death"),AND(Is2Week,E728="2 wk ahead inc death"),AND(Is3Week,E728="3 wk ahead inc death"),AND(Is4Week,E728="4 wk ahead inc death")),
OR(NOT(IsActiveModelsOnly),_xlfn.XLOOKUP(C728,'Model Analyzer'!B$4:B$100,'Model Analyzer'!C$4:C$100))),EvalData!C728,"NA")</f>
        <v>QJHong</v>
      </c>
      <c r="C728" s="17" t="s">
        <v>28</v>
      </c>
      <c r="D728" s="36" t="d">
        <v>2020-08-17</v>
      </c>
      <c r="E728" s="17" t="s">
        <v>11</v>
      </c>
      <c r="F728" s="36" t="d">
        <v>2020-08-22</v>
      </c>
      <c r="G728" s="30">
        <v>83</v>
      </c>
      <c r="H728" s="32">
        <v>1.2E-2</v>
      </c>
      <c r="I728" s="28">
        <v>1.218E-2</v>
      </c>
      <c r="J728" s="28">
        <v>1.218E-2</v>
      </c>
      <c r="K728" s="29">
        <v>1</v>
      </c>
      <c r="L728" s="30">
        <v>2</v>
      </c>
      <c r="M728" s="29">
        <v>0.96774000000000004</v>
      </c>
      <c r="O728" s="30"/>
      <c r="P728" s="30"/>
      <c r="Q728" s="30"/>
      <c r="R728" s="38"/>
    </row>
    <row r="729" spans="1:49" x14ac:dyDescent="0.2">
      <c r="A729" s="17" t="str">
        <f t="shared" si="20"/>
        <v>RPI-UW</v>
      </c>
      <c r="B729" s="17" t="str">
        <f>IF(AND(OR(NOT(IsForecastDateRestricted),AND(D729&gt;=StartDate,D729&lt;=EndDate)),OR(NOT(IsTargetDateRestricted),AND(F729&gt;=FirstTargetDate,F729&lt;=EndTargetDate)),
OR(AND(Is1Week,E729="1 wk ahead inc death"),AND(Is2Week,E729="2 wk ahead inc death"),AND(Is3Week,E729="3 wk ahead inc death"),AND(Is4Week,E729="4 wk ahead inc death")),
OR(NOT(IsActiveModelsOnly),_xlfn.XLOOKUP(C729,'Model Analyzer'!B$4:B$100,'Model Analyzer'!C$4:C$100))),EvalData!C729,"NA")</f>
        <v>RPI-UW</v>
      </c>
      <c r="C729" s="17" t="s">
        <v>49</v>
      </c>
      <c r="D729" s="36" t="d">
        <v>2020-08-17</v>
      </c>
      <c r="E729" s="17" t="s">
        <v>11</v>
      </c>
      <c r="F729" s="36" t="d">
        <v>2020-08-22</v>
      </c>
      <c r="G729" s="30">
        <v>1586</v>
      </c>
      <c r="H729" s="32">
        <v>0.20899999999999999</v>
      </c>
      <c r="I729" s="28">
        <v>0.23275999999999999</v>
      </c>
      <c r="J729" s="28">
        <v>0.23275999999999999</v>
      </c>
      <c r="K729" s="29">
        <v>0.75</v>
      </c>
      <c r="L729" s="30">
        <v>25</v>
      </c>
      <c r="M729" s="29">
        <v>0.22581000000000001</v>
      </c>
      <c r="N729" s="30">
        <v>32</v>
      </c>
      <c r="O729" s="30">
        <v>6.98</v>
      </c>
      <c r="P729" s="30">
        <v>948.28</v>
      </c>
      <c r="Q729" s="30">
        <v>65.34</v>
      </c>
      <c r="R729" s="38">
        <v>0.30760999999999999</v>
      </c>
      <c r="S729" s="32">
        <v>0.16244</v>
      </c>
      <c r="T729" s="29">
        <v>0.53093999999999997</v>
      </c>
      <c r="U729" s="29">
        <v>9.3020000000000005E-2</v>
      </c>
      <c r="V729" s="29">
        <v>0.28125</v>
      </c>
      <c r="W729" s="29">
        <v>9.375E-2</v>
      </c>
      <c r="X729" s="30">
        <v>119.92</v>
      </c>
      <c r="Y729" s="29">
        <v>0.42079</v>
      </c>
      <c r="Z729" s="29">
        <v>0.37426999999999999</v>
      </c>
      <c r="AA729" s="29">
        <v>0.11899999999999999</v>
      </c>
      <c r="AB729" s="30">
        <v>24</v>
      </c>
      <c r="AC729" s="29">
        <v>0.17857000000000001</v>
      </c>
      <c r="AD729" s="30">
        <v>32</v>
      </c>
      <c r="AE729" s="29">
        <v>0.75</v>
      </c>
      <c r="AF729" s="33">
        <v>1.831</v>
      </c>
      <c r="AG729" s="33">
        <v>2.157</v>
      </c>
      <c r="AH729" s="33">
        <v>2.6040000000000001</v>
      </c>
      <c r="AI729" s="33">
        <v>5.1260000000000003</v>
      </c>
      <c r="AJ729" s="33">
        <v>3.399</v>
      </c>
      <c r="AK729" s="34">
        <v>9.5359999999999996</v>
      </c>
      <c r="AL729" s="29">
        <v>6.25E-2</v>
      </c>
      <c r="AM729" s="29">
        <v>6.25E-2</v>
      </c>
      <c r="AN729" s="50">
        <v>12535</v>
      </c>
      <c r="AO729" s="30">
        <v>94.3</v>
      </c>
      <c r="AP729" s="29">
        <v>0.51109000000000004</v>
      </c>
      <c r="AQ729" s="29">
        <v>1</v>
      </c>
      <c r="AR729" s="29">
        <v>0.41299999999999998</v>
      </c>
      <c r="AS729" s="54">
        <v>12</v>
      </c>
      <c r="AT729" s="29">
        <v>0.57691999999999999</v>
      </c>
      <c r="AU729" s="29">
        <v>0.49536000000000002</v>
      </c>
      <c r="AV729" s="54">
        <v>19</v>
      </c>
      <c r="AW729" s="29">
        <v>0.30769000000000002</v>
      </c>
    </row>
    <row r="730" spans="1:49" x14ac:dyDescent="0.2">
      <c r="A730" s="17" t="str">
        <f t="shared" si="20"/>
        <v>STH</v>
      </c>
      <c r="B730" s="17" t="str">
        <f>IF(AND(OR(NOT(IsForecastDateRestricted),AND(D730&gt;=StartDate,D730&lt;=EndDate)),OR(NOT(IsTargetDateRestricted),AND(F730&gt;=FirstTargetDate,F730&lt;=EndTargetDate)),
OR(AND(Is1Week,E730="1 wk ahead inc death"),AND(Is2Week,E730="2 wk ahead inc death"),AND(Is3Week,E730="3 wk ahead inc death"),AND(Is4Week,E730="4 wk ahead inc death")),
OR(NOT(IsActiveModelsOnly),_xlfn.XLOOKUP(C730,'Model Analyzer'!B$4:B$100,'Model Analyzer'!C$4:C$100))),EvalData!C730,"NA")</f>
        <v>STH</v>
      </c>
      <c r="C730" s="17" t="s">
        <v>42</v>
      </c>
      <c r="D730" s="36" t="d">
        <v>2020-08-17</v>
      </c>
      <c r="E730" s="17" t="s">
        <v>11</v>
      </c>
      <c r="F730" s="36" t="d">
        <v>2020-08-22</v>
      </c>
      <c r="G730" s="26">
        <v>-9</v>
      </c>
      <c r="H730" s="27">
        <v>-1E-3</v>
      </c>
      <c r="I730" s="28">
        <v>-1.32E-3</v>
      </c>
      <c r="J730" s="28">
        <v>-1.32E-3</v>
      </c>
      <c r="K730" s="29">
        <v>1</v>
      </c>
      <c r="L730" s="30">
        <v>1</v>
      </c>
      <c r="M730" s="29">
        <v>1</v>
      </c>
    </row>
    <row r="731" spans="1:49" x14ac:dyDescent="0.2">
      <c r="A731" s="17" t="str">
        <f t="shared" si="20"/>
        <v>UA</v>
      </c>
      <c r="B731" s="17" t="str">
        <f>IF(AND(OR(NOT(IsForecastDateRestricted),AND(D731&gt;=StartDate,D731&lt;=EndDate)),OR(NOT(IsTargetDateRestricted),AND(F731&gt;=FirstTargetDate,F731&lt;=EndTargetDate)),
OR(AND(Is1Week,E731="1 wk ahead inc death"),AND(Is2Week,E731="2 wk ahead inc death"),AND(Is3Week,E731="3 wk ahead inc death"),AND(Is4Week,E731="4 wk ahead inc death")),
OR(NOT(IsActiveModelsOnly),_xlfn.XLOOKUP(C731,'Model Analyzer'!B$4:B$100,'Model Analyzer'!C$4:C$100))),EvalData!C731,"NA")</f>
        <v>UA</v>
      </c>
      <c r="C731" s="17" t="s">
        <v>29</v>
      </c>
      <c r="D731" s="36" t="d">
        <v>2020-08-17</v>
      </c>
      <c r="E731" s="17" t="s">
        <v>11</v>
      </c>
      <c r="F731" s="36" t="d">
        <v>2020-08-22</v>
      </c>
      <c r="G731" s="30">
        <v>-237</v>
      </c>
      <c r="H731" s="32">
        <v>-3.5000000000000003E-2</v>
      </c>
      <c r="I731" s="28">
        <v>-3.4779999999999998E-2</v>
      </c>
      <c r="J731" s="28">
        <v>-3.603E-2</v>
      </c>
      <c r="K731" s="29">
        <v>1</v>
      </c>
      <c r="L731" s="30">
        <v>10</v>
      </c>
      <c r="M731" s="29">
        <v>0.70967999999999998</v>
      </c>
      <c r="N731" s="30">
        <v>51</v>
      </c>
      <c r="O731" s="30">
        <v>12.11</v>
      </c>
      <c r="P731" s="30">
        <v>219.03</v>
      </c>
      <c r="Q731" s="30">
        <v>17.8</v>
      </c>
      <c r="R731" s="38">
        <v>0.18759999999999999</v>
      </c>
      <c r="S731" s="32">
        <v>-4.1669999999999999E-2</v>
      </c>
      <c r="T731" s="29">
        <v>0.49490000000000001</v>
      </c>
      <c r="U731" s="29">
        <v>-0.32895000000000002</v>
      </c>
      <c r="V731" s="29">
        <v>0.68627000000000005</v>
      </c>
      <c r="W731" s="29">
        <v>0.11765</v>
      </c>
      <c r="X731" s="30">
        <v>30.99</v>
      </c>
      <c r="Y731" s="29">
        <v>0.23948</v>
      </c>
      <c r="Z731" s="29">
        <v>0.27994000000000002</v>
      </c>
      <c r="AA731" s="29">
        <v>0.70799999999999996</v>
      </c>
      <c r="AB731" s="30">
        <v>7</v>
      </c>
      <c r="AC731" s="29">
        <v>0.78571000000000002</v>
      </c>
      <c r="AD731" s="30">
        <v>51</v>
      </c>
      <c r="AE731" s="29">
        <v>0.70587999999999995</v>
      </c>
      <c r="AF731" s="33">
        <v>1.339</v>
      </c>
      <c r="AG731" s="33">
        <v>1.4630000000000001</v>
      </c>
      <c r="AH731" s="33">
        <v>2.4550000000000001</v>
      </c>
      <c r="AI731" s="33">
        <v>3.6269999999999998</v>
      </c>
      <c r="AJ731" s="33">
        <v>4.5179999999999998</v>
      </c>
      <c r="AK731" s="34">
        <v>9</v>
      </c>
      <c r="AL731" s="29">
        <v>0.19608</v>
      </c>
      <c r="AM731" s="29">
        <v>1.9609999999999999E-2</v>
      </c>
      <c r="AN731" s="50">
        <v>14060</v>
      </c>
      <c r="AO731" s="30">
        <v>141.69999999999999</v>
      </c>
      <c r="AP731" s="29">
        <v>0.56430999999999998</v>
      </c>
      <c r="AQ731" s="29">
        <v>1</v>
      </c>
      <c r="AR731" s="29">
        <v>0.51600000000000001</v>
      </c>
      <c r="AS731" s="54">
        <v>10</v>
      </c>
      <c r="AT731" s="29">
        <v>0.65385000000000004</v>
      </c>
      <c r="AU731" s="29">
        <v>0.74302999999999997</v>
      </c>
      <c r="AV731" s="54">
        <v>13</v>
      </c>
      <c r="AW731" s="29">
        <v>0.53846000000000005</v>
      </c>
    </row>
    <row r="732" spans="1:49" x14ac:dyDescent="0.2">
      <c r="A732" s="17" t="str">
        <f t="shared" si="20"/>
        <v>UCLA</v>
      </c>
      <c r="B732" s="17" t="str">
        <f>IF(AND(OR(NOT(IsForecastDateRestricted),AND(D732&gt;=StartDate,D732&lt;=EndDate)),OR(NOT(IsTargetDateRestricted),AND(F732&gt;=FirstTargetDate,F732&lt;=EndTargetDate)),
OR(AND(Is1Week,E732="1 wk ahead inc death"),AND(Is2Week,E732="2 wk ahead inc death"),AND(Is3Week,E732="3 wk ahead inc death"),AND(Is4Week,E732="4 wk ahead inc death")),
OR(NOT(IsActiveModelsOnly),_xlfn.XLOOKUP(C732,'Model Analyzer'!B$4:B$100,'Model Analyzer'!C$4:C$100))),EvalData!C732,"NA")</f>
        <v>UCLA</v>
      </c>
      <c r="C732" s="17" t="s">
        <v>30</v>
      </c>
      <c r="D732" s="36" t="d">
        <v>2020-08-17</v>
      </c>
      <c r="E732" s="17" t="s">
        <v>11</v>
      </c>
      <c r="F732" s="36" t="d">
        <v>2020-08-22</v>
      </c>
      <c r="G732" s="30">
        <v>211</v>
      </c>
      <c r="H732" s="32">
        <v>0.03</v>
      </c>
      <c r="I732" s="28">
        <v>3.0970000000000001E-2</v>
      </c>
      <c r="J732" s="28">
        <v>3.0970000000000001E-2</v>
      </c>
      <c r="K732" s="29">
        <v>1</v>
      </c>
      <c r="L732" s="30">
        <v>6</v>
      </c>
      <c r="M732" s="29">
        <v>0.83870999999999996</v>
      </c>
      <c r="N732" s="30">
        <v>51</v>
      </c>
      <c r="O732" s="30">
        <v>11.35</v>
      </c>
      <c r="P732" s="30">
        <v>506.5</v>
      </c>
      <c r="Q732" s="30">
        <v>29.1</v>
      </c>
      <c r="R732" s="38">
        <v>0.22419</v>
      </c>
      <c r="S732" s="32">
        <v>-6.6689999999999999E-2</v>
      </c>
      <c r="T732" s="29">
        <v>0.50902999999999998</v>
      </c>
      <c r="U732" s="29">
        <v>-0.21088999999999999</v>
      </c>
      <c r="V732" s="29">
        <v>0.41176000000000001</v>
      </c>
      <c r="W732" s="29">
        <v>7.843E-2</v>
      </c>
      <c r="X732" s="30">
        <v>61.43</v>
      </c>
      <c r="Y732" s="29">
        <v>0.30741000000000002</v>
      </c>
      <c r="Z732" s="29">
        <v>0.31917000000000001</v>
      </c>
      <c r="AA732" s="29">
        <v>0.57699999999999996</v>
      </c>
      <c r="AB732" s="30">
        <v>11</v>
      </c>
      <c r="AC732" s="29">
        <v>0.64285999999999999</v>
      </c>
      <c r="AD732" s="30">
        <v>51</v>
      </c>
      <c r="AE732" s="29">
        <v>0.19608</v>
      </c>
      <c r="AF732" s="33">
        <v>1.0469999999999999</v>
      </c>
      <c r="AG732" s="33">
        <v>1.0609999999999999</v>
      </c>
      <c r="AH732" s="33">
        <v>1.097</v>
      </c>
      <c r="AI732" s="33">
        <v>1.7030000000000001</v>
      </c>
      <c r="AJ732" s="33">
        <v>1.1679999999999999</v>
      </c>
      <c r="AK732" s="34">
        <v>2</v>
      </c>
      <c r="AL732" s="29">
        <v>3.9219999999999998E-2</v>
      </c>
      <c r="AM732" s="29">
        <v>0</v>
      </c>
      <c r="AN732" s="50">
        <v>51146</v>
      </c>
      <c r="AO732" s="30">
        <v>501.1</v>
      </c>
      <c r="AP732" s="29">
        <v>0.87460000000000004</v>
      </c>
      <c r="AQ732" s="29">
        <v>1</v>
      </c>
      <c r="AR732" s="29">
        <v>0.16500000000000001</v>
      </c>
      <c r="AS732" s="54">
        <v>21</v>
      </c>
      <c r="AT732" s="29">
        <v>0.23077</v>
      </c>
      <c r="AU732" s="29">
        <v>0.2064</v>
      </c>
      <c r="AV732" s="54">
        <v>24</v>
      </c>
      <c r="AW732" s="29">
        <v>0.11538</v>
      </c>
    </row>
    <row r="733" spans="1:49" x14ac:dyDescent="0.2">
      <c r="A733" s="17" t="str">
        <f t="shared" si="20"/>
        <v>UCM</v>
      </c>
      <c r="B733" s="17" t="str">
        <f>IF(AND(OR(NOT(IsForecastDateRestricted),AND(D733&gt;=StartDate,D733&lt;=EndDate)),OR(NOT(IsTargetDateRestricted),AND(F733&gt;=FirstTargetDate,F733&lt;=EndTargetDate)),
OR(AND(Is1Week,E733="1 wk ahead inc death"),AND(Is2Week,E733="2 wk ahead inc death"),AND(Is3Week,E733="3 wk ahead inc death"),AND(Is4Week,E733="4 wk ahead inc death")),
OR(NOT(IsActiveModelsOnly),_xlfn.XLOOKUP(C733,'Model Analyzer'!B$4:B$100,'Model Analyzer'!C$4:C$100))),EvalData!C733,"NA")</f>
        <v>UCM</v>
      </c>
      <c r="C733" s="17" t="s">
        <v>48</v>
      </c>
      <c r="D733" s="36" t="d">
        <v>2020-08-17</v>
      </c>
      <c r="E733" s="17" t="s">
        <v>11</v>
      </c>
      <c r="F733" s="36" t="d">
        <v>2020-08-22</v>
      </c>
      <c r="G733" s="30">
        <v>-262</v>
      </c>
      <c r="H733" s="32">
        <v>-3.9E-2</v>
      </c>
      <c r="I733" s="28">
        <v>-3.8449999999999998E-2</v>
      </c>
      <c r="J733" s="28">
        <v>-3.9989999999999998E-2</v>
      </c>
      <c r="K733" s="29">
        <v>1</v>
      </c>
      <c r="L733" s="30">
        <v>12</v>
      </c>
      <c r="M733" s="29">
        <v>0.64515999999999996</v>
      </c>
      <c r="O733" s="30"/>
      <c r="P733" s="30"/>
      <c r="Q733" s="30"/>
      <c r="R733" s="38"/>
    </row>
    <row r="734" spans="1:49" x14ac:dyDescent="0.2">
      <c r="A734" s="17" t="str">
        <f t="shared" si="20"/>
        <v>UGA-CEID</v>
      </c>
      <c r="B734" s="17" t="str">
        <f>IF(AND(OR(NOT(IsForecastDateRestricted),AND(D734&gt;=StartDate,D734&lt;=EndDate)),OR(NOT(IsTargetDateRestricted),AND(F734&gt;=FirstTargetDate,F734&lt;=EndTargetDate)),
OR(AND(Is1Week,E734="1 wk ahead inc death"),AND(Is2Week,E734="2 wk ahead inc death"),AND(Is3Week,E734="3 wk ahead inc death"),AND(Is4Week,E734="4 wk ahead inc death")),
OR(NOT(IsActiveModelsOnly),_xlfn.XLOOKUP(C734,'Model Analyzer'!B$4:B$100,'Model Analyzer'!C$4:C$100))),EvalData!C734,"NA")</f>
        <v>UGA-CEID</v>
      </c>
      <c r="C734" s="17" t="s">
        <v>50</v>
      </c>
      <c r="D734" s="36" t="d">
        <v>2020-08-17</v>
      </c>
      <c r="E734" s="17" t="s">
        <v>11</v>
      </c>
      <c r="F734" s="36" t="d">
        <v>2020-08-22</v>
      </c>
      <c r="G734" s="30">
        <v>434</v>
      </c>
      <c r="H734" s="32">
        <v>6.2E-2</v>
      </c>
      <c r="I734" s="28">
        <v>6.3689999999999997E-2</v>
      </c>
      <c r="J734" s="28">
        <v>6.3689999999999997E-2</v>
      </c>
      <c r="K734" s="29">
        <v>0.9</v>
      </c>
      <c r="L734" s="30">
        <v>19</v>
      </c>
      <c r="M734" s="29">
        <v>0.41935</v>
      </c>
      <c r="N734" s="30">
        <v>51</v>
      </c>
      <c r="O734" s="30">
        <v>16.34</v>
      </c>
      <c r="P734" s="30">
        <v>404.31</v>
      </c>
      <c r="Q734" s="30">
        <v>21.92</v>
      </c>
      <c r="R734" s="38">
        <v>0.22083</v>
      </c>
      <c r="S734" s="32">
        <v>-1.1010000000000001E-2</v>
      </c>
      <c r="T734" s="29">
        <v>0.42801</v>
      </c>
      <c r="U734" s="29">
        <v>-0.14942</v>
      </c>
      <c r="V734" s="29">
        <v>0.49020000000000002</v>
      </c>
      <c r="W734" s="29">
        <v>7.843E-2</v>
      </c>
      <c r="X734" s="30">
        <v>45.22</v>
      </c>
      <c r="Y734" s="29">
        <v>0.28366999999999998</v>
      </c>
      <c r="Z734" s="29">
        <v>0.31286999999999998</v>
      </c>
      <c r="AA734" s="29">
        <v>0.625</v>
      </c>
      <c r="AB734" s="30">
        <v>10</v>
      </c>
      <c r="AC734" s="29">
        <v>0.67857000000000001</v>
      </c>
      <c r="AD734" s="30">
        <v>51</v>
      </c>
      <c r="AE734" s="29">
        <v>0.86275000000000002</v>
      </c>
      <c r="AF734" s="33">
        <v>1.792</v>
      </c>
      <c r="AG734" s="33">
        <v>2.399</v>
      </c>
      <c r="AH734" s="33">
        <v>4.9000000000000004</v>
      </c>
      <c r="AI734" s="33">
        <v>30.012</v>
      </c>
      <c r="AJ734" s="33">
        <v>22</v>
      </c>
      <c r="AK734" s="34">
        <v>88</v>
      </c>
      <c r="AL734" s="29">
        <v>0.17646999999999999</v>
      </c>
      <c r="AM734" s="29">
        <v>0.29411999999999999</v>
      </c>
      <c r="AN734" s="50">
        <v>11210</v>
      </c>
      <c r="AO734" s="30">
        <v>128.5</v>
      </c>
      <c r="AP734" s="29">
        <v>0.36465999999999998</v>
      </c>
      <c r="AQ734" s="29">
        <v>0.76129000000000002</v>
      </c>
      <c r="AR734" s="29">
        <v>0.41299999999999998</v>
      </c>
      <c r="AS734" s="54">
        <v>12</v>
      </c>
      <c r="AT734" s="29">
        <v>0.57691999999999999</v>
      </c>
      <c r="AU734" s="29">
        <v>0.85116999999999998</v>
      </c>
      <c r="AV734" s="54">
        <v>9</v>
      </c>
      <c r="AW734" s="29">
        <v>0.69230999999999998</v>
      </c>
    </row>
    <row r="735" spans="1:49" x14ac:dyDescent="0.2">
      <c r="A735" s="17" t="str">
        <f t="shared" si="20"/>
        <v>UM</v>
      </c>
      <c r="B735" s="17" t="str">
        <f>IF(AND(OR(NOT(IsForecastDateRestricted),AND(D735&gt;=StartDate,D735&lt;=EndDate)),OR(NOT(IsTargetDateRestricted),AND(F735&gt;=FirstTargetDate,F735&lt;=EndTargetDate)),
OR(AND(Is1Week,E735="1 wk ahead inc death"),AND(Is2Week,E735="2 wk ahead inc death"),AND(Is3Week,E735="3 wk ahead inc death"),AND(Is4Week,E735="4 wk ahead inc death")),
OR(NOT(IsActiveModelsOnly),_xlfn.XLOOKUP(C735,'Model Analyzer'!B$4:B$100,'Model Analyzer'!C$4:C$100))),EvalData!C735,"NA")</f>
        <v>UM</v>
      </c>
      <c r="C735" s="17" t="s">
        <v>31</v>
      </c>
      <c r="D735" s="36" t="d">
        <v>2020-08-17</v>
      </c>
      <c r="E735" s="17" t="s">
        <v>11</v>
      </c>
      <c r="F735" s="36" t="d">
        <v>2020-08-22</v>
      </c>
      <c r="G735" s="30">
        <v>-2424</v>
      </c>
      <c r="H735" s="32">
        <v>-0.44</v>
      </c>
      <c r="I735" s="28">
        <v>-0.35574</v>
      </c>
      <c r="J735" s="28">
        <v>-0.55215999999999998</v>
      </c>
      <c r="K735" s="29">
        <v>0</v>
      </c>
      <c r="L735" s="30">
        <v>32</v>
      </c>
      <c r="M735" s="29">
        <v>0</v>
      </c>
      <c r="N735" s="30">
        <v>39</v>
      </c>
      <c r="O735" s="30">
        <v>12.41</v>
      </c>
      <c r="P735" s="30">
        <v>818.29</v>
      </c>
      <c r="Q735" s="30">
        <v>45.74</v>
      </c>
      <c r="R735" s="38">
        <v>0.30486999999999997</v>
      </c>
      <c r="S735" s="32">
        <v>-0.24362</v>
      </c>
      <c r="T735" s="29">
        <v>0.67474999999999996</v>
      </c>
      <c r="U735" s="29">
        <v>-0.39944000000000002</v>
      </c>
      <c r="V735" s="29">
        <v>0.30769000000000002</v>
      </c>
      <c r="W735" s="29">
        <v>0.17949000000000001</v>
      </c>
      <c r="X735" s="30">
        <v>90.48</v>
      </c>
      <c r="Y735" s="29">
        <v>0.37683</v>
      </c>
      <c r="Z735" s="29">
        <v>0.41576000000000002</v>
      </c>
      <c r="AA735" s="29">
        <v>7.5999999999999998E-2</v>
      </c>
      <c r="AB735" s="30">
        <v>26</v>
      </c>
      <c r="AC735" s="29">
        <v>0.10714</v>
      </c>
      <c r="AD735" s="30">
        <v>39</v>
      </c>
      <c r="AE735" s="29">
        <v>0.35897000000000001</v>
      </c>
      <c r="AF735" s="33">
        <v>1.246</v>
      </c>
      <c r="AG735" s="33">
        <v>1.389</v>
      </c>
      <c r="AH735" s="33">
        <v>1.704</v>
      </c>
      <c r="AI735" s="33">
        <v>8.3209999999999997</v>
      </c>
      <c r="AJ735" s="33">
        <v>3.3330000000000002</v>
      </c>
      <c r="AK735" s="34">
        <v>13.4</v>
      </c>
      <c r="AL735" s="29">
        <v>5.1279999999999999E-2</v>
      </c>
      <c r="AM735" s="29">
        <v>7.6920000000000002E-2</v>
      </c>
      <c r="AN735" s="50">
        <v>35559</v>
      </c>
      <c r="AO735" s="30">
        <v>345.6</v>
      </c>
      <c r="AP735" s="29">
        <v>0.61997000000000002</v>
      </c>
      <c r="AQ735" s="29">
        <v>1</v>
      </c>
      <c r="AR735" s="29">
        <v>0.186</v>
      </c>
      <c r="AS735" s="54">
        <v>20</v>
      </c>
      <c r="AT735" s="29">
        <v>0.26923000000000002</v>
      </c>
      <c r="AU735" s="29">
        <v>0.28895999999999999</v>
      </c>
      <c r="AV735" s="54">
        <v>23</v>
      </c>
      <c r="AW735" s="29">
        <v>0.15384999999999999</v>
      </c>
    </row>
    <row r="736" spans="1:49" x14ac:dyDescent="0.2">
      <c r="A736" s="17" t="str">
        <f t="shared" si="20"/>
        <v>UMass-MB</v>
      </c>
      <c r="B736" s="17" t="str">
        <f>IF(AND(OR(NOT(IsForecastDateRestricted),AND(D736&gt;=StartDate,D736&lt;=EndDate)),OR(NOT(IsTargetDateRestricted),AND(F736&gt;=FirstTargetDate,F736&lt;=EndTargetDate)),
OR(AND(Is1Week,E736="1 wk ahead inc death"),AND(Is2Week,E736="2 wk ahead inc death"),AND(Is3Week,E736="3 wk ahead inc death"),AND(Is4Week,E736="4 wk ahead inc death")),
OR(NOT(IsActiveModelsOnly),_xlfn.XLOOKUP(C736,'Model Analyzer'!B$4:B$100,'Model Analyzer'!C$4:C$100))),EvalData!C736,"NA")</f>
        <v>UMass-MB</v>
      </c>
      <c r="C736" s="17" t="s">
        <v>32</v>
      </c>
      <c r="D736" s="36" t="d">
        <v>2020-08-17</v>
      </c>
      <c r="E736" s="17" t="s">
        <v>11</v>
      </c>
      <c r="F736" s="36" t="d">
        <v>2020-08-22</v>
      </c>
      <c r="G736" s="30">
        <v>-164</v>
      </c>
      <c r="H736" s="32">
        <v>-2.4E-2</v>
      </c>
      <c r="I736" s="28">
        <v>-2.4070000000000001E-2</v>
      </c>
      <c r="J736" s="28">
        <v>-2.4660000000000001E-2</v>
      </c>
      <c r="K736" s="29">
        <v>1</v>
      </c>
      <c r="L736" s="30">
        <v>3</v>
      </c>
      <c r="M736" s="29">
        <v>0.93547999999999998</v>
      </c>
      <c r="N736" s="30">
        <v>51</v>
      </c>
      <c r="O736" s="30">
        <v>8.65</v>
      </c>
      <c r="P736" s="30">
        <v>277.25</v>
      </c>
      <c r="Q736" s="30">
        <v>19.73</v>
      </c>
      <c r="R736" s="38">
        <v>0.21156</v>
      </c>
      <c r="S736" s="32">
        <v>-6.8989999999999996E-2</v>
      </c>
      <c r="T736" s="29">
        <v>0.40600000000000003</v>
      </c>
      <c r="U736" s="29">
        <v>-0.24071999999999999</v>
      </c>
      <c r="V736" s="29">
        <v>0.50980000000000003</v>
      </c>
      <c r="W736" s="29">
        <v>7.843E-2</v>
      </c>
      <c r="X736" s="30">
        <v>34.590000000000003</v>
      </c>
      <c r="Y736" s="29">
        <v>0.23416999999999999</v>
      </c>
      <c r="Z736" s="29">
        <v>0.25613999999999998</v>
      </c>
      <c r="AA736" s="29">
        <v>0.67300000000000004</v>
      </c>
      <c r="AB736" s="30">
        <v>8</v>
      </c>
      <c r="AC736" s="29">
        <v>0.75</v>
      </c>
      <c r="AD736" s="30">
        <v>51</v>
      </c>
      <c r="AE736" s="29">
        <v>0.90195999999999998</v>
      </c>
      <c r="AF736" s="33">
        <v>2.7240000000000002</v>
      </c>
      <c r="AG736" s="33">
        <v>3.0859999999999999</v>
      </c>
      <c r="AH736" s="33">
        <v>3.75</v>
      </c>
      <c r="AI736" s="33">
        <v>5.1689999999999996</v>
      </c>
      <c r="AJ736" s="33">
        <v>5.6070000000000002</v>
      </c>
      <c r="AK736" s="34">
        <v>10</v>
      </c>
      <c r="AL736" s="29">
        <v>0.21568999999999999</v>
      </c>
      <c r="AM736" s="29">
        <v>9.8040000000000002E-2</v>
      </c>
      <c r="AN736" s="50">
        <v>8172</v>
      </c>
      <c r="AO736" s="30">
        <v>104.6</v>
      </c>
      <c r="AP736" s="29">
        <v>0.39484999999999998</v>
      </c>
      <c r="AQ736" s="29">
        <v>0.82433000000000001</v>
      </c>
      <c r="AR736" s="29">
        <v>0.61899999999999999</v>
      </c>
      <c r="AS736" s="54">
        <v>4</v>
      </c>
      <c r="AT736" s="29">
        <v>0.88461999999999996</v>
      </c>
      <c r="AU736" s="29">
        <v>0.91857</v>
      </c>
      <c r="AV736" s="54">
        <v>6</v>
      </c>
      <c r="AW736" s="29">
        <v>0.80769000000000002</v>
      </c>
    </row>
    <row r="737" spans="1:49" x14ac:dyDescent="0.2">
      <c r="A737" s="17" t="str">
        <f t="shared" si="20"/>
        <v>USC</v>
      </c>
      <c r="B737" s="17" t="str">
        <f>IF(AND(OR(NOT(IsForecastDateRestricted),AND(D737&gt;=StartDate,D737&lt;=EndDate)),OR(NOT(IsTargetDateRestricted),AND(F737&gt;=FirstTargetDate,F737&lt;=EndTargetDate)),
OR(AND(Is1Week,E737="1 wk ahead inc death"),AND(Is2Week,E737="2 wk ahead inc death"),AND(Is3Week,E737="3 wk ahead inc death"),AND(Is4Week,E737="4 wk ahead inc death")),
OR(NOT(IsActiveModelsOnly),_xlfn.XLOOKUP(C737,'Model Analyzer'!B$4:B$100,'Model Analyzer'!C$4:C$100))),EvalData!C737,"NA")</f>
        <v>USC</v>
      </c>
      <c r="C737" s="17" t="s">
        <v>33</v>
      </c>
      <c r="D737" s="36" t="d">
        <v>2020-08-17</v>
      </c>
      <c r="E737" s="17" t="s">
        <v>11</v>
      </c>
      <c r="F737" s="36" t="d">
        <v>2020-08-22</v>
      </c>
      <c r="G737" s="30">
        <v>-168</v>
      </c>
      <c r="H737" s="32">
        <v>-2.5000000000000001E-2</v>
      </c>
      <c r="I737" s="28">
        <v>-2.4660000000000001E-2</v>
      </c>
      <c r="J737" s="28">
        <v>-2.528E-2</v>
      </c>
      <c r="K737" s="29">
        <v>1</v>
      </c>
      <c r="L737" s="30">
        <v>5</v>
      </c>
      <c r="M737" s="29">
        <v>0.87097000000000002</v>
      </c>
      <c r="N737" s="30">
        <v>51</v>
      </c>
      <c r="O737" s="30">
        <v>23.67</v>
      </c>
      <c r="P737" s="30">
        <v>267.62</v>
      </c>
      <c r="Q737" s="30">
        <v>18.75</v>
      </c>
      <c r="R737" s="38">
        <v>0.23971000000000001</v>
      </c>
      <c r="S737" s="32">
        <v>-3.9390000000000001E-2</v>
      </c>
      <c r="T737" s="29">
        <v>0.35402</v>
      </c>
      <c r="U737" s="29">
        <v>-0.16</v>
      </c>
      <c r="V737" s="29">
        <v>0.56862999999999997</v>
      </c>
      <c r="W737" s="29">
        <v>0.13725000000000001</v>
      </c>
      <c r="X737" s="30">
        <v>33.81</v>
      </c>
      <c r="Y737" s="29">
        <v>0.28663</v>
      </c>
      <c r="Z737" s="29">
        <v>0.36641000000000001</v>
      </c>
      <c r="AA737" s="29">
        <v>0.504</v>
      </c>
      <c r="AB737" s="30">
        <v>13</v>
      </c>
      <c r="AC737" s="29">
        <v>0.57142999999999999</v>
      </c>
    </row>
    <row r="738" spans="1:49" x14ac:dyDescent="0.2">
      <c r="A738" s="17" t="str">
        <f t="shared" si="20"/>
        <v>UT</v>
      </c>
      <c r="B738" s="17" t="str">
        <f>IF(AND(OR(NOT(IsForecastDateRestricted),AND(D738&gt;=StartDate,D738&lt;=EndDate)),OR(NOT(IsTargetDateRestricted),AND(F738&gt;=FirstTargetDate,F738&lt;=EndTargetDate)),
OR(AND(Is1Week,E738="1 wk ahead inc death"),AND(Is2Week,E738="2 wk ahead inc death"),AND(Is3Week,E738="3 wk ahead inc death"),AND(Is4Week,E738="4 wk ahead inc death")),
OR(NOT(IsActiveModelsOnly),_xlfn.XLOOKUP(C738,'Model Analyzer'!B$4:B$100,'Model Analyzer'!C$4:C$100))),EvalData!C738,"NA")</f>
        <v>UT</v>
      </c>
      <c r="C738" s="17" t="s">
        <v>34</v>
      </c>
      <c r="D738" s="36" t="d">
        <v>2020-08-17</v>
      </c>
      <c r="E738" s="17" t="s">
        <v>11</v>
      </c>
      <c r="F738" s="36" t="d">
        <v>2020-08-22</v>
      </c>
      <c r="G738" s="30">
        <v>1658</v>
      </c>
      <c r="H738" s="32">
        <v>0.218</v>
      </c>
      <c r="I738" s="28">
        <v>0.24332000000000001</v>
      </c>
      <c r="J738" s="28">
        <v>0.24332000000000001</v>
      </c>
      <c r="K738" s="29">
        <v>0.75</v>
      </c>
      <c r="L738" s="30">
        <v>26</v>
      </c>
      <c r="M738" s="29">
        <v>0.19355</v>
      </c>
      <c r="N738" s="30">
        <v>51</v>
      </c>
      <c r="O738" s="30">
        <v>12.91</v>
      </c>
      <c r="P738" s="30">
        <v>836.81</v>
      </c>
      <c r="Q738" s="30">
        <v>35.39</v>
      </c>
      <c r="R738" s="38">
        <v>0.22978000000000001</v>
      </c>
      <c r="S738" s="32">
        <v>0.13353000000000001</v>
      </c>
      <c r="T738" s="29">
        <v>0.56076999999999999</v>
      </c>
      <c r="U738" s="29">
        <v>0.21961</v>
      </c>
      <c r="V738" s="29">
        <v>0.39216000000000001</v>
      </c>
      <c r="W738" s="29">
        <v>9.8040000000000002E-2</v>
      </c>
      <c r="X738" s="30">
        <v>89.49</v>
      </c>
      <c r="Y738" s="29">
        <v>0.48836000000000002</v>
      </c>
      <c r="Z738" s="29">
        <v>0.34287000000000001</v>
      </c>
      <c r="AA738" s="29">
        <v>0.42099999999999999</v>
      </c>
      <c r="AB738" s="30">
        <v>16</v>
      </c>
      <c r="AC738" s="29">
        <v>0.46428999999999998</v>
      </c>
      <c r="AD738" s="30">
        <v>51</v>
      </c>
      <c r="AE738" s="29">
        <v>0.94118000000000002</v>
      </c>
      <c r="AF738" s="33">
        <v>2.577</v>
      </c>
      <c r="AG738" s="33">
        <v>3.1320000000000001</v>
      </c>
      <c r="AH738" s="33">
        <v>3.8809999999999998</v>
      </c>
      <c r="AI738" s="33">
        <v>10.013999999999999</v>
      </c>
      <c r="AJ738" s="33">
        <v>9.9640000000000004</v>
      </c>
      <c r="AK738" s="34">
        <v>24</v>
      </c>
      <c r="AL738" s="29">
        <v>0.13725000000000001</v>
      </c>
      <c r="AM738" s="29">
        <v>0.23529</v>
      </c>
      <c r="AN738" s="50">
        <v>13070</v>
      </c>
      <c r="AO738" s="30">
        <v>148.30000000000001</v>
      </c>
      <c r="AP738" s="29">
        <v>0.35550999999999999</v>
      </c>
      <c r="AQ738" s="29">
        <v>0.74219000000000002</v>
      </c>
      <c r="AR738" s="29">
        <v>0.59899999999999998</v>
      </c>
      <c r="AS738" s="54">
        <v>7</v>
      </c>
      <c r="AT738" s="29">
        <v>0.76922999999999997</v>
      </c>
      <c r="AU738" s="29">
        <v>0.92425000000000002</v>
      </c>
      <c r="AV738" s="54">
        <v>4</v>
      </c>
      <c r="AW738" s="29">
        <v>0.88461999999999996</v>
      </c>
    </row>
    <row r="739" spans="1:49" x14ac:dyDescent="0.2">
      <c r="A739" s="17" t="str">
        <f t="shared" si="20"/>
        <v>YYG</v>
      </c>
      <c r="B739" s="17" t="str">
        <f>IF(AND(OR(NOT(IsForecastDateRestricted),AND(D739&gt;=StartDate,D739&lt;=EndDate)),OR(NOT(IsTargetDateRestricted),AND(F739&gt;=FirstTargetDate,F739&lt;=EndTargetDate)),
OR(AND(Is1Week,E739="1 wk ahead inc death"),AND(Is2Week,E739="2 wk ahead inc death"),AND(Is3Week,E739="3 wk ahead inc death"),AND(Is4Week,E739="4 wk ahead inc death")),
OR(NOT(IsActiveModelsOnly),_xlfn.XLOOKUP(C739,'Model Analyzer'!B$4:B$100,'Model Analyzer'!C$4:C$100))),EvalData!C739,"NA")</f>
        <v>YYG</v>
      </c>
      <c r="C739" s="17" t="s">
        <v>35</v>
      </c>
      <c r="D739" s="36" t="d">
        <v>2020-08-17</v>
      </c>
      <c r="E739" s="17" t="s">
        <v>11</v>
      </c>
      <c r="F739" s="36" t="d">
        <v>2020-08-22</v>
      </c>
      <c r="G739" s="30">
        <v>240</v>
      </c>
      <c r="H739" s="32">
        <v>3.5000000000000003E-2</v>
      </c>
      <c r="I739" s="28">
        <v>3.5220000000000001E-2</v>
      </c>
      <c r="J739" s="28">
        <v>3.5220000000000001E-2</v>
      </c>
      <c r="K739" s="29">
        <v>1</v>
      </c>
      <c r="L739" s="30">
        <v>9</v>
      </c>
      <c r="M739" s="29">
        <v>0.74194000000000004</v>
      </c>
      <c r="N739" s="30">
        <v>51</v>
      </c>
      <c r="O739" s="30">
        <v>6.41</v>
      </c>
      <c r="P739" s="30">
        <v>344.04</v>
      </c>
      <c r="Q739" s="30">
        <v>19.78</v>
      </c>
      <c r="R739" s="38">
        <v>0.17580999999999999</v>
      </c>
      <c r="S739" s="32">
        <v>5.1619999999999999E-2</v>
      </c>
      <c r="T739" s="29">
        <v>0.34011000000000002</v>
      </c>
      <c r="U739" s="29">
        <v>5.4760000000000003E-2</v>
      </c>
      <c r="V739" s="29">
        <v>0.60784000000000005</v>
      </c>
      <c r="W739" s="29">
        <v>3.9219999999999998E-2</v>
      </c>
      <c r="X739" s="30">
        <v>37.08</v>
      </c>
      <c r="Y739" s="29">
        <v>0.29742000000000002</v>
      </c>
      <c r="Z739" s="29">
        <v>0.27796999999999999</v>
      </c>
      <c r="AA739" s="29">
        <v>0.77900000000000003</v>
      </c>
      <c r="AB739" s="30">
        <v>3</v>
      </c>
      <c r="AC739" s="29">
        <v>0.92857000000000001</v>
      </c>
      <c r="AD739" s="30">
        <v>51</v>
      </c>
      <c r="AE739" s="29">
        <v>0.96077999999999997</v>
      </c>
      <c r="AF739" s="33">
        <v>2.069</v>
      </c>
      <c r="AG739" s="33">
        <v>2.52</v>
      </c>
      <c r="AH739" s="33">
        <v>4</v>
      </c>
      <c r="AI739" s="33">
        <v>15.29</v>
      </c>
      <c r="AJ739" s="33">
        <v>12.116</v>
      </c>
      <c r="AK739" s="34">
        <v>18</v>
      </c>
      <c r="AL739" s="29">
        <v>7.843E-2</v>
      </c>
      <c r="AM739" s="29">
        <v>0.29411999999999999</v>
      </c>
      <c r="AN739" s="50">
        <v>8896</v>
      </c>
      <c r="AO739" s="30">
        <v>126.8</v>
      </c>
      <c r="AP739" s="29">
        <v>0.37597999999999998</v>
      </c>
      <c r="AQ739" s="29">
        <v>0.78493000000000002</v>
      </c>
      <c r="AR739" s="29">
        <v>0.61899999999999999</v>
      </c>
      <c r="AS739" s="54">
        <v>4</v>
      </c>
      <c r="AT739" s="29">
        <v>0.88461999999999996</v>
      </c>
      <c r="AU739" s="29">
        <v>0.95374000000000003</v>
      </c>
      <c r="AV739" s="54">
        <v>2</v>
      </c>
      <c r="AW739" s="29">
        <v>0.96153999999999995</v>
      </c>
    </row>
    <row r="740" spans="1:49" x14ac:dyDescent="0.2">
      <c r="A740" s="17" t="str">
        <f t="shared" si="20"/>
        <v>Baseline</v>
      </c>
      <c r="B740" s="17" t="str">
        <f>IF(AND(OR(NOT(IsForecastDateRestricted),AND(D740&gt;=StartDate,D740&lt;=EndDate)),OR(NOT(IsTargetDateRestricted),AND(F740&gt;=FirstTargetDate,F740&lt;=EndTargetDate)),
OR(AND(Is1Week,E740="1 wk ahead inc death"),AND(Is2Week,E740="2 wk ahead inc death"),AND(Is3Week,E740="3 wk ahead inc death"),AND(Is4Week,E740="4 wk ahead inc death")),
OR(NOT(IsActiveModelsOnly),_xlfn.XLOOKUP(C740,'Model Analyzer'!B$4:B$100,'Model Analyzer'!C$4:C$100))),EvalData!C740,"NA")</f>
        <v>Baseline</v>
      </c>
      <c r="C740" s="17" t="s">
        <v>12</v>
      </c>
      <c r="D740" s="36" t="d">
        <v>2020-08-17</v>
      </c>
      <c r="E740" s="17" t="s">
        <v>36</v>
      </c>
      <c r="F740" s="36" t="d">
        <v>2020-08-29</v>
      </c>
      <c r="G740" s="30">
        <v>1246</v>
      </c>
      <c r="H740" s="32">
        <v>9.0999999999999998E-2</v>
      </c>
      <c r="I740" s="28">
        <v>9.529E-2</v>
      </c>
      <c r="J740" s="28">
        <v>9.529E-2</v>
      </c>
      <c r="K740" s="29">
        <v>0.9</v>
      </c>
      <c r="L740" s="30">
        <v>19</v>
      </c>
      <c r="M740" s="29">
        <v>0.41935</v>
      </c>
      <c r="N740" s="30">
        <v>51</v>
      </c>
      <c r="O740" s="30">
        <v>7.59</v>
      </c>
      <c r="P740" s="30">
        <v>800.97</v>
      </c>
      <c r="Q740" s="30">
        <v>47.53</v>
      </c>
      <c r="R740" s="38">
        <v>0.18401999999999999</v>
      </c>
      <c r="S740" s="32">
        <v>0</v>
      </c>
      <c r="T740" s="29">
        <v>0.37507000000000001</v>
      </c>
      <c r="U740" s="29">
        <v>-2.9010000000000001E-2</v>
      </c>
      <c r="V740" s="29">
        <v>0.60784000000000005</v>
      </c>
      <c r="W740" s="29">
        <v>7.843E-2</v>
      </c>
      <c r="X740" s="30">
        <v>108.64</v>
      </c>
      <c r="Y740" s="29">
        <v>0.30912000000000001</v>
      </c>
      <c r="Z740" s="29">
        <v>0.29313</v>
      </c>
      <c r="AA740" s="29">
        <v>0.76500000000000001</v>
      </c>
      <c r="AB740" s="30">
        <v>5</v>
      </c>
      <c r="AC740" s="29">
        <v>0.85714000000000001</v>
      </c>
      <c r="AD740" s="30">
        <v>51</v>
      </c>
      <c r="AE740" s="29">
        <v>0.90195999999999998</v>
      </c>
      <c r="AF740" s="33">
        <v>3.9329999999999998</v>
      </c>
      <c r="AG740" s="33">
        <v>3.988</v>
      </c>
      <c r="AH740" s="33">
        <v>4</v>
      </c>
      <c r="AI740" s="33">
        <v>3.9609999999999999</v>
      </c>
      <c r="AJ740" s="33">
        <v>4</v>
      </c>
      <c r="AK740" s="34">
        <v>4</v>
      </c>
      <c r="AL740" s="29">
        <v>0</v>
      </c>
      <c r="AM740" s="29">
        <v>0</v>
      </c>
      <c r="AN740" s="50">
        <v>23858</v>
      </c>
      <c r="AO740" s="30">
        <v>175.3</v>
      </c>
      <c r="AP740" s="29">
        <v>0.40333999999999998</v>
      </c>
      <c r="AQ740" s="29">
        <v>0.84204999999999997</v>
      </c>
      <c r="AR740" s="29">
        <v>0.94899999999999995</v>
      </c>
      <c r="AS740" s="54">
        <v>1</v>
      </c>
      <c r="AT740" s="29">
        <v>1</v>
      </c>
      <c r="AU740" s="29">
        <v>0.92447999999999997</v>
      </c>
      <c r="AV740" s="54">
        <v>4</v>
      </c>
      <c r="AW740" s="29">
        <v>0.88461999999999996</v>
      </c>
    </row>
    <row r="741" spans="1:49" x14ac:dyDescent="0.2">
      <c r="A741" s="17" t="str">
        <f t="shared" si="20"/>
        <v>CMU</v>
      </c>
      <c r="B741" s="17" t="str">
        <f>IF(AND(OR(NOT(IsForecastDateRestricted),AND(D741&gt;=StartDate,D741&lt;=EndDate)),OR(NOT(IsTargetDateRestricted),AND(F741&gt;=FirstTargetDate,F741&lt;=EndTargetDate)),
OR(AND(Is1Week,E741="1 wk ahead inc death"),AND(Is2Week,E741="2 wk ahead inc death"),AND(Is3Week,E741="3 wk ahead inc death"),AND(Is4Week,E741="4 wk ahead inc death")),
OR(NOT(IsActiveModelsOnly),_xlfn.XLOOKUP(C741,'Model Analyzer'!B$4:B$100,'Model Analyzer'!C$4:C$100))),EvalData!C741,"NA")</f>
        <v>CMU</v>
      </c>
      <c r="C741" s="17" t="s">
        <v>43</v>
      </c>
      <c r="D741" s="36" t="d">
        <v>2020-08-17</v>
      </c>
      <c r="E741" s="17" t="s">
        <v>36</v>
      </c>
      <c r="F741" s="36" t="d">
        <v>2020-08-29</v>
      </c>
      <c r="G741" s="30"/>
      <c r="H741" s="32"/>
      <c r="N741" s="30">
        <v>51</v>
      </c>
      <c r="O741" s="30">
        <v>6.4</v>
      </c>
      <c r="P741" s="30">
        <v>602.16999999999996</v>
      </c>
      <c r="Q741" s="30">
        <v>36.590000000000003</v>
      </c>
      <c r="R741" s="38">
        <v>0.17387</v>
      </c>
      <c r="S741" s="32">
        <v>-3.0130000000000001E-2</v>
      </c>
      <c r="T741" s="29">
        <v>0.32940000000000003</v>
      </c>
      <c r="U741" s="29">
        <v>-1.098E-2</v>
      </c>
      <c r="V741" s="29">
        <v>0.66666999999999998</v>
      </c>
      <c r="W741" s="29">
        <v>5.8819999999999997E-2</v>
      </c>
      <c r="X741" s="30">
        <v>74.84</v>
      </c>
      <c r="Y741" s="29">
        <v>0.26618000000000003</v>
      </c>
      <c r="Z741" s="29">
        <v>0.2379</v>
      </c>
      <c r="AA741" s="29">
        <v>0.79800000000000004</v>
      </c>
      <c r="AB741" s="30">
        <v>4</v>
      </c>
      <c r="AC741" s="29">
        <v>0.89285999999999999</v>
      </c>
      <c r="AD741" s="30">
        <v>51</v>
      </c>
      <c r="AE741" s="29">
        <v>0.88234999999999997</v>
      </c>
      <c r="AF741" s="33">
        <v>1.5649999999999999</v>
      </c>
      <c r="AG741" s="33">
        <v>1.8280000000000001</v>
      </c>
      <c r="AH741" s="33">
        <v>2.4860000000000002</v>
      </c>
      <c r="AI741" s="33">
        <v>34.581000000000003</v>
      </c>
      <c r="AJ741" s="33">
        <v>7.2</v>
      </c>
      <c r="AK741" s="34">
        <v>40</v>
      </c>
      <c r="AL741" s="29">
        <v>0.13725000000000001</v>
      </c>
      <c r="AM741" s="29">
        <v>0.17646999999999999</v>
      </c>
      <c r="AN741" s="50">
        <v>14103</v>
      </c>
      <c r="AO741" s="30">
        <v>81.599999999999994</v>
      </c>
      <c r="AP741" s="29">
        <v>0.47771000000000002</v>
      </c>
      <c r="AQ741" s="29">
        <v>0.99729999999999996</v>
      </c>
      <c r="AR741" s="29">
        <v>0.59899999999999998</v>
      </c>
      <c r="AS741" s="54">
        <v>4</v>
      </c>
      <c r="AT741" s="29">
        <v>0.88461999999999996</v>
      </c>
      <c r="AU741" s="29">
        <v>0.92879</v>
      </c>
      <c r="AV741" s="54">
        <v>2</v>
      </c>
      <c r="AW741" s="29">
        <v>0.96153999999999995</v>
      </c>
    </row>
    <row r="742" spans="1:49" x14ac:dyDescent="0.2">
      <c r="A742" s="17" t="str">
        <f t="shared" si="20"/>
        <v>Columbia</v>
      </c>
      <c r="B742" s="17" t="str">
        <f>IF(AND(OR(NOT(IsForecastDateRestricted),AND(D742&gt;=StartDate,D742&lt;=EndDate)),OR(NOT(IsTargetDateRestricted),AND(F742&gt;=FirstTargetDate,F742&lt;=EndTargetDate)),
OR(AND(Is1Week,E742="1 wk ahead inc death"),AND(Is2Week,E742="2 wk ahead inc death"),AND(Is3Week,E742="3 wk ahead inc death"),AND(Is4Week,E742="4 wk ahead inc death")),
OR(NOT(IsActiveModelsOnly),_xlfn.XLOOKUP(C742,'Model Analyzer'!B$4:B$100,'Model Analyzer'!C$4:C$100))),EvalData!C742,"NA")</f>
        <v>Columbia</v>
      </c>
      <c r="C742" s="17" t="s">
        <v>13</v>
      </c>
      <c r="D742" s="36" t="d">
        <v>2020-08-17</v>
      </c>
      <c r="E742" s="17" t="s">
        <v>36</v>
      </c>
      <c r="F742" s="36" t="d">
        <v>2020-08-29</v>
      </c>
      <c r="G742" s="30">
        <v>-357</v>
      </c>
      <c r="H742" s="32">
        <v>-2.8000000000000001E-2</v>
      </c>
      <c r="I742" s="28">
        <v>-2.7300000000000001E-2</v>
      </c>
      <c r="J742" s="28">
        <v>-2.8070000000000001E-2</v>
      </c>
      <c r="K742" s="29">
        <v>1</v>
      </c>
      <c r="L742" s="30">
        <v>9</v>
      </c>
      <c r="M742" s="29">
        <v>0.74194000000000004</v>
      </c>
      <c r="N742" s="30">
        <v>51</v>
      </c>
      <c r="O742" s="30">
        <v>60.66</v>
      </c>
      <c r="P742" s="30">
        <v>3638.19</v>
      </c>
      <c r="Q742" s="30">
        <v>74.84</v>
      </c>
      <c r="R742" s="38">
        <v>0.41402</v>
      </c>
      <c r="S742" s="32">
        <v>-0.10428</v>
      </c>
      <c r="T742" s="29">
        <v>0.78078000000000003</v>
      </c>
      <c r="U742" s="29">
        <v>0.12307</v>
      </c>
      <c r="V742" s="29">
        <v>0.25490000000000002</v>
      </c>
      <c r="W742" s="29">
        <v>0.29411999999999999</v>
      </c>
      <c r="X742" s="30">
        <v>142</v>
      </c>
      <c r="Y742" s="29">
        <v>0.70896000000000003</v>
      </c>
      <c r="Z742" s="29">
        <v>0.61397999999999997</v>
      </c>
      <c r="AA742" s="29">
        <v>0.11899999999999999</v>
      </c>
      <c r="AB742" s="30">
        <v>23</v>
      </c>
      <c r="AC742" s="29">
        <v>0.21429000000000001</v>
      </c>
      <c r="AD742" s="30">
        <v>51</v>
      </c>
      <c r="AE742" s="29">
        <v>0.88234999999999997</v>
      </c>
      <c r="AF742" s="33">
        <v>3.1360000000000001</v>
      </c>
      <c r="AG742" s="33">
        <v>4.2949999999999999</v>
      </c>
      <c r="AH742" s="33">
        <v>7.8570000000000002</v>
      </c>
      <c r="AI742" s="33">
        <v>32.988999999999997</v>
      </c>
      <c r="AJ742" s="33">
        <v>38</v>
      </c>
      <c r="AK742" s="34">
        <v>112</v>
      </c>
      <c r="AL742" s="29">
        <v>0.27450999999999998</v>
      </c>
      <c r="AM742" s="29">
        <v>0.39216000000000001</v>
      </c>
      <c r="AN742" s="50">
        <v>26431</v>
      </c>
      <c r="AO742" s="30">
        <v>339.3</v>
      </c>
      <c r="AP742" s="29">
        <v>0.23641000000000001</v>
      </c>
      <c r="AQ742" s="29">
        <v>0.49356</v>
      </c>
      <c r="AR742" s="29">
        <v>0.22700000000000001</v>
      </c>
      <c r="AS742" s="54">
        <v>19</v>
      </c>
      <c r="AT742" s="29">
        <v>0.30769000000000002</v>
      </c>
      <c r="AU742" s="29">
        <v>0.67230999999999996</v>
      </c>
      <c r="AV742" s="54">
        <v>15</v>
      </c>
      <c r="AW742" s="29">
        <v>0.46154000000000001</v>
      </c>
    </row>
    <row r="743" spans="1:49" x14ac:dyDescent="0.2">
      <c r="A743" s="17" t="str">
        <f t="shared" si="20"/>
        <v>Columbia-UNC</v>
      </c>
      <c r="B743" s="17" t="str">
        <f>IF(AND(OR(NOT(IsForecastDateRestricted),AND(D743&gt;=StartDate,D743&lt;=EndDate)),OR(NOT(IsTargetDateRestricted),AND(F743&gt;=FirstTargetDate,F743&lt;=EndTargetDate)),
OR(AND(Is1Week,E743="1 wk ahead inc death"),AND(Is2Week,E743="2 wk ahead inc death"),AND(Is3Week,E743="3 wk ahead inc death"),AND(Is4Week,E743="4 wk ahead inc death")),
OR(NOT(IsActiveModelsOnly),_xlfn.XLOOKUP(C743,'Model Analyzer'!B$4:B$100,'Model Analyzer'!C$4:C$100))),EvalData!C743,"NA")</f>
        <v>Columbia-UNC</v>
      </c>
      <c r="C743" s="17" t="s">
        <v>14</v>
      </c>
      <c r="D743" s="36" t="d">
        <v>2020-08-17</v>
      </c>
      <c r="E743" s="17" t="s">
        <v>36</v>
      </c>
      <c r="F743" s="36" t="d">
        <v>2020-08-29</v>
      </c>
      <c r="G743" s="30">
        <v>831</v>
      </c>
      <c r="H743" s="32">
        <v>6.2E-2</v>
      </c>
      <c r="I743" s="28">
        <v>6.3549999999999995E-2</v>
      </c>
      <c r="J743" s="28">
        <v>6.3549999999999995E-2</v>
      </c>
      <c r="K743" s="29">
        <v>0.9</v>
      </c>
      <c r="L743" s="30">
        <v>14</v>
      </c>
      <c r="M743" s="29">
        <v>0.58065</v>
      </c>
      <c r="O743" s="30"/>
      <c r="P743" s="30"/>
      <c r="Q743" s="30"/>
      <c r="R743" s="38"/>
    </row>
    <row r="744" spans="1:49" x14ac:dyDescent="0.2">
      <c r="A744" s="17" t="str">
        <f t="shared" si="20"/>
        <v>Covid19Sim</v>
      </c>
      <c r="B744" s="17" t="str">
        <f>IF(AND(OR(NOT(IsForecastDateRestricted),AND(D744&gt;=StartDate,D744&lt;=EndDate)),OR(NOT(IsTargetDateRestricted),AND(F744&gt;=FirstTargetDate,F744&lt;=EndTargetDate)),
OR(AND(Is1Week,E744="1 wk ahead inc death"),AND(Is2Week,E744="2 wk ahead inc death"),AND(Is3Week,E744="3 wk ahead inc death"),AND(Is4Week,E744="4 wk ahead inc death")),
OR(NOT(IsActiveModelsOnly),_xlfn.XLOOKUP(C744,'Model Analyzer'!B$4:B$100,'Model Analyzer'!C$4:C$100))),EvalData!C744,"NA")</f>
        <v>Covid19Sim</v>
      </c>
      <c r="C744" s="17" t="s">
        <v>39</v>
      </c>
      <c r="D744" s="36" t="d">
        <v>2020-08-17</v>
      </c>
      <c r="E744" s="17" t="s">
        <v>36</v>
      </c>
      <c r="F744" s="36" t="d">
        <v>2020-08-29</v>
      </c>
      <c r="G744" s="30">
        <v>-3405</v>
      </c>
      <c r="H744" s="32">
        <v>-0.30199999999999999</v>
      </c>
      <c r="I744" s="28">
        <v>-0.26040000000000002</v>
      </c>
      <c r="J744" s="28">
        <v>-0.35208</v>
      </c>
      <c r="K744" s="29">
        <v>0</v>
      </c>
      <c r="L744" s="30">
        <v>26</v>
      </c>
      <c r="M744" s="29">
        <v>0.19355</v>
      </c>
      <c r="N744" s="30">
        <v>17</v>
      </c>
      <c r="O744" s="30">
        <v>2.41</v>
      </c>
      <c r="P744" s="30">
        <v>484.61</v>
      </c>
      <c r="Q744" s="30">
        <v>90.06</v>
      </c>
      <c r="R744" s="38">
        <v>0.28171000000000002</v>
      </c>
      <c r="S744" s="32">
        <v>0</v>
      </c>
      <c r="T744" s="29">
        <v>0.41333999999999999</v>
      </c>
      <c r="U744" s="29">
        <v>5.799E-2</v>
      </c>
      <c r="V744" s="29">
        <v>0.23529</v>
      </c>
      <c r="W744" s="29">
        <v>0</v>
      </c>
      <c r="X744" s="30">
        <v>171.44</v>
      </c>
      <c r="Y744" s="29">
        <v>0.35660999999999998</v>
      </c>
      <c r="Z744" s="29">
        <v>0.32457000000000003</v>
      </c>
      <c r="AA744" s="29">
        <v>0.434</v>
      </c>
      <c r="AB744" s="30">
        <v>17</v>
      </c>
      <c r="AC744" s="29">
        <v>0.42857000000000001</v>
      </c>
      <c r="AD744" s="30">
        <v>17</v>
      </c>
      <c r="AE744" s="29">
        <v>0.29411999999999999</v>
      </c>
      <c r="AF744" s="33">
        <v>1.0620000000000001</v>
      </c>
      <c r="AG744" s="33">
        <v>1.081</v>
      </c>
      <c r="AH744" s="33">
        <v>1.216</v>
      </c>
      <c r="AI744" s="33">
        <v>1.405</v>
      </c>
      <c r="AJ744" s="33">
        <v>1.504</v>
      </c>
      <c r="AK744" s="34">
        <v>2.0710000000000002</v>
      </c>
      <c r="AL744" s="29">
        <v>0</v>
      </c>
      <c r="AM744" s="29">
        <v>0</v>
      </c>
      <c r="AN744" s="50">
        <v>50227</v>
      </c>
      <c r="AO744" s="30">
        <v>109.3</v>
      </c>
      <c r="AP744" s="29">
        <v>0.85446</v>
      </c>
      <c r="AQ744" s="29">
        <v>1</v>
      </c>
      <c r="AR744" s="29">
        <v>0.10299999999999999</v>
      </c>
      <c r="AS744" s="54">
        <v>23</v>
      </c>
      <c r="AT744" s="29">
        <v>0.15384999999999999</v>
      </c>
      <c r="AU744" s="29">
        <v>0.1032</v>
      </c>
      <c r="AV744" s="54">
        <v>26</v>
      </c>
      <c r="AW744" s="29">
        <v>3.8460000000000001E-2</v>
      </c>
    </row>
    <row r="745" spans="1:49" x14ac:dyDescent="0.2">
      <c r="A745" s="17" t="str">
        <f t="shared" si="20"/>
        <v>DDS</v>
      </c>
      <c r="B745" s="17" t="str">
        <f>IF(AND(OR(NOT(IsForecastDateRestricted),AND(D745&gt;=StartDate,D745&lt;=EndDate)),OR(NOT(IsTargetDateRestricted),AND(F745&gt;=FirstTargetDate,F745&lt;=EndTargetDate)),
OR(AND(Is1Week,E745="1 wk ahead inc death"),AND(Is2Week,E745="2 wk ahead inc death"),AND(Is3Week,E745="3 wk ahead inc death"),AND(Is4Week,E745="4 wk ahead inc death")),
OR(NOT(IsActiveModelsOnly),_xlfn.XLOOKUP(C745,'Model Analyzer'!B$4:B$100,'Model Analyzer'!C$4:C$100))),EvalData!C745,"NA")</f>
        <v>DDS</v>
      </c>
      <c r="C745" s="17" t="s">
        <v>44</v>
      </c>
      <c r="D745" s="36" t="d">
        <v>2020-08-17</v>
      </c>
      <c r="E745" s="17" t="s">
        <v>36</v>
      </c>
      <c r="F745" s="36" t="d">
        <v>2020-08-29</v>
      </c>
      <c r="G745" s="30">
        <v>1782</v>
      </c>
      <c r="H745" s="32">
        <v>0.128</v>
      </c>
      <c r="I745" s="28">
        <v>0.13628000000000001</v>
      </c>
      <c r="J745" s="28">
        <v>0.13628000000000001</v>
      </c>
      <c r="K745" s="29">
        <v>0.75</v>
      </c>
      <c r="L745" s="30">
        <v>20</v>
      </c>
      <c r="M745" s="29">
        <v>0.3871</v>
      </c>
      <c r="N745" s="30">
        <v>51</v>
      </c>
      <c r="O745" s="30">
        <v>15.46</v>
      </c>
      <c r="P745" s="30">
        <v>2189.3000000000002</v>
      </c>
      <c r="Q745" s="30">
        <v>62.59</v>
      </c>
      <c r="R745" s="38">
        <v>0.23105000000000001</v>
      </c>
      <c r="S745" s="32">
        <v>1.934E-2</v>
      </c>
      <c r="T745" s="29">
        <v>0.63171999999999995</v>
      </c>
      <c r="U745" s="29">
        <v>0.30457000000000001</v>
      </c>
      <c r="V745" s="29">
        <v>0.37254999999999999</v>
      </c>
      <c r="W745" s="29">
        <v>0.17646999999999999</v>
      </c>
      <c r="X745" s="30">
        <v>115.01</v>
      </c>
      <c r="Y745" s="29">
        <v>0.58343</v>
      </c>
      <c r="Z745" s="29">
        <v>0.39251000000000003</v>
      </c>
      <c r="AA745" s="29">
        <v>0.49199999999999999</v>
      </c>
      <c r="AB745" s="30">
        <v>14</v>
      </c>
      <c r="AC745" s="29">
        <v>0.53571000000000002</v>
      </c>
      <c r="AD745" s="30">
        <v>51</v>
      </c>
      <c r="AE745" s="29">
        <v>0.90195999999999998</v>
      </c>
      <c r="AF745" s="33">
        <v>3.4380000000000002</v>
      </c>
      <c r="AG745" s="33">
        <v>3.823</v>
      </c>
      <c r="AH745" s="33">
        <v>4.6820000000000004</v>
      </c>
      <c r="AI745" s="33">
        <v>7.851</v>
      </c>
      <c r="AJ745" s="33">
        <v>8.375</v>
      </c>
      <c r="AK745" s="34">
        <v>14</v>
      </c>
      <c r="AL745" s="29">
        <v>0.31373000000000001</v>
      </c>
      <c r="AM745" s="29">
        <v>0.19608</v>
      </c>
      <c r="AN745" s="50">
        <v>23905</v>
      </c>
      <c r="AO745" s="30">
        <v>195</v>
      </c>
      <c r="AP745" s="29">
        <v>0.32282</v>
      </c>
      <c r="AQ745" s="29">
        <v>0.67393999999999998</v>
      </c>
      <c r="AR745" s="29">
        <v>0.41299999999999998</v>
      </c>
      <c r="AS745" s="54">
        <v>13</v>
      </c>
      <c r="AT745" s="29">
        <v>0.53846000000000005</v>
      </c>
      <c r="AU745" s="29">
        <v>0.84311000000000003</v>
      </c>
      <c r="AV745" s="54">
        <v>10</v>
      </c>
      <c r="AW745" s="29">
        <v>0.65385000000000004</v>
      </c>
    </row>
    <row r="746" spans="1:49" x14ac:dyDescent="0.2">
      <c r="A746" s="17" t="str">
        <f t="shared" si="20"/>
        <v>Ensemble</v>
      </c>
      <c r="B746" s="17" t="str">
        <f>IF(AND(OR(NOT(IsForecastDateRestricted),AND(D746&gt;=StartDate,D746&lt;=EndDate)),OR(NOT(IsTargetDateRestricted),AND(F746&gt;=FirstTargetDate,F746&lt;=EndTargetDate)),
OR(AND(Is1Week,E746="1 wk ahead inc death"),AND(Is2Week,E746="2 wk ahead inc death"),AND(Is3Week,E746="3 wk ahead inc death"),AND(Is4Week,E746="4 wk ahead inc death")),
OR(NOT(IsActiveModelsOnly),_xlfn.XLOOKUP(C746,'Model Analyzer'!B$4:B$100,'Model Analyzer'!C$4:C$100))),EvalData!C746,"NA")</f>
        <v>Ensemble</v>
      </c>
      <c r="C746" s="17" t="s">
        <v>15</v>
      </c>
      <c r="D746" s="36" t="d">
        <v>2020-08-17</v>
      </c>
      <c r="E746" s="17" t="s">
        <v>36</v>
      </c>
      <c r="F746" s="36" t="d">
        <v>2020-08-29</v>
      </c>
      <c r="G746" s="30">
        <v>212</v>
      </c>
      <c r="H746" s="32">
        <v>1.6E-2</v>
      </c>
      <c r="I746" s="28">
        <v>1.6209999999999999E-2</v>
      </c>
      <c r="J746" s="28">
        <v>1.6209999999999999E-2</v>
      </c>
      <c r="K746" s="29">
        <v>1</v>
      </c>
      <c r="L746" s="30">
        <v>3</v>
      </c>
      <c r="M746" s="29">
        <v>0.93547999999999998</v>
      </c>
      <c r="N746" s="30">
        <v>51</v>
      </c>
      <c r="O746" s="30">
        <v>5.03</v>
      </c>
      <c r="P746" s="30">
        <v>484.95</v>
      </c>
      <c r="Q746" s="30">
        <v>27.65</v>
      </c>
      <c r="R746" s="38">
        <v>0.1633</v>
      </c>
      <c r="S746" s="32">
        <v>-4.512E-2</v>
      </c>
      <c r="T746" s="29">
        <v>0.27722999999999998</v>
      </c>
      <c r="U746" s="29">
        <v>-1.7270000000000001E-2</v>
      </c>
      <c r="V746" s="29">
        <v>0.64705999999999997</v>
      </c>
      <c r="W746" s="29">
        <v>1.9609999999999999E-2</v>
      </c>
      <c r="X746" s="30">
        <v>49.48</v>
      </c>
      <c r="Y746" s="29">
        <v>0.23626</v>
      </c>
      <c r="Z746" s="29">
        <v>0.20576</v>
      </c>
      <c r="AA746" s="29">
        <v>0.83799999999999997</v>
      </c>
      <c r="AB746" s="30">
        <v>1</v>
      </c>
      <c r="AC746" s="29">
        <v>1</v>
      </c>
      <c r="AD746" s="30">
        <v>51</v>
      </c>
      <c r="AE746" s="29">
        <v>0.96077999999999997</v>
      </c>
      <c r="AF746" s="33">
        <v>2.3769999999999998</v>
      </c>
      <c r="AG746" s="33">
        <v>2.7610000000000001</v>
      </c>
      <c r="AH746" s="33">
        <v>3.7269999999999999</v>
      </c>
      <c r="AI746" s="33">
        <v>9.9039999999999999</v>
      </c>
      <c r="AJ746" s="33">
        <v>6.2590000000000003</v>
      </c>
      <c r="AK746" s="34">
        <v>29.5</v>
      </c>
      <c r="AL746" s="29">
        <v>0.17646999999999999</v>
      </c>
      <c r="AM746" s="29">
        <v>0.17646999999999999</v>
      </c>
      <c r="AN746" s="50">
        <v>12603</v>
      </c>
      <c r="AO746" s="30">
        <v>106.8</v>
      </c>
      <c r="AP746" s="29">
        <v>0.38778000000000001</v>
      </c>
      <c r="AQ746" s="29">
        <v>0.80954999999999999</v>
      </c>
      <c r="AR746" s="29">
        <v>0.64</v>
      </c>
      <c r="AS746" s="54">
        <v>2</v>
      </c>
      <c r="AT746" s="29">
        <v>0.96153999999999995</v>
      </c>
      <c r="AU746" s="29">
        <v>0.96372999999999998</v>
      </c>
      <c r="AV746" s="54">
        <v>1</v>
      </c>
      <c r="AW746" s="29">
        <v>1</v>
      </c>
    </row>
    <row r="747" spans="1:49" x14ac:dyDescent="0.2">
      <c r="A747" s="17" t="str">
        <f t="shared" si="20"/>
        <v>ERDC</v>
      </c>
      <c r="B747" s="17" t="str">
        <f>IF(AND(OR(NOT(IsForecastDateRestricted),AND(D747&gt;=StartDate,D747&lt;=EndDate)),OR(NOT(IsTargetDateRestricted),AND(F747&gt;=FirstTargetDate,F747&lt;=EndTargetDate)),
OR(AND(Is1Week,E747="1 wk ahead inc death"),AND(Is2Week,E747="2 wk ahead inc death"),AND(Is3Week,E747="3 wk ahead inc death"),AND(Is4Week,E747="4 wk ahead inc death")),
OR(NOT(IsActiveModelsOnly),_xlfn.XLOOKUP(C747,'Model Analyzer'!B$4:B$100,'Model Analyzer'!C$4:C$100))),EvalData!C747,"NA")</f>
        <v>ERDC</v>
      </c>
      <c r="C747" s="17" t="s">
        <v>16</v>
      </c>
      <c r="D747" s="36" t="d">
        <v>2020-08-17</v>
      </c>
      <c r="E747" s="17" t="s">
        <v>36</v>
      </c>
      <c r="F747" s="36" t="d">
        <v>2020-08-29</v>
      </c>
      <c r="G747" s="30">
        <v>5185</v>
      </c>
      <c r="H747" s="32">
        <v>0.33400000000000002</v>
      </c>
      <c r="I747" s="28">
        <v>0.39652999999999999</v>
      </c>
      <c r="J747" s="28">
        <v>0.39652999999999999</v>
      </c>
      <c r="K747" s="29">
        <v>0</v>
      </c>
      <c r="L747" s="30">
        <v>27</v>
      </c>
      <c r="M747" s="29">
        <v>0.16128999999999999</v>
      </c>
      <c r="N747" s="30">
        <v>51</v>
      </c>
      <c r="O747" s="30">
        <v>45.21</v>
      </c>
      <c r="P747" s="30">
        <v>23809.89</v>
      </c>
      <c r="Q747" s="30">
        <v>125.69</v>
      </c>
      <c r="R747" s="38">
        <v>0.39174999999999999</v>
      </c>
      <c r="S747" s="32">
        <v>0.38945999999999997</v>
      </c>
      <c r="T747" s="29">
        <v>1.6479600000000001</v>
      </c>
      <c r="U747" s="29">
        <v>1.5112099999999999</v>
      </c>
      <c r="V747" s="29">
        <v>0.31373000000000001</v>
      </c>
      <c r="W747" s="29">
        <v>0.33333000000000002</v>
      </c>
      <c r="X747" s="30">
        <v>207.11</v>
      </c>
      <c r="Y747" s="29">
        <v>1.6473800000000001</v>
      </c>
      <c r="Z747" s="29">
        <v>0.58650000000000002</v>
      </c>
      <c r="AA747" s="29">
        <v>0.04</v>
      </c>
      <c r="AB747" s="30">
        <v>28</v>
      </c>
      <c r="AC747" s="29">
        <v>3.5709999999999999E-2</v>
      </c>
      <c r="AD747" s="30">
        <v>51</v>
      </c>
      <c r="AE747" s="29">
        <v>0.13725000000000001</v>
      </c>
      <c r="AF747" s="33">
        <v>1.0880000000000001</v>
      </c>
      <c r="AG747" s="33">
        <v>1.1140000000000001</v>
      </c>
      <c r="AH747" s="33">
        <v>1.1499999999999999</v>
      </c>
      <c r="AI747" s="33">
        <v>1.29</v>
      </c>
      <c r="AJ747" s="33">
        <v>1.27</v>
      </c>
      <c r="AK747" s="34">
        <v>1.5880000000000001</v>
      </c>
      <c r="AL747" s="29">
        <v>0</v>
      </c>
      <c r="AM747" s="29">
        <v>0</v>
      </c>
      <c r="AN747" s="50">
        <v>209915</v>
      </c>
      <c r="AO747" s="30">
        <v>2685.9</v>
      </c>
      <c r="AP747" s="29">
        <v>0.88970000000000005</v>
      </c>
      <c r="AQ747" s="29">
        <v>1</v>
      </c>
      <c r="AR747" s="29">
        <v>0.14399999999999999</v>
      </c>
      <c r="AS747" s="54">
        <v>21</v>
      </c>
      <c r="AT747" s="29">
        <v>0.23077</v>
      </c>
      <c r="AU747" s="29">
        <v>0.14448</v>
      </c>
      <c r="AV747" s="54">
        <v>25</v>
      </c>
      <c r="AW747" s="29">
        <v>7.6920000000000002E-2</v>
      </c>
    </row>
    <row r="748" spans="1:49" x14ac:dyDescent="0.2">
      <c r="A748" s="17" t="str">
        <f t="shared" si="20"/>
        <v>ESG</v>
      </c>
      <c r="B748" s="17" t="str">
        <f>IF(AND(OR(NOT(IsForecastDateRestricted),AND(D748&gt;=StartDate,D748&lt;=EndDate)),OR(NOT(IsTargetDateRestricted),AND(F748&gt;=FirstTargetDate,F748&lt;=EndTargetDate)),
OR(AND(Is1Week,E748="1 wk ahead inc death"),AND(Is2Week,E748="2 wk ahead inc death"),AND(Is3Week,E748="3 wk ahead inc death"),AND(Is4Week,E748="4 wk ahead inc death")),
OR(NOT(IsActiveModelsOnly),_xlfn.XLOOKUP(C748,'Model Analyzer'!B$4:B$100,'Model Analyzer'!C$4:C$100))),EvalData!C748,"NA")</f>
        <v>ESG</v>
      </c>
      <c r="C748" s="17" t="s">
        <v>40</v>
      </c>
      <c r="D748" s="36" t="d">
        <v>2020-08-17</v>
      </c>
      <c r="E748" s="17" t="s">
        <v>36</v>
      </c>
      <c r="F748" s="36" t="d">
        <v>2020-08-29</v>
      </c>
      <c r="G748" s="30">
        <v>-4367</v>
      </c>
      <c r="H748" s="32">
        <v>-0.40600000000000003</v>
      </c>
      <c r="I748" s="28">
        <v>-0.33396999999999999</v>
      </c>
      <c r="J748" s="28">
        <v>-0.50144</v>
      </c>
      <c r="K748" s="29">
        <v>0</v>
      </c>
      <c r="L748" s="30">
        <v>31</v>
      </c>
      <c r="M748" s="29">
        <v>3.2259999999999997E-2</v>
      </c>
      <c r="N748" s="30">
        <v>50</v>
      </c>
      <c r="O748" s="30">
        <v>42.88</v>
      </c>
      <c r="P748" s="30">
        <v>2307.89</v>
      </c>
      <c r="Q748" s="30">
        <v>96.8</v>
      </c>
      <c r="R748" s="38">
        <v>0.47350999999999999</v>
      </c>
      <c r="S748" s="32">
        <v>-0.52637</v>
      </c>
      <c r="T748" s="29">
        <v>0.87266999999999995</v>
      </c>
      <c r="U748" s="29">
        <v>-0.70028999999999997</v>
      </c>
      <c r="V748" s="29">
        <v>0.24</v>
      </c>
      <c r="W748" s="29">
        <v>0.42</v>
      </c>
      <c r="X748" s="30">
        <v>185.45</v>
      </c>
      <c r="Y748" s="29">
        <v>0.47295999999999999</v>
      </c>
      <c r="Z748" s="29">
        <v>0.59638999999999998</v>
      </c>
      <c r="AA748" s="29">
        <v>5.0999999999999997E-2</v>
      </c>
      <c r="AB748" s="30">
        <v>27</v>
      </c>
      <c r="AC748" s="29">
        <v>7.1429999999999993E-2</v>
      </c>
      <c r="AD748" s="30">
        <v>50</v>
      </c>
      <c r="AE748" s="29">
        <v>0.1</v>
      </c>
      <c r="AF748" s="33">
        <v>1.0609999999999999</v>
      </c>
      <c r="AG748" s="33">
        <v>1.0920000000000001</v>
      </c>
      <c r="AH748" s="33">
        <v>1.17</v>
      </c>
      <c r="AI748" s="33">
        <v>1.361</v>
      </c>
      <c r="AJ748" s="33">
        <v>1.327</v>
      </c>
      <c r="AK748" s="34">
        <v>1.7</v>
      </c>
      <c r="AL748" s="29">
        <v>0</v>
      </c>
      <c r="AM748" s="29">
        <v>0</v>
      </c>
      <c r="AN748" s="50">
        <v>174831</v>
      </c>
      <c r="AO748" s="30">
        <v>825.6</v>
      </c>
      <c r="AP748" s="29">
        <v>0.87738000000000005</v>
      </c>
      <c r="AQ748" s="29">
        <v>1</v>
      </c>
      <c r="AR748" s="29">
        <v>0.10299999999999999</v>
      </c>
      <c r="AS748" s="54">
        <v>23</v>
      </c>
      <c r="AT748" s="29">
        <v>0.15384999999999999</v>
      </c>
      <c r="AU748" s="29">
        <v>0.1032</v>
      </c>
      <c r="AV748" s="54">
        <v>26</v>
      </c>
      <c r="AW748" s="29">
        <v>3.8460000000000001E-2</v>
      </c>
    </row>
    <row r="749" spans="1:49" x14ac:dyDescent="0.2">
      <c r="A749" s="17" t="str">
        <f t="shared" si="20"/>
        <v>GT-DeepCOVID</v>
      </c>
      <c r="B749" s="17" t="str">
        <f>IF(AND(OR(NOT(IsForecastDateRestricted),AND(D749&gt;=StartDate,D749&lt;=EndDate)),OR(NOT(IsTargetDateRestricted),AND(F749&gt;=FirstTargetDate,F749&lt;=EndTargetDate)),
OR(AND(Is1Week,E749="1 wk ahead inc death"),AND(Is2Week,E749="2 wk ahead inc death"),AND(Is3Week,E749="3 wk ahead inc death"),AND(Is4Week,E749="4 wk ahead inc death")),
OR(NOT(IsActiveModelsOnly),_xlfn.XLOOKUP(C749,'Model Analyzer'!B$4:B$100,'Model Analyzer'!C$4:C$100))),EvalData!C749,"NA")</f>
        <v>GT-DeepCOVID</v>
      </c>
      <c r="C749" s="17" t="s">
        <v>17</v>
      </c>
      <c r="D749" s="36" t="d">
        <v>2020-08-17</v>
      </c>
      <c r="E749" s="17" t="s">
        <v>36</v>
      </c>
      <c r="F749" s="36" t="d">
        <v>2020-08-29</v>
      </c>
      <c r="G749" s="30">
        <v>588</v>
      </c>
      <c r="H749" s="32">
        <v>4.3999999999999997E-2</v>
      </c>
      <c r="I749" s="28">
        <v>4.4970000000000003E-2</v>
      </c>
      <c r="J749" s="28">
        <v>4.4970000000000003E-2</v>
      </c>
      <c r="K749" s="29">
        <v>1</v>
      </c>
      <c r="L749" s="30">
        <v>12</v>
      </c>
      <c r="M749" s="29">
        <v>0.64515999999999996</v>
      </c>
      <c r="N749" s="30">
        <v>46</v>
      </c>
      <c r="O749" s="30">
        <v>15.67</v>
      </c>
      <c r="P749" s="30">
        <v>4282.1400000000003</v>
      </c>
      <c r="Q749" s="30">
        <v>51.17</v>
      </c>
      <c r="R749" s="38">
        <v>0.20155999999999999</v>
      </c>
      <c r="S749" s="32">
        <v>-5.0599999999999999E-2</v>
      </c>
      <c r="T749" s="29">
        <v>0.70096999999999998</v>
      </c>
      <c r="U749" s="29">
        <v>0.30953999999999998</v>
      </c>
      <c r="V749" s="29">
        <v>0.54347999999999996</v>
      </c>
      <c r="W749" s="29">
        <v>0.13042999999999999</v>
      </c>
      <c r="X749" s="30">
        <v>115.84</v>
      </c>
      <c r="Y749" s="29">
        <v>0.64503999999999995</v>
      </c>
      <c r="Z749" s="29">
        <v>0.33911999999999998</v>
      </c>
      <c r="AA749" s="29">
        <v>0.44600000000000001</v>
      </c>
      <c r="AB749" s="30">
        <v>15</v>
      </c>
      <c r="AC749" s="29">
        <v>0.5</v>
      </c>
      <c r="AD749" s="30">
        <v>46</v>
      </c>
      <c r="AE749" s="29">
        <v>0.89129999999999998</v>
      </c>
      <c r="AF749" s="33">
        <v>2.0710000000000002</v>
      </c>
      <c r="AG749" s="33">
        <v>2.4740000000000002</v>
      </c>
      <c r="AH749" s="33">
        <v>5.452</v>
      </c>
      <c r="AI749" s="33">
        <v>21.231999999999999</v>
      </c>
      <c r="AJ749" s="33">
        <v>15.333</v>
      </c>
      <c r="AK749" s="34">
        <v>42</v>
      </c>
      <c r="AL749" s="29">
        <v>0.26086999999999999</v>
      </c>
      <c r="AM749" s="29">
        <v>0.23913000000000001</v>
      </c>
      <c r="AN749" s="50">
        <v>14555</v>
      </c>
      <c r="AO749" s="30">
        <v>143</v>
      </c>
      <c r="AP749" s="29">
        <v>0.34689999999999999</v>
      </c>
      <c r="AQ749" s="29">
        <v>0.72421999999999997</v>
      </c>
      <c r="AR749" s="29">
        <v>0.372</v>
      </c>
      <c r="AS749" s="54">
        <v>15</v>
      </c>
      <c r="AT749" s="29">
        <v>0.46154000000000001</v>
      </c>
      <c r="AU749" s="29">
        <v>0.77764</v>
      </c>
      <c r="AV749" s="54">
        <v>13</v>
      </c>
      <c r="AW749" s="29">
        <v>0.53846000000000005</v>
      </c>
    </row>
    <row r="750" spans="1:49" x14ac:dyDescent="0.2">
      <c r="A750" s="17" t="str">
        <f t="shared" si="20"/>
        <v>ISU</v>
      </c>
      <c r="B750" s="17" t="str">
        <f>IF(AND(OR(NOT(IsForecastDateRestricted),AND(D750&gt;=StartDate,D750&lt;=EndDate)),OR(NOT(IsTargetDateRestricted),AND(F750&gt;=FirstTargetDate,F750&lt;=EndTargetDate)),
OR(AND(Is1Week,E750="1 wk ahead inc death"),AND(Is2Week,E750="2 wk ahead inc death"),AND(Is3Week,E750="3 wk ahead inc death"),AND(Is4Week,E750="4 wk ahead inc death")),
OR(NOT(IsActiveModelsOnly),_xlfn.XLOOKUP(C750,'Model Analyzer'!B$4:B$100,'Model Analyzer'!C$4:C$100))),EvalData!C750,"NA")</f>
        <v>ISU</v>
      </c>
      <c r="C750" s="17" t="s">
        <v>41</v>
      </c>
      <c r="D750" s="36" t="d">
        <v>2020-08-17</v>
      </c>
      <c r="E750" s="17" t="s">
        <v>36</v>
      </c>
      <c r="F750" s="36" t="d">
        <v>2020-08-29</v>
      </c>
      <c r="G750" s="30">
        <v>-520</v>
      </c>
      <c r="H750" s="32">
        <v>-4.1000000000000002E-2</v>
      </c>
      <c r="I750" s="28">
        <v>-3.977E-2</v>
      </c>
      <c r="J750" s="28">
        <v>-4.1410000000000002E-2</v>
      </c>
      <c r="K750" s="29">
        <v>1</v>
      </c>
      <c r="L750" s="30">
        <v>10</v>
      </c>
      <c r="M750" s="29">
        <v>0.70967999999999998</v>
      </c>
      <c r="N750" s="30">
        <v>49</v>
      </c>
      <c r="O750" s="30">
        <v>23.65</v>
      </c>
      <c r="P750" s="30">
        <v>1687.02</v>
      </c>
      <c r="Q750" s="30">
        <v>74.78</v>
      </c>
      <c r="R750" s="38">
        <v>0.35407</v>
      </c>
      <c r="S750" s="32">
        <v>-0.16475999999999999</v>
      </c>
      <c r="T750" s="29">
        <v>0.69357999999999997</v>
      </c>
      <c r="U750" s="29">
        <v>-0.26906000000000002</v>
      </c>
      <c r="V750" s="29">
        <v>0.38775999999999999</v>
      </c>
      <c r="W750" s="29">
        <v>0.20408000000000001</v>
      </c>
      <c r="X750" s="30">
        <v>135.6</v>
      </c>
      <c r="Y750" s="29">
        <v>0.42029</v>
      </c>
      <c r="Z750" s="29">
        <v>0.41043000000000002</v>
      </c>
      <c r="AA750" s="29">
        <v>0.16700000000000001</v>
      </c>
      <c r="AB750" s="30">
        <v>21</v>
      </c>
      <c r="AC750" s="29">
        <v>0.28571000000000002</v>
      </c>
      <c r="AD750" s="30">
        <v>49</v>
      </c>
      <c r="AE750" s="29">
        <v>0.53061000000000003</v>
      </c>
      <c r="AF750" s="33">
        <v>1.397</v>
      </c>
      <c r="AG750" s="33">
        <v>1.6140000000000001</v>
      </c>
      <c r="AH750" s="33">
        <v>2</v>
      </c>
      <c r="AI750" s="33">
        <v>3.1059999999999999</v>
      </c>
      <c r="AJ750" s="33">
        <v>2.5539999999999998</v>
      </c>
      <c r="AK750" s="34">
        <v>6.04</v>
      </c>
      <c r="AL750" s="29">
        <v>8.1629999999999994E-2</v>
      </c>
      <c r="AM750" s="29">
        <v>2.0410000000000001E-2</v>
      </c>
      <c r="AN750" s="50">
        <v>62790</v>
      </c>
      <c r="AO750" s="30">
        <v>339.4</v>
      </c>
      <c r="AP750" s="29">
        <v>0.62322</v>
      </c>
      <c r="AQ750" s="29">
        <v>1</v>
      </c>
      <c r="AR750" s="29">
        <v>0.433</v>
      </c>
      <c r="AS750" s="54">
        <v>10</v>
      </c>
      <c r="AT750" s="29">
        <v>0.65385000000000004</v>
      </c>
      <c r="AU750" s="29">
        <v>0.53664000000000001</v>
      </c>
      <c r="AV750" s="54">
        <v>17</v>
      </c>
      <c r="AW750" s="29">
        <v>0.38462000000000002</v>
      </c>
    </row>
    <row r="751" spans="1:49" x14ac:dyDescent="0.2">
      <c r="A751" s="17" t="str">
        <f t="shared" si="20"/>
        <v>JCB</v>
      </c>
      <c r="B751" s="17" t="str">
        <f>IF(AND(OR(NOT(IsForecastDateRestricted),AND(D751&gt;=StartDate,D751&lt;=EndDate)),OR(NOT(IsTargetDateRestricted),AND(F751&gt;=FirstTargetDate,F751&lt;=EndTargetDate)),
OR(AND(Is1Week,E751="1 wk ahead inc death"),AND(Is2Week,E751="2 wk ahead inc death"),AND(Is3Week,E751="3 wk ahead inc death"),AND(Is4Week,E751="4 wk ahead inc death")),
OR(NOT(IsActiveModelsOnly),_xlfn.XLOOKUP(C751,'Model Analyzer'!B$4:B$100,'Model Analyzer'!C$4:C$100))),EvalData!C751,"NA")</f>
        <v>JCB</v>
      </c>
      <c r="C751" s="17" t="s">
        <v>45</v>
      </c>
      <c r="D751" s="36" t="d">
        <v>2020-08-17</v>
      </c>
      <c r="E751" s="17" t="s">
        <v>36</v>
      </c>
      <c r="F751" s="36" t="d">
        <v>2020-08-29</v>
      </c>
      <c r="G751" s="30">
        <v>881</v>
      </c>
      <c r="H751" s="32">
        <v>6.5000000000000002E-2</v>
      </c>
      <c r="I751" s="28">
        <v>6.7379999999999995E-2</v>
      </c>
      <c r="J751" s="28">
        <v>6.7379999999999995E-2</v>
      </c>
      <c r="K751" s="29">
        <v>0.9</v>
      </c>
      <c r="L751" s="30">
        <v>16</v>
      </c>
      <c r="M751" s="29">
        <v>0.51612999999999998</v>
      </c>
      <c r="N751" s="30">
        <v>51</v>
      </c>
      <c r="O751" s="30">
        <v>6.73</v>
      </c>
      <c r="P751" s="30">
        <v>764.36</v>
      </c>
      <c r="Q751" s="30">
        <v>36.200000000000003</v>
      </c>
      <c r="R751" s="38">
        <v>0.17977000000000001</v>
      </c>
      <c r="S751" s="32">
        <v>6.6689999999999999E-2</v>
      </c>
      <c r="T751" s="29">
        <v>0.33478999999999998</v>
      </c>
      <c r="U751" s="29">
        <v>0.11459999999999999</v>
      </c>
      <c r="V751" s="29">
        <v>0.60784000000000005</v>
      </c>
      <c r="W751" s="29">
        <v>7.843E-2</v>
      </c>
      <c r="X751" s="30">
        <v>68.260000000000005</v>
      </c>
      <c r="Y751" s="29">
        <v>0.29430000000000001</v>
      </c>
      <c r="Z751" s="29">
        <v>0.23701</v>
      </c>
      <c r="AA751" s="29">
        <v>0.74</v>
      </c>
      <c r="AB751" s="30">
        <v>6</v>
      </c>
      <c r="AC751" s="29">
        <v>0.82142999999999999</v>
      </c>
    </row>
    <row r="752" spans="1:49" x14ac:dyDescent="0.2">
      <c r="A752" s="17" t="str">
        <f t="shared" si="20"/>
        <v>JHU</v>
      </c>
      <c r="B752" s="17" t="str">
        <f>IF(AND(OR(NOT(IsForecastDateRestricted),AND(D752&gt;=StartDate,D752&lt;=EndDate)),OR(NOT(IsTargetDateRestricted),AND(F752&gt;=FirstTargetDate,F752&lt;=EndTargetDate)),
OR(AND(Is1Week,E752="1 wk ahead inc death"),AND(Is2Week,E752="2 wk ahead inc death"),AND(Is3Week,E752="3 wk ahead inc death"),AND(Is4Week,E752="4 wk ahead inc death")),
OR(NOT(IsActiveModelsOnly),_xlfn.XLOOKUP(C752,'Model Analyzer'!B$4:B$100,'Model Analyzer'!C$4:C$100))),EvalData!C752,"NA")</f>
        <v>JHU</v>
      </c>
      <c r="C752" s="17" t="s">
        <v>19</v>
      </c>
      <c r="D752" s="36" t="d">
        <v>2020-08-17</v>
      </c>
      <c r="E752" s="17" t="s">
        <v>36</v>
      </c>
      <c r="F752" s="36" t="d">
        <v>2020-08-29</v>
      </c>
      <c r="G752" s="30">
        <v>4552</v>
      </c>
      <c r="H752" s="32">
        <v>0.29899999999999999</v>
      </c>
      <c r="I752" s="28">
        <v>0.34811999999999999</v>
      </c>
      <c r="J752" s="28">
        <v>0.34811999999999999</v>
      </c>
      <c r="K752" s="29">
        <v>0</v>
      </c>
      <c r="L752" s="30">
        <v>25</v>
      </c>
      <c r="M752" s="29">
        <v>0.22581000000000001</v>
      </c>
      <c r="N752" s="30">
        <v>51</v>
      </c>
      <c r="O752" s="30">
        <v>32.74</v>
      </c>
      <c r="P752" s="30">
        <v>5525.43</v>
      </c>
      <c r="Q752" s="30">
        <v>107.27</v>
      </c>
      <c r="R752" s="38">
        <v>0.49032999999999999</v>
      </c>
      <c r="S752" s="32">
        <v>0.55315999999999999</v>
      </c>
      <c r="T752" s="29">
        <v>1.20549</v>
      </c>
      <c r="U752" s="29">
        <v>1.0941099999999999</v>
      </c>
      <c r="V752" s="29">
        <v>0.15686</v>
      </c>
      <c r="W752" s="29">
        <v>0.41176000000000001</v>
      </c>
      <c r="X752" s="30">
        <v>167.17</v>
      </c>
      <c r="Y752" s="29">
        <v>1.2014100000000001</v>
      </c>
      <c r="Z752" s="29">
        <v>0.60987999999999998</v>
      </c>
      <c r="AA752" s="29">
        <v>1.7000000000000001E-2</v>
      </c>
      <c r="AB752" s="30">
        <v>29</v>
      </c>
      <c r="AC752" s="29">
        <v>0</v>
      </c>
      <c r="AD752" s="30">
        <v>51</v>
      </c>
      <c r="AE752" s="29">
        <v>0.86275000000000002</v>
      </c>
      <c r="AF752" s="33">
        <v>2.758</v>
      </c>
      <c r="AG752" s="33">
        <v>3.32</v>
      </c>
      <c r="AH752" s="33">
        <v>8.4079999999999995</v>
      </c>
      <c r="AI752" s="33">
        <v>41.579000000000001</v>
      </c>
      <c r="AJ752" s="33">
        <v>16.978999999999999</v>
      </c>
      <c r="AK752" s="34">
        <v>130</v>
      </c>
      <c r="AL752" s="29">
        <v>0.29411999999999999</v>
      </c>
      <c r="AM752" s="29">
        <v>0.33333000000000002</v>
      </c>
      <c r="AN752" s="50">
        <v>32039</v>
      </c>
      <c r="AO752" s="30">
        <v>355.8</v>
      </c>
      <c r="AP752" s="29">
        <v>0.26082</v>
      </c>
      <c r="AQ752" s="29">
        <v>0.54452</v>
      </c>
      <c r="AR752" s="29">
        <v>0.248</v>
      </c>
      <c r="AS752" s="54">
        <v>17</v>
      </c>
      <c r="AT752" s="29">
        <v>0.38462000000000002</v>
      </c>
      <c r="AU752" s="29">
        <v>0.70069000000000004</v>
      </c>
      <c r="AV752" s="54">
        <v>14</v>
      </c>
      <c r="AW752" s="29">
        <v>0.5</v>
      </c>
    </row>
    <row r="753" spans="1:49" x14ac:dyDescent="0.2">
      <c r="A753" s="17" t="str">
        <f t="shared" si="20"/>
        <v>Karlen</v>
      </c>
      <c r="B753" s="17" t="str">
        <f>IF(AND(OR(NOT(IsForecastDateRestricted),AND(D753&gt;=StartDate,D753&lt;=EndDate)),OR(NOT(IsTargetDateRestricted),AND(F753&gt;=FirstTargetDate,F753&lt;=EndTargetDate)),
OR(AND(Is1Week,E753="1 wk ahead inc death"),AND(Is2Week,E753="2 wk ahead inc death"),AND(Is3Week,E753="3 wk ahead inc death"),AND(Is4Week,E753="4 wk ahead inc death")),
OR(NOT(IsActiveModelsOnly),_xlfn.XLOOKUP(C753,'Model Analyzer'!B$4:B$100,'Model Analyzer'!C$4:C$100))),EvalData!C753,"NA")</f>
        <v>Karlen</v>
      </c>
      <c r="C753" s="17" t="s">
        <v>46</v>
      </c>
      <c r="D753" s="36" t="d">
        <v>2020-08-17</v>
      </c>
      <c r="E753" s="17" t="s">
        <v>36</v>
      </c>
      <c r="F753" s="36" t="d">
        <v>2020-08-29</v>
      </c>
      <c r="G753" s="30">
        <v>2913</v>
      </c>
      <c r="H753" s="32">
        <v>0.20100000000000001</v>
      </c>
      <c r="I753" s="28">
        <v>0.22277</v>
      </c>
      <c r="J753" s="28">
        <v>0.22277</v>
      </c>
      <c r="K753" s="29">
        <v>0.75</v>
      </c>
      <c r="L753" s="30">
        <v>23</v>
      </c>
      <c r="M753" s="29">
        <v>0.29032000000000002</v>
      </c>
      <c r="N753" s="30">
        <v>51</v>
      </c>
      <c r="O753" s="30">
        <v>6.88</v>
      </c>
      <c r="P753" s="30">
        <v>1789.31</v>
      </c>
      <c r="Q753" s="30">
        <v>71.41</v>
      </c>
      <c r="R753" s="38">
        <v>0.21243000000000001</v>
      </c>
      <c r="S753" s="32">
        <v>0.10008</v>
      </c>
      <c r="T753" s="29">
        <v>0.3604</v>
      </c>
      <c r="U753" s="29">
        <v>0.19703000000000001</v>
      </c>
      <c r="V753" s="29">
        <v>0.56862999999999997</v>
      </c>
      <c r="W753" s="29">
        <v>3.9219999999999998E-2</v>
      </c>
      <c r="X753" s="30">
        <v>178.16</v>
      </c>
      <c r="Y753" s="29">
        <v>0.33900999999999998</v>
      </c>
      <c r="Z753" s="29">
        <v>0.25647999999999999</v>
      </c>
      <c r="AA753" s="29">
        <v>0.629</v>
      </c>
      <c r="AB753" s="30">
        <v>10</v>
      </c>
      <c r="AC753" s="29">
        <v>0.67857000000000001</v>
      </c>
      <c r="AD753" s="30">
        <v>51</v>
      </c>
      <c r="AE753" s="29">
        <v>0.78430999999999995</v>
      </c>
      <c r="AF753" s="33">
        <v>1.63</v>
      </c>
      <c r="AG753" s="33">
        <v>1.9339999999999999</v>
      </c>
      <c r="AH753" s="33">
        <v>2.4809999999999999</v>
      </c>
      <c r="AI753" s="33">
        <v>15.302</v>
      </c>
      <c r="AJ753" s="33">
        <v>9.0329999999999995</v>
      </c>
      <c r="AK753" s="34">
        <v>46</v>
      </c>
      <c r="AL753" s="29">
        <v>7.843E-2</v>
      </c>
      <c r="AM753" s="29">
        <v>0.23529</v>
      </c>
      <c r="AN753" s="50">
        <v>45497</v>
      </c>
      <c r="AO753" s="30">
        <v>231</v>
      </c>
      <c r="AP753" s="29">
        <v>0.46870000000000001</v>
      </c>
      <c r="AQ753" s="29">
        <v>0.97850000000000004</v>
      </c>
      <c r="AR753" s="29">
        <v>0.495</v>
      </c>
      <c r="AS753" s="54">
        <v>8</v>
      </c>
      <c r="AT753" s="29">
        <v>0.73077000000000003</v>
      </c>
      <c r="AU753" s="29">
        <v>0.82513000000000003</v>
      </c>
      <c r="AV753" s="54">
        <v>11</v>
      </c>
      <c r="AW753" s="29">
        <v>0.61538000000000004</v>
      </c>
    </row>
    <row r="754" spans="1:49" x14ac:dyDescent="0.2">
      <c r="A754" s="17" t="str">
        <f t="shared" si="20"/>
        <v>LANL</v>
      </c>
      <c r="B754" s="17" t="str">
        <f>IF(AND(OR(NOT(IsForecastDateRestricted),AND(D754&gt;=StartDate,D754&lt;=EndDate)),OR(NOT(IsTargetDateRestricted),AND(F754&gt;=FirstTargetDate,F754&lt;=EndTargetDate)),
OR(AND(Is1Week,E754="1 wk ahead inc death"),AND(Is2Week,E754="2 wk ahead inc death"),AND(Is3Week,E754="3 wk ahead inc death"),AND(Is4Week,E754="4 wk ahead inc death")),
OR(NOT(IsActiveModelsOnly),_xlfn.XLOOKUP(C754,'Model Analyzer'!B$4:B$100,'Model Analyzer'!C$4:C$100))),EvalData!C754,"NA")</f>
        <v>LANL</v>
      </c>
      <c r="C754" s="17" t="s">
        <v>20</v>
      </c>
      <c r="D754" s="36" t="d">
        <v>2020-08-17</v>
      </c>
      <c r="E754" s="17" t="s">
        <v>36</v>
      </c>
      <c r="F754" s="36" t="d">
        <v>2020-08-29</v>
      </c>
      <c r="G754" s="30">
        <v>-2976</v>
      </c>
      <c r="H754" s="32">
        <v>-0.25800000000000001</v>
      </c>
      <c r="I754" s="28">
        <v>-0.22758999999999999</v>
      </c>
      <c r="J754" s="28">
        <v>-0.29465000000000002</v>
      </c>
      <c r="K754" s="29">
        <v>0</v>
      </c>
      <c r="L754" s="30">
        <v>24</v>
      </c>
      <c r="M754" s="29">
        <v>0.25806000000000001</v>
      </c>
      <c r="N754" s="30">
        <v>51</v>
      </c>
      <c r="O754" s="30">
        <v>17.96</v>
      </c>
      <c r="P754" s="30">
        <v>1830.15</v>
      </c>
      <c r="Q754" s="30">
        <v>74.59</v>
      </c>
      <c r="R754" s="38">
        <v>0.40837000000000001</v>
      </c>
      <c r="S754" s="32">
        <v>-0.37948999999999999</v>
      </c>
      <c r="T754" s="29">
        <v>0.74348999999999998</v>
      </c>
      <c r="U754" s="29">
        <v>-0.49834000000000001</v>
      </c>
      <c r="V754" s="29">
        <v>0.15686</v>
      </c>
      <c r="W754" s="29">
        <v>0.15686</v>
      </c>
      <c r="X754" s="30">
        <v>136.1</v>
      </c>
      <c r="Y754" s="29">
        <v>0.43747999999999998</v>
      </c>
      <c r="Z754" s="29">
        <v>0.45190999999999998</v>
      </c>
      <c r="AA754" s="29">
        <v>0.223</v>
      </c>
      <c r="AB754" s="30">
        <v>19</v>
      </c>
      <c r="AC754" s="29">
        <v>0.35714000000000001</v>
      </c>
      <c r="AD754" s="30">
        <v>51</v>
      </c>
      <c r="AE754" s="29">
        <v>0.98038999999999998</v>
      </c>
      <c r="AF754" s="33">
        <v>5.56</v>
      </c>
      <c r="AG754" s="33">
        <v>8.2680000000000007</v>
      </c>
      <c r="AH754" s="33">
        <v>13.8</v>
      </c>
      <c r="AI754" s="33">
        <v>31.736000000000001</v>
      </c>
      <c r="AJ754" s="33">
        <v>38</v>
      </c>
      <c r="AK754" s="34">
        <v>92</v>
      </c>
      <c r="AL754" s="29">
        <v>0.31373000000000001</v>
      </c>
      <c r="AM754" s="29">
        <v>0.58823999999999999</v>
      </c>
      <c r="AN754" s="50">
        <v>19583</v>
      </c>
      <c r="AO754" s="30">
        <v>178.4</v>
      </c>
      <c r="AP754" s="29">
        <v>0.15089</v>
      </c>
      <c r="AQ754" s="29">
        <v>0.31501000000000001</v>
      </c>
      <c r="AR754" s="29">
        <v>8.3000000000000004E-2</v>
      </c>
      <c r="AS754" s="54">
        <v>25</v>
      </c>
      <c r="AT754" s="29">
        <v>7.6920000000000002E-2</v>
      </c>
      <c r="AU754" s="29">
        <v>0.53078999999999998</v>
      </c>
      <c r="AV754" s="54">
        <v>18</v>
      </c>
      <c r="AW754" s="29">
        <v>0.34615000000000001</v>
      </c>
    </row>
    <row r="755" spans="1:49" x14ac:dyDescent="0.2">
      <c r="A755" s="17" t="str">
        <f t="shared" si="20"/>
        <v>LNQ</v>
      </c>
      <c r="B755" s="17" t="str">
        <f>IF(AND(OR(NOT(IsForecastDateRestricted),AND(D755&gt;=StartDate,D755&lt;=EndDate)),OR(NOT(IsTargetDateRestricted),AND(F755&gt;=FirstTargetDate,F755&lt;=EndTargetDate)),
OR(AND(Is1Week,E755="1 wk ahead inc death"),AND(Is2Week,E755="2 wk ahead inc death"),AND(Is3Week,E755="3 wk ahead inc death"),AND(Is4Week,E755="4 wk ahead inc death")),
OR(NOT(IsActiveModelsOnly),_xlfn.XLOOKUP(C755,'Model Analyzer'!B$4:B$100,'Model Analyzer'!C$4:C$100))),EvalData!C755,"NA")</f>
        <v>LNQ</v>
      </c>
      <c r="C755" s="17" t="s">
        <v>47</v>
      </c>
      <c r="D755" s="36" t="d">
        <v>2020-08-17</v>
      </c>
      <c r="E755" s="17" t="s">
        <v>36</v>
      </c>
      <c r="F755" s="36" t="d">
        <v>2020-08-29</v>
      </c>
      <c r="G755" s="30">
        <v>848</v>
      </c>
      <c r="H755" s="32">
        <v>6.3E-2</v>
      </c>
      <c r="I755" s="28">
        <v>6.4850000000000005E-2</v>
      </c>
      <c r="J755" s="28">
        <v>6.4850000000000005E-2</v>
      </c>
      <c r="K755" s="29">
        <v>0.9</v>
      </c>
      <c r="L755" s="30">
        <v>15</v>
      </c>
      <c r="M755" s="29">
        <v>0.54839000000000004</v>
      </c>
      <c r="N755" s="30">
        <v>51</v>
      </c>
      <c r="O755" s="30">
        <v>35.090000000000003</v>
      </c>
      <c r="P755" s="30">
        <v>617.28</v>
      </c>
      <c r="Q755" s="30">
        <v>43.37</v>
      </c>
      <c r="R755" s="38">
        <v>0.32296999999999998</v>
      </c>
      <c r="S755" s="32">
        <v>-0.21511</v>
      </c>
      <c r="T755" s="29">
        <v>0.33983999999999998</v>
      </c>
      <c r="U755" s="29">
        <v>-0.17219999999999999</v>
      </c>
      <c r="V755" s="29">
        <v>0.47059000000000001</v>
      </c>
      <c r="W755" s="29">
        <v>0.11765</v>
      </c>
      <c r="X755" s="30">
        <v>70.45</v>
      </c>
      <c r="Y755" s="29">
        <v>0.33124999999999999</v>
      </c>
      <c r="Z755" s="29">
        <v>0.41577999999999998</v>
      </c>
      <c r="AA755" s="29">
        <v>0.28100000000000003</v>
      </c>
      <c r="AB755" s="30">
        <v>18</v>
      </c>
      <c r="AC755" s="29">
        <v>0.39285999999999999</v>
      </c>
      <c r="AD755" s="30">
        <v>51</v>
      </c>
      <c r="AE755" s="29">
        <v>1</v>
      </c>
      <c r="AF755" s="33">
        <v>9.6020000000000003</v>
      </c>
      <c r="AG755" s="33">
        <v>11.635999999999999</v>
      </c>
      <c r="AH755" s="33">
        <v>29.4</v>
      </c>
      <c r="AI755" s="33">
        <v>76.498000000000005</v>
      </c>
      <c r="AJ755" s="33">
        <v>98</v>
      </c>
      <c r="AK755" s="34">
        <v>211</v>
      </c>
      <c r="AL755" s="29">
        <v>0.15686</v>
      </c>
      <c r="AM755" s="29">
        <v>0.84314</v>
      </c>
      <c r="AN755" s="50">
        <v>26562</v>
      </c>
      <c r="AO755" s="30">
        <v>196.4</v>
      </c>
      <c r="AP755" s="29">
        <v>9.0310000000000001E-2</v>
      </c>
      <c r="AQ755" s="29">
        <v>0.18853</v>
      </c>
      <c r="AR755" s="29">
        <v>0</v>
      </c>
      <c r="AS755" s="54">
        <v>27</v>
      </c>
      <c r="AT755" s="29">
        <v>0</v>
      </c>
      <c r="AU755" s="29">
        <v>0.34151999999999999</v>
      </c>
      <c r="AV755" s="54">
        <v>22</v>
      </c>
      <c r="AW755" s="29">
        <v>0.19231000000000001</v>
      </c>
    </row>
    <row r="756" spans="1:49" x14ac:dyDescent="0.2">
      <c r="A756" s="17" t="str">
        <f t="shared" si="20"/>
        <v>MIT-CovAlliance</v>
      </c>
      <c r="B756" s="17" t="str">
        <f>IF(AND(OR(NOT(IsForecastDateRestricted),AND(D756&gt;=StartDate,D756&lt;=EndDate)),OR(NOT(IsTargetDateRestricted),AND(F756&gt;=FirstTargetDate,F756&lt;=EndTargetDate)),
OR(AND(Is1Week,E756="1 wk ahead inc death"),AND(Is2Week,E756="2 wk ahead inc death"),AND(Is3Week,E756="3 wk ahead inc death"),AND(Is4Week,E756="4 wk ahead inc death")),
OR(NOT(IsActiveModelsOnly),_xlfn.XLOOKUP(C756,'Model Analyzer'!B$4:B$100,'Model Analyzer'!C$4:C$100))),EvalData!C756,"NA")</f>
        <v>MIT-CovAlliance</v>
      </c>
      <c r="C756" s="17" t="s">
        <v>22</v>
      </c>
      <c r="D756" s="36" t="d">
        <v>2020-08-17</v>
      </c>
      <c r="E756" s="17" t="s">
        <v>36</v>
      </c>
      <c r="F756" s="36" t="d">
        <v>2020-08-29</v>
      </c>
      <c r="G756" s="30">
        <v>-4304</v>
      </c>
      <c r="H756" s="32">
        <v>-0.39900000000000002</v>
      </c>
      <c r="I756" s="28">
        <v>-0.32915</v>
      </c>
      <c r="J756" s="28">
        <v>-0.49064999999999998</v>
      </c>
      <c r="K756" s="29">
        <v>0</v>
      </c>
      <c r="L756" s="30">
        <v>29</v>
      </c>
      <c r="M756" s="29">
        <v>9.6769999999999995E-2</v>
      </c>
      <c r="N756" s="30">
        <v>51</v>
      </c>
      <c r="O756" s="30">
        <v>41.2</v>
      </c>
      <c r="P756" s="30">
        <v>3670.69</v>
      </c>
      <c r="Q756" s="30">
        <v>112.43</v>
      </c>
      <c r="R756" s="38">
        <v>0.33796999999999999</v>
      </c>
      <c r="S756" s="32">
        <v>-0.12028999999999999</v>
      </c>
      <c r="T756" s="29">
        <v>0.99082999999999999</v>
      </c>
      <c r="U756" s="29">
        <v>-0.52112999999999998</v>
      </c>
      <c r="V756" s="29">
        <v>0.39216000000000001</v>
      </c>
      <c r="W756" s="29">
        <v>0.33333000000000002</v>
      </c>
      <c r="X756" s="30">
        <v>276.33</v>
      </c>
      <c r="Y756" s="29">
        <v>0.48371999999999998</v>
      </c>
      <c r="Z756" s="29">
        <v>0.52305999999999997</v>
      </c>
      <c r="AA756" s="29">
        <v>0.112</v>
      </c>
      <c r="AB756" s="30">
        <v>24</v>
      </c>
      <c r="AC756" s="29">
        <v>0.17857000000000001</v>
      </c>
      <c r="AD756" s="30">
        <v>51</v>
      </c>
      <c r="AE756" s="29">
        <v>0.90195999999999998</v>
      </c>
      <c r="AF756" s="33">
        <v>13</v>
      </c>
      <c r="AG756" s="33">
        <v>14.016</v>
      </c>
      <c r="AH756" s="33">
        <v>14.333</v>
      </c>
      <c r="AI756" s="33">
        <v>16.527999999999999</v>
      </c>
      <c r="AJ756" s="33">
        <v>15.75</v>
      </c>
      <c r="AK756" s="34">
        <v>20</v>
      </c>
      <c r="AL756" s="29">
        <v>0</v>
      </c>
      <c r="AM756" s="29">
        <v>0.88234999999999997</v>
      </c>
      <c r="AN756" s="50">
        <v>45335</v>
      </c>
      <c r="AO756" s="30">
        <v>251.9</v>
      </c>
      <c r="AP756" s="29">
        <v>0.13152</v>
      </c>
      <c r="AQ756" s="29">
        <v>0.27456999999999998</v>
      </c>
      <c r="AR756" s="29">
        <v>2.1000000000000001E-2</v>
      </c>
      <c r="AS756" s="54">
        <v>26</v>
      </c>
      <c r="AT756" s="29">
        <v>3.8460000000000001E-2</v>
      </c>
      <c r="AU756" s="29">
        <v>0.42318</v>
      </c>
      <c r="AV756" s="54">
        <v>21</v>
      </c>
      <c r="AW756" s="29">
        <v>0.23077</v>
      </c>
    </row>
    <row r="757" spans="1:49" x14ac:dyDescent="0.2">
      <c r="A757" s="17" t="str">
        <f t="shared" si="20"/>
        <v>MOBS</v>
      </c>
      <c r="B757" s="17" t="str">
        <f>IF(AND(OR(NOT(IsForecastDateRestricted),AND(D757&gt;=StartDate,D757&lt;=EndDate)),OR(NOT(IsTargetDateRestricted),AND(F757&gt;=FirstTargetDate,F757&lt;=EndTargetDate)),
OR(AND(Is1Week,E757="1 wk ahead inc death"),AND(Is2Week,E757="2 wk ahead inc death"),AND(Is3Week,E757="3 wk ahead inc death"),AND(Is4Week,E757="4 wk ahead inc death")),
OR(NOT(IsActiveModelsOnly),_xlfn.XLOOKUP(C757,'Model Analyzer'!B$4:B$100,'Model Analyzer'!C$4:C$100))),EvalData!C757,"NA")</f>
        <v>MOBS</v>
      </c>
      <c r="C757" s="17" t="s">
        <v>24</v>
      </c>
      <c r="D757" s="36" t="d">
        <v>2020-08-17</v>
      </c>
      <c r="E757" s="17" t="s">
        <v>36</v>
      </c>
      <c r="F757" s="36" t="d">
        <v>2020-08-29</v>
      </c>
      <c r="G757" s="30">
        <v>-2255</v>
      </c>
      <c r="H757" s="32">
        <v>-0.189</v>
      </c>
      <c r="I757" s="28">
        <v>-0.17244999999999999</v>
      </c>
      <c r="J757" s="28">
        <v>-0.20838999999999999</v>
      </c>
      <c r="K757" s="29">
        <v>0.75</v>
      </c>
      <c r="L757" s="30">
        <v>22</v>
      </c>
      <c r="M757" s="29">
        <v>0.32257999999999998</v>
      </c>
      <c r="N757" s="30">
        <v>50</v>
      </c>
      <c r="O757" s="30">
        <v>9.1999999999999993</v>
      </c>
      <c r="P757" s="30">
        <v>747.05</v>
      </c>
      <c r="Q757" s="30">
        <v>51.68</v>
      </c>
      <c r="R757" s="38">
        <v>0.25653999999999999</v>
      </c>
      <c r="S757" s="32">
        <v>-0.19275</v>
      </c>
      <c r="T757" s="29">
        <v>0.45306000000000002</v>
      </c>
      <c r="U757" s="29">
        <v>-0.18078</v>
      </c>
      <c r="V757" s="29">
        <v>0.38</v>
      </c>
      <c r="W757" s="29">
        <v>0.08</v>
      </c>
      <c r="X757" s="30">
        <v>96</v>
      </c>
      <c r="Y757" s="29">
        <v>0.32284000000000002</v>
      </c>
      <c r="Z757" s="29">
        <v>0.32034000000000001</v>
      </c>
      <c r="AA757" s="29">
        <v>0.499</v>
      </c>
      <c r="AB757" s="30">
        <v>13</v>
      </c>
      <c r="AC757" s="29">
        <v>0.57142999999999999</v>
      </c>
      <c r="AD757" s="30">
        <v>50</v>
      </c>
      <c r="AE757" s="29">
        <v>0.88</v>
      </c>
      <c r="AF757" s="33">
        <v>2.0299999999999998</v>
      </c>
      <c r="AG757" s="33">
        <v>2.4969999999999999</v>
      </c>
      <c r="AH757" s="33">
        <v>3.282</v>
      </c>
      <c r="AI757" s="33">
        <v>31.417999999999999</v>
      </c>
      <c r="AJ757" s="33">
        <v>6.2779999999999996</v>
      </c>
      <c r="AK757" s="34">
        <v>13.266999999999999</v>
      </c>
      <c r="AL757" s="29">
        <v>0.14000000000000001</v>
      </c>
      <c r="AM757" s="29">
        <v>0.14000000000000001</v>
      </c>
      <c r="AN757" s="50">
        <v>21654</v>
      </c>
      <c r="AO757" s="30">
        <v>140.80000000000001</v>
      </c>
      <c r="AP757" s="29">
        <v>0.43753999999999998</v>
      </c>
      <c r="AQ757" s="29">
        <v>0.91344000000000003</v>
      </c>
      <c r="AR757" s="29">
        <v>0.61899999999999999</v>
      </c>
      <c r="AS757" s="54">
        <v>3</v>
      </c>
      <c r="AT757" s="29">
        <v>0.92308000000000001</v>
      </c>
      <c r="AU757" s="29">
        <v>0.90081</v>
      </c>
      <c r="AV757" s="54">
        <v>6</v>
      </c>
      <c r="AW757" s="29">
        <v>0.80769000000000002</v>
      </c>
    </row>
    <row r="758" spans="1:49" x14ac:dyDescent="0.2">
      <c r="A758" s="17" t="str">
        <f t="shared" si="20"/>
        <v>NotreDame-Mobility</v>
      </c>
      <c r="B758" s="17" t="str">
        <f>IF(AND(OR(NOT(IsForecastDateRestricted),AND(D758&gt;=StartDate,D758&lt;=EndDate)),OR(NOT(IsTargetDateRestricted),AND(F758&gt;=FirstTargetDate,F758&lt;=EndTargetDate)),
OR(AND(Is1Week,E758="1 wk ahead inc death"),AND(Is2Week,E758="2 wk ahead inc death"),AND(Is3Week,E758="3 wk ahead inc death"),AND(Is4Week,E758="4 wk ahead inc death")),
OR(NOT(IsActiveModelsOnly),_xlfn.XLOOKUP(C758,'Model Analyzer'!B$4:B$100,'Model Analyzer'!C$4:C$100))),EvalData!C758,"NA")</f>
        <v>NotreDame-Mobility</v>
      </c>
      <c r="C758" s="17" t="s">
        <v>25</v>
      </c>
      <c r="D758" s="36" t="d">
        <v>2020-08-17</v>
      </c>
      <c r="E758" s="17" t="s">
        <v>36</v>
      </c>
      <c r="F758" s="36" t="d">
        <v>2020-08-29</v>
      </c>
      <c r="G758" s="30">
        <v>1094</v>
      </c>
      <c r="H758" s="32">
        <v>0.08</v>
      </c>
      <c r="I758" s="28">
        <v>8.3659999999999998E-2</v>
      </c>
      <c r="J758" s="28">
        <v>8.3659999999999998E-2</v>
      </c>
      <c r="K758" s="29">
        <v>0.9</v>
      </c>
      <c r="L758" s="30">
        <v>17</v>
      </c>
      <c r="M758" s="29">
        <v>0.48387000000000002</v>
      </c>
      <c r="N758" s="30">
        <v>51</v>
      </c>
      <c r="O758" s="30">
        <v>13.49</v>
      </c>
      <c r="P758" s="30">
        <v>1726.32</v>
      </c>
      <c r="Q758" s="30">
        <v>63.61</v>
      </c>
      <c r="R758" s="38">
        <v>0.27983999999999998</v>
      </c>
      <c r="S758" s="32">
        <v>9.5310000000000006E-2</v>
      </c>
      <c r="T758" s="29">
        <v>0.56986000000000003</v>
      </c>
      <c r="U758" s="29">
        <v>0.14326</v>
      </c>
      <c r="V758" s="29">
        <v>0.43136999999999998</v>
      </c>
      <c r="W758" s="29">
        <v>0.15686</v>
      </c>
      <c r="X758" s="30">
        <v>133.88999999999999</v>
      </c>
      <c r="Y758" s="29">
        <v>0.46018999999999999</v>
      </c>
      <c r="Z758" s="29">
        <v>0.35375000000000001</v>
      </c>
      <c r="AA758" s="29">
        <v>0.443</v>
      </c>
      <c r="AB758" s="30">
        <v>16</v>
      </c>
      <c r="AC758" s="29">
        <v>0.46428999999999998</v>
      </c>
      <c r="AD758" s="30">
        <v>51</v>
      </c>
      <c r="AE758" s="29">
        <v>0.88234999999999997</v>
      </c>
      <c r="AF758" s="33">
        <v>3.1549999999999998</v>
      </c>
      <c r="AG758" s="33">
        <v>4.8109999999999999</v>
      </c>
      <c r="AH758" s="33">
        <v>11.071</v>
      </c>
      <c r="AI758" s="33">
        <v>48.798999999999999</v>
      </c>
      <c r="AJ758" s="33">
        <v>70.75</v>
      </c>
      <c r="AK758" s="34">
        <v>111</v>
      </c>
      <c r="AL758" s="29">
        <v>0.21568999999999999</v>
      </c>
      <c r="AM758" s="29">
        <v>0.45097999999999999</v>
      </c>
      <c r="AN758" s="50">
        <v>30091</v>
      </c>
      <c r="AO758" s="30">
        <v>238.9</v>
      </c>
      <c r="AP758" s="29">
        <v>0.21387999999999999</v>
      </c>
      <c r="AQ758" s="29">
        <v>0.44651999999999997</v>
      </c>
      <c r="AR758" s="29">
        <v>0.22700000000000001</v>
      </c>
      <c r="AS758" s="54">
        <v>19</v>
      </c>
      <c r="AT758" s="29">
        <v>0.30769000000000002</v>
      </c>
      <c r="AU758" s="29">
        <v>0.62244999999999995</v>
      </c>
      <c r="AV758" s="54">
        <v>16</v>
      </c>
      <c r="AW758" s="29">
        <v>0.42308000000000001</v>
      </c>
    </row>
    <row r="759" spans="1:49" x14ac:dyDescent="0.2">
      <c r="A759" s="17" t="str">
        <f t="shared" si="20"/>
        <v>Oliver Wyman</v>
      </c>
      <c r="B759" s="17" t="str">
        <f>IF(AND(OR(NOT(IsForecastDateRestricted),AND(D759&gt;=StartDate,D759&lt;=EndDate)),OR(NOT(IsTargetDateRestricted),AND(F759&gt;=FirstTargetDate,F759&lt;=EndTargetDate)),
OR(AND(Is1Week,E759="1 wk ahead inc death"),AND(Is2Week,E759="2 wk ahead inc death"),AND(Is3Week,E759="3 wk ahead inc death"),AND(Is4Week,E759="4 wk ahead inc death")),
OR(NOT(IsActiveModelsOnly),_xlfn.XLOOKUP(C759,'Model Analyzer'!B$4:B$100,'Model Analyzer'!C$4:C$100))),EvalData!C759,"NA")</f>
        <v>Oliver Wyman</v>
      </c>
      <c r="C759" s="17" t="s">
        <v>26</v>
      </c>
      <c r="D759" s="36" t="d">
        <v>2020-08-17</v>
      </c>
      <c r="E759" s="17" t="s">
        <v>36</v>
      </c>
      <c r="F759" s="36" t="d">
        <v>2020-08-29</v>
      </c>
      <c r="G759" s="30">
        <v>210</v>
      </c>
      <c r="H759" s="32">
        <v>1.6E-2</v>
      </c>
      <c r="I759" s="28">
        <v>1.6060000000000001E-2</v>
      </c>
      <c r="J759" s="28">
        <v>1.6060000000000001E-2</v>
      </c>
      <c r="K759" s="29">
        <v>1</v>
      </c>
      <c r="L759" s="30">
        <v>2</v>
      </c>
      <c r="M759" s="29">
        <v>0.96774000000000004</v>
      </c>
      <c r="N759" s="30">
        <v>51</v>
      </c>
      <c r="O759" s="30">
        <v>6.05</v>
      </c>
      <c r="P759" s="30">
        <v>474.91</v>
      </c>
      <c r="Q759" s="30">
        <v>31.24</v>
      </c>
      <c r="R759" s="38">
        <v>0.15606999999999999</v>
      </c>
      <c r="S759" s="32">
        <v>-3.279E-2</v>
      </c>
      <c r="T759" s="29">
        <v>0.30774000000000001</v>
      </c>
      <c r="U759" s="29">
        <v>-7.8799999999999999E-3</v>
      </c>
      <c r="V759" s="29">
        <v>0.66666999999999998</v>
      </c>
      <c r="W759" s="29">
        <v>5.8819999999999997E-2</v>
      </c>
      <c r="X759" s="30">
        <v>79.36</v>
      </c>
      <c r="Y759" s="29">
        <v>0.26227</v>
      </c>
      <c r="Z759" s="29">
        <v>0.24435999999999999</v>
      </c>
      <c r="AA759" s="29">
        <v>0.82599999999999996</v>
      </c>
      <c r="AB759" s="30">
        <v>2</v>
      </c>
      <c r="AC759" s="29">
        <v>0.96428999999999998</v>
      </c>
      <c r="AD759" s="30">
        <v>51</v>
      </c>
      <c r="AE759" s="29">
        <v>1</v>
      </c>
      <c r="AF759" s="33">
        <v>2.484</v>
      </c>
      <c r="AG759" s="33">
        <v>2.9009999999999998</v>
      </c>
      <c r="AH759" s="33">
        <v>4.5199999999999996</v>
      </c>
      <c r="AI759" s="33">
        <v>20.561</v>
      </c>
      <c r="AJ759" s="33">
        <v>18</v>
      </c>
      <c r="AK759" s="34">
        <v>69</v>
      </c>
      <c r="AL759" s="29">
        <v>0.19608</v>
      </c>
      <c r="AM759" s="29">
        <v>0.31373000000000001</v>
      </c>
      <c r="AN759" s="50">
        <v>14286</v>
      </c>
      <c r="AO759" s="30">
        <v>99.7</v>
      </c>
      <c r="AP759" s="29">
        <v>0.32541999999999999</v>
      </c>
      <c r="AQ759" s="29">
        <v>0.67937999999999998</v>
      </c>
      <c r="AR759" s="29">
        <v>0.51600000000000001</v>
      </c>
      <c r="AS759" s="54">
        <v>7</v>
      </c>
      <c r="AT759" s="29">
        <v>0.76922999999999997</v>
      </c>
      <c r="AU759" s="29">
        <v>0.8972</v>
      </c>
      <c r="AV759" s="54">
        <v>7</v>
      </c>
      <c r="AW759" s="29">
        <v>0.76922999999999997</v>
      </c>
    </row>
    <row r="760" spans="1:49" x14ac:dyDescent="0.2">
      <c r="A760" s="17" t="str">
        <f t="shared" si="20"/>
        <v>PSI</v>
      </c>
      <c r="B760" s="17" t="str">
        <f>IF(AND(OR(NOT(IsForecastDateRestricted),AND(D760&gt;=StartDate,D760&lt;=EndDate)),OR(NOT(IsTargetDateRestricted),AND(F760&gt;=FirstTargetDate,F760&lt;=EndTargetDate)),
OR(AND(Is1Week,E760="1 wk ahead inc death"),AND(Is2Week,E760="2 wk ahead inc death"),AND(Is3Week,E760="3 wk ahead inc death"),AND(Is4Week,E760="4 wk ahead inc death")),
OR(NOT(IsActiveModelsOnly),_xlfn.XLOOKUP(C760,'Model Analyzer'!B$4:B$100,'Model Analyzer'!C$4:C$100))),EvalData!C760,"NA")</f>
        <v>PSI</v>
      </c>
      <c r="C760" s="17" t="s">
        <v>27</v>
      </c>
      <c r="D760" s="36" t="d">
        <v>2020-08-17</v>
      </c>
      <c r="E760" s="17" t="s">
        <v>36</v>
      </c>
      <c r="F760" s="36" t="d">
        <v>2020-08-29</v>
      </c>
      <c r="G760" s="30">
        <v>-2081</v>
      </c>
      <c r="H760" s="32">
        <v>-0.17299999999999999</v>
      </c>
      <c r="I760" s="28">
        <v>-0.15915000000000001</v>
      </c>
      <c r="J760" s="28">
        <v>-0.18926999999999999</v>
      </c>
      <c r="K760" s="29">
        <v>0.75</v>
      </c>
      <c r="L760" s="30">
        <v>21</v>
      </c>
      <c r="M760" s="29">
        <v>0.35483999999999999</v>
      </c>
      <c r="N760" s="30">
        <v>51</v>
      </c>
      <c r="O760" s="30">
        <v>41.03</v>
      </c>
      <c r="P760" s="30">
        <v>3358.46</v>
      </c>
      <c r="Q760" s="30">
        <v>104.33</v>
      </c>
      <c r="R760" s="38">
        <v>0.43182999999999999</v>
      </c>
      <c r="S760" s="32">
        <v>-0.18124999999999999</v>
      </c>
      <c r="T760" s="29">
        <v>1.68207</v>
      </c>
      <c r="U760" s="29">
        <v>-1.2424299999999999</v>
      </c>
      <c r="V760" s="29">
        <v>0.25490000000000002</v>
      </c>
      <c r="W760" s="29">
        <v>0.29411999999999999</v>
      </c>
      <c r="X760" s="30">
        <v>217.33</v>
      </c>
      <c r="Y760" s="29">
        <v>0.48819000000000001</v>
      </c>
      <c r="Z760" s="29">
        <v>0.54049999999999998</v>
      </c>
      <c r="AA760" s="29">
        <v>6.5000000000000002E-2</v>
      </c>
      <c r="AB760" s="30">
        <v>26</v>
      </c>
      <c r="AC760" s="29">
        <v>0.10714</v>
      </c>
      <c r="AD760" s="30">
        <v>51</v>
      </c>
      <c r="AE760" s="29">
        <v>0.49020000000000002</v>
      </c>
      <c r="AF760" s="33">
        <v>1.3620000000000001</v>
      </c>
      <c r="AG760" s="33">
        <v>1.5089999999999999</v>
      </c>
      <c r="AH760" s="33">
        <v>1.94</v>
      </c>
      <c r="AI760" s="33">
        <v>11.178000000000001</v>
      </c>
      <c r="AJ760" s="33">
        <v>8.5</v>
      </c>
      <c r="AK760" s="34">
        <v>16</v>
      </c>
      <c r="AL760" s="29">
        <v>9.8040000000000002E-2</v>
      </c>
      <c r="AM760" s="29">
        <v>0.15686</v>
      </c>
      <c r="AN760" s="50">
        <v>142649</v>
      </c>
      <c r="AO760" s="30">
        <v>492.9</v>
      </c>
      <c r="AP760" s="29">
        <v>0.52800999999999998</v>
      </c>
      <c r="AQ760" s="29">
        <v>1</v>
      </c>
      <c r="AR760" s="29">
        <v>0.248</v>
      </c>
      <c r="AS760" s="54">
        <v>17</v>
      </c>
      <c r="AT760" s="29">
        <v>0.38462000000000002</v>
      </c>
      <c r="AU760" s="29">
        <v>0.51600000000000001</v>
      </c>
      <c r="AV760" s="54">
        <v>19</v>
      </c>
      <c r="AW760" s="29">
        <v>0.30769000000000002</v>
      </c>
    </row>
    <row r="761" spans="1:49" x14ac:dyDescent="0.2">
      <c r="A761" s="17" t="str">
        <f t="shared" si="20"/>
        <v>QJHong</v>
      </c>
      <c r="B761" s="17" t="str">
        <f>IF(AND(OR(NOT(IsForecastDateRestricted),AND(D761&gt;=StartDate,D761&lt;=EndDate)),OR(NOT(IsTargetDateRestricted),AND(F761&gt;=FirstTargetDate,F761&lt;=EndTargetDate)),
OR(AND(Is1Week,E761="1 wk ahead inc death"),AND(Is2Week,E761="2 wk ahead inc death"),AND(Is3Week,E761="3 wk ahead inc death"),AND(Is4Week,E761="4 wk ahead inc death")),
OR(NOT(IsActiveModelsOnly),_xlfn.XLOOKUP(C761,'Model Analyzer'!B$4:B$100,'Model Analyzer'!C$4:C$100))),EvalData!C761,"NA")</f>
        <v>QJHong</v>
      </c>
      <c r="C761" s="17" t="s">
        <v>28</v>
      </c>
      <c r="D761" s="36" t="d">
        <v>2020-08-17</v>
      </c>
      <c r="E761" s="17" t="s">
        <v>36</v>
      </c>
      <c r="F761" s="36" t="d">
        <v>2020-08-29</v>
      </c>
      <c r="G761" s="30">
        <v>301</v>
      </c>
      <c r="H761" s="32">
        <v>2.3E-2</v>
      </c>
      <c r="I761" s="28">
        <v>2.3019999999999999E-2</v>
      </c>
      <c r="J761" s="28">
        <v>2.3019999999999999E-2</v>
      </c>
      <c r="K761" s="29">
        <v>1</v>
      </c>
      <c r="L761" s="30">
        <v>6</v>
      </c>
      <c r="M761" s="29">
        <v>0.83870999999999996</v>
      </c>
      <c r="O761" s="30"/>
      <c r="P761" s="30"/>
      <c r="Q761" s="30"/>
      <c r="R761" s="38"/>
    </row>
    <row r="762" spans="1:49" x14ac:dyDescent="0.2">
      <c r="A762" s="17" t="str">
        <f t="shared" si="20"/>
        <v>RPI-UW</v>
      </c>
      <c r="B762" s="17" t="str">
        <f>IF(AND(OR(NOT(IsForecastDateRestricted),AND(D762&gt;=StartDate,D762&lt;=EndDate)),OR(NOT(IsTargetDateRestricted),AND(F762&gt;=FirstTargetDate,F762&lt;=EndTargetDate)),
OR(AND(Is1Week,E762="1 wk ahead inc death"),AND(Is2Week,E762="2 wk ahead inc death"),AND(Is3Week,E762="3 wk ahead inc death"),AND(Is4Week,E762="4 wk ahead inc death")),
OR(NOT(IsActiveModelsOnly),_xlfn.XLOOKUP(C762,'Model Analyzer'!B$4:B$100,'Model Analyzer'!C$4:C$100))),EvalData!C762,"NA")</f>
        <v>RPI-UW</v>
      </c>
      <c r="C762" s="17" t="s">
        <v>49</v>
      </c>
      <c r="D762" s="36" t="d">
        <v>2020-08-17</v>
      </c>
      <c r="E762" s="17" t="s">
        <v>36</v>
      </c>
      <c r="F762" s="36" t="d">
        <v>2020-08-29</v>
      </c>
      <c r="G762" s="30">
        <v>5258</v>
      </c>
      <c r="H762" s="32">
        <v>0.33800000000000002</v>
      </c>
      <c r="I762" s="28">
        <v>0.40211000000000002</v>
      </c>
      <c r="J762" s="28">
        <v>0.40211000000000002</v>
      </c>
      <c r="K762" s="29">
        <v>0</v>
      </c>
      <c r="L762" s="30">
        <v>28</v>
      </c>
      <c r="M762" s="29">
        <v>0.12903000000000001</v>
      </c>
      <c r="N762" s="30">
        <v>32</v>
      </c>
      <c r="O762" s="30">
        <v>8.7799999999999994</v>
      </c>
      <c r="P762" s="30">
        <v>3598.74</v>
      </c>
      <c r="Q762" s="30">
        <v>180.94</v>
      </c>
      <c r="R762" s="38">
        <v>0.32053999999999999</v>
      </c>
      <c r="S762" s="32">
        <v>0.29570000000000002</v>
      </c>
      <c r="T762" s="29">
        <v>0.61307</v>
      </c>
      <c r="U762" s="29">
        <v>0.26528000000000002</v>
      </c>
      <c r="V762" s="29">
        <v>0.28125</v>
      </c>
      <c r="W762" s="29">
        <v>0.125</v>
      </c>
      <c r="X762" s="30">
        <v>377.52</v>
      </c>
      <c r="Y762" s="29">
        <v>0.52437</v>
      </c>
      <c r="Z762" s="29">
        <v>0.40354000000000001</v>
      </c>
      <c r="AA762" s="29">
        <v>8.1000000000000003E-2</v>
      </c>
      <c r="AB762" s="30">
        <v>25</v>
      </c>
      <c r="AC762" s="29">
        <v>0.14285999999999999</v>
      </c>
      <c r="AD762" s="30">
        <v>32</v>
      </c>
      <c r="AE762" s="29">
        <v>0.75</v>
      </c>
      <c r="AF762" s="33">
        <v>1.841</v>
      </c>
      <c r="AG762" s="33">
        <v>2.1789999999999998</v>
      </c>
      <c r="AH762" s="33">
        <v>2.6960000000000002</v>
      </c>
      <c r="AI762" s="33">
        <v>7.8559999999999999</v>
      </c>
      <c r="AJ762" s="33">
        <v>3.4289999999999998</v>
      </c>
      <c r="AK762" s="34">
        <v>9.7910000000000004</v>
      </c>
      <c r="AL762" s="29">
        <v>9.375E-2</v>
      </c>
      <c r="AM762" s="29">
        <v>6.25E-2</v>
      </c>
      <c r="AN762" s="50">
        <v>45313</v>
      </c>
      <c r="AO762" s="30">
        <v>96</v>
      </c>
      <c r="AP762" s="29">
        <v>0.50114999999999998</v>
      </c>
      <c r="AQ762" s="29">
        <v>1</v>
      </c>
      <c r="AR762" s="29">
        <v>0.39200000000000002</v>
      </c>
      <c r="AS762" s="54">
        <v>14</v>
      </c>
      <c r="AT762" s="29">
        <v>0.5</v>
      </c>
      <c r="AU762" s="29">
        <v>0.49536000000000002</v>
      </c>
      <c r="AV762" s="54">
        <v>20</v>
      </c>
      <c r="AW762" s="29">
        <v>0.26923000000000002</v>
      </c>
    </row>
    <row r="763" spans="1:49" x14ac:dyDescent="0.2">
      <c r="A763" s="17" t="str">
        <f t="shared" si="20"/>
        <v>STH</v>
      </c>
      <c r="B763" s="17" t="str">
        <f>IF(AND(OR(NOT(IsForecastDateRestricted),AND(D763&gt;=StartDate,D763&lt;=EndDate)),OR(NOT(IsTargetDateRestricted),AND(F763&gt;=FirstTargetDate,F763&lt;=EndTargetDate)),
OR(AND(Is1Week,E763="1 wk ahead inc death"),AND(Is2Week,E763="2 wk ahead inc death"),AND(Is3Week,E763="3 wk ahead inc death"),AND(Is4Week,E763="4 wk ahead inc death")),
OR(NOT(IsActiveModelsOnly),_xlfn.XLOOKUP(C763,'Model Analyzer'!B$4:B$100,'Model Analyzer'!C$4:C$100))),EvalData!C763,"NA")</f>
        <v>STH</v>
      </c>
      <c r="C763" s="17" t="s">
        <v>42</v>
      </c>
      <c r="D763" s="36" t="d">
        <v>2020-08-17</v>
      </c>
      <c r="E763" s="17" t="s">
        <v>36</v>
      </c>
      <c r="F763" s="36" t="d">
        <v>2020-08-29</v>
      </c>
      <c r="G763" s="30">
        <v>22</v>
      </c>
      <c r="H763" s="32">
        <v>2E-3</v>
      </c>
      <c r="I763" s="28">
        <v>1.6800000000000001E-3</v>
      </c>
      <c r="J763" s="28">
        <v>1.6800000000000001E-3</v>
      </c>
      <c r="K763" s="29">
        <v>1</v>
      </c>
      <c r="L763" s="30">
        <v>1</v>
      </c>
      <c r="M763" s="29">
        <v>1</v>
      </c>
      <c r="O763" s="30"/>
      <c r="P763" s="30"/>
      <c r="Q763" s="30"/>
      <c r="R763" s="38"/>
    </row>
    <row r="764" spans="1:49" x14ac:dyDescent="0.2">
      <c r="A764" s="17" t="str">
        <f t="shared" si="20"/>
        <v>UA</v>
      </c>
      <c r="B764" s="17" t="str">
        <f>IF(AND(OR(NOT(IsForecastDateRestricted),AND(D764&gt;=StartDate,D764&lt;=EndDate)),OR(NOT(IsTargetDateRestricted),AND(F764&gt;=FirstTargetDate,F764&lt;=EndTargetDate)),
OR(AND(Is1Week,E764="1 wk ahead inc death"),AND(Is2Week,E764="2 wk ahead inc death"),AND(Is3Week,E764="3 wk ahead inc death"),AND(Is4Week,E764="4 wk ahead inc death")),
OR(NOT(IsActiveModelsOnly),_xlfn.XLOOKUP(C764,'Model Analyzer'!B$4:B$100,'Model Analyzer'!C$4:C$100))),EvalData!C764,"NA")</f>
        <v>UA</v>
      </c>
      <c r="C764" s="17" t="s">
        <v>29</v>
      </c>
      <c r="D764" s="36" t="d">
        <v>2020-08-17</v>
      </c>
      <c r="E764" s="17" t="s">
        <v>36</v>
      </c>
      <c r="F764" s="36" t="d">
        <v>2020-08-29</v>
      </c>
      <c r="G764" s="30">
        <v>348</v>
      </c>
      <c r="H764" s="32">
        <v>2.5999999999999999E-2</v>
      </c>
      <c r="I764" s="28">
        <v>2.6610000000000002E-2</v>
      </c>
      <c r="J764" s="28">
        <v>2.6610000000000002E-2</v>
      </c>
      <c r="K764" s="29">
        <v>1</v>
      </c>
      <c r="L764" s="30">
        <v>7</v>
      </c>
      <c r="M764" s="29">
        <v>0.80645</v>
      </c>
      <c r="N764" s="30">
        <v>51</v>
      </c>
      <c r="O764" s="30">
        <v>8.4700000000000006</v>
      </c>
      <c r="P764" s="30">
        <v>848.93</v>
      </c>
      <c r="Q764" s="30">
        <v>45.98</v>
      </c>
      <c r="R764" s="38">
        <v>0.16434000000000001</v>
      </c>
      <c r="S764" s="32">
        <v>-9.4409999999999994E-2</v>
      </c>
      <c r="T764" s="29">
        <v>0.39796999999999999</v>
      </c>
      <c r="U764" s="29">
        <v>-0.10821</v>
      </c>
      <c r="V764" s="29">
        <v>0.56862999999999997</v>
      </c>
      <c r="W764" s="29">
        <v>0.11765</v>
      </c>
      <c r="X764" s="30">
        <v>140.21</v>
      </c>
      <c r="Y764" s="29">
        <v>0.28665000000000002</v>
      </c>
      <c r="Z764" s="29">
        <v>0.27316000000000001</v>
      </c>
      <c r="AA764" s="29">
        <v>0.68799999999999994</v>
      </c>
      <c r="AB764" s="30">
        <v>7</v>
      </c>
      <c r="AC764" s="29">
        <v>0.78571000000000002</v>
      </c>
      <c r="AD764" s="30">
        <v>51</v>
      </c>
      <c r="AE764" s="29">
        <v>0.84314</v>
      </c>
      <c r="AF764" s="33">
        <v>1.532</v>
      </c>
      <c r="AG764" s="33">
        <v>2.0249999999999999</v>
      </c>
      <c r="AH764" s="33">
        <v>3.4260000000000002</v>
      </c>
      <c r="AI764" s="33">
        <v>5.3520000000000003</v>
      </c>
      <c r="AJ764" s="33">
        <v>5.7439999999999998</v>
      </c>
      <c r="AK764" s="34">
        <v>14</v>
      </c>
      <c r="AL764" s="29">
        <v>0.27450999999999998</v>
      </c>
      <c r="AM764" s="29">
        <v>0.13725000000000001</v>
      </c>
      <c r="AN764" s="50">
        <v>20975</v>
      </c>
      <c r="AO764" s="30">
        <v>150.6</v>
      </c>
      <c r="AP764" s="29">
        <v>0.47455999999999998</v>
      </c>
      <c r="AQ764" s="29">
        <v>0.99073</v>
      </c>
      <c r="AR764" s="29">
        <v>0.45400000000000001</v>
      </c>
      <c r="AS764" s="54">
        <v>9</v>
      </c>
      <c r="AT764" s="29">
        <v>0.69230999999999998</v>
      </c>
      <c r="AU764" s="29">
        <v>0.88743000000000005</v>
      </c>
      <c r="AV764" s="54">
        <v>8</v>
      </c>
      <c r="AW764" s="29">
        <v>0.73077000000000003</v>
      </c>
    </row>
    <row r="765" spans="1:49" x14ac:dyDescent="0.2">
      <c r="A765" s="17" t="str">
        <f t="shared" si="20"/>
        <v>UCLA</v>
      </c>
      <c r="B765" s="17" t="str">
        <f>IF(AND(OR(NOT(IsForecastDateRestricted),AND(D765&gt;=StartDate,D765&lt;=EndDate)),OR(NOT(IsTargetDateRestricted),AND(F765&gt;=FirstTargetDate,F765&lt;=EndTargetDate)),
OR(AND(Is1Week,E765="1 wk ahead inc death"),AND(Is2Week,E765="2 wk ahead inc death"),AND(Is3Week,E765="3 wk ahead inc death"),AND(Is4Week,E765="4 wk ahead inc death")),
OR(NOT(IsActiveModelsOnly),_xlfn.XLOOKUP(C765,'Model Analyzer'!B$4:B$100,'Model Analyzer'!C$4:C$100))),EvalData!C765,"NA")</f>
        <v>UCLA</v>
      </c>
      <c r="C765" s="17" t="s">
        <v>30</v>
      </c>
      <c r="D765" s="36" t="d">
        <v>2020-08-17</v>
      </c>
      <c r="E765" s="17" t="s">
        <v>36</v>
      </c>
      <c r="F765" s="36" t="d">
        <v>2020-08-29</v>
      </c>
      <c r="G765" s="30">
        <v>546</v>
      </c>
      <c r="H765" s="32">
        <v>4.1000000000000002E-2</v>
      </c>
      <c r="I765" s="28">
        <v>4.1759999999999999E-2</v>
      </c>
      <c r="J765" s="28">
        <v>4.1759999999999999E-2</v>
      </c>
      <c r="K765" s="29">
        <v>1</v>
      </c>
      <c r="L765" s="30">
        <v>11</v>
      </c>
      <c r="M765" s="29">
        <v>0.67742000000000002</v>
      </c>
      <c r="N765" s="30">
        <v>51</v>
      </c>
      <c r="O765" s="30">
        <v>12.9</v>
      </c>
      <c r="P765" s="30">
        <v>1150.04</v>
      </c>
      <c r="Q765" s="30">
        <v>52.45</v>
      </c>
      <c r="R765" s="38">
        <v>0.21079000000000001</v>
      </c>
      <c r="S765" s="32">
        <v>-7.5509999999999994E-2</v>
      </c>
      <c r="T765" s="29">
        <v>0.54069</v>
      </c>
      <c r="U765" s="29">
        <v>-0.18411</v>
      </c>
      <c r="V765" s="29">
        <v>0.50980000000000003</v>
      </c>
      <c r="W765" s="29">
        <v>0.15686</v>
      </c>
      <c r="X765" s="30">
        <v>111.94</v>
      </c>
      <c r="Y765" s="29">
        <v>0.35309000000000001</v>
      </c>
      <c r="Z765" s="29">
        <v>0.33304</v>
      </c>
      <c r="AA765" s="29">
        <v>0.57599999999999996</v>
      </c>
      <c r="AB765" s="30">
        <v>11</v>
      </c>
      <c r="AC765" s="29">
        <v>0.64285999999999999</v>
      </c>
      <c r="AD765" s="30">
        <v>51</v>
      </c>
      <c r="AE765" s="29">
        <v>0.31373000000000001</v>
      </c>
      <c r="AF765" s="33">
        <v>1.085</v>
      </c>
      <c r="AG765" s="33">
        <v>1.111</v>
      </c>
      <c r="AH765" s="33">
        <v>1.17</v>
      </c>
      <c r="AI765" s="33">
        <v>2.427</v>
      </c>
      <c r="AJ765" s="33">
        <v>1.268</v>
      </c>
      <c r="AK765" s="34">
        <v>2</v>
      </c>
      <c r="AL765" s="29">
        <v>1.9609999999999999E-2</v>
      </c>
      <c r="AM765" s="29">
        <v>3.9219999999999998E-2</v>
      </c>
      <c r="AN765" s="50">
        <v>82076</v>
      </c>
      <c r="AO765" s="30">
        <v>558.70000000000005</v>
      </c>
      <c r="AP765" s="29">
        <v>0.84038000000000002</v>
      </c>
      <c r="AQ765" s="29">
        <v>1</v>
      </c>
      <c r="AR765" s="29">
        <v>0.26800000000000002</v>
      </c>
      <c r="AS765" s="54">
        <v>16</v>
      </c>
      <c r="AT765" s="29">
        <v>0.42308000000000001</v>
      </c>
      <c r="AU765" s="29">
        <v>0.33023999999999998</v>
      </c>
      <c r="AV765" s="54">
        <v>23</v>
      </c>
      <c r="AW765" s="29">
        <v>0.15384999999999999</v>
      </c>
    </row>
    <row r="766" spans="1:49" x14ac:dyDescent="0.2">
      <c r="A766" s="17" t="str">
        <f t="shared" si="20"/>
        <v>UCM</v>
      </c>
      <c r="B766" s="17" t="str">
        <f>IF(AND(OR(NOT(IsForecastDateRestricted),AND(D766&gt;=StartDate,D766&lt;=EndDate)),OR(NOT(IsTargetDateRestricted),AND(F766&gt;=FirstTargetDate,F766&lt;=EndTargetDate)),
OR(AND(Is1Week,E766="1 wk ahead inc death"),AND(Is2Week,E766="2 wk ahead inc death"),AND(Is3Week,E766="3 wk ahead inc death"),AND(Is4Week,E766="4 wk ahead inc death")),
OR(NOT(IsActiveModelsOnly),_xlfn.XLOOKUP(C766,'Model Analyzer'!B$4:B$100,'Model Analyzer'!C$4:C$100))),EvalData!C766,"NA")</f>
        <v>UCM</v>
      </c>
      <c r="C766" s="17" t="s">
        <v>48</v>
      </c>
      <c r="D766" s="36" t="d">
        <v>2020-08-17</v>
      </c>
      <c r="E766" s="17" t="s">
        <v>36</v>
      </c>
      <c r="F766" s="36" t="d">
        <v>2020-08-29</v>
      </c>
      <c r="G766" s="30">
        <v>275</v>
      </c>
      <c r="H766" s="32">
        <v>2.1000000000000001E-2</v>
      </c>
      <c r="I766" s="28">
        <v>2.103E-2</v>
      </c>
      <c r="J766" s="28">
        <v>2.103E-2</v>
      </c>
      <c r="K766" s="29">
        <v>1</v>
      </c>
      <c r="L766" s="30">
        <v>5</v>
      </c>
      <c r="M766" s="29">
        <v>0.87097000000000002</v>
      </c>
      <c r="O766" s="30"/>
      <c r="P766" s="30"/>
      <c r="Q766" s="30"/>
      <c r="R766" s="38"/>
    </row>
    <row r="767" spans="1:49" x14ac:dyDescent="0.2">
      <c r="A767" s="17" t="str">
        <f t="shared" si="20"/>
        <v>UGA-CEID</v>
      </c>
      <c r="B767" s="17" t="str">
        <f>IF(AND(OR(NOT(IsForecastDateRestricted),AND(D767&gt;=StartDate,D767&lt;=EndDate)),OR(NOT(IsTargetDateRestricted),AND(F767&gt;=FirstTargetDate,F767&lt;=EndTargetDate)),
OR(AND(Is1Week,E767="1 wk ahead inc death"),AND(Is2Week,E767="2 wk ahead inc death"),AND(Is3Week,E767="3 wk ahead inc death"),AND(Is4Week,E767="4 wk ahead inc death")),
OR(NOT(IsActiveModelsOnly),_xlfn.XLOOKUP(C767,'Model Analyzer'!B$4:B$100,'Model Analyzer'!C$4:C$100))),EvalData!C767,"NA")</f>
        <v>UGA-CEID</v>
      </c>
      <c r="C767" s="17" t="s">
        <v>50</v>
      </c>
      <c r="D767" s="36" t="d">
        <v>2020-08-17</v>
      </c>
      <c r="E767" s="17" t="s">
        <v>36</v>
      </c>
      <c r="F767" s="36" t="d">
        <v>2020-08-29</v>
      </c>
      <c r="G767" s="30">
        <v>1126</v>
      </c>
      <c r="H767" s="32">
        <v>8.3000000000000004E-2</v>
      </c>
      <c r="I767" s="28">
        <v>8.6110000000000006E-2</v>
      </c>
      <c r="J767" s="28">
        <v>8.6110000000000006E-2</v>
      </c>
      <c r="K767" s="29">
        <v>0.9</v>
      </c>
      <c r="L767" s="30">
        <v>18</v>
      </c>
      <c r="M767" s="29">
        <v>0.45161000000000001</v>
      </c>
      <c r="N767" s="30">
        <v>51</v>
      </c>
      <c r="O767" s="30">
        <v>18.21</v>
      </c>
      <c r="P767" s="30">
        <v>930.86</v>
      </c>
      <c r="Q767" s="30">
        <v>48.47</v>
      </c>
      <c r="R767" s="38">
        <v>0.19921</v>
      </c>
      <c r="S767" s="32">
        <v>9.8799999999999999E-3</v>
      </c>
      <c r="T767" s="29">
        <v>0.39911000000000002</v>
      </c>
      <c r="U767" s="29">
        <v>-5.2109999999999997E-2</v>
      </c>
      <c r="V767" s="29">
        <v>0.47059000000000001</v>
      </c>
      <c r="W767" s="29">
        <v>9.8040000000000002E-2</v>
      </c>
      <c r="X767" s="30">
        <v>110.09</v>
      </c>
      <c r="Y767" s="29">
        <v>0.30904999999999999</v>
      </c>
      <c r="Z767" s="29">
        <v>0.30620000000000003</v>
      </c>
      <c r="AA767" s="29">
        <v>0.63300000000000001</v>
      </c>
      <c r="AB767" s="30">
        <v>9</v>
      </c>
      <c r="AC767" s="29">
        <v>0.71428999999999998</v>
      </c>
      <c r="AD767" s="30">
        <v>51</v>
      </c>
      <c r="AE767" s="29">
        <v>0.96077999999999997</v>
      </c>
      <c r="AF767" s="33">
        <v>2.0409999999999999</v>
      </c>
      <c r="AG767" s="33">
        <v>3.222</v>
      </c>
      <c r="AH767" s="33">
        <v>8.4710000000000001</v>
      </c>
      <c r="AI767" s="33">
        <v>67.445999999999998</v>
      </c>
      <c r="AJ767" s="33">
        <v>46</v>
      </c>
      <c r="AK767" s="34">
        <v>200</v>
      </c>
      <c r="AL767" s="29">
        <v>0.13725000000000001</v>
      </c>
      <c r="AM767" s="29">
        <v>0.41176000000000001</v>
      </c>
      <c r="AN767" s="50">
        <v>19247</v>
      </c>
      <c r="AO767" s="30">
        <v>129.5</v>
      </c>
      <c r="AP767" s="29">
        <v>0.29013</v>
      </c>
      <c r="AQ767" s="29">
        <v>0.60570000000000002</v>
      </c>
      <c r="AR767" s="29">
        <v>0.433</v>
      </c>
      <c r="AS767" s="54">
        <v>10</v>
      </c>
      <c r="AT767" s="29">
        <v>0.65385000000000004</v>
      </c>
      <c r="AU767" s="29">
        <v>0.84453</v>
      </c>
      <c r="AV767" s="54">
        <v>9</v>
      </c>
      <c r="AW767" s="29">
        <v>0.69230999999999998</v>
      </c>
    </row>
    <row r="768" spans="1:49" x14ac:dyDescent="0.2">
      <c r="A768" s="17" t="str">
        <f t="shared" si="20"/>
        <v>UM</v>
      </c>
      <c r="B768" s="17" t="str">
        <f>IF(AND(OR(NOT(IsForecastDateRestricted),AND(D768&gt;=StartDate,D768&lt;=EndDate)),OR(NOT(IsTargetDateRestricted),AND(F768&gt;=FirstTargetDate,F768&lt;=EndTargetDate)),
OR(AND(Is1Week,E768="1 wk ahead inc death"),AND(Is2Week,E768="2 wk ahead inc death"),AND(Is3Week,E768="3 wk ahead inc death"),AND(Is4Week,E768="4 wk ahead inc death")),
OR(NOT(IsActiveModelsOnly),_xlfn.XLOOKUP(C768,'Model Analyzer'!B$4:B$100,'Model Analyzer'!C$4:C$100))),EvalData!C768,"NA")</f>
        <v>UM</v>
      </c>
      <c r="C768" s="17" t="s">
        <v>31</v>
      </c>
      <c r="D768" s="36" t="d">
        <v>2020-08-17</v>
      </c>
      <c r="E768" s="17" t="s">
        <v>36</v>
      </c>
      <c r="F768" s="36" t="d">
        <v>2020-08-29</v>
      </c>
      <c r="G768" s="26">
        <v>-4733</v>
      </c>
      <c r="H768" s="27">
        <v>-0.44900000000000001</v>
      </c>
      <c r="I768" s="28">
        <v>-0.36196</v>
      </c>
      <c r="J768" s="28">
        <v>-0.56730000000000003</v>
      </c>
      <c r="K768" s="29">
        <v>0</v>
      </c>
      <c r="L768" s="30">
        <v>32</v>
      </c>
      <c r="M768" s="29">
        <v>0</v>
      </c>
      <c r="N768" s="30">
        <v>39</v>
      </c>
      <c r="O768" s="26">
        <v>10.51</v>
      </c>
      <c r="P768" s="26">
        <v>2595.54</v>
      </c>
      <c r="Q768" s="26">
        <v>112.15</v>
      </c>
      <c r="R768" s="31">
        <v>0.28260000000000002</v>
      </c>
      <c r="S768" s="32">
        <v>-0.21029999999999999</v>
      </c>
      <c r="T768" s="29">
        <v>0.60465999999999998</v>
      </c>
      <c r="U768" s="29">
        <v>-0.28242</v>
      </c>
      <c r="V768" s="29">
        <v>0.33333000000000002</v>
      </c>
      <c r="W768" s="29">
        <v>0.15384999999999999</v>
      </c>
      <c r="X768" s="30">
        <v>274.44</v>
      </c>
      <c r="Y768" s="29">
        <v>0.38636999999999999</v>
      </c>
      <c r="Z768" s="29">
        <v>0.40894000000000003</v>
      </c>
      <c r="AA768" s="29">
        <v>0.17499999999999999</v>
      </c>
      <c r="AB768" s="30">
        <v>20</v>
      </c>
      <c r="AC768" s="29">
        <v>0.32142999999999999</v>
      </c>
      <c r="AD768" s="30">
        <v>39</v>
      </c>
      <c r="AE768" s="29">
        <v>0.35897000000000001</v>
      </c>
      <c r="AF768" s="33">
        <v>1.2849999999999999</v>
      </c>
      <c r="AG768" s="33">
        <v>1.411</v>
      </c>
      <c r="AH768" s="33">
        <v>1.875</v>
      </c>
      <c r="AI768" s="33">
        <v>17.524999999999999</v>
      </c>
      <c r="AJ768" s="33">
        <v>5.7130000000000001</v>
      </c>
      <c r="AK768" s="34">
        <v>30.8</v>
      </c>
      <c r="AL768" s="29">
        <v>7.6920000000000002E-2</v>
      </c>
      <c r="AM768" s="29">
        <v>0.10256</v>
      </c>
      <c r="AN768" s="50">
        <v>75067</v>
      </c>
      <c r="AO768" s="30">
        <v>306.3</v>
      </c>
      <c r="AP768" s="29">
        <v>0.56340999999999997</v>
      </c>
      <c r="AQ768" s="29">
        <v>1</v>
      </c>
      <c r="AR768" s="29">
        <v>0.14399999999999999</v>
      </c>
      <c r="AS768" s="54">
        <v>21</v>
      </c>
      <c r="AT768" s="29">
        <v>0.23077</v>
      </c>
      <c r="AU768" s="29">
        <v>0.28895999999999999</v>
      </c>
      <c r="AV768" s="54">
        <v>24</v>
      </c>
      <c r="AW768" s="29">
        <v>0.11538</v>
      </c>
    </row>
    <row r="769" spans="1:49" x14ac:dyDescent="0.2">
      <c r="A769" s="17" t="str">
        <f t="shared" si="20"/>
        <v>UMass-MB</v>
      </c>
      <c r="B769" s="17" t="str">
        <f>IF(AND(OR(NOT(IsForecastDateRestricted),AND(D769&gt;=StartDate,D769&lt;=EndDate)),OR(NOT(IsTargetDateRestricted),AND(F769&gt;=FirstTargetDate,F769&lt;=EndTargetDate)),
OR(AND(Is1Week,E769="1 wk ahead inc death"),AND(Is2Week,E769="2 wk ahead inc death"),AND(Is3Week,E769="3 wk ahead inc death"),AND(Is4Week,E769="4 wk ahead inc death")),
OR(NOT(IsActiveModelsOnly),_xlfn.XLOOKUP(C769,'Model Analyzer'!B$4:B$100,'Model Analyzer'!C$4:C$100))),EvalData!C769,"NA")</f>
        <v>UMass-MB</v>
      </c>
      <c r="C769" s="17" t="s">
        <v>32</v>
      </c>
      <c r="D769" s="36" t="d">
        <v>2020-08-17</v>
      </c>
      <c r="E769" s="17" t="s">
        <v>36</v>
      </c>
      <c r="F769" s="36" t="d">
        <v>2020-08-29</v>
      </c>
      <c r="G769" s="30">
        <v>-354</v>
      </c>
      <c r="H769" s="32">
        <v>-2.7E-2</v>
      </c>
      <c r="I769" s="28">
        <v>-2.707E-2</v>
      </c>
      <c r="J769" s="28">
        <v>-2.7830000000000001E-2</v>
      </c>
      <c r="K769" s="29">
        <v>1</v>
      </c>
      <c r="L769" s="30">
        <v>8</v>
      </c>
      <c r="M769" s="29">
        <v>0.77419000000000004</v>
      </c>
      <c r="N769" s="30">
        <v>51</v>
      </c>
      <c r="O769" s="30">
        <v>7.4</v>
      </c>
      <c r="P769" s="30">
        <v>610.65</v>
      </c>
      <c r="Q769" s="30">
        <v>40.49</v>
      </c>
      <c r="R769" s="38">
        <v>0.19156999999999999</v>
      </c>
      <c r="S769" s="32">
        <v>-0.12361</v>
      </c>
      <c r="T769" s="29">
        <v>0.37834000000000001</v>
      </c>
      <c r="U769" s="29">
        <v>-0.22162000000000001</v>
      </c>
      <c r="V769" s="29">
        <v>0.45097999999999999</v>
      </c>
      <c r="W769" s="29">
        <v>7.843E-2</v>
      </c>
      <c r="X769" s="30">
        <v>64.67</v>
      </c>
      <c r="Y769" s="29">
        <v>0.25424999999999998</v>
      </c>
      <c r="Z769" s="29">
        <v>0.27531</v>
      </c>
      <c r="AA769" s="29">
        <v>0.66500000000000004</v>
      </c>
      <c r="AB769" s="30">
        <v>8</v>
      </c>
      <c r="AC769" s="29">
        <v>0.75</v>
      </c>
      <c r="AD769" s="30">
        <v>51</v>
      </c>
      <c r="AE769" s="29">
        <v>0.96077999999999997</v>
      </c>
      <c r="AF769" s="33">
        <v>2.98</v>
      </c>
      <c r="AG769" s="33">
        <v>3.427</v>
      </c>
      <c r="AH769" s="33">
        <v>4.2210000000000001</v>
      </c>
      <c r="AI769" s="33">
        <v>7.4219999999999997</v>
      </c>
      <c r="AJ769" s="33">
        <v>7.2210000000000001</v>
      </c>
      <c r="AK769" s="34">
        <v>16</v>
      </c>
      <c r="AL769" s="29">
        <v>0.25490000000000002</v>
      </c>
      <c r="AM769" s="29">
        <v>0.13725000000000001</v>
      </c>
      <c r="AN769" s="50">
        <v>15761</v>
      </c>
      <c r="AO769" s="30">
        <v>100.8</v>
      </c>
      <c r="AP769" s="29">
        <v>0.34659000000000001</v>
      </c>
      <c r="AQ769" s="29">
        <v>0.72357000000000005</v>
      </c>
      <c r="AR769" s="29">
        <v>0.59899999999999998</v>
      </c>
      <c r="AS769" s="54">
        <v>4</v>
      </c>
      <c r="AT769" s="29">
        <v>0.88461999999999996</v>
      </c>
      <c r="AU769" s="29">
        <v>0.92359000000000002</v>
      </c>
      <c r="AV769" s="54">
        <v>5</v>
      </c>
      <c r="AW769" s="29">
        <v>0.84614999999999996</v>
      </c>
    </row>
    <row r="770" spans="1:49" x14ac:dyDescent="0.2">
      <c r="A770" s="17" t="str">
        <f t="shared" si="20"/>
        <v>USC</v>
      </c>
      <c r="B770" s="17" t="str">
        <f>IF(AND(OR(NOT(IsForecastDateRestricted),AND(D770&gt;=StartDate,D770&lt;=EndDate)),OR(NOT(IsTargetDateRestricted),AND(F770&gt;=FirstTargetDate,F770&lt;=EndTargetDate)),
OR(AND(Is1Week,E770="1 wk ahead inc death"),AND(Is2Week,E770="2 wk ahead inc death"),AND(Is3Week,E770="3 wk ahead inc death"),AND(Is4Week,E770="4 wk ahead inc death")),
OR(NOT(IsActiveModelsOnly),_xlfn.XLOOKUP(C770,'Model Analyzer'!B$4:B$100,'Model Analyzer'!C$4:C$100))),EvalData!C770,"NA")</f>
        <v>USC</v>
      </c>
      <c r="C770" s="17" t="s">
        <v>33</v>
      </c>
      <c r="D770" s="36" t="d">
        <v>2020-08-17</v>
      </c>
      <c r="E770" s="17" t="s">
        <v>36</v>
      </c>
      <c r="F770" s="36" t="d">
        <v>2020-08-29</v>
      </c>
      <c r="G770" s="30">
        <v>-228</v>
      </c>
      <c r="H770" s="32">
        <v>-1.7999999999999999E-2</v>
      </c>
      <c r="I770" s="28">
        <v>-1.7440000000000001E-2</v>
      </c>
      <c r="J770" s="28">
        <v>-1.7749999999999998E-2</v>
      </c>
      <c r="K770" s="29">
        <v>1</v>
      </c>
      <c r="L770" s="30">
        <v>4</v>
      </c>
      <c r="M770" s="29">
        <v>0.90322999999999998</v>
      </c>
      <c r="N770" s="30">
        <v>51</v>
      </c>
      <c r="O770" s="30">
        <v>27.78</v>
      </c>
      <c r="P770" s="30">
        <v>693.17</v>
      </c>
      <c r="Q770" s="30">
        <v>34.71</v>
      </c>
      <c r="R770" s="38">
        <v>0.22803000000000001</v>
      </c>
      <c r="S770" s="32">
        <v>-6.8989999999999996E-2</v>
      </c>
      <c r="T770" s="29">
        <v>0.50919000000000003</v>
      </c>
      <c r="U770" s="29">
        <v>-0.27555000000000002</v>
      </c>
      <c r="V770" s="29">
        <v>0.54901999999999995</v>
      </c>
      <c r="W770" s="29">
        <v>0.11765</v>
      </c>
      <c r="X770" s="30">
        <v>57.97</v>
      </c>
      <c r="Y770" s="29">
        <v>0.30618000000000001</v>
      </c>
      <c r="Z770" s="29">
        <v>0.34294000000000002</v>
      </c>
      <c r="AA770" s="29">
        <v>0.52100000000000002</v>
      </c>
      <c r="AB770" s="30">
        <v>12</v>
      </c>
      <c r="AC770" s="29">
        <v>0.60714000000000001</v>
      </c>
    </row>
    <row r="771" spans="1:49" x14ac:dyDescent="0.2">
      <c r="A771" s="17" t="str">
        <f t="shared" si="20"/>
        <v>UT</v>
      </c>
      <c r="B771" s="17" t="str">
        <f>IF(AND(OR(NOT(IsForecastDateRestricted),AND(D771&gt;=StartDate,D771&lt;=EndDate)),OR(NOT(IsTargetDateRestricted),AND(F771&gt;=FirstTargetDate,F771&lt;=EndTargetDate)),
OR(AND(Is1Week,E771="1 wk ahead inc death"),AND(Is2Week,E771="2 wk ahead inc death"),AND(Is3Week,E771="3 wk ahead inc death"),AND(Is4Week,E771="4 wk ahead inc death")),
OR(NOT(IsActiveModelsOnly),_xlfn.XLOOKUP(C771,'Model Analyzer'!B$4:B$100,'Model Analyzer'!C$4:C$100))),EvalData!C771,"NA")</f>
        <v>UT</v>
      </c>
      <c r="C771" s="17" t="s">
        <v>34</v>
      </c>
      <c r="D771" s="36" t="d">
        <v>2020-08-17</v>
      </c>
      <c r="E771" s="17" t="s">
        <v>36</v>
      </c>
      <c r="F771" s="36" t="d">
        <v>2020-08-29</v>
      </c>
      <c r="G771" s="30">
        <v>6509</v>
      </c>
      <c r="H771" s="32">
        <v>0.40400000000000003</v>
      </c>
      <c r="I771" s="28">
        <v>0.49778</v>
      </c>
      <c r="J771" s="28">
        <v>0.49778</v>
      </c>
      <c r="K771" s="29">
        <v>0</v>
      </c>
      <c r="L771" s="30">
        <v>30</v>
      </c>
      <c r="M771" s="29">
        <v>6.4519999999999994E-2</v>
      </c>
      <c r="N771" s="30">
        <v>51</v>
      </c>
      <c r="O771" s="30">
        <v>28.09</v>
      </c>
      <c r="P771" s="30">
        <v>7808.15</v>
      </c>
      <c r="Q771" s="30">
        <v>114.71</v>
      </c>
      <c r="R771" s="38">
        <v>0.30187000000000003</v>
      </c>
      <c r="S771" s="32">
        <v>0.23998</v>
      </c>
      <c r="T771" s="29">
        <v>1.6043099999999999</v>
      </c>
      <c r="U771" s="29">
        <v>1.4475800000000001</v>
      </c>
      <c r="V771" s="29">
        <v>0.37254999999999999</v>
      </c>
      <c r="W771" s="29">
        <v>0.13725000000000001</v>
      </c>
      <c r="X771" s="30">
        <v>285.48</v>
      </c>
      <c r="Y771" s="29">
        <v>1.5899799999999999</v>
      </c>
      <c r="Z771" s="29">
        <v>0.38838</v>
      </c>
      <c r="AA771" s="29">
        <v>0.13900000000000001</v>
      </c>
      <c r="AB771" s="30">
        <v>22</v>
      </c>
      <c r="AC771" s="29">
        <v>0.25</v>
      </c>
      <c r="AD771" s="30">
        <v>51</v>
      </c>
      <c r="AE771" s="29">
        <v>0.88234999999999997</v>
      </c>
      <c r="AF771" s="33">
        <v>2.621</v>
      </c>
      <c r="AG771" s="33">
        <v>3.5510000000000002</v>
      </c>
      <c r="AH771" s="33">
        <v>4.7229999999999999</v>
      </c>
      <c r="AI771" s="33">
        <v>19.526</v>
      </c>
      <c r="AJ771" s="33">
        <v>9.4019999999999992</v>
      </c>
      <c r="AK771" s="34">
        <v>48</v>
      </c>
      <c r="AL771" s="29">
        <v>0.25490000000000002</v>
      </c>
      <c r="AM771" s="29">
        <v>0.21568999999999999</v>
      </c>
      <c r="AN771" s="50">
        <v>45034</v>
      </c>
      <c r="AO771" s="30">
        <v>605</v>
      </c>
      <c r="AP771" s="29">
        <v>0.32140000000000002</v>
      </c>
      <c r="AQ771" s="29">
        <v>0.67098999999999998</v>
      </c>
      <c r="AR771" s="29">
        <v>0.433</v>
      </c>
      <c r="AS771" s="54">
        <v>10</v>
      </c>
      <c r="AT771" s="29">
        <v>0.65385000000000004</v>
      </c>
      <c r="AU771" s="29">
        <v>0.82054000000000005</v>
      </c>
      <c r="AV771" s="54">
        <v>12</v>
      </c>
      <c r="AW771" s="29">
        <v>0.57691999999999999</v>
      </c>
    </row>
    <row r="772" spans="1:49" x14ac:dyDescent="0.2">
      <c r="A772" s="17" t="str">
        <f t="shared" si="20"/>
        <v>YYG</v>
      </c>
      <c r="B772" s="17" t="str">
        <f>IF(AND(OR(NOT(IsForecastDateRestricted),AND(D772&gt;=StartDate,D772&lt;=EndDate)),OR(NOT(IsTargetDateRestricted),AND(F772&gt;=FirstTargetDate,F772&lt;=EndTargetDate)),
OR(AND(Is1Week,E772="1 wk ahead inc death"),AND(Is2Week,E772="2 wk ahead inc death"),AND(Is3Week,E772="3 wk ahead inc death"),AND(Is4Week,E772="4 wk ahead inc death")),
OR(NOT(IsActiveModelsOnly),_xlfn.XLOOKUP(C772,'Model Analyzer'!B$4:B$100,'Model Analyzer'!C$4:C$100))),EvalData!C772,"NA")</f>
        <v>YYG</v>
      </c>
      <c r="C772" s="17" t="s">
        <v>35</v>
      </c>
      <c r="D772" s="36" t="d">
        <v>2020-08-17</v>
      </c>
      <c r="E772" s="17" t="s">
        <v>36</v>
      </c>
      <c r="F772" s="36" t="d">
        <v>2020-08-29</v>
      </c>
      <c r="G772" s="30">
        <v>703</v>
      </c>
      <c r="H772" s="32">
        <v>5.1999999999999998E-2</v>
      </c>
      <c r="I772" s="28">
        <v>5.3760000000000002E-2</v>
      </c>
      <c r="J772" s="28">
        <v>5.3760000000000002E-2</v>
      </c>
      <c r="K772" s="29">
        <v>0.9</v>
      </c>
      <c r="L772" s="30">
        <v>13</v>
      </c>
      <c r="M772" s="29">
        <v>0.6129</v>
      </c>
      <c r="N772" s="30">
        <v>51</v>
      </c>
      <c r="O772" s="30">
        <v>6.61</v>
      </c>
      <c r="P772" s="30">
        <v>552.6</v>
      </c>
      <c r="Q772" s="30">
        <v>34.47</v>
      </c>
      <c r="R772" s="38">
        <v>0.16672999999999999</v>
      </c>
      <c r="S772" s="32">
        <v>4.5319999999999999E-2</v>
      </c>
      <c r="T772" s="29">
        <v>0.34247</v>
      </c>
      <c r="U772" s="29">
        <v>0.14868999999999999</v>
      </c>
      <c r="V772" s="29">
        <v>0.60784000000000005</v>
      </c>
      <c r="W772" s="29">
        <v>3.9219999999999998E-2</v>
      </c>
      <c r="X772" s="30">
        <v>67.989999999999995</v>
      </c>
      <c r="Y772" s="29">
        <v>0.33607999999999999</v>
      </c>
      <c r="Z772" s="29">
        <v>0.26319999999999999</v>
      </c>
      <c r="AA772" s="29">
        <v>0.79900000000000004</v>
      </c>
      <c r="AB772" s="30">
        <v>3</v>
      </c>
      <c r="AC772" s="29">
        <v>0.92857000000000001</v>
      </c>
      <c r="AD772" s="30">
        <v>51</v>
      </c>
      <c r="AE772" s="29">
        <v>0.96077999999999997</v>
      </c>
      <c r="AF772" s="33">
        <v>2.206</v>
      </c>
      <c r="AG772" s="33">
        <v>2.6850000000000001</v>
      </c>
      <c r="AH772" s="33">
        <v>4.3410000000000002</v>
      </c>
      <c r="AI772" s="33">
        <v>16.891999999999999</v>
      </c>
      <c r="AJ772" s="33">
        <v>15.779</v>
      </c>
      <c r="AK772" s="34">
        <v>23</v>
      </c>
      <c r="AL772" s="29">
        <v>0.13725000000000001</v>
      </c>
      <c r="AM772" s="29">
        <v>0.31373000000000001</v>
      </c>
      <c r="AN772" s="50">
        <v>15619</v>
      </c>
      <c r="AO772" s="30">
        <v>117.6</v>
      </c>
      <c r="AP772" s="29">
        <v>0.35075000000000001</v>
      </c>
      <c r="AQ772" s="29">
        <v>0.73226000000000002</v>
      </c>
      <c r="AR772" s="29">
        <v>0.53700000000000003</v>
      </c>
      <c r="AS772" s="54">
        <v>6</v>
      </c>
      <c r="AT772" s="29">
        <v>0.80769000000000002</v>
      </c>
      <c r="AU772" s="29">
        <v>0.92832000000000003</v>
      </c>
      <c r="AV772" s="54">
        <v>3</v>
      </c>
      <c r="AW772" s="29">
        <v>0.92308000000000001</v>
      </c>
    </row>
    <row r="773" spans="1:49" x14ac:dyDescent="0.2">
      <c r="A773" s="17" t="str">
        <f t="shared" si="20"/>
        <v>Baseline</v>
      </c>
      <c r="B773" s="17" t="str">
        <f>IF(AND(OR(NOT(IsForecastDateRestricted),AND(D773&gt;=StartDate,D773&lt;=EndDate)),OR(NOT(IsTargetDateRestricted),AND(F773&gt;=FirstTargetDate,F773&lt;=EndTargetDate)),
OR(AND(Is1Week,E773="1 wk ahead inc death"),AND(Is2Week,E773="2 wk ahead inc death"),AND(Is3Week,E773="3 wk ahead inc death"),AND(Is4Week,E773="4 wk ahead inc death")),
OR(NOT(IsActiveModelsOnly),_xlfn.XLOOKUP(C773,'Model Analyzer'!B$4:B$100,'Model Analyzer'!C$4:C$100))),EvalData!C773,"NA")</f>
        <v>Baseline</v>
      </c>
      <c r="C773" s="17" t="s">
        <v>12</v>
      </c>
      <c r="D773" s="36" t="d">
        <v>2020-08-17</v>
      </c>
      <c r="E773" s="17" t="s">
        <v>37</v>
      </c>
      <c r="F773" s="36" t="d">
        <v>2020-09-05</v>
      </c>
      <c r="G773" s="30">
        <v>2482</v>
      </c>
      <c r="H773" s="32">
        <v>0.123</v>
      </c>
      <c r="I773" s="28">
        <v>0.13062000000000001</v>
      </c>
      <c r="J773" s="28">
        <v>0.13062000000000001</v>
      </c>
      <c r="K773" s="29">
        <v>0.75</v>
      </c>
      <c r="L773" s="30">
        <v>19</v>
      </c>
      <c r="M773" s="29">
        <v>0.41935</v>
      </c>
      <c r="N773" s="30">
        <v>51</v>
      </c>
      <c r="O773" s="30">
        <v>9.4</v>
      </c>
      <c r="P773" s="30">
        <v>1441.72</v>
      </c>
      <c r="Q773" s="30">
        <v>83.35</v>
      </c>
      <c r="R773" s="38">
        <v>0.18282000000000001</v>
      </c>
      <c r="S773" s="32">
        <v>8.5100000000000002E-3</v>
      </c>
      <c r="T773" s="29">
        <v>0.42731000000000002</v>
      </c>
      <c r="U773" s="29">
        <v>-3.9059999999999997E-2</v>
      </c>
      <c r="V773" s="29">
        <v>0.58823999999999999</v>
      </c>
      <c r="W773" s="29">
        <v>0.11765</v>
      </c>
      <c r="X773" s="30">
        <v>200.3</v>
      </c>
      <c r="Y773" s="29">
        <v>0.33240999999999998</v>
      </c>
      <c r="Z773" s="29">
        <v>0.30109999999999998</v>
      </c>
      <c r="AA773" s="29">
        <v>0.71</v>
      </c>
      <c r="AB773" s="30">
        <v>7</v>
      </c>
      <c r="AC773" s="29">
        <v>0.78571000000000002</v>
      </c>
      <c r="AD773" s="30">
        <v>51</v>
      </c>
      <c r="AE773" s="29">
        <v>0.88234999999999997</v>
      </c>
      <c r="AF773" s="33">
        <v>3.9249999999999998</v>
      </c>
      <c r="AG773" s="33">
        <v>3.9849999999999999</v>
      </c>
      <c r="AH773" s="33">
        <v>4</v>
      </c>
      <c r="AI773" s="33">
        <v>4.0010000000000003</v>
      </c>
      <c r="AJ773" s="33">
        <v>4.0049999999999999</v>
      </c>
      <c r="AK773" s="34">
        <v>4.0220000000000002</v>
      </c>
      <c r="AL773" s="29">
        <v>0</v>
      </c>
      <c r="AM773" s="29">
        <v>0</v>
      </c>
      <c r="AN773" s="50">
        <v>33859</v>
      </c>
      <c r="AO773" s="30">
        <v>153.9</v>
      </c>
      <c r="AP773" s="29">
        <v>0.40111000000000002</v>
      </c>
      <c r="AQ773" s="29">
        <v>0.83738999999999997</v>
      </c>
      <c r="AR773" s="29">
        <v>0.92900000000000005</v>
      </c>
      <c r="AS773" s="54">
        <v>1</v>
      </c>
      <c r="AT773" s="29">
        <v>1</v>
      </c>
      <c r="AU773" s="29">
        <v>0.90234999999999999</v>
      </c>
      <c r="AV773" s="54">
        <v>4</v>
      </c>
      <c r="AW773" s="29">
        <v>0.88461999999999996</v>
      </c>
    </row>
    <row r="774" spans="1:49" x14ac:dyDescent="0.2">
      <c r="A774" s="17" t="str">
        <f t="shared" si="20"/>
        <v>CMU</v>
      </c>
      <c r="B774" s="17" t="str">
        <f>IF(AND(OR(NOT(IsForecastDateRestricted),AND(D774&gt;=StartDate,D774&lt;=EndDate)),OR(NOT(IsTargetDateRestricted),AND(F774&gt;=FirstTargetDate,F774&lt;=EndTargetDate)),
OR(AND(Is1Week,E774="1 wk ahead inc death"),AND(Is2Week,E774="2 wk ahead inc death"),AND(Is3Week,E774="3 wk ahead inc death"),AND(Is4Week,E774="4 wk ahead inc death")),
OR(NOT(IsActiveModelsOnly),_xlfn.XLOOKUP(C774,'Model Analyzer'!B$4:B$100,'Model Analyzer'!C$4:C$100))),EvalData!C774,"NA")</f>
        <v>CMU</v>
      </c>
      <c r="C774" s="17" t="s">
        <v>43</v>
      </c>
      <c r="D774" s="36" t="d">
        <v>2020-08-17</v>
      </c>
      <c r="E774" s="17" t="s">
        <v>37</v>
      </c>
      <c r="F774" s="36" t="d">
        <v>2020-09-05</v>
      </c>
      <c r="G774" s="30"/>
      <c r="H774" s="32"/>
      <c r="N774" s="30">
        <v>51</v>
      </c>
      <c r="O774" s="30">
        <v>5.2</v>
      </c>
      <c r="P774" s="30">
        <v>811.46</v>
      </c>
      <c r="Q774" s="30">
        <v>56.18</v>
      </c>
      <c r="R774" s="38">
        <v>0.15426000000000001</v>
      </c>
      <c r="S774" s="32">
        <v>6.5900000000000004E-3</v>
      </c>
      <c r="T774" s="29">
        <v>0.30348999999999998</v>
      </c>
      <c r="U774" s="29">
        <v>-3.31E-3</v>
      </c>
      <c r="V774" s="29">
        <v>0.58823999999999999</v>
      </c>
      <c r="W774" s="29">
        <v>3.9219999999999998E-2</v>
      </c>
      <c r="X774" s="30">
        <v>123.82</v>
      </c>
      <c r="Y774" s="29">
        <v>0.2485</v>
      </c>
      <c r="Z774" s="29">
        <v>0.23780000000000001</v>
      </c>
      <c r="AA774" s="29">
        <v>0.82199999999999995</v>
      </c>
      <c r="AB774" s="30">
        <v>3</v>
      </c>
      <c r="AC774" s="29">
        <v>0.92857000000000001</v>
      </c>
      <c r="AD774" s="30">
        <v>51</v>
      </c>
      <c r="AE774" s="29">
        <v>0.84314</v>
      </c>
      <c r="AF774" s="33">
        <v>1.637</v>
      </c>
      <c r="AG774" s="33">
        <v>2.0739999999999998</v>
      </c>
      <c r="AH774" s="33">
        <v>2.746</v>
      </c>
      <c r="AI774" s="33">
        <v>32.155999999999999</v>
      </c>
      <c r="AJ774" s="33">
        <v>9.3930000000000007</v>
      </c>
      <c r="AK774" s="34">
        <v>54</v>
      </c>
      <c r="AL774" s="29">
        <v>0.13725000000000001</v>
      </c>
      <c r="AM774" s="29">
        <v>0.17646999999999999</v>
      </c>
      <c r="AN774" s="50">
        <v>18505</v>
      </c>
      <c r="AO774" s="30">
        <v>94.6</v>
      </c>
      <c r="AP774" s="29">
        <v>0.45316000000000001</v>
      </c>
      <c r="AQ774" s="29">
        <v>0.94604999999999995</v>
      </c>
      <c r="AR774" s="29">
        <v>0.55700000000000005</v>
      </c>
      <c r="AS774" s="54">
        <v>3</v>
      </c>
      <c r="AT774" s="29">
        <v>0.92308000000000001</v>
      </c>
      <c r="AU774" s="29">
        <v>0.88460000000000005</v>
      </c>
      <c r="AV774" s="54">
        <v>5</v>
      </c>
      <c r="AW774" s="29">
        <v>0.84614999999999996</v>
      </c>
    </row>
    <row r="775" spans="1:49" x14ac:dyDescent="0.2">
      <c r="A775" s="17" t="str">
        <f t="shared" ref="A775:A838" si="21">IF(OR(B775="NA",NOT(IsMinimumForecastsToParticipate),COUNTIF(B$7:B$3184,"="&amp;C775)&gt;=MinForecastsToParticipate),B775,"NA")</f>
        <v>Columbia</v>
      </c>
      <c r="B775" s="17" t="str">
        <f>IF(AND(OR(NOT(IsForecastDateRestricted),AND(D775&gt;=StartDate,D775&lt;=EndDate)),OR(NOT(IsTargetDateRestricted),AND(F775&gt;=FirstTargetDate,F775&lt;=EndTargetDate)),
OR(AND(Is1Week,E775="1 wk ahead inc death"),AND(Is2Week,E775="2 wk ahead inc death"),AND(Is3Week,E775="3 wk ahead inc death"),AND(Is4Week,E775="4 wk ahead inc death")),
OR(NOT(IsActiveModelsOnly),_xlfn.XLOOKUP(C775,'Model Analyzer'!B$4:B$100,'Model Analyzer'!C$4:C$100))),EvalData!C775,"NA")</f>
        <v>Columbia</v>
      </c>
      <c r="C775" s="17" t="s">
        <v>13</v>
      </c>
      <c r="D775" s="36" t="d">
        <v>2020-08-17</v>
      </c>
      <c r="E775" s="17" t="s">
        <v>37</v>
      </c>
      <c r="F775" s="36" t="d">
        <v>2020-09-05</v>
      </c>
      <c r="G775" s="30">
        <v>887</v>
      </c>
      <c r="H775" s="32">
        <v>4.5999999999999999E-2</v>
      </c>
      <c r="I775" s="28">
        <v>4.6679999999999999E-2</v>
      </c>
      <c r="J775" s="28">
        <v>4.6679999999999999E-2</v>
      </c>
      <c r="K775" s="29">
        <v>1</v>
      </c>
      <c r="L775" s="30">
        <v>7</v>
      </c>
      <c r="M775" s="29">
        <v>0.80645</v>
      </c>
      <c r="N775" s="30">
        <v>51</v>
      </c>
      <c r="O775" s="30">
        <v>60.8</v>
      </c>
      <c r="P775" s="30">
        <v>4660.72</v>
      </c>
      <c r="Q775" s="30">
        <v>116.29</v>
      </c>
      <c r="R775" s="38">
        <v>0.39327000000000001</v>
      </c>
      <c r="S775" s="32">
        <v>-5.8099999999999999E-2</v>
      </c>
      <c r="T775" s="29">
        <v>0.72433000000000003</v>
      </c>
      <c r="U775" s="29">
        <v>6.4439999999999997E-2</v>
      </c>
      <c r="V775" s="29">
        <v>0.27450999999999998</v>
      </c>
      <c r="W775" s="29">
        <v>0.33333000000000002</v>
      </c>
      <c r="X775" s="30">
        <v>269.64</v>
      </c>
      <c r="Y775" s="29">
        <v>0.63178000000000001</v>
      </c>
      <c r="Z775" s="29">
        <v>0.57915000000000005</v>
      </c>
      <c r="AA775" s="29">
        <v>0.21299999999999999</v>
      </c>
      <c r="AB775" s="30">
        <v>21</v>
      </c>
      <c r="AC775" s="29">
        <v>0.28571000000000002</v>
      </c>
      <c r="AD775" s="30">
        <v>51</v>
      </c>
      <c r="AE775" s="29">
        <v>0.90195999999999998</v>
      </c>
      <c r="AF775" s="33">
        <v>3.4089999999999998</v>
      </c>
      <c r="AG775" s="33">
        <v>4.976</v>
      </c>
      <c r="AH775" s="33">
        <v>10.122</v>
      </c>
      <c r="AI775" s="33">
        <v>52.582999999999998</v>
      </c>
      <c r="AJ775" s="33">
        <v>42.5</v>
      </c>
      <c r="AK775" s="34">
        <v>194</v>
      </c>
      <c r="AL775" s="29">
        <v>0.29411999999999999</v>
      </c>
      <c r="AM775" s="29">
        <v>0.49020000000000002</v>
      </c>
      <c r="AN775" s="50">
        <v>44508</v>
      </c>
      <c r="AO775" s="30">
        <v>251.8</v>
      </c>
      <c r="AP775" s="29">
        <v>0.20215</v>
      </c>
      <c r="AQ775" s="29">
        <v>0.42203000000000002</v>
      </c>
      <c r="AR775" s="29">
        <v>0.124</v>
      </c>
      <c r="AS775" s="54">
        <v>21</v>
      </c>
      <c r="AT775" s="29">
        <v>0.23077</v>
      </c>
      <c r="AU775" s="29">
        <v>0.61538000000000004</v>
      </c>
      <c r="AV775" s="54">
        <v>15</v>
      </c>
      <c r="AW775" s="29">
        <v>0.46154000000000001</v>
      </c>
    </row>
    <row r="776" spans="1:49" x14ac:dyDescent="0.2">
      <c r="A776" s="17" t="str">
        <f t="shared" si="21"/>
        <v>Columbia-UNC</v>
      </c>
      <c r="B776" s="17" t="str">
        <f>IF(AND(OR(NOT(IsForecastDateRestricted),AND(D776&gt;=StartDate,D776&lt;=EndDate)),OR(NOT(IsTargetDateRestricted),AND(F776&gt;=FirstTargetDate,F776&lt;=EndTargetDate)),
OR(AND(Is1Week,E776="1 wk ahead inc death"),AND(Is2Week,E776="2 wk ahead inc death"),AND(Is3Week,E776="3 wk ahead inc death"),AND(Is4Week,E776="4 wk ahead inc death")),
OR(NOT(IsActiveModelsOnly),_xlfn.XLOOKUP(C776,'Model Analyzer'!B$4:B$100,'Model Analyzer'!C$4:C$100))),EvalData!C776,"NA")</f>
        <v>Columbia-UNC</v>
      </c>
      <c r="C776" s="17" t="s">
        <v>14</v>
      </c>
      <c r="D776" s="36" t="d">
        <v>2020-08-17</v>
      </c>
      <c r="E776" s="17" t="s">
        <v>37</v>
      </c>
      <c r="F776" s="36" t="d">
        <v>2020-09-05</v>
      </c>
      <c r="G776" s="30">
        <v>959</v>
      </c>
      <c r="H776" s="32">
        <v>4.9000000000000002E-2</v>
      </c>
      <c r="I776" s="28">
        <v>5.0470000000000001E-2</v>
      </c>
      <c r="J776" s="28">
        <v>5.0470000000000001E-2</v>
      </c>
      <c r="K776" s="29">
        <v>1</v>
      </c>
      <c r="L776" s="30">
        <v>9</v>
      </c>
      <c r="M776" s="29">
        <v>0.74194000000000004</v>
      </c>
      <c r="O776" s="30"/>
      <c r="P776" s="30"/>
      <c r="Q776" s="30"/>
      <c r="R776" s="38"/>
    </row>
    <row r="777" spans="1:49" x14ac:dyDescent="0.2">
      <c r="A777" s="17" t="str">
        <f t="shared" si="21"/>
        <v>Covid19Sim</v>
      </c>
      <c r="B777" s="17" t="str">
        <f>IF(AND(OR(NOT(IsForecastDateRestricted),AND(D777&gt;=StartDate,D777&lt;=EndDate)),OR(NOT(IsTargetDateRestricted),AND(F777&gt;=FirstTargetDate,F777&lt;=EndTargetDate)),
OR(AND(Is1Week,E777="1 wk ahead inc death"),AND(Is2Week,E777="2 wk ahead inc death"),AND(Is3Week,E777="3 wk ahead inc death"),AND(Is4Week,E777="4 wk ahead inc death")),
OR(NOT(IsActiveModelsOnly),_xlfn.XLOOKUP(C777,'Model Analyzer'!B$4:B$100,'Model Analyzer'!C$4:C$100))),EvalData!C777,"NA")</f>
        <v>Covid19Sim</v>
      </c>
      <c r="C777" s="17" t="s">
        <v>39</v>
      </c>
      <c r="D777" s="36" t="d">
        <v>2020-08-17</v>
      </c>
      <c r="E777" s="17" t="s">
        <v>37</v>
      </c>
      <c r="F777" s="36" t="d">
        <v>2020-09-05</v>
      </c>
      <c r="G777" s="30">
        <v>-5082</v>
      </c>
      <c r="H777" s="32">
        <v>-0.311</v>
      </c>
      <c r="I777" s="28">
        <v>-0.26745999999999998</v>
      </c>
      <c r="J777" s="28">
        <v>-0.36510999999999999</v>
      </c>
      <c r="K777" s="29">
        <v>0</v>
      </c>
      <c r="L777" s="30">
        <v>25</v>
      </c>
      <c r="M777" s="29">
        <v>0.22581000000000001</v>
      </c>
      <c r="N777" s="30">
        <v>17</v>
      </c>
      <c r="O777" s="30">
        <v>2.4</v>
      </c>
      <c r="P777" s="30">
        <v>731.83</v>
      </c>
      <c r="Q777" s="30">
        <v>134.94</v>
      </c>
      <c r="R777" s="38">
        <v>0.22137000000000001</v>
      </c>
      <c r="S777" s="32">
        <v>-1.3480000000000001E-2</v>
      </c>
      <c r="T777" s="29">
        <v>0.40293000000000001</v>
      </c>
      <c r="U777" s="29">
        <v>1.9310000000000001E-2</v>
      </c>
      <c r="V777" s="29">
        <v>0.41176000000000001</v>
      </c>
      <c r="W777" s="29">
        <v>5.8819999999999997E-2</v>
      </c>
      <c r="X777" s="30">
        <v>255</v>
      </c>
      <c r="Y777" s="29">
        <v>0.33861000000000002</v>
      </c>
      <c r="Z777" s="29">
        <v>0.31241000000000002</v>
      </c>
      <c r="AA777" s="29">
        <v>0.497</v>
      </c>
      <c r="AB777" s="30">
        <v>12</v>
      </c>
      <c r="AC777" s="29">
        <v>0.60714000000000001</v>
      </c>
      <c r="AD777" s="30">
        <v>17</v>
      </c>
      <c r="AE777" s="29">
        <v>0.23529</v>
      </c>
      <c r="AF777" s="33">
        <v>1.075</v>
      </c>
      <c r="AG777" s="33">
        <v>1.0920000000000001</v>
      </c>
      <c r="AH777" s="33">
        <v>1.2430000000000001</v>
      </c>
      <c r="AI777" s="33">
        <v>1.4950000000000001</v>
      </c>
      <c r="AJ777" s="33">
        <v>1.645</v>
      </c>
      <c r="AK777" s="34">
        <v>2.2829999999999999</v>
      </c>
      <c r="AL777" s="29">
        <v>0</v>
      </c>
      <c r="AM777" s="29">
        <v>0</v>
      </c>
      <c r="AN777" s="50">
        <v>74800</v>
      </c>
      <c r="AO777" s="30">
        <v>96.4</v>
      </c>
      <c r="AP777" s="29">
        <v>0.83335000000000004</v>
      </c>
      <c r="AQ777" s="29">
        <v>1</v>
      </c>
      <c r="AR777" s="29">
        <v>8.3000000000000004E-2</v>
      </c>
      <c r="AS777" s="54">
        <v>24</v>
      </c>
      <c r="AT777" s="29">
        <v>0.11538</v>
      </c>
      <c r="AU777" s="29">
        <v>8.2559999999999995E-2</v>
      </c>
      <c r="AV777" s="54">
        <v>27</v>
      </c>
      <c r="AW777" s="29">
        <v>0</v>
      </c>
    </row>
    <row r="778" spans="1:49" x14ac:dyDescent="0.2">
      <c r="A778" s="17" t="str">
        <f t="shared" si="21"/>
        <v>DDS</v>
      </c>
      <c r="B778" s="17" t="str">
        <f>IF(AND(OR(NOT(IsForecastDateRestricted),AND(D778&gt;=StartDate,D778&lt;=EndDate)),OR(NOT(IsTargetDateRestricted),AND(F778&gt;=FirstTargetDate,F778&lt;=EndTargetDate)),
OR(AND(Is1Week,E778="1 wk ahead inc death"),AND(Is2Week,E778="2 wk ahead inc death"),AND(Is3Week,E778="3 wk ahead inc death"),AND(Is4Week,E778="4 wk ahead inc death")),
OR(NOT(IsActiveModelsOnly),_xlfn.XLOOKUP(C778,'Model Analyzer'!B$4:B$100,'Model Analyzer'!C$4:C$100))),EvalData!C778,"NA")</f>
        <v>DDS</v>
      </c>
      <c r="C778" s="17" t="s">
        <v>44</v>
      </c>
      <c r="D778" s="36" t="d">
        <v>2020-08-17</v>
      </c>
      <c r="E778" s="17" t="s">
        <v>37</v>
      </c>
      <c r="F778" s="36" t="d">
        <v>2020-09-05</v>
      </c>
      <c r="G778" s="30">
        <v>3759</v>
      </c>
      <c r="H778" s="32">
        <v>0.18099999999999999</v>
      </c>
      <c r="I778" s="28">
        <v>0.19783000000000001</v>
      </c>
      <c r="J778" s="28">
        <v>0.19783000000000001</v>
      </c>
      <c r="K778" s="29">
        <v>0.75</v>
      </c>
      <c r="L778" s="30">
        <v>21</v>
      </c>
      <c r="M778" s="29">
        <v>0.35483999999999999</v>
      </c>
      <c r="N778" s="30">
        <v>51</v>
      </c>
      <c r="O778" s="30">
        <v>21</v>
      </c>
      <c r="P778" s="30">
        <v>4335.04</v>
      </c>
      <c r="Q778" s="30">
        <v>118.33</v>
      </c>
      <c r="R778" s="38">
        <v>0.30304999999999999</v>
      </c>
      <c r="S778" s="32">
        <v>4.9860000000000002E-2</v>
      </c>
      <c r="T778" s="29">
        <v>0.80425999999999997</v>
      </c>
      <c r="U778" s="29">
        <v>0.34953000000000001</v>
      </c>
      <c r="V778" s="29">
        <v>0.31373000000000001</v>
      </c>
      <c r="W778" s="29">
        <v>0.23529</v>
      </c>
      <c r="X778" s="30">
        <v>209.55</v>
      </c>
      <c r="Y778" s="29">
        <v>0.70638999999999996</v>
      </c>
      <c r="Z778" s="29">
        <v>0.46488000000000002</v>
      </c>
      <c r="AA778" s="29">
        <v>0.36299999999999999</v>
      </c>
      <c r="AB778" s="30">
        <v>18</v>
      </c>
      <c r="AC778" s="29">
        <v>0.39285999999999999</v>
      </c>
      <c r="AD778" s="30">
        <v>51</v>
      </c>
      <c r="AE778" s="29">
        <v>0.86275000000000002</v>
      </c>
      <c r="AF778" s="33">
        <v>3.8719999999999999</v>
      </c>
      <c r="AG778" s="33">
        <v>4.34</v>
      </c>
      <c r="AH778" s="33">
        <v>5.2430000000000003</v>
      </c>
      <c r="AI778" s="33">
        <v>10.207000000000001</v>
      </c>
      <c r="AJ778" s="33">
        <v>9.83</v>
      </c>
      <c r="AK778" s="34">
        <v>15.875</v>
      </c>
      <c r="AL778" s="29">
        <v>0.43136999999999998</v>
      </c>
      <c r="AM778" s="29">
        <v>0.19608</v>
      </c>
      <c r="AN778" s="50">
        <v>44111</v>
      </c>
      <c r="AO778" s="30">
        <v>203.4</v>
      </c>
      <c r="AP778" s="29">
        <v>0.28695999999999999</v>
      </c>
      <c r="AQ778" s="29">
        <v>0.59907999999999995</v>
      </c>
      <c r="AR778" s="29">
        <v>0.248</v>
      </c>
      <c r="AS778" s="54">
        <v>15</v>
      </c>
      <c r="AT778" s="29">
        <v>0.46154000000000001</v>
      </c>
      <c r="AU778" s="29">
        <v>0.74741999999999997</v>
      </c>
      <c r="AV778" s="54">
        <v>13</v>
      </c>
      <c r="AW778" s="29">
        <v>0.53846000000000005</v>
      </c>
    </row>
    <row r="779" spans="1:49" x14ac:dyDescent="0.2">
      <c r="A779" s="17" t="str">
        <f t="shared" si="21"/>
        <v>Ensemble</v>
      </c>
      <c r="B779" s="17" t="str">
        <f>IF(AND(OR(NOT(IsForecastDateRestricted),AND(D779&gt;=StartDate,D779&lt;=EndDate)),OR(NOT(IsTargetDateRestricted),AND(F779&gt;=FirstTargetDate,F779&lt;=EndTargetDate)),
OR(AND(Is1Week,E779="1 wk ahead inc death"),AND(Is2Week,E779="2 wk ahead inc death"),AND(Is3Week,E779="3 wk ahead inc death"),AND(Is4Week,E779="4 wk ahead inc death")),
OR(NOT(IsActiveModelsOnly),_xlfn.XLOOKUP(C779,'Model Analyzer'!B$4:B$100,'Model Analyzer'!C$4:C$100))),EvalData!C779,"NA")</f>
        <v>Ensemble</v>
      </c>
      <c r="C779" s="17" t="s">
        <v>15</v>
      </c>
      <c r="D779" s="36" t="d">
        <v>2020-08-17</v>
      </c>
      <c r="E779" s="17" t="s">
        <v>37</v>
      </c>
      <c r="F779" s="36" t="d">
        <v>2020-09-05</v>
      </c>
      <c r="G779" s="26">
        <v>333</v>
      </c>
      <c r="H779" s="27">
        <v>1.7000000000000001E-2</v>
      </c>
      <c r="I779" s="28">
        <v>1.753E-2</v>
      </c>
      <c r="J779" s="28">
        <v>1.753E-2</v>
      </c>
      <c r="K779" s="29">
        <v>1</v>
      </c>
      <c r="L779" s="30">
        <v>3</v>
      </c>
      <c r="M779" s="29">
        <v>0.93547999999999998</v>
      </c>
      <c r="N779" s="30">
        <v>51</v>
      </c>
      <c r="O779" s="26">
        <v>4.74</v>
      </c>
      <c r="P779" s="26">
        <v>507.6</v>
      </c>
      <c r="Q779" s="26">
        <v>38.1</v>
      </c>
      <c r="R779" s="31">
        <v>0.12035999999999999</v>
      </c>
      <c r="S779" s="32">
        <v>-4.1360000000000001E-2</v>
      </c>
      <c r="T779" s="29">
        <v>0.26823000000000002</v>
      </c>
      <c r="U779" s="29">
        <v>-9.0270000000000003E-2</v>
      </c>
      <c r="V779" s="29">
        <v>0.66666999999999998</v>
      </c>
      <c r="W779" s="29">
        <v>5.8819999999999997E-2</v>
      </c>
      <c r="X779" s="30">
        <v>77</v>
      </c>
      <c r="Y779" s="29">
        <v>0.20251</v>
      </c>
      <c r="Z779" s="29">
        <v>0.20688000000000001</v>
      </c>
      <c r="AA779" s="29">
        <v>0.84799999999999998</v>
      </c>
      <c r="AB779" s="30">
        <v>1</v>
      </c>
      <c r="AC779" s="29">
        <v>1</v>
      </c>
      <c r="AD779" s="30">
        <v>51</v>
      </c>
      <c r="AE779" s="29">
        <v>1</v>
      </c>
      <c r="AF779" s="33">
        <v>2.58</v>
      </c>
      <c r="AG779" s="33">
        <v>3.1070000000000002</v>
      </c>
      <c r="AH779" s="33">
        <v>4.17</v>
      </c>
      <c r="AI779" s="33">
        <v>14.051</v>
      </c>
      <c r="AJ779" s="33">
        <v>7.4560000000000004</v>
      </c>
      <c r="AK779" s="34">
        <v>46</v>
      </c>
      <c r="AL779" s="29">
        <v>0.23529</v>
      </c>
      <c r="AM779" s="29">
        <v>0.19608</v>
      </c>
      <c r="AN779" s="50">
        <v>19480</v>
      </c>
      <c r="AO779" s="30">
        <v>97.9</v>
      </c>
      <c r="AP779" s="29">
        <v>0.35353000000000001</v>
      </c>
      <c r="AQ779" s="29">
        <v>0.73806000000000005</v>
      </c>
      <c r="AR779" s="29">
        <v>0.59899999999999998</v>
      </c>
      <c r="AS779" s="54">
        <v>2</v>
      </c>
      <c r="AT779" s="29">
        <v>0.96153999999999995</v>
      </c>
      <c r="AU779" s="29">
        <v>0.93139000000000005</v>
      </c>
      <c r="AV779" s="54">
        <v>2</v>
      </c>
      <c r="AW779" s="29">
        <v>0.96153999999999995</v>
      </c>
    </row>
    <row r="780" spans="1:49" x14ac:dyDescent="0.2">
      <c r="A780" s="17" t="str">
        <f t="shared" si="21"/>
        <v>ERDC</v>
      </c>
      <c r="B780" s="17" t="str">
        <f>IF(AND(OR(NOT(IsForecastDateRestricted),AND(D780&gt;=StartDate,D780&lt;=EndDate)),OR(NOT(IsTargetDateRestricted),AND(F780&gt;=FirstTargetDate,F780&lt;=EndTargetDate)),
OR(AND(Is1Week,E780="1 wk ahead inc death"),AND(Is2Week,E780="2 wk ahead inc death"),AND(Is3Week,E780="3 wk ahead inc death"),AND(Is4Week,E780="4 wk ahead inc death")),
OR(NOT(IsActiveModelsOnly),_xlfn.XLOOKUP(C780,'Model Analyzer'!B$4:B$100,'Model Analyzer'!C$4:C$100))),EvalData!C780,"NA")</f>
        <v>ERDC</v>
      </c>
      <c r="C780" s="17" t="s">
        <v>16</v>
      </c>
      <c r="D780" s="36" t="d">
        <v>2020-08-17</v>
      </c>
      <c r="E780" s="17" t="s">
        <v>37</v>
      </c>
      <c r="F780" s="36" t="d">
        <v>2020-09-05</v>
      </c>
      <c r="G780" s="30">
        <v>7519</v>
      </c>
      <c r="H780" s="32">
        <v>0.33300000000000002</v>
      </c>
      <c r="I780" s="28">
        <v>0.39572000000000002</v>
      </c>
      <c r="J780" s="28">
        <v>0.39572000000000002</v>
      </c>
      <c r="K780" s="29">
        <v>0</v>
      </c>
      <c r="L780" s="30">
        <v>26</v>
      </c>
      <c r="M780" s="29">
        <v>0.19355</v>
      </c>
      <c r="N780" s="30">
        <v>51</v>
      </c>
      <c r="O780" s="30">
        <v>41.87</v>
      </c>
      <c r="P780" s="30">
        <v>24283.69</v>
      </c>
      <c r="Q780" s="30">
        <v>176.75</v>
      </c>
      <c r="R780" s="38">
        <v>0.31046000000000001</v>
      </c>
      <c r="S780" s="32">
        <v>0.30747999999999998</v>
      </c>
      <c r="T780" s="29">
        <v>1.4525699999999999</v>
      </c>
      <c r="U780" s="29">
        <v>1.3022199999999999</v>
      </c>
      <c r="V780" s="29">
        <v>0.35293999999999998</v>
      </c>
      <c r="W780" s="29">
        <v>0.31373000000000001</v>
      </c>
      <c r="X780" s="30">
        <v>302.3</v>
      </c>
      <c r="Y780" s="29">
        <v>1.44668</v>
      </c>
      <c r="Z780" s="29">
        <v>0.56981000000000004</v>
      </c>
      <c r="AA780" s="29">
        <v>7.3999999999999996E-2</v>
      </c>
      <c r="AB780" s="30">
        <v>25</v>
      </c>
      <c r="AC780" s="29">
        <v>0.14285999999999999</v>
      </c>
      <c r="AD780" s="30">
        <v>51</v>
      </c>
      <c r="AE780" s="29">
        <v>0.11765</v>
      </c>
      <c r="AF780" s="33">
        <v>1.0900000000000001</v>
      </c>
      <c r="AG780" s="33">
        <v>1.119</v>
      </c>
      <c r="AH780" s="33">
        <v>1.1599999999999999</v>
      </c>
      <c r="AI780" s="33">
        <v>1.294</v>
      </c>
      <c r="AJ780" s="33">
        <v>1.28</v>
      </c>
      <c r="AK780" s="34">
        <v>1.625</v>
      </c>
      <c r="AL780" s="29">
        <v>0</v>
      </c>
      <c r="AM780" s="29">
        <v>0</v>
      </c>
      <c r="AN780" s="50">
        <v>291980</v>
      </c>
      <c r="AO780" s="30">
        <v>2291.1999999999998</v>
      </c>
      <c r="AP780" s="29">
        <v>0.88802000000000003</v>
      </c>
      <c r="AQ780" s="29">
        <v>1</v>
      </c>
      <c r="AR780" s="29">
        <v>0.124</v>
      </c>
      <c r="AS780" s="54">
        <v>21</v>
      </c>
      <c r="AT780" s="29">
        <v>0.23077</v>
      </c>
      <c r="AU780" s="29">
        <v>0.12384000000000001</v>
      </c>
      <c r="AV780" s="54">
        <v>25</v>
      </c>
      <c r="AW780" s="29">
        <v>7.6920000000000002E-2</v>
      </c>
    </row>
    <row r="781" spans="1:49" x14ac:dyDescent="0.2">
      <c r="A781" s="17" t="str">
        <f t="shared" si="21"/>
        <v>ESG</v>
      </c>
      <c r="B781" s="17" t="str">
        <f>IF(AND(OR(NOT(IsForecastDateRestricted),AND(D781&gt;=StartDate,D781&lt;=EndDate)),OR(NOT(IsTargetDateRestricted),AND(F781&gt;=FirstTargetDate,F781&lt;=EndTargetDate)),
OR(AND(Is1Week,E781="1 wk ahead inc death"),AND(Is2Week,E781="2 wk ahead inc death"),AND(Is3Week,E781="3 wk ahead inc death"),AND(Is4Week,E781="4 wk ahead inc death")),
OR(NOT(IsActiveModelsOnly),_xlfn.XLOOKUP(C781,'Model Analyzer'!B$4:B$100,'Model Analyzer'!C$4:C$100))),EvalData!C781,"NA")</f>
        <v>ESG</v>
      </c>
      <c r="C781" s="17" t="s">
        <v>40</v>
      </c>
      <c r="D781" s="36" t="d">
        <v>2020-08-17</v>
      </c>
      <c r="E781" s="17" t="s">
        <v>37</v>
      </c>
      <c r="F781" s="36" t="d">
        <v>2020-09-05</v>
      </c>
      <c r="G781" s="30">
        <v>-6663</v>
      </c>
      <c r="H781" s="32">
        <v>-0.432</v>
      </c>
      <c r="I781" s="28">
        <v>-0.35066999999999998</v>
      </c>
      <c r="J781" s="28">
        <v>-0.54003999999999996</v>
      </c>
      <c r="K781" s="29">
        <v>0</v>
      </c>
      <c r="L781" s="30">
        <v>29</v>
      </c>
      <c r="M781" s="29">
        <v>9.6769999999999995E-2</v>
      </c>
      <c r="N781" s="30">
        <v>50</v>
      </c>
      <c r="O781" s="30">
        <v>56.25</v>
      </c>
      <c r="P781" s="30">
        <v>3564.68</v>
      </c>
      <c r="Q781" s="30">
        <v>145.08000000000001</v>
      </c>
      <c r="R781" s="38">
        <v>0.53427000000000002</v>
      </c>
      <c r="S781" s="32">
        <v>-0.54827000000000004</v>
      </c>
      <c r="T781" s="29">
        <v>0.98151999999999995</v>
      </c>
      <c r="U781" s="29">
        <v>-0.88014000000000003</v>
      </c>
      <c r="V781" s="29">
        <v>0.22</v>
      </c>
      <c r="W781" s="29">
        <v>0.44</v>
      </c>
      <c r="X781" s="30">
        <v>276.79000000000002</v>
      </c>
      <c r="Y781" s="29">
        <v>0.4577</v>
      </c>
      <c r="Z781" s="29">
        <v>0.62529000000000001</v>
      </c>
      <c r="AA781" s="29">
        <v>7.5999999999999998E-2</v>
      </c>
      <c r="AB781" s="30">
        <v>24</v>
      </c>
      <c r="AC781" s="29">
        <v>0.17857000000000001</v>
      </c>
      <c r="AD781" s="30">
        <v>50</v>
      </c>
      <c r="AE781" s="29">
        <v>0.12</v>
      </c>
      <c r="AF781" s="33">
        <v>1.0640000000000001</v>
      </c>
      <c r="AG781" s="33">
        <v>1.097</v>
      </c>
      <c r="AH781" s="33">
        <v>1.177</v>
      </c>
      <c r="AI781" s="33">
        <v>1.47</v>
      </c>
      <c r="AJ781" s="33">
        <v>1.357</v>
      </c>
      <c r="AK781" s="34">
        <v>1.6</v>
      </c>
      <c r="AL781" s="29">
        <v>0</v>
      </c>
      <c r="AM781" s="29">
        <v>0</v>
      </c>
      <c r="AN781" s="50">
        <v>262188</v>
      </c>
      <c r="AO781" s="30">
        <v>801.1</v>
      </c>
      <c r="AP781" s="29">
        <v>0.86760000000000004</v>
      </c>
      <c r="AQ781" s="29">
        <v>1</v>
      </c>
      <c r="AR781" s="29">
        <v>0.124</v>
      </c>
      <c r="AS781" s="54">
        <v>21</v>
      </c>
      <c r="AT781" s="29">
        <v>0.23077</v>
      </c>
      <c r="AU781" s="29">
        <v>0.12384000000000001</v>
      </c>
      <c r="AV781" s="54">
        <v>25</v>
      </c>
      <c r="AW781" s="29">
        <v>7.6920000000000002E-2</v>
      </c>
    </row>
    <row r="782" spans="1:49" x14ac:dyDescent="0.2">
      <c r="A782" s="17" t="str">
        <f t="shared" si="21"/>
        <v>GT-DeepCOVID</v>
      </c>
      <c r="B782" s="17" t="str">
        <f>IF(AND(OR(NOT(IsForecastDateRestricted),AND(D782&gt;=StartDate,D782&lt;=EndDate)),OR(NOT(IsTargetDateRestricted),AND(F782&gt;=FirstTargetDate,F782&lt;=EndTargetDate)),
OR(AND(Is1Week,E782="1 wk ahead inc death"),AND(Is2Week,E782="2 wk ahead inc death"),AND(Is3Week,E782="3 wk ahead inc death"),AND(Is4Week,E782="4 wk ahead inc death")),
OR(NOT(IsActiveModelsOnly),_xlfn.XLOOKUP(C782,'Model Analyzer'!B$4:B$100,'Model Analyzer'!C$4:C$100))),EvalData!C782,"NA")</f>
        <v>GT-DeepCOVID</v>
      </c>
      <c r="C782" s="17" t="s">
        <v>17</v>
      </c>
      <c r="D782" s="36" t="d">
        <v>2020-08-17</v>
      </c>
      <c r="E782" s="17" t="s">
        <v>37</v>
      </c>
      <c r="F782" s="36" t="d">
        <v>2020-09-05</v>
      </c>
      <c r="G782" s="30">
        <v>981</v>
      </c>
      <c r="H782" s="32">
        <v>0.05</v>
      </c>
      <c r="I782" s="28">
        <v>5.1630000000000002E-2</v>
      </c>
      <c r="J782" s="28">
        <v>5.1630000000000002E-2</v>
      </c>
      <c r="K782" s="29">
        <v>0.9</v>
      </c>
      <c r="L782" s="30">
        <v>10</v>
      </c>
      <c r="M782" s="29">
        <v>0.70967999999999998</v>
      </c>
      <c r="N782" s="30">
        <v>46</v>
      </c>
      <c r="O782" s="30">
        <v>14.87</v>
      </c>
      <c r="P782" s="30">
        <v>2598.21</v>
      </c>
      <c r="Q782" s="30">
        <v>67.2</v>
      </c>
      <c r="R782" s="38">
        <v>0.2155</v>
      </c>
      <c r="S782" s="32">
        <v>-4.5229999999999999E-2</v>
      </c>
      <c r="T782" s="29">
        <v>0.63941999999999999</v>
      </c>
      <c r="U782" s="29">
        <v>0.22570000000000001</v>
      </c>
      <c r="V782" s="29">
        <v>0.5</v>
      </c>
      <c r="W782" s="29">
        <v>0.15217</v>
      </c>
      <c r="X782" s="30">
        <v>148.52000000000001</v>
      </c>
      <c r="Y782" s="29">
        <v>0.57709999999999995</v>
      </c>
      <c r="Z782" s="29">
        <v>0.36051</v>
      </c>
      <c r="AA782" s="29">
        <v>0.45200000000000001</v>
      </c>
      <c r="AB782" s="30">
        <v>16</v>
      </c>
      <c r="AC782" s="29">
        <v>0.46428999999999998</v>
      </c>
      <c r="AD782" s="30">
        <v>46</v>
      </c>
      <c r="AE782" s="29">
        <v>0.93478000000000006</v>
      </c>
      <c r="AF782" s="33">
        <v>2.206</v>
      </c>
      <c r="AG782" s="33">
        <v>2.6379999999999999</v>
      </c>
      <c r="AH782" s="33">
        <v>6.8780000000000001</v>
      </c>
      <c r="AI782" s="33">
        <v>30.170999999999999</v>
      </c>
      <c r="AJ782" s="33">
        <v>20.29</v>
      </c>
      <c r="AK782" s="34">
        <v>67.25</v>
      </c>
      <c r="AL782" s="29">
        <v>0.21739</v>
      </c>
      <c r="AM782" s="29">
        <v>0.34782999999999997</v>
      </c>
      <c r="AN782" s="50">
        <v>21178</v>
      </c>
      <c r="AO782" s="30">
        <v>122</v>
      </c>
      <c r="AP782" s="29">
        <v>0.31456000000000001</v>
      </c>
      <c r="AQ782" s="29">
        <v>0.65669999999999995</v>
      </c>
      <c r="AR782" s="29">
        <v>0.35099999999999998</v>
      </c>
      <c r="AS782" s="54">
        <v>12</v>
      </c>
      <c r="AT782" s="29">
        <v>0.57691999999999999</v>
      </c>
      <c r="AU782" s="29">
        <v>0.78120999999999996</v>
      </c>
      <c r="AV782" s="54">
        <v>10</v>
      </c>
      <c r="AW782" s="29">
        <v>0.65385000000000004</v>
      </c>
    </row>
    <row r="783" spans="1:49" x14ac:dyDescent="0.2">
      <c r="A783" s="17" t="str">
        <f t="shared" si="21"/>
        <v>ISU</v>
      </c>
      <c r="B783" s="17" t="str">
        <f>IF(AND(OR(NOT(IsForecastDateRestricted),AND(D783&gt;=StartDate,D783&lt;=EndDate)),OR(NOT(IsTargetDateRestricted),AND(F783&gt;=FirstTargetDate,F783&lt;=EndTargetDate)),
OR(AND(Is1Week,E783="1 wk ahead inc death"),AND(Is2Week,E783="2 wk ahead inc death"),AND(Is3Week,E783="3 wk ahead inc death"),AND(Is4Week,E783="4 wk ahead inc death")),
OR(NOT(IsActiveModelsOnly),_xlfn.XLOOKUP(C783,'Model Analyzer'!B$4:B$100,'Model Analyzer'!C$4:C$100))),EvalData!C783,"NA")</f>
        <v>ISU</v>
      </c>
      <c r="C783" s="17" t="s">
        <v>41</v>
      </c>
      <c r="D783" s="36" t="d">
        <v>2020-08-17</v>
      </c>
      <c r="E783" s="17" t="s">
        <v>37</v>
      </c>
      <c r="F783" s="36" t="d">
        <v>2020-09-05</v>
      </c>
      <c r="G783" s="30">
        <v>-1016</v>
      </c>
      <c r="H783" s="32">
        <v>-5.5E-2</v>
      </c>
      <c r="I783" s="28">
        <v>-5.3469999999999997E-2</v>
      </c>
      <c r="J783" s="28">
        <v>-5.6489999999999999E-2</v>
      </c>
      <c r="K783" s="29">
        <v>0.9</v>
      </c>
      <c r="L783" s="30">
        <v>11</v>
      </c>
      <c r="M783" s="29">
        <v>0.67742000000000002</v>
      </c>
      <c r="N783" s="30">
        <v>49</v>
      </c>
      <c r="O783" s="30">
        <v>24.83</v>
      </c>
      <c r="P783" s="30">
        <v>1943.42</v>
      </c>
      <c r="Q783" s="30">
        <v>108.33</v>
      </c>
      <c r="R783" s="38">
        <v>0.28477999999999998</v>
      </c>
      <c r="S783" s="32">
        <v>-0.24116000000000001</v>
      </c>
      <c r="T783" s="29">
        <v>0.64332999999999996</v>
      </c>
      <c r="U783" s="29">
        <v>-0.38929999999999998</v>
      </c>
      <c r="V783" s="29">
        <v>0.28571000000000002</v>
      </c>
      <c r="W783" s="29">
        <v>0.20408000000000001</v>
      </c>
      <c r="X783" s="30">
        <v>206.41</v>
      </c>
      <c r="Y783" s="29">
        <v>0.35537000000000002</v>
      </c>
      <c r="Z783" s="29">
        <v>0.40841</v>
      </c>
      <c r="AA783" s="29">
        <v>0.23899999999999999</v>
      </c>
      <c r="AB783" s="30">
        <v>20</v>
      </c>
      <c r="AC783" s="29">
        <v>0.32142999999999999</v>
      </c>
      <c r="AD783" s="30">
        <v>49</v>
      </c>
      <c r="AE783" s="29">
        <v>0.51019999999999999</v>
      </c>
      <c r="AF783" s="33">
        <v>1.4350000000000001</v>
      </c>
      <c r="AG783" s="33">
        <v>1.667</v>
      </c>
      <c r="AH783" s="33">
        <v>2.1429999999999998</v>
      </c>
      <c r="AI783" s="33">
        <v>3.7869999999999999</v>
      </c>
      <c r="AJ783" s="33">
        <v>2.8159999999999998</v>
      </c>
      <c r="AK783" s="34">
        <v>6.9329999999999998</v>
      </c>
      <c r="AL783" s="29">
        <v>8.1629999999999994E-2</v>
      </c>
      <c r="AM783" s="29">
        <v>6.1219999999999997E-2</v>
      </c>
      <c r="AN783" s="50">
        <v>78521</v>
      </c>
      <c r="AO783" s="30">
        <v>229.6</v>
      </c>
      <c r="AP783" s="29">
        <v>0.59487000000000001</v>
      </c>
      <c r="AQ783" s="29">
        <v>1</v>
      </c>
      <c r="AR783" s="29">
        <v>0.372</v>
      </c>
      <c r="AS783" s="54">
        <v>10</v>
      </c>
      <c r="AT783" s="29">
        <v>0.65385000000000004</v>
      </c>
      <c r="AU783" s="29">
        <v>0.51600000000000001</v>
      </c>
      <c r="AV783" s="54">
        <v>17</v>
      </c>
      <c r="AW783" s="29">
        <v>0.38462000000000002</v>
      </c>
    </row>
    <row r="784" spans="1:49" x14ac:dyDescent="0.2">
      <c r="A784" s="17" t="str">
        <f t="shared" si="21"/>
        <v>JCB</v>
      </c>
      <c r="B784" s="17" t="str">
        <f>IF(AND(OR(NOT(IsForecastDateRestricted),AND(D784&gt;=StartDate,D784&lt;=EndDate)),OR(NOT(IsTargetDateRestricted),AND(F784&gt;=FirstTargetDate,F784&lt;=EndTargetDate)),
OR(AND(Is1Week,E784="1 wk ahead inc death"),AND(Is2Week,E784="2 wk ahead inc death"),AND(Is3Week,E784="3 wk ahead inc death"),AND(Is4Week,E784="4 wk ahead inc death")),
OR(NOT(IsActiveModelsOnly),_xlfn.XLOOKUP(C784,'Model Analyzer'!B$4:B$100,'Model Analyzer'!C$4:C$100))),EvalData!C784,"NA")</f>
        <v>JCB</v>
      </c>
      <c r="C784" s="17" t="s">
        <v>45</v>
      </c>
      <c r="D784" s="36" t="d">
        <v>2020-08-17</v>
      </c>
      <c r="E784" s="17" t="s">
        <v>37</v>
      </c>
      <c r="F784" s="36" t="d">
        <v>2020-09-05</v>
      </c>
      <c r="G784" s="30">
        <v>1224</v>
      </c>
      <c r="H784" s="32">
        <v>6.2E-2</v>
      </c>
      <c r="I784" s="28">
        <v>6.4420000000000005E-2</v>
      </c>
      <c r="J784" s="28">
        <v>6.4420000000000005E-2</v>
      </c>
      <c r="K784" s="29">
        <v>0.9</v>
      </c>
      <c r="L784" s="30">
        <v>13</v>
      </c>
      <c r="M784" s="29">
        <v>0.6129</v>
      </c>
      <c r="N784" s="30">
        <v>51</v>
      </c>
      <c r="O784" s="30">
        <v>5.96</v>
      </c>
      <c r="P784" s="30">
        <v>762.68</v>
      </c>
      <c r="Q784" s="30">
        <v>53.22</v>
      </c>
      <c r="R784" s="38">
        <v>0.16317999999999999</v>
      </c>
      <c r="S784" s="32">
        <v>4.1669999999999999E-2</v>
      </c>
      <c r="T784" s="29">
        <v>0.32355</v>
      </c>
      <c r="U784" s="29">
        <v>4.793E-2</v>
      </c>
      <c r="V784" s="29">
        <v>0.62744999999999995</v>
      </c>
      <c r="W784" s="29">
        <v>5.8819999999999997E-2</v>
      </c>
      <c r="X784" s="30">
        <v>100.97</v>
      </c>
      <c r="Y784" s="29">
        <v>0.26935999999999999</v>
      </c>
      <c r="Z784" s="29">
        <v>0.24428</v>
      </c>
      <c r="AA784" s="29">
        <v>0.78800000000000003</v>
      </c>
      <c r="AB784" s="30">
        <v>5</v>
      </c>
      <c r="AC784" s="29">
        <v>0.85714000000000001</v>
      </c>
    </row>
    <row r="785" spans="1:49" x14ac:dyDescent="0.2">
      <c r="A785" s="17" t="str">
        <f t="shared" si="21"/>
        <v>JHU</v>
      </c>
      <c r="B785" s="17" t="str">
        <f>IF(AND(OR(NOT(IsForecastDateRestricted),AND(D785&gt;=StartDate,D785&lt;=EndDate)),OR(NOT(IsTargetDateRestricted),AND(F785&gt;=FirstTargetDate,F785&lt;=EndTargetDate)),
OR(AND(Is1Week,E785="1 wk ahead inc death"),AND(Is2Week,E785="2 wk ahead inc death"),AND(Is3Week,E785="3 wk ahead inc death"),AND(Is4Week,E785="4 wk ahead inc death")),
OR(NOT(IsActiveModelsOnly),_xlfn.XLOOKUP(C785,'Model Analyzer'!B$4:B$100,'Model Analyzer'!C$4:C$100))),EvalData!C785,"NA")</f>
        <v>JHU</v>
      </c>
      <c r="C785" s="17" t="s">
        <v>19</v>
      </c>
      <c r="D785" s="36" t="d">
        <v>2020-08-17</v>
      </c>
      <c r="E785" s="17" t="s">
        <v>37</v>
      </c>
      <c r="F785" s="36" t="d">
        <v>2020-09-05</v>
      </c>
      <c r="G785" s="30">
        <v>8802</v>
      </c>
      <c r="H785" s="32">
        <v>0.38100000000000001</v>
      </c>
      <c r="I785" s="28">
        <v>0.46323999999999999</v>
      </c>
      <c r="J785" s="28">
        <v>0.46323999999999999</v>
      </c>
      <c r="K785" s="29">
        <v>0</v>
      </c>
      <c r="L785" s="30">
        <v>27</v>
      </c>
      <c r="M785" s="29">
        <v>0.16128999999999999</v>
      </c>
      <c r="N785" s="30">
        <v>51</v>
      </c>
      <c r="O785" s="30">
        <v>37.31</v>
      </c>
      <c r="P785" s="30">
        <v>9893.73</v>
      </c>
      <c r="Q785" s="30">
        <v>185.55</v>
      </c>
      <c r="R785" s="38">
        <v>0.46192</v>
      </c>
      <c r="S785" s="32">
        <v>0.59306000000000003</v>
      </c>
      <c r="T785" s="29">
        <v>1.40889</v>
      </c>
      <c r="U785" s="29">
        <v>1.3182799999999999</v>
      </c>
      <c r="V785" s="29">
        <v>0.15686</v>
      </c>
      <c r="W785" s="29">
        <v>0.43136999999999998</v>
      </c>
      <c r="X785" s="30">
        <v>313.43</v>
      </c>
      <c r="Y785" s="29">
        <v>1.4065700000000001</v>
      </c>
      <c r="Z785" s="29">
        <v>0.63166</v>
      </c>
      <c r="AA785" s="29">
        <v>2.9000000000000001E-2</v>
      </c>
      <c r="AB785" s="30">
        <v>28</v>
      </c>
      <c r="AC785" s="29">
        <v>3.5709999999999999E-2</v>
      </c>
      <c r="AD785" s="30">
        <v>51</v>
      </c>
      <c r="AE785" s="29">
        <v>0.84314</v>
      </c>
      <c r="AF785" s="33">
        <v>2.8730000000000002</v>
      </c>
      <c r="AG785" s="33">
        <v>3.3839999999999999</v>
      </c>
      <c r="AH785" s="33">
        <v>9</v>
      </c>
      <c r="AI785" s="33">
        <v>61.777000000000001</v>
      </c>
      <c r="AJ785" s="33">
        <v>19.873000000000001</v>
      </c>
      <c r="AK785" s="34">
        <v>193</v>
      </c>
      <c r="AL785" s="29">
        <v>0.25490000000000002</v>
      </c>
      <c r="AM785" s="29">
        <v>0.39216000000000001</v>
      </c>
      <c r="AN785" s="50">
        <v>51832</v>
      </c>
      <c r="AO785" s="30">
        <v>399</v>
      </c>
      <c r="AP785" s="29">
        <v>0.25511</v>
      </c>
      <c r="AQ785" s="29">
        <v>0.53259999999999996</v>
      </c>
      <c r="AR785" s="29">
        <v>0.20599999999999999</v>
      </c>
      <c r="AS785" s="54">
        <v>16</v>
      </c>
      <c r="AT785" s="29">
        <v>0.42308000000000001</v>
      </c>
      <c r="AU785" s="29">
        <v>0.66905000000000003</v>
      </c>
      <c r="AV785" s="54">
        <v>14</v>
      </c>
      <c r="AW785" s="29">
        <v>0.5</v>
      </c>
    </row>
    <row r="786" spans="1:49" x14ac:dyDescent="0.2">
      <c r="A786" s="17" t="str">
        <f t="shared" si="21"/>
        <v>Karlen</v>
      </c>
      <c r="B786" s="17" t="str">
        <f>IF(AND(OR(NOT(IsForecastDateRestricted),AND(D786&gt;=StartDate,D786&lt;=EndDate)),OR(NOT(IsTargetDateRestricted),AND(F786&gt;=FirstTargetDate,F786&lt;=EndTargetDate)),
OR(AND(Is1Week,E786="1 wk ahead inc death"),AND(Is2Week,E786="2 wk ahead inc death"),AND(Is3Week,E786="3 wk ahead inc death"),AND(Is4Week,E786="4 wk ahead inc death")),
OR(NOT(IsActiveModelsOnly),_xlfn.XLOOKUP(C786,'Model Analyzer'!B$4:B$100,'Model Analyzer'!C$4:C$100))),EvalData!C786,"NA")</f>
        <v>Karlen</v>
      </c>
      <c r="C786" s="17" t="s">
        <v>46</v>
      </c>
      <c r="D786" s="36" t="d">
        <v>2020-08-17</v>
      </c>
      <c r="E786" s="17" t="s">
        <v>37</v>
      </c>
      <c r="F786" s="36" t="d">
        <v>2020-09-05</v>
      </c>
      <c r="G786" s="30">
        <v>4630</v>
      </c>
      <c r="H786" s="32">
        <v>0.218</v>
      </c>
      <c r="I786" s="28">
        <v>0.24367</v>
      </c>
      <c r="J786" s="28">
        <v>0.24367</v>
      </c>
      <c r="K786" s="29">
        <v>0.75</v>
      </c>
      <c r="L786" s="30">
        <v>23</v>
      </c>
      <c r="M786" s="29">
        <v>0.29032000000000002</v>
      </c>
      <c r="N786" s="30">
        <v>51</v>
      </c>
      <c r="O786" s="30">
        <v>5.76</v>
      </c>
      <c r="P786" s="30">
        <v>2783.41</v>
      </c>
      <c r="Q786" s="30">
        <v>116.57</v>
      </c>
      <c r="R786" s="38">
        <v>0.22595000000000001</v>
      </c>
      <c r="S786" s="32">
        <v>0.10536</v>
      </c>
      <c r="T786" s="29">
        <v>0.35010000000000002</v>
      </c>
      <c r="U786" s="29">
        <v>0.16191</v>
      </c>
      <c r="V786" s="29">
        <v>0.43136999999999998</v>
      </c>
      <c r="W786" s="29">
        <v>1.9609999999999999E-2</v>
      </c>
      <c r="X786" s="30">
        <v>298.95</v>
      </c>
      <c r="Y786" s="29">
        <v>0.34745999999999999</v>
      </c>
      <c r="Z786" s="29">
        <v>0.30431000000000002</v>
      </c>
      <c r="AA786" s="29">
        <v>0.62</v>
      </c>
      <c r="AB786" s="30">
        <v>9</v>
      </c>
      <c r="AC786" s="29">
        <v>0.71428999999999998</v>
      </c>
      <c r="AD786" s="30">
        <v>51</v>
      </c>
      <c r="AE786" s="29">
        <v>0.82352999999999998</v>
      </c>
      <c r="AF786" s="33">
        <v>1.752</v>
      </c>
      <c r="AG786" s="33">
        <v>2.0339999999999998</v>
      </c>
      <c r="AH786" s="33">
        <v>2.8180000000000001</v>
      </c>
      <c r="AI786" s="33">
        <v>21.483000000000001</v>
      </c>
      <c r="AJ786" s="33">
        <v>10.927</v>
      </c>
      <c r="AK786" s="34">
        <v>70</v>
      </c>
      <c r="AL786" s="29">
        <v>7.843E-2</v>
      </c>
      <c r="AM786" s="29">
        <v>0.25490000000000002</v>
      </c>
      <c r="AN786" s="50">
        <v>71217</v>
      </c>
      <c r="AO786" s="30">
        <v>165.8</v>
      </c>
      <c r="AP786" s="29">
        <v>0.44467000000000001</v>
      </c>
      <c r="AQ786" s="29">
        <v>0.92834000000000005</v>
      </c>
      <c r="AR786" s="29">
        <v>0.51600000000000001</v>
      </c>
      <c r="AS786" s="54">
        <v>4</v>
      </c>
      <c r="AT786" s="29">
        <v>0.88461999999999996</v>
      </c>
      <c r="AU786" s="29">
        <v>0.86173999999999995</v>
      </c>
      <c r="AV786" s="54">
        <v>7</v>
      </c>
      <c r="AW786" s="29">
        <v>0.76922999999999997</v>
      </c>
    </row>
    <row r="787" spans="1:49" x14ac:dyDescent="0.2">
      <c r="A787" s="17" t="str">
        <f t="shared" si="21"/>
        <v>LANL</v>
      </c>
      <c r="B787" s="17" t="str">
        <f>IF(AND(OR(NOT(IsForecastDateRestricted),AND(D787&gt;=StartDate,D787&lt;=EndDate)),OR(NOT(IsTargetDateRestricted),AND(F787&gt;=FirstTargetDate,F787&lt;=EndTargetDate)),
OR(AND(Is1Week,E787="1 wk ahead inc death"),AND(Is2Week,E787="2 wk ahead inc death"),AND(Is3Week,E787="3 wk ahead inc death"),AND(Is4Week,E787="4 wk ahead inc death")),
OR(NOT(IsActiveModelsOnly),_xlfn.XLOOKUP(C787,'Model Analyzer'!B$4:B$100,'Model Analyzer'!C$4:C$100))),EvalData!C787,"NA")</f>
        <v>LANL</v>
      </c>
      <c r="C787" s="17" t="s">
        <v>20</v>
      </c>
      <c r="D787" s="36" t="d">
        <v>2020-08-17</v>
      </c>
      <c r="E787" s="17" t="s">
        <v>37</v>
      </c>
      <c r="F787" s="36" t="d">
        <v>2020-09-05</v>
      </c>
      <c r="G787" s="30">
        <v>-5006</v>
      </c>
      <c r="H787" s="32">
        <v>-0.30599999999999999</v>
      </c>
      <c r="I787" s="28">
        <v>-0.26346000000000003</v>
      </c>
      <c r="J787" s="28">
        <v>-0.35770000000000002</v>
      </c>
      <c r="K787" s="29">
        <v>0</v>
      </c>
      <c r="L787" s="30">
        <v>24</v>
      </c>
      <c r="M787" s="29">
        <v>0.25806000000000001</v>
      </c>
      <c r="N787" s="30">
        <v>51</v>
      </c>
      <c r="O787" s="30">
        <v>20.72</v>
      </c>
      <c r="P787" s="30">
        <v>2367.6799999999998</v>
      </c>
      <c r="Q787" s="30">
        <v>117.04</v>
      </c>
      <c r="R787" s="38">
        <v>0.44125999999999999</v>
      </c>
      <c r="S787" s="32">
        <v>-0.44755</v>
      </c>
      <c r="T787" s="29">
        <v>0.82259000000000004</v>
      </c>
      <c r="U787" s="29">
        <v>-0.73760000000000003</v>
      </c>
      <c r="V787" s="29">
        <v>0.21568999999999999</v>
      </c>
      <c r="W787" s="29">
        <v>0.19608</v>
      </c>
      <c r="X787" s="30">
        <v>213.39</v>
      </c>
      <c r="Y787" s="29">
        <v>0.39252999999999999</v>
      </c>
      <c r="Z787" s="29">
        <v>0.49251</v>
      </c>
      <c r="AA787" s="29">
        <v>0.246</v>
      </c>
      <c r="AB787" s="30">
        <v>19</v>
      </c>
      <c r="AC787" s="29">
        <v>0.35714000000000001</v>
      </c>
      <c r="AD787" s="30">
        <v>51</v>
      </c>
      <c r="AE787" s="29">
        <v>1</v>
      </c>
      <c r="AF787" s="33">
        <v>7.0039999999999996</v>
      </c>
      <c r="AG787" s="33">
        <v>10.234999999999999</v>
      </c>
      <c r="AH787" s="33">
        <v>17.87</v>
      </c>
      <c r="AI787" s="33">
        <v>46.206000000000003</v>
      </c>
      <c r="AJ787" s="33">
        <v>57.832999999999998</v>
      </c>
      <c r="AK787" s="34">
        <v>134</v>
      </c>
      <c r="AL787" s="29">
        <v>0.31373000000000001</v>
      </c>
      <c r="AM787" s="29">
        <v>0.68627000000000005</v>
      </c>
      <c r="AN787" s="50">
        <v>30513</v>
      </c>
      <c r="AO787" s="30">
        <v>169.3</v>
      </c>
      <c r="AP787" s="29">
        <v>0.12116</v>
      </c>
      <c r="AQ787" s="29">
        <v>0.25295000000000001</v>
      </c>
      <c r="AR787" s="29">
        <v>0</v>
      </c>
      <c r="AS787" s="54">
        <v>25</v>
      </c>
      <c r="AT787" s="29">
        <v>7.6920000000000002E-2</v>
      </c>
      <c r="AU787" s="29">
        <v>0.44191999999999998</v>
      </c>
      <c r="AV787" s="54">
        <v>18</v>
      </c>
      <c r="AW787" s="29">
        <v>0.34615000000000001</v>
      </c>
    </row>
    <row r="788" spans="1:49" x14ac:dyDescent="0.2">
      <c r="A788" s="17" t="str">
        <f t="shared" si="21"/>
        <v>LNQ</v>
      </c>
      <c r="B788" s="17" t="str">
        <f>IF(AND(OR(NOT(IsForecastDateRestricted),AND(D788&gt;=StartDate,D788&lt;=EndDate)),OR(NOT(IsTargetDateRestricted),AND(F788&gt;=FirstTargetDate,F788&lt;=EndTargetDate)),
OR(AND(Is1Week,E788="1 wk ahead inc death"),AND(Is2Week,E788="2 wk ahead inc death"),AND(Is3Week,E788="3 wk ahead inc death"),AND(Is4Week,E788="4 wk ahead inc death")),
OR(NOT(IsActiveModelsOnly),_xlfn.XLOOKUP(C788,'Model Analyzer'!B$4:B$100,'Model Analyzer'!C$4:C$100))),EvalData!C788,"NA")</f>
        <v>LNQ</v>
      </c>
      <c r="C788" s="17" t="s">
        <v>47</v>
      </c>
      <c r="D788" s="36" t="d">
        <v>2020-08-17</v>
      </c>
      <c r="E788" s="17" t="s">
        <v>37</v>
      </c>
      <c r="F788" s="36" t="d">
        <v>2020-09-05</v>
      </c>
      <c r="G788" s="30">
        <v>1618</v>
      </c>
      <c r="H788" s="32">
        <v>8.2000000000000003E-2</v>
      </c>
      <c r="I788" s="28">
        <v>8.5150000000000003E-2</v>
      </c>
      <c r="J788" s="28">
        <v>8.5150000000000003E-2</v>
      </c>
      <c r="K788" s="29">
        <v>0.9</v>
      </c>
      <c r="L788" s="30">
        <v>16</v>
      </c>
      <c r="M788" s="29">
        <v>0.51612999999999998</v>
      </c>
      <c r="N788" s="30">
        <v>51</v>
      </c>
      <c r="O788" s="30">
        <v>39.56</v>
      </c>
      <c r="P788" s="30">
        <v>959.12</v>
      </c>
      <c r="Q788" s="30">
        <v>69.489999999999995</v>
      </c>
      <c r="R788" s="38">
        <v>0.25518000000000002</v>
      </c>
      <c r="S788" s="32">
        <v>-0.2041</v>
      </c>
      <c r="T788" s="29">
        <v>0.61797999999999997</v>
      </c>
      <c r="U788" s="29">
        <v>-0.52393999999999996</v>
      </c>
      <c r="V788" s="29">
        <v>0.49020000000000002</v>
      </c>
      <c r="W788" s="29">
        <v>0.11765</v>
      </c>
      <c r="X788" s="30">
        <v>126.12</v>
      </c>
      <c r="Y788" s="29">
        <v>0.30218</v>
      </c>
      <c r="Z788" s="29">
        <v>0.41184999999999999</v>
      </c>
      <c r="AA788" s="29">
        <v>0.372</v>
      </c>
      <c r="AB788" s="30">
        <v>17</v>
      </c>
      <c r="AC788" s="29">
        <v>0.42857000000000001</v>
      </c>
      <c r="AD788" s="30">
        <v>51</v>
      </c>
      <c r="AE788" s="29">
        <v>1</v>
      </c>
      <c r="AF788" s="33">
        <v>11.112</v>
      </c>
      <c r="AG788" s="33">
        <v>12.962999999999999</v>
      </c>
      <c r="AH788" s="33">
        <v>46</v>
      </c>
      <c r="AI788" s="33">
        <v>110.29300000000001</v>
      </c>
      <c r="AJ788" s="33">
        <v>146</v>
      </c>
      <c r="AK788" s="34">
        <v>324</v>
      </c>
      <c r="AL788" s="29">
        <v>9.8040000000000002E-2</v>
      </c>
      <c r="AM788" s="29">
        <v>0.90195999999999998</v>
      </c>
      <c r="AN788" s="50">
        <v>41055</v>
      </c>
      <c r="AO788" s="30">
        <v>215.5</v>
      </c>
      <c r="AP788" s="29">
        <v>7.7210000000000001E-2</v>
      </c>
      <c r="AQ788" s="29">
        <v>0.16117999999999999</v>
      </c>
      <c r="AR788" s="29">
        <v>0</v>
      </c>
      <c r="AS788" s="54">
        <v>25</v>
      </c>
      <c r="AT788" s="29">
        <v>7.6920000000000002E-2</v>
      </c>
      <c r="AU788" s="29">
        <v>0.29637999999999998</v>
      </c>
      <c r="AV788" s="54">
        <v>23</v>
      </c>
      <c r="AW788" s="29">
        <v>0.15384999999999999</v>
      </c>
    </row>
    <row r="789" spans="1:49" x14ac:dyDescent="0.2">
      <c r="A789" s="17" t="str">
        <f t="shared" si="21"/>
        <v>MIT-CovAlliance</v>
      </c>
      <c r="B789" s="17" t="str">
        <f>IF(AND(OR(NOT(IsForecastDateRestricted),AND(D789&gt;=StartDate,D789&lt;=EndDate)),OR(NOT(IsTargetDateRestricted),AND(F789&gt;=FirstTargetDate,F789&lt;=EndTargetDate)),
OR(AND(Is1Week,E789="1 wk ahead inc death"),AND(Is2Week,E789="2 wk ahead inc death"),AND(Is3Week,E789="3 wk ahead inc death"),AND(Is4Week,E789="4 wk ahead inc death")),
OR(NOT(IsActiveModelsOnly),_xlfn.XLOOKUP(C789,'Model Analyzer'!B$4:B$100,'Model Analyzer'!C$4:C$100))),EvalData!C789,"NA")</f>
        <v>MIT-CovAlliance</v>
      </c>
      <c r="C789" s="17" t="s">
        <v>22</v>
      </c>
      <c r="D789" s="36" t="d">
        <v>2020-08-17</v>
      </c>
      <c r="E789" s="17" t="s">
        <v>37</v>
      </c>
      <c r="F789" s="36" t="d">
        <v>2020-09-05</v>
      </c>
      <c r="G789" s="30">
        <v>-6453</v>
      </c>
      <c r="H789" s="32">
        <v>-0.41499999999999998</v>
      </c>
      <c r="I789" s="28">
        <v>-0.33961000000000002</v>
      </c>
      <c r="J789" s="28">
        <v>-0.51427</v>
      </c>
      <c r="K789" s="29">
        <v>0</v>
      </c>
      <c r="L789" s="30">
        <v>28</v>
      </c>
      <c r="M789" s="29">
        <v>0.12903000000000001</v>
      </c>
      <c r="N789" s="30">
        <v>51</v>
      </c>
      <c r="O789" s="30">
        <v>49.64</v>
      </c>
      <c r="P789" s="30">
        <v>5347.01</v>
      </c>
      <c r="Q789" s="30">
        <v>165.41</v>
      </c>
      <c r="R789" s="38">
        <v>0.34362999999999999</v>
      </c>
      <c r="S789" s="32">
        <v>-0.13103000000000001</v>
      </c>
      <c r="T789" s="29">
        <v>1.07544</v>
      </c>
      <c r="U789" s="29">
        <v>-0.65795000000000003</v>
      </c>
      <c r="V789" s="29">
        <v>0.35293999999999998</v>
      </c>
      <c r="W789" s="29">
        <v>0.35293999999999998</v>
      </c>
      <c r="X789" s="30">
        <v>401</v>
      </c>
      <c r="Y789" s="29">
        <v>0.47514000000000001</v>
      </c>
      <c r="Z789" s="29">
        <v>0.53898000000000001</v>
      </c>
      <c r="AA789" s="29">
        <v>0.154</v>
      </c>
      <c r="AB789" s="30">
        <v>22</v>
      </c>
      <c r="AC789" s="29">
        <v>0.25</v>
      </c>
      <c r="AD789" s="30">
        <v>51</v>
      </c>
      <c r="AE789" s="29">
        <v>0.90195999999999998</v>
      </c>
      <c r="AF789" s="33">
        <v>15.631</v>
      </c>
      <c r="AG789" s="33">
        <v>16.181999999999999</v>
      </c>
      <c r="AH789" s="33">
        <v>16.635999999999999</v>
      </c>
      <c r="AI789" s="33">
        <v>20.28</v>
      </c>
      <c r="AJ789" s="33">
        <v>18.103999999999999</v>
      </c>
      <c r="AK789" s="34">
        <v>26</v>
      </c>
      <c r="AL789" s="29">
        <v>1.9609999999999999E-2</v>
      </c>
      <c r="AM789" s="29">
        <v>0.88234999999999997</v>
      </c>
      <c r="AN789" s="50">
        <v>63276</v>
      </c>
      <c r="AO789" s="30">
        <v>266.3</v>
      </c>
      <c r="AP789" s="29">
        <v>0.11092</v>
      </c>
      <c r="AQ789" s="29">
        <v>0.23155999999999999</v>
      </c>
      <c r="AR789" s="29">
        <v>0</v>
      </c>
      <c r="AS789" s="54">
        <v>25</v>
      </c>
      <c r="AT789" s="29">
        <v>7.6920000000000002E-2</v>
      </c>
      <c r="AU789" s="29">
        <v>0.35893000000000003</v>
      </c>
      <c r="AV789" s="54">
        <v>22</v>
      </c>
      <c r="AW789" s="29">
        <v>0.19231000000000001</v>
      </c>
    </row>
    <row r="790" spans="1:49" x14ac:dyDescent="0.2">
      <c r="A790" s="17" t="str">
        <f t="shared" si="21"/>
        <v>MOBS</v>
      </c>
      <c r="B790" s="17" t="str">
        <f>IF(AND(OR(NOT(IsForecastDateRestricted),AND(D790&gt;=StartDate,D790&lt;=EndDate)),OR(NOT(IsTargetDateRestricted),AND(F790&gt;=FirstTargetDate,F790&lt;=EndTargetDate)),
OR(AND(Is1Week,E790="1 wk ahead inc death"),AND(Is2Week,E790="2 wk ahead inc death"),AND(Is3Week,E790="3 wk ahead inc death"),AND(Is4Week,E790="4 wk ahead inc death")),
OR(NOT(IsActiveModelsOnly),_xlfn.XLOOKUP(C790,'Model Analyzer'!B$4:B$100,'Model Analyzer'!C$4:C$100))),EvalData!C790,"NA")</f>
        <v>MOBS</v>
      </c>
      <c r="C790" s="17" t="s">
        <v>24</v>
      </c>
      <c r="D790" s="36" t="d">
        <v>2020-08-17</v>
      </c>
      <c r="E790" s="17" t="s">
        <v>37</v>
      </c>
      <c r="F790" s="36" t="d">
        <v>2020-09-05</v>
      </c>
      <c r="G790" s="30">
        <v>-3450</v>
      </c>
      <c r="H790" s="32">
        <v>-0.2</v>
      </c>
      <c r="I790" s="28">
        <v>-0.18157000000000001</v>
      </c>
      <c r="J790" s="28">
        <v>-0.22184999999999999</v>
      </c>
      <c r="K790" s="29">
        <v>0.75</v>
      </c>
      <c r="L790" s="30">
        <v>22</v>
      </c>
      <c r="M790" s="29">
        <v>0.32257999999999998</v>
      </c>
      <c r="N790" s="30">
        <v>50</v>
      </c>
      <c r="O790" s="30">
        <v>10.43</v>
      </c>
      <c r="P790" s="30">
        <v>1187.83</v>
      </c>
      <c r="Q790" s="30">
        <v>81</v>
      </c>
      <c r="R790" s="38">
        <v>0.27276</v>
      </c>
      <c r="S790" s="32">
        <v>-0.20924999999999999</v>
      </c>
      <c r="T790" s="29">
        <v>0.49370999999999998</v>
      </c>
      <c r="U790" s="29">
        <v>-0.22362000000000001</v>
      </c>
      <c r="V790" s="29">
        <v>0.38</v>
      </c>
      <c r="W790" s="29">
        <v>0.1</v>
      </c>
      <c r="X790" s="30">
        <v>154.35</v>
      </c>
      <c r="Y790" s="29">
        <v>0.33922000000000002</v>
      </c>
      <c r="Z790" s="29">
        <v>0.33926000000000001</v>
      </c>
      <c r="AA790" s="29">
        <v>0.47899999999999998</v>
      </c>
      <c r="AB790" s="30">
        <v>14</v>
      </c>
      <c r="AC790" s="29">
        <v>0.53571000000000002</v>
      </c>
      <c r="AD790" s="30">
        <v>50</v>
      </c>
      <c r="AE790" s="29">
        <v>0.82</v>
      </c>
      <c r="AF790" s="33">
        <v>2.181</v>
      </c>
      <c r="AG790" s="33">
        <v>2.681</v>
      </c>
      <c r="AH790" s="33">
        <v>3.4529999999999998</v>
      </c>
      <c r="AI790" s="33">
        <v>48.563000000000002</v>
      </c>
      <c r="AJ790" s="33">
        <v>6.74</v>
      </c>
      <c r="AK790" s="34">
        <v>15.282999999999999</v>
      </c>
      <c r="AL790" s="29">
        <v>0.16</v>
      </c>
      <c r="AM790" s="29">
        <v>0.16</v>
      </c>
      <c r="AN790" s="50">
        <v>36429</v>
      </c>
      <c r="AO790" s="30">
        <v>159</v>
      </c>
      <c r="AP790" s="29">
        <v>0.40977000000000002</v>
      </c>
      <c r="AQ790" s="29">
        <v>0.85546999999999995</v>
      </c>
      <c r="AR790" s="29">
        <v>0.51600000000000001</v>
      </c>
      <c r="AS790" s="54">
        <v>4</v>
      </c>
      <c r="AT790" s="29">
        <v>0.88461999999999996</v>
      </c>
      <c r="AU790" s="29">
        <v>0.82576000000000005</v>
      </c>
      <c r="AV790" s="54">
        <v>9</v>
      </c>
      <c r="AW790" s="29">
        <v>0.69230999999999998</v>
      </c>
    </row>
    <row r="791" spans="1:49" x14ac:dyDescent="0.2">
      <c r="A791" s="17" t="str">
        <f t="shared" si="21"/>
        <v>NotreDame-Mobility</v>
      </c>
      <c r="B791" s="17" t="str">
        <f>IF(AND(OR(NOT(IsForecastDateRestricted),AND(D791&gt;=StartDate,D791&lt;=EndDate)),OR(NOT(IsTargetDateRestricted),AND(F791&gt;=FirstTargetDate,F791&lt;=EndTargetDate)),
OR(AND(Is1Week,E791="1 wk ahead inc death"),AND(Is2Week,E791="2 wk ahead inc death"),AND(Is3Week,E791="3 wk ahead inc death"),AND(Is4Week,E791="4 wk ahead inc death")),
OR(NOT(IsActiveModelsOnly),_xlfn.XLOOKUP(C791,'Model Analyzer'!B$4:B$100,'Model Analyzer'!C$4:C$100))),EvalData!C791,"NA")</f>
        <v>NotreDame-Mobility</v>
      </c>
      <c r="C791" s="17" t="s">
        <v>25</v>
      </c>
      <c r="D791" s="36" t="d">
        <v>2020-08-17</v>
      </c>
      <c r="E791" s="17" t="s">
        <v>37</v>
      </c>
      <c r="F791" s="36" t="d">
        <v>2020-09-05</v>
      </c>
      <c r="G791" s="30">
        <v>2241</v>
      </c>
      <c r="H791" s="32">
        <v>0.111</v>
      </c>
      <c r="I791" s="28">
        <v>0.11794</v>
      </c>
      <c r="J791" s="28">
        <v>0.11794</v>
      </c>
      <c r="K791" s="29">
        <v>0.75</v>
      </c>
      <c r="L791" s="30">
        <v>17</v>
      </c>
      <c r="M791" s="29">
        <v>0.48387000000000002</v>
      </c>
      <c r="N791" s="30">
        <v>51</v>
      </c>
      <c r="O791" s="30">
        <v>15.39</v>
      </c>
      <c r="P791" s="30">
        <v>2428.77</v>
      </c>
      <c r="Q791" s="30">
        <v>104.73</v>
      </c>
      <c r="R791" s="38">
        <v>0.24149000000000001</v>
      </c>
      <c r="S791" s="32">
        <v>0.13094</v>
      </c>
      <c r="T791" s="29">
        <v>0.63478000000000001</v>
      </c>
      <c r="U791" s="29">
        <v>7.4069999999999997E-2</v>
      </c>
      <c r="V791" s="29">
        <v>0.35293999999999998</v>
      </c>
      <c r="W791" s="29">
        <v>0.13725000000000001</v>
      </c>
      <c r="X791" s="30">
        <v>234.99</v>
      </c>
      <c r="Y791" s="29">
        <v>0.46433999999999997</v>
      </c>
      <c r="Z791" s="29">
        <v>0.38855000000000001</v>
      </c>
      <c r="AA791" s="29">
        <v>0.48099999999999998</v>
      </c>
      <c r="AB791" s="30">
        <v>13</v>
      </c>
      <c r="AC791" s="29">
        <v>0.57142999999999999</v>
      </c>
      <c r="AD791" s="30">
        <v>51</v>
      </c>
      <c r="AE791" s="29">
        <v>0.92157</v>
      </c>
      <c r="AF791" s="33">
        <v>3.6739999999999999</v>
      </c>
      <c r="AG791" s="33">
        <v>5.7140000000000004</v>
      </c>
      <c r="AH791" s="33">
        <v>15.294</v>
      </c>
      <c r="AI791" s="33">
        <v>75.331999999999994</v>
      </c>
      <c r="AJ791" s="33">
        <v>108.545</v>
      </c>
      <c r="AK791" s="34">
        <v>176</v>
      </c>
      <c r="AL791" s="29">
        <v>0.23529</v>
      </c>
      <c r="AM791" s="29">
        <v>0.52941000000000005</v>
      </c>
      <c r="AN791" s="50">
        <v>44690</v>
      </c>
      <c r="AO791" s="30">
        <v>223.1</v>
      </c>
      <c r="AP791" s="29">
        <v>0.18051</v>
      </c>
      <c r="AQ791" s="29">
        <v>0.37685000000000002</v>
      </c>
      <c r="AR791" s="29">
        <v>0.16500000000000001</v>
      </c>
      <c r="AS791" s="54">
        <v>19</v>
      </c>
      <c r="AT791" s="29">
        <v>0.30769000000000002</v>
      </c>
      <c r="AU791" s="29">
        <v>0.58176000000000005</v>
      </c>
      <c r="AV791" s="54">
        <v>16</v>
      </c>
      <c r="AW791" s="29">
        <v>0.42308000000000001</v>
      </c>
    </row>
    <row r="792" spans="1:49" x14ac:dyDescent="0.2">
      <c r="A792" s="17" t="str">
        <f t="shared" si="21"/>
        <v>Oliver Wyman</v>
      </c>
      <c r="B792" s="17" t="str">
        <f>IF(AND(OR(NOT(IsForecastDateRestricted),AND(D792&gt;=StartDate,D792&lt;=EndDate)),OR(NOT(IsTargetDateRestricted),AND(F792&gt;=FirstTargetDate,F792&lt;=EndTargetDate)),
OR(AND(Is1Week,E792="1 wk ahead inc death"),AND(Is2Week,E792="2 wk ahead inc death"),AND(Is3Week,E792="3 wk ahead inc death"),AND(Is4Week,E792="4 wk ahead inc death")),
OR(NOT(IsActiveModelsOnly),_xlfn.XLOOKUP(C792,'Model Analyzer'!B$4:B$100,'Model Analyzer'!C$4:C$100))),EvalData!C792,"NA")</f>
        <v>Oliver Wyman</v>
      </c>
      <c r="C792" s="17" t="s">
        <v>26</v>
      </c>
      <c r="D792" s="36" t="d">
        <v>2020-08-17</v>
      </c>
      <c r="E792" s="17" t="s">
        <v>37</v>
      </c>
      <c r="F792" s="36" t="d">
        <v>2020-09-05</v>
      </c>
      <c r="G792" s="30">
        <v>308</v>
      </c>
      <c r="H792" s="32">
        <v>1.6E-2</v>
      </c>
      <c r="I792" s="28">
        <v>1.6209999999999999E-2</v>
      </c>
      <c r="J792" s="28">
        <v>1.6209999999999999E-2</v>
      </c>
      <c r="K792" s="29">
        <v>1</v>
      </c>
      <c r="L792" s="30">
        <v>2</v>
      </c>
      <c r="M792" s="29">
        <v>0.96774000000000004</v>
      </c>
      <c r="N792" s="30">
        <v>51</v>
      </c>
      <c r="O792" s="30">
        <v>7.02</v>
      </c>
      <c r="P792" s="30">
        <v>603.99</v>
      </c>
      <c r="Q792" s="30">
        <v>45.16</v>
      </c>
      <c r="R792" s="38">
        <v>0.12987000000000001</v>
      </c>
      <c r="S792" s="32">
        <v>1.6389999999999998E-2</v>
      </c>
      <c r="T792" s="29">
        <v>0.33190999999999998</v>
      </c>
      <c r="U792" s="29">
        <v>-2.7529999999999999E-2</v>
      </c>
      <c r="V792" s="29">
        <v>0.64705999999999997</v>
      </c>
      <c r="W792" s="29">
        <v>5.8819999999999997E-2</v>
      </c>
      <c r="X792" s="30">
        <v>125.91</v>
      </c>
      <c r="Y792" s="29">
        <v>0.26663999999999999</v>
      </c>
      <c r="Z792" s="29">
        <v>0.23730999999999999</v>
      </c>
      <c r="AA792" s="29">
        <v>0.83499999999999996</v>
      </c>
      <c r="AB792" s="30">
        <v>2</v>
      </c>
      <c r="AC792" s="29">
        <v>0.96428999999999998</v>
      </c>
      <c r="AD792" s="30">
        <v>51</v>
      </c>
      <c r="AE792" s="29">
        <v>1</v>
      </c>
      <c r="AF792" s="33">
        <v>2.698</v>
      </c>
      <c r="AG792" s="33">
        <v>3.2069999999999999</v>
      </c>
      <c r="AH792" s="33">
        <v>5.5</v>
      </c>
      <c r="AI792" s="33">
        <v>31.279</v>
      </c>
      <c r="AJ792" s="33">
        <v>21</v>
      </c>
      <c r="AK792" s="34">
        <v>112</v>
      </c>
      <c r="AL792" s="29">
        <v>0.23529</v>
      </c>
      <c r="AM792" s="29">
        <v>0.37254999999999999</v>
      </c>
      <c r="AN792" s="50">
        <v>23299</v>
      </c>
      <c r="AO792" s="30">
        <v>107.7</v>
      </c>
      <c r="AP792" s="29">
        <v>0.29613</v>
      </c>
      <c r="AQ792" s="29">
        <v>0.61822999999999995</v>
      </c>
      <c r="AR792" s="29">
        <v>0.41299999999999998</v>
      </c>
      <c r="AS792" s="54">
        <v>8</v>
      </c>
      <c r="AT792" s="29">
        <v>0.73077000000000003</v>
      </c>
      <c r="AU792" s="29">
        <v>0.85424999999999995</v>
      </c>
      <c r="AV792" s="54">
        <v>8</v>
      </c>
      <c r="AW792" s="29">
        <v>0.73077000000000003</v>
      </c>
    </row>
    <row r="793" spans="1:49" x14ac:dyDescent="0.2">
      <c r="A793" s="17" t="str">
        <f t="shared" si="21"/>
        <v>PSI</v>
      </c>
      <c r="B793" s="17" t="str">
        <f>IF(AND(OR(NOT(IsForecastDateRestricted),AND(D793&gt;=StartDate,D793&lt;=EndDate)),OR(NOT(IsTargetDateRestricted),AND(F793&gt;=FirstTargetDate,F793&lt;=EndTargetDate)),
OR(AND(Is1Week,E793="1 wk ahead inc death"),AND(Is2Week,E793="2 wk ahead inc death"),AND(Is3Week,E793="3 wk ahead inc death"),AND(Is4Week,E793="4 wk ahead inc death")),
OR(NOT(IsActiveModelsOnly),_xlfn.XLOOKUP(C793,'Model Analyzer'!B$4:B$100,'Model Analyzer'!C$4:C$100))),EvalData!C793,"NA")</f>
        <v>PSI</v>
      </c>
      <c r="C793" s="17" t="s">
        <v>27</v>
      </c>
      <c r="D793" s="36" t="d">
        <v>2020-08-17</v>
      </c>
      <c r="E793" s="17" t="s">
        <v>37</v>
      </c>
      <c r="F793" s="36" t="d">
        <v>2020-09-05</v>
      </c>
      <c r="G793" s="30">
        <v>-2712</v>
      </c>
      <c r="H793" s="32">
        <v>-0.154</v>
      </c>
      <c r="I793" s="28">
        <v>-0.14273</v>
      </c>
      <c r="J793" s="28">
        <v>-0.16649</v>
      </c>
      <c r="K793" s="29">
        <v>0.75</v>
      </c>
      <c r="L793" s="30">
        <v>20</v>
      </c>
      <c r="M793" s="29">
        <v>0.3871</v>
      </c>
      <c r="N793" s="30">
        <v>51</v>
      </c>
      <c r="O793" s="30">
        <v>55.98</v>
      </c>
      <c r="P793" s="30">
        <v>7526.15</v>
      </c>
      <c r="Q793" s="30">
        <v>181.22</v>
      </c>
      <c r="R793" s="38">
        <v>0.47372999999999998</v>
      </c>
      <c r="S793" s="32">
        <v>-0.24116000000000001</v>
      </c>
      <c r="T793" s="29">
        <v>2.3930400000000001</v>
      </c>
      <c r="U793" s="29">
        <v>-1.81545</v>
      </c>
      <c r="V793" s="29">
        <v>0.15686</v>
      </c>
      <c r="W793" s="29">
        <v>0.35293999999999998</v>
      </c>
      <c r="X793" s="30">
        <v>365.02</v>
      </c>
      <c r="Y793" s="29">
        <v>0.57203000000000004</v>
      </c>
      <c r="Z793" s="29">
        <v>0.60828000000000004</v>
      </c>
      <c r="AA793" s="29">
        <v>1.7000000000000001E-2</v>
      </c>
      <c r="AB793" s="30">
        <v>29</v>
      </c>
      <c r="AC793" s="29">
        <v>0</v>
      </c>
      <c r="AD793" s="30">
        <v>51</v>
      </c>
      <c r="AE793" s="29">
        <v>0.41176000000000001</v>
      </c>
      <c r="AF793" s="33">
        <v>1.3480000000000001</v>
      </c>
      <c r="AG793" s="33">
        <v>1.5069999999999999</v>
      </c>
      <c r="AH793" s="33">
        <v>1.89</v>
      </c>
      <c r="AI793" s="33">
        <v>14.14</v>
      </c>
      <c r="AJ793" s="33">
        <v>10.412000000000001</v>
      </c>
      <c r="AK793" s="34">
        <v>24</v>
      </c>
      <c r="AL793" s="29">
        <v>9.8040000000000002E-2</v>
      </c>
      <c r="AM793" s="29">
        <v>0.13725000000000001</v>
      </c>
      <c r="AN793" s="50">
        <v>262879</v>
      </c>
      <c r="AO793" s="30">
        <v>647.20000000000005</v>
      </c>
      <c r="AP793" s="29">
        <v>0.51898999999999995</v>
      </c>
      <c r="AQ793" s="29">
        <v>1</v>
      </c>
      <c r="AR793" s="29">
        <v>0.186</v>
      </c>
      <c r="AS793" s="54">
        <v>18</v>
      </c>
      <c r="AT793" s="29">
        <v>0.34615000000000001</v>
      </c>
      <c r="AU793" s="29">
        <v>0.43343999999999999</v>
      </c>
      <c r="AV793" s="54">
        <v>19</v>
      </c>
      <c r="AW793" s="29">
        <v>0.30769000000000002</v>
      </c>
    </row>
    <row r="794" spans="1:49" x14ac:dyDescent="0.2">
      <c r="A794" s="17" t="str">
        <f t="shared" si="21"/>
        <v>QJHong</v>
      </c>
      <c r="B794" s="17" t="str">
        <f>IF(AND(OR(NOT(IsForecastDateRestricted),AND(D794&gt;=StartDate,D794&lt;=EndDate)),OR(NOT(IsTargetDateRestricted),AND(F794&gt;=FirstTargetDate,F794&lt;=EndTargetDate)),
OR(AND(Is1Week,E794="1 wk ahead inc death"),AND(Is2Week,E794="2 wk ahead inc death"),AND(Is3Week,E794="3 wk ahead inc death"),AND(Is4Week,E794="4 wk ahead inc death")),
OR(NOT(IsActiveModelsOnly),_xlfn.XLOOKUP(C794,'Model Analyzer'!B$4:B$100,'Model Analyzer'!C$4:C$100))),EvalData!C794,"NA")</f>
        <v>QJHong</v>
      </c>
      <c r="C794" s="17" t="s">
        <v>28</v>
      </c>
      <c r="D794" s="36" t="d">
        <v>2020-08-17</v>
      </c>
      <c r="E794" s="17" t="s">
        <v>37</v>
      </c>
      <c r="F794" s="36" t="d">
        <v>2020-09-05</v>
      </c>
      <c r="G794" s="30">
        <v>417</v>
      </c>
      <c r="H794" s="32">
        <v>2.1999999999999999E-2</v>
      </c>
      <c r="I794" s="28">
        <v>2.1950000000000001E-2</v>
      </c>
      <c r="J794" s="28">
        <v>2.1950000000000001E-2</v>
      </c>
      <c r="K794" s="29">
        <v>1</v>
      </c>
      <c r="L794" s="30">
        <v>4</v>
      </c>
      <c r="M794" s="29">
        <v>0.90322999999999998</v>
      </c>
      <c r="O794" s="30"/>
      <c r="P794" s="30"/>
      <c r="Q794" s="30"/>
      <c r="R794" s="38"/>
    </row>
    <row r="795" spans="1:49" x14ac:dyDescent="0.2">
      <c r="A795" s="17" t="str">
        <f t="shared" si="21"/>
        <v>RPI-UW</v>
      </c>
      <c r="B795" s="17" t="str">
        <f>IF(AND(OR(NOT(IsForecastDateRestricted),AND(D795&gt;=StartDate,D795&lt;=EndDate)),OR(NOT(IsTargetDateRestricted),AND(F795&gt;=FirstTargetDate,F795&lt;=EndTargetDate)),
OR(AND(Is1Week,E795="1 wk ahead inc death"),AND(Is2Week,E795="2 wk ahead inc death"),AND(Is3Week,E795="3 wk ahead inc death"),AND(Is4Week,E795="4 wk ahead inc death")),
OR(NOT(IsActiveModelsOnly),_xlfn.XLOOKUP(C795,'Model Analyzer'!B$4:B$100,'Model Analyzer'!C$4:C$100))),EvalData!C795,"NA")</f>
        <v>RPI-UW</v>
      </c>
      <c r="C795" s="17" t="s">
        <v>49</v>
      </c>
      <c r="D795" s="36" t="d">
        <v>2020-08-17</v>
      </c>
      <c r="E795" s="17" t="s">
        <v>37</v>
      </c>
      <c r="F795" s="36" t="d">
        <v>2020-09-05</v>
      </c>
      <c r="G795" s="30">
        <v>11208</v>
      </c>
      <c r="H795" s="32">
        <v>0.46400000000000002</v>
      </c>
      <c r="I795" s="28">
        <v>0.58986000000000005</v>
      </c>
      <c r="J795" s="28">
        <v>0.58986000000000005</v>
      </c>
      <c r="K795" s="29">
        <v>0</v>
      </c>
      <c r="L795" s="30">
        <v>30</v>
      </c>
      <c r="M795" s="29">
        <v>6.4519999999999994E-2</v>
      </c>
      <c r="N795" s="30">
        <v>32</v>
      </c>
      <c r="O795" s="30">
        <v>12.71</v>
      </c>
      <c r="P795" s="30">
        <v>10185.52</v>
      </c>
      <c r="Q795" s="30">
        <v>368.38</v>
      </c>
      <c r="R795" s="38">
        <v>0.32407000000000002</v>
      </c>
      <c r="S795" s="32">
        <v>0.37711</v>
      </c>
      <c r="T795" s="29">
        <v>0.80784999999999996</v>
      </c>
      <c r="U795" s="29">
        <v>0.25572</v>
      </c>
      <c r="V795" s="29">
        <v>0.28125</v>
      </c>
      <c r="W795" s="29">
        <v>0.1875</v>
      </c>
      <c r="X795" s="30">
        <v>779.84</v>
      </c>
      <c r="Y795" s="29">
        <v>0.61700999999999995</v>
      </c>
      <c r="Z795" s="29">
        <v>0.46639999999999998</v>
      </c>
      <c r="AA795" s="29">
        <v>6.0999999999999999E-2</v>
      </c>
      <c r="AB795" s="30">
        <v>26</v>
      </c>
      <c r="AC795" s="29">
        <v>0.10714</v>
      </c>
      <c r="AD795" s="30">
        <v>32</v>
      </c>
      <c r="AE795" s="29">
        <v>0.65625</v>
      </c>
      <c r="AF795" s="33">
        <v>1.851</v>
      </c>
      <c r="AG795" s="33">
        <v>2.198</v>
      </c>
      <c r="AH795" s="33">
        <v>2.7930000000000001</v>
      </c>
      <c r="AI795" s="33">
        <v>11.459</v>
      </c>
      <c r="AJ795" s="33">
        <v>3.5249999999999999</v>
      </c>
      <c r="AK795" s="34">
        <v>10.11</v>
      </c>
      <c r="AL795" s="29">
        <v>0.125</v>
      </c>
      <c r="AM795" s="29">
        <v>6.25E-2</v>
      </c>
      <c r="AN795" s="50">
        <v>139717</v>
      </c>
      <c r="AO795" s="30">
        <v>164.1</v>
      </c>
      <c r="AP795" s="29">
        <v>0.49260999999999999</v>
      </c>
      <c r="AQ795" s="29">
        <v>1</v>
      </c>
      <c r="AR795" s="29">
        <v>0.31</v>
      </c>
      <c r="AS795" s="54">
        <v>13</v>
      </c>
      <c r="AT795" s="29">
        <v>0.53846000000000005</v>
      </c>
      <c r="AU795" s="29">
        <v>0.43343999999999999</v>
      </c>
      <c r="AV795" s="54">
        <v>19</v>
      </c>
      <c r="AW795" s="29">
        <v>0.30769000000000002</v>
      </c>
    </row>
    <row r="796" spans="1:49" x14ac:dyDescent="0.2">
      <c r="A796" s="17" t="str">
        <f t="shared" si="21"/>
        <v>STH</v>
      </c>
      <c r="B796" s="17" t="str">
        <f>IF(AND(OR(NOT(IsForecastDateRestricted),AND(D796&gt;=StartDate,D796&lt;=EndDate)),OR(NOT(IsTargetDateRestricted),AND(F796&gt;=FirstTargetDate,F796&lt;=EndTargetDate)),
OR(AND(Is1Week,E796="1 wk ahead inc death"),AND(Is2Week,E796="2 wk ahead inc death"),AND(Is3Week,E796="3 wk ahead inc death"),AND(Is4Week,E796="4 wk ahead inc death")),
OR(NOT(IsActiveModelsOnly),_xlfn.XLOOKUP(C796,'Model Analyzer'!B$4:B$100,'Model Analyzer'!C$4:C$100))),EvalData!C796,"NA")</f>
        <v>STH</v>
      </c>
      <c r="C796" s="17" t="s">
        <v>42</v>
      </c>
      <c r="D796" s="36" t="d">
        <v>2020-08-17</v>
      </c>
      <c r="E796" s="17" t="s">
        <v>37</v>
      </c>
      <c r="F796" s="36" t="d">
        <v>2020-09-05</v>
      </c>
      <c r="G796" s="30">
        <v>-29</v>
      </c>
      <c r="H796" s="32">
        <v>-2E-3</v>
      </c>
      <c r="I796" s="28">
        <v>-1.5299999999999999E-3</v>
      </c>
      <c r="J796" s="28">
        <v>-1.5299999999999999E-3</v>
      </c>
      <c r="K796" s="29">
        <v>1</v>
      </c>
      <c r="L796" s="30">
        <v>1</v>
      </c>
      <c r="M796" s="29">
        <v>1</v>
      </c>
      <c r="O796" s="30"/>
      <c r="P796" s="30"/>
      <c r="Q796" s="30"/>
      <c r="R796" s="38"/>
    </row>
    <row r="797" spans="1:49" x14ac:dyDescent="0.2">
      <c r="A797" s="17" t="str">
        <f t="shared" si="21"/>
        <v>UA</v>
      </c>
      <c r="B797" s="17" t="str">
        <f>IF(AND(OR(NOT(IsForecastDateRestricted),AND(D797&gt;=StartDate,D797&lt;=EndDate)),OR(NOT(IsTargetDateRestricted),AND(F797&gt;=FirstTargetDate,F797&lt;=EndTargetDate)),
OR(AND(Is1Week,E797="1 wk ahead inc death"),AND(Is2Week,E797="2 wk ahead inc death"),AND(Is3Week,E797="3 wk ahead inc death"),AND(Is4Week,E797="4 wk ahead inc death")),
OR(NOT(IsActiveModelsOnly),_xlfn.XLOOKUP(C797,'Model Analyzer'!B$4:B$100,'Model Analyzer'!C$4:C$100))),EvalData!C797,"NA")</f>
        <v>UA</v>
      </c>
      <c r="C797" s="17" t="s">
        <v>29</v>
      </c>
      <c r="D797" s="36" t="d">
        <v>2020-08-17</v>
      </c>
      <c r="E797" s="17" t="s">
        <v>37</v>
      </c>
      <c r="F797" s="36" t="d">
        <v>2020-09-05</v>
      </c>
      <c r="G797" s="30">
        <v>1400</v>
      </c>
      <c r="H797" s="32">
        <v>7.0999999999999994E-2</v>
      </c>
      <c r="I797" s="28">
        <v>7.3679999999999995E-2</v>
      </c>
      <c r="J797" s="28">
        <v>7.3679999999999995E-2</v>
      </c>
      <c r="K797" s="29">
        <v>0.9</v>
      </c>
      <c r="L797" s="30">
        <v>14</v>
      </c>
      <c r="M797" s="29">
        <v>0.58065</v>
      </c>
      <c r="N797" s="30">
        <v>51</v>
      </c>
      <c r="O797" s="30">
        <v>9.0500000000000007</v>
      </c>
      <c r="P797" s="30">
        <v>1734.3</v>
      </c>
      <c r="Q797" s="30">
        <v>71.41</v>
      </c>
      <c r="R797" s="38">
        <v>0.1489</v>
      </c>
      <c r="S797" s="32">
        <v>-4.6519999999999999E-2</v>
      </c>
      <c r="T797" s="29">
        <v>0.39409</v>
      </c>
      <c r="U797" s="29">
        <v>-5.2249999999999998E-2</v>
      </c>
      <c r="V797" s="29">
        <v>0.62744999999999995</v>
      </c>
      <c r="W797" s="29">
        <v>7.843E-2</v>
      </c>
      <c r="X797" s="30">
        <v>288.74</v>
      </c>
      <c r="Y797" s="29">
        <v>0.30352000000000001</v>
      </c>
      <c r="Z797" s="29">
        <v>0.26782</v>
      </c>
      <c r="AA797" s="29">
        <v>0.74299999999999999</v>
      </c>
      <c r="AB797" s="30">
        <v>6</v>
      </c>
      <c r="AC797" s="29">
        <v>0.82142999999999999</v>
      </c>
      <c r="AD797" s="30">
        <v>51</v>
      </c>
      <c r="AE797" s="29">
        <v>0.94118000000000002</v>
      </c>
      <c r="AF797" s="33">
        <v>1.835</v>
      </c>
      <c r="AG797" s="33">
        <v>2.5870000000000002</v>
      </c>
      <c r="AH797" s="33">
        <v>4.0069999999999997</v>
      </c>
      <c r="AI797" s="33">
        <v>7.0140000000000002</v>
      </c>
      <c r="AJ797" s="33">
        <v>7.3440000000000003</v>
      </c>
      <c r="AK797" s="34">
        <v>16</v>
      </c>
      <c r="AL797" s="29">
        <v>0.29411999999999999</v>
      </c>
      <c r="AM797" s="29">
        <v>0.17646999999999999</v>
      </c>
      <c r="AN797" s="50">
        <v>21572</v>
      </c>
      <c r="AO797" s="30">
        <v>111.7</v>
      </c>
      <c r="AP797" s="29">
        <v>0.40462999999999999</v>
      </c>
      <c r="AQ797" s="29">
        <v>0.84472999999999998</v>
      </c>
      <c r="AR797" s="29">
        <v>0.495</v>
      </c>
      <c r="AS797" s="54">
        <v>6</v>
      </c>
      <c r="AT797" s="29">
        <v>0.80769000000000002</v>
      </c>
      <c r="AU797" s="29">
        <v>0.96660000000000001</v>
      </c>
      <c r="AV797" s="54">
        <v>1</v>
      </c>
      <c r="AW797" s="29">
        <v>1</v>
      </c>
    </row>
    <row r="798" spans="1:49" x14ac:dyDescent="0.2">
      <c r="A798" s="17" t="str">
        <f t="shared" si="21"/>
        <v>UCLA</v>
      </c>
      <c r="B798" s="17" t="str">
        <f>IF(AND(OR(NOT(IsForecastDateRestricted),AND(D798&gt;=StartDate,D798&lt;=EndDate)),OR(NOT(IsTargetDateRestricted),AND(F798&gt;=FirstTargetDate,F798&lt;=EndTargetDate)),
OR(AND(Is1Week,E798="1 wk ahead inc death"),AND(Is2Week,E798="2 wk ahead inc death"),AND(Is3Week,E798="3 wk ahead inc death"),AND(Is4Week,E798="4 wk ahead inc death")),
OR(NOT(IsActiveModelsOnly),_xlfn.XLOOKUP(C798,'Model Analyzer'!B$4:B$100,'Model Analyzer'!C$4:C$100))),EvalData!C798,"NA")</f>
        <v>UCLA</v>
      </c>
      <c r="C798" s="17" t="s">
        <v>30</v>
      </c>
      <c r="D798" s="36" t="d">
        <v>2020-08-17</v>
      </c>
      <c r="E798" s="17" t="s">
        <v>37</v>
      </c>
      <c r="F798" s="36" t="d">
        <v>2020-09-05</v>
      </c>
      <c r="G798" s="26">
        <v>615</v>
      </c>
      <c r="H798" s="27">
        <v>3.2000000000000001E-2</v>
      </c>
      <c r="I798" s="28">
        <v>3.2370000000000003E-2</v>
      </c>
      <c r="J798" s="28">
        <v>3.2370000000000003E-2</v>
      </c>
      <c r="K798" s="29">
        <v>1</v>
      </c>
      <c r="L798" s="30">
        <v>5</v>
      </c>
      <c r="M798" s="29">
        <v>0.87097000000000002</v>
      </c>
      <c r="N798" s="30">
        <v>51</v>
      </c>
      <c r="O798" s="26">
        <v>13.6</v>
      </c>
      <c r="P798" s="26">
        <v>1564.79</v>
      </c>
      <c r="Q798" s="26">
        <v>82.88</v>
      </c>
      <c r="R798" s="31">
        <v>0.24768999999999999</v>
      </c>
      <c r="S798" s="32">
        <v>-0.20491000000000001</v>
      </c>
      <c r="T798" s="29">
        <v>0.57891999999999999</v>
      </c>
      <c r="U798" s="29">
        <v>-0.30041000000000001</v>
      </c>
      <c r="V798" s="29">
        <v>0.37254999999999999</v>
      </c>
      <c r="W798" s="29">
        <v>0.15686</v>
      </c>
      <c r="X798" s="30">
        <v>169.09</v>
      </c>
      <c r="Y798" s="29">
        <v>0.35499999999999998</v>
      </c>
      <c r="Z798" s="29">
        <v>0.37414999999999998</v>
      </c>
      <c r="AA798" s="29">
        <v>0.46100000000000002</v>
      </c>
      <c r="AB798" s="30">
        <v>15</v>
      </c>
      <c r="AC798" s="29">
        <v>0.5</v>
      </c>
      <c r="AD798" s="30">
        <v>51</v>
      </c>
      <c r="AE798" s="29">
        <v>0.23529</v>
      </c>
      <c r="AF798" s="33">
        <v>1.117</v>
      </c>
      <c r="AG798" s="33">
        <v>1.1579999999999999</v>
      </c>
      <c r="AH798" s="33">
        <v>1.2190000000000001</v>
      </c>
      <c r="AI798" s="33">
        <v>3.105</v>
      </c>
      <c r="AJ798" s="33">
        <v>1.34</v>
      </c>
      <c r="AK798" s="34">
        <v>2</v>
      </c>
      <c r="AL798" s="29">
        <v>0</v>
      </c>
      <c r="AM798" s="29">
        <v>3.9219999999999998E-2</v>
      </c>
      <c r="AN798" s="50">
        <v>115839</v>
      </c>
      <c r="AO798" s="30">
        <v>531.70000000000005</v>
      </c>
      <c r="AP798" s="29">
        <v>0.81745000000000001</v>
      </c>
      <c r="AQ798" s="29">
        <v>1</v>
      </c>
      <c r="AR798" s="29">
        <v>0.20599999999999999</v>
      </c>
      <c r="AS798" s="54">
        <v>16</v>
      </c>
      <c r="AT798" s="29">
        <v>0.42308000000000001</v>
      </c>
      <c r="AU798" s="29">
        <v>0.24768000000000001</v>
      </c>
      <c r="AV798" s="54">
        <v>24</v>
      </c>
      <c r="AW798" s="29">
        <v>0.11538</v>
      </c>
    </row>
    <row r="799" spans="1:49" x14ac:dyDescent="0.2">
      <c r="A799" s="17" t="str">
        <f t="shared" si="21"/>
        <v>UCM</v>
      </c>
      <c r="B799" s="17" t="str">
        <f>IF(AND(OR(NOT(IsForecastDateRestricted),AND(D799&gt;=StartDate,D799&lt;=EndDate)),OR(NOT(IsTargetDateRestricted),AND(F799&gt;=FirstTargetDate,F799&lt;=EndTargetDate)),
OR(AND(Is1Week,E799="1 wk ahead inc death"),AND(Is2Week,E799="2 wk ahead inc death"),AND(Is3Week,E799="3 wk ahead inc death"),AND(Is4Week,E799="4 wk ahead inc death")),
OR(NOT(IsActiveModelsOnly),_xlfn.XLOOKUP(C799,'Model Analyzer'!B$4:B$100,'Model Analyzer'!C$4:C$100))),EvalData!C799,"NA")</f>
        <v>UCM</v>
      </c>
      <c r="C799" s="17" t="s">
        <v>48</v>
      </c>
      <c r="D799" s="36" t="d">
        <v>2020-08-17</v>
      </c>
      <c r="E799" s="17" t="s">
        <v>37</v>
      </c>
      <c r="F799" s="36" t="d">
        <v>2020-09-05</v>
      </c>
      <c r="G799" s="30">
        <v>1409</v>
      </c>
      <c r="H799" s="32">
        <v>7.1999999999999995E-2</v>
      </c>
      <c r="I799" s="28">
        <v>7.4149999999999994E-2</v>
      </c>
      <c r="J799" s="28">
        <v>7.4149999999999994E-2</v>
      </c>
      <c r="K799" s="29">
        <v>0.9</v>
      </c>
      <c r="L799" s="30">
        <v>15</v>
      </c>
      <c r="M799" s="29">
        <v>0.54839000000000004</v>
      </c>
      <c r="O799" s="30"/>
      <c r="P799" s="30"/>
      <c r="Q799" s="30"/>
      <c r="R799" s="38"/>
    </row>
    <row r="800" spans="1:49" x14ac:dyDescent="0.2">
      <c r="A800" s="17" t="str">
        <f t="shared" si="21"/>
        <v>UGA-CEID</v>
      </c>
      <c r="B800" s="17" t="str">
        <f>IF(AND(OR(NOT(IsForecastDateRestricted),AND(D800&gt;=StartDate,D800&lt;=EndDate)),OR(NOT(IsTargetDateRestricted),AND(F800&gt;=FirstTargetDate,F800&lt;=EndTargetDate)),
OR(AND(Is1Week,E800="1 wk ahead inc death"),AND(Is2Week,E800="2 wk ahead inc death"),AND(Is3Week,E800="3 wk ahead inc death"),AND(Is4Week,E800="4 wk ahead inc death")),
OR(NOT(IsActiveModelsOnly),_xlfn.XLOOKUP(C800,'Model Analyzer'!B$4:B$100,'Model Analyzer'!C$4:C$100))),EvalData!C800,"NA")</f>
        <v>UGA-CEID</v>
      </c>
      <c r="C800" s="17" t="s">
        <v>50</v>
      </c>
      <c r="D800" s="36" t="d">
        <v>2020-08-17</v>
      </c>
      <c r="E800" s="17" t="s">
        <v>37</v>
      </c>
      <c r="F800" s="36" t="d">
        <v>2020-09-05</v>
      </c>
      <c r="G800" s="30">
        <v>2409</v>
      </c>
      <c r="H800" s="32">
        <v>0.11899999999999999</v>
      </c>
      <c r="I800" s="28">
        <v>0.12678</v>
      </c>
      <c r="J800" s="28">
        <v>0.12678</v>
      </c>
      <c r="K800" s="29">
        <v>0.75</v>
      </c>
      <c r="L800" s="30">
        <v>18</v>
      </c>
      <c r="M800" s="29">
        <v>0.45161000000000001</v>
      </c>
      <c r="N800" s="30">
        <v>51</v>
      </c>
      <c r="O800" s="30">
        <v>16.3</v>
      </c>
      <c r="P800" s="30">
        <v>1603.98</v>
      </c>
      <c r="Q800" s="30">
        <v>88.02</v>
      </c>
      <c r="R800" s="38">
        <v>0.23150999999999999</v>
      </c>
      <c r="S800" s="32">
        <v>2.632E-2</v>
      </c>
      <c r="T800" s="29">
        <v>0.69564000000000004</v>
      </c>
      <c r="U800" s="29">
        <v>-0.37690000000000001</v>
      </c>
      <c r="V800" s="29">
        <v>0.52941000000000005</v>
      </c>
      <c r="W800" s="29">
        <v>9.8040000000000002E-2</v>
      </c>
      <c r="X800" s="30">
        <v>199.82</v>
      </c>
      <c r="Y800" s="29">
        <v>0.30692000000000003</v>
      </c>
      <c r="Z800" s="29">
        <v>0.32507999999999998</v>
      </c>
      <c r="AA800" s="29">
        <v>0.61699999999999999</v>
      </c>
      <c r="AB800" s="30">
        <v>10</v>
      </c>
      <c r="AC800" s="29">
        <v>0.67857000000000001</v>
      </c>
      <c r="AD800" s="30">
        <v>51</v>
      </c>
      <c r="AE800" s="29">
        <v>0.98038999999999998</v>
      </c>
      <c r="AF800" s="33">
        <v>2.2829999999999999</v>
      </c>
      <c r="AG800" s="33">
        <v>3.92</v>
      </c>
      <c r="AH800" s="33">
        <v>12.179</v>
      </c>
      <c r="AI800" s="33">
        <v>112.76300000000001</v>
      </c>
      <c r="AJ800" s="33">
        <v>76</v>
      </c>
      <c r="AK800" s="34">
        <v>342</v>
      </c>
      <c r="AL800" s="29">
        <v>0.15686</v>
      </c>
      <c r="AM800" s="29">
        <v>0.52941000000000005</v>
      </c>
      <c r="AN800" s="50">
        <v>32039</v>
      </c>
      <c r="AO800" s="30">
        <v>142.5</v>
      </c>
      <c r="AP800" s="29">
        <v>0.24524000000000001</v>
      </c>
      <c r="AQ800" s="29">
        <v>0.51198999999999995</v>
      </c>
      <c r="AR800" s="29">
        <v>0.31</v>
      </c>
      <c r="AS800" s="54">
        <v>13</v>
      </c>
      <c r="AT800" s="29">
        <v>0.53846000000000005</v>
      </c>
      <c r="AU800" s="29">
        <v>0.76185000000000003</v>
      </c>
      <c r="AV800" s="54">
        <v>11</v>
      </c>
      <c r="AW800" s="29">
        <v>0.61538000000000004</v>
      </c>
    </row>
    <row r="801" spans="1:49" x14ac:dyDescent="0.2">
      <c r="A801" s="17" t="str">
        <f t="shared" si="21"/>
        <v>UM</v>
      </c>
      <c r="B801" s="17" t="str">
        <f>IF(AND(OR(NOT(IsForecastDateRestricted),AND(D801&gt;=StartDate,D801&lt;=EndDate)),OR(NOT(IsTargetDateRestricted),AND(F801&gt;=FirstTargetDate,F801&lt;=EndTargetDate)),
OR(AND(Is1Week,E801="1 wk ahead inc death"),AND(Is2Week,E801="2 wk ahead inc death"),AND(Is3Week,E801="3 wk ahead inc death"),AND(Is4Week,E801="4 wk ahead inc death")),
OR(NOT(IsActiveModelsOnly),_xlfn.XLOOKUP(C801,'Model Analyzer'!B$4:B$100,'Model Analyzer'!C$4:C$100))),EvalData!C801,"NA")</f>
        <v>UM</v>
      </c>
      <c r="C801" s="17" t="s">
        <v>31</v>
      </c>
      <c r="D801" s="36" t="d">
        <v>2020-08-17</v>
      </c>
      <c r="E801" s="17" t="s">
        <v>37</v>
      </c>
      <c r="F801" s="36" t="d">
        <v>2020-09-05</v>
      </c>
      <c r="G801" s="30">
        <v>-7614</v>
      </c>
      <c r="H801" s="32">
        <v>-0.51200000000000001</v>
      </c>
      <c r="I801" s="28">
        <v>-0.40072000000000002</v>
      </c>
      <c r="J801" s="28">
        <v>-0.66866000000000003</v>
      </c>
      <c r="K801" s="29">
        <v>0</v>
      </c>
      <c r="L801" s="30">
        <v>31</v>
      </c>
      <c r="M801" s="29">
        <v>3.2259999999999997E-2</v>
      </c>
      <c r="N801" s="30">
        <v>39</v>
      </c>
      <c r="O801" s="30">
        <v>12.52</v>
      </c>
      <c r="P801" s="30">
        <v>5100.22</v>
      </c>
      <c r="Q801" s="30">
        <v>186.54</v>
      </c>
      <c r="R801" s="38">
        <v>0.35249999999999998</v>
      </c>
      <c r="S801" s="32">
        <v>-0.17509</v>
      </c>
      <c r="T801" s="29">
        <v>0.68869999999999998</v>
      </c>
      <c r="U801" s="29">
        <v>-0.25941999999999998</v>
      </c>
      <c r="V801" s="29">
        <v>0.28205000000000002</v>
      </c>
      <c r="W801" s="29">
        <v>0.17949000000000001</v>
      </c>
      <c r="X801" s="30">
        <v>409.36</v>
      </c>
      <c r="Y801" s="29">
        <v>0.44105</v>
      </c>
      <c r="Z801" s="29">
        <v>0.45169999999999999</v>
      </c>
      <c r="AA801" s="29">
        <v>0.14099999999999999</v>
      </c>
      <c r="AB801" s="30">
        <v>23</v>
      </c>
      <c r="AC801" s="29">
        <v>0.21429000000000001</v>
      </c>
      <c r="AD801" s="30">
        <v>39</v>
      </c>
      <c r="AE801" s="29">
        <v>0.48718</v>
      </c>
      <c r="AF801" s="33">
        <v>1.32</v>
      </c>
      <c r="AG801" s="33">
        <v>1.458</v>
      </c>
      <c r="AH801" s="33">
        <v>2.4239999999999999</v>
      </c>
      <c r="AI801" s="33">
        <v>29.048999999999999</v>
      </c>
      <c r="AJ801" s="33">
        <v>7.8959999999999999</v>
      </c>
      <c r="AK801" s="34">
        <v>53.2</v>
      </c>
      <c r="AL801" s="29">
        <v>7.6920000000000002E-2</v>
      </c>
      <c r="AM801" s="29">
        <v>0.23077</v>
      </c>
      <c r="AN801" s="50">
        <v>128839</v>
      </c>
      <c r="AO801" s="30">
        <v>329.2</v>
      </c>
      <c r="AP801" s="29">
        <v>0.51526000000000005</v>
      </c>
      <c r="AQ801" s="29">
        <v>1</v>
      </c>
      <c r="AR801" s="29">
        <v>0.14399999999999999</v>
      </c>
      <c r="AS801" s="54">
        <v>20</v>
      </c>
      <c r="AT801" s="29">
        <v>0.26923000000000002</v>
      </c>
      <c r="AU801" s="29">
        <v>0.39216000000000001</v>
      </c>
      <c r="AV801" s="54">
        <v>21</v>
      </c>
      <c r="AW801" s="29">
        <v>0.23077</v>
      </c>
    </row>
    <row r="802" spans="1:49" x14ac:dyDescent="0.2">
      <c r="A802" s="17" t="str">
        <f t="shared" si="21"/>
        <v>UMass-MB</v>
      </c>
      <c r="B802" s="17" t="str">
        <f>IF(AND(OR(NOT(IsForecastDateRestricted),AND(D802&gt;=StartDate,D802&lt;=EndDate)),OR(NOT(IsTargetDateRestricted),AND(F802&gt;=FirstTargetDate,F802&lt;=EndTargetDate)),
OR(AND(Is1Week,E802="1 wk ahead inc death"),AND(Is2Week,E802="2 wk ahead inc death"),AND(Is3Week,E802="3 wk ahead inc death"),AND(Is4Week,E802="4 wk ahead inc death")),
OR(NOT(IsActiveModelsOnly),_xlfn.XLOOKUP(C802,'Model Analyzer'!B$4:B$100,'Model Analyzer'!C$4:C$100))),EvalData!C802,"NA")</f>
        <v>UMass-MB</v>
      </c>
      <c r="C802" s="17" t="s">
        <v>32</v>
      </c>
      <c r="D802" s="36" t="d">
        <v>2020-08-17</v>
      </c>
      <c r="E802" s="17" t="s">
        <v>37</v>
      </c>
      <c r="F802" s="36" t="d">
        <v>2020-09-05</v>
      </c>
      <c r="G802" s="30">
        <v>-783</v>
      </c>
      <c r="H802" s="32">
        <v>-4.2000000000000003E-2</v>
      </c>
      <c r="I802" s="28">
        <v>-4.1209999999999997E-2</v>
      </c>
      <c r="J802" s="28">
        <v>-4.2979999999999997E-2</v>
      </c>
      <c r="K802" s="29">
        <v>1</v>
      </c>
      <c r="L802" s="30">
        <v>6</v>
      </c>
      <c r="M802" s="29">
        <v>0.83870999999999996</v>
      </c>
      <c r="N802" s="30">
        <v>51</v>
      </c>
      <c r="O802" s="30">
        <v>9.41</v>
      </c>
      <c r="P802" s="30">
        <v>979.26</v>
      </c>
      <c r="Q802" s="30">
        <v>60.8</v>
      </c>
      <c r="R802" s="38">
        <v>0.17766000000000001</v>
      </c>
      <c r="S802" s="32">
        <v>-0.17787</v>
      </c>
      <c r="T802" s="29">
        <v>0.42462</v>
      </c>
      <c r="U802" s="29">
        <v>-0.32490999999999998</v>
      </c>
      <c r="V802" s="29">
        <v>0.49020000000000002</v>
      </c>
      <c r="W802" s="29">
        <v>5.8819999999999997E-2</v>
      </c>
      <c r="X802" s="30">
        <v>101.27</v>
      </c>
      <c r="Y802" s="29">
        <v>0.26045000000000001</v>
      </c>
      <c r="Z802" s="29">
        <v>0.30936999999999998</v>
      </c>
      <c r="AA802" s="29">
        <v>0.64700000000000002</v>
      </c>
      <c r="AB802" s="30">
        <v>8</v>
      </c>
      <c r="AC802" s="29">
        <v>0.75</v>
      </c>
      <c r="AD802" s="30">
        <v>51</v>
      </c>
      <c r="AE802" s="29">
        <v>0.96077999999999997</v>
      </c>
      <c r="AF802" s="33">
        <v>3.4129999999999998</v>
      </c>
      <c r="AG802" s="33">
        <v>3.99</v>
      </c>
      <c r="AH802" s="33">
        <v>4.9660000000000002</v>
      </c>
      <c r="AI802" s="33">
        <v>10.238</v>
      </c>
      <c r="AJ802" s="33">
        <v>8.734</v>
      </c>
      <c r="AK802" s="34">
        <v>30</v>
      </c>
      <c r="AL802" s="29">
        <v>0.43136999999999998</v>
      </c>
      <c r="AM802" s="29">
        <v>0.17646999999999999</v>
      </c>
      <c r="AN802" s="50">
        <v>26381</v>
      </c>
      <c r="AO802" s="30">
        <v>115.6</v>
      </c>
      <c r="AP802" s="29">
        <v>0.30409000000000003</v>
      </c>
      <c r="AQ802" s="29">
        <v>0.63483999999999996</v>
      </c>
      <c r="AR802" s="29">
        <v>0.372</v>
      </c>
      <c r="AS802" s="54">
        <v>10</v>
      </c>
      <c r="AT802" s="29">
        <v>0.65385000000000004</v>
      </c>
      <c r="AU802" s="29">
        <v>0.86665999999999999</v>
      </c>
      <c r="AV802" s="54">
        <v>6</v>
      </c>
      <c r="AW802" s="29">
        <v>0.80769000000000002</v>
      </c>
    </row>
    <row r="803" spans="1:49" x14ac:dyDescent="0.2">
      <c r="A803" s="17" t="str">
        <f t="shared" si="21"/>
        <v>USC</v>
      </c>
      <c r="B803" s="17" t="str">
        <f>IF(AND(OR(NOT(IsForecastDateRestricted),AND(D803&gt;=StartDate,D803&lt;=EndDate)),OR(NOT(IsTargetDateRestricted),AND(F803&gt;=FirstTargetDate,F803&lt;=EndTargetDate)),
OR(AND(Is1Week,E803="1 wk ahead inc death"),AND(Is2Week,E803="2 wk ahead inc death"),AND(Is3Week,E803="3 wk ahead inc death"),AND(Is4Week,E803="4 wk ahead inc death")),
OR(NOT(IsActiveModelsOnly),_xlfn.XLOOKUP(C803,'Model Analyzer'!B$4:B$100,'Model Analyzer'!C$4:C$100))),EvalData!C803,"NA")</f>
        <v>USC</v>
      </c>
      <c r="C803" s="17" t="s">
        <v>33</v>
      </c>
      <c r="D803" s="36" t="d">
        <v>2020-08-17</v>
      </c>
      <c r="E803" s="17" t="s">
        <v>37</v>
      </c>
      <c r="F803" s="36" t="d">
        <v>2020-09-05</v>
      </c>
      <c r="G803" s="30">
        <v>-892</v>
      </c>
      <c r="H803" s="32">
        <v>-4.8000000000000001E-2</v>
      </c>
      <c r="I803" s="28">
        <v>-4.6940000000000003E-2</v>
      </c>
      <c r="J803" s="28">
        <v>-4.9259999999999998E-2</v>
      </c>
      <c r="K803" s="29">
        <v>1</v>
      </c>
      <c r="L803" s="30">
        <v>8</v>
      </c>
      <c r="M803" s="29">
        <v>0.77419000000000004</v>
      </c>
      <c r="N803" s="30">
        <v>51</v>
      </c>
      <c r="O803" s="30">
        <v>33.99</v>
      </c>
      <c r="P803" s="30">
        <v>879.22</v>
      </c>
      <c r="Q803" s="30">
        <v>57.71</v>
      </c>
      <c r="R803" s="38">
        <v>0.21102000000000001</v>
      </c>
      <c r="S803" s="32">
        <v>-9.8720000000000002E-2</v>
      </c>
      <c r="T803" s="29">
        <v>0.52698</v>
      </c>
      <c r="U803" s="29">
        <v>-0.40201999999999999</v>
      </c>
      <c r="V803" s="29">
        <v>0.52941000000000005</v>
      </c>
      <c r="W803" s="29">
        <v>0.13725000000000001</v>
      </c>
      <c r="X803" s="30">
        <v>91.42</v>
      </c>
      <c r="Y803" s="29">
        <v>0.27657999999999999</v>
      </c>
      <c r="Z803" s="29">
        <v>0.36265999999999998</v>
      </c>
      <c r="AA803" s="29">
        <v>0.504</v>
      </c>
      <c r="AB803" s="30">
        <v>11</v>
      </c>
      <c r="AC803" s="29">
        <v>0.64285999999999999</v>
      </c>
    </row>
    <row r="804" spans="1:49" x14ac:dyDescent="0.2">
      <c r="A804" s="17" t="str">
        <f t="shared" si="21"/>
        <v>UT</v>
      </c>
      <c r="B804" s="17" t="str">
        <f>IF(AND(OR(NOT(IsForecastDateRestricted),AND(D804&gt;=StartDate,D804&lt;=EndDate)),OR(NOT(IsTargetDateRestricted),AND(F804&gt;=FirstTargetDate,F804&lt;=EndTargetDate)),
OR(AND(Is1Week,E804="1 wk ahead inc death"),AND(Is2Week,E804="2 wk ahead inc death"),AND(Is3Week,E804="3 wk ahead inc death"),AND(Is4Week,E804="4 wk ahead inc death")),
OR(NOT(IsActiveModelsOnly),_xlfn.XLOOKUP(C804,'Model Analyzer'!B$4:B$100,'Model Analyzer'!C$4:C$100))),EvalData!C804,"NA")</f>
        <v>UT</v>
      </c>
      <c r="C804" s="17" t="s">
        <v>34</v>
      </c>
      <c r="D804" s="36" t="d">
        <v>2020-08-17</v>
      </c>
      <c r="E804" s="17" t="s">
        <v>37</v>
      </c>
      <c r="F804" s="36" t="d">
        <v>2020-09-05</v>
      </c>
      <c r="G804" s="30">
        <v>12803</v>
      </c>
      <c r="H804" s="32">
        <v>0.51500000000000001</v>
      </c>
      <c r="I804" s="28">
        <v>0.67381000000000002</v>
      </c>
      <c r="J804" s="28">
        <v>0.67381000000000002</v>
      </c>
      <c r="K804" s="29">
        <v>0</v>
      </c>
      <c r="L804" s="30">
        <v>32</v>
      </c>
      <c r="M804" s="29">
        <v>0</v>
      </c>
      <c r="N804" s="30">
        <v>51</v>
      </c>
      <c r="O804" s="30">
        <v>47.29</v>
      </c>
      <c r="P804" s="30">
        <v>71198.41</v>
      </c>
      <c r="Q804" s="30">
        <v>220.37</v>
      </c>
      <c r="R804" s="38">
        <v>0.35393999999999998</v>
      </c>
      <c r="S804" s="32">
        <v>0.29049000000000003</v>
      </c>
      <c r="T804" s="29">
        <v>5.3591499999999996</v>
      </c>
      <c r="U804" s="29">
        <v>5.0758900000000002</v>
      </c>
      <c r="V804" s="29">
        <v>0.25490000000000002</v>
      </c>
      <c r="W804" s="29">
        <v>0.15686</v>
      </c>
      <c r="X804" s="30">
        <v>514.76</v>
      </c>
      <c r="Y804" s="29">
        <v>5.2971199999999996</v>
      </c>
      <c r="Z804" s="29">
        <v>0.45833000000000002</v>
      </c>
      <c r="AA804" s="29">
        <v>5.6000000000000001E-2</v>
      </c>
      <c r="AB804" s="30">
        <v>27</v>
      </c>
      <c r="AC804" s="29">
        <v>7.1429999999999993E-2</v>
      </c>
      <c r="AD804" s="30">
        <v>51</v>
      </c>
      <c r="AE804" s="29">
        <v>0.86275000000000002</v>
      </c>
      <c r="AF804" s="33">
        <v>2.7669999999999999</v>
      </c>
      <c r="AG804" s="33">
        <v>4.048</v>
      </c>
      <c r="AH804" s="33">
        <v>5.76</v>
      </c>
      <c r="AI804" s="33">
        <v>37.725999999999999</v>
      </c>
      <c r="AJ804" s="33">
        <v>13.032</v>
      </c>
      <c r="AK804" s="34">
        <v>66</v>
      </c>
      <c r="AL804" s="29">
        <v>0.29411999999999999</v>
      </c>
      <c r="AM804" s="29">
        <v>0.19608</v>
      </c>
      <c r="AN804" s="50">
        <v>92280</v>
      </c>
      <c r="AO804" s="30">
        <v>2519.3000000000002</v>
      </c>
      <c r="AP804" s="29">
        <v>0.28870000000000001</v>
      </c>
      <c r="AQ804" s="29">
        <v>0.60272000000000003</v>
      </c>
      <c r="AR804" s="29">
        <v>0.39200000000000002</v>
      </c>
      <c r="AS804" s="54">
        <v>9</v>
      </c>
      <c r="AT804" s="29">
        <v>0.69230999999999998</v>
      </c>
      <c r="AU804" s="29">
        <v>0.75031999999999999</v>
      </c>
      <c r="AV804" s="54">
        <v>12</v>
      </c>
      <c r="AW804" s="29">
        <v>0.57691999999999999</v>
      </c>
    </row>
    <row r="805" spans="1:49" x14ac:dyDescent="0.2">
      <c r="A805" s="17" t="str">
        <f t="shared" si="21"/>
        <v>YYG</v>
      </c>
      <c r="B805" s="17" t="str">
        <f>IF(AND(OR(NOT(IsForecastDateRestricted),AND(D805&gt;=StartDate,D805&lt;=EndDate)),OR(NOT(IsTargetDateRestricted),AND(F805&gt;=FirstTargetDate,F805&lt;=EndTargetDate)),
OR(AND(Is1Week,E805="1 wk ahead inc death"),AND(Is2Week,E805="2 wk ahead inc death"),AND(Is3Week,E805="3 wk ahead inc death"),AND(Is4Week,E805="4 wk ahead inc death")),
OR(NOT(IsActiveModelsOnly),_xlfn.XLOOKUP(C805,'Model Analyzer'!B$4:B$100,'Model Analyzer'!C$4:C$100))),EvalData!C805,"NA")</f>
        <v>YYG</v>
      </c>
      <c r="C805" s="17" t="s">
        <v>35</v>
      </c>
      <c r="D805" s="36" t="d">
        <v>2020-08-17</v>
      </c>
      <c r="E805" s="17" t="s">
        <v>37</v>
      </c>
      <c r="F805" s="36" t="d">
        <v>2020-09-05</v>
      </c>
      <c r="G805" s="30">
        <v>1080</v>
      </c>
      <c r="H805" s="32">
        <v>5.5E-2</v>
      </c>
      <c r="I805" s="28">
        <v>5.6840000000000002E-2</v>
      </c>
      <c r="J805" s="28">
        <v>5.6840000000000002E-2</v>
      </c>
      <c r="K805" s="29">
        <v>0.9</v>
      </c>
      <c r="L805" s="30">
        <v>12</v>
      </c>
      <c r="M805" s="29">
        <v>0.64515999999999996</v>
      </c>
      <c r="N805" s="30">
        <v>51</v>
      </c>
      <c r="O805" s="30">
        <v>8.3800000000000008</v>
      </c>
      <c r="P805" s="30">
        <v>833.78</v>
      </c>
      <c r="Q805" s="30">
        <v>51.37</v>
      </c>
      <c r="R805" s="38">
        <v>0.14862</v>
      </c>
      <c r="S805" s="32">
        <v>1.83E-2</v>
      </c>
      <c r="T805" s="29">
        <v>0.39404</v>
      </c>
      <c r="U805" s="29">
        <v>0.15126000000000001</v>
      </c>
      <c r="V805" s="29">
        <v>0.60784000000000005</v>
      </c>
      <c r="W805" s="29">
        <v>5.8819999999999997E-2</v>
      </c>
      <c r="X805" s="30">
        <v>105.68</v>
      </c>
      <c r="Y805" s="29">
        <v>0.37513000000000002</v>
      </c>
      <c r="Z805" s="29">
        <v>0.26906999999999998</v>
      </c>
      <c r="AA805" s="29">
        <v>0.79800000000000004</v>
      </c>
      <c r="AB805" s="30">
        <v>4</v>
      </c>
      <c r="AC805" s="29">
        <v>0.89285999999999999</v>
      </c>
      <c r="AD805" s="30">
        <v>51</v>
      </c>
      <c r="AE805" s="29">
        <v>0.96077999999999997</v>
      </c>
      <c r="AF805" s="33">
        <v>2.3610000000000002</v>
      </c>
      <c r="AG805" s="33">
        <v>2.84</v>
      </c>
      <c r="AH805" s="33">
        <v>4.5</v>
      </c>
      <c r="AI805" s="33">
        <v>18.161000000000001</v>
      </c>
      <c r="AJ805" s="33">
        <v>17.332999999999998</v>
      </c>
      <c r="AK805" s="34">
        <v>24</v>
      </c>
      <c r="AL805" s="29">
        <v>0.15686</v>
      </c>
      <c r="AM805" s="29">
        <v>0.33333000000000002</v>
      </c>
      <c r="AN805" s="50">
        <v>23786</v>
      </c>
      <c r="AO805" s="30">
        <v>125.9</v>
      </c>
      <c r="AP805" s="29">
        <v>0.33406000000000002</v>
      </c>
      <c r="AQ805" s="29">
        <v>0.69742000000000004</v>
      </c>
      <c r="AR805" s="29">
        <v>0.495</v>
      </c>
      <c r="AS805" s="54">
        <v>6</v>
      </c>
      <c r="AT805" s="29">
        <v>0.80769000000000002</v>
      </c>
      <c r="AU805" s="29">
        <v>0.90844000000000003</v>
      </c>
      <c r="AV805" s="54">
        <v>3</v>
      </c>
      <c r="AW805" s="29">
        <v>0.92308000000000001</v>
      </c>
    </row>
    <row r="806" spans="1:49" x14ac:dyDescent="0.2">
      <c r="A806" s="17" t="str">
        <f t="shared" si="21"/>
        <v>Baseline</v>
      </c>
      <c r="B806" s="17" t="str">
        <f>IF(AND(OR(NOT(IsForecastDateRestricted),AND(D806&gt;=StartDate,D806&lt;=EndDate)),OR(NOT(IsTargetDateRestricted),AND(F806&gt;=FirstTargetDate,F806&lt;=EndTargetDate)),
OR(AND(Is1Week,E806="1 wk ahead inc death"),AND(Is2Week,E806="2 wk ahead inc death"),AND(Is3Week,E806="3 wk ahead inc death"),AND(Is4Week,E806="4 wk ahead inc death")),
OR(NOT(IsActiveModelsOnly),_xlfn.XLOOKUP(C806,'Model Analyzer'!B$4:B$100,'Model Analyzer'!C$4:C$100))),EvalData!C806,"NA")</f>
        <v>Baseline</v>
      </c>
      <c r="C806" s="17" t="s">
        <v>12</v>
      </c>
      <c r="D806" s="36" t="d">
        <v>2020-08-17</v>
      </c>
      <c r="E806" s="17" t="s">
        <v>38</v>
      </c>
      <c r="F806" s="36" t="d">
        <v>2020-09-12</v>
      </c>
      <c r="G806" s="30">
        <v>4511</v>
      </c>
      <c r="H806" s="32">
        <v>0.17100000000000001</v>
      </c>
      <c r="I806" s="28">
        <v>0.18692</v>
      </c>
      <c r="J806" s="28">
        <v>0.18692</v>
      </c>
      <c r="K806" s="29">
        <v>0.75</v>
      </c>
      <c r="L806" s="30">
        <v>19</v>
      </c>
      <c r="M806" s="29">
        <v>0.41935</v>
      </c>
      <c r="N806" s="30">
        <v>51</v>
      </c>
      <c r="O806" s="30">
        <v>9.44</v>
      </c>
      <c r="P806" s="30">
        <v>2605.8000000000002</v>
      </c>
      <c r="Q806" s="30">
        <v>130.38999999999999</v>
      </c>
      <c r="R806" s="38">
        <v>0.21376000000000001</v>
      </c>
      <c r="S806" s="32">
        <v>3.3520000000000001E-2</v>
      </c>
      <c r="T806" s="29">
        <v>0.44541999999999998</v>
      </c>
      <c r="U806" s="29">
        <v>5.407E-2</v>
      </c>
      <c r="V806" s="29">
        <v>0.49020000000000002</v>
      </c>
      <c r="W806" s="29">
        <v>7.843E-2</v>
      </c>
      <c r="X806" s="30">
        <v>312.93</v>
      </c>
      <c r="Y806" s="29">
        <v>0.38142999999999999</v>
      </c>
      <c r="Z806" s="29">
        <v>0.30447000000000002</v>
      </c>
      <c r="AA806" s="29">
        <v>0.68600000000000005</v>
      </c>
      <c r="AB806" s="30">
        <v>7</v>
      </c>
      <c r="AC806" s="29">
        <v>0.78571000000000002</v>
      </c>
      <c r="AD806" s="30">
        <v>51</v>
      </c>
      <c r="AE806" s="29">
        <v>0.92157</v>
      </c>
      <c r="AF806" s="33">
        <v>3.9159999999999999</v>
      </c>
      <c r="AG806" s="33">
        <v>3.984</v>
      </c>
      <c r="AH806" s="33">
        <v>4</v>
      </c>
      <c r="AI806" s="33">
        <v>4.04</v>
      </c>
      <c r="AJ806" s="33">
        <v>4.008</v>
      </c>
      <c r="AK806" s="34">
        <v>4.0330000000000004</v>
      </c>
      <c r="AL806" s="29">
        <v>0</v>
      </c>
      <c r="AM806" s="29">
        <v>0</v>
      </c>
      <c r="AN806" s="50">
        <v>44020</v>
      </c>
      <c r="AO806" s="30">
        <v>142.4</v>
      </c>
      <c r="AP806" s="29">
        <v>0.39987</v>
      </c>
      <c r="AQ806" s="29">
        <v>0.83479000000000003</v>
      </c>
      <c r="AR806" s="29">
        <v>0.97</v>
      </c>
      <c r="AS806" s="54">
        <v>1</v>
      </c>
      <c r="AT806" s="29">
        <v>1</v>
      </c>
      <c r="AU806" s="29">
        <v>0.94277999999999995</v>
      </c>
      <c r="AV806" s="54">
        <v>2</v>
      </c>
      <c r="AW806" s="29">
        <v>0.96153999999999995</v>
      </c>
    </row>
    <row r="807" spans="1:49" x14ac:dyDescent="0.2">
      <c r="A807" s="17" t="str">
        <f t="shared" si="21"/>
        <v>CMU</v>
      </c>
      <c r="B807" s="17" t="str">
        <f>IF(AND(OR(NOT(IsForecastDateRestricted),AND(D807&gt;=StartDate,D807&lt;=EndDate)),OR(NOT(IsTargetDateRestricted),AND(F807&gt;=FirstTargetDate,F807&lt;=EndTargetDate)),
OR(AND(Is1Week,E807="1 wk ahead inc death"),AND(Is2Week,E807="2 wk ahead inc death"),AND(Is3Week,E807="3 wk ahead inc death"),AND(Is4Week,E807="4 wk ahead inc death")),
OR(NOT(IsActiveModelsOnly),_xlfn.XLOOKUP(C807,'Model Analyzer'!B$4:B$100,'Model Analyzer'!C$4:C$100))),EvalData!C807,"NA")</f>
        <v>CMU</v>
      </c>
      <c r="C807" s="17" t="s">
        <v>43</v>
      </c>
      <c r="D807" s="36" t="d">
        <v>2020-08-17</v>
      </c>
      <c r="E807" s="17" t="s">
        <v>38</v>
      </c>
      <c r="F807" s="36" t="d">
        <v>2020-09-12</v>
      </c>
      <c r="G807" s="30"/>
      <c r="H807" s="32"/>
      <c r="N807" s="30">
        <v>51</v>
      </c>
      <c r="O807" s="30">
        <v>3.51</v>
      </c>
      <c r="P807" s="30">
        <v>1149.5</v>
      </c>
      <c r="Q807" s="30">
        <v>74.900000000000006</v>
      </c>
      <c r="R807" s="38">
        <v>0.15987999999999999</v>
      </c>
      <c r="S807" s="32">
        <v>4.879E-2</v>
      </c>
      <c r="T807" s="29">
        <v>0.25302999999999998</v>
      </c>
      <c r="U807" s="29">
        <v>8.3839999999999998E-2</v>
      </c>
      <c r="V807" s="29">
        <v>0.56862999999999997</v>
      </c>
      <c r="W807" s="29">
        <v>0</v>
      </c>
      <c r="X807" s="30">
        <v>161.05000000000001</v>
      </c>
      <c r="Y807" s="29">
        <v>0.23441000000000001</v>
      </c>
      <c r="Z807" s="29">
        <v>0.21149000000000001</v>
      </c>
      <c r="AA807" s="29">
        <v>0.82499999999999996</v>
      </c>
      <c r="AB807" s="30">
        <v>3</v>
      </c>
      <c r="AC807" s="29">
        <v>0.92857000000000001</v>
      </c>
      <c r="AD807" s="30">
        <v>51</v>
      </c>
      <c r="AE807" s="29">
        <v>0.92157</v>
      </c>
      <c r="AF807" s="33">
        <v>1.7070000000000001</v>
      </c>
      <c r="AG807" s="33">
        <v>2.004</v>
      </c>
      <c r="AH807" s="33">
        <v>3.12</v>
      </c>
      <c r="AI807" s="33">
        <v>42.222999999999999</v>
      </c>
      <c r="AJ807" s="33">
        <v>10.667</v>
      </c>
      <c r="AK807" s="34">
        <v>22.713999999999999</v>
      </c>
      <c r="AL807" s="29">
        <v>0.15686</v>
      </c>
      <c r="AM807" s="29">
        <v>0.25490000000000002</v>
      </c>
      <c r="AN807" s="50">
        <v>28419</v>
      </c>
      <c r="AO807" s="30">
        <v>110.8</v>
      </c>
      <c r="AP807" s="29">
        <v>0.42693999999999999</v>
      </c>
      <c r="AQ807" s="29">
        <v>0.89131000000000005</v>
      </c>
      <c r="AR807" s="29">
        <v>0.53700000000000003</v>
      </c>
      <c r="AS807" s="54">
        <v>2</v>
      </c>
      <c r="AT807" s="29">
        <v>0.96153999999999995</v>
      </c>
      <c r="AU807" s="29">
        <v>0.95826</v>
      </c>
      <c r="AV807" s="54">
        <v>1</v>
      </c>
      <c r="AW807" s="29">
        <v>1</v>
      </c>
    </row>
    <row r="808" spans="1:49" x14ac:dyDescent="0.2">
      <c r="A808" s="17" t="str">
        <f t="shared" si="21"/>
        <v>Columbia</v>
      </c>
      <c r="B808" s="17" t="str">
        <f>IF(AND(OR(NOT(IsForecastDateRestricted),AND(D808&gt;=StartDate,D808&lt;=EndDate)),OR(NOT(IsTargetDateRestricted),AND(F808&gt;=FirstTargetDate,F808&lt;=EndTargetDate)),
OR(AND(Is1Week,E808="1 wk ahead inc death"),AND(Is2Week,E808="2 wk ahead inc death"),AND(Is3Week,E808="3 wk ahead inc death"),AND(Is4Week,E808="4 wk ahead inc death")),
OR(NOT(IsActiveModelsOnly),_xlfn.XLOOKUP(C808,'Model Analyzer'!B$4:B$100,'Model Analyzer'!C$4:C$100))),EvalData!C808,"NA")</f>
        <v>Columbia</v>
      </c>
      <c r="C808" s="17" t="s">
        <v>13</v>
      </c>
      <c r="D808" s="36" t="d">
        <v>2020-08-17</v>
      </c>
      <c r="E808" s="17" t="s">
        <v>38</v>
      </c>
      <c r="F808" s="36" t="d">
        <v>2020-09-12</v>
      </c>
      <c r="G808" s="30">
        <v>3346</v>
      </c>
      <c r="H808" s="32">
        <v>0.13</v>
      </c>
      <c r="I808" s="28">
        <v>0.13865</v>
      </c>
      <c r="J808" s="28">
        <v>0.13865</v>
      </c>
      <c r="K808" s="29">
        <v>0.75</v>
      </c>
      <c r="L808" s="30">
        <v>16</v>
      </c>
      <c r="M808" s="29">
        <v>0.51612999999999998</v>
      </c>
      <c r="N808" s="30">
        <v>51</v>
      </c>
      <c r="O808" s="30">
        <v>56.2</v>
      </c>
      <c r="P808" s="30">
        <v>8463.7999999999993</v>
      </c>
      <c r="Q808" s="30">
        <v>171.92</v>
      </c>
      <c r="R808" s="38">
        <v>0.36553999999999998</v>
      </c>
      <c r="S808" s="32">
        <v>-1.39E-3</v>
      </c>
      <c r="T808" s="29">
        <v>0.80910000000000004</v>
      </c>
      <c r="U808" s="29">
        <v>8.4099999999999994E-2</v>
      </c>
      <c r="V808" s="29">
        <v>0.27450999999999998</v>
      </c>
      <c r="W808" s="29">
        <v>0.33333000000000002</v>
      </c>
      <c r="X808" s="30">
        <v>465.01</v>
      </c>
      <c r="Y808" s="29">
        <v>0.66363000000000005</v>
      </c>
      <c r="Z808" s="29">
        <v>0.57033</v>
      </c>
      <c r="AA808" s="29">
        <v>0.21199999999999999</v>
      </c>
      <c r="AB808" s="30">
        <v>20</v>
      </c>
      <c r="AC808" s="29">
        <v>0.32142999999999999</v>
      </c>
      <c r="AD808" s="30">
        <v>51</v>
      </c>
      <c r="AE808" s="29">
        <v>0.88234999999999997</v>
      </c>
      <c r="AF808" s="33">
        <v>3.9710000000000001</v>
      </c>
      <c r="AG808" s="33">
        <v>5.6349999999999998</v>
      </c>
      <c r="AH808" s="33">
        <v>10.862</v>
      </c>
      <c r="AI808" s="33">
        <v>72.89</v>
      </c>
      <c r="AJ808" s="33">
        <v>63</v>
      </c>
      <c r="AK808" s="34">
        <v>260</v>
      </c>
      <c r="AL808" s="29">
        <v>0.31373000000000001</v>
      </c>
      <c r="AM808" s="29">
        <v>0.50980000000000003</v>
      </c>
      <c r="AN808" s="50">
        <v>80866</v>
      </c>
      <c r="AO808" s="30">
        <v>313.89999999999998</v>
      </c>
      <c r="AP808" s="29">
        <v>0.17968000000000001</v>
      </c>
      <c r="AQ808" s="29">
        <v>0.37512000000000001</v>
      </c>
      <c r="AR808" s="29">
        <v>6.2E-2</v>
      </c>
      <c r="AS808" s="54">
        <v>24</v>
      </c>
      <c r="AT808" s="29">
        <v>0.11538</v>
      </c>
      <c r="AU808" s="29">
        <v>0.53832000000000002</v>
      </c>
      <c r="AV808" s="54">
        <v>16</v>
      </c>
      <c r="AW808" s="29">
        <v>0.42308000000000001</v>
      </c>
    </row>
    <row r="809" spans="1:49" x14ac:dyDescent="0.2">
      <c r="A809" s="17" t="str">
        <f t="shared" si="21"/>
        <v>Columbia-UNC</v>
      </c>
      <c r="B809" s="17" t="str">
        <f>IF(AND(OR(NOT(IsForecastDateRestricted),AND(D809&gt;=StartDate,D809&lt;=EndDate)),OR(NOT(IsTargetDateRestricted),AND(F809&gt;=FirstTargetDate,F809&lt;=EndTargetDate)),
OR(AND(Is1Week,E809="1 wk ahead inc death"),AND(Is2Week,E809="2 wk ahead inc death"),AND(Is3Week,E809="3 wk ahead inc death"),AND(Is4Week,E809="4 wk ahead inc death")),
OR(NOT(IsActiveModelsOnly),_xlfn.XLOOKUP(C809,'Model Analyzer'!B$4:B$100,'Model Analyzer'!C$4:C$100))),EvalData!C809,"NA")</f>
        <v>Columbia-UNC</v>
      </c>
      <c r="C809" s="17" t="s">
        <v>14</v>
      </c>
      <c r="D809" s="36" t="d">
        <v>2020-08-17</v>
      </c>
      <c r="E809" s="17" t="s">
        <v>38</v>
      </c>
      <c r="F809" s="36" t="d">
        <v>2020-09-12</v>
      </c>
      <c r="G809" s="30">
        <v>1285</v>
      </c>
      <c r="H809" s="32">
        <v>5.1999999999999998E-2</v>
      </c>
      <c r="I809" s="28">
        <v>5.3249999999999999E-2</v>
      </c>
      <c r="J809" s="28">
        <v>5.3249999999999999E-2</v>
      </c>
      <c r="K809" s="29">
        <v>0.9</v>
      </c>
      <c r="L809" s="30">
        <v>8</v>
      </c>
      <c r="M809" s="29">
        <v>0.77419000000000004</v>
      </c>
      <c r="O809" s="30"/>
      <c r="P809" s="30"/>
      <c r="Q809" s="30"/>
      <c r="R809" s="38"/>
    </row>
    <row r="810" spans="1:49" x14ac:dyDescent="0.2">
      <c r="A810" s="17" t="str">
        <f t="shared" si="21"/>
        <v>Covid19Sim</v>
      </c>
      <c r="B810" s="17" t="str">
        <f>IF(AND(OR(NOT(IsForecastDateRestricted),AND(D810&gt;=StartDate,D810&lt;=EndDate)),OR(NOT(IsTargetDateRestricted),AND(F810&gt;=FirstTargetDate,F810&lt;=EndTargetDate)),
OR(AND(Is1Week,E810="1 wk ahead inc death"),AND(Is2Week,E810="2 wk ahead inc death"),AND(Is3Week,E810="3 wk ahead inc death"),AND(Is4Week,E810="4 wk ahead inc death")),
OR(NOT(IsActiveModelsOnly),_xlfn.XLOOKUP(C810,'Model Analyzer'!B$4:B$100,'Model Analyzer'!C$4:C$100))),EvalData!C810,"NA")</f>
        <v>Covid19Sim</v>
      </c>
      <c r="C810" s="17" t="s">
        <v>39</v>
      </c>
      <c r="D810" s="36" t="d">
        <v>2020-08-17</v>
      </c>
      <c r="E810" s="17" t="s">
        <v>38</v>
      </c>
      <c r="F810" s="36" t="d">
        <v>2020-09-12</v>
      </c>
      <c r="G810" s="30">
        <v>-6238</v>
      </c>
      <c r="H810" s="32">
        <v>-0.29899999999999999</v>
      </c>
      <c r="I810" s="28">
        <v>-0.25847999999999999</v>
      </c>
      <c r="J810" s="28">
        <v>-0.34859000000000001</v>
      </c>
      <c r="K810" s="29">
        <v>0</v>
      </c>
      <c r="L810" s="30">
        <v>24</v>
      </c>
      <c r="M810" s="29">
        <v>0.25806000000000001</v>
      </c>
      <c r="N810" s="30">
        <v>17</v>
      </c>
      <c r="O810" s="30">
        <v>2.1800000000000002</v>
      </c>
      <c r="P810" s="30">
        <v>928.47</v>
      </c>
      <c r="Q810" s="30">
        <v>166.76</v>
      </c>
      <c r="R810" s="38">
        <v>0.16069</v>
      </c>
      <c r="S810" s="32">
        <v>-2.2100000000000002E-3</v>
      </c>
      <c r="T810" s="29">
        <v>0.38</v>
      </c>
      <c r="U810" s="29">
        <v>1.847E-2</v>
      </c>
      <c r="V810" s="29">
        <v>0.35293999999999998</v>
      </c>
      <c r="W810" s="29">
        <v>0</v>
      </c>
      <c r="X810" s="30">
        <v>337.67</v>
      </c>
      <c r="Y810" s="29">
        <v>0.31973000000000001</v>
      </c>
      <c r="Z810" s="29">
        <v>0.30062</v>
      </c>
      <c r="AA810" s="29">
        <v>0.61099999999999999</v>
      </c>
      <c r="AB810" s="30">
        <v>9</v>
      </c>
      <c r="AC810" s="29">
        <v>0.71428999999999998</v>
      </c>
      <c r="AD810" s="30">
        <v>17</v>
      </c>
      <c r="AE810" s="29">
        <v>0.29411999999999999</v>
      </c>
      <c r="AF810" s="33">
        <v>1.0860000000000001</v>
      </c>
      <c r="AG810" s="33">
        <v>1.103</v>
      </c>
      <c r="AH810" s="33">
        <v>1.27</v>
      </c>
      <c r="AI810" s="33">
        <v>1.603</v>
      </c>
      <c r="AJ810" s="33">
        <v>1.77</v>
      </c>
      <c r="AK810" s="34">
        <v>2.5569999999999999</v>
      </c>
      <c r="AL810" s="29">
        <v>0</v>
      </c>
      <c r="AM810" s="29">
        <v>0</v>
      </c>
      <c r="AN810" s="50">
        <v>91728</v>
      </c>
      <c r="AO810" s="30">
        <v>99.6</v>
      </c>
      <c r="AP810" s="29">
        <v>0.81342000000000003</v>
      </c>
      <c r="AQ810" s="29">
        <v>1</v>
      </c>
      <c r="AR810" s="29">
        <v>0.10299999999999999</v>
      </c>
      <c r="AS810" s="54">
        <v>21</v>
      </c>
      <c r="AT810" s="29">
        <v>0.23077</v>
      </c>
      <c r="AU810" s="29">
        <v>0.1032</v>
      </c>
      <c r="AV810" s="54">
        <v>26</v>
      </c>
      <c r="AW810" s="29">
        <v>3.8460000000000001E-2</v>
      </c>
    </row>
    <row r="811" spans="1:49" x14ac:dyDescent="0.2">
      <c r="A811" s="17" t="str">
        <f t="shared" si="21"/>
        <v>DDS</v>
      </c>
      <c r="B811" s="17" t="str">
        <f>IF(AND(OR(NOT(IsForecastDateRestricted),AND(D811&gt;=StartDate,D811&lt;=EndDate)),OR(NOT(IsTargetDateRestricted),AND(F811&gt;=FirstTargetDate,F811&lt;=EndTargetDate)),
OR(AND(Is1Week,E811="1 wk ahead inc death"),AND(Is2Week,E811="2 wk ahead inc death"),AND(Is3Week,E811="3 wk ahead inc death"),AND(Is4Week,E811="4 wk ahead inc death")),
OR(NOT(IsActiveModelsOnly),_xlfn.XLOOKUP(C811,'Model Analyzer'!B$4:B$100,'Model Analyzer'!C$4:C$100))),EvalData!C811,"NA")</f>
        <v>DDS</v>
      </c>
      <c r="C811" s="17" t="s">
        <v>44</v>
      </c>
      <c r="D811" s="36" t="d">
        <v>2020-08-17</v>
      </c>
      <c r="E811" s="17" t="s">
        <v>38</v>
      </c>
      <c r="F811" s="36" t="d">
        <v>2020-09-12</v>
      </c>
      <c r="G811" s="30">
        <v>7151</v>
      </c>
      <c r="H811" s="32">
        <v>0.26</v>
      </c>
      <c r="I811" s="28">
        <v>0.29631999999999997</v>
      </c>
      <c r="J811" s="28">
        <v>0.29631999999999997</v>
      </c>
      <c r="K811" s="29">
        <v>0</v>
      </c>
      <c r="L811" s="30">
        <v>23</v>
      </c>
      <c r="M811" s="29">
        <v>0.29032000000000002</v>
      </c>
      <c r="N811" s="30">
        <v>51</v>
      </c>
      <c r="O811" s="30">
        <v>27.44</v>
      </c>
      <c r="P811" s="30">
        <v>10089.969999999999</v>
      </c>
      <c r="Q811" s="30">
        <v>195.45</v>
      </c>
      <c r="R811" s="38">
        <v>0.35147</v>
      </c>
      <c r="S811" s="32">
        <v>0.12783</v>
      </c>
      <c r="T811" s="29">
        <v>1.00112</v>
      </c>
      <c r="U811" s="29">
        <v>0.52891999999999995</v>
      </c>
      <c r="V811" s="29">
        <v>0.31373000000000001</v>
      </c>
      <c r="W811" s="29">
        <v>0.35293999999999998</v>
      </c>
      <c r="X811" s="30">
        <v>337.31</v>
      </c>
      <c r="Y811" s="29">
        <v>0.89219000000000004</v>
      </c>
      <c r="Z811" s="29">
        <v>0.52542</v>
      </c>
      <c r="AA811" s="29">
        <v>0.191</v>
      </c>
      <c r="AB811" s="30">
        <v>21</v>
      </c>
      <c r="AC811" s="29">
        <v>0.28571000000000002</v>
      </c>
      <c r="AD811" s="30">
        <v>51</v>
      </c>
      <c r="AE811" s="29">
        <v>0.86275000000000002</v>
      </c>
      <c r="AF811" s="33">
        <v>4.1150000000000002</v>
      </c>
      <c r="AG811" s="33">
        <v>5.0999999999999996</v>
      </c>
      <c r="AH811" s="33">
        <v>6.0170000000000003</v>
      </c>
      <c r="AI811" s="33">
        <v>12.929</v>
      </c>
      <c r="AJ811" s="33">
        <v>11.096</v>
      </c>
      <c r="AK811" s="34">
        <v>18.332999999999998</v>
      </c>
      <c r="AL811" s="29">
        <v>0.56862999999999997</v>
      </c>
      <c r="AM811" s="29">
        <v>0.21568999999999999</v>
      </c>
      <c r="AN811" s="50">
        <v>70193</v>
      </c>
      <c r="AO811" s="30">
        <v>251.5</v>
      </c>
      <c r="AP811" s="29">
        <v>0.25272</v>
      </c>
      <c r="AQ811" s="29">
        <v>0.52759999999999996</v>
      </c>
      <c r="AR811" s="29">
        <v>8.3000000000000004E-2</v>
      </c>
      <c r="AS811" s="54">
        <v>22</v>
      </c>
      <c r="AT811" s="29">
        <v>0.19231000000000001</v>
      </c>
      <c r="AU811" s="29">
        <v>0.68498999999999999</v>
      </c>
      <c r="AV811" s="54">
        <v>13</v>
      </c>
      <c r="AW811" s="29">
        <v>0.53846000000000005</v>
      </c>
    </row>
    <row r="812" spans="1:49" x14ac:dyDescent="0.2">
      <c r="A812" s="17" t="str">
        <f t="shared" si="21"/>
        <v>Ensemble</v>
      </c>
      <c r="B812" s="17" t="str">
        <f>IF(AND(OR(NOT(IsForecastDateRestricted),AND(D812&gt;=StartDate,D812&lt;=EndDate)),OR(NOT(IsTargetDateRestricted),AND(F812&gt;=FirstTargetDate,F812&lt;=EndTargetDate)),
OR(AND(Is1Week,E812="1 wk ahead inc death"),AND(Is2Week,E812="2 wk ahead inc death"),AND(Is3Week,E812="3 wk ahead inc death"),AND(Is4Week,E812="4 wk ahead inc death")),
OR(NOT(IsActiveModelsOnly),_xlfn.XLOOKUP(C812,'Model Analyzer'!B$4:B$100,'Model Analyzer'!C$4:C$100))),EvalData!C812,"NA")</f>
        <v>Ensemble</v>
      </c>
      <c r="C812" s="17" t="s">
        <v>15</v>
      </c>
      <c r="D812" s="36" t="d">
        <v>2020-08-17</v>
      </c>
      <c r="E812" s="17" t="s">
        <v>38</v>
      </c>
      <c r="F812" s="36" t="d">
        <v>2020-09-12</v>
      </c>
      <c r="G812" s="30">
        <v>776</v>
      </c>
      <c r="H812" s="32">
        <v>3.2000000000000001E-2</v>
      </c>
      <c r="I812" s="28">
        <v>3.2160000000000001E-2</v>
      </c>
      <c r="J812" s="28">
        <v>3.2160000000000001E-2</v>
      </c>
      <c r="K812" s="29">
        <v>1</v>
      </c>
      <c r="L812" s="30">
        <v>3</v>
      </c>
      <c r="M812" s="29">
        <v>0.93547999999999998</v>
      </c>
      <c r="N812" s="30">
        <v>51</v>
      </c>
      <c r="O812" s="30">
        <v>3.37</v>
      </c>
      <c r="P812" s="30">
        <v>612.58000000000004</v>
      </c>
      <c r="Q812" s="30">
        <v>53.16</v>
      </c>
      <c r="R812" s="38">
        <v>0.14435000000000001</v>
      </c>
      <c r="S812" s="32">
        <v>-1.9619999999999999E-2</v>
      </c>
      <c r="T812" s="29">
        <v>0.23255999999999999</v>
      </c>
      <c r="U812" s="29">
        <v>-6.9519999999999998E-2</v>
      </c>
      <c r="V812" s="29">
        <v>0.68627000000000005</v>
      </c>
      <c r="W812" s="29">
        <v>0</v>
      </c>
      <c r="X812" s="30">
        <v>97.26</v>
      </c>
      <c r="Y812" s="29">
        <v>0.18708</v>
      </c>
      <c r="Z812" s="29">
        <v>0.19169</v>
      </c>
      <c r="AA812" s="29">
        <v>0.88900000000000001</v>
      </c>
      <c r="AB812" s="30">
        <v>1</v>
      </c>
      <c r="AC812" s="29">
        <v>1</v>
      </c>
      <c r="AD812" s="30">
        <v>51</v>
      </c>
      <c r="AE812" s="29">
        <v>1</v>
      </c>
      <c r="AF812" s="33">
        <v>2.8450000000000002</v>
      </c>
      <c r="AG812" s="33">
        <v>3.3639999999999999</v>
      </c>
      <c r="AH812" s="33">
        <v>4.7110000000000003</v>
      </c>
      <c r="AI812" s="33">
        <v>18.609000000000002</v>
      </c>
      <c r="AJ812" s="33">
        <v>9.0190000000000001</v>
      </c>
      <c r="AK812" s="34">
        <v>64</v>
      </c>
      <c r="AL812" s="29">
        <v>0.33333000000000002</v>
      </c>
      <c r="AM812" s="29">
        <v>0.19608</v>
      </c>
      <c r="AN812" s="50">
        <v>27474</v>
      </c>
      <c r="AO812" s="30">
        <v>108.7</v>
      </c>
      <c r="AP812" s="29">
        <v>0.32671</v>
      </c>
      <c r="AQ812" s="29">
        <v>0.68208000000000002</v>
      </c>
      <c r="AR812" s="29">
        <v>0.495</v>
      </c>
      <c r="AS812" s="54">
        <v>4</v>
      </c>
      <c r="AT812" s="29">
        <v>0.88461999999999996</v>
      </c>
      <c r="AU812" s="29">
        <v>0.89892000000000005</v>
      </c>
      <c r="AV812" s="54">
        <v>4</v>
      </c>
      <c r="AW812" s="29">
        <v>0.88461999999999996</v>
      </c>
    </row>
    <row r="813" spans="1:49" x14ac:dyDescent="0.2">
      <c r="A813" s="17" t="str">
        <f t="shared" si="21"/>
        <v>ERDC</v>
      </c>
      <c r="B813" s="17" t="str">
        <f>IF(AND(OR(NOT(IsForecastDateRestricted),AND(D813&gt;=StartDate,D813&lt;=EndDate)),OR(NOT(IsTargetDateRestricted),AND(F813&gt;=FirstTargetDate,F813&lt;=EndTargetDate)),
OR(AND(Is1Week,E813="1 wk ahead inc death"),AND(Is2Week,E813="2 wk ahead inc death"),AND(Is3Week,E813="3 wk ahead inc death"),AND(Is4Week,E813="4 wk ahead inc death")),
OR(NOT(IsActiveModelsOnly),_xlfn.XLOOKUP(C813,'Model Analyzer'!B$4:B$100,'Model Analyzer'!C$4:C$100))),EvalData!C813,"NA")</f>
        <v>ERDC</v>
      </c>
      <c r="C813" s="17" t="s">
        <v>16</v>
      </c>
      <c r="D813" s="36" t="d">
        <v>2020-08-17</v>
      </c>
      <c r="E813" s="17" t="s">
        <v>38</v>
      </c>
      <c r="F813" s="36" t="d">
        <v>2020-09-12</v>
      </c>
      <c r="G813" s="30">
        <v>9994</v>
      </c>
      <c r="H813" s="32">
        <v>0.34699999999999998</v>
      </c>
      <c r="I813" s="28">
        <v>0.41411999999999999</v>
      </c>
      <c r="J813" s="28">
        <v>0.41411999999999999</v>
      </c>
      <c r="K813" s="29">
        <v>0</v>
      </c>
      <c r="L813" s="30">
        <v>26</v>
      </c>
      <c r="M813" s="29">
        <v>0.19355</v>
      </c>
      <c r="N813" s="30">
        <v>51</v>
      </c>
      <c r="O813" s="30">
        <v>42.28</v>
      </c>
      <c r="P813" s="30">
        <v>31982.54</v>
      </c>
      <c r="Q813" s="30">
        <v>236.96</v>
      </c>
      <c r="R813" s="38">
        <v>0.29915999999999998</v>
      </c>
      <c r="S813" s="32">
        <v>0.23497000000000001</v>
      </c>
      <c r="T813" s="29">
        <v>1.4552799999999999</v>
      </c>
      <c r="U813" s="29">
        <v>1.34413</v>
      </c>
      <c r="V813" s="29">
        <v>0.37254999999999999</v>
      </c>
      <c r="W813" s="29">
        <v>0.35293999999999998</v>
      </c>
      <c r="X813" s="30">
        <v>414.02</v>
      </c>
      <c r="Y813" s="29">
        <v>1.45896</v>
      </c>
      <c r="Z813" s="29">
        <v>0.55884</v>
      </c>
      <c r="AA813" s="29">
        <v>0.10199999999999999</v>
      </c>
      <c r="AB813" s="30">
        <v>25</v>
      </c>
      <c r="AC813" s="29">
        <v>0.14285999999999999</v>
      </c>
      <c r="AD813" s="30">
        <v>51</v>
      </c>
      <c r="AE813" s="29">
        <v>0.13725000000000001</v>
      </c>
      <c r="AF813" s="33">
        <v>1.0920000000000001</v>
      </c>
      <c r="AG813" s="33">
        <v>1.125</v>
      </c>
      <c r="AH813" s="33">
        <v>1.1830000000000001</v>
      </c>
      <c r="AI813" s="33">
        <v>1.306</v>
      </c>
      <c r="AJ813" s="33">
        <v>1.2789999999999999</v>
      </c>
      <c r="AK813" s="34">
        <v>1.645</v>
      </c>
      <c r="AL813" s="29">
        <v>0</v>
      </c>
      <c r="AM813" s="29">
        <v>0</v>
      </c>
      <c r="AN813" s="50">
        <v>394310</v>
      </c>
      <c r="AO813" s="30">
        <v>2278.3000000000002</v>
      </c>
      <c r="AP813" s="29">
        <v>0.88441999999999998</v>
      </c>
      <c r="AQ813" s="29">
        <v>1</v>
      </c>
      <c r="AR813" s="29">
        <v>0.14399999999999999</v>
      </c>
      <c r="AS813" s="54">
        <v>19</v>
      </c>
      <c r="AT813" s="29">
        <v>0.30769000000000002</v>
      </c>
      <c r="AU813" s="29">
        <v>0.14448</v>
      </c>
      <c r="AV813" s="54">
        <v>25</v>
      </c>
      <c r="AW813" s="29">
        <v>7.6920000000000002E-2</v>
      </c>
    </row>
    <row r="814" spans="1:49" x14ac:dyDescent="0.2">
      <c r="A814" s="17" t="str">
        <f t="shared" si="21"/>
        <v>ESG</v>
      </c>
      <c r="B814" s="17" t="str">
        <f>IF(AND(OR(NOT(IsForecastDateRestricted),AND(D814&gt;=StartDate,D814&lt;=EndDate)),OR(NOT(IsTargetDateRestricted),AND(F814&gt;=FirstTargetDate,F814&lt;=EndTargetDate)),
OR(AND(Is1Week,E814="1 wk ahead inc death"),AND(Is2Week,E814="2 wk ahead inc death"),AND(Is3Week,E814="3 wk ahead inc death"),AND(Is4Week,E814="4 wk ahead inc death")),
OR(NOT(IsActiveModelsOnly),_xlfn.XLOOKUP(C814,'Model Analyzer'!B$4:B$100,'Model Analyzer'!C$4:C$100))),EvalData!C814,"NA")</f>
        <v>ESG</v>
      </c>
      <c r="C814" s="17" t="s">
        <v>40</v>
      </c>
      <c r="D814" s="36" t="d">
        <v>2020-08-17</v>
      </c>
      <c r="E814" s="17" t="s">
        <v>38</v>
      </c>
      <c r="F814" s="36" t="d">
        <v>2020-09-12</v>
      </c>
      <c r="G814" s="30">
        <v>-8510</v>
      </c>
      <c r="H814" s="32">
        <v>-0.435</v>
      </c>
      <c r="I814" s="28">
        <v>-0.35263</v>
      </c>
      <c r="J814" s="28">
        <v>-0.54471000000000003</v>
      </c>
      <c r="K814" s="29">
        <v>0</v>
      </c>
      <c r="L814" s="30">
        <v>28</v>
      </c>
      <c r="M814" s="29">
        <v>0.12903000000000001</v>
      </c>
      <c r="N814" s="30">
        <v>50</v>
      </c>
      <c r="O814" s="30">
        <v>59.28</v>
      </c>
      <c r="P814" s="30">
        <v>4690.16</v>
      </c>
      <c r="Q814" s="30">
        <v>184.72</v>
      </c>
      <c r="R814" s="38">
        <v>0.54376000000000002</v>
      </c>
      <c r="S814" s="32">
        <v>-0.53820999999999997</v>
      </c>
      <c r="T814" s="29">
        <v>1.0613300000000001</v>
      </c>
      <c r="U814" s="29">
        <v>-0.95999000000000001</v>
      </c>
      <c r="V814" s="29">
        <v>0.18</v>
      </c>
      <c r="W814" s="29">
        <v>0.42</v>
      </c>
      <c r="X814" s="30">
        <v>347.89</v>
      </c>
      <c r="Y814" s="29">
        <v>0.47437000000000001</v>
      </c>
      <c r="Z814" s="29">
        <v>0.65097000000000005</v>
      </c>
      <c r="AA814" s="29">
        <v>7.6999999999999999E-2</v>
      </c>
      <c r="AB814" s="30">
        <v>27</v>
      </c>
      <c r="AC814" s="29">
        <v>7.1429999999999993E-2</v>
      </c>
      <c r="AD814" s="30">
        <v>50</v>
      </c>
      <c r="AE814" s="29">
        <v>0.08</v>
      </c>
      <c r="AF814" s="33">
        <v>1.0640000000000001</v>
      </c>
      <c r="AG814" s="33">
        <v>1.103</v>
      </c>
      <c r="AH814" s="33">
        <v>1.1779999999999999</v>
      </c>
      <c r="AI814" s="33">
        <v>1.579</v>
      </c>
      <c r="AJ814" s="33">
        <v>1.37</v>
      </c>
      <c r="AK814" s="34">
        <v>1.673</v>
      </c>
      <c r="AL814" s="29">
        <v>0</v>
      </c>
      <c r="AM814" s="29">
        <v>0</v>
      </c>
      <c r="AN814" s="50">
        <v>334165</v>
      </c>
      <c r="AO814" s="30">
        <v>825.4</v>
      </c>
      <c r="AP814" s="29">
        <v>0.86084000000000005</v>
      </c>
      <c r="AQ814" s="29">
        <v>1</v>
      </c>
      <c r="AR814" s="29">
        <v>8.3000000000000004E-2</v>
      </c>
      <c r="AS814" s="54">
        <v>22</v>
      </c>
      <c r="AT814" s="29">
        <v>0.19231000000000001</v>
      </c>
      <c r="AU814" s="29">
        <v>8.2559999999999995E-2</v>
      </c>
      <c r="AV814" s="54">
        <v>27</v>
      </c>
      <c r="AW814" s="29">
        <v>0</v>
      </c>
    </row>
    <row r="815" spans="1:49" x14ac:dyDescent="0.2">
      <c r="A815" s="17" t="str">
        <f t="shared" si="21"/>
        <v>GT-DeepCOVID</v>
      </c>
      <c r="B815" s="17" t="str">
        <f>IF(AND(OR(NOT(IsForecastDateRestricted),AND(D815&gt;=StartDate,D815&lt;=EndDate)),OR(NOT(IsTargetDateRestricted),AND(F815&gt;=FirstTargetDate,F815&lt;=EndTargetDate)),
OR(AND(Is1Week,E815="1 wk ahead inc death"),AND(Is2Week,E815="2 wk ahead inc death"),AND(Is3Week,E815="3 wk ahead inc death"),AND(Is4Week,E815="4 wk ahead inc death")),
OR(NOT(IsActiveModelsOnly),_xlfn.XLOOKUP(C815,'Model Analyzer'!B$4:B$100,'Model Analyzer'!C$4:C$100))),EvalData!C815,"NA")</f>
        <v>GT-DeepCOVID</v>
      </c>
      <c r="C815" s="17" t="s">
        <v>17</v>
      </c>
      <c r="D815" s="36" t="d">
        <v>2020-08-17</v>
      </c>
      <c r="E815" s="17" t="s">
        <v>38</v>
      </c>
      <c r="F815" s="36" t="d">
        <v>2020-09-12</v>
      </c>
      <c r="G815" s="30">
        <v>2128</v>
      </c>
      <c r="H815" s="32">
        <v>8.5000000000000006E-2</v>
      </c>
      <c r="I815" s="28">
        <v>8.8179999999999994E-2</v>
      </c>
      <c r="J815" s="28">
        <v>8.8179999999999994E-2</v>
      </c>
      <c r="K815" s="29">
        <v>0.9</v>
      </c>
      <c r="L815" s="30">
        <v>12</v>
      </c>
      <c r="M815" s="29">
        <v>0.64515999999999996</v>
      </c>
      <c r="N815" s="30">
        <v>46</v>
      </c>
      <c r="O815" s="30">
        <v>13.85</v>
      </c>
      <c r="P815" s="30">
        <v>2282.9699999999998</v>
      </c>
      <c r="Q815" s="30">
        <v>73.33</v>
      </c>
      <c r="R815" s="38">
        <v>0.19248000000000001</v>
      </c>
      <c r="S815" s="32">
        <v>-1.336E-2</v>
      </c>
      <c r="T815" s="29">
        <v>0.61129</v>
      </c>
      <c r="U815" s="29">
        <v>0.29346</v>
      </c>
      <c r="V815" s="29">
        <v>0.52173999999999998</v>
      </c>
      <c r="W815" s="29">
        <v>0.13042999999999999</v>
      </c>
      <c r="X815" s="30">
        <v>157.1</v>
      </c>
      <c r="Y815" s="29">
        <v>0.57576000000000005</v>
      </c>
      <c r="Z815" s="29">
        <v>0.34009</v>
      </c>
      <c r="AA815" s="29">
        <v>0.61599999999999999</v>
      </c>
      <c r="AB815" s="30">
        <v>8</v>
      </c>
      <c r="AC815" s="29">
        <v>0.75</v>
      </c>
      <c r="AD815" s="30">
        <v>46</v>
      </c>
      <c r="AE815" s="29">
        <v>0.95652000000000004</v>
      </c>
      <c r="AF815" s="33">
        <v>2.3679999999999999</v>
      </c>
      <c r="AG815" s="33">
        <v>2.722</v>
      </c>
      <c r="AH815" s="33">
        <v>8.4090000000000007</v>
      </c>
      <c r="AI815" s="33">
        <v>40.53</v>
      </c>
      <c r="AJ815" s="33">
        <v>24.395</v>
      </c>
      <c r="AK815" s="34">
        <v>100.25</v>
      </c>
      <c r="AL815" s="29">
        <v>0.23913000000000001</v>
      </c>
      <c r="AM815" s="29">
        <v>0.36957000000000001</v>
      </c>
      <c r="AN815" s="50">
        <v>26993</v>
      </c>
      <c r="AO815" s="30">
        <v>127.2</v>
      </c>
      <c r="AP815" s="29">
        <v>0.28972999999999999</v>
      </c>
      <c r="AQ815" s="29">
        <v>0.60487000000000002</v>
      </c>
      <c r="AR815" s="29">
        <v>0.33</v>
      </c>
      <c r="AS815" s="54">
        <v>10</v>
      </c>
      <c r="AT815" s="29">
        <v>0.65385000000000004</v>
      </c>
      <c r="AU815" s="29">
        <v>0.76114000000000004</v>
      </c>
      <c r="AV815" s="54">
        <v>10</v>
      </c>
      <c r="AW815" s="29">
        <v>0.65385000000000004</v>
      </c>
    </row>
    <row r="816" spans="1:49" x14ac:dyDescent="0.2">
      <c r="A816" s="17" t="str">
        <f t="shared" si="21"/>
        <v>ISU</v>
      </c>
      <c r="B816" s="17" t="str">
        <f>IF(AND(OR(NOT(IsForecastDateRestricted),AND(D816&gt;=StartDate,D816&lt;=EndDate)),OR(NOT(IsTargetDateRestricted),AND(F816&gt;=FirstTargetDate,F816&lt;=EndTargetDate)),
OR(AND(Is1Week,E816="1 wk ahead inc death"),AND(Is2Week,E816="2 wk ahead inc death"),AND(Is3Week,E816="3 wk ahead inc death"),AND(Is4Week,E816="4 wk ahead inc death")),
OR(NOT(IsActiveModelsOnly),_xlfn.XLOOKUP(C816,'Model Analyzer'!B$4:B$100,'Model Analyzer'!C$4:C$100))),EvalData!C816,"NA")</f>
        <v>ISU</v>
      </c>
      <c r="C816" s="17" t="s">
        <v>41</v>
      </c>
      <c r="D816" s="36" t="d">
        <v>2020-08-17</v>
      </c>
      <c r="E816" s="17" t="s">
        <v>38</v>
      </c>
      <c r="F816" s="36" t="d">
        <v>2020-09-12</v>
      </c>
      <c r="G816" s="30">
        <v>-1132</v>
      </c>
      <c r="H816" s="32">
        <v>-4.8000000000000001E-2</v>
      </c>
      <c r="I816" s="28">
        <v>-4.691E-2</v>
      </c>
      <c r="J816" s="28">
        <v>-4.922E-2</v>
      </c>
      <c r="K816" s="29">
        <v>1</v>
      </c>
      <c r="L816" s="30">
        <v>7</v>
      </c>
      <c r="M816" s="29">
        <v>0.80645</v>
      </c>
      <c r="N816" s="30">
        <v>49</v>
      </c>
      <c r="O816" s="30">
        <v>25.07</v>
      </c>
      <c r="P816" s="30">
        <v>2682.13</v>
      </c>
      <c r="Q816" s="30">
        <v>145.76</v>
      </c>
      <c r="R816" s="38">
        <v>0.30436999999999997</v>
      </c>
      <c r="S816" s="32">
        <v>-0.26826</v>
      </c>
      <c r="T816" s="29">
        <v>0.67935000000000001</v>
      </c>
      <c r="U816" s="29">
        <v>-0.48098000000000002</v>
      </c>
      <c r="V816" s="29">
        <v>0.30612</v>
      </c>
      <c r="W816" s="29">
        <v>0.12245</v>
      </c>
      <c r="X816" s="30">
        <v>294.99</v>
      </c>
      <c r="Y816" s="29">
        <v>0.33495999999999998</v>
      </c>
      <c r="Z816" s="29">
        <v>0.40400000000000003</v>
      </c>
      <c r="AA816" s="29">
        <v>0.31</v>
      </c>
      <c r="AB816" s="30">
        <v>18</v>
      </c>
      <c r="AC816" s="29">
        <v>0.39285999999999999</v>
      </c>
      <c r="AD816" s="30">
        <v>49</v>
      </c>
      <c r="AE816" s="29">
        <v>0.59184000000000003</v>
      </c>
      <c r="AF816" s="33">
        <v>1.496</v>
      </c>
      <c r="AG816" s="33">
        <v>1.746</v>
      </c>
      <c r="AH816" s="33">
        <v>2.2749999999999999</v>
      </c>
      <c r="AI816" s="33">
        <v>4.4640000000000004</v>
      </c>
      <c r="AJ816" s="33">
        <v>3.069</v>
      </c>
      <c r="AK816" s="34">
        <v>8.1319999999999997</v>
      </c>
      <c r="AL816" s="29">
        <v>8.1629999999999994E-2</v>
      </c>
      <c r="AM816" s="29">
        <v>6.1219999999999997E-2</v>
      </c>
      <c r="AN816" s="50">
        <v>96531</v>
      </c>
      <c r="AO816" s="30">
        <v>200</v>
      </c>
      <c r="AP816" s="29">
        <v>0.57130000000000003</v>
      </c>
      <c r="AQ816" s="29">
        <v>1</v>
      </c>
      <c r="AR816" s="29">
        <v>0.45400000000000001</v>
      </c>
      <c r="AS816" s="54">
        <v>7</v>
      </c>
      <c r="AT816" s="29">
        <v>0.76922999999999997</v>
      </c>
      <c r="AU816" s="29">
        <v>0.59855999999999998</v>
      </c>
      <c r="AV816" s="54">
        <v>15</v>
      </c>
      <c r="AW816" s="29">
        <v>0.46154000000000001</v>
      </c>
    </row>
    <row r="817" spans="1:49" x14ac:dyDescent="0.2">
      <c r="A817" s="17" t="str">
        <f t="shared" si="21"/>
        <v>JCB</v>
      </c>
      <c r="B817" s="17" t="str">
        <f>IF(AND(OR(NOT(IsForecastDateRestricted),AND(D817&gt;=StartDate,D817&lt;=EndDate)),OR(NOT(IsTargetDateRestricted),AND(F817&gt;=FirstTargetDate,F817&lt;=EndTargetDate)),
OR(AND(Is1Week,E817="1 wk ahead inc death"),AND(Is2Week,E817="2 wk ahead inc death"),AND(Is3Week,E817="3 wk ahead inc death"),AND(Is4Week,E817="4 wk ahead inc death")),
OR(NOT(IsActiveModelsOnly),_xlfn.XLOOKUP(C817,'Model Analyzer'!B$4:B$100,'Model Analyzer'!C$4:C$100))),EvalData!C817,"NA")</f>
        <v>JCB</v>
      </c>
      <c r="C817" s="17" t="s">
        <v>45</v>
      </c>
      <c r="D817" s="36" t="d">
        <v>2020-08-17</v>
      </c>
      <c r="E817" s="17" t="s">
        <v>38</v>
      </c>
      <c r="F817" s="36" t="d">
        <v>2020-09-12</v>
      </c>
      <c r="G817" s="30">
        <v>1900</v>
      </c>
      <c r="H817" s="32">
        <v>7.5999999999999998E-2</v>
      </c>
      <c r="I817" s="28">
        <v>7.8729999999999994E-2</v>
      </c>
      <c r="J817" s="28">
        <v>7.8729999999999994E-2</v>
      </c>
      <c r="K817" s="29">
        <v>0.9</v>
      </c>
      <c r="L817" s="30">
        <v>11</v>
      </c>
      <c r="M817" s="29">
        <v>0.67742000000000002</v>
      </c>
      <c r="N817" s="30">
        <v>51</v>
      </c>
      <c r="O817" s="30">
        <v>4.92</v>
      </c>
      <c r="P817" s="30">
        <v>1174.3</v>
      </c>
      <c r="Q817" s="30">
        <v>76.06</v>
      </c>
      <c r="R817" s="38">
        <v>0.14674000000000001</v>
      </c>
      <c r="S817" s="32">
        <v>4.6829999999999997E-2</v>
      </c>
      <c r="T817" s="29">
        <v>0.28971000000000002</v>
      </c>
      <c r="U817" s="29">
        <v>5.3990000000000003E-2</v>
      </c>
      <c r="V817" s="29">
        <v>0.54901999999999995</v>
      </c>
      <c r="W817" s="29">
        <v>1.9609999999999999E-2</v>
      </c>
      <c r="X817" s="30">
        <v>158.46</v>
      </c>
      <c r="Y817" s="29">
        <v>0.24707000000000001</v>
      </c>
      <c r="Z817" s="29">
        <v>0.22744</v>
      </c>
      <c r="AA817" s="29">
        <v>0.82</v>
      </c>
      <c r="AB817" s="30">
        <v>4</v>
      </c>
      <c r="AC817" s="29">
        <v>0.89285999999999999</v>
      </c>
    </row>
    <row r="818" spans="1:49" x14ac:dyDescent="0.2">
      <c r="A818" s="17" t="str">
        <f t="shared" si="21"/>
        <v>JHU</v>
      </c>
      <c r="B818" s="17" t="str">
        <f>IF(AND(OR(NOT(IsForecastDateRestricted),AND(D818&gt;=StartDate,D818&lt;=EndDate)),OR(NOT(IsTargetDateRestricted),AND(F818&gt;=FirstTargetDate,F818&lt;=EndTargetDate)),
OR(AND(Is1Week,E818="1 wk ahead inc death"),AND(Is2Week,E818="2 wk ahead inc death"),AND(Is3Week,E818="3 wk ahead inc death"),AND(Is4Week,E818="4 wk ahead inc death")),
OR(NOT(IsActiveModelsOnly),_xlfn.XLOOKUP(C818,'Model Analyzer'!B$4:B$100,'Model Analyzer'!C$4:C$100))),EvalData!C818,"NA")</f>
        <v>JHU</v>
      </c>
      <c r="C818" s="17" t="s">
        <v>19</v>
      </c>
      <c r="D818" s="36" t="d">
        <v>2020-08-17</v>
      </c>
      <c r="E818" s="17" t="s">
        <v>38</v>
      </c>
      <c r="F818" s="36" t="d">
        <v>2020-09-12</v>
      </c>
      <c r="G818" s="30">
        <v>14514</v>
      </c>
      <c r="H818" s="32">
        <v>0.47099999999999997</v>
      </c>
      <c r="I818" s="28">
        <v>0.60141999999999995</v>
      </c>
      <c r="J818" s="28">
        <v>0.60141999999999995</v>
      </c>
      <c r="K818" s="29">
        <v>0</v>
      </c>
      <c r="L818" s="30">
        <v>29</v>
      </c>
      <c r="M818" s="29">
        <v>9.6769999999999995E-2</v>
      </c>
      <c r="N818" s="30">
        <v>51</v>
      </c>
      <c r="O818" s="30">
        <v>44.51</v>
      </c>
      <c r="P818" s="30">
        <v>18569.54</v>
      </c>
      <c r="Q818" s="30">
        <v>295.47000000000003</v>
      </c>
      <c r="R818" s="38">
        <v>0.56466000000000005</v>
      </c>
      <c r="S818" s="32">
        <v>0.66783000000000003</v>
      </c>
      <c r="T818" s="29">
        <v>1.7432399999999999</v>
      </c>
      <c r="U818" s="29">
        <v>1.6972400000000001</v>
      </c>
      <c r="V818" s="29">
        <v>7.843E-2</v>
      </c>
      <c r="W818" s="29">
        <v>0.49020000000000002</v>
      </c>
      <c r="X818" s="30">
        <v>515.63</v>
      </c>
      <c r="Y818" s="29">
        <v>1.7543599999999999</v>
      </c>
      <c r="Z818" s="29">
        <v>0.67684999999999995</v>
      </c>
      <c r="AA818" s="29">
        <v>5.0000000000000001E-3</v>
      </c>
      <c r="AB818" s="30">
        <v>29</v>
      </c>
      <c r="AC818" s="29">
        <v>0</v>
      </c>
      <c r="AD818" s="30">
        <v>51</v>
      </c>
      <c r="AE818" s="29">
        <v>0.82352999999999998</v>
      </c>
      <c r="AF818" s="33">
        <v>2.9260000000000002</v>
      </c>
      <c r="AG818" s="33">
        <v>3.484</v>
      </c>
      <c r="AH818" s="33">
        <v>8.7270000000000003</v>
      </c>
      <c r="AI818" s="33">
        <v>88.156000000000006</v>
      </c>
      <c r="AJ818" s="33">
        <v>20.96</v>
      </c>
      <c r="AK818" s="34">
        <v>270</v>
      </c>
      <c r="AL818" s="29">
        <v>0.27450999999999998</v>
      </c>
      <c r="AM818" s="29">
        <v>0.37254999999999999</v>
      </c>
      <c r="AN818" s="50">
        <v>84088</v>
      </c>
      <c r="AO818" s="30">
        <v>512.5</v>
      </c>
      <c r="AP818" s="29">
        <v>0.25280999999999998</v>
      </c>
      <c r="AQ818" s="29">
        <v>0.52778999999999998</v>
      </c>
      <c r="AR818" s="29">
        <v>0.186</v>
      </c>
      <c r="AS818" s="54">
        <v>17</v>
      </c>
      <c r="AT818" s="29">
        <v>0.38462000000000002</v>
      </c>
      <c r="AU818" s="29">
        <v>0.64388999999999996</v>
      </c>
      <c r="AV818" s="54">
        <v>14</v>
      </c>
      <c r="AW818" s="29">
        <v>0.5</v>
      </c>
    </row>
    <row r="819" spans="1:49" x14ac:dyDescent="0.2">
      <c r="A819" s="17" t="str">
        <f t="shared" si="21"/>
        <v>Karlen</v>
      </c>
      <c r="B819" s="17" t="str">
        <f>IF(AND(OR(NOT(IsForecastDateRestricted),AND(D819&gt;=StartDate,D819&lt;=EndDate)),OR(NOT(IsTargetDateRestricted),AND(F819&gt;=FirstTargetDate,F819&lt;=EndTargetDate)),
OR(AND(Is1Week,E819="1 wk ahead inc death"),AND(Is2Week,E819="2 wk ahead inc death"),AND(Is3Week,E819="3 wk ahead inc death"),AND(Is4Week,E819="4 wk ahead inc death")),
OR(NOT(IsActiveModelsOnly),_xlfn.XLOOKUP(C819,'Model Analyzer'!B$4:B$100,'Model Analyzer'!C$4:C$100))),EvalData!C819,"NA")</f>
        <v>Karlen</v>
      </c>
      <c r="C819" s="17" t="s">
        <v>46</v>
      </c>
      <c r="D819" s="36" t="d">
        <v>2020-08-17</v>
      </c>
      <c r="E819" s="17" t="s">
        <v>38</v>
      </c>
      <c r="F819" s="36" t="d">
        <v>2020-09-12</v>
      </c>
      <c r="G819" s="30">
        <v>6859</v>
      </c>
      <c r="H819" s="32">
        <v>0.25</v>
      </c>
      <c r="I819" s="28">
        <v>0.28421999999999997</v>
      </c>
      <c r="J819" s="28">
        <v>0.28421999999999997</v>
      </c>
      <c r="K819" s="29">
        <v>0</v>
      </c>
      <c r="L819" s="30">
        <v>22</v>
      </c>
      <c r="M819" s="29">
        <v>0.32257999999999998</v>
      </c>
      <c r="N819" s="30">
        <v>51</v>
      </c>
      <c r="O819" s="30">
        <v>6.66</v>
      </c>
      <c r="P819" s="30">
        <v>4266.46</v>
      </c>
      <c r="Q819" s="30">
        <v>168.24</v>
      </c>
      <c r="R819" s="38">
        <v>0.24661</v>
      </c>
      <c r="S819" s="32">
        <v>0.15085000000000001</v>
      </c>
      <c r="T819" s="29">
        <v>0.36364999999999997</v>
      </c>
      <c r="U819" s="29">
        <v>0.22722999999999999</v>
      </c>
      <c r="V819" s="29">
        <v>0.45097999999999999</v>
      </c>
      <c r="W819" s="29">
        <v>5.8819999999999997E-2</v>
      </c>
      <c r="X819" s="30">
        <v>429.92</v>
      </c>
      <c r="Y819" s="29">
        <v>0.36859999999999998</v>
      </c>
      <c r="Z819" s="29">
        <v>0.28594999999999998</v>
      </c>
      <c r="AA819" s="29">
        <v>0.56200000000000006</v>
      </c>
      <c r="AB819" s="30">
        <v>12</v>
      </c>
      <c r="AC819" s="29">
        <v>0.60714000000000001</v>
      </c>
      <c r="AD819" s="30">
        <v>51</v>
      </c>
      <c r="AE819" s="29">
        <v>0.84314</v>
      </c>
      <c r="AF819" s="33">
        <v>1.8580000000000001</v>
      </c>
      <c r="AG819" s="33">
        <v>2.2109999999999999</v>
      </c>
      <c r="AH819" s="33">
        <v>3.016</v>
      </c>
      <c r="AI819" s="33">
        <v>29.050999999999998</v>
      </c>
      <c r="AJ819" s="33">
        <v>10.8</v>
      </c>
      <c r="AK819" s="34">
        <v>95.5</v>
      </c>
      <c r="AL819" s="29">
        <v>7.843E-2</v>
      </c>
      <c r="AM819" s="29">
        <v>0.25490000000000002</v>
      </c>
      <c r="AN819" s="50">
        <v>98547</v>
      </c>
      <c r="AO819" s="30">
        <v>175.1</v>
      </c>
      <c r="AP819" s="29">
        <v>0.42141000000000001</v>
      </c>
      <c r="AQ819" s="29">
        <v>0.87978000000000001</v>
      </c>
      <c r="AR819" s="29">
        <v>0.53700000000000003</v>
      </c>
      <c r="AS819" s="54">
        <v>2</v>
      </c>
      <c r="AT819" s="29">
        <v>0.96153999999999995</v>
      </c>
      <c r="AU819" s="29">
        <v>0.87305999999999995</v>
      </c>
      <c r="AV819" s="54">
        <v>6</v>
      </c>
      <c r="AW819" s="29">
        <v>0.80769000000000002</v>
      </c>
    </row>
    <row r="820" spans="1:49" x14ac:dyDescent="0.2">
      <c r="A820" s="17" t="str">
        <f t="shared" si="21"/>
        <v>LANL</v>
      </c>
      <c r="B820" s="17" t="str">
        <f>IF(AND(OR(NOT(IsForecastDateRestricted),AND(D820&gt;=StartDate,D820&lt;=EndDate)),OR(NOT(IsTargetDateRestricted),AND(F820&gt;=FirstTargetDate,F820&lt;=EndTargetDate)),
OR(AND(Is1Week,E820="1 wk ahead inc death"),AND(Is2Week,E820="2 wk ahead inc death"),AND(Is3Week,E820="3 wk ahead inc death"),AND(Is4Week,E820="4 wk ahead inc death")),
OR(NOT(IsActiveModelsOnly),_xlfn.XLOOKUP(C820,'Model Analyzer'!B$4:B$100,'Model Analyzer'!C$4:C$100))),EvalData!C820,"NA")</f>
        <v>LANL</v>
      </c>
      <c r="C820" s="17" t="s">
        <v>20</v>
      </c>
      <c r="D820" s="36" t="d">
        <v>2020-08-17</v>
      </c>
      <c r="E820" s="17" t="s">
        <v>38</v>
      </c>
      <c r="F820" s="36" t="d">
        <v>2020-09-12</v>
      </c>
      <c r="G820" s="30">
        <v>-6920</v>
      </c>
      <c r="H820" s="32">
        <v>-0.33800000000000002</v>
      </c>
      <c r="I820" s="28">
        <v>-0.28673999999999999</v>
      </c>
      <c r="J820" s="28">
        <v>-0.40201999999999999</v>
      </c>
      <c r="K820" s="29">
        <v>0</v>
      </c>
      <c r="L820" s="30">
        <v>25</v>
      </c>
      <c r="M820" s="29">
        <v>0.22581000000000001</v>
      </c>
      <c r="N820" s="30">
        <v>51</v>
      </c>
      <c r="O820" s="30">
        <v>23.13</v>
      </c>
      <c r="P820" s="30">
        <v>3284.09</v>
      </c>
      <c r="Q820" s="30">
        <v>159.69</v>
      </c>
      <c r="R820" s="38">
        <v>0.44497999999999999</v>
      </c>
      <c r="S820" s="32">
        <v>-0.49173</v>
      </c>
      <c r="T820" s="29">
        <v>0.8972</v>
      </c>
      <c r="U820" s="29">
        <v>-0.84021999999999997</v>
      </c>
      <c r="V820" s="29">
        <v>0.17646999999999999</v>
      </c>
      <c r="W820" s="29">
        <v>0.33333000000000002</v>
      </c>
      <c r="X820" s="30">
        <v>286.27</v>
      </c>
      <c r="Y820" s="29">
        <v>0.41026000000000001</v>
      </c>
      <c r="Z820" s="29">
        <v>0.53522999999999998</v>
      </c>
      <c r="AA820" s="29">
        <v>0.23</v>
      </c>
      <c r="AB820" s="30">
        <v>19</v>
      </c>
      <c r="AC820" s="29">
        <v>0.35714000000000001</v>
      </c>
      <c r="AD820" s="30">
        <v>51</v>
      </c>
      <c r="AE820" s="29">
        <v>1</v>
      </c>
      <c r="AF820" s="33">
        <v>8.468</v>
      </c>
      <c r="AG820" s="33">
        <v>12.202999999999999</v>
      </c>
      <c r="AH820" s="33">
        <v>21.72</v>
      </c>
      <c r="AI820" s="33">
        <v>60.801000000000002</v>
      </c>
      <c r="AJ820" s="33">
        <v>77.332999999999998</v>
      </c>
      <c r="AK820" s="34">
        <v>171</v>
      </c>
      <c r="AL820" s="29">
        <v>0.15686</v>
      </c>
      <c r="AM820" s="29">
        <v>0.84314</v>
      </c>
      <c r="AN820" s="50">
        <v>42081</v>
      </c>
      <c r="AO820" s="30">
        <v>183.6</v>
      </c>
      <c r="AP820" s="29">
        <v>0.10135</v>
      </c>
      <c r="AQ820" s="29">
        <v>0.21157999999999999</v>
      </c>
      <c r="AR820" s="29">
        <v>0</v>
      </c>
      <c r="AS820" s="54">
        <v>25</v>
      </c>
      <c r="AT820" s="29">
        <v>7.6920000000000002E-2</v>
      </c>
      <c r="AU820" s="29">
        <v>0.37839</v>
      </c>
      <c r="AV820" s="54">
        <v>20</v>
      </c>
      <c r="AW820" s="29">
        <v>0.26923000000000002</v>
      </c>
    </row>
    <row r="821" spans="1:49" x14ac:dyDescent="0.2">
      <c r="A821" s="17" t="str">
        <f t="shared" si="21"/>
        <v>LNQ</v>
      </c>
      <c r="B821" s="17" t="str">
        <f>IF(AND(OR(NOT(IsForecastDateRestricted),AND(D821&gt;=StartDate,D821&lt;=EndDate)),OR(NOT(IsTargetDateRestricted),AND(F821&gt;=FirstTargetDate,F821&lt;=EndTargetDate)),
OR(AND(Is1Week,E821="1 wk ahead inc death"),AND(Is2Week,E821="2 wk ahead inc death"),AND(Is3Week,E821="3 wk ahead inc death"),AND(Is4Week,E821="4 wk ahead inc death")),
OR(NOT(IsActiveModelsOnly),_xlfn.XLOOKUP(C821,'Model Analyzer'!B$4:B$100,'Model Analyzer'!C$4:C$100))),EvalData!C821,"NA")</f>
        <v>LNQ</v>
      </c>
      <c r="C821" s="17" t="s">
        <v>47</v>
      </c>
      <c r="D821" s="36" t="d">
        <v>2020-08-17</v>
      </c>
      <c r="E821" s="17" t="s">
        <v>38</v>
      </c>
      <c r="F821" s="36" t="d">
        <v>2020-09-12</v>
      </c>
      <c r="G821" s="30">
        <v>3176</v>
      </c>
      <c r="H821" s="32">
        <v>0.124</v>
      </c>
      <c r="I821" s="28">
        <v>0.13159999999999999</v>
      </c>
      <c r="J821" s="28">
        <v>0.13159999999999999</v>
      </c>
      <c r="K821" s="29">
        <v>0.75</v>
      </c>
      <c r="L821" s="30">
        <v>14</v>
      </c>
      <c r="M821" s="29">
        <v>0.58065</v>
      </c>
      <c r="N821" s="30">
        <v>51</v>
      </c>
      <c r="O821" s="30">
        <v>35.36</v>
      </c>
      <c r="P821" s="30">
        <v>1402.36</v>
      </c>
      <c r="Q821" s="30">
        <v>96.22</v>
      </c>
      <c r="R821" s="38">
        <v>0.27796999999999999</v>
      </c>
      <c r="S821" s="32">
        <v>-0.23299</v>
      </c>
      <c r="T821" s="29">
        <v>0.72038999999999997</v>
      </c>
      <c r="U821" s="29">
        <v>-0.62189000000000005</v>
      </c>
      <c r="V821" s="29">
        <v>0.41176000000000001</v>
      </c>
      <c r="W821" s="29">
        <v>0.11765</v>
      </c>
      <c r="X821" s="30">
        <v>197.64</v>
      </c>
      <c r="Y821" s="29">
        <v>0.30909999999999999</v>
      </c>
      <c r="Z821" s="29">
        <v>0.41189999999999999</v>
      </c>
      <c r="AA821" s="29">
        <v>0.38900000000000001</v>
      </c>
      <c r="AB821" s="30">
        <v>16</v>
      </c>
      <c r="AC821" s="29">
        <v>0.46428999999999998</v>
      </c>
      <c r="AD821" s="30">
        <v>51</v>
      </c>
      <c r="AE821" s="29">
        <v>1</v>
      </c>
      <c r="AF821" s="33">
        <v>13</v>
      </c>
      <c r="AG821" s="33">
        <v>15.605</v>
      </c>
      <c r="AH821" s="33">
        <v>60.5</v>
      </c>
      <c r="AI821" s="33">
        <v>152.88900000000001</v>
      </c>
      <c r="AJ821" s="33">
        <v>210.5</v>
      </c>
      <c r="AK821" s="34">
        <v>488</v>
      </c>
      <c r="AL821" s="29">
        <v>5.8819999999999997E-2</v>
      </c>
      <c r="AM821" s="29">
        <v>0.94118000000000002</v>
      </c>
      <c r="AN821" s="50">
        <v>56785</v>
      </c>
      <c r="AO821" s="30">
        <v>248.2</v>
      </c>
      <c r="AP821" s="29">
        <v>6.4659999999999995E-2</v>
      </c>
      <c r="AQ821" s="29">
        <v>0.13499</v>
      </c>
      <c r="AR821" s="29">
        <v>0</v>
      </c>
      <c r="AS821" s="54">
        <v>25</v>
      </c>
      <c r="AT821" s="29">
        <v>7.6920000000000002E-2</v>
      </c>
      <c r="AU821" s="29">
        <v>0.25174999999999997</v>
      </c>
      <c r="AV821" s="54">
        <v>24</v>
      </c>
      <c r="AW821" s="29">
        <v>0.11538</v>
      </c>
    </row>
    <row r="822" spans="1:49" x14ac:dyDescent="0.2">
      <c r="A822" s="17" t="str">
        <f t="shared" si="21"/>
        <v>MIT-CovAlliance</v>
      </c>
      <c r="B822" s="17" t="str">
        <f>IF(AND(OR(NOT(IsForecastDateRestricted),AND(D822&gt;=StartDate,D822&lt;=EndDate)),OR(NOT(IsTargetDateRestricted),AND(F822&gt;=FirstTargetDate,F822&lt;=EndTargetDate)),
OR(AND(Is1Week,E822="1 wk ahead inc death"),AND(Is2Week,E822="2 wk ahead inc death"),AND(Is3Week,E822="3 wk ahead inc death"),AND(Is4Week,E822="4 wk ahead inc death")),
OR(NOT(IsActiveModelsOnly),_xlfn.XLOOKUP(C822,'Model Analyzer'!B$4:B$100,'Model Analyzer'!C$4:C$100))),EvalData!C822,"NA")</f>
        <v>MIT-CovAlliance</v>
      </c>
      <c r="C822" s="17" t="s">
        <v>22</v>
      </c>
      <c r="D822" s="36" t="d">
        <v>2020-08-17</v>
      </c>
      <c r="E822" s="17" t="s">
        <v>38</v>
      </c>
      <c r="F822" s="36" t="d">
        <v>2020-09-12</v>
      </c>
      <c r="G822" s="30">
        <v>-8139</v>
      </c>
      <c r="H822" s="32">
        <v>-0.41099999999999998</v>
      </c>
      <c r="I822" s="28">
        <v>-0.33726</v>
      </c>
      <c r="J822" s="28">
        <v>-0.50888</v>
      </c>
      <c r="K822" s="29">
        <v>0</v>
      </c>
      <c r="L822" s="30">
        <v>27</v>
      </c>
      <c r="M822" s="29">
        <v>0.16128999999999999</v>
      </c>
      <c r="N822" s="30">
        <v>51</v>
      </c>
      <c r="O822" s="30">
        <v>53.58</v>
      </c>
      <c r="P822" s="30">
        <v>7359.92</v>
      </c>
      <c r="Q822" s="30">
        <v>220.47</v>
      </c>
      <c r="R822" s="38">
        <v>0.33550999999999997</v>
      </c>
      <c r="S822" s="32">
        <v>-0.11718000000000001</v>
      </c>
      <c r="T822" s="29">
        <v>1.1295200000000001</v>
      </c>
      <c r="U822" s="29">
        <v>-0.69918999999999998</v>
      </c>
      <c r="V822" s="29">
        <v>0.37254999999999999</v>
      </c>
      <c r="W822" s="29">
        <v>0.33333000000000002</v>
      </c>
      <c r="X822" s="30">
        <v>525.58000000000004</v>
      </c>
      <c r="Y822" s="29">
        <v>0.48775000000000002</v>
      </c>
      <c r="Z822" s="29">
        <v>0.54425999999999997</v>
      </c>
      <c r="AA822" s="29">
        <v>0.187</v>
      </c>
      <c r="AB822" s="30">
        <v>22</v>
      </c>
      <c r="AC822" s="29">
        <v>0.25</v>
      </c>
      <c r="AD822" s="30">
        <v>51</v>
      </c>
      <c r="AE822" s="29">
        <v>0.90195999999999998</v>
      </c>
      <c r="AF822" s="33">
        <v>15.663</v>
      </c>
      <c r="AG822" s="33">
        <v>15.972</v>
      </c>
      <c r="AH822" s="33">
        <v>16.512</v>
      </c>
      <c r="AI822" s="33">
        <v>21.442</v>
      </c>
      <c r="AJ822" s="33">
        <v>20.486000000000001</v>
      </c>
      <c r="AK822" s="34">
        <v>24.643000000000001</v>
      </c>
      <c r="AL822" s="29">
        <v>1.9609999999999999E-2</v>
      </c>
      <c r="AM822" s="29">
        <v>0.88234999999999997</v>
      </c>
      <c r="AN822" s="50">
        <v>76771</v>
      </c>
      <c r="AO822" s="30">
        <v>265.3</v>
      </c>
      <c r="AP822" s="29">
        <v>0.10675</v>
      </c>
      <c r="AQ822" s="29">
        <v>0.22286</v>
      </c>
      <c r="AR822" s="29">
        <v>0</v>
      </c>
      <c r="AS822" s="54">
        <v>25</v>
      </c>
      <c r="AT822" s="29">
        <v>7.6920000000000002E-2</v>
      </c>
      <c r="AU822" s="29">
        <v>0.34549000000000002</v>
      </c>
      <c r="AV822" s="54">
        <v>22</v>
      </c>
      <c r="AW822" s="29">
        <v>0.19231000000000001</v>
      </c>
    </row>
    <row r="823" spans="1:49" x14ac:dyDescent="0.2">
      <c r="A823" s="17" t="str">
        <f t="shared" si="21"/>
        <v>MOBS</v>
      </c>
      <c r="B823" s="17" t="str">
        <f>IF(AND(OR(NOT(IsForecastDateRestricted),AND(D823&gt;=StartDate,D823&lt;=EndDate)),OR(NOT(IsTargetDateRestricted),AND(F823&gt;=FirstTargetDate,F823&lt;=EndTargetDate)),
OR(AND(Is1Week,E823="1 wk ahead inc death"),AND(Is2Week,E823="2 wk ahead inc death"),AND(Is3Week,E823="3 wk ahead inc death"),AND(Is4Week,E823="4 wk ahead inc death")),
OR(NOT(IsActiveModelsOnly),_xlfn.XLOOKUP(C823,'Model Analyzer'!B$4:B$100,'Model Analyzer'!C$4:C$100))),EvalData!C823,"NA")</f>
        <v>MOBS</v>
      </c>
      <c r="C823" s="17" t="s">
        <v>24</v>
      </c>
      <c r="D823" s="36" t="d">
        <v>2020-08-17</v>
      </c>
      <c r="E823" s="17" t="s">
        <v>38</v>
      </c>
      <c r="F823" s="36" t="d">
        <v>2020-09-12</v>
      </c>
      <c r="G823" s="30">
        <v>-4191</v>
      </c>
      <c r="H823" s="32">
        <v>-0.191</v>
      </c>
      <c r="I823" s="28">
        <v>-0.17366000000000001</v>
      </c>
      <c r="J823" s="28">
        <v>-0.21016000000000001</v>
      </c>
      <c r="K823" s="29">
        <v>0.75</v>
      </c>
      <c r="L823" s="30">
        <v>21</v>
      </c>
      <c r="M823" s="29">
        <v>0.35483999999999999</v>
      </c>
      <c r="N823" s="30">
        <v>50</v>
      </c>
      <c r="O823" s="30">
        <v>8.7899999999999991</v>
      </c>
      <c r="P823" s="30">
        <v>1659.09</v>
      </c>
      <c r="Q823" s="30">
        <v>114.38</v>
      </c>
      <c r="R823" s="38">
        <v>0.28312999999999999</v>
      </c>
      <c r="S823" s="32">
        <v>-0.214</v>
      </c>
      <c r="T823" s="29">
        <v>0.45489000000000002</v>
      </c>
      <c r="U823" s="29">
        <v>-0.2019</v>
      </c>
      <c r="V823" s="29">
        <v>0.42</v>
      </c>
      <c r="W823" s="29">
        <v>0.1</v>
      </c>
      <c r="X823" s="30">
        <v>215.04</v>
      </c>
      <c r="Y823" s="29">
        <v>0.32417000000000001</v>
      </c>
      <c r="Z823" s="29">
        <v>0.33382000000000001</v>
      </c>
      <c r="AA823" s="29">
        <v>0.51200000000000001</v>
      </c>
      <c r="AB823" s="30">
        <v>13</v>
      </c>
      <c r="AC823" s="29">
        <v>0.57142999999999999</v>
      </c>
      <c r="AD823" s="30">
        <v>50</v>
      </c>
      <c r="AE823" s="29">
        <v>0.84</v>
      </c>
      <c r="AF823" s="33">
        <v>2.2879999999999998</v>
      </c>
      <c r="AG823" s="33">
        <v>2.9079999999999999</v>
      </c>
      <c r="AH823" s="33">
        <v>3.806</v>
      </c>
      <c r="AI823" s="33">
        <v>67.796000000000006</v>
      </c>
      <c r="AJ823" s="33">
        <v>7.19</v>
      </c>
      <c r="AK823" s="34">
        <v>17.22</v>
      </c>
      <c r="AL823" s="29">
        <v>0.24</v>
      </c>
      <c r="AM823" s="29">
        <v>0.16</v>
      </c>
      <c r="AN823" s="50">
        <v>58756</v>
      </c>
      <c r="AO823" s="30">
        <v>158.30000000000001</v>
      </c>
      <c r="AP823" s="29">
        <v>0.38585000000000003</v>
      </c>
      <c r="AQ823" s="29">
        <v>0.80554000000000003</v>
      </c>
      <c r="AR823" s="29">
        <v>0.45400000000000001</v>
      </c>
      <c r="AS823" s="54">
        <v>7</v>
      </c>
      <c r="AT823" s="29">
        <v>0.76922999999999997</v>
      </c>
      <c r="AU823" s="29">
        <v>0.82979999999999998</v>
      </c>
      <c r="AV823" s="54">
        <v>7</v>
      </c>
      <c r="AW823" s="29">
        <v>0.76922999999999997</v>
      </c>
    </row>
    <row r="824" spans="1:49" x14ac:dyDescent="0.2">
      <c r="A824" s="17" t="str">
        <f t="shared" si="21"/>
        <v>NotreDame-Mobility</v>
      </c>
      <c r="B824" s="17" t="str">
        <f>IF(AND(OR(NOT(IsForecastDateRestricted),AND(D824&gt;=StartDate,D824&lt;=EndDate)),OR(NOT(IsTargetDateRestricted),AND(F824&gt;=FirstTargetDate,F824&lt;=EndTargetDate)),
OR(AND(Is1Week,E824="1 wk ahead inc death"),AND(Is2Week,E824="2 wk ahead inc death"),AND(Is3Week,E824="3 wk ahead inc death"),AND(Is4Week,E824="4 wk ahead inc death")),
OR(NOT(IsActiveModelsOnly),_xlfn.XLOOKUP(C824,'Model Analyzer'!B$4:B$100,'Model Analyzer'!C$4:C$100))),EvalData!C824,"NA")</f>
        <v>NotreDame-Mobility</v>
      </c>
      <c r="C824" s="17" t="s">
        <v>25</v>
      </c>
      <c r="D824" s="36" t="d">
        <v>2020-08-17</v>
      </c>
      <c r="E824" s="17" t="s">
        <v>38</v>
      </c>
      <c r="F824" s="36" t="d">
        <v>2020-09-12</v>
      </c>
      <c r="G824" s="26">
        <v>4457</v>
      </c>
      <c r="H824" s="27">
        <v>0.16900000000000001</v>
      </c>
      <c r="I824" s="28">
        <v>0.18468000000000001</v>
      </c>
      <c r="J824" s="28">
        <v>0.18468000000000001</v>
      </c>
      <c r="K824" s="29">
        <v>0.75</v>
      </c>
      <c r="L824" s="30">
        <v>18</v>
      </c>
      <c r="M824" s="29">
        <v>0.45161000000000001</v>
      </c>
      <c r="N824" s="30">
        <v>51</v>
      </c>
      <c r="O824" s="26">
        <v>17.850000000000001</v>
      </c>
      <c r="P824" s="26">
        <v>4317.46</v>
      </c>
      <c r="Q824" s="26">
        <v>163.33000000000001</v>
      </c>
      <c r="R824" s="31">
        <v>0.30803000000000003</v>
      </c>
      <c r="S824" s="32">
        <v>0.18189</v>
      </c>
      <c r="T824" s="29">
        <v>0.71038000000000001</v>
      </c>
      <c r="U824" s="29">
        <v>0.16725000000000001</v>
      </c>
      <c r="V824" s="29">
        <v>0.35293999999999998</v>
      </c>
      <c r="W824" s="29">
        <v>0.23529</v>
      </c>
      <c r="X824" s="30">
        <v>361.54</v>
      </c>
      <c r="Y824" s="29">
        <v>0.54451000000000005</v>
      </c>
      <c r="Z824" s="29">
        <v>0.42806</v>
      </c>
      <c r="AA824" s="29">
        <v>0.373</v>
      </c>
      <c r="AB824" s="30">
        <v>17</v>
      </c>
      <c r="AC824" s="29">
        <v>0.42857000000000001</v>
      </c>
      <c r="AD824" s="30">
        <v>51</v>
      </c>
      <c r="AE824" s="29">
        <v>0.94118000000000002</v>
      </c>
      <c r="AF824" s="33">
        <v>4.4470000000000001</v>
      </c>
      <c r="AG824" s="33">
        <v>6.9379999999999997</v>
      </c>
      <c r="AH824" s="33">
        <v>21.088999999999999</v>
      </c>
      <c r="AI824" s="33">
        <v>107.276</v>
      </c>
      <c r="AJ824" s="33">
        <v>144.667</v>
      </c>
      <c r="AK824" s="34">
        <v>250</v>
      </c>
      <c r="AL824" s="29">
        <v>0.25490000000000002</v>
      </c>
      <c r="AM824" s="29">
        <v>0.56862999999999997</v>
      </c>
      <c r="AN824" s="50">
        <v>54881</v>
      </c>
      <c r="AO824" s="30">
        <v>249.6</v>
      </c>
      <c r="AP824" s="29">
        <v>0.15347</v>
      </c>
      <c r="AQ824" s="29">
        <v>0.32039000000000001</v>
      </c>
      <c r="AR824" s="29">
        <v>0.124</v>
      </c>
      <c r="AS824" s="54">
        <v>20</v>
      </c>
      <c r="AT824" s="29">
        <v>0.26923000000000002</v>
      </c>
      <c r="AU824" s="29">
        <v>0.52885000000000004</v>
      </c>
      <c r="AV824" s="54">
        <v>17</v>
      </c>
      <c r="AW824" s="29">
        <v>0.38462000000000002</v>
      </c>
    </row>
    <row r="825" spans="1:49" x14ac:dyDescent="0.2">
      <c r="A825" s="17" t="str">
        <f t="shared" si="21"/>
        <v>Oliver Wyman</v>
      </c>
      <c r="B825" s="17" t="str">
        <f>IF(AND(OR(NOT(IsForecastDateRestricted),AND(D825&gt;=StartDate,D825&lt;=EndDate)),OR(NOT(IsTargetDateRestricted),AND(F825&gt;=FirstTargetDate,F825&lt;=EndTargetDate)),
OR(AND(Is1Week,E825="1 wk ahead inc death"),AND(Is2Week,E825="2 wk ahead inc death"),AND(Is3Week,E825="3 wk ahead inc death"),AND(Is4Week,E825="4 wk ahead inc death")),
OR(NOT(IsActiveModelsOnly),_xlfn.XLOOKUP(C825,'Model Analyzer'!B$4:B$100,'Model Analyzer'!C$4:C$100))),EvalData!C825,"NA")</f>
        <v>Oliver Wyman</v>
      </c>
      <c r="C825" s="17" t="s">
        <v>26</v>
      </c>
      <c r="D825" s="36" t="d">
        <v>2020-08-17</v>
      </c>
      <c r="E825" s="17" t="s">
        <v>38</v>
      </c>
      <c r="F825" s="36" t="d">
        <v>2020-09-12</v>
      </c>
      <c r="G825" s="30">
        <v>384</v>
      </c>
      <c r="H825" s="32">
        <v>1.6E-2</v>
      </c>
      <c r="I825" s="28">
        <v>1.5910000000000001E-2</v>
      </c>
      <c r="J825" s="28">
        <v>1.5910000000000001E-2</v>
      </c>
      <c r="K825" s="29">
        <v>1</v>
      </c>
      <c r="L825" s="30">
        <v>2</v>
      </c>
      <c r="M825" s="29">
        <v>0.96774000000000004</v>
      </c>
      <c r="N825" s="30">
        <v>51</v>
      </c>
      <c r="O825" s="30">
        <v>7.36</v>
      </c>
      <c r="P825" s="30">
        <v>707.7</v>
      </c>
      <c r="Q825" s="30">
        <v>57</v>
      </c>
      <c r="R825" s="38">
        <v>0.12669</v>
      </c>
      <c r="S825" s="32">
        <v>-1.242E-2</v>
      </c>
      <c r="T825" s="29">
        <v>0.34643000000000002</v>
      </c>
      <c r="U825" s="29">
        <v>3.2309999999999998E-2</v>
      </c>
      <c r="V825" s="29">
        <v>0.62744999999999995</v>
      </c>
      <c r="W825" s="29">
        <v>5.8819999999999997E-2</v>
      </c>
      <c r="X825" s="30">
        <v>139.27000000000001</v>
      </c>
      <c r="Y825" s="29">
        <v>0.30248000000000003</v>
      </c>
      <c r="Z825" s="29">
        <v>0.23183000000000001</v>
      </c>
      <c r="AA825" s="29">
        <v>0.86</v>
      </c>
      <c r="AB825" s="30">
        <v>2</v>
      </c>
      <c r="AC825" s="29">
        <v>0.96428999999999998</v>
      </c>
      <c r="AD825" s="30">
        <v>51</v>
      </c>
      <c r="AE825" s="29">
        <v>1</v>
      </c>
      <c r="AF825" s="33">
        <v>2.8460000000000001</v>
      </c>
      <c r="AG825" s="33">
        <v>3.4049999999999998</v>
      </c>
      <c r="AH825" s="33">
        <v>6.9370000000000003</v>
      </c>
      <c r="AI825" s="33">
        <v>46.686999999999998</v>
      </c>
      <c r="AJ825" s="33">
        <v>33</v>
      </c>
      <c r="AK825" s="34">
        <v>168</v>
      </c>
      <c r="AL825" s="29">
        <v>0.23529</v>
      </c>
      <c r="AM825" s="29">
        <v>0.39216000000000001</v>
      </c>
      <c r="AN825" s="50">
        <v>33501</v>
      </c>
      <c r="AO825" s="30">
        <v>132.30000000000001</v>
      </c>
      <c r="AP825" s="29">
        <v>0.27016000000000001</v>
      </c>
      <c r="AQ825" s="29">
        <v>0.56401999999999997</v>
      </c>
      <c r="AR825" s="29">
        <v>0.39200000000000002</v>
      </c>
      <c r="AS825" s="54">
        <v>9</v>
      </c>
      <c r="AT825" s="29">
        <v>0.69230999999999998</v>
      </c>
      <c r="AU825" s="29">
        <v>0.80991999999999997</v>
      </c>
      <c r="AV825" s="54">
        <v>8</v>
      </c>
      <c r="AW825" s="29">
        <v>0.73077000000000003</v>
      </c>
    </row>
    <row r="826" spans="1:49" x14ac:dyDescent="0.2">
      <c r="A826" s="17" t="str">
        <f t="shared" si="21"/>
        <v>PSI</v>
      </c>
      <c r="B826" s="17" t="str">
        <f>IF(AND(OR(NOT(IsForecastDateRestricted),AND(D826&gt;=StartDate,D826&lt;=EndDate)),OR(NOT(IsTargetDateRestricted),AND(F826&gt;=FirstTargetDate,F826&lt;=EndTargetDate)),
OR(AND(Is1Week,E826="1 wk ahead inc death"),AND(Is2Week,E826="2 wk ahead inc death"),AND(Is3Week,E826="3 wk ahead inc death"),AND(Is4Week,E826="4 wk ahead inc death")),
OR(NOT(IsActiveModelsOnly),_xlfn.XLOOKUP(C826,'Model Analyzer'!B$4:B$100,'Model Analyzer'!C$4:C$100))),EvalData!C826,"NA")</f>
        <v>PSI</v>
      </c>
      <c r="C826" s="17" t="s">
        <v>27</v>
      </c>
      <c r="D826" s="36" t="d">
        <v>2020-08-17</v>
      </c>
      <c r="E826" s="17" t="s">
        <v>38</v>
      </c>
      <c r="F826" s="36" t="d">
        <v>2020-09-12</v>
      </c>
      <c r="G826" s="30">
        <v>-2335</v>
      </c>
      <c r="H826" s="32">
        <v>-0.10199999999999999</v>
      </c>
      <c r="I826" s="28">
        <v>-9.6759999999999999E-2</v>
      </c>
      <c r="J826" s="28">
        <v>-0.10712000000000001</v>
      </c>
      <c r="K826" s="29">
        <v>0.75</v>
      </c>
      <c r="L826" s="30">
        <v>13</v>
      </c>
      <c r="M826" s="29">
        <v>0.6129</v>
      </c>
      <c r="N826" s="30">
        <v>51</v>
      </c>
      <c r="O826" s="30">
        <v>69</v>
      </c>
      <c r="P826" s="30">
        <v>14163.51</v>
      </c>
      <c r="Q826" s="30">
        <v>258.67</v>
      </c>
      <c r="R826" s="38">
        <v>0.52481</v>
      </c>
      <c r="S826" s="32">
        <v>-6.7210000000000006E-2</v>
      </c>
      <c r="T826" s="29">
        <v>3.0894200000000001</v>
      </c>
      <c r="U826" s="29">
        <v>-2.3289300000000002</v>
      </c>
      <c r="V826" s="29">
        <v>0.27450999999999998</v>
      </c>
      <c r="W826" s="29">
        <v>0.41176000000000001</v>
      </c>
      <c r="X826" s="30">
        <v>511.62</v>
      </c>
      <c r="Y826" s="29">
        <v>0.65503</v>
      </c>
      <c r="Z826" s="29">
        <v>0.63892000000000004</v>
      </c>
      <c r="AA826" s="29">
        <v>0.13800000000000001</v>
      </c>
      <c r="AB826" s="30">
        <v>23</v>
      </c>
      <c r="AC826" s="29">
        <v>0.21429000000000001</v>
      </c>
      <c r="AD826" s="30">
        <v>51</v>
      </c>
      <c r="AE826" s="29">
        <v>0.43136999999999998</v>
      </c>
      <c r="AF826" s="33">
        <v>1.339</v>
      </c>
      <c r="AG826" s="33">
        <v>1.52</v>
      </c>
      <c r="AH826" s="33">
        <v>1.8740000000000001</v>
      </c>
      <c r="AI826" s="33">
        <v>17.667000000000002</v>
      </c>
      <c r="AJ826" s="33">
        <v>11.5</v>
      </c>
      <c r="AK826" s="34">
        <v>30</v>
      </c>
      <c r="AL826" s="29">
        <v>7.843E-2</v>
      </c>
      <c r="AM826" s="29">
        <v>0.13725000000000001</v>
      </c>
      <c r="AN826" s="50">
        <v>386465</v>
      </c>
      <c r="AO826" s="30">
        <v>791.8</v>
      </c>
      <c r="AP826" s="29">
        <v>0.51432</v>
      </c>
      <c r="AQ826" s="29">
        <v>1</v>
      </c>
      <c r="AR826" s="29">
        <v>0.22700000000000001</v>
      </c>
      <c r="AS826" s="54">
        <v>13</v>
      </c>
      <c r="AT826" s="29">
        <v>0.53846000000000005</v>
      </c>
      <c r="AU826" s="29">
        <v>0.45407999999999998</v>
      </c>
      <c r="AV826" s="54">
        <v>18</v>
      </c>
      <c r="AW826" s="29">
        <v>0.34615000000000001</v>
      </c>
    </row>
    <row r="827" spans="1:49" x14ac:dyDescent="0.2">
      <c r="A827" s="17" t="str">
        <f t="shared" si="21"/>
        <v>QJHong</v>
      </c>
      <c r="B827" s="17" t="str">
        <f>IF(AND(OR(NOT(IsForecastDateRestricted),AND(D827&gt;=StartDate,D827&lt;=EndDate)),OR(NOT(IsTargetDateRestricted),AND(F827&gt;=FirstTargetDate,F827&lt;=EndTargetDate)),
OR(AND(Is1Week,E827="1 wk ahead inc death"),AND(Is2Week,E827="2 wk ahead inc death"),AND(Is3Week,E827="3 wk ahead inc death"),AND(Is4Week,E827="4 wk ahead inc death")),
OR(NOT(IsActiveModelsOnly),_xlfn.XLOOKUP(C827,'Model Analyzer'!B$4:B$100,'Model Analyzer'!C$4:C$100))),EvalData!C827,"NA")</f>
        <v>QJHong</v>
      </c>
      <c r="C827" s="17" t="s">
        <v>28</v>
      </c>
      <c r="D827" s="36" t="d">
        <v>2020-08-17</v>
      </c>
      <c r="E827" s="17" t="s">
        <v>38</v>
      </c>
      <c r="F827" s="36" t="d">
        <v>2020-09-12</v>
      </c>
      <c r="G827" s="30">
        <v>943</v>
      </c>
      <c r="H827" s="32">
        <v>3.7999999999999999E-2</v>
      </c>
      <c r="I827" s="28">
        <v>3.9079999999999997E-2</v>
      </c>
      <c r="J827" s="28">
        <v>3.9079999999999997E-2</v>
      </c>
      <c r="K827" s="29">
        <v>1</v>
      </c>
      <c r="L827" s="30">
        <v>5</v>
      </c>
      <c r="M827" s="29">
        <v>0.87097000000000002</v>
      </c>
      <c r="O827" s="30"/>
      <c r="P827" s="30"/>
      <c r="Q827" s="30"/>
      <c r="R827" s="38"/>
    </row>
    <row r="828" spans="1:49" x14ac:dyDescent="0.2">
      <c r="A828" s="17" t="str">
        <f t="shared" si="21"/>
        <v>RPI-UW</v>
      </c>
      <c r="B828" s="17" t="str">
        <f>IF(AND(OR(NOT(IsForecastDateRestricted),AND(D828&gt;=StartDate,D828&lt;=EndDate)),OR(NOT(IsTargetDateRestricted),AND(F828&gt;=FirstTargetDate,F828&lt;=EndTargetDate)),
OR(AND(Is1Week,E828="1 wk ahead inc death"),AND(Is2Week,E828="2 wk ahead inc death"),AND(Is3Week,E828="3 wk ahead inc death"),AND(Is4Week,E828="4 wk ahead inc death")),
OR(NOT(IsActiveModelsOnly),_xlfn.XLOOKUP(C828,'Model Analyzer'!B$4:B$100,'Model Analyzer'!C$4:C$100))),EvalData!C828,"NA")</f>
        <v>RPI-UW</v>
      </c>
      <c r="C828" s="17" t="s">
        <v>49</v>
      </c>
      <c r="D828" s="36" t="d">
        <v>2020-08-17</v>
      </c>
      <c r="E828" s="17" t="s">
        <v>38</v>
      </c>
      <c r="F828" s="36" t="d">
        <v>2020-09-12</v>
      </c>
      <c r="G828" s="30">
        <v>20424</v>
      </c>
      <c r="H828" s="32">
        <v>0.61299999999999999</v>
      </c>
      <c r="I828" s="28">
        <v>0.84631000000000001</v>
      </c>
      <c r="J828" s="28">
        <v>0.84631000000000001</v>
      </c>
      <c r="K828" s="29">
        <v>0</v>
      </c>
      <c r="L828" s="30">
        <v>31</v>
      </c>
      <c r="M828" s="29">
        <v>3.2259999999999997E-2</v>
      </c>
      <c r="N828" s="30">
        <v>32</v>
      </c>
      <c r="O828" s="30">
        <v>15.74</v>
      </c>
      <c r="P828" s="30">
        <v>24829.91</v>
      </c>
      <c r="Q828" s="30">
        <v>648.16</v>
      </c>
      <c r="R828" s="38">
        <v>0.40122999999999998</v>
      </c>
      <c r="S828" s="32">
        <v>0.45491999999999999</v>
      </c>
      <c r="T828" s="29">
        <v>0.94771000000000005</v>
      </c>
      <c r="U828" s="29">
        <v>0.47091</v>
      </c>
      <c r="V828" s="29">
        <v>0.25</v>
      </c>
      <c r="W828" s="29">
        <v>0.34375</v>
      </c>
      <c r="X828" s="30">
        <v>1370.6</v>
      </c>
      <c r="Y828" s="29">
        <v>0.78410000000000002</v>
      </c>
      <c r="Z828" s="29">
        <v>0.53985000000000005</v>
      </c>
      <c r="AA828" s="29">
        <v>3.1E-2</v>
      </c>
      <c r="AB828" s="30">
        <v>28</v>
      </c>
      <c r="AC828" s="29">
        <v>3.5709999999999999E-2</v>
      </c>
      <c r="AD828" s="30">
        <v>32</v>
      </c>
      <c r="AE828" s="29">
        <v>0.5625</v>
      </c>
      <c r="AF828" s="33">
        <v>1.8620000000000001</v>
      </c>
      <c r="AG828" s="33">
        <v>2.2200000000000002</v>
      </c>
      <c r="AH828" s="33">
        <v>2.89</v>
      </c>
      <c r="AI828" s="33">
        <v>16.347000000000001</v>
      </c>
      <c r="AJ828" s="33">
        <v>3.806</v>
      </c>
      <c r="AK828" s="34">
        <v>10.566000000000001</v>
      </c>
      <c r="AL828" s="29">
        <v>9.375E-2</v>
      </c>
      <c r="AM828" s="29">
        <v>9.375E-2</v>
      </c>
      <c r="AN828" s="50">
        <v>307106</v>
      </c>
      <c r="AO828" s="30">
        <v>254</v>
      </c>
      <c r="AP828" s="29">
        <v>0.48354000000000003</v>
      </c>
      <c r="AQ828" s="29">
        <v>1</v>
      </c>
      <c r="AR828" s="29">
        <v>0.248</v>
      </c>
      <c r="AS828" s="54">
        <v>11</v>
      </c>
      <c r="AT828" s="29">
        <v>0.61538000000000004</v>
      </c>
      <c r="AU828" s="29">
        <v>0.37152000000000002</v>
      </c>
      <c r="AV828" s="54">
        <v>21</v>
      </c>
      <c r="AW828" s="29">
        <v>0.23077</v>
      </c>
    </row>
    <row r="829" spans="1:49" x14ac:dyDescent="0.2">
      <c r="A829" s="17" t="str">
        <f t="shared" si="21"/>
        <v>STH</v>
      </c>
      <c r="B829" s="17" t="str">
        <f>IF(AND(OR(NOT(IsForecastDateRestricted),AND(D829&gt;=StartDate,D829&lt;=EndDate)),OR(NOT(IsTargetDateRestricted),AND(F829&gt;=FirstTargetDate,F829&lt;=EndTargetDate)),
OR(AND(Is1Week,E829="1 wk ahead inc death"),AND(Is2Week,E829="2 wk ahead inc death"),AND(Is3Week,E829="3 wk ahead inc death"),AND(Is4Week,E829="4 wk ahead inc death")),
OR(NOT(IsActiveModelsOnly),_xlfn.XLOOKUP(C829,'Model Analyzer'!B$4:B$100,'Model Analyzer'!C$4:C$100))),EvalData!C829,"NA")</f>
        <v>STH</v>
      </c>
      <c r="C829" s="17" t="s">
        <v>42</v>
      </c>
      <c r="D829" s="36" t="d">
        <v>2020-08-17</v>
      </c>
      <c r="E829" s="17" t="s">
        <v>38</v>
      </c>
      <c r="F829" s="36" t="d">
        <v>2020-09-12</v>
      </c>
      <c r="G829" s="30">
        <v>339</v>
      </c>
      <c r="H829" s="32">
        <v>1.4E-2</v>
      </c>
      <c r="I829" s="28">
        <v>1.405E-2</v>
      </c>
      <c r="J829" s="28">
        <v>1.405E-2</v>
      </c>
      <c r="K829" s="29">
        <v>1</v>
      </c>
      <c r="L829" s="30">
        <v>1</v>
      </c>
      <c r="M829" s="29">
        <v>1</v>
      </c>
      <c r="O829" s="30"/>
      <c r="P829" s="30"/>
      <c r="Q829" s="30"/>
      <c r="R829" s="38"/>
    </row>
    <row r="830" spans="1:49" x14ac:dyDescent="0.2">
      <c r="A830" s="17" t="str">
        <f t="shared" si="21"/>
        <v>UA</v>
      </c>
      <c r="B830" s="17" t="str">
        <f>IF(AND(OR(NOT(IsForecastDateRestricted),AND(D830&gt;=StartDate,D830&lt;=EndDate)),OR(NOT(IsTargetDateRestricted),AND(F830&gt;=FirstTargetDate,F830&lt;=EndTargetDate)),
OR(AND(Is1Week,E830="1 wk ahead inc death"),AND(Is2Week,E830="2 wk ahead inc death"),AND(Is3Week,E830="3 wk ahead inc death"),AND(Is4Week,E830="4 wk ahead inc death")),
OR(NOT(IsActiveModelsOnly),_xlfn.XLOOKUP(C830,'Model Analyzer'!B$4:B$100,'Model Analyzer'!C$4:C$100))),EvalData!C830,"NA")</f>
        <v>UA</v>
      </c>
      <c r="C830" s="17" t="s">
        <v>29</v>
      </c>
      <c r="D830" s="36" t="d">
        <v>2020-08-17</v>
      </c>
      <c r="E830" s="17" t="s">
        <v>38</v>
      </c>
      <c r="F830" s="36" t="d">
        <v>2020-09-12</v>
      </c>
      <c r="G830" s="30">
        <v>3219</v>
      </c>
      <c r="H830" s="32">
        <v>0.125</v>
      </c>
      <c r="I830" s="28">
        <v>0.13339000000000001</v>
      </c>
      <c r="J830" s="28">
        <v>0.13339000000000001</v>
      </c>
      <c r="K830" s="29">
        <v>0.75</v>
      </c>
      <c r="L830" s="30">
        <v>15</v>
      </c>
      <c r="M830" s="29">
        <v>0.54839000000000004</v>
      </c>
      <c r="N830" s="30">
        <v>51</v>
      </c>
      <c r="O830" s="30">
        <v>8.0500000000000007</v>
      </c>
      <c r="P830" s="30">
        <v>3044.23</v>
      </c>
      <c r="Q830" s="30">
        <v>113.14</v>
      </c>
      <c r="R830" s="38">
        <v>0.14957999999999999</v>
      </c>
      <c r="S830" s="32">
        <v>-4.8590000000000001E-2</v>
      </c>
      <c r="T830" s="29">
        <v>0.37712000000000001</v>
      </c>
      <c r="U830" s="29">
        <v>7.2050000000000003E-2</v>
      </c>
      <c r="V830" s="29">
        <v>0.64705999999999997</v>
      </c>
      <c r="W830" s="29">
        <v>7.843E-2</v>
      </c>
      <c r="X830" s="30">
        <v>436.94</v>
      </c>
      <c r="Y830" s="29">
        <v>0.34128999999999998</v>
      </c>
      <c r="Z830" s="29">
        <v>0.25429000000000002</v>
      </c>
      <c r="AA830" s="29">
        <v>0.75800000000000001</v>
      </c>
      <c r="AB830" s="30">
        <v>6</v>
      </c>
      <c r="AC830" s="29">
        <v>0.82142999999999999</v>
      </c>
      <c r="AD830" s="30">
        <v>51</v>
      </c>
      <c r="AE830" s="29">
        <v>0.96077999999999997</v>
      </c>
      <c r="AF830" s="33">
        <v>2.4950000000000001</v>
      </c>
      <c r="AG830" s="33">
        <v>3.0339999999999998</v>
      </c>
      <c r="AH830" s="33">
        <v>4.78</v>
      </c>
      <c r="AI830" s="33">
        <v>7.9980000000000002</v>
      </c>
      <c r="AJ830" s="33">
        <v>8.782</v>
      </c>
      <c r="AK830" s="34">
        <v>20.5</v>
      </c>
      <c r="AL830" s="29">
        <v>0.31373000000000001</v>
      </c>
      <c r="AM830" s="29">
        <v>0.17646999999999999</v>
      </c>
      <c r="AN830" s="50">
        <v>32594</v>
      </c>
      <c r="AO830" s="30">
        <v>137.9</v>
      </c>
      <c r="AP830" s="29">
        <v>0.34826000000000001</v>
      </c>
      <c r="AQ830" s="29">
        <v>0.72706000000000004</v>
      </c>
      <c r="AR830" s="29">
        <v>0.495</v>
      </c>
      <c r="AS830" s="54">
        <v>4</v>
      </c>
      <c r="AT830" s="29">
        <v>0.88461999999999996</v>
      </c>
      <c r="AU830" s="29">
        <v>0.92549999999999999</v>
      </c>
      <c r="AV830" s="54">
        <v>3</v>
      </c>
      <c r="AW830" s="29">
        <v>0.92308000000000001</v>
      </c>
    </row>
    <row r="831" spans="1:49" x14ac:dyDescent="0.2">
      <c r="A831" s="17" t="str">
        <f t="shared" si="21"/>
        <v>UCLA</v>
      </c>
      <c r="B831" s="17" t="str">
        <f>IF(AND(OR(NOT(IsForecastDateRestricted),AND(D831&gt;=StartDate,D831&lt;=EndDate)),OR(NOT(IsTargetDateRestricted),AND(F831&gt;=FirstTargetDate,F831&lt;=EndTargetDate)),
OR(AND(Is1Week,E831="1 wk ahead inc death"),AND(Is2Week,E831="2 wk ahead inc death"),AND(Is3Week,E831="3 wk ahead inc death"),AND(Is4Week,E831="4 wk ahead inc death")),
OR(NOT(IsActiveModelsOnly),_xlfn.XLOOKUP(C831,'Model Analyzer'!B$4:B$100,'Model Analyzer'!C$4:C$100))),EvalData!C831,"NA")</f>
        <v>UCLA</v>
      </c>
      <c r="C831" s="17" t="s">
        <v>30</v>
      </c>
      <c r="D831" s="36" t="d">
        <v>2020-08-17</v>
      </c>
      <c r="E831" s="17" t="s">
        <v>38</v>
      </c>
      <c r="F831" s="36" t="d">
        <v>2020-09-12</v>
      </c>
      <c r="G831" s="30">
        <v>894</v>
      </c>
      <c r="H831" s="32">
        <v>3.5999999999999997E-2</v>
      </c>
      <c r="I831" s="28">
        <v>3.7039999999999997E-2</v>
      </c>
      <c r="J831" s="28">
        <v>3.7039999999999997E-2</v>
      </c>
      <c r="K831" s="29">
        <v>1</v>
      </c>
      <c r="L831" s="30">
        <v>4</v>
      </c>
      <c r="M831" s="29">
        <v>0.90322999999999998</v>
      </c>
      <c r="N831" s="30">
        <v>51</v>
      </c>
      <c r="O831" s="30">
        <v>13.51</v>
      </c>
      <c r="P831" s="30">
        <v>2002.56</v>
      </c>
      <c r="Q831" s="30">
        <v>106.12</v>
      </c>
      <c r="R831" s="38">
        <v>0.25928000000000001</v>
      </c>
      <c r="S831" s="32">
        <v>-0.19685</v>
      </c>
      <c r="T831" s="29">
        <v>0.58265999999999996</v>
      </c>
      <c r="U831" s="29">
        <v>-0.33378000000000002</v>
      </c>
      <c r="V831" s="29">
        <v>0.35293999999999998</v>
      </c>
      <c r="W831" s="29">
        <v>0.17646999999999999</v>
      </c>
      <c r="X831" s="30">
        <v>201.5</v>
      </c>
      <c r="Y831" s="29">
        <v>0.34952</v>
      </c>
      <c r="Z831" s="29">
        <v>0.38141999999999998</v>
      </c>
      <c r="AA831" s="29">
        <v>0.496</v>
      </c>
      <c r="AB831" s="30">
        <v>14</v>
      </c>
      <c r="AC831" s="29">
        <v>0.53571000000000002</v>
      </c>
      <c r="AD831" s="30">
        <v>51</v>
      </c>
      <c r="AE831" s="29">
        <v>0.25490000000000002</v>
      </c>
      <c r="AF831" s="33">
        <v>1.153</v>
      </c>
      <c r="AG831" s="33">
        <v>1.2010000000000001</v>
      </c>
      <c r="AH831" s="33">
        <v>1.2849999999999999</v>
      </c>
      <c r="AI831" s="33">
        <v>2.7829999999999999</v>
      </c>
      <c r="AJ831" s="33">
        <v>1.4059999999999999</v>
      </c>
      <c r="AK831" s="34">
        <v>2.6669999999999998</v>
      </c>
      <c r="AL831" s="29">
        <v>0</v>
      </c>
      <c r="AM831" s="29">
        <v>3.9219999999999998E-2</v>
      </c>
      <c r="AN831" s="50">
        <v>140312</v>
      </c>
      <c r="AO831" s="30">
        <v>499.1</v>
      </c>
      <c r="AP831" s="29">
        <v>0.79791999999999996</v>
      </c>
      <c r="AQ831" s="29">
        <v>1</v>
      </c>
      <c r="AR831" s="29">
        <v>0.22700000000000001</v>
      </c>
      <c r="AS831" s="54">
        <v>13</v>
      </c>
      <c r="AT831" s="29">
        <v>0.53846000000000005</v>
      </c>
      <c r="AU831" s="29">
        <v>0.26832</v>
      </c>
      <c r="AV831" s="54">
        <v>23</v>
      </c>
      <c r="AW831" s="29">
        <v>0.15384999999999999</v>
      </c>
    </row>
    <row r="832" spans="1:49" x14ac:dyDescent="0.2">
      <c r="A832" s="17" t="str">
        <f t="shared" si="21"/>
        <v>UCM</v>
      </c>
      <c r="B832" s="17" t="str">
        <f>IF(AND(OR(NOT(IsForecastDateRestricted),AND(D832&gt;=StartDate,D832&lt;=EndDate)),OR(NOT(IsTargetDateRestricted),AND(F832&gt;=FirstTargetDate,F832&lt;=EndTargetDate)),
OR(AND(Is1Week,E832="1 wk ahead inc death"),AND(Is2Week,E832="2 wk ahead inc death"),AND(Is3Week,E832="3 wk ahead inc death"),AND(Is4Week,E832="4 wk ahead inc death")),
OR(NOT(IsActiveModelsOnly),_xlfn.XLOOKUP(C832,'Model Analyzer'!B$4:B$100,'Model Analyzer'!C$4:C$100))),EvalData!C832,"NA")</f>
        <v>UCM</v>
      </c>
      <c r="C832" s="17" t="s">
        <v>48</v>
      </c>
      <c r="D832" s="36" t="d">
        <v>2020-08-17</v>
      </c>
      <c r="E832" s="17" t="s">
        <v>38</v>
      </c>
      <c r="F832" s="36" t="d">
        <v>2020-09-12</v>
      </c>
      <c r="G832" s="30">
        <v>3607</v>
      </c>
      <c r="H832" s="32">
        <v>0.13900000000000001</v>
      </c>
      <c r="I832" s="28">
        <v>0.14946000000000001</v>
      </c>
      <c r="J832" s="28">
        <v>0.14946000000000001</v>
      </c>
      <c r="K832" s="29">
        <v>0.75</v>
      </c>
      <c r="L832" s="30">
        <v>17</v>
      </c>
      <c r="M832" s="29">
        <v>0.48387000000000002</v>
      </c>
      <c r="O832" s="30"/>
      <c r="P832" s="30"/>
      <c r="Q832" s="30"/>
      <c r="R832" s="38"/>
    </row>
    <row r="833" spans="1:49" x14ac:dyDescent="0.2">
      <c r="A833" s="17" t="str">
        <f t="shared" si="21"/>
        <v>UGA-CEID</v>
      </c>
      <c r="B833" s="17" t="str">
        <f>IF(AND(OR(NOT(IsForecastDateRestricted),AND(D833&gt;=StartDate,D833&lt;=EndDate)),OR(NOT(IsTargetDateRestricted),AND(F833&gt;=FirstTargetDate,F833&lt;=EndTargetDate)),
OR(AND(Is1Week,E833="1 wk ahead inc death"),AND(Is2Week,E833="2 wk ahead inc death"),AND(Is3Week,E833="3 wk ahead inc death"),AND(Is4Week,E833="4 wk ahead inc death")),
OR(NOT(IsActiveModelsOnly),_xlfn.XLOOKUP(C833,'Model Analyzer'!B$4:B$100,'Model Analyzer'!C$4:C$100))),EvalData!C833,"NA")</f>
        <v>UGA-CEID</v>
      </c>
      <c r="C833" s="17" t="s">
        <v>50</v>
      </c>
      <c r="D833" s="36" t="d">
        <v>2020-08-17</v>
      </c>
      <c r="E833" s="17" t="s">
        <v>38</v>
      </c>
      <c r="F833" s="36" t="d">
        <v>2020-09-12</v>
      </c>
      <c r="G833" s="30">
        <v>4627</v>
      </c>
      <c r="H833" s="32">
        <v>0.17499999999999999</v>
      </c>
      <c r="I833" s="28">
        <v>0.19173000000000001</v>
      </c>
      <c r="J833" s="28">
        <v>0.19173000000000001</v>
      </c>
      <c r="K833" s="29">
        <v>0.75</v>
      </c>
      <c r="L833" s="30">
        <v>20</v>
      </c>
      <c r="M833" s="29">
        <v>0.3871</v>
      </c>
      <c r="N833" s="30">
        <v>51</v>
      </c>
      <c r="O833" s="30">
        <v>13.05</v>
      </c>
      <c r="P833" s="30">
        <v>2775.69</v>
      </c>
      <c r="Q833" s="30">
        <v>139</v>
      </c>
      <c r="R833" s="38">
        <v>0.25825999999999999</v>
      </c>
      <c r="S833" s="32">
        <v>5.4690000000000003E-2</v>
      </c>
      <c r="T833" s="29">
        <v>0.58399000000000001</v>
      </c>
      <c r="U833" s="29">
        <v>-0.22969000000000001</v>
      </c>
      <c r="V833" s="29">
        <v>0.41176000000000001</v>
      </c>
      <c r="W833" s="29">
        <v>5.8819999999999997E-2</v>
      </c>
      <c r="X833" s="30">
        <v>308.51</v>
      </c>
      <c r="Y833" s="29">
        <v>0.32161000000000001</v>
      </c>
      <c r="Z833" s="29">
        <v>0.33518999999999999</v>
      </c>
      <c r="AA833" s="29">
        <v>0.60699999999999998</v>
      </c>
      <c r="AB833" s="30">
        <v>10</v>
      </c>
      <c r="AC833" s="29">
        <v>0.67857000000000001</v>
      </c>
      <c r="AD833" s="30">
        <v>51</v>
      </c>
      <c r="AE833" s="29">
        <v>0.98038999999999998</v>
      </c>
      <c r="AF833" s="33">
        <v>2.4769999999999999</v>
      </c>
      <c r="AG833" s="33">
        <v>4.6559999999999997</v>
      </c>
      <c r="AH833" s="33">
        <v>17.385000000000002</v>
      </c>
      <c r="AI833" s="33">
        <v>162.411</v>
      </c>
      <c r="AJ833" s="33">
        <v>111</v>
      </c>
      <c r="AK833" s="34">
        <v>486</v>
      </c>
      <c r="AL833" s="29">
        <v>0.19608</v>
      </c>
      <c r="AM833" s="29">
        <v>0.54901999999999995</v>
      </c>
      <c r="AN833" s="50">
        <v>50805</v>
      </c>
      <c r="AO833" s="30">
        <v>166.9</v>
      </c>
      <c r="AP833" s="29">
        <v>0.21412</v>
      </c>
      <c r="AQ833" s="29">
        <v>0.44701999999999997</v>
      </c>
      <c r="AR833" s="29">
        <v>0.248</v>
      </c>
      <c r="AS833" s="54">
        <v>11</v>
      </c>
      <c r="AT833" s="29">
        <v>0.61538000000000004</v>
      </c>
      <c r="AU833" s="29">
        <v>0.69420999999999999</v>
      </c>
      <c r="AV833" s="54">
        <v>12</v>
      </c>
      <c r="AW833" s="29">
        <v>0.57691999999999999</v>
      </c>
    </row>
    <row r="834" spans="1:49" x14ac:dyDescent="0.2">
      <c r="A834" s="17" t="str">
        <f t="shared" si="21"/>
        <v>UM</v>
      </c>
      <c r="B834" s="17" t="str">
        <f>IF(AND(OR(NOT(IsForecastDateRestricted),AND(D834&gt;=StartDate,D834&lt;=EndDate)),OR(NOT(IsTargetDateRestricted),AND(F834&gt;=FirstTargetDate,F834&lt;=EndTargetDate)),
OR(AND(Is1Week,E834="1 wk ahead inc death"),AND(Is2Week,E834="2 wk ahead inc death"),AND(Is3Week,E834="3 wk ahead inc death"),AND(Is4Week,E834="4 wk ahead inc death")),
OR(NOT(IsActiveModelsOnly),_xlfn.XLOOKUP(C834,'Model Analyzer'!B$4:B$100,'Model Analyzer'!C$4:C$100))),EvalData!C834,"NA")</f>
        <v>UM</v>
      </c>
      <c r="C834" s="17" t="s">
        <v>31</v>
      </c>
      <c r="D834" s="36" t="d">
        <v>2020-08-17</v>
      </c>
      <c r="E834" s="17" t="s">
        <v>38</v>
      </c>
      <c r="F834" s="36" t="d">
        <v>2020-09-12</v>
      </c>
      <c r="G834" s="30">
        <v>-10076</v>
      </c>
      <c r="H834" s="32">
        <v>-0.54</v>
      </c>
      <c r="I834" s="28">
        <v>-0.41752</v>
      </c>
      <c r="J834" s="28">
        <v>-0.71679999999999999</v>
      </c>
      <c r="K834" s="29">
        <v>0</v>
      </c>
      <c r="L834" s="30">
        <v>30</v>
      </c>
      <c r="M834" s="29">
        <v>6.4519999999999994E-2</v>
      </c>
      <c r="N834" s="30">
        <v>39</v>
      </c>
      <c r="O834" s="30">
        <v>14.82</v>
      </c>
      <c r="P834" s="30">
        <v>12716.17</v>
      </c>
      <c r="Q834" s="30">
        <v>337.03</v>
      </c>
      <c r="R834" s="38">
        <v>0.38918000000000003</v>
      </c>
      <c r="S834" s="32">
        <v>-0.12867000000000001</v>
      </c>
      <c r="T834" s="29">
        <v>0.78076999999999996</v>
      </c>
      <c r="U834" s="29">
        <v>-0.23995</v>
      </c>
      <c r="V834" s="29">
        <v>0.20513000000000001</v>
      </c>
      <c r="W834" s="29">
        <v>0.30769000000000002</v>
      </c>
      <c r="X834" s="30">
        <v>804.25</v>
      </c>
      <c r="Y834" s="29">
        <v>0.502</v>
      </c>
      <c r="Z834" s="29">
        <v>0.49077999999999999</v>
      </c>
      <c r="AA834" s="29">
        <v>0.122</v>
      </c>
      <c r="AB834" s="30">
        <v>24</v>
      </c>
      <c r="AC834" s="29">
        <v>0.17857000000000001</v>
      </c>
      <c r="AD834" s="30">
        <v>39</v>
      </c>
      <c r="AE834" s="29">
        <v>0.51282000000000005</v>
      </c>
      <c r="AF834" s="33">
        <v>1.341</v>
      </c>
      <c r="AG834" s="33">
        <v>1.522</v>
      </c>
      <c r="AH834" s="33">
        <v>3.1219999999999999</v>
      </c>
      <c r="AI834" s="33">
        <v>42.822000000000003</v>
      </c>
      <c r="AJ834" s="33">
        <v>12.177</v>
      </c>
      <c r="AK834" s="34">
        <v>78</v>
      </c>
      <c r="AL834" s="29">
        <v>5.1279999999999999E-2</v>
      </c>
      <c r="AM834" s="29">
        <v>0.25641000000000003</v>
      </c>
      <c r="AN834" s="50">
        <v>187347</v>
      </c>
      <c r="AO834" s="30">
        <v>357.2</v>
      </c>
      <c r="AP834" s="29">
        <v>0.47776000000000002</v>
      </c>
      <c r="AQ834" s="29">
        <v>0.99741999999999997</v>
      </c>
      <c r="AR834" s="29">
        <v>0.16500000000000001</v>
      </c>
      <c r="AS834" s="54">
        <v>18</v>
      </c>
      <c r="AT834" s="29">
        <v>0.34615000000000001</v>
      </c>
      <c r="AU834" s="29">
        <v>0.41278999999999999</v>
      </c>
      <c r="AV834" s="54">
        <v>19</v>
      </c>
      <c r="AW834" s="29">
        <v>0.30769000000000002</v>
      </c>
    </row>
    <row r="835" spans="1:49" x14ac:dyDescent="0.2">
      <c r="A835" s="17" t="str">
        <f t="shared" si="21"/>
        <v>UMass-MB</v>
      </c>
      <c r="B835" s="17" t="str">
        <f>IF(AND(OR(NOT(IsForecastDateRestricted),AND(D835&gt;=StartDate,D835&lt;=EndDate)),OR(NOT(IsTargetDateRestricted),AND(F835&gt;=FirstTargetDate,F835&lt;=EndTargetDate)),
OR(AND(Is1Week,E835="1 wk ahead inc death"),AND(Is2Week,E835="2 wk ahead inc death"),AND(Is3Week,E835="3 wk ahead inc death"),AND(Is4Week,E835="4 wk ahead inc death")),
OR(NOT(IsActiveModelsOnly),_xlfn.XLOOKUP(C835,'Model Analyzer'!B$4:B$100,'Model Analyzer'!C$4:C$100))),EvalData!C835,"NA")</f>
        <v>UMass-MB</v>
      </c>
      <c r="C835" s="17" t="s">
        <v>32</v>
      </c>
      <c r="D835" s="36" t="d">
        <v>2020-08-17</v>
      </c>
      <c r="E835" s="17" t="s">
        <v>38</v>
      </c>
      <c r="F835" s="36" t="d">
        <v>2020-09-12</v>
      </c>
      <c r="G835" s="30">
        <v>-1093</v>
      </c>
      <c r="H835" s="32">
        <v>-4.5999999999999999E-2</v>
      </c>
      <c r="I835" s="28">
        <v>-4.5289999999999997E-2</v>
      </c>
      <c r="J835" s="28">
        <v>-4.7440000000000003E-2</v>
      </c>
      <c r="K835" s="29">
        <v>1</v>
      </c>
      <c r="L835" s="30">
        <v>6</v>
      </c>
      <c r="M835" s="29">
        <v>0.83870999999999996</v>
      </c>
      <c r="N835" s="30">
        <v>51</v>
      </c>
      <c r="O835" s="30">
        <v>11.19</v>
      </c>
      <c r="P835" s="30">
        <v>1402.84</v>
      </c>
      <c r="Q835" s="30">
        <v>80.430000000000007</v>
      </c>
      <c r="R835" s="38">
        <v>0.20691999999999999</v>
      </c>
      <c r="S835" s="32">
        <v>-0.25733</v>
      </c>
      <c r="T835" s="29">
        <v>0.49567</v>
      </c>
      <c r="U835" s="29">
        <v>-0.31228</v>
      </c>
      <c r="V835" s="29">
        <v>0.39216000000000001</v>
      </c>
      <c r="W835" s="29">
        <v>9.8040000000000002E-2</v>
      </c>
      <c r="X835" s="30">
        <v>129.57</v>
      </c>
      <c r="Y835" s="29">
        <v>0.32745000000000002</v>
      </c>
      <c r="Z835" s="29">
        <v>0.34193000000000001</v>
      </c>
      <c r="AA835" s="29">
        <v>0.57299999999999995</v>
      </c>
      <c r="AB835" s="30">
        <v>11</v>
      </c>
      <c r="AC835" s="29">
        <v>0.64285999999999999</v>
      </c>
      <c r="AD835" s="30">
        <v>51</v>
      </c>
      <c r="AE835" s="29">
        <v>0.98038999999999998</v>
      </c>
      <c r="AF835" s="33">
        <v>4.024</v>
      </c>
      <c r="AG835" s="33">
        <v>4.5659999999999998</v>
      </c>
      <c r="AH835" s="33">
        <v>5.8609999999999998</v>
      </c>
      <c r="AI835" s="33">
        <v>13.79</v>
      </c>
      <c r="AJ835" s="33">
        <v>11.135999999999999</v>
      </c>
      <c r="AK835" s="34">
        <v>46</v>
      </c>
      <c r="AL835" s="29">
        <v>0.50980000000000003</v>
      </c>
      <c r="AM835" s="29">
        <v>0.25490000000000002</v>
      </c>
      <c r="AN835" s="50">
        <v>37591</v>
      </c>
      <c r="AO835" s="30">
        <v>133.5</v>
      </c>
      <c r="AP835" s="29">
        <v>0.26362999999999998</v>
      </c>
      <c r="AQ835" s="29">
        <v>0.55037999999999998</v>
      </c>
      <c r="AR835" s="29">
        <v>0.22700000000000001</v>
      </c>
      <c r="AS835" s="54">
        <v>13</v>
      </c>
      <c r="AT835" s="29">
        <v>0.53846000000000005</v>
      </c>
      <c r="AU835" s="29">
        <v>0.79784999999999995</v>
      </c>
      <c r="AV835" s="54">
        <v>9</v>
      </c>
      <c r="AW835" s="29">
        <v>0.69230999999999998</v>
      </c>
    </row>
    <row r="836" spans="1:49" x14ac:dyDescent="0.2">
      <c r="A836" s="17" t="str">
        <f t="shared" si="21"/>
        <v>USC</v>
      </c>
      <c r="B836" s="17" t="str">
        <f>IF(AND(OR(NOT(IsForecastDateRestricted),AND(D836&gt;=StartDate,D836&lt;=EndDate)),OR(NOT(IsTargetDateRestricted),AND(F836&gt;=FirstTargetDate,F836&lt;=EndTargetDate)),
OR(AND(Is1Week,E836="1 wk ahead inc death"),AND(Is2Week,E836="2 wk ahead inc death"),AND(Is3Week,E836="3 wk ahead inc death"),AND(Is4Week,E836="4 wk ahead inc death")),
OR(NOT(IsActiveModelsOnly),_xlfn.XLOOKUP(C836,'Model Analyzer'!B$4:B$100,'Model Analyzer'!C$4:C$100))),EvalData!C836,"NA")</f>
        <v>USC</v>
      </c>
      <c r="C836" s="17" t="s">
        <v>33</v>
      </c>
      <c r="D836" s="36" t="d">
        <v>2020-08-17</v>
      </c>
      <c r="E836" s="17" t="s">
        <v>38</v>
      </c>
      <c r="F836" s="36" t="d">
        <v>2020-09-12</v>
      </c>
      <c r="G836" s="30">
        <v>-1564</v>
      </c>
      <c r="H836" s="32">
        <v>-6.7000000000000004E-2</v>
      </c>
      <c r="I836" s="28">
        <v>-6.4810000000000006E-2</v>
      </c>
      <c r="J836" s="28">
        <v>-6.93E-2</v>
      </c>
      <c r="K836" s="29">
        <v>0.9</v>
      </c>
      <c r="L836" s="30">
        <v>9</v>
      </c>
      <c r="M836" s="29">
        <v>0.74194000000000004</v>
      </c>
      <c r="N836" s="30">
        <v>51</v>
      </c>
      <c r="O836" s="30">
        <v>36.21</v>
      </c>
      <c r="P836" s="30">
        <v>1244.92</v>
      </c>
      <c r="Q836" s="30">
        <v>78.2</v>
      </c>
      <c r="R836" s="38">
        <v>0.25002000000000002</v>
      </c>
      <c r="S836" s="32">
        <v>-0.15951000000000001</v>
      </c>
      <c r="T836" s="29">
        <v>0.60006000000000004</v>
      </c>
      <c r="U836" s="29">
        <v>-0.48599999999999999</v>
      </c>
      <c r="V836" s="29">
        <v>0.45097999999999999</v>
      </c>
      <c r="W836" s="29">
        <v>0.11765</v>
      </c>
      <c r="X836" s="30">
        <v>120.92</v>
      </c>
      <c r="Y836" s="29">
        <v>0.29193000000000002</v>
      </c>
      <c r="Z836" s="29">
        <v>0.38471</v>
      </c>
      <c r="AA836" s="29">
        <v>0.46700000000000003</v>
      </c>
      <c r="AB836" s="30">
        <v>15</v>
      </c>
      <c r="AC836" s="29">
        <v>0.5</v>
      </c>
    </row>
    <row r="837" spans="1:49" x14ac:dyDescent="0.2">
      <c r="A837" s="17" t="str">
        <f t="shared" si="21"/>
        <v>UT</v>
      </c>
      <c r="B837" s="17" t="str">
        <f>IF(AND(OR(NOT(IsForecastDateRestricted),AND(D837&gt;=StartDate,D837&lt;=EndDate)),OR(NOT(IsTargetDateRestricted),AND(F837&gt;=FirstTargetDate,F837&lt;=EndTargetDate)),
OR(AND(Is1Week,E837="1 wk ahead inc death"),AND(Is2Week,E837="2 wk ahead inc death"),AND(Is3Week,E837="3 wk ahead inc death"),AND(Is4Week,E837="4 wk ahead inc death")),
OR(NOT(IsActiveModelsOnly),_xlfn.XLOOKUP(C837,'Model Analyzer'!B$4:B$100,'Model Analyzer'!C$4:C$100))),EvalData!C837,"NA")</f>
        <v>UT</v>
      </c>
      <c r="C837" s="17" t="s">
        <v>34</v>
      </c>
      <c r="D837" s="36" t="d">
        <v>2020-08-17</v>
      </c>
      <c r="E837" s="17" t="s">
        <v>38</v>
      </c>
      <c r="F837" s="36" t="d">
        <v>2020-09-12</v>
      </c>
      <c r="G837" s="30">
        <v>21895</v>
      </c>
      <c r="H837" s="32">
        <v>0.64600000000000002</v>
      </c>
      <c r="I837" s="28">
        <v>0.90725999999999996</v>
      </c>
      <c r="J837" s="28">
        <v>0.90725999999999996</v>
      </c>
      <c r="K837" s="29">
        <v>0</v>
      </c>
      <c r="L837" s="30">
        <v>32</v>
      </c>
      <c r="M837" s="29">
        <v>0</v>
      </c>
      <c r="N837" s="30">
        <v>51</v>
      </c>
      <c r="O837" s="30">
        <v>67.13</v>
      </c>
      <c r="P837" s="30">
        <v>733955.69</v>
      </c>
      <c r="Q837" s="30">
        <v>352.71</v>
      </c>
      <c r="R837" s="38">
        <v>0.36503999999999998</v>
      </c>
      <c r="S837" s="32">
        <v>0.36842000000000003</v>
      </c>
      <c r="T837" s="29">
        <v>17.20401</v>
      </c>
      <c r="U837" s="29">
        <v>16.92793</v>
      </c>
      <c r="V837" s="29">
        <v>0.23529</v>
      </c>
      <c r="W837" s="29">
        <v>0.15686</v>
      </c>
      <c r="X837" s="30">
        <v>796.39</v>
      </c>
      <c r="Y837" s="29">
        <v>17.148219999999998</v>
      </c>
      <c r="Z837" s="29">
        <v>0.49625000000000002</v>
      </c>
      <c r="AA837" s="29">
        <v>7.9000000000000001E-2</v>
      </c>
      <c r="AB837" s="30">
        <v>26</v>
      </c>
      <c r="AC837" s="29">
        <v>0.10714</v>
      </c>
      <c r="AD837" s="30">
        <v>51</v>
      </c>
      <c r="AE837" s="29">
        <v>0.88234999999999997</v>
      </c>
      <c r="AF837" s="33">
        <v>3.0070000000000001</v>
      </c>
      <c r="AG837" s="33">
        <v>4.4660000000000002</v>
      </c>
      <c r="AH837" s="33">
        <v>6.8860000000000001</v>
      </c>
      <c r="AI837" s="33">
        <v>87.686000000000007</v>
      </c>
      <c r="AJ837" s="33">
        <v>16.952000000000002</v>
      </c>
      <c r="AK837" s="34">
        <v>82</v>
      </c>
      <c r="AL837" s="29">
        <v>0.39216000000000001</v>
      </c>
      <c r="AM837" s="29">
        <v>0.27450999999999998</v>
      </c>
      <c r="AN837" s="50">
        <v>149102</v>
      </c>
      <c r="AO837" s="30">
        <v>8134.9</v>
      </c>
      <c r="AP837" s="29">
        <v>0.25796000000000002</v>
      </c>
      <c r="AQ837" s="29">
        <v>0.53852999999999995</v>
      </c>
      <c r="AR837" s="29">
        <v>0.22700000000000001</v>
      </c>
      <c r="AS837" s="54">
        <v>13</v>
      </c>
      <c r="AT837" s="29">
        <v>0.53846000000000005</v>
      </c>
      <c r="AU837" s="29">
        <v>0.71584000000000003</v>
      </c>
      <c r="AV837" s="54">
        <v>11</v>
      </c>
      <c r="AW837" s="29">
        <v>0.61538000000000004</v>
      </c>
    </row>
    <row r="838" spans="1:49" x14ac:dyDescent="0.2">
      <c r="A838" s="17" t="str">
        <f t="shared" si="21"/>
        <v>YYG</v>
      </c>
      <c r="B838" s="17" t="str">
        <f>IF(AND(OR(NOT(IsForecastDateRestricted),AND(D838&gt;=StartDate,D838&lt;=EndDate)),OR(NOT(IsTargetDateRestricted),AND(F838&gt;=FirstTargetDate,F838&lt;=EndTargetDate)),
OR(AND(Is1Week,E838="1 wk ahead inc death"),AND(Is2Week,E838="2 wk ahead inc death"),AND(Is3Week,E838="3 wk ahead inc death"),AND(Is4Week,E838="4 wk ahead inc death")),
OR(NOT(IsActiveModelsOnly),_xlfn.XLOOKUP(C838,'Model Analyzer'!B$4:B$100,'Model Analyzer'!C$4:C$100))),EvalData!C838,"NA")</f>
        <v>YYG</v>
      </c>
      <c r="C838" s="17" t="s">
        <v>35</v>
      </c>
      <c r="D838" s="36" t="d">
        <v>2020-08-17</v>
      </c>
      <c r="E838" s="17" t="s">
        <v>38</v>
      </c>
      <c r="F838" s="36" t="d">
        <v>2020-09-12</v>
      </c>
      <c r="G838" s="30">
        <v>1781</v>
      </c>
      <c r="H838" s="32">
        <v>7.0999999999999994E-2</v>
      </c>
      <c r="I838" s="28">
        <v>7.3800000000000004E-2</v>
      </c>
      <c r="J838" s="28">
        <v>7.3800000000000004E-2</v>
      </c>
      <c r="K838" s="29">
        <v>0.9</v>
      </c>
      <c r="L838" s="30">
        <v>10</v>
      </c>
      <c r="M838" s="29">
        <v>0.70967999999999998</v>
      </c>
      <c r="N838" s="30">
        <v>51</v>
      </c>
      <c r="O838" s="30">
        <v>8.7899999999999991</v>
      </c>
      <c r="P838" s="30">
        <v>1240.8699999999999</v>
      </c>
      <c r="Q838" s="30">
        <v>73.75</v>
      </c>
      <c r="R838" s="38">
        <v>0.17016000000000001</v>
      </c>
      <c r="S838" s="32">
        <v>2.1260000000000001E-2</v>
      </c>
      <c r="T838" s="29">
        <v>0.41460000000000002</v>
      </c>
      <c r="U838" s="29">
        <v>0.21131</v>
      </c>
      <c r="V838" s="29">
        <v>0.62744999999999995</v>
      </c>
      <c r="W838" s="29">
        <v>5.8819999999999997E-2</v>
      </c>
      <c r="X838" s="30">
        <v>136.34</v>
      </c>
      <c r="Y838" s="29">
        <v>0.40898000000000001</v>
      </c>
      <c r="Z838" s="29">
        <v>0.26040000000000002</v>
      </c>
      <c r="AA838" s="29">
        <v>0.79800000000000004</v>
      </c>
      <c r="AB838" s="30">
        <v>5</v>
      </c>
      <c r="AC838" s="29">
        <v>0.85714000000000001</v>
      </c>
      <c r="AD838" s="30">
        <v>51</v>
      </c>
      <c r="AE838" s="29">
        <v>0.98038999999999998</v>
      </c>
      <c r="AF838" s="33">
        <v>2.54</v>
      </c>
      <c r="AG838" s="33">
        <v>3.0190000000000001</v>
      </c>
      <c r="AH838" s="33">
        <v>4.6289999999999996</v>
      </c>
      <c r="AI838" s="33">
        <v>19.579000000000001</v>
      </c>
      <c r="AJ838" s="33">
        <v>21.242000000000001</v>
      </c>
      <c r="AK838" s="34">
        <v>28.4</v>
      </c>
      <c r="AL838" s="29">
        <v>0.15686</v>
      </c>
      <c r="AM838" s="29">
        <v>0.37254999999999999</v>
      </c>
      <c r="AN838" s="50">
        <v>31692</v>
      </c>
      <c r="AO838" s="30">
        <v>123.7</v>
      </c>
      <c r="AP838" s="29">
        <v>0.31929999999999997</v>
      </c>
      <c r="AQ838" s="29">
        <v>0.66659000000000002</v>
      </c>
      <c r="AR838" s="29">
        <v>0.47499999999999998</v>
      </c>
      <c r="AS838" s="54">
        <v>6</v>
      </c>
      <c r="AT838" s="29">
        <v>0.80769000000000002</v>
      </c>
      <c r="AU838" s="29">
        <v>0.88883999999999996</v>
      </c>
      <c r="AV838" s="54">
        <v>5</v>
      </c>
      <c r="AW838" s="29">
        <v>0.84614999999999996</v>
      </c>
    </row>
    <row r="839" spans="1:49" x14ac:dyDescent="0.2">
      <c r="A839" s="17" t="str">
        <f t="shared" ref="A839:A902" si="22">IF(OR(B839="NA",NOT(IsMinimumForecastsToParticipate),COUNTIF(B$7:B$3184,"="&amp;C839)&gt;=MinForecastsToParticipate),B839,"NA")</f>
        <v>Baseline</v>
      </c>
      <c r="B839" s="17" t="str">
        <f>IF(AND(OR(NOT(IsForecastDateRestricted),AND(D839&gt;=StartDate,D839&lt;=EndDate)),OR(NOT(IsTargetDateRestricted),AND(F839&gt;=FirstTargetDate,F839&lt;=EndTargetDate)),
OR(AND(Is1Week,E839="1 wk ahead inc death"),AND(Is2Week,E839="2 wk ahead inc death"),AND(Is3Week,E839="3 wk ahead inc death"),AND(Is4Week,E839="4 wk ahead inc death")),
OR(NOT(IsActiveModelsOnly),_xlfn.XLOOKUP(C839,'Model Analyzer'!B$4:B$100,'Model Analyzer'!C$4:C$100))),EvalData!C839,"NA")</f>
        <v>Baseline</v>
      </c>
      <c r="C839" s="17" t="s">
        <v>12</v>
      </c>
      <c r="D839" s="36" t="d">
        <v>2020-08-24</v>
      </c>
      <c r="E839" s="17" t="s">
        <v>11</v>
      </c>
      <c r="F839" s="36" t="d">
        <v>2020-08-29</v>
      </c>
      <c r="G839" s="30">
        <v>684</v>
      </c>
      <c r="H839" s="32">
        <v>0.104</v>
      </c>
      <c r="I839" s="28">
        <v>0.10906</v>
      </c>
      <c r="J839" s="28">
        <v>0.10906</v>
      </c>
      <c r="K839" s="29">
        <v>0.75</v>
      </c>
      <c r="L839" s="30">
        <v>22</v>
      </c>
      <c r="M839" s="29">
        <v>0.36364000000000002</v>
      </c>
      <c r="N839" s="30">
        <v>50</v>
      </c>
      <c r="O839" s="30">
        <v>13.76</v>
      </c>
      <c r="P839" s="30">
        <v>455.36</v>
      </c>
      <c r="Q839" s="30">
        <v>24.48</v>
      </c>
      <c r="R839" s="38">
        <v>0.23019000000000001</v>
      </c>
      <c r="S839" s="32">
        <v>9.8399999999999998E-3</v>
      </c>
      <c r="T839" s="29">
        <v>0.58203000000000005</v>
      </c>
      <c r="U839" s="29">
        <v>0.29951</v>
      </c>
      <c r="V839" s="29">
        <v>0.64</v>
      </c>
      <c r="W839" s="29">
        <v>0.06</v>
      </c>
      <c r="X839" s="30">
        <v>56.89</v>
      </c>
      <c r="Y839" s="29">
        <v>0.55095000000000005</v>
      </c>
      <c r="Z839" s="29">
        <v>0.29165999999999997</v>
      </c>
      <c r="AA839" s="29">
        <v>0.63300000000000001</v>
      </c>
      <c r="AB839" s="30">
        <v>8</v>
      </c>
      <c r="AC839" s="29">
        <v>0.76666999999999996</v>
      </c>
      <c r="AD839" s="30">
        <v>50</v>
      </c>
      <c r="AE839" s="29">
        <v>0.94</v>
      </c>
      <c r="AF839" s="33">
        <v>4</v>
      </c>
      <c r="AG839" s="33">
        <v>4</v>
      </c>
      <c r="AH839" s="33">
        <v>4</v>
      </c>
      <c r="AI839" s="33">
        <v>3.92</v>
      </c>
      <c r="AJ839" s="33">
        <v>4</v>
      </c>
      <c r="AK839" s="34">
        <v>4</v>
      </c>
      <c r="AL839" s="29">
        <v>0</v>
      </c>
      <c r="AM839" s="29">
        <v>0</v>
      </c>
      <c r="AN839" s="50">
        <v>10631</v>
      </c>
      <c r="AO839" s="30">
        <v>400.8</v>
      </c>
      <c r="AP839" s="29">
        <v>0.41199999999999998</v>
      </c>
      <c r="AQ839" s="29">
        <v>0.86012999999999995</v>
      </c>
      <c r="AR839" s="29">
        <v>0.98899999999999999</v>
      </c>
      <c r="AS839" s="54">
        <v>1</v>
      </c>
      <c r="AT839" s="29">
        <v>1</v>
      </c>
      <c r="AU839" s="29">
        <v>0.95089000000000001</v>
      </c>
      <c r="AV839" s="54">
        <v>3</v>
      </c>
      <c r="AW839" s="29">
        <v>0.92857000000000001</v>
      </c>
    </row>
    <row r="840" spans="1:49" x14ac:dyDescent="0.2">
      <c r="A840" s="17" t="str">
        <f t="shared" si="22"/>
        <v>CMU</v>
      </c>
      <c r="B840" s="17" t="str">
        <f>IF(AND(OR(NOT(IsForecastDateRestricted),AND(D840&gt;=StartDate,D840&lt;=EndDate)),OR(NOT(IsTargetDateRestricted),AND(F840&gt;=FirstTargetDate,F840&lt;=EndTargetDate)),
OR(AND(Is1Week,E840="1 wk ahead inc death"),AND(Is2Week,E840="2 wk ahead inc death"),AND(Is3Week,E840="3 wk ahead inc death"),AND(Is4Week,E840="4 wk ahead inc death")),
OR(NOT(IsActiveModelsOnly),_xlfn.XLOOKUP(C840,'Model Analyzer'!B$4:B$100,'Model Analyzer'!C$4:C$100))),EvalData!C840,"NA")</f>
        <v>CMU</v>
      </c>
      <c r="C840" s="17" t="s">
        <v>43</v>
      </c>
      <c r="D840" s="36" t="d">
        <v>2020-08-24</v>
      </c>
      <c r="E840" s="17" t="s">
        <v>11</v>
      </c>
      <c r="F840" s="36" t="d">
        <v>2020-08-29</v>
      </c>
      <c r="G840" s="30"/>
      <c r="H840" s="32"/>
      <c r="N840" s="30">
        <v>50</v>
      </c>
      <c r="O840" s="30">
        <v>16.72</v>
      </c>
      <c r="P840" s="30">
        <v>497.82</v>
      </c>
      <c r="Q840" s="30">
        <v>24.22</v>
      </c>
      <c r="R840" s="38">
        <v>0.25008999999999998</v>
      </c>
      <c r="S840" s="32">
        <v>4.9189999999999998E-2</v>
      </c>
      <c r="T840" s="29">
        <v>0.68625000000000003</v>
      </c>
      <c r="U840" s="29">
        <v>0.28648000000000001</v>
      </c>
      <c r="V840" s="29">
        <v>0.54</v>
      </c>
      <c r="W840" s="29">
        <v>0.1</v>
      </c>
      <c r="X840" s="30">
        <v>52.54</v>
      </c>
      <c r="Y840" s="29">
        <v>0.60806000000000004</v>
      </c>
      <c r="Z840" s="29">
        <v>0.31952999999999998</v>
      </c>
      <c r="AA840" s="29">
        <v>0.47299999999999998</v>
      </c>
      <c r="AB840" s="30">
        <v>15</v>
      </c>
      <c r="AC840" s="29">
        <v>0.53332999999999997</v>
      </c>
      <c r="AD840" s="30">
        <v>50</v>
      </c>
      <c r="AE840" s="29">
        <v>0.72</v>
      </c>
      <c r="AF840" s="33">
        <v>1.39</v>
      </c>
      <c r="AG840" s="33">
        <v>1.5629999999999999</v>
      </c>
      <c r="AH840" s="33">
        <v>1.988</v>
      </c>
      <c r="AI840" s="33">
        <v>12.223000000000001</v>
      </c>
      <c r="AJ840" s="33">
        <v>3.8330000000000002</v>
      </c>
      <c r="AK840" s="34">
        <v>8.1</v>
      </c>
      <c r="AL840" s="29">
        <v>0.08</v>
      </c>
      <c r="AM840" s="29">
        <v>0.06</v>
      </c>
      <c r="AN840" s="50">
        <v>7086</v>
      </c>
      <c r="AO840" s="30">
        <v>233.8</v>
      </c>
      <c r="AP840" s="29">
        <v>0.58472000000000002</v>
      </c>
      <c r="AQ840" s="29">
        <v>1</v>
      </c>
      <c r="AR840" s="29">
        <v>0.61099999999999999</v>
      </c>
      <c r="AS840" s="54">
        <v>8</v>
      </c>
      <c r="AT840" s="29">
        <v>0.75</v>
      </c>
      <c r="AU840" s="29">
        <v>0.74302999999999997</v>
      </c>
      <c r="AV840" s="54">
        <v>17</v>
      </c>
      <c r="AW840" s="29">
        <v>0.42857000000000001</v>
      </c>
    </row>
    <row r="841" spans="1:49" x14ac:dyDescent="0.2">
      <c r="A841" s="17" t="str">
        <f t="shared" si="22"/>
        <v>Columbia</v>
      </c>
      <c r="B841" s="17" t="str">
        <f>IF(AND(OR(NOT(IsForecastDateRestricted),AND(D841&gt;=StartDate,D841&lt;=EndDate)),OR(NOT(IsTargetDateRestricted),AND(F841&gt;=FirstTargetDate,F841&lt;=EndTargetDate)),
OR(AND(Is1Week,E841="1 wk ahead inc death"),AND(Is2Week,E841="2 wk ahead inc death"),AND(Is3Week,E841="3 wk ahead inc death"),AND(Is4Week,E841="4 wk ahead inc death")),
OR(NOT(IsActiveModelsOnly),_xlfn.XLOOKUP(C841,'Model Analyzer'!B$4:B$100,'Model Analyzer'!C$4:C$100))),EvalData!C841,"NA")</f>
        <v>Columbia</v>
      </c>
      <c r="C841" s="17" t="s">
        <v>13</v>
      </c>
      <c r="D841" s="36" t="d">
        <v>2020-08-24</v>
      </c>
      <c r="E841" s="17" t="s">
        <v>11</v>
      </c>
      <c r="F841" s="36" t="d">
        <v>2020-08-29</v>
      </c>
      <c r="G841" s="30">
        <v>-758</v>
      </c>
      <c r="H841" s="32">
        <v>-0.129</v>
      </c>
      <c r="I841" s="28">
        <v>-0.12085</v>
      </c>
      <c r="J841" s="28">
        <v>-0.13747000000000001</v>
      </c>
      <c r="K841" s="29">
        <v>0.75</v>
      </c>
      <c r="L841" s="30">
        <v>25</v>
      </c>
      <c r="M841" s="29">
        <v>0.27272999999999997</v>
      </c>
      <c r="N841" s="30">
        <v>50</v>
      </c>
      <c r="O841" s="30">
        <v>45.4</v>
      </c>
      <c r="P841" s="30">
        <v>732.07</v>
      </c>
      <c r="Q841" s="30">
        <v>30.58</v>
      </c>
      <c r="R841" s="38">
        <v>0.33772000000000002</v>
      </c>
      <c r="S841" s="32">
        <v>-9.3390000000000001E-2</v>
      </c>
      <c r="T841" s="29">
        <v>0.62970000000000004</v>
      </c>
      <c r="U841" s="29">
        <v>-9.9159999999999998E-2</v>
      </c>
      <c r="V841" s="29">
        <v>0.46</v>
      </c>
      <c r="W841" s="29">
        <v>0.28000000000000003</v>
      </c>
      <c r="X841" s="30">
        <v>50.58</v>
      </c>
      <c r="Y841" s="29">
        <v>0.52061000000000002</v>
      </c>
      <c r="Z841" s="29">
        <v>0.54032999999999998</v>
      </c>
      <c r="AA841" s="29">
        <v>0.156</v>
      </c>
      <c r="AB841" s="30">
        <v>24</v>
      </c>
      <c r="AC841" s="29">
        <v>0.23333000000000001</v>
      </c>
      <c r="AD841" s="30">
        <v>50</v>
      </c>
      <c r="AE841" s="29">
        <v>0.88</v>
      </c>
      <c r="AF841" s="33">
        <v>1.996</v>
      </c>
      <c r="AG841" s="33">
        <v>3.6469999999999998</v>
      </c>
      <c r="AH841" s="33">
        <v>6.0309999999999997</v>
      </c>
      <c r="AI841" s="33">
        <v>19.763000000000002</v>
      </c>
      <c r="AJ841" s="33">
        <v>28</v>
      </c>
      <c r="AK841" s="34">
        <v>56.2</v>
      </c>
      <c r="AL841" s="29">
        <v>0.2</v>
      </c>
      <c r="AM841" s="29">
        <v>0.32</v>
      </c>
      <c r="AN841" s="50">
        <v>11980</v>
      </c>
      <c r="AO841" s="30">
        <v>181.4</v>
      </c>
      <c r="AP841" s="29">
        <v>0.30792000000000003</v>
      </c>
      <c r="AQ841" s="29">
        <v>0.64283999999999997</v>
      </c>
      <c r="AR841" s="29">
        <v>0.379</v>
      </c>
      <c r="AS841" s="54">
        <v>18</v>
      </c>
      <c r="AT841" s="29">
        <v>0.39285999999999999</v>
      </c>
      <c r="AU841" s="29">
        <v>0.78308999999999995</v>
      </c>
      <c r="AV841" s="54">
        <v>12</v>
      </c>
      <c r="AW841" s="29">
        <v>0.60714000000000001</v>
      </c>
    </row>
    <row r="842" spans="1:49" x14ac:dyDescent="0.2">
      <c r="A842" s="17" t="str">
        <f t="shared" si="22"/>
        <v>Columbia-UNC</v>
      </c>
      <c r="B842" s="17" t="str">
        <f>IF(AND(OR(NOT(IsForecastDateRestricted),AND(D842&gt;=StartDate,D842&lt;=EndDate)),OR(NOT(IsTargetDateRestricted),AND(F842&gt;=FirstTargetDate,F842&lt;=EndTargetDate)),
OR(AND(Is1Week,E842="1 wk ahead inc death"),AND(Is2Week,E842="2 wk ahead inc death"),AND(Is3Week,E842="3 wk ahead inc death"),AND(Is4Week,E842="4 wk ahead inc death")),
OR(NOT(IsActiveModelsOnly),_xlfn.XLOOKUP(C842,'Model Analyzer'!B$4:B$100,'Model Analyzer'!C$4:C$100))),EvalData!C842,"NA")</f>
        <v>Columbia-UNC</v>
      </c>
      <c r="C842" s="17" t="s">
        <v>14</v>
      </c>
      <c r="D842" s="36" t="d">
        <v>2020-08-24</v>
      </c>
      <c r="E842" s="17" t="s">
        <v>11</v>
      </c>
      <c r="F842" s="36" t="d">
        <v>2020-08-29</v>
      </c>
      <c r="G842" s="30">
        <v>188</v>
      </c>
      <c r="H842" s="32">
        <v>0.03</v>
      </c>
      <c r="I842" s="28">
        <v>2.997E-2</v>
      </c>
      <c r="J842" s="28">
        <v>2.997E-2</v>
      </c>
      <c r="K842" s="29">
        <v>1</v>
      </c>
      <c r="L842" s="30">
        <v>9</v>
      </c>
      <c r="M842" s="29">
        <v>0.75758000000000003</v>
      </c>
      <c r="O842" s="30"/>
      <c r="P842" s="30"/>
      <c r="Q842" s="30"/>
      <c r="R842" s="38"/>
    </row>
    <row r="843" spans="1:49" x14ac:dyDescent="0.2">
      <c r="A843" s="17" t="str">
        <f t="shared" si="22"/>
        <v>Covid19Sim</v>
      </c>
      <c r="B843" s="17" t="str">
        <f>IF(AND(OR(NOT(IsForecastDateRestricted),AND(D843&gt;=StartDate,D843&lt;=EndDate)),OR(NOT(IsTargetDateRestricted),AND(F843&gt;=FirstTargetDate,F843&lt;=EndTargetDate)),
OR(AND(Is1Week,E843="1 wk ahead inc death"),AND(Is2Week,E843="2 wk ahead inc death"),AND(Is3Week,E843="3 wk ahead inc death"),AND(Is4Week,E843="4 wk ahead inc death")),
OR(NOT(IsActiveModelsOnly),_xlfn.XLOOKUP(C843,'Model Analyzer'!B$4:B$100,'Model Analyzer'!C$4:C$100))),EvalData!C843,"NA")</f>
        <v>Covid19Sim</v>
      </c>
      <c r="C843" s="17" t="s">
        <v>39</v>
      </c>
      <c r="D843" s="36" t="d">
        <v>2020-08-24</v>
      </c>
      <c r="E843" s="17" t="s">
        <v>11</v>
      </c>
      <c r="F843" s="36" t="d">
        <v>2020-08-29</v>
      </c>
      <c r="G843" s="30">
        <v>-1600</v>
      </c>
      <c r="H843" s="32">
        <v>-0.29499999999999998</v>
      </c>
      <c r="I843" s="28">
        <v>-0.25509999999999999</v>
      </c>
      <c r="J843" s="28">
        <v>-0.34247</v>
      </c>
      <c r="K843" s="29">
        <v>0</v>
      </c>
      <c r="L843" s="30">
        <v>32</v>
      </c>
      <c r="M843" s="29">
        <v>6.0609999999999997E-2</v>
      </c>
      <c r="N843" s="30">
        <v>50</v>
      </c>
      <c r="O843" s="30">
        <v>16.760000000000002</v>
      </c>
      <c r="P843" s="30">
        <v>799.37</v>
      </c>
      <c r="Q843" s="30">
        <v>37.92</v>
      </c>
      <c r="R843" s="38">
        <v>0.33617000000000002</v>
      </c>
      <c r="S843" s="32">
        <v>-0.13714000000000001</v>
      </c>
      <c r="T843" s="29">
        <v>0.68842000000000003</v>
      </c>
      <c r="U843" s="29">
        <v>2.8379999999999999E-2</v>
      </c>
      <c r="V843" s="29">
        <v>0.34</v>
      </c>
      <c r="W843" s="29">
        <v>0.12</v>
      </c>
      <c r="X843" s="30">
        <v>78</v>
      </c>
      <c r="Y843" s="29">
        <v>0.57059000000000004</v>
      </c>
      <c r="Z843" s="29">
        <v>0.43408999999999998</v>
      </c>
      <c r="AA843" s="29">
        <v>0.16600000000000001</v>
      </c>
      <c r="AB843" s="30">
        <v>23</v>
      </c>
      <c r="AC843" s="29">
        <v>0.26667000000000002</v>
      </c>
      <c r="AD843" s="30">
        <v>50</v>
      </c>
      <c r="AE843" s="29">
        <v>0.3</v>
      </c>
      <c r="AF843" s="33">
        <v>1.075</v>
      </c>
      <c r="AG843" s="33">
        <v>1.127</v>
      </c>
      <c r="AH843" s="33">
        <v>1.254</v>
      </c>
      <c r="AI843" s="33">
        <v>1.5009999999999999</v>
      </c>
      <c r="AJ843" s="33">
        <v>1.669</v>
      </c>
      <c r="AK843" s="34">
        <v>2</v>
      </c>
      <c r="AL843" s="29">
        <v>0.02</v>
      </c>
      <c r="AM843" s="29">
        <v>0</v>
      </c>
      <c r="AN843" s="50">
        <v>48159</v>
      </c>
      <c r="AO843" s="30">
        <v>687.1</v>
      </c>
      <c r="AP843" s="29">
        <v>0.83740999999999999</v>
      </c>
      <c r="AQ843" s="29">
        <v>1</v>
      </c>
      <c r="AR843" s="29">
        <v>0.29499999999999998</v>
      </c>
      <c r="AS843" s="54">
        <v>20</v>
      </c>
      <c r="AT843" s="29">
        <v>0.32142999999999999</v>
      </c>
      <c r="AU843" s="29">
        <v>0.30959999999999999</v>
      </c>
      <c r="AV843" s="54">
        <v>25</v>
      </c>
      <c r="AW843" s="29">
        <v>0.14285999999999999</v>
      </c>
    </row>
    <row r="844" spans="1:49" x14ac:dyDescent="0.2">
      <c r="A844" s="17" t="str">
        <f t="shared" si="22"/>
        <v>CovidComplete</v>
      </c>
      <c r="B844" s="17" t="str">
        <f>IF(AND(OR(NOT(IsForecastDateRestricted),AND(D844&gt;=StartDate,D844&lt;=EndDate)),OR(NOT(IsTargetDateRestricted),AND(F844&gt;=FirstTargetDate,F844&lt;=EndTargetDate)),
OR(AND(Is1Week,E844="1 wk ahead inc death"),AND(Is2Week,E844="2 wk ahead inc death"),AND(Is3Week,E844="3 wk ahead inc death"),AND(Is4Week,E844="4 wk ahead inc death")),
OR(NOT(IsActiveModelsOnly),_xlfn.XLOOKUP(C844,'Model Analyzer'!B$4:B$100,'Model Analyzer'!C$4:C$100))),EvalData!C844,"NA")</f>
        <v>CovidComplete</v>
      </c>
      <c r="C844" s="17" t="s">
        <v>51</v>
      </c>
      <c r="D844" s="36" t="d">
        <v>2020-08-24</v>
      </c>
      <c r="E844" s="17" t="s">
        <v>11</v>
      </c>
      <c r="F844" s="36" t="d">
        <v>2020-08-29</v>
      </c>
      <c r="G844" s="30">
        <v>591</v>
      </c>
      <c r="H844" s="32">
        <v>0.09</v>
      </c>
      <c r="I844" s="28">
        <v>9.4229999999999994E-2</v>
      </c>
      <c r="J844" s="28">
        <v>9.4229999999999994E-2</v>
      </c>
      <c r="K844" s="29">
        <v>0.9</v>
      </c>
      <c r="L844" s="30">
        <v>21</v>
      </c>
      <c r="M844" s="29">
        <v>0.39394000000000001</v>
      </c>
      <c r="N844" s="30">
        <v>50</v>
      </c>
      <c r="O844" s="30">
        <v>17.63</v>
      </c>
      <c r="P844" s="30">
        <v>977.15</v>
      </c>
      <c r="Q844" s="30">
        <v>38.840000000000003</v>
      </c>
      <c r="R844" s="38">
        <v>0.23113</v>
      </c>
      <c r="S844" s="32">
        <v>4.4580000000000002E-2</v>
      </c>
      <c r="T844" s="29">
        <v>0.72621999999999998</v>
      </c>
      <c r="U844" s="29">
        <v>0.41764000000000001</v>
      </c>
      <c r="V844" s="29">
        <v>0.48</v>
      </c>
      <c r="W844" s="29">
        <v>0.1</v>
      </c>
      <c r="X844" s="30">
        <v>101.76</v>
      </c>
      <c r="Y844" s="29">
        <v>0.70837000000000006</v>
      </c>
      <c r="Z844" s="29">
        <v>0.37792999999999999</v>
      </c>
      <c r="AA844" s="29">
        <v>0.36699999999999999</v>
      </c>
      <c r="AB844" s="30">
        <v>18</v>
      </c>
      <c r="AC844" s="29">
        <v>0.43332999999999999</v>
      </c>
      <c r="AD844" s="30">
        <v>50</v>
      </c>
      <c r="AE844" s="29">
        <v>0.74</v>
      </c>
      <c r="AF844" s="33">
        <v>1.667</v>
      </c>
      <c r="AG844" s="33">
        <v>1.7010000000000001</v>
      </c>
      <c r="AH844" s="33">
        <v>2.4380000000000002</v>
      </c>
      <c r="AI844" s="33">
        <v>2.6419999999999999</v>
      </c>
      <c r="AJ844" s="33">
        <v>2.7879999999999998</v>
      </c>
      <c r="AK844" s="34">
        <v>3.2749999999999999</v>
      </c>
      <c r="AL844" s="29">
        <v>0.04</v>
      </c>
      <c r="AM844" s="29">
        <v>0</v>
      </c>
      <c r="AN844" s="50">
        <v>8992</v>
      </c>
      <c r="AO844" s="30">
        <v>410.8</v>
      </c>
      <c r="AP844" s="29">
        <v>0.60063999999999995</v>
      </c>
      <c r="AQ844" s="29">
        <v>1</v>
      </c>
      <c r="AR844" s="29">
        <v>0.73699999999999999</v>
      </c>
      <c r="AS844" s="54">
        <v>2</v>
      </c>
      <c r="AT844" s="29">
        <v>0.96428999999999998</v>
      </c>
      <c r="AU844" s="29">
        <v>0.76366999999999996</v>
      </c>
      <c r="AV844" s="54">
        <v>14</v>
      </c>
      <c r="AW844" s="29">
        <v>0.53571000000000002</v>
      </c>
    </row>
    <row r="845" spans="1:49" x14ac:dyDescent="0.2">
      <c r="A845" s="17" t="str">
        <f t="shared" si="22"/>
        <v>DDS</v>
      </c>
      <c r="B845" s="17" t="str">
        <f>IF(AND(OR(NOT(IsForecastDateRestricted),AND(D845&gt;=StartDate,D845&lt;=EndDate)),OR(NOT(IsTargetDateRestricted),AND(F845&gt;=FirstTargetDate,F845&lt;=EndTargetDate)),
OR(AND(Is1Week,E845="1 wk ahead inc death"),AND(Is2Week,E845="2 wk ahead inc death"),AND(Is3Week,E845="3 wk ahead inc death"),AND(Is4Week,E845="4 wk ahead inc death")),
OR(NOT(IsActiveModelsOnly),_xlfn.XLOOKUP(C845,'Model Analyzer'!B$4:B$100,'Model Analyzer'!C$4:C$100))),EvalData!C845,"NA")</f>
        <v>DDS</v>
      </c>
      <c r="C845" s="17" t="s">
        <v>44</v>
      </c>
      <c r="D845" s="36" t="d">
        <v>2020-08-24</v>
      </c>
      <c r="E845" s="17" t="s">
        <v>11</v>
      </c>
      <c r="F845" s="36" t="d">
        <v>2020-08-29</v>
      </c>
      <c r="G845" s="30">
        <v>563</v>
      </c>
      <c r="H845" s="32">
        <v>8.5999999999999993E-2</v>
      </c>
      <c r="I845" s="28">
        <v>8.9760000000000006E-2</v>
      </c>
      <c r="J845" s="28">
        <v>8.9760000000000006E-2</v>
      </c>
      <c r="K845" s="29">
        <v>0.9</v>
      </c>
      <c r="L845" s="30">
        <v>20</v>
      </c>
      <c r="M845" s="29">
        <v>0.42424000000000001</v>
      </c>
      <c r="N845" s="30">
        <v>50</v>
      </c>
      <c r="O845" s="30">
        <v>13.03</v>
      </c>
      <c r="P845" s="30">
        <v>322.14999999999998</v>
      </c>
      <c r="Q845" s="30">
        <v>20.14</v>
      </c>
      <c r="R845" s="38">
        <v>0.20860999999999999</v>
      </c>
      <c r="S845" s="32">
        <v>1.545E-2</v>
      </c>
      <c r="T845" s="29">
        <v>0.55188999999999999</v>
      </c>
      <c r="U845" s="29">
        <v>0.31297000000000003</v>
      </c>
      <c r="V845" s="29">
        <v>0.57999999999999996</v>
      </c>
      <c r="W845" s="29">
        <v>0.08</v>
      </c>
      <c r="X845" s="30">
        <v>42.7</v>
      </c>
      <c r="Y845" s="29">
        <v>0.55306999999999995</v>
      </c>
      <c r="Z845" s="29">
        <v>0.33361000000000002</v>
      </c>
      <c r="AA845" s="29">
        <v>0.68100000000000005</v>
      </c>
      <c r="AB845" s="30">
        <v>5</v>
      </c>
      <c r="AC845" s="29">
        <v>0.86667000000000005</v>
      </c>
      <c r="AD845" s="30">
        <v>50</v>
      </c>
      <c r="AE845" s="29">
        <v>0.98</v>
      </c>
      <c r="AF845" s="33">
        <v>2.8330000000000002</v>
      </c>
      <c r="AG845" s="33">
        <v>3.1960000000000002</v>
      </c>
      <c r="AH845" s="33">
        <v>3.7160000000000002</v>
      </c>
      <c r="AI845" s="33">
        <v>5.9539999999999997</v>
      </c>
      <c r="AJ845" s="33">
        <v>6.1070000000000002</v>
      </c>
      <c r="AK845" s="34">
        <v>14</v>
      </c>
      <c r="AL845" s="29">
        <v>0.2</v>
      </c>
      <c r="AM845" s="29">
        <v>0.12</v>
      </c>
      <c r="AN845" s="50">
        <v>7941</v>
      </c>
      <c r="AO845" s="30">
        <v>119.3</v>
      </c>
      <c r="AP845" s="29">
        <v>0.37930999999999998</v>
      </c>
      <c r="AQ845" s="29">
        <v>0.79188000000000003</v>
      </c>
      <c r="AR845" s="29">
        <v>0.69499999999999995</v>
      </c>
      <c r="AS845" s="54">
        <v>5</v>
      </c>
      <c r="AT845" s="29">
        <v>0.85714000000000001</v>
      </c>
      <c r="AU845" s="29">
        <v>0.93793000000000004</v>
      </c>
      <c r="AV845" s="54">
        <v>5</v>
      </c>
      <c r="AW845" s="29">
        <v>0.85714000000000001</v>
      </c>
    </row>
    <row r="846" spans="1:49" x14ac:dyDescent="0.2">
      <c r="A846" s="17" t="str">
        <f t="shared" si="22"/>
        <v>Ensemble</v>
      </c>
      <c r="B846" s="17" t="str">
        <f>IF(AND(OR(NOT(IsForecastDateRestricted),AND(D846&gt;=StartDate,D846&lt;=EndDate)),OR(NOT(IsTargetDateRestricted),AND(F846&gt;=FirstTargetDate,F846&lt;=EndTargetDate)),
OR(AND(Is1Week,E846="1 wk ahead inc death"),AND(Is2Week,E846="2 wk ahead inc death"),AND(Is3Week,E846="3 wk ahead inc death"),AND(Is4Week,E846="4 wk ahead inc death")),
OR(NOT(IsActiveModelsOnly),_xlfn.XLOOKUP(C846,'Model Analyzer'!B$4:B$100,'Model Analyzer'!C$4:C$100))),EvalData!C846,"NA")</f>
        <v>Ensemble</v>
      </c>
      <c r="C846" s="17" t="s">
        <v>15</v>
      </c>
      <c r="D846" s="36" t="d">
        <v>2020-08-24</v>
      </c>
      <c r="E846" s="17" t="s">
        <v>11</v>
      </c>
      <c r="F846" s="36" t="d">
        <v>2020-08-29</v>
      </c>
      <c r="G846" s="30">
        <v>89</v>
      </c>
      <c r="H846" s="32">
        <v>1.4E-2</v>
      </c>
      <c r="I846" s="28">
        <v>1.4189999999999999E-2</v>
      </c>
      <c r="J846" s="28">
        <v>1.4189999999999999E-2</v>
      </c>
      <c r="K846" s="29">
        <v>1</v>
      </c>
      <c r="L846" s="30">
        <v>6</v>
      </c>
      <c r="M846" s="29">
        <v>0.84848000000000001</v>
      </c>
      <c r="N846" s="30">
        <v>50</v>
      </c>
      <c r="O846" s="30">
        <v>10.25</v>
      </c>
      <c r="P846" s="30">
        <v>223.17</v>
      </c>
      <c r="Q846" s="30">
        <v>16.239999999999998</v>
      </c>
      <c r="R846" s="38">
        <v>0.18323</v>
      </c>
      <c r="S846" s="32">
        <v>-3.73E-2</v>
      </c>
      <c r="T846" s="29">
        <v>0.44412000000000001</v>
      </c>
      <c r="U846" s="29">
        <v>9.7339999999999996E-2</v>
      </c>
      <c r="V846" s="29">
        <v>0.57999999999999996</v>
      </c>
      <c r="W846" s="29">
        <v>0.06</v>
      </c>
      <c r="X846" s="30">
        <v>29.86</v>
      </c>
      <c r="Y846" s="29">
        <v>0.40139999999999998</v>
      </c>
      <c r="Z846" s="29">
        <v>0.27332000000000001</v>
      </c>
      <c r="AA846" s="29">
        <v>0.78</v>
      </c>
      <c r="AB846" s="30">
        <v>2</v>
      </c>
      <c r="AC846" s="29">
        <v>0.96667000000000003</v>
      </c>
      <c r="AD846" s="30">
        <v>50</v>
      </c>
      <c r="AE846" s="29">
        <v>0.96</v>
      </c>
      <c r="AF846" s="33">
        <v>2.0550000000000002</v>
      </c>
      <c r="AG846" s="33">
        <v>2.4489999999999998</v>
      </c>
      <c r="AH846" s="33">
        <v>3.1240000000000001</v>
      </c>
      <c r="AI846" s="33">
        <v>5.5209999999999999</v>
      </c>
      <c r="AJ846" s="33">
        <v>4.875</v>
      </c>
      <c r="AK846" s="34">
        <v>16.2</v>
      </c>
      <c r="AL846" s="29">
        <v>0.1</v>
      </c>
      <c r="AM846" s="29">
        <v>0.16</v>
      </c>
      <c r="AN846" s="50">
        <v>5069</v>
      </c>
      <c r="AO846" s="30">
        <v>96.3</v>
      </c>
      <c r="AP846" s="29">
        <v>0.44546999999999998</v>
      </c>
      <c r="AQ846" s="29">
        <v>0.92998999999999998</v>
      </c>
      <c r="AR846" s="29">
        <v>0.73699999999999999</v>
      </c>
      <c r="AS846" s="54">
        <v>2</v>
      </c>
      <c r="AT846" s="29">
        <v>0.96428999999999998</v>
      </c>
      <c r="AU846" s="29">
        <v>0.97558999999999996</v>
      </c>
      <c r="AV846" s="54">
        <v>1</v>
      </c>
      <c r="AW846" s="29">
        <v>1</v>
      </c>
    </row>
    <row r="847" spans="1:49" x14ac:dyDescent="0.2">
      <c r="A847" s="17" t="str">
        <f t="shared" si="22"/>
        <v>ERDC</v>
      </c>
      <c r="B847" s="17" t="str">
        <f>IF(AND(OR(NOT(IsForecastDateRestricted),AND(D847&gt;=StartDate,D847&lt;=EndDate)),OR(NOT(IsTargetDateRestricted),AND(F847&gt;=FirstTargetDate,F847&lt;=EndTargetDate)),
OR(AND(Is1Week,E847="1 wk ahead inc death"),AND(Is2Week,E847="2 wk ahead inc death"),AND(Is3Week,E847="3 wk ahead inc death"),AND(Is4Week,E847="4 wk ahead inc death")),
OR(NOT(IsActiveModelsOnly),_xlfn.XLOOKUP(C847,'Model Analyzer'!B$4:B$100,'Model Analyzer'!C$4:C$100))),EvalData!C847,"NA")</f>
        <v>ERDC</v>
      </c>
      <c r="C847" s="17" t="s">
        <v>16</v>
      </c>
      <c r="D847" s="36" t="d">
        <v>2020-08-24</v>
      </c>
      <c r="E847" s="17" t="s">
        <v>11</v>
      </c>
      <c r="F847" s="36" t="d">
        <v>2020-08-29</v>
      </c>
      <c r="G847" s="30">
        <v>2317</v>
      </c>
      <c r="H847" s="32">
        <v>0.314</v>
      </c>
      <c r="I847" s="28">
        <v>0.36942000000000003</v>
      </c>
      <c r="J847" s="28">
        <v>0.36942000000000003</v>
      </c>
      <c r="K847" s="29">
        <v>0</v>
      </c>
      <c r="L847" s="30">
        <v>33</v>
      </c>
      <c r="M847" s="29">
        <v>3.0300000000000001E-2</v>
      </c>
      <c r="N847" s="30">
        <v>50</v>
      </c>
      <c r="O847" s="30">
        <v>46.52</v>
      </c>
      <c r="P847" s="30">
        <v>6452.76</v>
      </c>
      <c r="Q847" s="30">
        <v>51.88</v>
      </c>
      <c r="R847" s="38">
        <v>0.39301999999999998</v>
      </c>
      <c r="S847" s="32">
        <v>0.24379999999999999</v>
      </c>
      <c r="T847" s="29">
        <v>1.7320899999999999</v>
      </c>
      <c r="U847" s="29">
        <v>1.51223</v>
      </c>
      <c r="V847" s="29">
        <v>0.34</v>
      </c>
      <c r="W847" s="29">
        <v>0.34</v>
      </c>
      <c r="X847" s="30">
        <v>90.56</v>
      </c>
      <c r="Y847" s="29">
        <v>1.72885</v>
      </c>
      <c r="Z847" s="29">
        <v>0.61656</v>
      </c>
      <c r="AA847" s="29">
        <v>4.4999999999999998E-2</v>
      </c>
      <c r="AB847" s="30">
        <v>28</v>
      </c>
      <c r="AC847" s="29">
        <v>0.1</v>
      </c>
      <c r="AD847" s="30">
        <v>50</v>
      </c>
      <c r="AE847" s="29">
        <v>0.2</v>
      </c>
      <c r="AF847" s="33">
        <v>1.0860000000000001</v>
      </c>
      <c r="AG847" s="33">
        <v>1.1180000000000001</v>
      </c>
      <c r="AH847" s="33">
        <v>1.17</v>
      </c>
      <c r="AI847" s="33">
        <v>1.278</v>
      </c>
      <c r="AJ847" s="33">
        <v>1.2809999999999999</v>
      </c>
      <c r="AK847" s="34">
        <v>1.5109999999999999</v>
      </c>
      <c r="AL847" s="29">
        <v>0</v>
      </c>
      <c r="AM847" s="29">
        <v>0</v>
      </c>
      <c r="AN847" s="50">
        <v>84430</v>
      </c>
      <c r="AO847" s="30">
        <v>2704.3</v>
      </c>
      <c r="AP847" s="29">
        <v>0.89256000000000002</v>
      </c>
      <c r="AQ847" s="29">
        <v>1</v>
      </c>
      <c r="AR847" s="29">
        <v>0.21099999999999999</v>
      </c>
      <c r="AS847" s="54">
        <v>24</v>
      </c>
      <c r="AT847" s="29">
        <v>0.17857000000000001</v>
      </c>
      <c r="AU847" s="29">
        <v>0.2064</v>
      </c>
      <c r="AV847" s="54">
        <v>26</v>
      </c>
      <c r="AW847" s="29">
        <v>0.10714</v>
      </c>
    </row>
    <row r="848" spans="1:49" x14ac:dyDescent="0.2">
      <c r="A848" s="17" t="str">
        <f t="shared" si="22"/>
        <v>ESG</v>
      </c>
      <c r="B848" s="17" t="str">
        <f>IF(AND(OR(NOT(IsForecastDateRestricted),AND(D848&gt;=StartDate,D848&lt;=EndDate)),OR(NOT(IsTargetDateRestricted),AND(F848&gt;=FirstTargetDate,F848&lt;=EndTargetDate)),
OR(AND(Is1Week,E848="1 wk ahead inc death"),AND(Is2Week,E848="2 wk ahead inc death"),AND(Is3Week,E848="3 wk ahead inc death"),AND(Is4Week,E848="4 wk ahead inc death")),
OR(NOT(IsActiveModelsOnly),_xlfn.XLOOKUP(C848,'Model Analyzer'!B$4:B$100,'Model Analyzer'!C$4:C$100))),EvalData!C848,"NA")</f>
        <v>ESG</v>
      </c>
      <c r="C848" s="17" t="s">
        <v>40</v>
      </c>
      <c r="D848" s="36" t="d">
        <v>2020-08-24</v>
      </c>
      <c r="E848" s="17" t="s">
        <v>11</v>
      </c>
      <c r="F848" s="36" t="d">
        <v>2020-08-29</v>
      </c>
      <c r="G848" s="30">
        <v>-1906</v>
      </c>
      <c r="H848" s="32">
        <v>-0.36199999999999999</v>
      </c>
      <c r="I848" s="28">
        <v>-0.30388999999999999</v>
      </c>
      <c r="J848" s="28">
        <v>-0.43656</v>
      </c>
      <c r="K848" s="29">
        <v>0</v>
      </c>
      <c r="L848" s="30">
        <v>34</v>
      </c>
      <c r="M848" s="29">
        <v>0</v>
      </c>
      <c r="N848" s="30">
        <v>50</v>
      </c>
      <c r="O848" s="30">
        <v>23.92</v>
      </c>
      <c r="P848" s="30">
        <v>912.57</v>
      </c>
      <c r="Q848" s="30">
        <v>42.72</v>
      </c>
      <c r="R848" s="38">
        <v>0.49770999999999999</v>
      </c>
      <c r="S848" s="32">
        <v>-0.44111</v>
      </c>
      <c r="T848" s="29">
        <v>0.91098000000000001</v>
      </c>
      <c r="U848" s="29">
        <v>-0.63251999999999997</v>
      </c>
      <c r="V848" s="29">
        <v>0.26</v>
      </c>
      <c r="W848" s="29">
        <v>0.26</v>
      </c>
      <c r="X848" s="30">
        <v>76.010000000000005</v>
      </c>
      <c r="Y848" s="29">
        <v>0.46162999999999998</v>
      </c>
      <c r="Z848" s="29">
        <v>0.50890999999999997</v>
      </c>
      <c r="AA848" s="29">
        <v>3.3000000000000002E-2</v>
      </c>
      <c r="AB848" s="30">
        <v>31</v>
      </c>
      <c r="AC848" s="29">
        <v>0</v>
      </c>
      <c r="AD848" s="30">
        <v>50</v>
      </c>
      <c r="AE848" s="29">
        <v>0.16</v>
      </c>
      <c r="AF848" s="33">
        <v>1.05</v>
      </c>
      <c r="AG848" s="33">
        <v>1.0860000000000001</v>
      </c>
      <c r="AH848" s="33">
        <v>1.1379999999999999</v>
      </c>
      <c r="AI848" s="33">
        <v>1.264</v>
      </c>
      <c r="AJ848" s="33">
        <v>1.363</v>
      </c>
      <c r="AK848" s="34">
        <v>2</v>
      </c>
      <c r="AL848" s="29">
        <v>0</v>
      </c>
      <c r="AM848" s="29">
        <v>0</v>
      </c>
      <c r="AN848" s="50">
        <v>76646</v>
      </c>
      <c r="AO848" s="30">
        <v>745.8</v>
      </c>
      <c r="AP848" s="29">
        <v>0.88622000000000001</v>
      </c>
      <c r="AQ848" s="29">
        <v>1</v>
      </c>
      <c r="AR848" s="29">
        <v>0.16800000000000001</v>
      </c>
      <c r="AS848" s="54">
        <v>25</v>
      </c>
      <c r="AT848" s="29">
        <v>0.14285999999999999</v>
      </c>
      <c r="AU848" s="29">
        <v>0.16511999999999999</v>
      </c>
      <c r="AV848" s="54">
        <v>29</v>
      </c>
      <c r="AW848" s="29">
        <v>0</v>
      </c>
    </row>
    <row r="849" spans="1:49" x14ac:dyDescent="0.2">
      <c r="A849" s="17" t="str">
        <f t="shared" si="22"/>
        <v>GT-DeepCOVID</v>
      </c>
      <c r="B849" s="17" t="str">
        <f>IF(AND(OR(NOT(IsForecastDateRestricted),AND(D849&gt;=StartDate,D849&lt;=EndDate)),OR(NOT(IsTargetDateRestricted),AND(F849&gt;=FirstTargetDate,F849&lt;=EndTargetDate)),
OR(AND(Is1Week,E849="1 wk ahead inc death"),AND(Is2Week,E849="2 wk ahead inc death"),AND(Is3Week,E849="3 wk ahead inc death"),AND(Is4Week,E849="4 wk ahead inc death")),
OR(NOT(IsActiveModelsOnly),_xlfn.XLOOKUP(C849,'Model Analyzer'!B$4:B$100,'Model Analyzer'!C$4:C$100))),EvalData!C849,"NA")</f>
        <v>GT-DeepCOVID</v>
      </c>
      <c r="C849" s="17" t="s">
        <v>17</v>
      </c>
      <c r="D849" s="36" t="d">
        <v>2020-08-24</v>
      </c>
      <c r="E849" s="17" t="s">
        <v>11</v>
      </c>
      <c r="F849" s="36" t="d">
        <v>2020-08-29</v>
      </c>
      <c r="G849" s="30">
        <v>82</v>
      </c>
      <c r="H849" s="32">
        <v>1.2999999999999999E-2</v>
      </c>
      <c r="I849" s="28">
        <v>1.307E-2</v>
      </c>
      <c r="J849" s="28">
        <v>1.307E-2</v>
      </c>
      <c r="K849" s="29">
        <v>1</v>
      </c>
      <c r="L849" s="30">
        <v>5</v>
      </c>
      <c r="M849" s="29">
        <v>0.87878999999999996</v>
      </c>
      <c r="N849" s="30">
        <v>47</v>
      </c>
      <c r="O849" s="30">
        <v>19.489999999999998</v>
      </c>
      <c r="P849" s="30">
        <v>763.22</v>
      </c>
      <c r="Q849" s="30">
        <v>31.15</v>
      </c>
      <c r="R849" s="38">
        <v>0.26268999999999998</v>
      </c>
      <c r="S849" s="32">
        <v>-9.0029999999999999E-2</v>
      </c>
      <c r="T849" s="29">
        <v>0.83318999999999999</v>
      </c>
      <c r="U849" s="29">
        <v>0.41498000000000002</v>
      </c>
      <c r="V849" s="29">
        <v>0.42553000000000002</v>
      </c>
      <c r="W849" s="29">
        <v>0.10638</v>
      </c>
      <c r="X849" s="30">
        <v>67.260000000000005</v>
      </c>
      <c r="Y849" s="29">
        <v>0.77742999999999995</v>
      </c>
      <c r="Z849" s="29">
        <v>0.37608000000000003</v>
      </c>
      <c r="AA849" s="29">
        <v>0.24099999999999999</v>
      </c>
      <c r="AB849" s="30">
        <v>22</v>
      </c>
      <c r="AC849" s="29">
        <v>0.3</v>
      </c>
      <c r="AD849" s="30">
        <v>47</v>
      </c>
      <c r="AE849" s="29">
        <v>0.82979000000000003</v>
      </c>
      <c r="AF849" s="33">
        <v>1.8680000000000001</v>
      </c>
      <c r="AG849" s="33">
        <v>2.395</v>
      </c>
      <c r="AH849" s="33">
        <v>4</v>
      </c>
      <c r="AI849" s="33">
        <v>16.53</v>
      </c>
      <c r="AJ849" s="33">
        <v>8.5</v>
      </c>
      <c r="AK849" s="34">
        <v>25.4</v>
      </c>
      <c r="AL849" s="29">
        <v>0.19148999999999999</v>
      </c>
      <c r="AM849" s="29">
        <v>0.17021</v>
      </c>
      <c r="AN849" s="50">
        <v>17712</v>
      </c>
      <c r="AO849" s="30">
        <v>217.8</v>
      </c>
      <c r="AP849" s="29">
        <v>0.40117000000000003</v>
      </c>
      <c r="AQ849" s="29">
        <v>0.83750999999999998</v>
      </c>
      <c r="AR849" s="29">
        <v>0.46300000000000002</v>
      </c>
      <c r="AS849" s="54">
        <v>13</v>
      </c>
      <c r="AT849" s="29">
        <v>0.57142999999999999</v>
      </c>
      <c r="AU849" s="29">
        <v>0.78061999999999998</v>
      </c>
      <c r="AV849" s="54">
        <v>13</v>
      </c>
      <c r="AW849" s="29">
        <v>0.57142999999999999</v>
      </c>
    </row>
    <row r="850" spans="1:49" x14ac:dyDescent="0.2">
      <c r="A850" s="17" t="str">
        <f t="shared" si="22"/>
        <v>IHME</v>
      </c>
      <c r="B850" s="17" t="str">
        <f>IF(AND(OR(NOT(IsForecastDateRestricted),AND(D850&gt;=StartDate,D850&lt;=EndDate)),OR(NOT(IsTargetDateRestricted),AND(F850&gt;=FirstTargetDate,F850&lt;=EndTargetDate)),
OR(AND(Is1Week,E850="1 wk ahead inc death"),AND(Is2Week,E850="2 wk ahead inc death"),AND(Is3Week,E850="3 wk ahead inc death"),AND(Is4Week,E850="4 wk ahead inc death")),
OR(NOT(IsActiveModelsOnly),_xlfn.XLOOKUP(C850,'Model Analyzer'!B$4:B$100,'Model Analyzer'!C$4:C$100))),EvalData!C850,"NA")</f>
        <v>IHME</v>
      </c>
      <c r="C850" s="17" t="s">
        <v>18</v>
      </c>
      <c r="D850" s="36" t="d">
        <v>2020-08-24</v>
      </c>
      <c r="E850" s="17" t="s">
        <v>11</v>
      </c>
      <c r="F850" s="36" t="d">
        <v>2020-08-29</v>
      </c>
      <c r="G850" s="30">
        <v>-2</v>
      </c>
      <c r="H850" s="32">
        <v>0</v>
      </c>
      <c r="I850" s="28">
        <v>-3.2000000000000003E-4</v>
      </c>
      <c r="J850" s="28">
        <v>-3.2000000000000003E-4</v>
      </c>
      <c r="K850" s="29">
        <v>1</v>
      </c>
      <c r="L850" s="30">
        <v>1</v>
      </c>
      <c r="M850" s="29">
        <v>1</v>
      </c>
      <c r="N850" s="30">
        <v>50</v>
      </c>
      <c r="O850" s="30">
        <v>21.91</v>
      </c>
      <c r="P850" s="30">
        <v>634.09</v>
      </c>
      <c r="Q850" s="30">
        <v>33.82</v>
      </c>
      <c r="R850" s="38">
        <v>0.32429999999999998</v>
      </c>
      <c r="S850" s="32">
        <v>-0.24367</v>
      </c>
      <c r="T850" s="29">
        <v>0.85914000000000001</v>
      </c>
      <c r="U850" s="29">
        <v>-0.43385000000000001</v>
      </c>
      <c r="V850" s="29">
        <v>0.34</v>
      </c>
      <c r="W850" s="29">
        <v>0.14000000000000001</v>
      </c>
      <c r="X850" s="30">
        <v>70.650000000000006</v>
      </c>
      <c r="Y850" s="29">
        <v>0.48431999999999997</v>
      </c>
      <c r="Z850" s="29">
        <v>0.47534999999999999</v>
      </c>
      <c r="AA850" s="29">
        <v>0.125</v>
      </c>
      <c r="AB850" s="30">
        <v>26</v>
      </c>
      <c r="AC850" s="29">
        <v>0.16667000000000001</v>
      </c>
      <c r="AD850" s="30">
        <v>50</v>
      </c>
      <c r="AE850" s="29">
        <v>0.74</v>
      </c>
      <c r="AF850" s="33">
        <v>1.925</v>
      </c>
      <c r="AG850" s="33">
        <v>2.097</v>
      </c>
      <c r="AH850" s="33">
        <v>2.5259999999999998</v>
      </c>
      <c r="AI850" s="33">
        <v>2.84</v>
      </c>
      <c r="AJ850" s="33">
        <v>3.444</v>
      </c>
      <c r="AK850" s="34">
        <v>4.0049999999999999</v>
      </c>
      <c r="AL850" s="29">
        <v>0.04</v>
      </c>
      <c r="AM850" s="29">
        <v>0</v>
      </c>
      <c r="AN850" s="50">
        <v>32055</v>
      </c>
      <c r="AO850" s="30">
        <v>359.5</v>
      </c>
      <c r="AP850" s="29">
        <v>0.55015000000000003</v>
      </c>
      <c r="AQ850" s="29">
        <v>1</v>
      </c>
      <c r="AR850" s="29">
        <v>0.73699999999999999</v>
      </c>
      <c r="AS850" s="54">
        <v>2</v>
      </c>
      <c r="AT850" s="29">
        <v>0.96428999999999998</v>
      </c>
      <c r="AU850" s="29">
        <v>0.76366999999999996</v>
      </c>
      <c r="AV850" s="54">
        <v>14</v>
      </c>
      <c r="AW850" s="29">
        <v>0.53571000000000002</v>
      </c>
    </row>
    <row r="851" spans="1:49" x14ac:dyDescent="0.2">
      <c r="A851" s="17" t="str">
        <f t="shared" si="22"/>
        <v>ISU</v>
      </c>
      <c r="B851" s="17" t="str">
        <f>IF(AND(OR(NOT(IsForecastDateRestricted),AND(D851&gt;=StartDate,D851&lt;=EndDate)),OR(NOT(IsTargetDateRestricted),AND(F851&gt;=FirstTargetDate,F851&lt;=EndTargetDate)),
OR(AND(Is1Week,E851="1 wk ahead inc death"),AND(Is2Week,E851="2 wk ahead inc death"),AND(Is3Week,E851="3 wk ahead inc death"),AND(Is4Week,E851="4 wk ahead inc death")),
OR(NOT(IsActiveModelsOnly),_xlfn.XLOOKUP(C851,'Model Analyzer'!B$4:B$100,'Model Analyzer'!C$4:C$100))),EvalData!C851,"NA")</f>
        <v>ISU</v>
      </c>
      <c r="C851" s="17" t="s">
        <v>41</v>
      </c>
      <c r="D851" s="36" t="d">
        <v>2020-08-24</v>
      </c>
      <c r="E851" s="17" t="s">
        <v>11</v>
      </c>
      <c r="F851" s="36" t="d">
        <v>2020-08-29</v>
      </c>
      <c r="G851" s="30">
        <v>466</v>
      </c>
      <c r="H851" s="32">
        <v>7.1999999999999995E-2</v>
      </c>
      <c r="I851" s="28">
        <v>7.4300000000000005E-2</v>
      </c>
      <c r="J851" s="28">
        <v>7.4300000000000005E-2</v>
      </c>
      <c r="K851" s="29">
        <v>0.9</v>
      </c>
      <c r="L851" s="30">
        <v>18</v>
      </c>
      <c r="M851" s="29">
        <v>0.48485</v>
      </c>
      <c r="N851" s="30">
        <v>48</v>
      </c>
      <c r="O851" s="30">
        <v>15.95</v>
      </c>
      <c r="P851" s="30">
        <v>1110.57</v>
      </c>
      <c r="Q851" s="30">
        <v>46.81</v>
      </c>
      <c r="R851" s="38">
        <v>0.37385000000000002</v>
      </c>
      <c r="S851" s="32">
        <v>-4.8649999999999999E-2</v>
      </c>
      <c r="T851" s="29">
        <v>0.69440999999999997</v>
      </c>
      <c r="U851" s="29">
        <v>0.19758000000000001</v>
      </c>
      <c r="V851" s="29">
        <v>0.25</v>
      </c>
      <c r="W851" s="29">
        <v>0.20832999999999999</v>
      </c>
      <c r="X851" s="30">
        <v>100.54</v>
      </c>
      <c r="Y851" s="29">
        <v>0.60760999999999998</v>
      </c>
      <c r="Z851" s="29">
        <v>0.45615</v>
      </c>
      <c r="AA851" s="29">
        <v>0.14899999999999999</v>
      </c>
      <c r="AB851" s="30">
        <v>25</v>
      </c>
      <c r="AC851" s="29">
        <v>0.2</v>
      </c>
      <c r="AD851" s="30">
        <v>48</v>
      </c>
      <c r="AE851" s="29">
        <v>0.47916999999999998</v>
      </c>
      <c r="AF851" s="33">
        <v>1.3620000000000001</v>
      </c>
      <c r="AG851" s="33">
        <v>1.512</v>
      </c>
      <c r="AH851" s="33">
        <v>1.841</v>
      </c>
      <c r="AI851" s="33">
        <v>2.5670000000000002</v>
      </c>
      <c r="AJ851" s="33">
        <v>2.2879999999999998</v>
      </c>
      <c r="AK851" s="34">
        <v>3.3580000000000001</v>
      </c>
      <c r="AL851" s="29">
        <v>4.1669999999999999E-2</v>
      </c>
      <c r="AM851" s="29">
        <v>4.1669999999999999E-2</v>
      </c>
      <c r="AN851" s="50">
        <v>53350</v>
      </c>
      <c r="AO851" s="30">
        <v>378.9</v>
      </c>
      <c r="AP851" s="29">
        <v>0.67261000000000004</v>
      </c>
      <c r="AQ851" s="29">
        <v>1</v>
      </c>
      <c r="AR851" s="29">
        <v>0.4</v>
      </c>
      <c r="AS851" s="54">
        <v>17</v>
      </c>
      <c r="AT851" s="29">
        <v>0.42857000000000001</v>
      </c>
      <c r="AU851" s="29">
        <v>0.47471999999999998</v>
      </c>
      <c r="AV851" s="54">
        <v>23</v>
      </c>
      <c r="AW851" s="29">
        <v>0.21429000000000001</v>
      </c>
    </row>
    <row r="852" spans="1:49" x14ac:dyDescent="0.2">
      <c r="A852" s="17" t="str">
        <f t="shared" si="22"/>
        <v>JCB</v>
      </c>
      <c r="B852" s="17" t="str">
        <f>IF(AND(OR(NOT(IsForecastDateRestricted),AND(D852&gt;=StartDate,D852&lt;=EndDate)),OR(NOT(IsTargetDateRestricted),AND(F852&gt;=FirstTargetDate,F852&lt;=EndTargetDate)),
OR(AND(Is1Week,E852="1 wk ahead inc death"),AND(Is2Week,E852="2 wk ahead inc death"),AND(Is3Week,E852="3 wk ahead inc death"),AND(Is4Week,E852="4 wk ahead inc death")),
OR(NOT(IsActiveModelsOnly),_xlfn.XLOOKUP(C852,'Model Analyzer'!B$4:B$100,'Model Analyzer'!C$4:C$100))),EvalData!C852,"NA")</f>
        <v>JCB</v>
      </c>
      <c r="C852" s="17" t="s">
        <v>45</v>
      </c>
      <c r="D852" s="36" t="d">
        <v>2020-08-24</v>
      </c>
      <c r="E852" s="17" t="s">
        <v>11</v>
      </c>
      <c r="F852" s="36" t="d">
        <v>2020-08-29</v>
      </c>
      <c r="G852" s="30">
        <v>413</v>
      </c>
      <c r="H852" s="32">
        <v>6.4000000000000001E-2</v>
      </c>
      <c r="I852" s="28">
        <v>6.5850000000000006E-2</v>
      </c>
      <c r="J852" s="28">
        <v>6.5850000000000006E-2</v>
      </c>
      <c r="K852" s="29">
        <v>0.9</v>
      </c>
      <c r="L852" s="30">
        <v>17</v>
      </c>
      <c r="M852" s="29">
        <v>0.51515</v>
      </c>
      <c r="N852" s="30">
        <v>50</v>
      </c>
      <c r="O852" s="30">
        <v>10.34</v>
      </c>
      <c r="P852" s="30">
        <v>293.44</v>
      </c>
      <c r="Q852" s="30">
        <v>19.96</v>
      </c>
      <c r="R852" s="38">
        <v>0.17924999999999999</v>
      </c>
      <c r="S852" s="32">
        <v>0</v>
      </c>
      <c r="T852" s="29">
        <v>0.43630999999999998</v>
      </c>
      <c r="U852" s="29">
        <v>0.20874000000000001</v>
      </c>
      <c r="V852" s="29">
        <v>0.68</v>
      </c>
      <c r="W852" s="29">
        <v>0.06</v>
      </c>
      <c r="X852" s="30">
        <v>47.7</v>
      </c>
      <c r="Y852" s="29">
        <v>0.41830000000000001</v>
      </c>
      <c r="Z852" s="29">
        <v>0.25370999999999999</v>
      </c>
      <c r="AA852" s="29">
        <v>0.80800000000000005</v>
      </c>
      <c r="AB852" s="30">
        <v>1</v>
      </c>
      <c r="AC852" s="29">
        <v>1</v>
      </c>
    </row>
    <row r="853" spans="1:49" x14ac:dyDescent="0.2">
      <c r="A853" s="17" t="str">
        <f t="shared" si="22"/>
        <v>JHU</v>
      </c>
      <c r="B853" s="17" t="str">
        <f>IF(AND(OR(NOT(IsForecastDateRestricted),AND(D853&gt;=StartDate,D853&lt;=EndDate)),OR(NOT(IsTargetDateRestricted),AND(F853&gt;=FirstTargetDate,F853&lt;=EndTargetDate)),
OR(AND(Is1Week,E853="1 wk ahead inc death"),AND(Is2Week,E853="2 wk ahead inc death"),AND(Is3Week,E853="3 wk ahead inc death"),AND(Is4Week,E853="4 wk ahead inc death")),
OR(NOT(IsActiveModelsOnly),_xlfn.XLOOKUP(C853,'Model Analyzer'!B$4:B$100,'Model Analyzer'!C$4:C$100))),EvalData!C853,"NA")</f>
        <v>JHU</v>
      </c>
      <c r="C853" s="17" t="s">
        <v>19</v>
      </c>
      <c r="D853" s="36" t="d">
        <v>2020-08-24</v>
      </c>
      <c r="E853" s="17" t="s">
        <v>11</v>
      </c>
      <c r="F853" s="36" t="d">
        <v>2020-08-29</v>
      </c>
      <c r="G853" s="30">
        <v>748</v>
      </c>
      <c r="H853" s="32">
        <v>0.113</v>
      </c>
      <c r="I853" s="28">
        <v>0.11926</v>
      </c>
      <c r="J853" s="28">
        <v>0.11926</v>
      </c>
      <c r="K853" s="29">
        <v>0.75</v>
      </c>
      <c r="L853" s="30">
        <v>24</v>
      </c>
      <c r="M853" s="29">
        <v>0.30303000000000002</v>
      </c>
      <c r="N853" s="30">
        <v>50</v>
      </c>
      <c r="O853" s="30">
        <v>23.63</v>
      </c>
      <c r="P853" s="30">
        <v>1057.8</v>
      </c>
      <c r="Q853" s="30">
        <v>34.64</v>
      </c>
      <c r="R853" s="38">
        <v>0.35450999999999999</v>
      </c>
      <c r="S853" s="32">
        <v>0.27673999999999999</v>
      </c>
      <c r="T853" s="29">
        <v>0.93857000000000002</v>
      </c>
      <c r="U853" s="29">
        <v>0.77961999999999998</v>
      </c>
      <c r="V853" s="29">
        <v>0.3</v>
      </c>
      <c r="W853" s="29">
        <v>0.18</v>
      </c>
      <c r="X853" s="30">
        <v>54.73</v>
      </c>
      <c r="Y853" s="29">
        <v>0.94784000000000002</v>
      </c>
      <c r="Z853" s="29">
        <v>0.49703000000000003</v>
      </c>
      <c r="AA853" s="29">
        <v>3.9E-2</v>
      </c>
      <c r="AB853" s="30">
        <v>29</v>
      </c>
      <c r="AC853" s="29">
        <v>6.6669999999999993E-2</v>
      </c>
      <c r="AD853" s="30">
        <v>50</v>
      </c>
      <c r="AE853" s="29">
        <v>0.96</v>
      </c>
      <c r="AF853" s="33">
        <v>2.5179999999999998</v>
      </c>
      <c r="AG853" s="33">
        <v>3.7480000000000002</v>
      </c>
      <c r="AH853" s="33">
        <v>7.3890000000000002</v>
      </c>
      <c r="AI853" s="33">
        <v>24.388000000000002</v>
      </c>
      <c r="AJ853" s="33">
        <v>14.728999999999999</v>
      </c>
      <c r="AK853" s="34">
        <v>62.8</v>
      </c>
      <c r="AL853" s="29">
        <v>0.3</v>
      </c>
      <c r="AM853" s="29">
        <v>0.38</v>
      </c>
      <c r="AN853" s="50">
        <v>13133</v>
      </c>
      <c r="AO853" s="30">
        <v>272.60000000000002</v>
      </c>
      <c r="AP853" s="29">
        <v>0.27149000000000001</v>
      </c>
      <c r="AQ853" s="29">
        <v>0.56677999999999995</v>
      </c>
      <c r="AR853" s="29">
        <v>0.29499999999999998</v>
      </c>
      <c r="AS853" s="54">
        <v>20</v>
      </c>
      <c r="AT853" s="29">
        <v>0.32142999999999999</v>
      </c>
      <c r="AU853" s="29">
        <v>0.79639000000000004</v>
      </c>
      <c r="AV853" s="54">
        <v>10</v>
      </c>
      <c r="AW853" s="29">
        <v>0.67857000000000001</v>
      </c>
    </row>
    <row r="854" spans="1:49" x14ac:dyDescent="0.2">
      <c r="A854" s="17" t="str">
        <f t="shared" si="22"/>
        <v>Karlen</v>
      </c>
      <c r="B854" s="17" t="str">
        <f>IF(AND(OR(NOT(IsForecastDateRestricted),AND(D854&gt;=StartDate,D854&lt;=EndDate)),OR(NOT(IsTargetDateRestricted),AND(F854&gt;=FirstTargetDate,F854&lt;=EndTargetDate)),
OR(AND(Is1Week,E854="1 wk ahead inc death"),AND(Is2Week,E854="2 wk ahead inc death"),AND(Is3Week,E854="3 wk ahead inc death"),AND(Is4Week,E854="4 wk ahead inc death")),
OR(NOT(IsActiveModelsOnly),_xlfn.XLOOKUP(C854,'Model Analyzer'!B$4:B$100,'Model Analyzer'!C$4:C$100))),EvalData!C854,"NA")</f>
        <v>Karlen</v>
      </c>
      <c r="C854" s="17" t="s">
        <v>46</v>
      </c>
      <c r="D854" s="36" t="d">
        <v>2020-08-24</v>
      </c>
      <c r="E854" s="17" t="s">
        <v>11</v>
      </c>
      <c r="F854" s="36" t="d">
        <v>2020-08-29</v>
      </c>
      <c r="G854" s="30">
        <v>390</v>
      </c>
      <c r="H854" s="32">
        <v>0.06</v>
      </c>
      <c r="I854" s="28">
        <v>6.2179999999999999E-2</v>
      </c>
      <c r="J854" s="28">
        <v>6.2179999999999999E-2</v>
      </c>
      <c r="K854" s="29">
        <v>0.9</v>
      </c>
      <c r="L854" s="30">
        <v>16</v>
      </c>
      <c r="M854" s="29">
        <v>0.54544999999999999</v>
      </c>
      <c r="N854" s="30">
        <v>50</v>
      </c>
      <c r="O854" s="30">
        <v>11.09</v>
      </c>
      <c r="P854" s="30">
        <v>464.9</v>
      </c>
      <c r="Q854" s="30">
        <v>26.12</v>
      </c>
      <c r="R854" s="38">
        <v>0.22281999999999999</v>
      </c>
      <c r="S854" s="32">
        <v>-5.0840000000000003E-2</v>
      </c>
      <c r="T854" s="29">
        <v>0.47599999999999998</v>
      </c>
      <c r="U854" s="29">
        <v>0.19669</v>
      </c>
      <c r="V854" s="29">
        <v>0.6</v>
      </c>
      <c r="W854" s="29">
        <v>0.04</v>
      </c>
      <c r="X854" s="30">
        <v>65.66</v>
      </c>
      <c r="Y854" s="29">
        <v>0.45479999999999998</v>
      </c>
      <c r="Z854" s="29">
        <v>0.26001000000000002</v>
      </c>
      <c r="AA854" s="29">
        <v>0.64800000000000002</v>
      </c>
      <c r="AB854" s="30">
        <v>6</v>
      </c>
      <c r="AC854" s="29">
        <v>0.83333000000000002</v>
      </c>
      <c r="AD854" s="30">
        <v>50</v>
      </c>
      <c r="AE854" s="29">
        <v>0.98</v>
      </c>
      <c r="AF854" s="33">
        <v>1.899</v>
      </c>
      <c r="AG854" s="33">
        <v>2.2280000000000002</v>
      </c>
      <c r="AH854" s="33">
        <v>3.0840000000000001</v>
      </c>
      <c r="AI854" s="33">
        <v>10.836</v>
      </c>
      <c r="AJ854" s="33">
        <v>7.6669999999999998</v>
      </c>
      <c r="AK854" s="34">
        <v>24.4</v>
      </c>
      <c r="AL854" s="29">
        <v>0.16</v>
      </c>
      <c r="AM854" s="29">
        <v>0.18</v>
      </c>
      <c r="AN854" s="50">
        <v>5537</v>
      </c>
      <c r="AO854" s="30">
        <v>130.19999999999999</v>
      </c>
      <c r="AP854" s="29">
        <v>0.43737999999999999</v>
      </c>
      <c r="AQ854" s="29">
        <v>0.91310999999999998</v>
      </c>
      <c r="AR854" s="29">
        <v>0.67400000000000004</v>
      </c>
      <c r="AS854" s="54">
        <v>7</v>
      </c>
      <c r="AT854" s="29">
        <v>0.78571000000000002</v>
      </c>
      <c r="AU854" s="29">
        <v>0.97299000000000002</v>
      </c>
      <c r="AV854" s="54">
        <v>2</v>
      </c>
      <c r="AW854" s="29">
        <v>0.96428999999999998</v>
      </c>
    </row>
    <row r="855" spans="1:49" x14ac:dyDescent="0.2">
      <c r="A855" s="17" t="str">
        <f t="shared" si="22"/>
        <v>LANL</v>
      </c>
      <c r="B855" s="17" t="str">
        <f>IF(AND(OR(NOT(IsForecastDateRestricted),AND(D855&gt;=StartDate,D855&lt;=EndDate)),OR(NOT(IsTargetDateRestricted),AND(F855&gt;=FirstTargetDate,F855&lt;=EndTargetDate)),
OR(AND(Is1Week,E855="1 wk ahead inc death"),AND(Is2Week,E855="2 wk ahead inc death"),AND(Is3Week,E855="3 wk ahead inc death"),AND(Is4Week,E855="4 wk ahead inc death")),
OR(NOT(IsActiveModelsOnly),_xlfn.XLOOKUP(C855,'Model Analyzer'!B$4:B$100,'Model Analyzer'!C$4:C$100))),EvalData!C855,"NA")</f>
        <v>LANL</v>
      </c>
      <c r="C855" s="17" t="s">
        <v>20</v>
      </c>
      <c r="D855" s="36" t="d">
        <v>2020-08-24</v>
      </c>
      <c r="E855" s="17" t="s">
        <v>11</v>
      </c>
      <c r="F855" s="36" t="d">
        <v>2020-08-29</v>
      </c>
      <c r="G855" s="30">
        <v>-1379</v>
      </c>
      <c r="H855" s="32">
        <v>-0.248</v>
      </c>
      <c r="I855" s="28">
        <v>-0.21987000000000001</v>
      </c>
      <c r="J855" s="28">
        <v>-0.28183000000000002</v>
      </c>
      <c r="K855" s="29">
        <v>0.75</v>
      </c>
      <c r="L855" s="30">
        <v>30</v>
      </c>
      <c r="M855" s="29">
        <v>0.12121</v>
      </c>
      <c r="N855" s="30">
        <v>50</v>
      </c>
      <c r="O855" s="30">
        <v>13.32</v>
      </c>
      <c r="P855" s="30">
        <v>491.63</v>
      </c>
      <c r="Q855" s="30">
        <v>29.92</v>
      </c>
      <c r="R855" s="38">
        <v>0.33476</v>
      </c>
      <c r="S855" s="32">
        <v>-0.33417000000000002</v>
      </c>
      <c r="T855" s="29">
        <v>0.59550000000000003</v>
      </c>
      <c r="U855" s="29">
        <v>-0.45479999999999998</v>
      </c>
      <c r="V855" s="29">
        <v>0.28000000000000003</v>
      </c>
      <c r="W855" s="29">
        <v>0.18</v>
      </c>
      <c r="X855" s="30">
        <v>56.54</v>
      </c>
      <c r="Y855" s="29">
        <v>0.35858000000000001</v>
      </c>
      <c r="Z855" s="29">
        <v>0.42838999999999999</v>
      </c>
      <c r="AA855" s="29">
        <v>0.245</v>
      </c>
      <c r="AB855" s="30">
        <v>21</v>
      </c>
      <c r="AC855" s="29">
        <v>0.33333000000000002</v>
      </c>
      <c r="AD855" s="30">
        <v>50</v>
      </c>
      <c r="AE855" s="29">
        <v>1</v>
      </c>
      <c r="AF855" s="33">
        <v>4.1660000000000004</v>
      </c>
      <c r="AG855" s="33">
        <v>6.31</v>
      </c>
      <c r="AH855" s="33">
        <v>9.2859999999999996</v>
      </c>
      <c r="AI855" s="33">
        <v>15.648</v>
      </c>
      <c r="AJ855" s="33">
        <v>19.5</v>
      </c>
      <c r="AK855" s="34">
        <v>30.4</v>
      </c>
      <c r="AL855" s="29">
        <v>0.4</v>
      </c>
      <c r="AM855" s="29">
        <v>0.48</v>
      </c>
      <c r="AN855" s="50">
        <v>7792</v>
      </c>
      <c r="AO855" s="30">
        <v>149.4</v>
      </c>
      <c r="AP855" s="29">
        <v>0.20111000000000001</v>
      </c>
      <c r="AQ855" s="29">
        <v>0.41985</v>
      </c>
      <c r="AR855" s="29">
        <v>0.126</v>
      </c>
      <c r="AS855" s="54">
        <v>28</v>
      </c>
      <c r="AT855" s="29">
        <v>3.5709999999999999E-2</v>
      </c>
      <c r="AU855" s="29">
        <v>0.65042</v>
      </c>
      <c r="AV855" s="54">
        <v>20</v>
      </c>
      <c r="AW855" s="29">
        <v>0.32142999999999999</v>
      </c>
    </row>
    <row r="856" spans="1:49" x14ac:dyDescent="0.2">
      <c r="A856" s="17" t="str">
        <f t="shared" si="22"/>
        <v>LNQ</v>
      </c>
      <c r="B856" s="17" t="str">
        <f>IF(AND(OR(NOT(IsForecastDateRestricted),AND(D856&gt;=StartDate,D856&lt;=EndDate)),OR(NOT(IsTargetDateRestricted),AND(F856&gt;=FirstTargetDate,F856&lt;=EndTargetDate)),
OR(AND(Is1Week,E856="1 wk ahead inc death"),AND(Is2Week,E856="2 wk ahead inc death"),AND(Is3Week,E856="3 wk ahead inc death"),AND(Is4Week,E856="4 wk ahead inc death")),
OR(NOT(IsActiveModelsOnly),_xlfn.XLOOKUP(C856,'Model Analyzer'!B$4:B$100,'Model Analyzer'!C$4:C$100))),EvalData!C856,"NA")</f>
        <v>LNQ</v>
      </c>
      <c r="C856" s="17" t="s">
        <v>47</v>
      </c>
      <c r="D856" s="36" t="d">
        <v>2020-08-24</v>
      </c>
      <c r="E856" s="17" t="s">
        <v>11</v>
      </c>
      <c r="F856" s="36" t="d">
        <v>2020-08-29</v>
      </c>
      <c r="G856" s="30">
        <v>37</v>
      </c>
      <c r="H856" s="32">
        <v>6.0000000000000001E-3</v>
      </c>
      <c r="I856" s="28">
        <v>5.8999999999999999E-3</v>
      </c>
      <c r="J856" s="28">
        <v>5.8999999999999999E-3</v>
      </c>
      <c r="K856" s="29">
        <v>1</v>
      </c>
      <c r="L856" s="30">
        <v>3</v>
      </c>
      <c r="M856" s="29">
        <v>0.93938999999999995</v>
      </c>
      <c r="N856" s="30">
        <v>50</v>
      </c>
      <c r="O856" s="30">
        <v>12.77</v>
      </c>
      <c r="P856" s="30">
        <v>244.93</v>
      </c>
      <c r="Q856" s="30">
        <v>17.46</v>
      </c>
      <c r="R856" s="38">
        <v>0.21193000000000001</v>
      </c>
      <c r="S856" s="32">
        <v>-0.2601</v>
      </c>
      <c r="T856" s="29">
        <v>0.54890000000000005</v>
      </c>
      <c r="U856" s="29">
        <v>-0.41626000000000002</v>
      </c>
      <c r="V856" s="29">
        <v>0.42</v>
      </c>
      <c r="W856" s="29">
        <v>0.14000000000000001</v>
      </c>
      <c r="X856" s="30">
        <v>27.47</v>
      </c>
      <c r="Y856" s="29">
        <v>0.31695000000000001</v>
      </c>
      <c r="Z856" s="29">
        <v>0.37881999999999999</v>
      </c>
      <c r="AA856" s="29">
        <v>0.51300000000000001</v>
      </c>
      <c r="AB856" s="30">
        <v>13</v>
      </c>
      <c r="AC856" s="29">
        <v>0.6</v>
      </c>
      <c r="AD856" s="30">
        <v>50</v>
      </c>
      <c r="AE856" s="29">
        <v>1</v>
      </c>
      <c r="AF856" s="33">
        <v>8.2240000000000002</v>
      </c>
      <c r="AG856" s="33">
        <v>12.161</v>
      </c>
      <c r="AH856" s="33">
        <v>20.792000000000002</v>
      </c>
      <c r="AI856" s="33">
        <v>40.527999999999999</v>
      </c>
      <c r="AJ856" s="33">
        <v>45.375</v>
      </c>
      <c r="AK856" s="34">
        <v>108</v>
      </c>
      <c r="AL856" s="29">
        <v>0.22</v>
      </c>
      <c r="AM856" s="29">
        <v>0.78</v>
      </c>
      <c r="AN856" s="50">
        <v>11213</v>
      </c>
      <c r="AO856" s="30">
        <v>228.1</v>
      </c>
      <c r="AP856" s="29">
        <v>0.10954</v>
      </c>
      <c r="AQ856" s="29">
        <v>0.22869</v>
      </c>
      <c r="AR856" s="29">
        <v>0</v>
      </c>
      <c r="AS856" s="54">
        <v>29</v>
      </c>
      <c r="AT856" s="29">
        <v>0</v>
      </c>
      <c r="AU856" s="29">
        <v>0.39715</v>
      </c>
      <c r="AV856" s="54">
        <v>24</v>
      </c>
      <c r="AW856" s="29">
        <v>0.17857000000000001</v>
      </c>
    </row>
    <row r="857" spans="1:49" x14ac:dyDescent="0.2">
      <c r="A857" s="17" t="str">
        <f t="shared" si="22"/>
        <v>LSHTM</v>
      </c>
      <c r="B857" s="17" t="str">
        <f>IF(AND(OR(NOT(IsForecastDateRestricted),AND(D857&gt;=StartDate,D857&lt;=EndDate)),OR(NOT(IsTargetDateRestricted),AND(F857&gt;=FirstTargetDate,F857&lt;=EndTargetDate)),
OR(AND(Is1Week,E857="1 wk ahead inc death"),AND(Is2Week,E857="2 wk ahead inc death"),AND(Is3Week,E857="3 wk ahead inc death"),AND(Is4Week,E857="4 wk ahead inc death")),
OR(NOT(IsActiveModelsOnly),_xlfn.XLOOKUP(C857,'Model Analyzer'!B$4:B$100,'Model Analyzer'!C$4:C$100))),EvalData!C857,"NA")</f>
        <v>LSHTM</v>
      </c>
      <c r="C857" s="17" t="s">
        <v>21</v>
      </c>
      <c r="D857" s="36" t="d">
        <v>2020-08-24</v>
      </c>
      <c r="E857" s="17" t="s">
        <v>11</v>
      </c>
      <c r="F857" s="36" t="d">
        <v>2020-08-29</v>
      </c>
      <c r="G857" s="30">
        <v>-164</v>
      </c>
      <c r="H857" s="32">
        <v>-2.5999999999999999E-2</v>
      </c>
      <c r="I857" s="28">
        <v>-2.615E-2</v>
      </c>
      <c r="J857" s="28">
        <v>-2.6849999999999999E-2</v>
      </c>
      <c r="K857" s="29">
        <v>1</v>
      </c>
      <c r="L857" s="30">
        <v>7</v>
      </c>
      <c r="M857" s="29">
        <v>0.81818000000000002</v>
      </c>
      <c r="N857" s="30">
        <v>47</v>
      </c>
      <c r="O857" s="30">
        <v>15.44</v>
      </c>
      <c r="P857" s="30">
        <v>324.69</v>
      </c>
      <c r="Q857" s="30">
        <v>23.94</v>
      </c>
      <c r="R857" s="38">
        <v>0.24091000000000001</v>
      </c>
      <c r="S857" s="32">
        <v>-0.11248</v>
      </c>
      <c r="T857" s="29">
        <v>0.54383000000000004</v>
      </c>
      <c r="U857" s="29">
        <v>-9.8239999999999994E-2</v>
      </c>
      <c r="V857" s="29">
        <v>0.51063999999999998</v>
      </c>
      <c r="W857" s="29">
        <v>0.10638</v>
      </c>
      <c r="X857" s="30">
        <v>47.81</v>
      </c>
      <c r="Y857" s="29">
        <v>0.42501</v>
      </c>
      <c r="Z857" s="29">
        <v>0.36899999999999999</v>
      </c>
      <c r="AA857" s="29">
        <v>0.35899999999999999</v>
      </c>
      <c r="AB857" s="30">
        <v>19</v>
      </c>
      <c r="AC857" s="29">
        <v>0.4</v>
      </c>
      <c r="AD857" s="30">
        <v>47</v>
      </c>
      <c r="AE857" s="29">
        <v>1</v>
      </c>
      <c r="AF857" s="33">
        <v>2.3319999999999999</v>
      </c>
      <c r="AG857" s="33">
        <v>3.536</v>
      </c>
      <c r="AH857" s="33">
        <v>6.0090000000000003</v>
      </c>
      <c r="AI857" s="33">
        <v>30.597000000000001</v>
      </c>
      <c r="AJ857" s="33">
        <v>19.042999999999999</v>
      </c>
      <c r="AK857" s="34">
        <v>84.28</v>
      </c>
      <c r="AL857" s="29">
        <v>0.31914999999999999</v>
      </c>
      <c r="AM857" s="29">
        <v>0.31914999999999999</v>
      </c>
      <c r="AN857" s="50">
        <v>8404</v>
      </c>
      <c r="AO857" s="30">
        <v>156.9</v>
      </c>
      <c r="AP857" s="29">
        <v>0.30085000000000001</v>
      </c>
      <c r="AQ857" s="29">
        <v>0.62807000000000002</v>
      </c>
      <c r="AR857" s="29">
        <v>0.35799999999999998</v>
      </c>
      <c r="AS857" s="54">
        <v>19</v>
      </c>
      <c r="AT857" s="29">
        <v>0.35714000000000001</v>
      </c>
      <c r="AU857" s="29">
        <v>0.79408999999999996</v>
      </c>
      <c r="AV857" s="54">
        <v>11</v>
      </c>
      <c r="AW857" s="29">
        <v>0.64285999999999999</v>
      </c>
    </row>
    <row r="858" spans="1:49" x14ac:dyDescent="0.2">
      <c r="A858" s="17" t="str">
        <f t="shared" si="22"/>
        <v>MOBS</v>
      </c>
      <c r="B858" s="17" t="str">
        <f>IF(AND(OR(NOT(IsForecastDateRestricted),AND(D858&gt;=StartDate,D858&lt;=EndDate)),OR(NOT(IsTargetDateRestricted),AND(F858&gt;=FirstTargetDate,F858&lt;=EndTargetDate)),
OR(AND(Is1Week,E858="1 wk ahead inc death"),AND(Is2Week,E858="2 wk ahead inc death"),AND(Is3Week,E858="3 wk ahead inc death"),AND(Is4Week,E858="4 wk ahead inc death")),
OR(NOT(IsActiveModelsOnly),_xlfn.XLOOKUP(C858,'Model Analyzer'!B$4:B$100,'Model Analyzer'!C$4:C$100))),EvalData!C858,"NA")</f>
        <v>MOBS</v>
      </c>
      <c r="C858" s="17" t="s">
        <v>24</v>
      </c>
      <c r="D858" s="36" t="d">
        <v>2020-08-24</v>
      </c>
      <c r="E858" s="17" t="s">
        <v>11</v>
      </c>
      <c r="F858" s="36" t="d">
        <v>2020-08-29</v>
      </c>
      <c r="G858" s="30">
        <v>-761</v>
      </c>
      <c r="H858" s="32">
        <v>-0.129</v>
      </c>
      <c r="I858" s="28">
        <v>-0.12132999999999999</v>
      </c>
      <c r="J858" s="28">
        <v>-0.13808999999999999</v>
      </c>
      <c r="K858" s="29">
        <v>0.75</v>
      </c>
      <c r="L858" s="30">
        <v>26</v>
      </c>
      <c r="M858" s="29">
        <v>0.24242</v>
      </c>
      <c r="N858" s="30">
        <v>49</v>
      </c>
      <c r="O858" s="30">
        <v>12.02</v>
      </c>
      <c r="P858" s="30">
        <v>625.57000000000005</v>
      </c>
      <c r="Q858" s="30">
        <v>27.86</v>
      </c>
      <c r="R858" s="38">
        <v>0.28177000000000002</v>
      </c>
      <c r="S858" s="32">
        <v>-0.15415000000000001</v>
      </c>
      <c r="T858" s="29">
        <v>0.55110000000000003</v>
      </c>
      <c r="U858" s="29">
        <v>-1.23E-2</v>
      </c>
      <c r="V858" s="29">
        <v>0.38775999999999999</v>
      </c>
      <c r="W858" s="29">
        <v>0.16327</v>
      </c>
      <c r="X858" s="30">
        <v>50.37</v>
      </c>
      <c r="Y858" s="29">
        <v>0.48108000000000001</v>
      </c>
      <c r="Z858" s="29">
        <v>0.41078999999999999</v>
      </c>
      <c r="AA858" s="29">
        <v>0.252</v>
      </c>
      <c r="AB858" s="30">
        <v>20</v>
      </c>
      <c r="AC858" s="29">
        <v>0.36667</v>
      </c>
      <c r="AD858" s="30">
        <v>49</v>
      </c>
      <c r="AE858" s="29">
        <v>0.97958999999999996</v>
      </c>
      <c r="AF858" s="33">
        <v>2.988</v>
      </c>
      <c r="AG858" s="33">
        <v>4.3609999999999998</v>
      </c>
      <c r="AH858" s="33">
        <v>9.3330000000000002</v>
      </c>
      <c r="AI858" s="33">
        <v>67.575999999999993</v>
      </c>
      <c r="AJ858" s="33">
        <v>20</v>
      </c>
      <c r="AK858" s="34">
        <v>72</v>
      </c>
      <c r="AL858" s="29">
        <v>0.22449</v>
      </c>
      <c r="AM858" s="29">
        <v>0.46938999999999997</v>
      </c>
      <c r="AN858" s="50">
        <v>10145</v>
      </c>
      <c r="AO858" s="30">
        <v>168</v>
      </c>
      <c r="AP858" s="29">
        <v>0.24052000000000001</v>
      </c>
      <c r="AQ858" s="29">
        <v>0.50212999999999997</v>
      </c>
      <c r="AR858" s="29">
        <v>0.29499999999999998</v>
      </c>
      <c r="AS858" s="54">
        <v>20</v>
      </c>
      <c r="AT858" s="29">
        <v>0.32142999999999999</v>
      </c>
      <c r="AU858" s="29">
        <v>0.72262999999999999</v>
      </c>
      <c r="AV858" s="54">
        <v>18</v>
      </c>
      <c r="AW858" s="29">
        <v>0.39285999999999999</v>
      </c>
    </row>
    <row r="859" spans="1:49" x14ac:dyDescent="0.2">
      <c r="A859" s="17" t="str">
        <f t="shared" si="22"/>
        <v>NotreDame-Mobility</v>
      </c>
      <c r="B859" s="17" t="str">
        <f>IF(AND(OR(NOT(IsForecastDateRestricted),AND(D859&gt;=StartDate,D859&lt;=EndDate)),OR(NOT(IsTargetDateRestricted),AND(F859&gt;=FirstTargetDate,F859&lt;=EndTargetDate)),
OR(AND(Is1Week,E859="1 wk ahead inc death"),AND(Is2Week,E859="2 wk ahead inc death"),AND(Is3Week,E859="3 wk ahead inc death"),AND(Is4Week,E859="4 wk ahead inc death")),
OR(NOT(IsActiveModelsOnly),_xlfn.XLOOKUP(C859,'Model Analyzer'!B$4:B$100,'Model Analyzer'!C$4:C$100))),EvalData!C859,"NA")</f>
        <v>NotreDame-Mobility</v>
      </c>
      <c r="C859" s="17" t="s">
        <v>25</v>
      </c>
      <c r="D859" s="36" t="d">
        <v>2020-08-24</v>
      </c>
      <c r="E859" s="17" t="s">
        <v>11</v>
      </c>
      <c r="F859" s="36" t="d">
        <v>2020-08-29</v>
      </c>
      <c r="G859" s="26">
        <v>174</v>
      </c>
      <c r="H859" s="27">
        <v>2.7E-2</v>
      </c>
      <c r="I859" s="28">
        <v>2.7740000000000001E-2</v>
      </c>
      <c r="J859" s="28">
        <v>2.7740000000000001E-2</v>
      </c>
      <c r="K859" s="29">
        <v>1</v>
      </c>
      <c r="L859" s="30">
        <v>8</v>
      </c>
      <c r="M859" s="29">
        <v>0.78788000000000002</v>
      </c>
      <c r="N859" s="30">
        <v>50</v>
      </c>
      <c r="O859" s="26">
        <v>17.34</v>
      </c>
      <c r="P859" s="26">
        <v>724.08</v>
      </c>
      <c r="Q859" s="26">
        <v>25.44</v>
      </c>
      <c r="R859" s="31">
        <v>0.28861999999999999</v>
      </c>
      <c r="S859" s="32">
        <v>0</v>
      </c>
      <c r="T859" s="29">
        <v>0.72677999999999998</v>
      </c>
      <c r="U859" s="29">
        <v>0.36071999999999999</v>
      </c>
      <c r="V859" s="29">
        <v>0.46</v>
      </c>
      <c r="W859" s="29">
        <v>0.12</v>
      </c>
      <c r="X859" s="30">
        <v>42.65</v>
      </c>
      <c r="Y859" s="29">
        <v>0.67713000000000001</v>
      </c>
      <c r="Z859" s="29">
        <v>0.34442</v>
      </c>
      <c r="AA859" s="29">
        <v>0.38800000000000001</v>
      </c>
      <c r="AB859" s="30">
        <v>17</v>
      </c>
      <c r="AC859" s="29">
        <v>0.46666999999999997</v>
      </c>
      <c r="AD859" s="30">
        <v>50</v>
      </c>
      <c r="AE859" s="29">
        <v>0.98</v>
      </c>
      <c r="AF859" s="33">
        <v>2.56</v>
      </c>
      <c r="AG859" s="33">
        <v>4.0439999999999996</v>
      </c>
      <c r="AH859" s="33">
        <v>10.426</v>
      </c>
      <c r="AI859" s="33">
        <v>45.2</v>
      </c>
      <c r="AJ859" s="33">
        <v>34.5</v>
      </c>
      <c r="AK859" s="34">
        <v>106.8</v>
      </c>
      <c r="AL859" s="29">
        <v>0.2</v>
      </c>
      <c r="AM859" s="29">
        <v>0.5</v>
      </c>
      <c r="AN859" s="50">
        <v>8493</v>
      </c>
      <c r="AO859" s="30">
        <v>167.3</v>
      </c>
      <c r="AP859" s="29">
        <v>0.24732000000000001</v>
      </c>
      <c r="AQ859" s="29">
        <v>0.51632</v>
      </c>
      <c r="AR859" s="29">
        <v>0.29499999999999998</v>
      </c>
      <c r="AS859" s="54">
        <v>20</v>
      </c>
      <c r="AT859" s="29">
        <v>0.32142999999999999</v>
      </c>
      <c r="AU859" s="29">
        <v>0.75102999999999998</v>
      </c>
      <c r="AV859" s="54">
        <v>16</v>
      </c>
      <c r="AW859" s="29">
        <v>0.46428999999999998</v>
      </c>
    </row>
    <row r="860" spans="1:49" x14ac:dyDescent="0.2">
      <c r="A860" s="17" t="str">
        <f t="shared" si="22"/>
        <v>Oliver Wyman</v>
      </c>
      <c r="B860" s="17" t="str">
        <f>IF(AND(OR(NOT(IsForecastDateRestricted),AND(D860&gt;=StartDate,D860&lt;=EndDate)),OR(NOT(IsTargetDateRestricted),AND(F860&gt;=FirstTargetDate,F860&lt;=EndTargetDate)),
OR(AND(Is1Week,E860="1 wk ahead inc death"),AND(Is2Week,E860="2 wk ahead inc death"),AND(Is3Week,E860="3 wk ahead inc death"),AND(Is4Week,E860="4 wk ahead inc death")),
OR(NOT(IsActiveModelsOnly),_xlfn.XLOOKUP(C860,'Model Analyzer'!B$4:B$100,'Model Analyzer'!C$4:C$100))),EvalData!C860,"NA")</f>
        <v>Oliver Wyman</v>
      </c>
      <c r="C860" s="17" t="s">
        <v>26</v>
      </c>
      <c r="D860" s="36" t="d">
        <v>2020-08-24</v>
      </c>
      <c r="E860" s="17" t="s">
        <v>11</v>
      </c>
      <c r="F860" s="36" t="d">
        <v>2020-08-29</v>
      </c>
      <c r="G860" s="30">
        <v>-223</v>
      </c>
      <c r="H860" s="32">
        <v>-3.5999999999999997E-2</v>
      </c>
      <c r="I860" s="28">
        <v>-3.5549999999999998E-2</v>
      </c>
      <c r="J860" s="28">
        <v>-3.687E-2</v>
      </c>
      <c r="K860" s="29">
        <v>1</v>
      </c>
      <c r="L860" s="30">
        <v>11</v>
      </c>
      <c r="M860" s="29">
        <v>0.69696999999999998</v>
      </c>
      <c r="N860" s="30">
        <v>50</v>
      </c>
      <c r="O860" s="30">
        <v>15.72</v>
      </c>
      <c r="P860" s="30">
        <v>436.4</v>
      </c>
      <c r="Q860" s="30">
        <v>18.920000000000002</v>
      </c>
      <c r="R860" s="38">
        <v>0.21435000000000001</v>
      </c>
      <c r="S860" s="32">
        <v>-7.5050000000000006E-2</v>
      </c>
      <c r="T860" s="29">
        <v>0.67837000000000003</v>
      </c>
      <c r="U860" s="29">
        <v>0.29768</v>
      </c>
      <c r="V860" s="29">
        <v>0.54</v>
      </c>
      <c r="W860" s="29">
        <v>0.1</v>
      </c>
      <c r="X860" s="30">
        <v>31.66</v>
      </c>
      <c r="Y860" s="29">
        <v>0.63329000000000002</v>
      </c>
      <c r="Z860" s="29">
        <v>0.32218999999999998</v>
      </c>
      <c r="AA860" s="29">
        <v>0.53200000000000003</v>
      </c>
      <c r="AB860" s="30">
        <v>11</v>
      </c>
      <c r="AC860" s="29">
        <v>0.66666999999999998</v>
      </c>
      <c r="AD860" s="30">
        <v>50</v>
      </c>
      <c r="AE860" s="29">
        <v>0.92</v>
      </c>
      <c r="AF860" s="33">
        <v>2.0870000000000002</v>
      </c>
      <c r="AG860" s="33">
        <v>2.4990000000000001</v>
      </c>
      <c r="AH860" s="33">
        <v>3.3420000000000001</v>
      </c>
      <c r="AI860" s="33">
        <v>14.234</v>
      </c>
      <c r="AJ860" s="33">
        <v>8.375</v>
      </c>
      <c r="AK860" s="34">
        <v>36.799999999999997</v>
      </c>
      <c r="AL860" s="29">
        <v>0.18</v>
      </c>
      <c r="AM860" s="29">
        <v>0.18</v>
      </c>
      <c r="AN860" s="50">
        <v>6284</v>
      </c>
      <c r="AO860" s="30">
        <v>144.1</v>
      </c>
      <c r="AP860" s="29">
        <v>0.40106999999999998</v>
      </c>
      <c r="AQ860" s="29">
        <v>0.83731</v>
      </c>
      <c r="AR860" s="29">
        <v>0.58899999999999997</v>
      </c>
      <c r="AS860" s="54">
        <v>10</v>
      </c>
      <c r="AT860" s="29">
        <v>0.67857000000000001</v>
      </c>
      <c r="AU860" s="29">
        <v>0.92347999999999997</v>
      </c>
      <c r="AV860" s="54">
        <v>6</v>
      </c>
      <c r="AW860" s="29">
        <v>0.82142999999999999</v>
      </c>
    </row>
    <row r="861" spans="1:49" x14ac:dyDescent="0.2">
      <c r="A861" s="17" t="str">
        <f t="shared" si="22"/>
        <v>PSI</v>
      </c>
      <c r="B861" s="17" t="str">
        <f>IF(AND(OR(NOT(IsForecastDateRestricted),AND(D861&gt;=StartDate,D861&lt;=EndDate)),OR(NOT(IsTargetDateRestricted),AND(F861&gt;=FirstTargetDate,F861&lt;=EndTargetDate)),
OR(AND(Is1Week,E861="1 wk ahead inc death"),AND(Is2Week,E861="2 wk ahead inc death"),AND(Is3Week,E861="3 wk ahead inc death"),AND(Is4Week,E861="4 wk ahead inc death")),
OR(NOT(IsActiveModelsOnly),_xlfn.XLOOKUP(C861,'Model Analyzer'!B$4:B$100,'Model Analyzer'!C$4:C$100))),EvalData!C861,"NA")</f>
        <v>PSI</v>
      </c>
      <c r="C861" s="17" t="s">
        <v>27</v>
      </c>
      <c r="D861" s="36" t="d">
        <v>2020-08-24</v>
      </c>
      <c r="E861" s="17" t="s">
        <v>11</v>
      </c>
      <c r="F861" s="36" t="d">
        <v>2020-08-29</v>
      </c>
      <c r="G861" s="26">
        <v>472</v>
      </c>
      <c r="H861" s="27">
        <v>7.2999999999999995E-2</v>
      </c>
      <c r="I861" s="28">
        <v>7.5259999999999994E-2</v>
      </c>
      <c r="J861" s="28">
        <v>7.5259999999999994E-2</v>
      </c>
      <c r="K861" s="29">
        <v>0.9</v>
      </c>
      <c r="L861" s="30">
        <v>19</v>
      </c>
      <c r="M861" s="29">
        <v>0.45455000000000001</v>
      </c>
      <c r="N861" s="30">
        <v>50</v>
      </c>
      <c r="O861" s="26">
        <v>20.97</v>
      </c>
      <c r="P861" s="26">
        <v>714.44</v>
      </c>
      <c r="Q861" s="26">
        <v>32.4</v>
      </c>
      <c r="R861" s="31">
        <v>0.31849</v>
      </c>
      <c r="S861" s="32">
        <v>-0.14663000000000001</v>
      </c>
      <c r="T861" s="29">
        <v>0.79934000000000005</v>
      </c>
      <c r="U861" s="29">
        <v>-0.39828000000000002</v>
      </c>
      <c r="V861" s="29">
        <v>0.46</v>
      </c>
      <c r="W861" s="29">
        <v>0.2</v>
      </c>
      <c r="X861" s="30">
        <v>72.59</v>
      </c>
      <c r="Y861" s="29">
        <v>0.43773000000000001</v>
      </c>
      <c r="Z861" s="29">
        <v>0.44374999999999998</v>
      </c>
      <c r="AA861" s="29">
        <v>0.11700000000000001</v>
      </c>
      <c r="AB861" s="30">
        <v>27</v>
      </c>
      <c r="AC861" s="29">
        <v>0.13333</v>
      </c>
      <c r="AD861" s="30">
        <v>50</v>
      </c>
      <c r="AE861" s="29">
        <v>0.62</v>
      </c>
      <c r="AF861" s="33">
        <v>1.321</v>
      </c>
      <c r="AG861" s="33">
        <v>1.488</v>
      </c>
      <c r="AH861" s="33">
        <v>1.9139999999999999</v>
      </c>
      <c r="AI861" s="33">
        <v>6.306</v>
      </c>
      <c r="AJ861" s="33">
        <v>4.375</v>
      </c>
      <c r="AK861" s="34">
        <v>16.600000000000001</v>
      </c>
      <c r="AL861" s="29">
        <v>0.12</v>
      </c>
      <c r="AM861" s="29">
        <v>0.1</v>
      </c>
      <c r="AN861" s="50">
        <v>31979</v>
      </c>
      <c r="AO861" s="30">
        <v>313.7</v>
      </c>
      <c r="AP861" s="29">
        <v>0.58325000000000005</v>
      </c>
      <c r="AQ861" s="29">
        <v>1</v>
      </c>
      <c r="AR861" s="29">
        <v>0.42099999999999999</v>
      </c>
      <c r="AS861" s="54">
        <v>16</v>
      </c>
      <c r="AT861" s="29">
        <v>0.46428999999999998</v>
      </c>
      <c r="AU861" s="29">
        <v>0.63983000000000001</v>
      </c>
      <c r="AV861" s="54">
        <v>21</v>
      </c>
      <c r="AW861" s="29">
        <v>0.28571000000000002</v>
      </c>
    </row>
    <row r="862" spans="1:49" x14ac:dyDescent="0.2">
      <c r="A862" s="17" t="str">
        <f t="shared" si="22"/>
        <v>QJHong</v>
      </c>
      <c r="B862" s="17" t="str">
        <f>IF(AND(OR(NOT(IsForecastDateRestricted),AND(D862&gt;=StartDate,D862&lt;=EndDate)),OR(NOT(IsTargetDateRestricted),AND(F862&gt;=FirstTargetDate,F862&lt;=EndTargetDate)),
OR(AND(Is1Week,E862="1 wk ahead inc death"),AND(Is2Week,E862="2 wk ahead inc death"),AND(Is3Week,E862="3 wk ahead inc death"),AND(Is4Week,E862="4 wk ahead inc death")),
OR(NOT(IsActiveModelsOnly),_xlfn.XLOOKUP(C862,'Model Analyzer'!B$4:B$100,'Model Analyzer'!C$4:C$100))),EvalData!C862,"NA")</f>
        <v>QJHong</v>
      </c>
      <c r="C862" s="17" t="s">
        <v>28</v>
      </c>
      <c r="D862" s="36" t="d">
        <v>2020-08-24</v>
      </c>
      <c r="E862" s="17" t="s">
        <v>11</v>
      </c>
      <c r="F862" s="36" t="d">
        <v>2020-08-29</v>
      </c>
      <c r="G862" s="30">
        <v>279</v>
      </c>
      <c r="H862" s="32">
        <v>4.3999999999999997E-2</v>
      </c>
      <c r="I862" s="28">
        <v>4.4479999999999999E-2</v>
      </c>
      <c r="J862" s="28">
        <v>4.4479999999999999E-2</v>
      </c>
      <c r="K862" s="29">
        <v>1</v>
      </c>
      <c r="L862" s="30">
        <v>15</v>
      </c>
      <c r="M862" s="29">
        <v>0.57576000000000005</v>
      </c>
      <c r="O862" s="30"/>
      <c r="P862" s="30"/>
      <c r="Q862" s="30"/>
      <c r="R862" s="38"/>
    </row>
    <row r="863" spans="1:49" x14ac:dyDescent="0.2">
      <c r="A863" s="17" t="str">
        <f t="shared" si="22"/>
        <v>RPI-UW</v>
      </c>
      <c r="B863" s="17" t="str">
        <f>IF(AND(OR(NOT(IsForecastDateRestricted),AND(D863&gt;=StartDate,D863&lt;=EndDate)),OR(NOT(IsTargetDateRestricted),AND(F863&gt;=FirstTargetDate,F863&lt;=EndTargetDate)),
OR(AND(Is1Week,E863="1 wk ahead inc death"),AND(Is2Week,E863="2 wk ahead inc death"),AND(Is3Week,E863="3 wk ahead inc death"),AND(Is4Week,E863="4 wk ahead inc death")),
OR(NOT(IsActiveModelsOnly),_xlfn.XLOOKUP(C863,'Model Analyzer'!B$4:B$100,'Model Analyzer'!C$4:C$100))),EvalData!C863,"NA")</f>
        <v>RPI-UW</v>
      </c>
      <c r="C863" s="17" t="s">
        <v>49</v>
      </c>
      <c r="D863" s="36" t="d">
        <v>2020-08-24</v>
      </c>
      <c r="E863" s="17" t="s">
        <v>11</v>
      </c>
      <c r="F863" s="36" t="d">
        <v>2020-08-29</v>
      </c>
      <c r="G863" s="30">
        <v>1067</v>
      </c>
      <c r="H863" s="32">
        <v>0.157</v>
      </c>
      <c r="I863" s="28">
        <v>0.17011999999999999</v>
      </c>
      <c r="J863" s="28">
        <v>0.17011999999999999</v>
      </c>
      <c r="K863" s="29">
        <v>0.75</v>
      </c>
      <c r="L863" s="30">
        <v>28</v>
      </c>
      <c r="M863" s="29">
        <v>0.18182000000000001</v>
      </c>
      <c r="N863" s="30">
        <v>31</v>
      </c>
      <c r="O863" s="30">
        <v>3.68</v>
      </c>
      <c r="P863" s="30">
        <v>505.98</v>
      </c>
      <c r="Q863" s="30">
        <v>47.77</v>
      </c>
      <c r="R863" s="38">
        <v>0.15533</v>
      </c>
      <c r="S863" s="32">
        <v>5.7889999999999997E-2</v>
      </c>
      <c r="T863" s="29">
        <v>0.32471</v>
      </c>
      <c r="U863" s="29">
        <v>0.10782</v>
      </c>
      <c r="V863" s="29">
        <v>0.54839000000000004</v>
      </c>
      <c r="W863" s="29">
        <v>3.2259999999999997E-2</v>
      </c>
      <c r="X863" s="30">
        <v>95.08</v>
      </c>
      <c r="Y863" s="29">
        <v>0.28658</v>
      </c>
      <c r="Z863" s="29">
        <v>0.24163000000000001</v>
      </c>
      <c r="AA863" s="29">
        <v>0.64100000000000001</v>
      </c>
      <c r="AB863" s="30">
        <v>7</v>
      </c>
      <c r="AC863" s="29">
        <v>0.8</v>
      </c>
      <c r="AD863" s="30">
        <v>31</v>
      </c>
      <c r="AE863" s="29">
        <v>0.93547999999999998</v>
      </c>
      <c r="AF863" s="33">
        <v>2.1459999999999999</v>
      </c>
      <c r="AG863" s="33">
        <v>2.2959999999999998</v>
      </c>
      <c r="AH863" s="33">
        <v>2.79</v>
      </c>
      <c r="AI863" s="33">
        <v>14.881</v>
      </c>
      <c r="AJ863" s="33">
        <v>3.972</v>
      </c>
      <c r="AK863" s="34">
        <v>7.532</v>
      </c>
      <c r="AL863" s="29">
        <v>0.12903000000000001</v>
      </c>
      <c r="AM863" s="29">
        <v>9.6769999999999995E-2</v>
      </c>
      <c r="AN863" s="50">
        <v>7412</v>
      </c>
      <c r="AO863" s="30">
        <v>53.3</v>
      </c>
      <c r="AP863" s="29">
        <v>0.48175000000000001</v>
      </c>
      <c r="AQ863" s="29">
        <v>1</v>
      </c>
      <c r="AR863" s="29">
        <v>0.46300000000000002</v>
      </c>
      <c r="AS863" s="54">
        <v>13</v>
      </c>
      <c r="AT863" s="29">
        <v>0.57142999999999999</v>
      </c>
      <c r="AU863" s="29">
        <v>0.59855999999999998</v>
      </c>
      <c r="AV863" s="54">
        <v>22</v>
      </c>
      <c r="AW863" s="29">
        <v>0.25</v>
      </c>
    </row>
    <row r="864" spans="1:49" x14ac:dyDescent="0.2">
      <c r="A864" s="17" t="str">
        <f t="shared" si="22"/>
        <v>STH</v>
      </c>
      <c r="B864" s="17" t="str">
        <f>IF(AND(OR(NOT(IsForecastDateRestricted),AND(D864&gt;=StartDate,D864&lt;=EndDate)),OR(NOT(IsTargetDateRestricted),AND(F864&gt;=FirstTargetDate,F864&lt;=EndTargetDate)),
OR(AND(Is1Week,E864="1 wk ahead inc death"),AND(Is2Week,E864="2 wk ahead inc death"),AND(Is3Week,E864="3 wk ahead inc death"),AND(Is4Week,E864="4 wk ahead inc death")),
OR(NOT(IsActiveModelsOnly),_xlfn.XLOOKUP(C864,'Model Analyzer'!B$4:B$100,'Model Analyzer'!C$4:C$100))),EvalData!C864,"NA")</f>
        <v>STH</v>
      </c>
      <c r="C864" s="17" t="s">
        <v>42</v>
      </c>
      <c r="D864" s="36" t="d">
        <v>2020-08-24</v>
      </c>
      <c r="E864" s="17" t="s">
        <v>11</v>
      </c>
      <c r="F864" s="36" t="d">
        <v>2020-08-29</v>
      </c>
      <c r="G864" s="30">
        <v>-41</v>
      </c>
      <c r="H864" s="32">
        <v>-7.0000000000000001E-3</v>
      </c>
      <c r="I864" s="28">
        <v>-6.5399999999999998E-3</v>
      </c>
      <c r="J864" s="28">
        <v>-6.5799999999999999E-3</v>
      </c>
      <c r="K864" s="29">
        <v>1</v>
      </c>
      <c r="L864" s="30">
        <v>4</v>
      </c>
      <c r="M864" s="29">
        <v>0.90908999999999995</v>
      </c>
      <c r="O864" s="30"/>
      <c r="P864" s="30"/>
      <c r="Q864" s="30"/>
      <c r="R864" s="38"/>
    </row>
    <row r="865" spans="1:49" x14ac:dyDescent="0.2">
      <c r="A865" s="17" t="str">
        <f t="shared" si="22"/>
        <v>UA</v>
      </c>
      <c r="B865" s="17" t="str">
        <f>IF(AND(OR(NOT(IsForecastDateRestricted),AND(D865&gt;=StartDate,D865&lt;=EndDate)),OR(NOT(IsTargetDateRestricted),AND(F865&gt;=FirstTargetDate,F865&lt;=EndTargetDate)),
OR(AND(Is1Week,E865="1 wk ahead inc death"),AND(Is2Week,E865="2 wk ahead inc death"),AND(Is3Week,E865="3 wk ahead inc death"),AND(Is4Week,E865="4 wk ahead inc death")),
OR(NOT(IsActiveModelsOnly),_xlfn.XLOOKUP(C865,'Model Analyzer'!B$4:B$100,'Model Analyzer'!C$4:C$100))),EvalData!C865,"NA")</f>
        <v>UA</v>
      </c>
      <c r="C865" s="17" t="s">
        <v>29</v>
      </c>
      <c r="D865" s="36" t="d">
        <v>2020-08-24</v>
      </c>
      <c r="E865" s="17" t="s">
        <v>11</v>
      </c>
      <c r="F865" s="36" t="d">
        <v>2020-08-29</v>
      </c>
      <c r="G865" s="30">
        <v>278</v>
      </c>
      <c r="H865" s="32">
        <v>4.2999999999999997E-2</v>
      </c>
      <c r="I865" s="28">
        <v>4.4319999999999998E-2</v>
      </c>
      <c r="J865" s="28">
        <v>4.4319999999999998E-2</v>
      </c>
      <c r="K865" s="29">
        <v>1</v>
      </c>
      <c r="L865" s="30">
        <v>14</v>
      </c>
      <c r="M865" s="29">
        <v>0.60606000000000004</v>
      </c>
      <c r="N865" s="30">
        <v>50</v>
      </c>
      <c r="O865" s="30">
        <v>10.61</v>
      </c>
      <c r="P865" s="30">
        <v>486.97</v>
      </c>
      <c r="Q865" s="30">
        <v>26.84</v>
      </c>
      <c r="R865" s="38">
        <v>0.28821999999999998</v>
      </c>
      <c r="S865" s="32">
        <v>-6.794E-2</v>
      </c>
      <c r="T865" s="29">
        <v>0.47339999999999999</v>
      </c>
      <c r="U865" s="29">
        <v>5.6309999999999999E-2</v>
      </c>
      <c r="V865" s="29">
        <v>0.52</v>
      </c>
      <c r="W865" s="29">
        <v>0.12</v>
      </c>
      <c r="X865" s="30">
        <v>64.19</v>
      </c>
      <c r="Y865" s="29">
        <v>0.41639999999999999</v>
      </c>
      <c r="Z865" s="29">
        <v>0.31834000000000001</v>
      </c>
      <c r="AA865" s="29">
        <v>0.49399999999999999</v>
      </c>
      <c r="AB865" s="30">
        <v>14</v>
      </c>
      <c r="AC865" s="29">
        <v>0.56667000000000001</v>
      </c>
      <c r="AD865" s="30">
        <v>50</v>
      </c>
      <c r="AE865" s="29">
        <v>0.7</v>
      </c>
      <c r="AF865" s="33">
        <v>1.333</v>
      </c>
      <c r="AG865" s="33">
        <v>1.53</v>
      </c>
      <c r="AH865" s="33">
        <v>2.6190000000000002</v>
      </c>
      <c r="AI865" s="33">
        <v>3.7679999999999998</v>
      </c>
      <c r="AJ865" s="33">
        <v>4.4749999999999996</v>
      </c>
      <c r="AK865" s="34">
        <v>7.04</v>
      </c>
      <c r="AL865" s="29">
        <v>0.18</v>
      </c>
      <c r="AM865" s="29">
        <v>0.04</v>
      </c>
      <c r="AN865" s="50">
        <v>29869</v>
      </c>
      <c r="AO865" s="30">
        <v>282.2</v>
      </c>
      <c r="AP865" s="29">
        <v>0.54996</v>
      </c>
      <c r="AQ865" s="29">
        <v>1</v>
      </c>
      <c r="AR865" s="29">
        <v>0.505</v>
      </c>
      <c r="AS865" s="54">
        <v>11</v>
      </c>
      <c r="AT865" s="29">
        <v>0.64285999999999999</v>
      </c>
      <c r="AU865" s="29">
        <v>0.72238999999999998</v>
      </c>
      <c r="AV865" s="54">
        <v>19</v>
      </c>
      <c r="AW865" s="29">
        <v>0.35714000000000001</v>
      </c>
    </row>
    <row r="866" spans="1:49" x14ac:dyDescent="0.2">
      <c r="A866" s="17" t="str">
        <f t="shared" si="22"/>
        <v>UCLA</v>
      </c>
      <c r="B866" s="17" t="str">
        <f>IF(AND(OR(NOT(IsForecastDateRestricted),AND(D866&gt;=StartDate,D866&lt;=EndDate)),OR(NOT(IsTargetDateRestricted),AND(F866&gt;=FirstTargetDate,F866&lt;=EndTargetDate)),
OR(AND(Is1Week,E866="1 wk ahead inc death"),AND(Is2Week,E866="2 wk ahead inc death"),AND(Is3Week,E866="3 wk ahead inc death"),AND(Is4Week,E866="4 wk ahead inc death")),
OR(NOT(IsActiveModelsOnly),_xlfn.XLOOKUP(C866,'Model Analyzer'!B$4:B$100,'Model Analyzer'!C$4:C$100))),EvalData!C866,"NA")</f>
        <v>UCLA</v>
      </c>
      <c r="C866" s="17" t="s">
        <v>30</v>
      </c>
      <c r="D866" s="36" t="d">
        <v>2020-08-24</v>
      </c>
      <c r="E866" s="17" t="s">
        <v>11</v>
      </c>
      <c r="F866" s="36" t="d">
        <v>2020-08-29</v>
      </c>
      <c r="G866" s="30">
        <v>264</v>
      </c>
      <c r="H866" s="32">
        <v>4.1000000000000002E-2</v>
      </c>
      <c r="I866" s="28">
        <v>4.2090000000000002E-2</v>
      </c>
      <c r="J866" s="28">
        <v>4.2090000000000002E-2</v>
      </c>
      <c r="K866" s="29">
        <v>1</v>
      </c>
      <c r="L866" s="30">
        <v>13</v>
      </c>
      <c r="M866" s="29">
        <v>0.63636000000000004</v>
      </c>
      <c r="N866" s="30">
        <v>50</v>
      </c>
      <c r="O866" s="30">
        <v>15.91</v>
      </c>
      <c r="P866" s="30">
        <v>466.9</v>
      </c>
      <c r="Q866" s="30">
        <v>22.1</v>
      </c>
      <c r="R866" s="38">
        <v>0.22796</v>
      </c>
      <c r="S866" s="32">
        <v>-6.6699999999999997E-3</v>
      </c>
      <c r="T866" s="29">
        <v>0.67251000000000005</v>
      </c>
      <c r="U866" s="29">
        <v>0.28016999999999997</v>
      </c>
      <c r="V866" s="29">
        <v>0.54</v>
      </c>
      <c r="W866" s="29">
        <v>0.1</v>
      </c>
      <c r="X866" s="30">
        <v>43.99</v>
      </c>
      <c r="Y866" s="29">
        <v>0.61424000000000001</v>
      </c>
      <c r="Z866" s="29">
        <v>0.32319999999999999</v>
      </c>
      <c r="AA866" s="29">
        <v>0.56399999999999995</v>
      </c>
      <c r="AB866" s="30">
        <v>10</v>
      </c>
      <c r="AC866" s="29">
        <v>0.7</v>
      </c>
      <c r="AD866" s="30">
        <v>50</v>
      </c>
      <c r="AE866" s="29">
        <v>0.18</v>
      </c>
      <c r="AF866" s="33">
        <v>1.054</v>
      </c>
      <c r="AG866" s="33">
        <v>1.069</v>
      </c>
      <c r="AH866" s="33">
        <v>1.083</v>
      </c>
      <c r="AI866" s="33">
        <v>1.526</v>
      </c>
      <c r="AJ866" s="33">
        <v>1.1639999999999999</v>
      </c>
      <c r="AK866" s="34">
        <v>1.41</v>
      </c>
      <c r="AL866" s="29">
        <v>0.02</v>
      </c>
      <c r="AM866" s="29">
        <v>0.02</v>
      </c>
      <c r="AN866" s="50">
        <v>36171</v>
      </c>
      <c r="AO866" s="30">
        <v>1053.0999999999999</v>
      </c>
      <c r="AP866" s="29">
        <v>0.89922999999999997</v>
      </c>
      <c r="AQ866" s="29">
        <v>1</v>
      </c>
      <c r="AR866" s="29">
        <v>0.14699999999999999</v>
      </c>
      <c r="AS866" s="54">
        <v>26</v>
      </c>
      <c r="AT866" s="29">
        <v>0.10714</v>
      </c>
      <c r="AU866" s="29">
        <v>0.18576000000000001</v>
      </c>
      <c r="AV866" s="54">
        <v>27</v>
      </c>
      <c r="AW866" s="29">
        <v>7.1429999999999993E-2</v>
      </c>
    </row>
    <row r="867" spans="1:49" x14ac:dyDescent="0.2">
      <c r="A867" s="17" t="str">
        <f t="shared" si="22"/>
        <v>UCM</v>
      </c>
      <c r="B867" s="17" t="str">
        <f>IF(AND(OR(NOT(IsForecastDateRestricted),AND(D867&gt;=StartDate,D867&lt;=EndDate)),OR(NOT(IsTargetDateRestricted),AND(F867&gt;=FirstTargetDate,F867&lt;=EndTargetDate)),
OR(AND(Is1Week,E867="1 wk ahead inc death"),AND(Is2Week,E867="2 wk ahead inc death"),AND(Is3Week,E867="3 wk ahead inc death"),AND(Is4Week,E867="4 wk ahead inc death")),
OR(NOT(IsActiveModelsOnly),_xlfn.XLOOKUP(C867,'Model Analyzer'!B$4:B$100,'Model Analyzer'!C$4:C$100))),EvalData!C867,"NA")</f>
        <v>UCM</v>
      </c>
      <c r="C867" s="17" t="s">
        <v>48</v>
      </c>
      <c r="D867" s="36" t="d">
        <v>2020-08-24</v>
      </c>
      <c r="E867" s="17" t="s">
        <v>11</v>
      </c>
      <c r="F867" s="36" t="d">
        <v>2020-08-29</v>
      </c>
      <c r="G867" s="30">
        <v>-1436</v>
      </c>
      <c r="H867" s="32">
        <v>-0.26</v>
      </c>
      <c r="I867" s="28">
        <v>-0.22894999999999999</v>
      </c>
      <c r="J867" s="28">
        <v>-0.29693999999999998</v>
      </c>
      <c r="K867" s="29">
        <v>0</v>
      </c>
      <c r="L867" s="30">
        <v>31</v>
      </c>
      <c r="M867" s="29">
        <v>9.0910000000000005E-2</v>
      </c>
      <c r="O867" s="30"/>
      <c r="P867" s="30"/>
      <c r="Q867" s="30"/>
      <c r="R867" s="38"/>
    </row>
    <row r="868" spans="1:49" x14ac:dyDescent="0.2">
      <c r="A868" s="17" t="str">
        <f t="shared" si="22"/>
        <v>UGA-CEID</v>
      </c>
      <c r="B868" s="17" t="str">
        <f>IF(AND(OR(NOT(IsForecastDateRestricted),AND(D868&gt;=StartDate,D868&lt;=EndDate)),OR(NOT(IsTargetDateRestricted),AND(F868&gt;=FirstTargetDate,F868&lt;=EndTargetDate)),
OR(AND(Is1Week,E868="1 wk ahead inc death"),AND(Is2Week,E868="2 wk ahead inc death"),AND(Is3Week,E868="3 wk ahead inc death"),AND(Is4Week,E868="4 wk ahead inc death")),
OR(NOT(IsActiveModelsOnly),_xlfn.XLOOKUP(C868,'Model Analyzer'!B$4:B$100,'Model Analyzer'!C$4:C$100))),EvalData!C868,"NA")</f>
        <v>UGA-CEID</v>
      </c>
      <c r="C868" s="17" t="s">
        <v>50</v>
      </c>
      <c r="D868" s="36" t="d">
        <v>2020-08-24</v>
      </c>
      <c r="E868" s="17" t="s">
        <v>11</v>
      </c>
      <c r="F868" s="36" t="d">
        <v>2020-08-29</v>
      </c>
      <c r="G868" s="30">
        <v>691</v>
      </c>
      <c r="H868" s="32">
        <v>0.105</v>
      </c>
      <c r="I868" s="28">
        <v>0.11017</v>
      </c>
      <c r="J868" s="28">
        <v>0.11017</v>
      </c>
      <c r="K868" s="29">
        <v>0.75</v>
      </c>
      <c r="L868" s="30">
        <v>23</v>
      </c>
      <c r="M868" s="29">
        <v>0.33333000000000002</v>
      </c>
      <c r="N868" s="30">
        <v>50</v>
      </c>
      <c r="O868" s="30">
        <v>17.329999999999998</v>
      </c>
      <c r="P868" s="30">
        <v>595.5</v>
      </c>
      <c r="Q868" s="30">
        <v>25.08</v>
      </c>
      <c r="R868" s="38">
        <v>0.26001999999999997</v>
      </c>
      <c r="S868" s="32">
        <v>4.5609999999999998E-2</v>
      </c>
      <c r="T868" s="29">
        <v>0.73082000000000003</v>
      </c>
      <c r="U868" s="29">
        <v>0.40056000000000003</v>
      </c>
      <c r="V868" s="29">
        <v>0.54</v>
      </c>
      <c r="W868" s="29">
        <v>0.1</v>
      </c>
      <c r="X868" s="30">
        <v>52.49</v>
      </c>
      <c r="Y868" s="29">
        <v>0.68274999999999997</v>
      </c>
      <c r="Z868" s="29">
        <v>0.33095000000000002</v>
      </c>
      <c r="AA868" s="29">
        <v>0.432</v>
      </c>
      <c r="AB868" s="30">
        <v>16</v>
      </c>
      <c r="AC868" s="29">
        <v>0.5</v>
      </c>
      <c r="AD868" s="30">
        <v>50</v>
      </c>
      <c r="AE868" s="29">
        <v>0.92</v>
      </c>
      <c r="AF868" s="33">
        <v>1.5549999999999999</v>
      </c>
      <c r="AG868" s="33">
        <v>2.2240000000000002</v>
      </c>
      <c r="AH868" s="33">
        <v>4.3390000000000004</v>
      </c>
      <c r="AI868" s="33">
        <v>22.734000000000002</v>
      </c>
      <c r="AJ868" s="33">
        <v>14</v>
      </c>
      <c r="AK868" s="34">
        <v>40.4</v>
      </c>
      <c r="AL868" s="29">
        <v>0.18</v>
      </c>
      <c r="AM868" s="29">
        <v>0.3</v>
      </c>
      <c r="AN868" s="50">
        <v>7668</v>
      </c>
      <c r="AO868" s="30">
        <v>358.7</v>
      </c>
      <c r="AP868" s="29">
        <v>0.39406000000000002</v>
      </c>
      <c r="AQ868" s="29">
        <v>0.82267000000000001</v>
      </c>
      <c r="AR868" s="29">
        <v>0.46300000000000002</v>
      </c>
      <c r="AS868" s="54">
        <v>13</v>
      </c>
      <c r="AT868" s="29">
        <v>0.57142999999999999</v>
      </c>
      <c r="AU868" s="29">
        <v>0.91859999999999997</v>
      </c>
      <c r="AV868" s="54">
        <v>7</v>
      </c>
      <c r="AW868" s="29">
        <v>0.78571000000000002</v>
      </c>
    </row>
    <row r="869" spans="1:49" x14ac:dyDescent="0.2">
      <c r="A869" s="17" t="str">
        <f t="shared" si="22"/>
        <v>UM</v>
      </c>
      <c r="B869" s="17" t="str">
        <f>IF(AND(OR(NOT(IsForecastDateRestricted),AND(D869&gt;=StartDate,D869&lt;=EndDate)),OR(NOT(IsTargetDateRestricted),AND(F869&gt;=FirstTargetDate,F869&lt;=EndTargetDate)),
OR(AND(Is1Week,E869="1 wk ahead inc death"),AND(Is2Week,E869="2 wk ahead inc death"),AND(Is3Week,E869="3 wk ahead inc death"),AND(Is4Week,E869="4 wk ahead inc death")),
OR(NOT(IsActiveModelsOnly),_xlfn.XLOOKUP(C869,'Model Analyzer'!B$4:B$100,'Model Analyzer'!C$4:C$100))),EvalData!C869,"NA")</f>
        <v>UM</v>
      </c>
      <c r="C869" s="17" t="s">
        <v>31</v>
      </c>
      <c r="D869" s="36" t="d">
        <v>2020-08-24</v>
      </c>
      <c r="E869" s="17" t="s">
        <v>11</v>
      </c>
      <c r="F869" s="36" t="d">
        <v>2020-08-29</v>
      </c>
      <c r="G869" s="30">
        <v>-1154</v>
      </c>
      <c r="H869" s="32">
        <v>-0.20300000000000001</v>
      </c>
      <c r="I869" s="28">
        <v>-0.18398999999999999</v>
      </c>
      <c r="J869" s="28">
        <v>-0.22548000000000001</v>
      </c>
      <c r="K869" s="29">
        <v>0.75</v>
      </c>
      <c r="L869" s="30">
        <v>29</v>
      </c>
      <c r="M869" s="29">
        <v>0.15151999999999999</v>
      </c>
      <c r="N869" s="30">
        <v>40</v>
      </c>
      <c r="O869" s="30">
        <v>31.34</v>
      </c>
      <c r="P869" s="30">
        <v>1003.92</v>
      </c>
      <c r="Q869" s="30">
        <v>48.55</v>
      </c>
      <c r="R869" s="38">
        <v>0.48808000000000001</v>
      </c>
      <c r="S869" s="32">
        <v>-0.46356999999999998</v>
      </c>
      <c r="T869" s="29">
        <v>1.4589700000000001</v>
      </c>
      <c r="U869" s="29">
        <v>-0.86038000000000003</v>
      </c>
      <c r="V869" s="29">
        <v>0.27500000000000002</v>
      </c>
      <c r="W869" s="29">
        <v>0.3</v>
      </c>
      <c r="X869" s="30">
        <v>100.55</v>
      </c>
      <c r="Y869" s="29">
        <v>0.65669999999999995</v>
      </c>
      <c r="Z869" s="29">
        <v>0.59040999999999999</v>
      </c>
      <c r="AA869" s="29">
        <v>3.5000000000000003E-2</v>
      </c>
      <c r="AB869" s="30">
        <v>30</v>
      </c>
      <c r="AC869" s="29">
        <v>3.3329999999999999E-2</v>
      </c>
      <c r="AD869" s="30">
        <v>40</v>
      </c>
      <c r="AE869" s="29">
        <v>0.22500000000000001</v>
      </c>
      <c r="AF869" s="33">
        <v>1.1080000000000001</v>
      </c>
      <c r="AG869" s="33">
        <v>1.181</v>
      </c>
      <c r="AH869" s="33">
        <v>1.4750000000000001</v>
      </c>
      <c r="AI869" s="33">
        <v>2.9169999999999998</v>
      </c>
      <c r="AJ869" s="33">
        <v>2.3069999999999999</v>
      </c>
      <c r="AK869" s="34">
        <v>3.4209999999999998</v>
      </c>
      <c r="AL869" s="29">
        <v>2.5000000000000001E-2</v>
      </c>
      <c r="AM869" s="29">
        <v>2.5000000000000001E-2</v>
      </c>
      <c r="AN869" s="50">
        <v>44547</v>
      </c>
      <c r="AO869" s="30">
        <v>745.5</v>
      </c>
      <c r="AP869" s="29">
        <v>0.73670999999999998</v>
      </c>
      <c r="AQ869" s="29">
        <v>1</v>
      </c>
      <c r="AR869" s="29">
        <v>0.14699999999999999</v>
      </c>
      <c r="AS869" s="54">
        <v>26</v>
      </c>
      <c r="AT869" s="29">
        <v>0.10714</v>
      </c>
      <c r="AU869" s="29">
        <v>0.18576000000000001</v>
      </c>
      <c r="AV869" s="54">
        <v>27</v>
      </c>
      <c r="AW869" s="29">
        <v>7.1429999999999993E-2</v>
      </c>
    </row>
    <row r="870" spans="1:49" x14ac:dyDescent="0.2">
      <c r="A870" s="17" t="str">
        <f t="shared" si="22"/>
        <v>UMass-MB</v>
      </c>
      <c r="B870" s="17" t="str">
        <f>IF(AND(OR(NOT(IsForecastDateRestricted),AND(D870&gt;=StartDate,D870&lt;=EndDate)),OR(NOT(IsTargetDateRestricted),AND(F870&gt;=FirstTargetDate,F870&lt;=EndTargetDate)),
OR(AND(Is1Week,E870="1 wk ahead inc death"),AND(Is2Week,E870="2 wk ahead inc death"),AND(Is3Week,E870="3 wk ahead inc death"),AND(Is4Week,E870="4 wk ahead inc death")),
OR(NOT(IsActiveModelsOnly),_xlfn.XLOOKUP(C870,'Model Analyzer'!B$4:B$100,'Model Analyzer'!C$4:C$100))),EvalData!C870,"NA")</f>
        <v>UMass-MB</v>
      </c>
      <c r="C870" s="17" t="s">
        <v>32</v>
      </c>
      <c r="D870" s="36" t="d">
        <v>2020-08-24</v>
      </c>
      <c r="E870" s="17" t="s">
        <v>11</v>
      </c>
      <c r="F870" s="36" t="d">
        <v>2020-08-29</v>
      </c>
      <c r="G870" s="30">
        <v>-236</v>
      </c>
      <c r="H870" s="32">
        <v>-3.7999999999999999E-2</v>
      </c>
      <c r="I870" s="28">
        <v>-3.7629999999999997E-2</v>
      </c>
      <c r="J870" s="28">
        <v>-3.9100000000000003E-2</v>
      </c>
      <c r="K870" s="29">
        <v>1</v>
      </c>
      <c r="L870" s="30">
        <v>12</v>
      </c>
      <c r="M870" s="29">
        <v>0.66666999999999998</v>
      </c>
      <c r="N870" s="30">
        <v>50</v>
      </c>
      <c r="O870" s="30">
        <v>11.02</v>
      </c>
      <c r="P870" s="30">
        <v>282.74</v>
      </c>
      <c r="Q870" s="30">
        <v>16.739999999999998</v>
      </c>
      <c r="R870" s="38">
        <v>0.20845</v>
      </c>
      <c r="S870" s="32">
        <v>-0.13302</v>
      </c>
      <c r="T870" s="29">
        <v>0.48410999999999998</v>
      </c>
      <c r="U870" s="29">
        <v>1.9820000000000001E-2</v>
      </c>
      <c r="V870" s="29">
        <v>0.5</v>
      </c>
      <c r="W870" s="29">
        <v>0.1</v>
      </c>
      <c r="X870" s="30">
        <v>29.9</v>
      </c>
      <c r="Y870" s="29">
        <v>0.42187999999999998</v>
      </c>
      <c r="Z870" s="29">
        <v>0.30242000000000002</v>
      </c>
      <c r="AA870" s="29">
        <v>0.59499999999999997</v>
      </c>
      <c r="AB870" s="30">
        <v>9</v>
      </c>
      <c r="AC870" s="29">
        <v>0.73333000000000004</v>
      </c>
      <c r="AD870" s="30">
        <v>50</v>
      </c>
      <c r="AE870" s="29">
        <v>0.96</v>
      </c>
      <c r="AF870" s="33">
        <v>2.6440000000000001</v>
      </c>
      <c r="AG870" s="33">
        <v>3.073</v>
      </c>
      <c r="AH870" s="33">
        <v>3.7749999999999999</v>
      </c>
      <c r="AI870" s="33">
        <v>5.5750000000000002</v>
      </c>
      <c r="AJ870" s="33">
        <v>5.8609999999999998</v>
      </c>
      <c r="AK870" s="34">
        <v>12.3</v>
      </c>
      <c r="AL870" s="29">
        <v>0.16</v>
      </c>
      <c r="AM870" s="29">
        <v>0.14000000000000001</v>
      </c>
      <c r="AN870" s="50">
        <v>6378</v>
      </c>
      <c r="AO870" s="30">
        <v>102.8</v>
      </c>
      <c r="AP870" s="29">
        <v>0.38796000000000003</v>
      </c>
      <c r="AQ870" s="29">
        <v>0.80993000000000004</v>
      </c>
      <c r="AR870" s="29">
        <v>0.69499999999999995</v>
      </c>
      <c r="AS870" s="54">
        <v>5</v>
      </c>
      <c r="AT870" s="29">
        <v>0.85714000000000001</v>
      </c>
      <c r="AU870" s="29">
        <v>0.94496999999999998</v>
      </c>
      <c r="AV870" s="54">
        <v>4</v>
      </c>
      <c r="AW870" s="29">
        <v>0.89285999999999999</v>
      </c>
    </row>
    <row r="871" spans="1:49" x14ac:dyDescent="0.2">
      <c r="A871" s="17" t="str">
        <f t="shared" si="22"/>
        <v>USC</v>
      </c>
      <c r="B871" s="17" t="str">
        <f>IF(AND(OR(NOT(IsForecastDateRestricted),AND(D871&gt;=StartDate,D871&lt;=EndDate)),OR(NOT(IsTargetDateRestricted),AND(F871&gt;=FirstTargetDate,F871&lt;=EndTargetDate)),
OR(AND(Is1Week,E871="1 wk ahead inc death"),AND(Is2Week,E871="2 wk ahead inc death"),AND(Is3Week,E871="3 wk ahead inc death"),AND(Is4Week,E871="4 wk ahead inc death")),
OR(NOT(IsActiveModelsOnly),_xlfn.XLOOKUP(C871,'Model Analyzer'!B$4:B$100,'Model Analyzer'!C$4:C$100))),EvalData!C871,"NA")</f>
        <v>USC</v>
      </c>
      <c r="C871" s="17" t="s">
        <v>33</v>
      </c>
      <c r="D871" s="36" t="d">
        <v>2020-08-24</v>
      </c>
      <c r="E871" s="17" t="s">
        <v>11</v>
      </c>
      <c r="F871" s="36" t="d">
        <v>2020-08-29</v>
      </c>
      <c r="G871" s="30">
        <v>205</v>
      </c>
      <c r="H871" s="32">
        <v>3.2000000000000001E-2</v>
      </c>
      <c r="I871" s="28">
        <v>3.2680000000000001E-2</v>
      </c>
      <c r="J871" s="28">
        <v>3.2680000000000001E-2</v>
      </c>
      <c r="K871" s="29">
        <v>1</v>
      </c>
      <c r="L871" s="30">
        <v>10</v>
      </c>
      <c r="M871" s="29">
        <v>0.72726999999999997</v>
      </c>
      <c r="N871" s="30">
        <v>50</v>
      </c>
      <c r="O871" s="30">
        <v>16.489999999999998</v>
      </c>
      <c r="P871" s="30">
        <v>370.23</v>
      </c>
      <c r="Q871" s="30">
        <v>22.64</v>
      </c>
      <c r="R871" s="38">
        <v>0.22767000000000001</v>
      </c>
      <c r="S871" s="32">
        <v>-7.9439999999999997E-2</v>
      </c>
      <c r="T871" s="29">
        <v>0.46482000000000001</v>
      </c>
      <c r="U871" s="29">
        <v>4.4900000000000001E-3</v>
      </c>
      <c r="V871" s="29">
        <v>0.52</v>
      </c>
      <c r="W871" s="29">
        <v>0.06</v>
      </c>
      <c r="X871" s="30">
        <v>51.65</v>
      </c>
      <c r="Y871" s="29">
        <v>0.38833000000000001</v>
      </c>
      <c r="Z871" s="29">
        <v>0.31154999999999999</v>
      </c>
      <c r="AA871" s="29">
        <v>0.53</v>
      </c>
      <c r="AB871" s="30">
        <v>12</v>
      </c>
      <c r="AC871" s="29">
        <v>0.63332999999999995</v>
      </c>
    </row>
    <row r="872" spans="1:49" x14ac:dyDescent="0.2">
      <c r="A872" s="17" t="str">
        <f t="shared" si="22"/>
        <v>UT</v>
      </c>
      <c r="B872" s="17" t="str">
        <f>IF(AND(OR(NOT(IsForecastDateRestricted),AND(D872&gt;=StartDate,D872&lt;=EndDate)),OR(NOT(IsTargetDateRestricted),AND(F872&gt;=FirstTargetDate,F872&lt;=EndTargetDate)),
OR(AND(Is1Week,E872="1 wk ahead inc death"),AND(Is2Week,E872="2 wk ahead inc death"),AND(Is3Week,E872="3 wk ahead inc death"),AND(Is4Week,E872="4 wk ahead inc death")),
OR(NOT(IsActiveModelsOnly),_xlfn.XLOOKUP(C872,'Model Analyzer'!B$4:B$100,'Model Analyzer'!C$4:C$100))),EvalData!C872,"NA")</f>
        <v>UT</v>
      </c>
      <c r="C872" s="17" t="s">
        <v>34</v>
      </c>
      <c r="D872" s="36" t="d">
        <v>2020-08-24</v>
      </c>
      <c r="E872" s="17" t="s">
        <v>11</v>
      </c>
      <c r="F872" s="36" t="d">
        <v>2020-08-29</v>
      </c>
      <c r="G872" s="30">
        <v>984</v>
      </c>
      <c r="H872" s="32">
        <v>0.14599999999999999</v>
      </c>
      <c r="I872" s="28">
        <v>0.15689</v>
      </c>
      <c r="J872" s="28">
        <v>0.15689</v>
      </c>
      <c r="K872" s="29">
        <v>0.75</v>
      </c>
      <c r="L872" s="30">
        <v>27</v>
      </c>
      <c r="M872" s="29">
        <v>0.21212</v>
      </c>
      <c r="N872" s="30">
        <v>50</v>
      </c>
      <c r="O872" s="30">
        <v>10.84</v>
      </c>
      <c r="P872" s="30">
        <v>369.98</v>
      </c>
      <c r="Q872" s="30">
        <v>22.12</v>
      </c>
      <c r="R872" s="38">
        <v>0.19483</v>
      </c>
      <c r="S872" s="32">
        <v>2.7720000000000002E-2</v>
      </c>
      <c r="T872" s="29">
        <v>0.45668999999999998</v>
      </c>
      <c r="U872" s="29">
        <v>0.27649000000000001</v>
      </c>
      <c r="V872" s="29">
        <v>0.6</v>
      </c>
      <c r="W872" s="29">
        <v>0.1</v>
      </c>
      <c r="X872" s="30">
        <v>51.1</v>
      </c>
      <c r="Y872" s="29">
        <v>0.45102999999999999</v>
      </c>
      <c r="Z872" s="29">
        <v>0.28514</v>
      </c>
      <c r="AA872" s="29">
        <v>0.69499999999999995</v>
      </c>
      <c r="AB872" s="30">
        <v>4</v>
      </c>
      <c r="AC872" s="29">
        <v>0.9</v>
      </c>
      <c r="AD872" s="30">
        <v>50</v>
      </c>
      <c r="AE872" s="29">
        <v>1</v>
      </c>
      <c r="AF872" s="33">
        <v>2.5270000000000001</v>
      </c>
      <c r="AG872" s="33">
        <v>3.085</v>
      </c>
      <c r="AH872" s="33">
        <v>4.0860000000000003</v>
      </c>
      <c r="AI872" s="33">
        <v>8.4619999999999997</v>
      </c>
      <c r="AJ872" s="33">
        <v>8.5630000000000006</v>
      </c>
      <c r="AK872" s="34">
        <v>22.2</v>
      </c>
      <c r="AL872" s="29">
        <v>0.18</v>
      </c>
      <c r="AM872" s="29">
        <v>0.24</v>
      </c>
      <c r="AN872" s="50">
        <v>7807</v>
      </c>
      <c r="AO872" s="30">
        <v>148.1</v>
      </c>
      <c r="AP872" s="29">
        <v>0.35636000000000001</v>
      </c>
      <c r="AQ872" s="29">
        <v>0.74397000000000002</v>
      </c>
      <c r="AR872" s="29">
        <v>0.61099999999999999</v>
      </c>
      <c r="AS872" s="54">
        <v>8</v>
      </c>
      <c r="AT872" s="29">
        <v>0.75</v>
      </c>
      <c r="AU872" s="29">
        <v>0.91612000000000005</v>
      </c>
      <c r="AV872" s="54">
        <v>8</v>
      </c>
      <c r="AW872" s="29">
        <v>0.75</v>
      </c>
    </row>
    <row r="873" spans="1:49" x14ac:dyDescent="0.2">
      <c r="A873" s="17" t="str">
        <f t="shared" si="22"/>
        <v>YYG</v>
      </c>
      <c r="B873" s="17" t="str">
        <f>IF(AND(OR(NOT(IsForecastDateRestricted),AND(D873&gt;=StartDate,D873&lt;=EndDate)),OR(NOT(IsTargetDateRestricted),AND(F873&gt;=FirstTargetDate,F873&lt;=EndTargetDate)),
OR(AND(Is1Week,E873="1 wk ahead inc death"),AND(Is2Week,E873="2 wk ahead inc death"),AND(Is3Week,E873="3 wk ahead inc death"),AND(Is4Week,E873="4 wk ahead inc death")),
OR(NOT(IsActiveModelsOnly),_xlfn.XLOOKUP(C873,'Model Analyzer'!B$4:B$100,'Model Analyzer'!C$4:C$100))),EvalData!C873,"NA")</f>
        <v>YYG</v>
      </c>
      <c r="C873" s="17" t="s">
        <v>35</v>
      </c>
      <c r="D873" s="36" t="d">
        <v>2020-08-24</v>
      </c>
      <c r="E873" s="17" t="s">
        <v>11</v>
      </c>
      <c r="F873" s="36" t="d">
        <v>2020-08-29</v>
      </c>
      <c r="G873" s="30">
        <v>-25</v>
      </c>
      <c r="H873" s="32">
        <v>-4.0000000000000001E-3</v>
      </c>
      <c r="I873" s="28">
        <v>-3.9899999999999996E-3</v>
      </c>
      <c r="J873" s="28">
        <v>-4.0000000000000001E-3</v>
      </c>
      <c r="K873" s="29">
        <v>1</v>
      </c>
      <c r="L873" s="30">
        <v>2</v>
      </c>
      <c r="M873" s="29">
        <v>0.96970000000000001</v>
      </c>
      <c r="N873" s="30">
        <v>50</v>
      </c>
      <c r="O873" s="30">
        <v>12.1</v>
      </c>
      <c r="P873" s="30">
        <v>254.52</v>
      </c>
      <c r="Q873" s="30">
        <v>15.5</v>
      </c>
      <c r="R873" s="38">
        <v>0.17293</v>
      </c>
      <c r="S873" s="32">
        <v>-6.0099999999999997E-3</v>
      </c>
      <c r="T873" s="29">
        <v>0.50260000000000005</v>
      </c>
      <c r="U873" s="29">
        <v>0.22373000000000001</v>
      </c>
      <c r="V873" s="29">
        <v>0.6</v>
      </c>
      <c r="W873" s="29">
        <v>0.08</v>
      </c>
      <c r="X873" s="30">
        <v>29.01</v>
      </c>
      <c r="Y873" s="29">
        <v>0.49452000000000002</v>
      </c>
      <c r="Z873" s="29">
        <v>0.32163000000000003</v>
      </c>
      <c r="AA873" s="29">
        <v>0.77500000000000002</v>
      </c>
      <c r="AB873" s="30">
        <v>3</v>
      </c>
      <c r="AC873" s="29">
        <v>0.93332999999999999</v>
      </c>
      <c r="AD873" s="30">
        <v>50</v>
      </c>
      <c r="AE873" s="29">
        <v>0.88</v>
      </c>
      <c r="AF873" s="33">
        <v>2.1360000000000001</v>
      </c>
      <c r="AG873" s="33">
        <v>2.456</v>
      </c>
      <c r="AH873" s="33">
        <v>3.5609999999999999</v>
      </c>
      <c r="AI873" s="33">
        <v>14.087</v>
      </c>
      <c r="AJ873" s="33">
        <v>13.157999999999999</v>
      </c>
      <c r="AK873" s="34">
        <v>24.425000000000001</v>
      </c>
      <c r="AL873" s="29">
        <v>0.14000000000000001</v>
      </c>
      <c r="AM873" s="29">
        <v>0.28000000000000003</v>
      </c>
      <c r="AN873" s="50">
        <v>7112</v>
      </c>
      <c r="AO873" s="30">
        <v>288.5</v>
      </c>
      <c r="AP873" s="29">
        <v>0.37968000000000002</v>
      </c>
      <c r="AQ873" s="29">
        <v>0.79264999999999997</v>
      </c>
      <c r="AR873" s="29">
        <v>0.48399999999999999</v>
      </c>
      <c r="AS873" s="54">
        <v>12</v>
      </c>
      <c r="AT873" s="29">
        <v>0.60714000000000001</v>
      </c>
      <c r="AU873" s="29">
        <v>0.86599999999999999</v>
      </c>
      <c r="AV873" s="54">
        <v>9</v>
      </c>
      <c r="AW873" s="29">
        <v>0.71428999999999998</v>
      </c>
    </row>
    <row r="874" spans="1:49" x14ac:dyDescent="0.2">
      <c r="A874" s="17" t="str">
        <f t="shared" si="22"/>
        <v>Baseline</v>
      </c>
      <c r="B874" s="17" t="str">
        <f>IF(AND(OR(NOT(IsForecastDateRestricted),AND(D874&gt;=StartDate,D874&lt;=EndDate)),OR(NOT(IsTargetDateRestricted),AND(F874&gt;=FirstTargetDate,F874&lt;=EndTargetDate)),
OR(AND(Is1Week,E874="1 wk ahead inc death"),AND(Is2Week,E874="2 wk ahead inc death"),AND(Is3Week,E874="3 wk ahead inc death"),AND(Is4Week,E874="4 wk ahead inc death")),
OR(NOT(IsActiveModelsOnly),_xlfn.XLOOKUP(C874,'Model Analyzer'!B$4:B$100,'Model Analyzer'!C$4:C$100))),EvalData!C874,"NA")</f>
        <v>Baseline</v>
      </c>
      <c r="C874" s="17" t="s">
        <v>12</v>
      </c>
      <c r="D874" s="36" t="d">
        <v>2020-08-24</v>
      </c>
      <c r="E874" s="17" t="s">
        <v>36</v>
      </c>
      <c r="F874" s="36" t="d">
        <v>2020-09-05</v>
      </c>
      <c r="G874" s="30">
        <v>1724</v>
      </c>
      <c r="H874" s="32">
        <v>0.13200000000000001</v>
      </c>
      <c r="I874" s="28">
        <v>0.14146</v>
      </c>
      <c r="J874" s="28">
        <v>0.14146</v>
      </c>
      <c r="K874" s="29">
        <v>0.75</v>
      </c>
      <c r="L874" s="30">
        <v>23</v>
      </c>
      <c r="M874" s="29">
        <v>0.33333000000000002</v>
      </c>
      <c r="N874" s="30">
        <v>51</v>
      </c>
      <c r="O874" s="30">
        <v>8.61</v>
      </c>
      <c r="P874" s="30">
        <v>992.69</v>
      </c>
      <c r="Q874" s="30">
        <v>57.04</v>
      </c>
      <c r="R874" s="38">
        <v>0.19694</v>
      </c>
      <c r="S874" s="32">
        <v>8.4080000000000002E-2</v>
      </c>
      <c r="T874" s="29">
        <v>0.41503000000000001</v>
      </c>
      <c r="U874" s="29">
        <v>4.9360000000000001E-2</v>
      </c>
      <c r="V874" s="29">
        <v>0.52941000000000005</v>
      </c>
      <c r="W874" s="29">
        <v>9.8040000000000002E-2</v>
      </c>
      <c r="X874" s="30">
        <v>131.68</v>
      </c>
      <c r="Y874" s="29">
        <v>0.33440999999999999</v>
      </c>
      <c r="Z874" s="29">
        <v>0.29554000000000002</v>
      </c>
      <c r="AA874" s="29">
        <v>0.628</v>
      </c>
      <c r="AB874" s="30">
        <v>8</v>
      </c>
      <c r="AC874" s="29">
        <v>0.76666999999999996</v>
      </c>
      <c r="AD874" s="30">
        <v>51</v>
      </c>
      <c r="AE874" s="29">
        <v>0.88234999999999997</v>
      </c>
      <c r="AF874" s="33">
        <v>3.75</v>
      </c>
      <c r="AG874" s="33">
        <v>3.9369999999999998</v>
      </c>
      <c r="AH874" s="33">
        <v>3.9889999999999999</v>
      </c>
      <c r="AI874" s="33">
        <v>3.867</v>
      </c>
      <c r="AJ874" s="33">
        <v>4</v>
      </c>
      <c r="AK874" s="34">
        <v>4</v>
      </c>
      <c r="AL874" s="29">
        <v>0</v>
      </c>
      <c r="AM874" s="29">
        <v>0</v>
      </c>
      <c r="AN874" s="50">
        <v>21328</v>
      </c>
      <c r="AO874" s="30">
        <v>146.1</v>
      </c>
      <c r="AP874" s="29">
        <v>0.41632000000000002</v>
      </c>
      <c r="AQ874" s="29">
        <v>0.86914000000000002</v>
      </c>
      <c r="AR874" s="29">
        <v>0.92900000000000005</v>
      </c>
      <c r="AS874" s="54">
        <v>1</v>
      </c>
      <c r="AT874" s="29">
        <v>1</v>
      </c>
      <c r="AU874" s="29">
        <v>0.91166999999999998</v>
      </c>
      <c r="AV874" s="54">
        <v>6</v>
      </c>
      <c r="AW874" s="29">
        <v>0.82142999999999999</v>
      </c>
    </row>
    <row r="875" spans="1:49" x14ac:dyDescent="0.2">
      <c r="A875" s="17" t="str">
        <f t="shared" si="22"/>
        <v>CMU</v>
      </c>
      <c r="B875" s="17" t="str">
        <f>IF(AND(OR(NOT(IsForecastDateRestricted),AND(D875&gt;=StartDate,D875&lt;=EndDate)),OR(NOT(IsTargetDateRestricted),AND(F875&gt;=FirstTargetDate,F875&lt;=EndTargetDate)),
OR(AND(Is1Week,E875="1 wk ahead inc death"),AND(Is2Week,E875="2 wk ahead inc death"),AND(Is3Week,E875="3 wk ahead inc death"),AND(Is4Week,E875="4 wk ahead inc death")),
OR(NOT(IsActiveModelsOnly),_xlfn.XLOOKUP(C875,'Model Analyzer'!B$4:B$100,'Model Analyzer'!C$4:C$100))),EvalData!C875,"NA")</f>
        <v>CMU</v>
      </c>
      <c r="C875" s="17" t="s">
        <v>43</v>
      </c>
      <c r="D875" s="36" t="d">
        <v>2020-08-24</v>
      </c>
      <c r="E875" s="17" t="s">
        <v>36</v>
      </c>
      <c r="F875" s="36" t="d">
        <v>2020-09-05</v>
      </c>
      <c r="G875" s="30"/>
      <c r="H875" s="32"/>
      <c r="N875" s="30">
        <v>51</v>
      </c>
      <c r="O875" s="30">
        <v>9.17</v>
      </c>
      <c r="P875" s="30">
        <v>785.2</v>
      </c>
      <c r="Q875" s="30">
        <v>47.59</v>
      </c>
      <c r="R875" s="38">
        <v>0.20554</v>
      </c>
      <c r="S875" s="32">
        <v>3.252E-2</v>
      </c>
      <c r="T875" s="29">
        <v>0.43269999999999997</v>
      </c>
      <c r="U875" s="29">
        <v>7.1050000000000002E-2</v>
      </c>
      <c r="V875" s="29">
        <v>0.49020000000000002</v>
      </c>
      <c r="W875" s="29">
        <v>7.843E-2</v>
      </c>
      <c r="X875" s="30">
        <v>104.15</v>
      </c>
      <c r="Y875" s="29">
        <v>0.35337000000000002</v>
      </c>
      <c r="Z875" s="29">
        <v>0.30207000000000001</v>
      </c>
      <c r="AA875" s="29">
        <v>0.69</v>
      </c>
      <c r="AB875" s="30">
        <v>7</v>
      </c>
      <c r="AC875" s="29">
        <v>0.8</v>
      </c>
      <c r="AD875" s="30">
        <v>51</v>
      </c>
      <c r="AE875" s="29">
        <v>0.82352999999999998</v>
      </c>
      <c r="AF875" s="33">
        <v>1.458</v>
      </c>
      <c r="AG875" s="33">
        <v>1.7509999999999999</v>
      </c>
      <c r="AH875" s="33">
        <v>2.5</v>
      </c>
      <c r="AI875" s="33">
        <v>23.675999999999998</v>
      </c>
      <c r="AJ875" s="33">
        <v>5.63</v>
      </c>
      <c r="AK875" s="34">
        <v>15.727</v>
      </c>
      <c r="AL875" s="29">
        <v>3.9219999999999998E-2</v>
      </c>
      <c r="AM875" s="29">
        <v>0.19608</v>
      </c>
      <c r="AN875" s="50">
        <v>22319</v>
      </c>
      <c r="AO875" s="30">
        <v>140.80000000000001</v>
      </c>
      <c r="AP875" s="29">
        <v>0.51032</v>
      </c>
      <c r="AQ875" s="29">
        <v>1</v>
      </c>
      <c r="AR875" s="29">
        <v>0.61899999999999999</v>
      </c>
      <c r="AS875" s="54">
        <v>5</v>
      </c>
      <c r="AT875" s="29">
        <v>0.85714000000000001</v>
      </c>
      <c r="AU875" s="29">
        <v>0.86687000000000003</v>
      </c>
      <c r="AV875" s="54">
        <v>9</v>
      </c>
      <c r="AW875" s="29">
        <v>0.71428999999999998</v>
      </c>
    </row>
    <row r="876" spans="1:49" x14ac:dyDescent="0.2">
      <c r="A876" s="17" t="str">
        <f t="shared" si="22"/>
        <v>Columbia</v>
      </c>
      <c r="B876" s="17" t="str">
        <f>IF(AND(OR(NOT(IsForecastDateRestricted),AND(D876&gt;=StartDate,D876&lt;=EndDate)),OR(NOT(IsTargetDateRestricted),AND(F876&gt;=FirstTargetDate,F876&lt;=EndTargetDate)),
OR(AND(Is1Week,E876="1 wk ahead inc death"),AND(Is2Week,E876="2 wk ahead inc death"),AND(Is3Week,E876="3 wk ahead inc death"),AND(Is4Week,E876="4 wk ahead inc death")),
OR(NOT(IsActiveModelsOnly),_xlfn.XLOOKUP(C876,'Model Analyzer'!B$4:B$100,'Model Analyzer'!C$4:C$100))),EvalData!C876,"NA")</f>
        <v>Columbia</v>
      </c>
      <c r="C876" s="17" t="s">
        <v>13</v>
      </c>
      <c r="D876" s="36" t="d">
        <v>2020-08-24</v>
      </c>
      <c r="E876" s="17" t="s">
        <v>36</v>
      </c>
      <c r="F876" s="36" t="d">
        <v>2020-09-05</v>
      </c>
      <c r="G876" s="30">
        <v>-1397</v>
      </c>
      <c r="H876" s="32">
        <v>-0.122</v>
      </c>
      <c r="I876" s="28">
        <v>-0.11463</v>
      </c>
      <c r="J876" s="28">
        <v>-0.12947</v>
      </c>
      <c r="K876" s="29">
        <v>0.75</v>
      </c>
      <c r="L876" s="30">
        <v>21</v>
      </c>
      <c r="M876" s="29">
        <v>0.39394000000000001</v>
      </c>
      <c r="N876" s="30">
        <v>51</v>
      </c>
      <c r="O876" s="30">
        <v>62.85</v>
      </c>
      <c r="P876" s="30">
        <v>1441.55</v>
      </c>
      <c r="Q876" s="30">
        <v>55.61</v>
      </c>
      <c r="R876" s="38">
        <v>0.33367000000000002</v>
      </c>
      <c r="S876" s="32">
        <v>-8.6260000000000003E-2</v>
      </c>
      <c r="T876" s="29">
        <v>0.56837000000000004</v>
      </c>
      <c r="U876" s="29">
        <v>-0.11466999999999999</v>
      </c>
      <c r="V876" s="29">
        <v>0.37254999999999999</v>
      </c>
      <c r="W876" s="29">
        <v>0.33333000000000002</v>
      </c>
      <c r="X876" s="30">
        <v>89.21</v>
      </c>
      <c r="Y876" s="29">
        <v>0.49153000000000002</v>
      </c>
      <c r="Z876" s="29">
        <v>0.57704</v>
      </c>
      <c r="AA876" s="29">
        <v>0.19900000000000001</v>
      </c>
      <c r="AB876" s="30">
        <v>23</v>
      </c>
      <c r="AC876" s="29">
        <v>0.26667000000000002</v>
      </c>
      <c r="AD876" s="30">
        <v>51</v>
      </c>
      <c r="AE876" s="29">
        <v>0.92157</v>
      </c>
      <c r="AF876" s="33">
        <v>3.258</v>
      </c>
      <c r="AG876" s="33">
        <v>4.7460000000000004</v>
      </c>
      <c r="AH876" s="33">
        <v>7.5279999999999996</v>
      </c>
      <c r="AI876" s="33">
        <v>40.447000000000003</v>
      </c>
      <c r="AJ876" s="33">
        <v>59.5</v>
      </c>
      <c r="AK876" s="34">
        <v>124</v>
      </c>
      <c r="AL876" s="29">
        <v>0.31373000000000001</v>
      </c>
      <c r="AM876" s="29">
        <v>0.39216000000000001</v>
      </c>
      <c r="AN876" s="50">
        <v>21618</v>
      </c>
      <c r="AO876" s="30">
        <v>187.1</v>
      </c>
      <c r="AP876" s="29">
        <v>0.22528000000000001</v>
      </c>
      <c r="AQ876" s="29">
        <v>0.47031000000000001</v>
      </c>
      <c r="AR876" s="29">
        <v>0.22700000000000001</v>
      </c>
      <c r="AS876" s="54">
        <v>22</v>
      </c>
      <c r="AT876" s="29">
        <v>0.25</v>
      </c>
      <c r="AU876" s="29">
        <v>0.6895</v>
      </c>
      <c r="AV876" s="54">
        <v>17</v>
      </c>
      <c r="AW876" s="29">
        <v>0.42857000000000001</v>
      </c>
    </row>
    <row r="877" spans="1:49" x14ac:dyDescent="0.2">
      <c r="A877" s="17" t="str">
        <f t="shared" si="22"/>
        <v>Columbia-UNC</v>
      </c>
      <c r="B877" s="17" t="str">
        <f>IF(AND(OR(NOT(IsForecastDateRestricted),AND(D877&gt;=StartDate,D877&lt;=EndDate)),OR(NOT(IsTargetDateRestricted),AND(F877&gt;=FirstTargetDate,F877&lt;=EndTargetDate)),
OR(AND(Is1Week,E877="1 wk ahead inc death"),AND(Is2Week,E877="2 wk ahead inc death"),AND(Is3Week,E877="3 wk ahead inc death"),AND(Is4Week,E877="4 wk ahead inc death")),
OR(NOT(IsActiveModelsOnly),_xlfn.XLOOKUP(C877,'Model Analyzer'!B$4:B$100,'Model Analyzer'!C$4:C$100))),EvalData!C877,"NA")</f>
        <v>Columbia-UNC</v>
      </c>
      <c r="C877" s="17" t="s">
        <v>14</v>
      </c>
      <c r="D877" s="36" t="d">
        <v>2020-08-24</v>
      </c>
      <c r="E877" s="17" t="s">
        <v>36</v>
      </c>
      <c r="F877" s="36" t="d">
        <v>2020-09-05</v>
      </c>
      <c r="G877" s="30">
        <v>-77</v>
      </c>
      <c r="H877" s="32">
        <v>-6.0000000000000001E-3</v>
      </c>
      <c r="I877" s="28">
        <v>-6.3200000000000001E-3</v>
      </c>
      <c r="J877" s="28">
        <v>-6.3600000000000002E-3</v>
      </c>
      <c r="K877" s="29">
        <v>1</v>
      </c>
      <c r="L877" s="30">
        <v>3</v>
      </c>
      <c r="M877" s="29">
        <v>0.93938999999999995</v>
      </c>
      <c r="O877" s="30"/>
      <c r="P877" s="30"/>
      <c r="Q877" s="30"/>
      <c r="R877" s="38"/>
    </row>
    <row r="878" spans="1:49" x14ac:dyDescent="0.2">
      <c r="A878" s="17" t="str">
        <f t="shared" si="22"/>
        <v>Covid19Sim</v>
      </c>
      <c r="B878" s="17" t="str">
        <f>IF(AND(OR(NOT(IsForecastDateRestricted),AND(D878&gt;=StartDate,D878&lt;=EndDate)),OR(NOT(IsTargetDateRestricted),AND(F878&gt;=FirstTargetDate,F878&lt;=EndTargetDate)),
OR(AND(Is1Week,E878="1 wk ahead inc death"),AND(Is2Week,E878="2 wk ahead inc death"),AND(Is3Week,E878="3 wk ahead inc death"),AND(Is4Week,E878="4 wk ahead inc death")),
OR(NOT(IsActiveModelsOnly),_xlfn.XLOOKUP(C878,'Model Analyzer'!B$4:B$100,'Model Analyzer'!C$4:C$100))),EvalData!C878,"NA")</f>
        <v>Covid19Sim</v>
      </c>
      <c r="C878" s="17" t="s">
        <v>39</v>
      </c>
      <c r="D878" s="36" t="d">
        <v>2020-08-24</v>
      </c>
      <c r="E878" s="17" t="s">
        <v>36</v>
      </c>
      <c r="F878" s="36" t="d">
        <v>2020-09-05</v>
      </c>
      <c r="G878" s="30">
        <v>-3448</v>
      </c>
      <c r="H878" s="32">
        <v>-0.33300000000000002</v>
      </c>
      <c r="I878" s="28">
        <v>-0.28292</v>
      </c>
      <c r="J878" s="28">
        <v>-0.39455000000000001</v>
      </c>
      <c r="K878" s="29">
        <v>0</v>
      </c>
      <c r="L878" s="30">
        <v>33</v>
      </c>
      <c r="M878" s="29">
        <v>3.0300000000000001E-2</v>
      </c>
      <c r="N878" s="30">
        <v>51</v>
      </c>
      <c r="O878" s="30">
        <v>11.91</v>
      </c>
      <c r="P878" s="30">
        <v>1441.1</v>
      </c>
      <c r="Q878" s="30">
        <v>73.22</v>
      </c>
      <c r="R878" s="38">
        <v>0.30628</v>
      </c>
      <c r="S878" s="32">
        <v>-0.17082</v>
      </c>
      <c r="T878" s="29">
        <v>0.53905999999999998</v>
      </c>
      <c r="U878" s="29">
        <v>-0.12386</v>
      </c>
      <c r="V878" s="29">
        <v>0.37254999999999999</v>
      </c>
      <c r="W878" s="29">
        <v>0.13725000000000001</v>
      </c>
      <c r="X878" s="30">
        <v>152.93</v>
      </c>
      <c r="Y878" s="29">
        <v>0.40933000000000003</v>
      </c>
      <c r="Z878" s="29">
        <v>0.38166</v>
      </c>
      <c r="AA878" s="29">
        <v>0.24199999999999999</v>
      </c>
      <c r="AB878" s="30">
        <v>22</v>
      </c>
      <c r="AC878" s="29">
        <v>0.3</v>
      </c>
      <c r="AD878" s="30">
        <v>51</v>
      </c>
      <c r="AE878" s="29">
        <v>0.37254999999999999</v>
      </c>
      <c r="AF878" s="33">
        <v>1.1020000000000001</v>
      </c>
      <c r="AG878" s="33">
        <v>1.147</v>
      </c>
      <c r="AH878" s="33">
        <v>1.3460000000000001</v>
      </c>
      <c r="AI878" s="33">
        <v>1.7370000000000001</v>
      </c>
      <c r="AJ878" s="33">
        <v>1.8029999999999999</v>
      </c>
      <c r="AK878" s="34">
        <v>2.5830000000000002</v>
      </c>
      <c r="AL878" s="29">
        <v>3.9219999999999998E-2</v>
      </c>
      <c r="AM878" s="29">
        <v>0</v>
      </c>
      <c r="AN878" s="50">
        <v>91585</v>
      </c>
      <c r="AO878" s="30">
        <v>362.8</v>
      </c>
      <c r="AP878" s="29">
        <v>0.79285000000000005</v>
      </c>
      <c r="AQ878" s="29">
        <v>1</v>
      </c>
      <c r="AR878" s="29">
        <v>0.35099999999999998</v>
      </c>
      <c r="AS878" s="54">
        <v>16</v>
      </c>
      <c r="AT878" s="29">
        <v>0.46428999999999998</v>
      </c>
      <c r="AU878" s="29">
        <v>0.39216000000000001</v>
      </c>
      <c r="AV878" s="54">
        <v>24</v>
      </c>
      <c r="AW878" s="29">
        <v>0.17857000000000001</v>
      </c>
    </row>
    <row r="879" spans="1:49" x14ac:dyDescent="0.2">
      <c r="A879" s="17" t="str">
        <f t="shared" si="22"/>
        <v>CovidComplete</v>
      </c>
      <c r="B879" s="17" t="str">
        <f>IF(AND(OR(NOT(IsForecastDateRestricted),AND(D879&gt;=StartDate,D879&lt;=EndDate)),OR(NOT(IsTargetDateRestricted),AND(F879&gt;=FirstTargetDate,F879&lt;=EndTargetDate)),
OR(AND(Is1Week,E879="1 wk ahead inc death"),AND(Is2Week,E879="2 wk ahead inc death"),AND(Is3Week,E879="3 wk ahead inc death"),AND(Is4Week,E879="4 wk ahead inc death")),
OR(NOT(IsActiveModelsOnly),_xlfn.XLOOKUP(C879,'Model Analyzer'!B$4:B$100,'Model Analyzer'!C$4:C$100))),EvalData!C879,"NA")</f>
        <v>CovidComplete</v>
      </c>
      <c r="C879" s="17" t="s">
        <v>51</v>
      </c>
      <c r="D879" s="36" t="d">
        <v>2020-08-24</v>
      </c>
      <c r="E879" s="17" t="s">
        <v>36</v>
      </c>
      <c r="F879" s="36" t="d">
        <v>2020-09-05</v>
      </c>
      <c r="G879" s="30">
        <v>251</v>
      </c>
      <c r="H879" s="32">
        <v>0.02</v>
      </c>
      <c r="I879" s="28">
        <v>2.06E-2</v>
      </c>
      <c r="J879" s="28">
        <v>2.06E-2</v>
      </c>
      <c r="K879" s="29">
        <v>1</v>
      </c>
      <c r="L879" s="30">
        <v>11</v>
      </c>
      <c r="M879" s="29">
        <v>0.69696999999999998</v>
      </c>
      <c r="N879" s="30">
        <v>51</v>
      </c>
      <c r="O879" s="30">
        <v>14</v>
      </c>
      <c r="P879" s="30">
        <v>1234.69</v>
      </c>
      <c r="Q879" s="30">
        <v>59.49</v>
      </c>
      <c r="R879" s="38">
        <v>0.19392000000000001</v>
      </c>
      <c r="S879" s="32">
        <v>3.7799999999999999E-3</v>
      </c>
      <c r="T879" s="29">
        <v>0.58777000000000001</v>
      </c>
      <c r="U879" s="29">
        <v>0.24087</v>
      </c>
      <c r="V879" s="29">
        <v>0.45097999999999999</v>
      </c>
      <c r="W879" s="29">
        <v>0.13725000000000001</v>
      </c>
      <c r="X879" s="30">
        <v>151.41</v>
      </c>
      <c r="Y879" s="29">
        <v>0.53779999999999994</v>
      </c>
      <c r="Z879" s="29">
        <v>0.35483999999999999</v>
      </c>
      <c r="AA879" s="29">
        <v>0.57499999999999996</v>
      </c>
      <c r="AB879" s="30">
        <v>12</v>
      </c>
      <c r="AC879" s="29">
        <v>0.63332999999999995</v>
      </c>
      <c r="AD879" s="30">
        <v>51</v>
      </c>
      <c r="AE879" s="29">
        <v>0.76471</v>
      </c>
      <c r="AF879" s="33">
        <v>1.665</v>
      </c>
      <c r="AG879" s="33">
        <v>1.6930000000000001</v>
      </c>
      <c r="AH879" s="33">
        <v>2.2770000000000001</v>
      </c>
      <c r="AI879" s="33">
        <v>2.6709999999999998</v>
      </c>
      <c r="AJ879" s="33">
        <v>2.6520000000000001</v>
      </c>
      <c r="AK879" s="34">
        <v>3.75</v>
      </c>
      <c r="AL879" s="29">
        <v>1.9609999999999999E-2</v>
      </c>
      <c r="AM879" s="29">
        <v>1.9609999999999999E-2</v>
      </c>
      <c r="AN879" s="50">
        <v>15508</v>
      </c>
      <c r="AO879" s="30">
        <v>203</v>
      </c>
      <c r="AP879" s="29">
        <v>0.60118000000000005</v>
      </c>
      <c r="AQ879" s="29">
        <v>1</v>
      </c>
      <c r="AR879" s="29">
        <v>0.76400000000000001</v>
      </c>
      <c r="AS879" s="54">
        <v>2</v>
      </c>
      <c r="AT879" s="29">
        <v>0.96428999999999998</v>
      </c>
      <c r="AU879" s="29">
        <v>0.80495000000000005</v>
      </c>
      <c r="AV879" s="54">
        <v>13</v>
      </c>
      <c r="AW879" s="29">
        <v>0.57142999999999999</v>
      </c>
    </row>
    <row r="880" spans="1:49" x14ac:dyDescent="0.2">
      <c r="A880" s="17" t="str">
        <f t="shared" si="22"/>
        <v>DDS</v>
      </c>
      <c r="B880" s="17" t="str">
        <f>IF(AND(OR(NOT(IsForecastDateRestricted),AND(D880&gt;=StartDate,D880&lt;=EndDate)),OR(NOT(IsTargetDateRestricted),AND(F880&gt;=FirstTargetDate,F880&lt;=EndTargetDate)),
OR(AND(Is1Week,E880="1 wk ahead inc death"),AND(Is2Week,E880="2 wk ahead inc death"),AND(Is3Week,E880="3 wk ahead inc death"),AND(Is4Week,E880="4 wk ahead inc death")),
OR(NOT(IsActiveModelsOnly),_xlfn.XLOOKUP(C880,'Model Analyzer'!B$4:B$100,'Model Analyzer'!C$4:C$100))),EvalData!C880,"NA")</f>
        <v>DDS</v>
      </c>
      <c r="C880" s="17" t="s">
        <v>44</v>
      </c>
      <c r="D880" s="36" t="d">
        <v>2020-08-24</v>
      </c>
      <c r="E880" s="17" t="s">
        <v>36</v>
      </c>
      <c r="F880" s="36" t="d">
        <v>2020-09-05</v>
      </c>
      <c r="G880" s="30">
        <v>2226</v>
      </c>
      <c r="H880" s="32">
        <v>0.16800000000000001</v>
      </c>
      <c r="I880" s="28">
        <v>0.18265000000000001</v>
      </c>
      <c r="J880" s="28">
        <v>0.18265000000000001</v>
      </c>
      <c r="K880" s="29">
        <v>0.75</v>
      </c>
      <c r="L880" s="30">
        <v>26</v>
      </c>
      <c r="M880" s="29">
        <v>0.24242</v>
      </c>
      <c r="N880" s="30">
        <v>51</v>
      </c>
      <c r="O880" s="30">
        <v>11.48</v>
      </c>
      <c r="P880" s="30">
        <v>1154.21</v>
      </c>
      <c r="Q880" s="30">
        <v>56.94</v>
      </c>
      <c r="R880" s="38">
        <v>0.20596</v>
      </c>
      <c r="S880" s="32">
        <v>0.12967999999999999</v>
      </c>
      <c r="T880" s="29">
        <v>0.50146999999999997</v>
      </c>
      <c r="U880" s="29">
        <v>0.27329999999999999</v>
      </c>
      <c r="V880" s="29">
        <v>0.50980000000000003</v>
      </c>
      <c r="W880" s="29">
        <v>0.13725000000000001</v>
      </c>
      <c r="X880" s="30">
        <v>131.11000000000001</v>
      </c>
      <c r="Y880" s="29">
        <v>0.47433999999999998</v>
      </c>
      <c r="Z880" s="29">
        <v>0.34460000000000002</v>
      </c>
      <c r="AA880" s="29">
        <v>0.496</v>
      </c>
      <c r="AB880" s="30">
        <v>13</v>
      </c>
      <c r="AC880" s="29">
        <v>0.6</v>
      </c>
      <c r="AD880" s="30">
        <v>51</v>
      </c>
      <c r="AE880" s="29">
        <v>0.94118000000000002</v>
      </c>
      <c r="AF880" s="33">
        <v>3.01</v>
      </c>
      <c r="AG880" s="33">
        <v>3.4620000000000002</v>
      </c>
      <c r="AH880" s="33">
        <v>3.9660000000000002</v>
      </c>
      <c r="AI880" s="33">
        <v>7.0819999999999999</v>
      </c>
      <c r="AJ880" s="33">
        <v>6.9619999999999997</v>
      </c>
      <c r="AK880" s="34">
        <v>16</v>
      </c>
      <c r="AL880" s="29">
        <v>0.21568999999999999</v>
      </c>
      <c r="AM880" s="29">
        <v>0.15686</v>
      </c>
      <c r="AN880" s="50">
        <v>19981</v>
      </c>
      <c r="AO880" s="30">
        <v>125</v>
      </c>
      <c r="AP880" s="29">
        <v>0.35482999999999998</v>
      </c>
      <c r="AQ880" s="29">
        <v>0.74077000000000004</v>
      </c>
      <c r="AR880" s="29">
        <v>0.59899999999999998</v>
      </c>
      <c r="AS880" s="54">
        <v>7</v>
      </c>
      <c r="AT880" s="29">
        <v>0.78571000000000002</v>
      </c>
      <c r="AU880" s="29">
        <v>0.92351000000000005</v>
      </c>
      <c r="AV880" s="54">
        <v>5</v>
      </c>
      <c r="AW880" s="29">
        <v>0.85714000000000001</v>
      </c>
    </row>
    <row r="881" spans="1:49" x14ac:dyDescent="0.2">
      <c r="A881" s="17" t="str">
        <f t="shared" si="22"/>
        <v>Ensemble</v>
      </c>
      <c r="B881" s="17" t="str">
        <f>IF(AND(OR(NOT(IsForecastDateRestricted),AND(D881&gt;=StartDate,D881&lt;=EndDate)),OR(NOT(IsTargetDateRestricted),AND(F881&gt;=FirstTargetDate,F881&lt;=EndTargetDate)),
OR(AND(Is1Week,E881="1 wk ahead inc death"),AND(Is2Week,E881="2 wk ahead inc death"),AND(Is3Week,E881="3 wk ahead inc death"),AND(Is4Week,E881="4 wk ahead inc death")),
OR(NOT(IsActiveModelsOnly),_xlfn.XLOOKUP(C881,'Model Analyzer'!B$4:B$100,'Model Analyzer'!C$4:C$100))),EvalData!C881,"NA")</f>
        <v>Ensemble</v>
      </c>
      <c r="C881" s="17" t="s">
        <v>15</v>
      </c>
      <c r="D881" s="36" t="d">
        <v>2020-08-24</v>
      </c>
      <c r="E881" s="17" t="s">
        <v>36</v>
      </c>
      <c r="F881" s="36" t="d">
        <v>2020-09-05</v>
      </c>
      <c r="G881" s="30">
        <v>153</v>
      </c>
      <c r="H881" s="32">
        <v>1.2E-2</v>
      </c>
      <c r="I881" s="28">
        <v>1.255E-2</v>
      </c>
      <c r="J881" s="28">
        <v>1.255E-2</v>
      </c>
      <c r="K881" s="29">
        <v>1</v>
      </c>
      <c r="L881" s="30">
        <v>7</v>
      </c>
      <c r="M881" s="29">
        <v>0.81818000000000002</v>
      </c>
      <c r="N881" s="30">
        <v>51</v>
      </c>
      <c r="O881" s="30">
        <v>6.49</v>
      </c>
      <c r="P881" s="30">
        <v>407.04</v>
      </c>
      <c r="Q881" s="30">
        <v>33.880000000000003</v>
      </c>
      <c r="R881" s="38">
        <v>0.18429000000000001</v>
      </c>
      <c r="S881" s="32">
        <v>-3.7139999999999999E-2</v>
      </c>
      <c r="T881" s="29">
        <v>0.34329999999999999</v>
      </c>
      <c r="U881" s="29">
        <v>-2.8340000000000001E-2</v>
      </c>
      <c r="V881" s="29">
        <v>0.64705999999999997</v>
      </c>
      <c r="W881" s="29">
        <v>5.8819999999999997E-2</v>
      </c>
      <c r="X881" s="30">
        <v>61.1</v>
      </c>
      <c r="Y881" s="29">
        <v>0.27298</v>
      </c>
      <c r="Z881" s="29">
        <v>0.25724000000000002</v>
      </c>
      <c r="AA881" s="29">
        <v>0.84</v>
      </c>
      <c r="AB881" s="30">
        <v>2</v>
      </c>
      <c r="AC881" s="29">
        <v>0.96667000000000003</v>
      </c>
      <c r="AD881" s="30">
        <v>51</v>
      </c>
      <c r="AE881" s="29">
        <v>1</v>
      </c>
      <c r="AF881" s="33">
        <v>2.2599999999999998</v>
      </c>
      <c r="AG881" s="33">
        <v>2.6739999999999999</v>
      </c>
      <c r="AH881" s="33">
        <v>3.423</v>
      </c>
      <c r="AI881" s="33">
        <v>7.5389999999999997</v>
      </c>
      <c r="AJ881" s="33">
        <v>5.2110000000000003</v>
      </c>
      <c r="AK881" s="34">
        <v>20.5</v>
      </c>
      <c r="AL881" s="29">
        <v>0.11765</v>
      </c>
      <c r="AM881" s="29">
        <v>0.17646999999999999</v>
      </c>
      <c r="AN881" s="50">
        <v>10737</v>
      </c>
      <c r="AO881" s="30">
        <v>84.8</v>
      </c>
      <c r="AP881" s="29">
        <v>0.41152</v>
      </c>
      <c r="AQ881" s="29">
        <v>0.85911999999999999</v>
      </c>
      <c r="AR881" s="29">
        <v>0.74299999999999999</v>
      </c>
      <c r="AS881" s="54">
        <v>3</v>
      </c>
      <c r="AT881" s="29">
        <v>0.92857000000000001</v>
      </c>
      <c r="AU881" s="29">
        <v>0.98014999999999997</v>
      </c>
      <c r="AV881" s="54">
        <v>1</v>
      </c>
      <c r="AW881" s="29">
        <v>1</v>
      </c>
    </row>
    <row r="882" spans="1:49" x14ac:dyDescent="0.2">
      <c r="A882" s="17" t="str">
        <f t="shared" si="22"/>
        <v>ERDC</v>
      </c>
      <c r="B882" s="17" t="str">
        <f>IF(AND(OR(NOT(IsForecastDateRestricted),AND(D882&gt;=StartDate,D882&lt;=EndDate)),OR(NOT(IsTargetDateRestricted),AND(F882&gt;=FirstTargetDate,F882&lt;=EndTargetDate)),
OR(AND(Is1Week,E882="1 wk ahead inc death"),AND(Is2Week,E882="2 wk ahead inc death"),AND(Is3Week,E882="3 wk ahead inc death"),AND(Is4Week,E882="4 wk ahead inc death")),
OR(NOT(IsActiveModelsOnly),_xlfn.XLOOKUP(C882,'Model Analyzer'!B$4:B$100,'Model Analyzer'!C$4:C$100))),EvalData!C882,"NA")</f>
        <v>ERDC</v>
      </c>
      <c r="C882" s="17" t="s">
        <v>16</v>
      </c>
      <c r="D882" s="36" t="d">
        <v>2020-08-24</v>
      </c>
      <c r="E882" s="17" t="s">
        <v>36</v>
      </c>
      <c r="F882" s="36" t="d">
        <v>2020-09-05</v>
      </c>
      <c r="G882" s="30">
        <v>4255</v>
      </c>
      <c r="H882" s="32">
        <v>0.29899999999999999</v>
      </c>
      <c r="I882" s="28">
        <v>0.34914000000000001</v>
      </c>
      <c r="J882" s="28">
        <v>0.34914000000000001</v>
      </c>
      <c r="K882" s="29">
        <v>0</v>
      </c>
      <c r="L882" s="30">
        <v>32</v>
      </c>
      <c r="M882" s="29">
        <v>6.0609999999999997E-2</v>
      </c>
      <c r="N882" s="30">
        <v>51</v>
      </c>
      <c r="O882" s="30">
        <v>44.49</v>
      </c>
      <c r="P882" s="30">
        <v>14006.99</v>
      </c>
      <c r="Q882" s="30">
        <v>104.96</v>
      </c>
      <c r="R882" s="38">
        <v>0.30998999999999999</v>
      </c>
      <c r="S882" s="32">
        <v>0.22744</v>
      </c>
      <c r="T882" s="29">
        <v>1.5621400000000001</v>
      </c>
      <c r="U882" s="29">
        <v>1.3557300000000001</v>
      </c>
      <c r="V882" s="29">
        <v>0.37254999999999999</v>
      </c>
      <c r="W882" s="29">
        <v>0.31373000000000001</v>
      </c>
      <c r="X882" s="30">
        <v>182.37</v>
      </c>
      <c r="Y882" s="29">
        <v>1.5418000000000001</v>
      </c>
      <c r="Z882" s="29">
        <v>0.56413999999999997</v>
      </c>
      <c r="AA882" s="29">
        <v>4.9000000000000002E-2</v>
      </c>
      <c r="AB882" s="30">
        <v>28</v>
      </c>
      <c r="AC882" s="29">
        <v>0.1</v>
      </c>
      <c r="AD882" s="30">
        <v>51</v>
      </c>
      <c r="AE882" s="29">
        <v>0.19608</v>
      </c>
      <c r="AF882" s="33">
        <v>1.0980000000000001</v>
      </c>
      <c r="AG882" s="33">
        <v>1.1240000000000001</v>
      </c>
      <c r="AH882" s="33">
        <v>1.165</v>
      </c>
      <c r="AI882" s="33">
        <v>1.3080000000000001</v>
      </c>
      <c r="AJ882" s="33">
        <v>1.333</v>
      </c>
      <c r="AK882" s="34">
        <v>1.55</v>
      </c>
      <c r="AL882" s="29">
        <v>0</v>
      </c>
      <c r="AM882" s="29">
        <v>0</v>
      </c>
      <c r="AN882" s="50">
        <v>171881</v>
      </c>
      <c r="AO882" s="30">
        <v>2356.6</v>
      </c>
      <c r="AP882" s="29">
        <v>0.88388999999999995</v>
      </c>
      <c r="AQ882" s="29">
        <v>1</v>
      </c>
      <c r="AR882" s="29">
        <v>0.20599999999999999</v>
      </c>
      <c r="AS882" s="54">
        <v>23</v>
      </c>
      <c r="AT882" s="29">
        <v>0.21429000000000001</v>
      </c>
      <c r="AU882" s="29">
        <v>0.2064</v>
      </c>
      <c r="AV882" s="54">
        <v>27</v>
      </c>
      <c r="AW882" s="29">
        <v>7.1429999999999993E-2</v>
      </c>
    </row>
    <row r="883" spans="1:49" x14ac:dyDescent="0.2">
      <c r="A883" s="17" t="str">
        <f t="shared" si="22"/>
        <v>ESG</v>
      </c>
      <c r="B883" s="17" t="str">
        <f>IF(AND(OR(NOT(IsForecastDateRestricted),AND(D883&gt;=StartDate,D883&lt;=EndDate)),OR(NOT(IsTargetDateRestricted),AND(F883&gt;=FirstTargetDate,F883&lt;=EndTargetDate)),
OR(AND(Is1Week,E883="1 wk ahead inc death"),AND(Is2Week,E883="2 wk ahead inc death"),AND(Is3Week,E883="3 wk ahead inc death"),AND(Is4Week,E883="4 wk ahead inc death")),
OR(NOT(IsActiveModelsOnly),_xlfn.XLOOKUP(C883,'Model Analyzer'!B$4:B$100,'Model Analyzer'!C$4:C$100))),EvalData!C883,"NA")</f>
        <v>ESG</v>
      </c>
      <c r="C883" s="17" t="s">
        <v>40</v>
      </c>
      <c r="D883" s="36" t="d">
        <v>2020-08-24</v>
      </c>
      <c r="E883" s="17" t="s">
        <v>36</v>
      </c>
      <c r="F883" s="36" t="d">
        <v>2020-09-05</v>
      </c>
      <c r="G883" s="30">
        <v>-4130</v>
      </c>
      <c r="H883" s="32">
        <v>-0.41399999999999998</v>
      </c>
      <c r="I883" s="28">
        <v>-0.33889000000000002</v>
      </c>
      <c r="J883" s="28">
        <v>-0.51259999999999994</v>
      </c>
      <c r="K883" s="29">
        <v>0</v>
      </c>
      <c r="L883" s="30">
        <v>34</v>
      </c>
      <c r="M883" s="29">
        <v>0</v>
      </c>
      <c r="N883" s="30">
        <v>51</v>
      </c>
      <c r="O883" s="30">
        <v>33.65</v>
      </c>
      <c r="P883" s="30">
        <v>2437.88</v>
      </c>
      <c r="Q883" s="30">
        <v>88.88</v>
      </c>
      <c r="R883" s="38">
        <v>0.496</v>
      </c>
      <c r="S883" s="32">
        <v>-0.51849000000000001</v>
      </c>
      <c r="T883" s="29">
        <v>1.0265299999999999</v>
      </c>
      <c r="U883" s="29">
        <v>-0.75161</v>
      </c>
      <c r="V883" s="29">
        <v>0.21568999999999999</v>
      </c>
      <c r="W883" s="29">
        <v>0.33333000000000002</v>
      </c>
      <c r="X883" s="30">
        <v>161.86000000000001</v>
      </c>
      <c r="Y883" s="29">
        <v>0.50666999999999995</v>
      </c>
      <c r="Z883" s="29">
        <v>0.60075999999999996</v>
      </c>
      <c r="AA883" s="29">
        <v>2.5000000000000001E-2</v>
      </c>
      <c r="AB883" s="30">
        <v>31</v>
      </c>
      <c r="AC883" s="29">
        <v>0</v>
      </c>
      <c r="AD883" s="30">
        <v>51</v>
      </c>
      <c r="AE883" s="29">
        <v>0.11765</v>
      </c>
      <c r="AF883" s="33">
        <v>1.054</v>
      </c>
      <c r="AG883" s="33">
        <v>1.0860000000000001</v>
      </c>
      <c r="AH883" s="33">
        <v>1.145</v>
      </c>
      <c r="AI883" s="33">
        <v>1.3129999999999999</v>
      </c>
      <c r="AJ883" s="33">
        <v>1.345</v>
      </c>
      <c r="AK883" s="34">
        <v>1.8</v>
      </c>
      <c r="AL883" s="29">
        <v>0</v>
      </c>
      <c r="AM883" s="29">
        <v>0</v>
      </c>
      <c r="AN883" s="50">
        <v>163486</v>
      </c>
      <c r="AO883" s="30">
        <v>881.8</v>
      </c>
      <c r="AP883" s="29">
        <v>0.877</v>
      </c>
      <c r="AQ883" s="29">
        <v>1</v>
      </c>
      <c r="AR883" s="29">
        <v>0.124</v>
      </c>
      <c r="AS883" s="54">
        <v>27</v>
      </c>
      <c r="AT883" s="29">
        <v>7.1429999999999993E-2</v>
      </c>
      <c r="AU883" s="29">
        <v>0.12384000000000001</v>
      </c>
      <c r="AV883" s="54">
        <v>29</v>
      </c>
      <c r="AW883" s="29">
        <v>0</v>
      </c>
    </row>
    <row r="884" spans="1:49" x14ac:dyDescent="0.2">
      <c r="A884" s="17" t="str">
        <f t="shared" si="22"/>
        <v>GT-DeepCOVID</v>
      </c>
      <c r="B884" s="17" t="str">
        <f>IF(AND(OR(NOT(IsForecastDateRestricted),AND(D884&gt;=StartDate,D884&lt;=EndDate)),OR(NOT(IsTargetDateRestricted),AND(F884&gt;=FirstTargetDate,F884&lt;=EndTargetDate)),
OR(AND(Is1Week,E884="1 wk ahead inc death"),AND(Is2Week,E884="2 wk ahead inc death"),AND(Is3Week,E884="3 wk ahead inc death"),AND(Is4Week,E884="4 wk ahead inc death")),
OR(NOT(IsActiveModelsOnly),_xlfn.XLOOKUP(C884,'Model Analyzer'!B$4:B$100,'Model Analyzer'!C$4:C$100))),EvalData!C884,"NA")</f>
        <v>GT-DeepCOVID</v>
      </c>
      <c r="C884" s="17" t="s">
        <v>17</v>
      </c>
      <c r="D884" s="36" t="d">
        <v>2020-08-24</v>
      </c>
      <c r="E884" s="17" t="s">
        <v>36</v>
      </c>
      <c r="F884" s="36" t="d">
        <v>2020-09-05</v>
      </c>
      <c r="G884" s="30">
        <v>44</v>
      </c>
      <c r="H884" s="32">
        <v>4.0000000000000001E-3</v>
      </c>
      <c r="I884" s="28">
        <v>3.6099999999999999E-3</v>
      </c>
      <c r="J884" s="28">
        <v>3.6099999999999999E-3</v>
      </c>
      <c r="K884" s="29">
        <v>1</v>
      </c>
      <c r="L884" s="30">
        <v>1</v>
      </c>
      <c r="M884" s="29">
        <v>1</v>
      </c>
      <c r="N884" s="30">
        <v>48</v>
      </c>
      <c r="O884" s="30">
        <v>13.4</v>
      </c>
      <c r="P884" s="30">
        <v>1617.3</v>
      </c>
      <c r="Q884" s="30">
        <v>56.6</v>
      </c>
      <c r="R884" s="38">
        <v>0.21933</v>
      </c>
      <c r="S884" s="32">
        <v>-7.4410000000000004E-2</v>
      </c>
      <c r="T884" s="29">
        <v>0.56557000000000002</v>
      </c>
      <c r="U884" s="29">
        <v>0.25613000000000002</v>
      </c>
      <c r="V884" s="29">
        <v>0.52083000000000002</v>
      </c>
      <c r="W884" s="29">
        <v>0.125</v>
      </c>
      <c r="X884" s="30">
        <v>125.32</v>
      </c>
      <c r="Y884" s="29">
        <v>0.53859000000000001</v>
      </c>
      <c r="Z884" s="29">
        <v>0.35154000000000002</v>
      </c>
      <c r="AA884" s="29">
        <v>0.38500000000000001</v>
      </c>
      <c r="AB884" s="30">
        <v>15</v>
      </c>
      <c r="AC884" s="29">
        <v>0.53332999999999997</v>
      </c>
      <c r="AD884" s="30">
        <v>48</v>
      </c>
      <c r="AE884" s="29">
        <v>0.9375</v>
      </c>
      <c r="AF884" s="33">
        <v>2.1760000000000002</v>
      </c>
      <c r="AG884" s="33">
        <v>2.9820000000000002</v>
      </c>
      <c r="AH884" s="33">
        <v>4.6509999999999998</v>
      </c>
      <c r="AI884" s="33">
        <v>31.942</v>
      </c>
      <c r="AJ884" s="33">
        <v>10.167</v>
      </c>
      <c r="AK884" s="34">
        <v>29.8</v>
      </c>
      <c r="AL884" s="29">
        <v>0.27083000000000002</v>
      </c>
      <c r="AM884" s="29">
        <v>0.25</v>
      </c>
      <c r="AN884" s="50">
        <v>30419</v>
      </c>
      <c r="AO884" s="30">
        <v>133.80000000000001</v>
      </c>
      <c r="AP884" s="29">
        <v>0.34686</v>
      </c>
      <c r="AQ884" s="29">
        <v>0.72414000000000001</v>
      </c>
      <c r="AR884" s="29">
        <v>0.41299999999999998</v>
      </c>
      <c r="AS884" s="54">
        <v>13</v>
      </c>
      <c r="AT884" s="29">
        <v>0.57142999999999999</v>
      </c>
      <c r="AU884" s="29">
        <v>0.85716999999999999</v>
      </c>
      <c r="AV884" s="54">
        <v>10</v>
      </c>
      <c r="AW884" s="29">
        <v>0.67857000000000001</v>
      </c>
    </row>
    <row r="885" spans="1:49" x14ac:dyDescent="0.2">
      <c r="A885" s="17" t="str">
        <f t="shared" si="22"/>
        <v>IHME</v>
      </c>
      <c r="B885" s="17" t="str">
        <f>IF(AND(OR(NOT(IsForecastDateRestricted),AND(D885&gt;=StartDate,D885&lt;=EndDate)),OR(NOT(IsTargetDateRestricted),AND(F885&gt;=FirstTargetDate,F885&lt;=EndTargetDate)),
OR(AND(Is1Week,E885="1 wk ahead inc death"),AND(Is2Week,E885="2 wk ahead inc death"),AND(Is3Week,E885="3 wk ahead inc death"),AND(Is4Week,E885="4 wk ahead inc death")),
OR(NOT(IsActiveModelsOnly),_xlfn.XLOOKUP(C885,'Model Analyzer'!B$4:B$100,'Model Analyzer'!C$4:C$100))),EvalData!C885,"NA")</f>
        <v>IHME</v>
      </c>
      <c r="C885" s="17" t="s">
        <v>18</v>
      </c>
      <c r="D885" s="36" t="d">
        <v>2020-08-24</v>
      </c>
      <c r="E885" s="17" t="s">
        <v>36</v>
      </c>
      <c r="F885" s="36" t="d">
        <v>2020-09-05</v>
      </c>
      <c r="G885" s="30">
        <v>1823</v>
      </c>
      <c r="H885" s="32">
        <v>0.13900000000000001</v>
      </c>
      <c r="I885" s="28">
        <v>0.14959</v>
      </c>
      <c r="J885" s="28">
        <v>0.14959</v>
      </c>
      <c r="K885" s="29">
        <v>0.75</v>
      </c>
      <c r="L885" s="30">
        <v>24</v>
      </c>
      <c r="M885" s="29">
        <v>0.30303000000000002</v>
      </c>
      <c r="N885" s="30">
        <v>51</v>
      </c>
      <c r="O885" s="30">
        <v>22.73</v>
      </c>
      <c r="P885" s="30">
        <v>2206.42</v>
      </c>
      <c r="Q885" s="30">
        <v>84.39</v>
      </c>
      <c r="R885" s="38">
        <v>0.29233999999999999</v>
      </c>
      <c r="S885" s="32">
        <v>-0.13353000000000001</v>
      </c>
      <c r="T885" s="29">
        <v>0.86850000000000005</v>
      </c>
      <c r="U885" s="29">
        <v>-0.4284</v>
      </c>
      <c r="V885" s="29">
        <v>0.41176000000000001</v>
      </c>
      <c r="W885" s="29">
        <v>0.19608</v>
      </c>
      <c r="X885" s="30">
        <v>222.92</v>
      </c>
      <c r="Y885" s="29">
        <v>0.43</v>
      </c>
      <c r="Z885" s="29">
        <v>0.42391000000000001</v>
      </c>
      <c r="AA885" s="29">
        <v>0.1</v>
      </c>
      <c r="AB885" s="30">
        <v>27</v>
      </c>
      <c r="AC885" s="29">
        <v>0.13333</v>
      </c>
      <c r="AD885" s="30">
        <v>51</v>
      </c>
      <c r="AE885" s="29">
        <v>0.74509999999999998</v>
      </c>
      <c r="AF885" s="33">
        <v>2.1110000000000002</v>
      </c>
      <c r="AG885" s="33">
        <v>2.3290000000000002</v>
      </c>
      <c r="AH885" s="33">
        <v>2.923</v>
      </c>
      <c r="AI885" s="33">
        <v>3.4620000000000002</v>
      </c>
      <c r="AJ885" s="33">
        <v>4.0209999999999999</v>
      </c>
      <c r="AK885" s="34">
        <v>6.3570000000000002</v>
      </c>
      <c r="AL885" s="29">
        <v>0.11765</v>
      </c>
      <c r="AM885" s="29">
        <v>0</v>
      </c>
      <c r="AN885" s="50">
        <v>68442</v>
      </c>
      <c r="AO885" s="30">
        <v>270.60000000000002</v>
      </c>
      <c r="AP885" s="29">
        <v>0.49812000000000001</v>
      </c>
      <c r="AQ885" s="29">
        <v>1</v>
      </c>
      <c r="AR885" s="29">
        <v>0.66</v>
      </c>
      <c r="AS885" s="54">
        <v>4</v>
      </c>
      <c r="AT885" s="29">
        <v>0.89285999999999999</v>
      </c>
      <c r="AU885" s="29">
        <v>0.78430999999999995</v>
      </c>
      <c r="AV885" s="54">
        <v>15</v>
      </c>
      <c r="AW885" s="29">
        <v>0.5</v>
      </c>
    </row>
    <row r="886" spans="1:49" x14ac:dyDescent="0.2">
      <c r="A886" s="17" t="str">
        <f t="shared" si="22"/>
        <v>ISU</v>
      </c>
      <c r="B886" s="17" t="str">
        <f>IF(AND(OR(NOT(IsForecastDateRestricted),AND(D886&gt;=StartDate,D886&lt;=EndDate)),OR(NOT(IsTargetDateRestricted),AND(F886&gt;=FirstTargetDate,F886&lt;=EndTargetDate)),
OR(AND(Is1Week,E886="1 wk ahead inc death"),AND(Is2Week,E886="2 wk ahead inc death"),AND(Is3Week,E886="3 wk ahead inc death"),AND(Is4Week,E886="4 wk ahead inc death")),
OR(NOT(IsActiveModelsOnly),_xlfn.XLOOKUP(C886,'Model Analyzer'!B$4:B$100,'Model Analyzer'!C$4:C$100))),EvalData!C886,"NA")</f>
        <v>ISU</v>
      </c>
      <c r="C886" s="17" t="s">
        <v>41</v>
      </c>
      <c r="D886" s="36" t="d">
        <v>2020-08-24</v>
      </c>
      <c r="E886" s="17" t="s">
        <v>36</v>
      </c>
      <c r="F886" s="36" t="d">
        <v>2020-09-05</v>
      </c>
      <c r="G886" s="30">
        <v>703</v>
      </c>
      <c r="H886" s="32">
        <v>5.6000000000000001E-2</v>
      </c>
      <c r="I886" s="28">
        <v>5.7680000000000002E-2</v>
      </c>
      <c r="J886" s="28">
        <v>5.7680000000000002E-2</v>
      </c>
      <c r="K886" s="29">
        <v>0.9</v>
      </c>
      <c r="L886" s="30">
        <v>16</v>
      </c>
      <c r="M886" s="29">
        <v>0.54544999999999999</v>
      </c>
      <c r="N886" s="30">
        <v>49</v>
      </c>
      <c r="O886" s="30">
        <v>15.27</v>
      </c>
      <c r="P886" s="30">
        <v>2095.7399999999998</v>
      </c>
      <c r="Q886" s="30">
        <v>84.51</v>
      </c>
      <c r="R886" s="38">
        <v>0.26890999999999998</v>
      </c>
      <c r="S886" s="32">
        <v>-3.5090000000000003E-2</v>
      </c>
      <c r="T886" s="29">
        <v>0.64739999999999998</v>
      </c>
      <c r="U886" s="29">
        <v>0.12617</v>
      </c>
      <c r="V886" s="29">
        <v>0.30612</v>
      </c>
      <c r="W886" s="29">
        <v>0.14285999999999999</v>
      </c>
      <c r="X886" s="30">
        <v>186.91</v>
      </c>
      <c r="Y886" s="29">
        <v>0.53468000000000004</v>
      </c>
      <c r="Z886" s="29">
        <v>0.39029999999999998</v>
      </c>
      <c r="AA886" s="29">
        <v>0.26300000000000001</v>
      </c>
      <c r="AB886" s="30">
        <v>20</v>
      </c>
      <c r="AC886" s="29">
        <v>0.36667</v>
      </c>
      <c r="AD886" s="30">
        <v>49</v>
      </c>
      <c r="AE886" s="29">
        <v>0.53061000000000003</v>
      </c>
      <c r="AF886" s="33">
        <v>1.377</v>
      </c>
      <c r="AG886" s="33">
        <v>1.5569999999999999</v>
      </c>
      <c r="AH886" s="33">
        <v>1.909</v>
      </c>
      <c r="AI886" s="33">
        <v>3.0960000000000001</v>
      </c>
      <c r="AJ886" s="33">
        <v>2.4169999999999998</v>
      </c>
      <c r="AK886" s="34">
        <v>4.0570000000000004</v>
      </c>
      <c r="AL886" s="29">
        <v>2.0410000000000001E-2</v>
      </c>
      <c r="AM886" s="29">
        <v>6.1219999999999997E-2</v>
      </c>
      <c r="AN886" s="50">
        <v>92621</v>
      </c>
      <c r="AO886" s="30">
        <v>353</v>
      </c>
      <c r="AP886" s="29">
        <v>0.65117000000000003</v>
      </c>
      <c r="AQ886" s="29">
        <v>1</v>
      </c>
      <c r="AR886" s="29">
        <v>0.45400000000000001</v>
      </c>
      <c r="AS886" s="54">
        <v>12</v>
      </c>
      <c r="AT886" s="29">
        <v>0.60714000000000001</v>
      </c>
      <c r="AU886" s="29">
        <v>0.53664000000000001</v>
      </c>
      <c r="AV886" s="54">
        <v>21</v>
      </c>
      <c r="AW886" s="29">
        <v>0.28571000000000002</v>
      </c>
    </row>
    <row r="887" spans="1:49" x14ac:dyDescent="0.2">
      <c r="A887" s="17" t="str">
        <f t="shared" si="22"/>
        <v>JCB</v>
      </c>
      <c r="B887" s="17" t="str">
        <f>IF(AND(OR(NOT(IsForecastDateRestricted),AND(D887&gt;=StartDate,D887&lt;=EndDate)),OR(NOT(IsTargetDateRestricted),AND(F887&gt;=FirstTargetDate,F887&lt;=EndTargetDate)),
OR(AND(Is1Week,E887="1 wk ahead inc death"),AND(Is2Week,E887="2 wk ahead inc death"),AND(Is3Week,E887="3 wk ahead inc death"),AND(Is4Week,E887="4 wk ahead inc death")),
OR(NOT(IsActiveModelsOnly),_xlfn.XLOOKUP(C887,'Model Analyzer'!B$4:B$100,'Model Analyzer'!C$4:C$100))),EvalData!C887,"NA")</f>
        <v>JCB</v>
      </c>
      <c r="C887" s="17" t="s">
        <v>45</v>
      </c>
      <c r="D887" s="36" t="d">
        <v>2020-08-24</v>
      </c>
      <c r="E887" s="17" t="s">
        <v>36</v>
      </c>
      <c r="F887" s="36" t="d">
        <v>2020-09-05</v>
      </c>
      <c r="G887" s="30">
        <v>641</v>
      </c>
      <c r="H887" s="32">
        <v>5.0999999999999997E-2</v>
      </c>
      <c r="I887" s="28">
        <v>5.2600000000000001E-2</v>
      </c>
      <c r="J887" s="28">
        <v>5.2600000000000001E-2</v>
      </c>
      <c r="K887" s="29">
        <v>0.9</v>
      </c>
      <c r="L887" s="30">
        <v>14</v>
      </c>
      <c r="M887" s="29">
        <v>0.60606000000000004</v>
      </c>
      <c r="N887" s="30">
        <v>51</v>
      </c>
      <c r="O887" s="30">
        <v>5.47</v>
      </c>
      <c r="P887" s="30">
        <v>470.74</v>
      </c>
      <c r="Q887" s="30">
        <v>37.31</v>
      </c>
      <c r="R887" s="38">
        <v>0.17318</v>
      </c>
      <c r="S887" s="32">
        <v>0</v>
      </c>
      <c r="T887" s="29">
        <v>0.28722999999999999</v>
      </c>
      <c r="U887" s="29">
        <v>3.4810000000000001E-2</v>
      </c>
      <c r="V887" s="29">
        <v>0.72548999999999997</v>
      </c>
      <c r="W887" s="29">
        <v>3.9219999999999998E-2</v>
      </c>
      <c r="X887" s="30">
        <v>88.36</v>
      </c>
      <c r="Y887" s="29">
        <v>0.24668000000000001</v>
      </c>
      <c r="Z887" s="29">
        <v>0.21168999999999999</v>
      </c>
      <c r="AA887" s="29">
        <v>0.91600000000000004</v>
      </c>
      <c r="AB887" s="30">
        <v>1</v>
      </c>
      <c r="AC887" s="29">
        <v>1</v>
      </c>
    </row>
    <row r="888" spans="1:49" x14ac:dyDescent="0.2">
      <c r="A888" s="17" t="str">
        <f t="shared" si="22"/>
        <v>JHU</v>
      </c>
      <c r="B888" s="17" t="str">
        <f>IF(AND(OR(NOT(IsForecastDateRestricted),AND(D888&gt;=StartDate,D888&lt;=EndDate)),OR(NOT(IsTargetDateRestricted),AND(F888&gt;=FirstTargetDate,F888&lt;=EndTargetDate)),
OR(AND(Is1Week,E888="1 wk ahead inc death"),AND(Is2Week,E888="2 wk ahead inc death"),AND(Is3Week,E888="3 wk ahead inc death"),AND(Is4Week,E888="4 wk ahead inc death")),
OR(NOT(IsActiveModelsOnly),_xlfn.XLOOKUP(C888,'Model Analyzer'!B$4:B$100,'Model Analyzer'!C$4:C$100))),EvalData!C888,"NA")</f>
        <v>JHU</v>
      </c>
      <c r="C888" s="17" t="s">
        <v>19</v>
      </c>
      <c r="D888" s="36" t="d">
        <v>2020-08-24</v>
      </c>
      <c r="E888" s="17" t="s">
        <v>36</v>
      </c>
      <c r="F888" s="36" t="d">
        <v>2020-09-05</v>
      </c>
      <c r="G888" s="30">
        <v>2426</v>
      </c>
      <c r="H888" s="32">
        <v>0.182</v>
      </c>
      <c r="I888" s="28">
        <v>0.19905999999999999</v>
      </c>
      <c r="J888" s="28">
        <v>0.19905999999999999</v>
      </c>
      <c r="K888" s="29">
        <v>0.75</v>
      </c>
      <c r="L888" s="30">
        <v>27</v>
      </c>
      <c r="M888" s="29">
        <v>0.21212</v>
      </c>
      <c r="N888" s="30">
        <v>51</v>
      </c>
      <c r="O888" s="30">
        <v>22.12</v>
      </c>
      <c r="P888" s="30">
        <v>2291.42</v>
      </c>
      <c r="Q888" s="30">
        <v>75.569999999999993</v>
      </c>
      <c r="R888" s="38">
        <v>0.34394999999999998</v>
      </c>
      <c r="S888" s="32">
        <v>0.35666999999999999</v>
      </c>
      <c r="T888" s="29">
        <v>0.85731000000000002</v>
      </c>
      <c r="U888" s="29">
        <v>0.75266</v>
      </c>
      <c r="V888" s="29">
        <v>0.25490000000000002</v>
      </c>
      <c r="W888" s="29">
        <v>0.21568999999999999</v>
      </c>
      <c r="X888" s="30">
        <v>123.2</v>
      </c>
      <c r="Y888" s="29">
        <v>0.86292999999999997</v>
      </c>
      <c r="Z888" s="29">
        <v>0.48138999999999998</v>
      </c>
      <c r="AA888" s="29">
        <v>3.1E-2</v>
      </c>
      <c r="AB888" s="30">
        <v>30</v>
      </c>
      <c r="AC888" s="29">
        <v>3.3329999999999999E-2</v>
      </c>
      <c r="AD888" s="30">
        <v>51</v>
      </c>
      <c r="AE888" s="29">
        <v>1</v>
      </c>
      <c r="AF888" s="33">
        <v>2.4590000000000001</v>
      </c>
      <c r="AG888" s="33">
        <v>3.7930000000000001</v>
      </c>
      <c r="AH888" s="33">
        <v>7.9429999999999996</v>
      </c>
      <c r="AI888" s="33">
        <v>44.997</v>
      </c>
      <c r="AJ888" s="33">
        <v>16.77</v>
      </c>
      <c r="AK888" s="34">
        <v>132</v>
      </c>
      <c r="AL888" s="29">
        <v>0.31373000000000001</v>
      </c>
      <c r="AM888" s="29">
        <v>0.39216000000000001</v>
      </c>
      <c r="AN888" s="50">
        <v>22166</v>
      </c>
      <c r="AO888" s="30">
        <v>265.8</v>
      </c>
      <c r="AP888" s="29">
        <v>0.25835000000000002</v>
      </c>
      <c r="AQ888" s="29">
        <v>0.53935</v>
      </c>
      <c r="AR888" s="29">
        <v>0.31</v>
      </c>
      <c r="AS888" s="54">
        <v>19</v>
      </c>
      <c r="AT888" s="29">
        <v>0.35714000000000001</v>
      </c>
      <c r="AU888" s="29">
        <v>0.78779999999999994</v>
      </c>
      <c r="AV888" s="54">
        <v>14</v>
      </c>
      <c r="AW888" s="29">
        <v>0.53571000000000002</v>
      </c>
    </row>
    <row r="889" spans="1:49" x14ac:dyDescent="0.2">
      <c r="A889" s="17" t="str">
        <f t="shared" si="22"/>
        <v>Karlen</v>
      </c>
      <c r="B889" s="17" t="str">
        <f>IF(AND(OR(NOT(IsForecastDateRestricted),AND(D889&gt;=StartDate,D889&lt;=EndDate)),OR(NOT(IsTargetDateRestricted),AND(F889&gt;=FirstTargetDate,F889&lt;=EndTargetDate)),
OR(AND(Is1Week,E889="1 wk ahead inc death"),AND(Is2Week,E889="2 wk ahead inc death"),AND(Is3Week,E889="3 wk ahead inc death"),AND(Is4Week,E889="4 wk ahead inc death")),
OR(NOT(IsActiveModelsOnly),_xlfn.XLOOKUP(C889,'Model Analyzer'!B$4:B$100,'Model Analyzer'!C$4:C$100))),EvalData!C889,"NA")</f>
        <v>Karlen</v>
      </c>
      <c r="C889" s="17" t="s">
        <v>46</v>
      </c>
      <c r="D889" s="36" t="d">
        <v>2020-08-24</v>
      </c>
      <c r="E889" s="17" t="s">
        <v>36</v>
      </c>
      <c r="F889" s="36" t="d">
        <v>2020-09-05</v>
      </c>
      <c r="G889" s="30">
        <v>750</v>
      </c>
      <c r="H889" s="32">
        <v>0.06</v>
      </c>
      <c r="I889" s="28">
        <v>6.1539999999999997E-2</v>
      </c>
      <c r="J889" s="28">
        <v>6.1539999999999997E-2</v>
      </c>
      <c r="K889" s="29">
        <v>0.9</v>
      </c>
      <c r="L889" s="30">
        <v>17</v>
      </c>
      <c r="M889" s="29">
        <v>0.51515</v>
      </c>
      <c r="N889" s="30">
        <v>51</v>
      </c>
      <c r="O889" s="30">
        <v>4.9400000000000004</v>
      </c>
      <c r="P889" s="30">
        <v>954.38</v>
      </c>
      <c r="Q889" s="30">
        <v>51.92</v>
      </c>
      <c r="R889" s="38">
        <v>0.20200000000000001</v>
      </c>
      <c r="S889" s="32">
        <v>-5.6239999999999998E-2</v>
      </c>
      <c r="T889" s="29">
        <v>0.30148000000000003</v>
      </c>
      <c r="U889" s="29">
        <v>-1.3259999999999999E-2</v>
      </c>
      <c r="V889" s="29">
        <v>0.56862999999999997</v>
      </c>
      <c r="W889" s="29">
        <v>0</v>
      </c>
      <c r="X889" s="30">
        <v>142.13999999999999</v>
      </c>
      <c r="Y889" s="29">
        <v>0.25525999999999999</v>
      </c>
      <c r="Z889" s="29">
        <v>0.24038000000000001</v>
      </c>
      <c r="AA889" s="29">
        <v>0.76400000000000001</v>
      </c>
      <c r="AB889" s="30">
        <v>4</v>
      </c>
      <c r="AC889" s="29">
        <v>0.9</v>
      </c>
      <c r="AD889" s="30">
        <v>51</v>
      </c>
      <c r="AE889" s="29">
        <v>0.96077999999999997</v>
      </c>
      <c r="AF889" s="33">
        <v>2.117</v>
      </c>
      <c r="AG889" s="33">
        <v>2.4340000000000002</v>
      </c>
      <c r="AH889" s="33">
        <v>3.3460000000000001</v>
      </c>
      <c r="AI889" s="33">
        <v>18.792000000000002</v>
      </c>
      <c r="AJ889" s="33">
        <v>7.8330000000000002</v>
      </c>
      <c r="AK889" s="34">
        <v>46</v>
      </c>
      <c r="AL889" s="29">
        <v>0.17646999999999999</v>
      </c>
      <c r="AM889" s="29">
        <v>0.19608</v>
      </c>
      <c r="AN889" s="50">
        <v>14277</v>
      </c>
      <c r="AO889" s="30">
        <v>114.7</v>
      </c>
      <c r="AP889" s="29">
        <v>0.40328000000000003</v>
      </c>
      <c r="AQ889" s="29">
        <v>0.84192</v>
      </c>
      <c r="AR889" s="29">
        <v>0.61899999999999999</v>
      </c>
      <c r="AS889" s="54">
        <v>5</v>
      </c>
      <c r="AT889" s="29">
        <v>0.85714000000000001</v>
      </c>
      <c r="AU889" s="29">
        <v>0.97501000000000004</v>
      </c>
      <c r="AV889" s="54">
        <v>2</v>
      </c>
      <c r="AW889" s="29">
        <v>0.96428999999999998</v>
      </c>
    </row>
    <row r="890" spans="1:49" x14ac:dyDescent="0.2">
      <c r="A890" s="17" t="str">
        <f t="shared" si="22"/>
        <v>LANL</v>
      </c>
      <c r="B890" s="17" t="str">
        <f>IF(AND(OR(NOT(IsForecastDateRestricted),AND(D890&gt;=StartDate,D890&lt;=EndDate)),OR(NOT(IsTargetDateRestricted),AND(F890&gt;=FirstTargetDate,F890&lt;=EndTargetDate)),
OR(AND(Is1Week,E890="1 wk ahead inc death"),AND(Is2Week,E890="2 wk ahead inc death"),AND(Is3Week,E890="3 wk ahead inc death"),AND(Is4Week,E890="4 wk ahead inc death")),
OR(NOT(IsActiveModelsOnly),_xlfn.XLOOKUP(C890,'Model Analyzer'!B$4:B$100,'Model Analyzer'!C$4:C$100))),EvalData!C890,"NA")</f>
        <v>LANL</v>
      </c>
      <c r="C890" s="17" t="s">
        <v>20</v>
      </c>
      <c r="D890" s="36" t="d">
        <v>2020-08-24</v>
      </c>
      <c r="E890" s="17" t="s">
        <v>36</v>
      </c>
      <c r="F890" s="36" t="d">
        <v>2020-09-05</v>
      </c>
      <c r="G890" s="30">
        <v>-2910</v>
      </c>
      <c r="H890" s="32">
        <v>-0.27300000000000002</v>
      </c>
      <c r="I890" s="28">
        <v>-0.23877999999999999</v>
      </c>
      <c r="J890" s="28">
        <v>-0.31368000000000001</v>
      </c>
      <c r="K890" s="29">
        <v>0</v>
      </c>
      <c r="L890" s="30">
        <v>31</v>
      </c>
      <c r="M890" s="29">
        <v>9.0910000000000005E-2</v>
      </c>
      <c r="N890" s="30">
        <v>51</v>
      </c>
      <c r="O890" s="30">
        <v>19.100000000000001</v>
      </c>
      <c r="P890" s="30">
        <v>1133.44</v>
      </c>
      <c r="Q890" s="30">
        <v>63.55</v>
      </c>
      <c r="R890" s="38">
        <v>0.36713000000000001</v>
      </c>
      <c r="S890" s="32">
        <v>-0.32763999999999999</v>
      </c>
      <c r="T890" s="29">
        <v>0.75224999999999997</v>
      </c>
      <c r="U890" s="29">
        <v>-0.65476000000000001</v>
      </c>
      <c r="V890" s="29">
        <v>0.23529</v>
      </c>
      <c r="W890" s="29">
        <v>0.25490000000000002</v>
      </c>
      <c r="X890" s="30">
        <v>121.32</v>
      </c>
      <c r="Y890" s="29">
        <v>0.35441</v>
      </c>
      <c r="Z890" s="29">
        <v>0.45091999999999999</v>
      </c>
      <c r="AA890" s="29">
        <v>0.14399999999999999</v>
      </c>
      <c r="AB890" s="30">
        <v>24</v>
      </c>
      <c r="AC890" s="29">
        <v>0.23333000000000001</v>
      </c>
      <c r="AD890" s="30">
        <v>51</v>
      </c>
      <c r="AE890" s="29">
        <v>1</v>
      </c>
      <c r="AF890" s="33">
        <v>6.0679999999999996</v>
      </c>
      <c r="AG890" s="33">
        <v>8.3550000000000004</v>
      </c>
      <c r="AH890" s="33">
        <v>14</v>
      </c>
      <c r="AI890" s="33">
        <v>27.44</v>
      </c>
      <c r="AJ890" s="33">
        <v>32</v>
      </c>
      <c r="AK890" s="34">
        <v>60</v>
      </c>
      <c r="AL890" s="29">
        <v>0.33333000000000002</v>
      </c>
      <c r="AM890" s="29">
        <v>0.64705999999999997</v>
      </c>
      <c r="AN890" s="50">
        <v>17760</v>
      </c>
      <c r="AO890" s="30">
        <v>143.5</v>
      </c>
      <c r="AP890" s="29">
        <v>0.14716000000000001</v>
      </c>
      <c r="AQ890" s="29">
        <v>0.30721999999999999</v>
      </c>
      <c r="AR890" s="29">
        <v>2.1000000000000001E-2</v>
      </c>
      <c r="AS890" s="54">
        <v>28</v>
      </c>
      <c r="AT890" s="29">
        <v>3.5709999999999999E-2</v>
      </c>
      <c r="AU890" s="29">
        <v>0.52005999999999997</v>
      </c>
      <c r="AV890" s="54">
        <v>23</v>
      </c>
      <c r="AW890" s="29">
        <v>0.21429000000000001</v>
      </c>
    </row>
    <row r="891" spans="1:49" x14ac:dyDescent="0.2">
      <c r="A891" s="17" t="str">
        <f t="shared" si="22"/>
        <v>LNQ</v>
      </c>
      <c r="B891" s="17" t="str">
        <f>IF(AND(OR(NOT(IsForecastDateRestricted),AND(D891&gt;=StartDate,D891&lt;=EndDate)),OR(NOT(IsTargetDateRestricted),AND(F891&gt;=FirstTargetDate,F891&lt;=EndTargetDate)),
OR(AND(Is1Week,E891="1 wk ahead inc death"),AND(Is2Week,E891="2 wk ahead inc death"),AND(Is3Week,E891="3 wk ahead inc death"),AND(Is4Week,E891="4 wk ahead inc death")),
OR(NOT(IsActiveModelsOnly),_xlfn.XLOOKUP(C891,'Model Analyzer'!B$4:B$100,'Model Analyzer'!C$4:C$100))),EvalData!C891,"NA")</f>
        <v>LNQ</v>
      </c>
      <c r="C891" s="17" t="s">
        <v>47</v>
      </c>
      <c r="D891" s="36" t="d">
        <v>2020-08-24</v>
      </c>
      <c r="E891" s="17" t="s">
        <v>36</v>
      </c>
      <c r="F891" s="36" t="d">
        <v>2020-09-05</v>
      </c>
      <c r="G891" s="30">
        <v>75</v>
      </c>
      <c r="H891" s="32">
        <v>6.0000000000000001E-3</v>
      </c>
      <c r="I891" s="28">
        <v>6.1500000000000001E-3</v>
      </c>
      <c r="J891" s="28">
        <v>6.1500000000000001E-3</v>
      </c>
      <c r="K891" s="29">
        <v>1</v>
      </c>
      <c r="L891" s="30">
        <v>2</v>
      </c>
      <c r="M891" s="29">
        <v>0.96970000000000001</v>
      </c>
      <c r="N891" s="30">
        <v>51</v>
      </c>
      <c r="O891" s="30">
        <v>13.88</v>
      </c>
      <c r="P891" s="30">
        <v>490.83</v>
      </c>
      <c r="Q891" s="30">
        <v>33.29</v>
      </c>
      <c r="R891" s="38">
        <v>0.24801999999999999</v>
      </c>
      <c r="S891" s="32">
        <v>-0.24046999999999999</v>
      </c>
      <c r="T891" s="29">
        <v>0.57498000000000005</v>
      </c>
      <c r="U891" s="29">
        <v>-0.52061999999999997</v>
      </c>
      <c r="V891" s="29">
        <v>0.45097999999999999</v>
      </c>
      <c r="W891" s="29">
        <v>0.15686</v>
      </c>
      <c r="X891" s="30">
        <v>46.86</v>
      </c>
      <c r="Y891" s="29">
        <v>0.28361999999999998</v>
      </c>
      <c r="Z891" s="29">
        <v>0.36088999999999999</v>
      </c>
      <c r="AA891" s="29">
        <v>0.433</v>
      </c>
      <c r="AB891" s="30">
        <v>14</v>
      </c>
      <c r="AC891" s="29">
        <v>0.56667000000000001</v>
      </c>
      <c r="AD891" s="30">
        <v>51</v>
      </c>
      <c r="AE891" s="29">
        <v>1</v>
      </c>
      <c r="AF891" s="33">
        <v>10.234999999999999</v>
      </c>
      <c r="AG891" s="33">
        <v>15.21</v>
      </c>
      <c r="AH891" s="33">
        <v>28.181999999999999</v>
      </c>
      <c r="AI891" s="33">
        <v>75.602999999999994</v>
      </c>
      <c r="AJ891" s="33">
        <v>91</v>
      </c>
      <c r="AK891" s="34">
        <v>178</v>
      </c>
      <c r="AL891" s="29">
        <v>0.11765</v>
      </c>
      <c r="AM891" s="29">
        <v>0.88234999999999997</v>
      </c>
      <c r="AN891" s="50">
        <v>23832</v>
      </c>
      <c r="AO891" s="30">
        <v>207.4</v>
      </c>
      <c r="AP891" s="29">
        <v>8.0329999999999999E-2</v>
      </c>
      <c r="AQ891" s="29">
        <v>0.16769000000000001</v>
      </c>
      <c r="AR891" s="29">
        <v>0</v>
      </c>
      <c r="AS891" s="54">
        <v>29</v>
      </c>
      <c r="AT891" s="29">
        <v>0</v>
      </c>
      <c r="AU891" s="29">
        <v>0.30726999999999999</v>
      </c>
      <c r="AV891" s="54">
        <v>25</v>
      </c>
      <c r="AW891" s="29">
        <v>0.14285999999999999</v>
      </c>
    </row>
    <row r="892" spans="1:49" x14ac:dyDescent="0.2">
      <c r="A892" s="17" t="str">
        <f t="shared" si="22"/>
        <v>LSHTM</v>
      </c>
      <c r="B892" s="17" t="str">
        <f>IF(AND(OR(NOT(IsForecastDateRestricted),AND(D892&gt;=StartDate,D892&lt;=EndDate)),OR(NOT(IsTargetDateRestricted),AND(F892&gt;=FirstTargetDate,F892&lt;=EndTargetDate)),
OR(AND(Is1Week,E892="1 wk ahead inc death"),AND(Is2Week,E892="2 wk ahead inc death"),AND(Is3Week,E892="3 wk ahead inc death"),AND(Is4Week,E892="4 wk ahead inc death")),
OR(NOT(IsActiveModelsOnly),_xlfn.XLOOKUP(C892,'Model Analyzer'!B$4:B$100,'Model Analyzer'!C$4:C$100))),EvalData!C892,"NA")</f>
        <v>LSHTM</v>
      </c>
      <c r="C892" s="17" t="s">
        <v>21</v>
      </c>
      <c r="D892" s="36" t="d">
        <v>2020-08-24</v>
      </c>
      <c r="E892" s="17" t="s">
        <v>36</v>
      </c>
      <c r="F892" s="36" t="d">
        <v>2020-09-05</v>
      </c>
      <c r="G892" s="30">
        <v>89</v>
      </c>
      <c r="H892" s="32">
        <v>7.0000000000000001E-3</v>
      </c>
      <c r="I892" s="28">
        <v>7.3000000000000001E-3</v>
      </c>
      <c r="J892" s="28">
        <v>7.3000000000000001E-3</v>
      </c>
      <c r="K892" s="29">
        <v>1</v>
      </c>
      <c r="L892" s="30">
        <v>4</v>
      </c>
      <c r="M892" s="29">
        <v>0.90908999999999995</v>
      </c>
      <c r="N892" s="30">
        <v>48</v>
      </c>
      <c r="O892" s="30">
        <v>15.47</v>
      </c>
      <c r="P892" s="30">
        <v>817.47</v>
      </c>
      <c r="Q892" s="30">
        <v>53.35</v>
      </c>
      <c r="R892" s="38">
        <v>0.22505</v>
      </c>
      <c r="S892" s="32">
        <v>-0.13311999999999999</v>
      </c>
      <c r="T892" s="29">
        <v>0.54517000000000004</v>
      </c>
      <c r="U892" s="29">
        <v>-0.35477999999999998</v>
      </c>
      <c r="V892" s="29">
        <v>0.52083000000000002</v>
      </c>
      <c r="W892" s="29">
        <v>0.14582999999999999</v>
      </c>
      <c r="X892" s="30">
        <v>108.33</v>
      </c>
      <c r="Y892" s="29">
        <v>0.29003000000000001</v>
      </c>
      <c r="Z892" s="29">
        <v>0.34960000000000002</v>
      </c>
      <c r="AA892" s="29">
        <v>0.33300000000000002</v>
      </c>
      <c r="AB892" s="30">
        <v>18</v>
      </c>
      <c r="AC892" s="29">
        <v>0.43332999999999999</v>
      </c>
      <c r="AD892" s="30">
        <v>48</v>
      </c>
      <c r="AE892" s="29">
        <v>1</v>
      </c>
      <c r="AF892" s="33">
        <v>2.7080000000000002</v>
      </c>
      <c r="AG892" s="33">
        <v>4.3550000000000004</v>
      </c>
      <c r="AH892" s="33">
        <v>8.1219999999999999</v>
      </c>
      <c r="AI892" s="33">
        <v>66.427999999999997</v>
      </c>
      <c r="AJ892" s="33">
        <v>36</v>
      </c>
      <c r="AK892" s="34">
        <v>196.4</v>
      </c>
      <c r="AL892" s="29">
        <v>0.3125</v>
      </c>
      <c r="AM892" s="29">
        <v>0.39583000000000002</v>
      </c>
      <c r="AN892" s="50">
        <v>18917</v>
      </c>
      <c r="AO892" s="30">
        <v>127</v>
      </c>
      <c r="AP892" s="29">
        <v>0.25131999999999999</v>
      </c>
      <c r="AQ892" s="29">
        <v>0.52468000000000004</v>
      </c>
      <c r="AR892" s="29">
        <v>0.28899999999999998</v>
      </c>
      <c r="AS892" s="54">
        <v>20</v>
      </c>
      <c r="AT892" s="29">
        <v>0.32142999999999999</v>
      </c>
      <c r="AU892" s="29">
        <v>0.72853999999999997</v>
      </c>
      <c r="AV892" s="54">
        <v>16</v>
      </c>
      <c r="AW892" s="29">
        <v>0.46428999999999998</v>
      </c>
    </row>
    <row r="893" spans="1:49" x14ac:dyDescent="0.2">
      <c r="A893" s="17" t="str">
        <f t="shared" si="22"/>
        <v>MOBS</v>
      </c>
      <c r="B893" s="17" t="str">
        <f>IF(AND(OR(NOT(IsForecastDateRestricted),AND(D893&gt;=StartDate,D893&lt;=EndDate)),OR(NOT(IsTargetDateRestricted),AND(F893&gt;=FirstTargetDate,F893&lt;=EndTargetDate)),
OR(AND(Is1Week,E893="1 wk ahead inc death"),AND(Is2Week,E893="2 wk ahead inc death"),AND(Is3Week,E893="3 wk ahead inc death"),AND(Is4Week,E893="4 wk ahead inc death")),
OR(NOT(IsActiveModelsOnly),_xlfn.XLOOKUP(C893,'Model Analyzer'!B$4:B$100,'Model Analyzer'!C$4:C$100))),EvalData!C893,"NA")</f>
        <v>MOBS</v>
      </c>
      <c r="C893" s="17" t="s">
        <v>24</v>
      </c>
      <c r="D893" s="36" t="d">
        <v>2020-08-24</v>
      </c>
      <c r="E893" s="17" t="s">
        <v>36</v>
      </c>
      <c r="F893" s="36" t="d">
        <v>2020-09-05</v>
      </c>
      <c r="G893" s="30">
        <v>-1633</v>
      </c>
      <c r="H893" s="32">
        <v>-0.14399999999999999</v>
      </c>
      <c r="I893" s="28">
        <v>-0.13400000000000001</v>
      </c>
      <c r="J893" s="28">
        <v>-0.15473000000000001</v>
      </c>
      <c r="K893" s="29">
        <v>0.75</v>
      </c>
      <c r="L893" s="30">
        <v>25</v>
      </c>
      <c r="M893" s="29">
        <v>0.27272999999999997</v>
      </c>
      <c r="N893" s="30">
        <v>50</v>
      </c>
      <c r="O893" s="30">
        <v>14.46</v>
      </c>
      <c r="P893" s="30">
        <v>1280.43</v>
      </c>
      <c r="Q893" s="30">
        <v>56.52</v>
      </c>
      <c r="R893" s="38">
        <v>0.27067000000000002</v>
      </c>
      <c r="S893" s="32">
        <v>-0.13170000000000001</v>
      </c>
      <c r="T893" s="29">
        <v>0.60099999999999998</v>
      </c>
      <c r="U893" s="29">
        <v>-7.6099999999999996E-3</v>
      </c>
      <c r="V893" s="29">
        <v>0.48</v>
      </c>
      <c r="W893" s="29">
        <v>0.18</v>
      </c>
      <c r="X893" s="30">
        <v>96.7</v>
      </c>
      <c r="Y893" s="29">
        <v>0.4909</v>
      </c>
      <c r="Z893" s="29">
        <v>0.38255</v>
      </c>
      <c r="AA893" s="29">
        <v>0.253</v>
      </c>
      <c r="AB893" s="30">
        <v>21</v>
      </c>
      <c r="AC893" s="29">
        <v>0.33333000000000002</v>
      </c>
      <c r="AD893" s="30">
        <v>50</v>
      </c>
      <c r="AE893" s="29">
        <v>0.96</v>
      </c>
      <c r="AF893" s="33">
        <v>3.504</v>
      </c>
      <c r="AG893" s="33">
        <v>5.1420000000000003</v>
      </c>
      <c r="AH893" s="33">
        <v>11.135999999999999</v>
      </c>
      <c r="AI893" s="33">
        <v>133.804</v>
      </c>
      <c r="AJ893" s="33">
        <v>32.606999999999999</v>
      </c>
      <c r="AK893" s="34">
        <v>144.80000000000001</v>
      </c>
      <c r="AL893" s="29">
        <v>0.26</v>
      </c>
      <c r="AM893" s="29">
        <v>0.5</v>
      </c>
      <c r="AN893" s="50">
        <v>21682</v>
      </c>
      <c r="AO893" s="30">
        <v>173.1</v>
      </c>
      <c r="AP893" s="29">
        <v>0.21160999999999999</v>
      </c>
      <c r="AQ893" s="29">
        <v>0.44178000000000001</v>
      </c>
      <c r="AR893" s="29">
        <v>0.20599999999999999</v>
      </c>
      <c r="AS893" s="54">
        <v>23</v>
      </c>
      <c r="AT893" s="29">
        <v>0.21429000000000001</v>
      </c>
      <c r="AU893" s="29">
        <v>0.67488999999999999</v>
      </c>
      <c r="AV893" s="54">
        <v>19</v>
      </c>
      <c r="AW893" s="29">
        <v>0.35714000000000001</v>
      </c>
    </row>
    <row r="894" spans="1:49" x14ac:dyDescent="0.2">
      <c r="A894" s="17" t="str">
        <f t="shared" si="22"/>
        <v>NotreDame-Mobility</v>
      </c>
      <c r="B894" s="17" t="str">
        <f>IF(AND(OR(NOT(IsForecastDateRestricted),AND(D894&gt;=StartDate,D894&lt;=EndDate)),OR(NOT(IsTargetDateRestricted),AND(F894&gt;=FirstTargetDate,F894&lt;=EndTargetDate)),
OR(AND(Is1Week,E894="1 wk ahead inc death"),AND(Is2Week,E894="2 wk ahead inc death"),AND(Is3Week,E894="3 wk ahead inc death"),AND(Is4Week,E894="4 wk ahead inc death")),
OR(NOT(IsActiveModelsOnly),_xlfn.XLOOKUP(C894,'Model Analyzer'!B$4:B$100,'Model Analyzer'!C$4:C$100))),EvalData!C894,"NA")</f>
        <v>NotreDame-Mobility</v>
      </c>
      <c r="C894" s="17" t="s">
        <v>25</v>
      </c>
      <c r="D894" s="36" t="d">
        <v>2020-08-24</v>
      </c>
      <c r="E894" s="17" t="s">
        <v>36</v>
      </c>
      <c r="F894" s="36" t="d">
        <v>2020-09-05</v>
      </c>
      <c r="G894" s="30">
        <v>402</v>
      </c>
      <c r="H894" s="32">
        <v>3.2000000000000001E-2</v>
      </c>
      <c r="I894" s="28">
        <v>3.2989999999999998E-2</v>
      </c>
      <c r="J894" s="28">
        <v>3.2989999999999998E-2</v>
      </c>
      <c r="K894" s="29">
        <v>1</v>
      </c>
      <c r="L894" s="30">
        <v>13</v>
      </c>
      <c r="M894" s="29">
        <v>0.63636000000000004</v>
      </c>
      <c r="N894" s="30">
        <v>51</v>
      </c>
      <c r="O894" s="30">
        <v>14.31</v>
      </c>
      <c r="P894" s="30">
        <v>1468.01</v>
      </c>
      <c r="Q894" s="30">
        <v>54.88</v>
      </c>
      <c r="R894" s="38">
        <v>0.29305999999999999</v>
      </c>
      <c r="S894" s="32">
        <v>7.4109999999999995E-2</v>
      </c>
      <c r="T894" s="29">
        <v>0.59889000000000003</v>
      </c>
      <c r="U894" s="29">
        <v>0.10792</v>
      </c>
      <c r="V894" s="29">
        <v>0.37254999999999999</v>
      </c>
      <c r="W894" s="29">
        <v>0.15686</v>
      </c>
      <c r="X894" s="30">
        <v>88.87</v>
      </c>
      <c r="Y894" s="29">
        <v>0.4768</v>
      </c>
      <c r="Z894" s="29">
        <v>0.37190000000000001</v>
      </c>
      <c r="AA894" s="29">
        <v>0.314</v>
      </c>
      <c r="AB894" s="30">
        <v>19</v>
      </c>
      <c r="AC894" s="29">
        <v>0.4</v>
      </c>
      <c r="AD894" s="30">
        <v>51</v>
      </c>
      <c r="AE894" s="29">
        <v>0.96077999999999997</v>
      </c>
      <c r="AF894" s="33">
        <v>2.8919999999999999</v>
      </c>
      <c r="AG894" s="33">
        <v>5.1040000000000001</v>
      </c>
      <c r="AH894" s="33">
        <v>12.5</v>
      </c>
      <c r="AI894" s="33">
        <v>76.272000000000006</v>
      </c>
      <c r="AJ894" s="33">
        <v>58.5</v>
      </c>
      <c r="AK894" s="34">
        <v>192</v>
      </c>
      <c r="AL894" s="29">
        <v>0.25490000000000002</v>
      </c>
      <c r="AM894" s="29">
        <v>0.50980000000000003</v>
      </c>
      <c r="AN894" s="50">
        <v>19246</v>
      </c>
      <c r="AO894" s="30">
        <v>168.2</v>
      </c>
      <c r="AP894" s="29">
        <v>0.20949999999999999</v>
      </c>
      <c r="AQ894" s="29">
        <v>0.43737999999999999</v>
      </c>
      <c r="AR894" s="29">
        <v>0.20599999999999999</v>
      </c>
      <c r="AS894" s="54">
        <v>23</v>
      </c>
      <c r="AT894" s="29">
        <v>0.21429000000000001</v>
      </c>
      <c r="AU894" s="29">
        <v>0.68345</v>
      </c>
      <c r="AV894" s="54">
        <v>18</v>
      </c>
      <c r="AW894" s="29">
        <v>0.39285999999999999</v>
      </c>
    </row>
    <row r="895" spans="1:49" x14ac:dyDescent="0.2">
      <c r="A895" s="17" t="str">
        <f t="shared" si="22"/>
        <v>Oliver Wyman</v>
      </c>
      <c r="B895" s="17" t="str">
        <f>IF(AND(OR(NOT(IsForecastDateRestricted),AND(D895&gt;=StartDate,D895&lt;=EndDate)),OR(NOT(IsTargetDateRestricted),AND(F895&gt;=FirstTargetDate,F895&lt;=EndTargetDate)),
OR(AND(Is1Week,E895="1 wk ahead inc death"),AND(Is2Week,E895="2 wk ahead inc death"),AND(Is3Week,E895="3 wk ahead inc death"),AND(Is4Week,E895="4 wk ahead inc death")),
OR(NOT(IsActiveModelsOnly),_xlfn.XLOOKUP(C895,'Model Analyzer'!B$4:B$100,'Model Analyzer'!C$4:C$100))),EvalData!C895,"NA")</f>
        <v>Oliver Wyman</v>
      </c>
      <c r="C895" s="17" t="s">
        <v>26</v>
      </c>
      <c r="D895" s="36" t="d">
        <v>2020-08-24</v>
      </c>
      <c r="E895" s="17" t="s">
        <v>36</v>
      </c>
      <c r="F895" s="36" t="d">
        <v>2020-09-05</v>
      </c>
      <c r="G895" s="30">
        <v>-159</v>
      </c>
      <c r="H895" s="32">
        <v>-1.2999999999999999E-2</v>
      </c>
      <c r="I895" s="28">
        <v>-1.3050000000000001E-2</v>
      </c>
      <c r="J895" s="28">
        <v>-1.3220000000000001E-2</v>
      </c>
      <c r="K895" s="29">
        <v>1</v>
      </c>
      <c r="L895" s="30">
        <v>8</v>
      </c>
      <c r="M895" s="29">
        <v>0.78788000000000002</v>
      </c>
      <c r="N895" s="30">
        <v>51</v>
      </c>
      <c r="O895" s="30">
        <v>9.82</v>
      </c>
      <c r="P895" s="30">
        <v>471.78</v>
      </c>
      <c r="Q895" s="30">
        <v>30.75</v>
      </c>
      <c r="R895" s="38">
        <v>0.20799999999999999</v>
      </c>
      <c r="S895" s="32">
        <v>0</v>
      </c>
      <c r="T895" s="29">
        <v>0.44534000000000001</v>
      </c>
      <c r="U895" s="29">
        <v>6.0409999999999998E-2</v>
      </c>
      <c r="V895" s="29">
        <v>0.49020000000000002</v>
      </c>
      <c r="W895" s="29">
        <v>0.11765</v>
      </c>
      <c r="X895" s="30">
        <v>46.97</v>
      </c>
      <c r="Y895" s="29">
        <v>0.36657000000000001</v>
      </c>
      <c r="Z895" s="29">
        <v>0.30356</v>
      </c>
      <c r="AA895" s="29">
        <v>0.73399999999999999</v>
      </c>
      <c r="AB895" s="30">
        <v>6</v>
      </c>
      <c r="AC895" s="29">
        <v>0.83333000000000002</v>
      </c>
      <c r="AD895" s="30">
        <v>51</v>
      </c>
      <c r="AE895" s="29">
        <v>0.96077999999999997</v>
      </c>
      <c r="AF895" s="33">
        <v>2.379</v>
      </c>
      <c r="AG895" s="33">
        <v>2.7109999999999999</v>
      </c>
      <c r="AH895" s="33">
        <v>3.6040000000000001</v>
      </c>
      <c r="AI895" s="33">
        <v>33.075000000000003</v>
      </c>
      <c r="AJ895" s="33">
        <v>9.0709999999999997</v>
      </c>
      <c r="AK895" s="34">
        <v>104</v>
      </c>
      <c r="AL895" s="29">
        <v>0.17646999999999999</v>
      </c>
      <c r="AM895" s="29">
        <v>0.23529</v>
      </c>
      <c r="AN895" s="50">
        <v>11688</v>
      </c>
      <c r="AO895" s="30">
        <v>107.1</v>
      </c>
      <c r="AP895" s="29">
        <v>0.37043999999999999</v>
      </c>
      <c r="AQ895" s="29">
        <v>0.77336000000000005</v>
      </c>
      <c r="AR895" s="29">
        <v>0.57799999999999996</v>
      </c>
      <c r="AS895" s="54">
        <v>8</v>
      </c>
      <c r="AT895" s="29">
        <v>0.75</v>
      </c>
      <c r="AU895" s="29">
        <v>0.94864000000000004</v>
      </c>
      <c r="AV895" s="54">
        <v>3</v>
      </c>
      <c r="AW895" s="29">
        <v>0.92857000000000001</v>
      </c>
    </row>
    <row r="896" spans="1:49" x14ac:dyDescent="0.2">
      <c r="A896" s="17" t="str">
        <f t="shared" si="22"/>
        <v>PSI</v>
      </c>
      <c r="B896" s="17" t="str">
        <f>IF(AND(OR(NOT(IsForecastDateRestricted),AND(D896&gt;=StartDate,D896&lt;=EndDate)),OR(NOT(IsTargetDateRestricted),AND(F896&gt;=FirstTargetDate,F896&lt;=EndTargetDate)),
OR(AND(Is1Week,E896="1 wk ahead inc death"),AND(Is2Week,E896="2 wk ahead inc death"),AND(Is3Week,E896="3 wk ahead inc death"),AND(Is4Week,E896="4 wk ahead inc death")),
OR(NOT(IsActiveModelsOnly),_xlfn.XLOOKUP(C896,'Model Analyzer'!B$4:B$100,'Model Analyzer'!C$4:C$100))),EvalData!C896,"NA")</f>
        <v>PSI</v>
      </c>
      <c r="C896" s="17" t="s">
        <v>27</v>
      </c>
      <c r="D896" s="36" t="d">
        <v>2020-08-24</v>
      </c>
      <c r="E896" s="17" t="s">
        <v>36</v>
      </c>
      <c r="F896" s="36" t="d">
        <v>2020-09-05</v>
      </c>
      <c r="G896" s="30">
        <v>1247</v>
      </c>
      <c r="H896" s="32">
        <v>9.7000000000000003E-2</v>
      </c>
      <c r="I896" s="28">
        <v>0.10231999999999999</v>
      </c>
      <c r="J896" s="28">
        <v>0.10231999999999999</v>
      </c>
      <c r="K896" s="29">
        <v>0.9</v>
      </c>
      <c r="L896" s="30">
        <v>20</v>
      </c>
      <c r="M896" s="29">
        <v>0.42424000000000001</v>
      </c>
      <c r="N896" s="30">
        <v>51</v>
      </c>
      <c r="O896" s="30">
        <v>32.64</v>
      </c>
      <c r="P896" s="30">
        <v>1793.22</v>
      </c>
      <c r="Q896" s="30">
        <v>71.06</v>
      </c>
      <c r="R896" s="38">
        <v>0.34225</v>
      </c>
      <c r="S896" s="32">
        <v>-0.10135</v>
      </c>
      <c r="T896" s="29">
        <v>1.1908799999999999</v>
      </c>
      <c r="U896" s="29">
        <v>-0.90385000000000004</v>
      </c>
      <c r="V896" s="29">
        <v>0.31373000000000001</v>
      </c>
      <c r="W896" s="29">
        <v>0.21568999999999999</v>
      </c>
      <c r="X896" s="30">
        <v>156.94</v>
      </c>
      <c r="Y896" s="29">
        <v>0.38857999999999998</v>
      </c>
      <c r="Z896" s="29">
        <v>0.47117999999999999</v>
      </c>
      <c r="AA896" s="29">
        <v>0.125</v>
      </c>
      <c r="AB896" s="30">
        <v>26</v>
      </c>
      <c r="AC896" s="29">
        <v>0.16667000000000001</v>
      </c>
      <c r="AD896" s="30">
        <v>51</v>
      </c>
      <c r="AE896" s="29">
        <v>0.50980000000000003</v>
      </c>
      <c r="AF896" s="33">
        <v>1.31</v>
      </c>
      <c r="AG896" s="33">
        <v>1.4810000000000001</v>
      </c>
      <c r="AH896" s="33">
        <v>1.931</v>
      </c>
      <c r="AI896" s="33">
        <v>10.712999999999999</v>
      </c>
      <c r="AJ896" s="33">
        <v>5.7380000000000004</v>
      </c>
      <c r="AK896" s="34">
        <v>23.625</v>
      </c>
      <c r="AL896" s="29">
        <v>5.8819999999999997E-2</v>
      </c>
      <c r="AM896" s="29">
        <v>0.13725000000000001</v>
      </c>
      <c r="AN896" s="50">
        <v>78427</v>
      </c>
      <c r="AO896" s="30">
        <v>369.4</v>
      </c>
      <c r="AP896" s="29">
        <v>0.56652999999999998</v>
      </c>
      <c r="AQ896" s="29">
        <v>1</v>
      </c>
      <c r="AR896" s="29">
        <v>0.33</v>
      </c>
      <c r="AS896" s="54">
        <v>17</v>
      </c>
      <c r="AT896" s="29">
        <v>0.42857000000000001</v>
      </c>
      <c r="AU896" s="29">
        <v>0.53664000000000001</v>
      </c>
      <c r="AV896" s="54">
        <v>22</v>
      </c>
      <c r="AW896" s="29">
        <v>0.25</v>
      </c>
    </row>
    <row r="897" spans="1:49" x14ac:dyDescent="0.2">
      <c r="A897" s="17" t="str">
        <f t="shared" si="22"/>
        <v>QJHong</v>
      </c>
      <c r="B897" s="17" t="str">
        <f>IF(AND(OR(NOT(IsForecastDateRestricted),AND(D897&gt;=StartDate,D897&lt;=EndDate)),OR(NOT(IsTargetDateRestricted),AND(F897&gt;=FirstTargetDate,F897&lt;=EndTargetDate)),
OR(AND(Is1Week,E897="1 wk ahead inc death"),AND(Is2Week,E897="2 wk ahead inc death"),AND(Is3Week,E897="3 wk ahead inc death"),AND(Is4Week,E897="4 wk ahead inc death")),
OR(NOT(IsActiveModelsOnly),_xlfn.XLOOKUP(C897,'Model Analyzer'!B$4:B$100,'Model Analyzer'!C$4:C$100))),EvalData!C897,"NA")</f>
        <v>QJHong</v>
      </c>
      <c r="C897" s="17" t="s">
        <v>28</v>
      </c>
      <c r="D897" s="36" t="d">
        <v>2020-08-24</v>
      </c>
      <c r="E897" s="17" t="s">
        <v>36</v>
      </c>
      <c r="F897" s="36" t="d">
        <v>2020-09-05</v>
      </c>
      <c r="G897" s="30">
        <v>263</v>
      </c>
      <c r="H897" s="32">
        <v>2.1000000000000001E-2</v>
      </c>
      <c r="I897" s="28">
        <v>2.1579999999999998E-2</v>
      </c>
      <c r="J897" s="28">
        <v>2.1579999999999998E-2</v>
      </c>
      <c r="K897" s="29">
        <v>1</v>
      </c>
      <c r="L897" s="30">
        <v>12</v>
      </c>
      <c r="M897" s="29">
        <v>0.66666999999999998</v>
      </c>
      <c r="O897" s="30"/>
      <c r="P897" s="30"/>
      <c r="Q897" s="30"/>
      <c r="R897" s="38"/>
    </row>
    <row r="898" spans="1:49" x14ac:dyDescent="0.2">
      <c r="A898" s="17" t="str">
        <f t="shared" si="22"/>
        <v>RPI-UW</v>
      </c>
      <c r="B898" s="17" t="str">
        <f>IF(AND(OR(NOT(IsForecastDateRestricted),AND(D898&gt;=StartDate,D898&lt;=EndDate)),OR(NOT(IsTargetDateRestricted),AND(F898&gt;=FirstTargetDate,F898&lt;=EndTargetDate)),
OR(AND(Is1Week,E898="1 wk ahead inc death"),AND(Is2Week,E898="2 wk ahead inc death"),AND(Is3Week,E898="3 wk ahead inc death"),AND(Is4Week,E898="4 wk ahead inc death")),
OR(NOT(IsActiveModelsOnly),_xlfn.XLOOKUP(C898,'Model Analyzer'!B$4:B$100,'Model Analyzer'!C$4:C$100))),EvalData!C898,"NA")</f>
        <v>RPI-UW</v>
      </c>
      <c r="C898" s="17" t="s">
        <v>49</v>
      </c>
      <c r="D898" s="36" t="d">
        <v>2020-08-24</v>
      </c>
      <c r="E898" s="17" t="s">
        <v>36</v>
      </c>
      <c r="F898" s="36" t="d">
        <v>2020-09-05</v>
      </c>
      <c r="G898" s="30">
        <v>3440</v>
      </c>
      <c r="H898" s="32">
        <v>0.249</v>
      </c>
      <c r="I898" s="28">
        <v>0.28227000000000002</v>
      </c>
      <c r="J898" s="28">
        <v>0.28227000000000002</v>
      </c>
      <c r="K898" s="29">
        <v>0.75</v>
      </c>
      <c r="L898" s="30">
        <v>29</v>
      </c>
      <c r="M898" s="29">
        <v>0.15151999999999999</v>
      </c>
      <c r="N898" s="30">
        <v>32</v>
      </c>
      <c r="O898" s="30">
        <v>8.92</v>
      </c>
      <c r="P898" s="30">
        <v>2361.34</v>
      </c>
      <c r="Q898" s="30">
        <v>139.53</v>
      </c>
      <c r="R898" s="38">
        <v>0.26518000000000003</v>
      </c>
      <c r="S898" s="32">
        <v>0.18518999999999999</v>
      </c>
      <c r="T898" s="29">
        <v>0.60233999999999999</v>
      </c>
      <c r="U898" s="29">
        <v>0.20133000000000001</v>
      </c>
      <c r="V898" s="29">
        <v>0.34375</v>
      </c>
      <c r="W898" s="29">
        <v>0.125</v>
      </c>
      <c r="X898" s="30">
        <v>272.72000000000003</v>
      </c>
      <c r="Y898" s="29">
        <v>0.49068000000000001</v>
      </c>
      <c r="Z898" s="29">
        <v>0.37364999999999998</v>
      </c>
      <c r="AA898" s="29">
        <v>0.129</v>
      </c>
      <c r="AB898" s="30">
        <v>25</v>
      </c>
      <c r="AC898" s="29">
        <v>0.2</v>
      </c>
      <c r="AD898" s="30">
        <v>32</v>
      </c>
      <c r="AE898" s="29">
        <v>0.84375</v>
      </c>
      <c r="AF898" s="33">
        <v>2.1960000000000002</v>
      </c>
      <c r="AG898" s="33">
        <v>2.407</v>
      </c>
      <c r="AH898" s="33">
        <v>2.8079999999999998</v>
      </c>
      <c r="AI898" s="33">
        <v>29.026</v>
      </c>
      <c r="AJ898" s="33">
        <v>4.38</v>
      </c>
      <c r="AK898" s="34">
        <v>9.7530000000000001</v>
      </c>
      <c r="AL898" s="29">
        <v>0.15625</v>
      </c>
      <c r="AM898" s="29">
        <v>6.25E-2</v>
      </c>
      <c r="AN898" s="50">
        <v>16897</v>
      </c>
      <c r="AO898" s="30">
        <v>90.7</v>
      </c>
      <c r="AP898" s="29">
        <v>0.46433999999999997</v>
      </c>
      <c r="AQ898" s="29">
        <v>0.96938999999999997</v>
      </c>
      <c r="AR898" s="29">
        <v>0.41299999999999998</v>
      </c>
      <c r="AS898" s="54">
        <v>13</v>
      </c>
      <c r="AT898" s="29">
        <v>0.57142999999999999</v>
      </c>
      <c r="AU898" s="29">
        <v>0.55669000000000002</v>
      </c>
      <c r="AV898" s="54">
        <v>20</v>
      </c>
      <c r="AW898" s="29">
        <v>0.32142999999999999</v>
      </c>
    </row>
    <row r="899" spans="1:49" x14ac:dyDescent="0.2">
      <c r="A899" s="17" t="str">
        <f t="shared" si="22"/>
        <v>STH</v>
      </c>
      <c r="B899" s="17" t="str">
        <f>IF(AND(OR(NOT(IsForecastDateRestricted),AND(D899&gt;=StartDate,D899&lt;=EndDate)),OR(NOT(IsTargetDateRestricted),AND(F899&gt;=FirstTargetDate,F899&lt;=EndTargetDate)),
OR(AND(Is1Week,E899="1 wk ahead inc death"),AND(Is2Week,E899="2 wk ahead inc death"),AND(Is3Week,E899="3 wk ahead inc death"),AND(Is4Week,E899="4 wk ahead inc death")),
OR(NOT(IsActiveModelsOnly),_xlfn.XLOOKUP(C899,'Model Analyzer'!B$4:B$100,'Model Analyzer'!C$4:C$100))),EvalData!C899,"NA")</f>
        <v>STH</v>
      </c>
      <c r="C899" s="17" t="s">
        <v>42</v>
      </c>
      <c r="D899" s="36" t="d">
        <v>2020-08-24</v>
      </c>
      <c r="E899" s="17" t="s">
        <v>36</v>
      </c>
      <c r="F899" s="36" t="d">
        <v>2020-09-05</v>
      </c>
      <c r="G899" s="30">
        <v>-149</v>
      </c>
      <c r="H899" s="32">
        <v>-1.2E-2</v>
      </c>
      <c r="I899" s="28">
        <v>-1.223E-2</v>
      </c>
      <c r="J899" s="28">
        <v>-1.238E-2</v>
      </c>
      <c r="K899" s="29">
        <v>1</v>
      </c>
      <c r="L899" s="30">
        <v>6</v>
      </c>
      <c r="M899" s="29">
        <v>0.84848000000000001</v>
      </c>
      <c r="O899" s="30"/>
      <c r="P899" s="30"/>
      <c r="Q899" s="30"/>
      <c r="R899" s="38"/>
    </row>
    <row r="900" spans="1:49" x14ac:dyDescent="0.2">
      <c r="A900" s="17" t="str">
        <f t="shared" si="22"/>
        <v>UA</v>
      </c>
      <c r="B900" s="17" t="str">
        <f>IF(AND(OR(NOT(IsForecastDateRestricted),AND(D900&gt;=StartDate,D900&lt;=EndDate)),OR(NOT(IsTargetDateRestricted),AND(F900&gt;=FirstTargetDate,F900&lt;=EndTargetDate)),
OR(AND(Is1Week,E900="1 wk ahead inc death"),AND(Is2Week,E900="2 wk ahead inc death"),AND(Is3Week,E900="3 wk ahead inc death"),AND(Is4Week,E900="4 wk ahead inc death")),
OR(NOT(IsActiveModelsOnly),_xlfn.XLOOKUP(C900,'Model Analyzer'!B$4:B$100,'Model Analyzer'!C$4:C$100))),EvalData!C900,"NA")</f>
        <v>UA</v>
      </c>
      <c r="C900" s="17" t="s">
        <v>29</v>
      </c>
      <c r="D900" s="36" t="d">
        <v>2020-08-24</v>
      </c>
      <c r="E900" s="17" t="s">
        <v>36</v>
      </c>
      <c r="F900" s="36" t="d">
        <v>2020-09-05</v>
      </c>
      <c r="G900" s="30">
        <v>688</v>
      </c>
      <c r="H900" s="32">
        <v>5.5E-2</v>
      </c>
      <c r="I900" s="28">
        <v>5.645E-2</v>
      </c>
      <c r="J900" s="28">
        <v>5.645E-2</v>
      </c>
      <c r="K900" s="29">
        <v>0.9</v>
      </c>
      <c r="L900" s="30">
        <v>15</v>
      </c>
      <c r="M900" s="29">
        <v>0.57576000000000005</v>
      </c>
      <c r="N900" s="30">
        <v>51</v>
      </c>
      <c r="O900" s="30">
        <v>7.7</v>
      </c>
      <c r="P900" s="30">
        <v>750.35</v>
      </c>
      <c r="Q900" s="30">
        <v>48.61</v>
      </c>
      <c r="R900" s="38">
        <v>0.21145</v>
      </c>
      <c r="S900" s="32">
        <v>-1.669E-2</v>
      </c>
      <c r="T900" s="29">
        <v>0.39778999999999998</v>
      </c>
      <c r="U900" s="29">
        <v>-3.2699999999999999E-3</v>
      </c>
      <c r="V900" s="29">
        <v>0.49020000000000002</v>
      </c>
      <c r="W900" s="29">
        <v>3.9219999999999998E-2</v>
      </c>
      <c r="X900" s="30">
        <v>108.21</v>
      </c>
      <c r="Y900" s="29">
        <v>0.32269999999999999</v>
      </c>
      <c r="Z900" s="29">
        <v>0.29461999999999999</v>
      </c>
      <c r="AA900" s="29">
        <v>0.73799999999999999</v>
      </c>
      <c r="AB900" s="30">
        <v>5</v>
      </c>
      <c r="AC900" s="29">
        <v>0.86667000000000005</v>
      </c>
      <c r="AD900" s="30">
        <v>51</v>
      </c>
      <c r="AE900" s="29">
        <v>0.80391999999999997</v>
      </c>
      <c r="AF900" s="33">
        <v>1.371</v>
      </c>
      <c r="AG900" s="33">
        <v>1.7270000000000001</v>
      </c>
      <c r="AH900" s="33">
        <v>3.7869999999999999</v>
      </c>
      <c r="AI900" s="33">
        <v>5.3170000000000002</v>
      </c>
      <c r="AJ900" s="33">
        <v>7.8129999999999997</v>
      </c>
      <c r="AK900" s="34">
        <v>9.75</v>
      </c>
      <c r="AL900" s="29">
        <v>0.33333000000000002</v>
      </c>
      <c r="AM900" s="29">
        <v>9.8040000000000002E-2</v>
      </c>
      <c r="AN900" s="50">
        <v>43391</v>
      </c>
      <c r="AO900" s="30">
        <v>147.69999999999999</v>
      </c>
      <c r="AP900" s="29">
        <v>0.47026000000000001</v>
      </c>
      <c r="AQ900" s="29">
        <v>0.98175999999999997</v>
      </c>
      <c r="AR900" s="29">
        <v>0.39200000000000002</v>
      </c>
      <c r="AS900" s="54">
        <v>15</v>
      </c>
      <c r="AT900" s="29">
        <v>0.5</v>
      </c>
      <c r="AU900" s="29">
        <v>0.84589999999999999</v>
      </c>
      <c r="AV900" s="54">
        <v>11</v>
      </c>
      <c r="AW900" s="29">
        <v>0.64285999999999999</v>
      </c>
    </row>
    <row r="901" spans="1:49" x14ac:dyDescent="0.2">
      <c r="A901" s="17" t="str">
        <f t="shared" si="22"/>
        <v>UCLA</v>
      </c>
      <c r="B901" s="17" t="str">
        <f>IF(AND(OR(NOT(IsForecastDateRestricted),AND(D901&gt;=StartDate,D901&lt;=EndDate)),OR(NOT(IsTargetDateRestricted),AND(F901&gt;=FirstTargetDate,F901&lt;=EndTargetDate)),
OR(AND(Is1Week,E901="1 wk ahead inc death"),AND(Is2Week,E901="2 wk ahead inc death"),AND(Is3Week,E901="3 wk ahead inc death"),AND(Is4Week,E901="4 wk ahead inc death")),
OR(NOT(IsActiveModelsOnly),_xlfn.XLOOKUP(C901,'Model Analyzer'!B$4:B$100,'Model Analyzer'!C$4:C$100))),EvalData!C901,"NA")</f>
        <v>UCLA</v>
      </c>
      <c r="C901" s="17" t="s">
        <v>30</v>
      </c>
      <c r="D901" s="36" t="d">
        <v>2020-08-24</v>
      </c>
      <c r="E901" s="17" t="s">
        <v>36</v>
      </c>
      <c r="F901" s="36" t="d">
        <v>2020-09-05</v>
      </c>
      <c r="G901" s="30">
        <v>176</v>
      </c>
      <c r="H901" s="32">
        <v>1.4E-2</v>
      </c>
      <c r="I901" s="28">
        <v>1.444E-2</v>
      </c>
      <c r="J901" s="28">
        <v>1.444E-2</v>
      </c>
      <c r="K901" s="29">
        <v>1</v>
      </c>
      <c r="L901" s="30">
        <v>9</v>
      </c>
      <c r="M901" s="29">
        <v>0.75758000000000003</v>
      </c>
      <c r="N901" s="30">
        <v>51</v>
      </c>
      <c r="O901" s="30">
        <v>10.08</v>
      </c>
      <c r="P901" s="30">
        <v>703.65</v>
      </c>
      <c r="Q901" s="30">
        <v>45</v>
      </c>
      <c r="R901" s="38">
        <v>0.22975000000000001</v>
      </c>
      <c r="S901" s="32">
        <v>-7.4109999999999995E-2</v>
      </c>
      <c r="T901" s="29">
        <v>0.46511000000000002</v>
      </c>
      <c r="U901" s="29">
        <v>-4.2659999999999997E-2</v>
      </c>
      <c r="V901" s="29">
        <v>0.52941000000000005</v>
      </c>
      <c r="W901" s="29">
        <v>0.13725000000000001</v>
      </c>
      <c r="X901" s="30">
        <v>80.42</v>
      </c>
      <c r="Y901" s="29">
        <v>0.35526999999999997</v>
      </c>
      <c r="Z901" s="29">
        <v>0.31984000000000001</v>
      </c>
      <c r="AA901" s="29">
        <v>0.58599999999999997</v>
      </c>
      <c r="AB901" s="30">
        <v>11</v>
      </c>
      <c r="AC901" s="29">
        <v>0.66666999999999998</v>
      </c>
      <c r="AD901" s="30">
        <v>51</v>
      </c>
      <c r="AE901" s="29">
        <v>0.19608</v>
      </c>
      <c r="AF901" s="33">
        <v>1.109</v>
      </c>
      <c r="AG901" s="33">
        <v>1.1399999999999999</v>
      </c>
      <c r="AH901" s="33">
        <v>1.1619999999999999</v>
      </c>
      <c r="AI901" s="33">
        <v>2.0720000000000001</v>
      </c>
      <c r="AJ901" s="33">
        <v>1.244</v>
      </c>
      <c r="AK901" s="34">
        <v>1.5</v>
      </c>
      <c r="AL901" s="29">
        <v>1.9609999999999999E-2</v>
      </c>
      <c r="AM901" s="29">
        <v>3.9219999999999998E-2</v>
      </c>
      <c r="AN901" s="50">
        <v>62844</v>
      </c>
      <c r="AO901" s="30">
        <v>542.5</v>
      </c>
      <c r="AP901" s="29">
        <v>0.86534</v>
      </c>
      <c r="AQ901" s="29">
        <v>1</v>
      </c>
      <c r="AR901" s="29">
        <v>0.14399999999999999</v>
      </c>
      <c r="AS901" s="54">
        <v>26</v>
      </c>
      <c r="AT901" s="29">
        <v>0.10714</v>
      </c>
      <c r="AU901" s="29">
        <v>0.2064</v>
      </c>
      <c r="AV901" s="54">
        <v>27</v>
      </c>
      <c r="AW901" s="29">
        <v>7.1429999999999993E-2</v>
      </c>
    </row>
    <row r="902" spans="1:49" x14ac:dyDescent="0.2">
      <c r="A902" s="17" t="str">
        <f t="shared" si="22"/>
        <v>UCM</v>
      </c>
      <c r="B902" s="17" t="str">
        <f>IF(AND(OR(NOT(IsForecastDateRestricted),AND(D902&gt;=StartDate,D902&lt;=EndDate)),OR(NOT(IsTargetDateRestricted),AND(F902&gt;=FirstTargetDate,F902&lt;=EndTargetDate)),
OR(AND(Is1Week,E902="1 wk ahead inc death"),AND(Is2Week,E902="2 wk ahead inc death"),AND(Is3Week,E902="3 wk ahead inc death"),AND(Is4Week,E902="4 wk ahead inc death")),
OR(NOT(IsActiveModelsOnly),_xlfn.XLOOKUP(C902,'Model Analyzer'!B$4:B$100,'Model Analyzer'!C$4:C$100))),EvalData!C902,"NA")</f>
        <v>UCM</v>
      </c>
      <c r="C902" s="17" t="s">
        <v>48</v>
      </c>
      <c r="D902" s="36" t="d">
        <v>2020-08-24</v>
      </c>
      <c r="E902" s="17" t="s">
        <v>36</v>
      </c>
      <c r="F902" s="36" t="d">
        <v>2020-09-05</v>
      </c>
      <c r="G902" s="26">
        <v>-2651</v>
      </c>
      <c r="H902" s="27">
        <v>-0.245</v>
      </c>
      <c r="I902" s="28">
        <v>-0.21753</v>
      </c>
      <c r="J902" s="28">
        <v>-0.27800000000000002</v>
      </c>
      <c r="K902" s="29">
        <v>0.75</v>
      </c>
      <c r="L902" s="30">
        <v>28</v>
      </c>
      <c r="M902" s="29">
        <v>0.18182000000000001</v>
      </c>
    </row>
    <row r="903" spans="1:49" x14ac:dyDescent="0.2">
      <c r="A903" s="17" t="str">
        <f t="shared" ref="A903:A966" si="23">IF(OR(B903="NA",NOT(IsMinimumForecastsToParticipate),COUNTIF(B$7:B$3184,"="&amp;C903)&gt;=MinForecastsToParticipate),B903,"NA")</f>
        <v>UGA-CEID</v>
      </c>
      <c r="B903" s="17" t="str">
        <f>IF(AND(OR(NOT(IsForecastDateRestricted),AND(D903&gt;=StartDate,D903&lt;=EndDate)),OR(NOT(IsTargetDateRestricted),AND(F903&gt;=FirstTargetDate,F903&lt;=EndTargetDate)),
OR(AND(Is1Week,E903="1 wk ahead inc death"),AND(Is2Week,E903="2 wk ahead inc death"),AND(Is3Week,E903="3 wk ahead inc death"),AND(Is4Week,E903="4 wk ahead inc death")),
OR(NOT(IsActiveModelsOnly),_xlfn.XLOOKUP(C903,'Model Analyzer'!B$4:B$100,'Model Analyzer'!C$4:C$100))),EvalData!C903,"NA")</f>
        <v>UGA-CEID</v>
      </c>
      <c r="C903" s="17" t="s">
        <v>50</v>
      </c>
      <c r="D903" s="36" t="d">
        <v>2020-08-24</v>
      </c>
      <c r="E903" s="17" t="s">
        <v>36</v>
      </c>
      <c r="F903" s="36" t="d">
        <v>2020-09-05</v>
      </c>
      <c r="G903" s="30">
        <v>1712</v>
      </c>
      <c r="H903" s="32">
        <v>0.13100000000000001</v>
      </c>
      <c r="I903" s="28">
        <v>0.14047999999999999</v>
      </c>
      <c r="J903" s="28">
        <v>0.14047999999999999</v>
      </c>
      <c r="K903" s="29">
        <v>0.75</v>
      </c>
      <c r="L903" s="30">
        <v>22</v>
      </c>
      <c r="M903" s="29">
        <v>0.36364000000000002</v>
      </c>
      <c r="N903" s="30">
        <v>51</v>
      </c>
      <c r="O903" s="30">
        <v>10.029999999999999</v>
      </c>
      <c r="P903" s="30">
        <v>917.24</v>
      </c>
      <c r="Q903" s="30">
        <v>50.06</v>
      </c>
      <c r="R903" s="38">
        <v>0.21282000000000001</v>
      </c>
      <c r="S903" s="32">
        <v>6.8989999999999996E-2</v>
      </c>
      <c r="T903" s="29">
        <v>0.45912999999999998</v>
      </c>
      <c r="U903" s="29">
        <v>0.11984</v>
      </c>
      <c r="V903" s="29">
        <v>0.50980000000000003</v>
      </c>
      <c r="W903" s="29">
        <v>0.11765</v>
      </c>
      <c r="X903" s="30">
        <v>99.57</v>
      </c>
      <c r="Y903" s="29">
        <v>0.38825999999999999</v>
      </c>
      <c r="Z903" s="29">
        <v>0.31622</v>
      </c>
      <c r="AA903" s="29">
        <v>0.6</v>
      </c>
      <c r="AB903" s="30">
        <v>10</v>
      </c>
      <c r="AC903" s="29">
        <v>0.7</v>
      </c>
      <c r="AD903" s="30">
        <v>51</v>
      </c>
      <c r="AE903" s="29">
        <v>0.90195999999999998</v>
      </c>
      <c r="AF903" s="33">
        <v>1.7170000000000001</v>
      </c>
      <c r="AG903" s="33">
        <v>2.5579999999999998</v>
      </c>
      <c r="AH903" s="33">
        <v>8</v>
      </c>
      <c r="AI903" s="33">
        <v>51.283000000000001</v>
      </c>
      <c r="AJ903" s="33">
        <v>29.59</v>
      </c>
      <c r="AK903" s="34">
        <v>90</v>
      </c>
      <c r="AL903" s="29">
        <v>0.17646999999999999</v>
      </c>
      <c r="AM903" s="29">
        <v>0.41176000000000001</v>
      </c>
      <c r="AN903" s="50">
        <v>20542</v>
      </c>
      <c r="AO903" s="30">
        <v>145.5</v>
      </c>
      <c r="AP903" s="29">
        <v>0.31974999999999998</v>
      </c>
      <c r="AQ903" s="29">
        <v>0.66754000000000002</v>
      </c>
      <c r="AR903" s="29">
        <v>0.33</v>
      </c>
      <c r="AS903" s="54">
        <v>17</v>
      </c>
      <c r="AT903" s="29">
        <v>0.42857000000000001</v>
      </c>
      <c r="AU903" s="29">
        <v>0.83889999999999998</v>
      </c>
      <c r="AV903" s="54">
        <v>12</v>
      </c>
      <c r="AW903" s="29">
        <v>0.60714000000000001</v>
      </c>
    </row>
    <row r="904" spans="1:49" x14ac:dyDescent="0.2">
      <c r="A904" s="17" t="str">
        <f t="shared" si="23"/>
        <v>UM</v>
      </c>
      <c r="B904" s="17" t="str">
        <f>IF(AND(OR(NOT(IsForecastDateRestricted),AND(D904&gt;=StartDate,D904&lt;=EndDate)),OR(NOT(IsTargetDateRestricted),AND(F904&gt;=FirstTargetDate,F904&lt;=EndTargetDate)),
OR(AND(Is1Week,E904="1 wk ahead inc death"),AND(Is2Week,E904="2 wk ahead inc death"),AND(Is3Week,E904="3 wk ahead inc death"),AND(Is4Week,E904="4 wk ahead inc death")),
OR(NOT(IsActiveModelsOnly),_xlfn.XLOOKUP(C904,'Model Analyzer'!B$4:B$100,'Model Analyzer'!C$4:C$100))),EvalData!C904,"NA")</f>
        <v>UM</v>
      </c>
      <c r="C904" s="17" t="s">
        <v>31</v>
      </c>
      <c r="D904" s="36" t="d">
        <v>2020-08-24</v>
      </c>
      <c r="E904" s="17" t="s">
        <v>36</v>
      </c>
      <c r="F904" s="36" t="d">
        <v>2020-09-05</v>
      </c>
      <c r="G904" s="30">
        <v>986</v>
      </c>
      <c r="H904" s="32">
        <v>7.8E-2</v>
      </c>
      <c r="I904" s="28">
        <v>8.0909999999999996E-2</v>
      </c>
      <c r="J904" s="28">
        <v>8.0909999999999996E-2</v>
      </c>
      <c r="K904" s="29">
        <v>0.9</v>
      </c>
      <c r="L904" s="30">
        <v>19</v>
      </c>
      <c r="M904" s="29">
        <v>0.45455000000000001</v>
      </c>
      <c r="N904" s="30">
        <v>40</v>
      </c>
      <c r="O904" s="30">
        <v>24.94</v>
      </c>
      <c r="P904" s="30">
        <v>1759.25</v>
      </c>
      <c r="Q904" s="30">
        <v>76.58</v>
      </c>
      <c r="R904" s="38">
        <v>0.32667000000000002</v>
      </c>
      <c r="S904" s="32">
        <v>-0.17293</v>
      </c>
      <c r="T904" s="29">
        <v>1.19099</v>
      </c>
      <c r="U904" s="29">
        <v>-0.19963</v>
      </c>
      <c r="V904" s="29">
        <v>0.35</v>
      </c>
      <c r="W904" s="29">
        <v>0.17499999999999999</v>
      </c>
      <c r="X904" s="30">
        <v>148.47999999999999</v>
      </c>
      <c r="Y904" s="29">
        <v>0.71830000000000005</v>
      </c>
      <c r="Z904" s="29">
        <v>0.46423999999999999</v>
      </c>
      <c r="AA904" s="29">
        <v>4.7E-2</v>
      </c>
      <c r="AB904" s="30">
        <v>29</v>
      </c>
      <c r="AC904" s="29">
        <v>6.6669999999999993E-2</v>
      </c>
      <c r="AD904" s="30">
        <v>40</v>
      </c>
      <c r="AE904" s="29">
        <v>0.35</v>
      </c>
      <c r="AF904" s="33">
        <v>1.107</v>
      </c>
      <c r="AG904" s="33">
        <v>1.1910000000000001</v>
      </c>
      <c r="AH904" s="33">
        <v>1.615</v>
      </c>
      <c r="AI904" s="33">
        <v>2.2200000000000002</v>
      </c>
      <c r="AJ904" s="33">
        <v>2.6059999999999999</v>
      </c>
      <c r="AK904" s="34">
        <v>3.964</v>
      </c>
      <c r="AL904" s="29">
        <v>0.05</v>
      </c>
      <c r="AM904" s="29">
        <v>0</v>
      </c>
      <c r="AN904" s="50">
        <v>40542</v>
      </c>
      <c r="AO904" s="30">
        <v>668.5</v>
      </c>
      <c r="AP904" s="29">
        <v>0.71538999999999997</v>
      </c>
      <c r="AQ904" s="29">
        <v>1</v>
      </c>
      <c r="AR904" s="29">
        <v>0.248</v>
      </c>
      <c r="AS904" s="54">
        <v>21</v>
      </c>
      <c r="AT904" s="29">
        <v>0.28571000000000002</v>
      </c>
      <c r="AU904" s="29">
        <v>0.28895999999999999</v>
      </c>
      <c r="AV904" s="54">
        <v>26</v>
      </c>
      <c r="AW904" s="29">
        <v>0.10714</v>
      </c>
    </row>
    <row r="905" spans="1:49" x14ac:dyDescent="0.2">
      <c r="A905" s="17" t="str">
        <f t="shared" si="23"/>
        <v>UMass-MB</v>
      </c>
      <c r="B905" s="17" t="str">
        <f>IF(AND(OR(NOT(IsForecastDateRestricted),AND(D905&gt;=StartDate,D905&lt;=EndDate)),OR(NOT(IsTargetDateRestricted),AND(F905&gt;=FirstTargetDate,F905&lt;=EndTargetDate)),
OR(AND(Is1Week,E905="1 wk ahead inc death"),AND(Is2Week,E905="2 wk ahead inc death"),AND(Is3Week,E905="3 wk ahead inc death"),AND(Is4Week,E905="4 wk ahead inc death")),
OR(NOT(IsActiveModelsOnly),_xlfn.XLOOKUP(C905,'Model Analyzer'!B$4:B$100,'Model Analyzer'!C$4:C$100))),EvalData!C905,"NA")</f>
        <v>UMass-MB</v>
      </c>
      <c r="C905" s="17" t="s">
        <v>32</v>
      </c>
      <c r="D905" s="36" t="d">
        <v>2020-08-24</v>
      </c>
      <c r="E905" s="17" t="s">
        <v>36</v>
      </c>
      <c r="F905" s="36" t="d">
        <v>2020-09-05</v>
      </c>
      <c r="G905" s="26">
        <v>-908</v>
      </c>
      <c r="H905" s="27">
        <v>-7.6999999999999999E-2</v>
      </c>
      <c r="I905" s="28">
        <v>-7.4510000000000007E-2</v>
      </c>
      <c r="J905" s="28">
        <v>-8.0500000000000002E-2</v>
      </c>
      <c r="K905" s="29">
        <v>0.9</v>
      </c>
      <c r="L905" s="30">
        <v>18</v>
      </c>
      <c r="M905" s="29">
        <v>0.48485</v>
      </c>
      <c r="N905" s="30">
        <v>51</v>
      </c>
      <c r="O905" s="26">
        <v>7.39</v>
      </c>
      <c r="P905" s="26">
        <v>517.14</v>
      </c>
      <c r="Q905" s="26">
        <v>36.590000000000003</v>
      </c>
      <c r="R905" s="31">
        <v>0.21756</v>
      </c>
      <c r="S905" s="32">
        <v>-0.15548000000000001</v>
      </c>
      <c r="T905" s="29">
        <v>0.38602999999999998</v>
      </c>
      <c r="U905" s="29">
        <v>-0.19617000000000001</v>
      </c>
      <c r="V905" s="29">
        <v>0.50980000000000003</v>
      </c>
      <c r="W905" s="29">
        <v>7.843E-2</v>
      </c>
      <c r="X905" s="30">
        <v>61.46</v>
      </c>
      <c r="Y905" s="29">
        <v>0.27292</v>
      </c>
      <c r="Z905" s="29">
        <v>0.28727000000000003</v>
      </c>
      <c r="AA905" s="29">
        <v>0.626</v>
      </c>
      <c r="AB905" s="30">
        <v>9</v>
      </c>
      <c r="AC905" s="29">
        <v>0.73333000000000004</v>
      </c>
      <c r="AD905" s="30">
        <v>51</v>
      </c>
      <c r="AE905" s="29">
        <v>0.96077999999999997</v>
      </c>
      <c r="AF905" s="33">
        <v>2.903</v>
      </c>
      <c r="AG905" s="33">
        <v>3.4809999999999999</v>
      </c>
      <c r="AH905" s="33">
        <v>4.3650000000000002</v>
      </c>
      <c r="AI905" s="33">
        <v>7.9580000000000002</v>
      </c>
      <c r="AJ905" s="33">
        <v>7.45</v>
      </c>
      <c r="AK905" s="34">
        <v>14</v>
      </c>
      <c r="AL905" s="29">
        <v>0.29411999999999999</v>
      </c>
      <c r="AM905" s="29">
        <v>0.11765</v>
      </c>
      <c r="AN905" s="50">
        <v>13695</v>
      </c>
      <c r="AO905" s="30">
        <v>97.2</v>
      </c>
      <c r="AP905" s="29">
        <v>0.34678999999999999</v>
      </c>
      <c r="AQ905" s="29">
        <v>0.72397999999999996</v>
      </c>
      <c r="AR905" s="29">
        <v>0.57799999999999996</v>
      </c>
      <c r="AS905" s="54">
        <v>8</v>
      </c>
      <c r="AT905" s="29">
        <v>0.75</v>
      </c>
      <c r="AU905" s="29">
        <v>0.92381000000000002</v>
      </c>
      <c r="AV905" s="54">
        <v>4</v>
      </c>
      <c r="AW905" s="29">
        <v>0.89285999999999999</v>
      </c>
    </row>
    <row r="906" spans="1:49" x14ac:dyDescent="0.2">
      <c r="A906" s="17" t="str">
        <f t="shared" si="23"/>
        <v>USC</v>
      </c>
      <c r="B906" s="17" t="str">
        <f>IF(AND(OR(NOT(IsForecastDateRestricted),AND(D906&gt;=StartDate,D906&lt;=EndDate)),OR(NOT(IsTargetDateRestricted),AND(F906&gt;=FirstTargetDate,F906&lt;=EndTargetDate)),
OR(AND(Is1Week,E906="1 wk ahead inc death"),AND(Is2Week,E906="2 wk ahead inc death"),AND(Is3Week,E906="3 wk ahead inc death"),AND(Is4Week,E906="4 wk ahead inc death")),
OR(NOT(IsActiveModelsOnly),_xlfn.XLOOKUP(C906,'Model Analyzer'!B$4:B$100,'Model Analyzer'!C$4:C$100))),EvalData!C906,"NA")</f>
        <v>USC</v>
      </c>
      <c r="C906" s="17" t="s">
        <v>33</v>
      </c>
      <c r="D906" s="36" t="d">
        <v>2020-08-24</v>
      </c>
      <c r="E906" s="17" t="s">
        <v>36</v>
      </c>
      <c r="F906" s="36" t="d">
        <v>2020-09-05</v>
      </c>
      <c r="G906" s="30">
        <v>134</v>
      </c>
      <c r="H906" s="32">
        <v>1.0999999999999999E-2</v>
      </c>
      <c r="I906" s="28">
        <v>1.0999999999999999E-2</v>
      </c>
      <c r="J906" s="28">
        <v>1.0999999999999999E-2</v>
      </c>
      <c r="K906" s="29">
        <v>1</v>
      </c>
      <c r="L906" s="30">
        <v>5</v>
      </c>
      <c r="M906" s="29">
        <v>0.87878999999999996</v>
      </c>
      <c r="N906" s="30">
        <v>51</v>
      </c>
      <c r="O906" s="30">
        <v>19.04</v>
      </c>
      <c r="P906" s="30">
        <v>686.84</v>
      </c>
      <c r="Q906" s="30">
        <v>44.06</v>
      </c>
      <c r="R906" s="38">
        <v>0.28677999999999998</v>
      </c>
      <c r="S906" s="32">
        <v>-0.1226</v>
      </c>
      <c r="T906" s="29">
        <v>0.58821999999999997</v>
      </c>
      <c r="U906" s="29">
        <v>-0.31183</v>
      </c>
      <c r="V906" s="29">
        <v>0.49020000000000002</v>
      </c>
      <c r="W906" s="29">
        <v>0.11765</v>
      </c>
      <c r="X906" s="30">
        <v>98.36</v>
      </c>
      <c r="Y906" s="29">
        <v>0.31713999999999998</v>
      </c>
      <c r="Z906" s="29">
        <v>0.35174</v>
      </c>
      <c r="AA906" s="29">
        <v>0.34699999999999998</v>
      </c>
      <c r="AB906" s="30">
        <v>17</v>
      </c>
      <c r="AC906" s="29">
        <v>0.46666999999999997</v>
      </c>
    </row>
    <row r="907" spans="1:49" x14ac:dyDescent="0.2">
      <c r="A907" s="17" t="str">
        <f t="shared" si="23"/>
        <v>UT</v>
      </c>
      <c r="B907" s="17" t="str">
        <f>IF(AND(OR(NOT(IsForecastDateRestricted),AND(D907&gt;=StartDate,D907&lt;=EndDate)),OR(NOT(IsTargetDateRestricted),AND(F907&gt;=FirstTargetDate,F907&lt;=EndTargetDate)),
OR(AND(Is1Week,E907="1 wk ahead inc death"),AND(Is2Week,E907="2 wk ahead inc death"),AND(Is3Week,E907="3 wk ahead inc death"),AND(Is4Week,E907="4 wk ahead inc death")),
OR(NOT(IsActiveModelsOnly),_xlfn.XLOOKUP(C907,'Model Analyzer'!B$4:B$100,'Model Analyzer'!C$4:C$100))),EvalData!C907,"NA")</f>
        <v>UT</v>
      </c>
      <c r="C907" s="17" t="s">
        <v>34</v>
      </c>
      <c r="D907" s="36" t="d">
        <v>2020-08-24</v>
      </c>
      <c r="E907" s="17" t="s">
        <v>36</v>
      </c>
      <c r="F907" s="36" t="d">
        <v>2020-09-05</v>
      </c>
      <c r="G907" s="30">
        <v>3689</v>
      </c>
      <c r="H907" s="32">
        <v>0.26400000000000001</v>
      </c>
      <c r="I907" s="28">
        <v>0.30270000000000002</v>
      </c>
      <c r="J907" s="28">
        <v>0.30270000000000002</v>
      </c>
      <c r="K907" s="29">
        <v>0</v>
      </c>
      <c r="L907" s="30">
        <v>30</v>
      </c>
      <c r="M907" s="29">
        <v>0.12121</v>
      </c>
      <c r="N907" s="30">
        <v>51</v>
      </c>
      <c r="O907" s="30">
        <v>11.54</v>
      </c>
      <c r="P907" s="30">
        <v>1822.21</v>
      </c>
      <c r="Q907" s="30">
        <v>71</v>
      </c>
      <c r="R907" s="38">
        <v>0.23941000000000001</v>
      </c>
      <c r="S907" s="32">
        <v>0.18232000000000001</v>
      </c>
      <c r="T907" s="29">
        <v>0.50910999999999995</v>
      </c>
      <c r="U907" s="29">
        <v>0.32308999999999999</v>
      </c>
      <c r="V907" s="29">
        <v>0.50980000000000003</v>
      </c>
      <c r="W907" s="29">
        <v>9.8040000000000002E-2</v>
      </c>
      <c r="X907" s="30">
        <v>150.08000000000001</v>
      </c>
      <c r="Y907" s="29">
        <v>0.46869</v>
      </c>
      <c r="Z907" s="29">
        <v>0.32013000000000003</v>
      </c>
      <c r="AA907" s="29">
        <v>0.34799999999999998</v>
      </c>
      <c r="AB907" s="30">
        <v>16</v>
      </c>
      <c r="AC907" s="29">
        <v>0.5</v>
      </c>
      <c r="AD907" s="30">
        <v>51</v>
      </c>
      <c r="AE907" s="29">
        <v>0.94118000000000002</v>
      </c>
      <c r="AF907" s="33">
        <v>2.8479999999999999</v>
      </c>
      <c r="AG907" s="33">
        <v>3.1880000000000002</v>
      </c>
      <c r="AH907" s="33">
        <v>4.516</v>
      </c>
      <c r="AI907" s="33">
        <v>12.423</v>
      </c>
      <c r="AJ907" s="33">
        <v>10.068</v>
      </c>
      <c r="AK907" s="34">
        <v>44</v>
      </c>
      <c r="AL907" s="29">
        <v>0.25490000000000002</v>
      </c>
      <c r="AM907" s="29">
        <v>0.23529</v>
      </c>
      <c r="AN907" s="50">
        <v>21432</v>
      </c>
      <c r="AO907" s="30">
        <v>213.9</v>
      </c>
      <c r="AP907" s="29">
        <v>0.32948</v>
      </c>
      <c r="AQ907" s="29">
        <v>0.68784999999999996</v>
      </c>
      <c r="AR907" s="29">
        <v>0.47499999999999998</v>
      </c>
      <c r="AS907" s="54">
        <v>11</v>
      </c>
      <c r="AT907" s="29">
        <v>0.64285999999999999</v>
      </c>
      <c r="AU907" s="29">
        <v>0.89327999999999996</v>
      </c>
      <c r="AV907" s="54">
        <v>7</v>
      </c>
      <c r="AW907" s="29">
        <v>0.78571000000000002</v>
      </c>
    </row>
    <row r="908" spans="1:49" x14ac:dyDescent="0.2">
      <c r="A908" s="17" t="str">
        <f t="shared" si="23"/>
        <v>YYG</v>
      </c>
      <c r="B908" s="17" t="str">
        <f>IF(AND(OR(NOT(IsForecastDateRestricted),AND(D908&gt;=StartDate,D908&lt;=EndDate)),OR(NOT(IsTargetDateRestricted),AND(F908&gt;=FirstTargetDate,F908&lt;=EndTargetDate)),
OR(AND(Is1Week,E908="1 wk ahead inc death"),AND(Is2Week,E908="2 wk ahead inc death"),AND(Is3Week,E908="3 wk ahead inc death"),AND(Is4Week,E908="4 wk ahead inc death")),
OR(NOT(IsActiveModelsOnly),_xlfn.XLOOKUP(C908,'Model Analyzer'!B$4:B$100,'Model Analyzer'!C$4:C$100))),EvalData!C908,"NA")</f>
        <v>YYG</v>
      </c>
      <c r="C908" s="17" t="s">
        <v>35</v>
      </c>
      <c r="D908" s="36" t="d">
        <v>2020-08-24</v>
      </c>
      <c r="E908" s="17" t="s">
        <v>36</v>
      </c>
      <c r="F908" s="36" t="d">
        <v>2020-09-05</v>
      </c>
      <c r="G908" s="30">
        <v>-215</v>
      </c>
      <c r="H908" s="32">
        <v>-1.7999999999999999E-2</v>
      </c>
      <c r="I908" s="28">
        <v>-1.7639999999999999E-2</v>
      </c>
      <c r="J908" s="28">
        <v>-1.796E-2</v>
      </c>
      <c r="K908" s="29">
        <v>1</v>
      </c>
      <c r="L908" s="30">
        <v>10</v>
      </c>
      <c r="M908" s="29">
        <v>0.72726999999999997</v>
      </c>
      <c r="N908" s="30">
        <v>51</v>
      </c>
      <c r="O908" s="30">
        <v>10.039999999999999</v>
      </c>
      <c r="P908" s="30">
        <v>458.96</v>
      </c>
      <c r="Q908" s="30">
        <v>29.41</v>
      </c>
      <c r="R908" s="38">
        <v>0.16922000000000001</v>
      </c>
      <c r="S908" s="32">
        <v>0</v>
      </c>
      <c r="T908" s="29">
        <v>0.43992999999999999</v>
      </c>
      <c r="U908" s="29">
        <v>0.11541999999999999</v>
      </c>
      <c r="V908" s="29">
        <v>0.60784000000000005</v>
      </c>
      <c r="W908" s="29">
        <v>9.8040000000000002E-2</v>
      </c>
      <c r="X908" s="30">
        <v>48.24</v>
      </c>
      <c r="Y908" s="29">
        <v>0.40137</v>
      </c>
      <c r="Z908" s="29">
        <v>0.29842000000000002</v>
      </c>
      <c r="AA908" s="29">
        <v>0.82299999999999995</v>
      </c>
      <c r="AB908" s="30">
        <v>3</v>
      </c>
      <c r="AC908" s="29">
        <v>0.93332999999999999</v>
      </c>
      <c r="AD908" s="30">
        <v>51</v>
      </c>
      <c r="AE908" s="29">
        <v>0.90195999999999998</v>
      </c>
      <c r="AF908" s="33">
        <v>2.246</v>
      </c>
      <c r="AG908" s="33">
        <v>2.6320000000000001</v>
      </c>
      <c r="AH908" s="33">
        <v>3.75</v>
      </c>
      <c r="AI908" s="33">
        <v>16.03</v>
      </c>
      <c r="AJ908" s="33">
        <v>17.562999999999999</v>
      </c>
      <c r="AK908" s="34">
        <v>33.070999999999998</v>
      </c>
      <c r="AL908" s="29">
        <v>9.8040000000000002E-2</v>
      </c>
      <c r="AM908" s="29">
        <v>0.33333000000000002</v>
      </c>
      <c r="AN908" s="50">
        <v>15147</v>
      </c>
      <c r="AO908" s="30">
        <v>130.30000000000001</v>
      </c>
      <c r="AP908" s="29">
        <v>0.35376999999999997</v>
      </c>
      <c r="AQ908" s="29">
        <v>0.73855999999999999</v>
      </c>
      <c r="AR908" s="29">
        <v>0.495</v>
      </c>
      <c r="AS908" s="54">
        <v>10</v>
      </c>
      <c r="AT908" s="29">
        <v>0.67857000000000001</v>
      </c>
      <c r="AU908" s="29">
        <v>0.88107999999999997</v>
      </c>
      <c r="AV908" s="54">
        <v>8</v>
      </c>
      <c r="AW908" s="29">
        <v>0.75</v>
      </c>
    </row>
    <row r="909" spans="1:49" x14ac:dyDescent="0.2">
      <c r="A909" s="17" t="str">
        <f t="shared" si="23"/>
        <v>Baseline</v>
      </c>
      <c r="B909" s="17" t="str">
        <f>IF(AND(OR(NOT(IsForecastDateRestricted),AND(D909&gt;=StartDate,D909&lt;=EndDate)),OR(NOT(IsTargetDateRestricted),AND(F909&gt;=FirstTargetDate,F909&lt;=EndTargetDate)),
OR(AND(Is1Week,E909="1 wk ahead inc death"),AND(Is2Week,E909="2 wk ahead inc death"),AND(Is3Week,E909="3 wk ahead inc death"),AND(Is4Week,E909="4 wk ahead inc death")),
OR(NOT(IsActiveModelsOnly),_xlfn.XLOOKUP(C909,'Model Analyzer'!B$4:B$100,'Model Analyzer'!C$4:C$100))),EvalData!C909,"NA")</f>
        <v>Baseline</v>
      </c>
      <c r="C909" s="17" t="s">
        <v>12</v>
      </c>
      <c r="D909" s="36" t="d">
        <v>2020-08-24</v>
      </c>
      <c r="E909" s="17" t="s">
        <v>37</v>
      </c>
      <c r="F909" s="36" t="d">
        <v>2020-09-12</v>
      </c>
      <c r="G909" s="30">
        <v>3548</v>
      </c>
      <c r="H909" s="32">
        <v>0.186</v>
      </c>
      <c r="I909" s="28">
        <v>0.20485999999999999</v>
      </c>
      <c r="J909" s="28">
        <v>0.20485999999999999</v>
      </c>
      <c r="K909" s="29">
        <v>0.75</v>
      </c>
      <c r="L909" s="30">
        <v>23</v>
      </c>
      <c r="M909" s="29">
        <v>0.33333000000000002</v>
      </c>
      <c r="N909" s="30">
        <v>51</v>
      </c>
      <c r="O909" s="30">
        <v>6.97</v>
      </c>
      <c r="P909" s="30">
        <v>1851.55</v>
      </c>
      <c r="Q909" s="30">
        <v>96.55</v>
      </c>
      <c r="R909" s="38">
        <v>0.21887000000000001</v>
      </c>
      <c r="S909" s="32">
        <v>8.7010000000000004E-2</v>
      </c>
      <c r="T909" s="29">
        <v>0.37930999999999998</v>
      </c>
      <c r="U909" s="29">
        <v>9.8809999999999995E-2</v>
      </c>
      <c r="V909" s="29">
        <v>0.45097999999999999</v>
      </c>
      <c r="W909" s="29">
        <v>5.8819999999999997E-2</v>
      </c>
      <c r="X909" s="30">
        <v>227.43</v>
      </c>
      <c r="Y909" s="29">
        <v>0.33028999999999997</v>
      </c>
      <c r="Z909" s="29">
        <v>0.28766000000000003</v>
      </c>
      <c r="AA909" s="29">
        <v>0.56899999999999995</v>
      </c>
      <c r="AB909" s="30">
        <v>9</v>
      </c>
      <c r="AC909" s="29">
        <v>0.73333000000000004</v>
      </c>
      <c r="AD909" s="30">
        <v>51</v>
      </c>
      <c r="AE909" s="29">
        <v>0.94118000000000002</v>
      </c>
      <c r="AF909" s="33">
        <v>3.75</v>
      </c>
      <c r="AG909" s="33">
        <v>3.9159999999999999</v>
      </c>
      <c r="AH909" s="33">
        <v>3.9889999999999999</v>
      </c>
      <c r="AI909" s="33">
        <v>3.8730000000000002</v>
      </c>
      <c r="AJ909" s="33">
        <v>4</v>
      </c>
      <c r="AK909" s="34">
        <v>4.0110000000000001</v>
      </c>
      <c r="AL909" s="29">
        <v>0</v>
      </c>
      <c r="AM909" s="29">
        <v>0</v>
      </c>
      <c r="AN909" s="50">
        <v>31270</v>
      </c>
      <c r="AO909" s="30">
        <v>115.6</v>
      </c>
      <c r="AP909" s="29">
        <v>0.41599999999999998</v>
      </c>
      <c r="AQ909" s="29">
        <v>0.86848999999999998</v>
      </c>
      <c r="AR909" s="29">
        <v>0.99099999999999999</v>
      </c>
      <c r="AS909" s="54">
        <v>1</v>
      </c>
      <c r="AT909" s="29">
        <v>1</v>
      </c>
      <c r="AU909" s="29">
        <v>0.97341999999999995</v>
      </c>
      <c r="AV909" s="54">
        <v>1</v>
      </c>
      <c r="AW909" s="29">
        <v>1</v>
      </c>
    </row>
    <row r="910" spans="1:49" x14ac:dyDescent="0.2">
      <c r="A910" s="17" t="str">
        <f t="shared" si="23"/>
        <v>CMU</v>
      </c>
      <c r="B910" s="17" t="str">
        <f>IF(AND(OR(NOT(IsForecastDateRestricted),AND(D910&gt;=StartDate,D910&lt;=EndDate)),OR(NOT(IsTargetDateRestricted),AND(F910&gt;=FirstTargetDate,F910&lt;=EndTargetDate)),
OR(AND(Is1Week,E910="1 wk ahead inc death"),AND(Is2Week,E910="2 wk ahead inc death"),AND(Is3Week,E910="3 wk ahead inc death"),AND(Is4Week,E910="4 wk ahead inc death")),
OR(NOT(IsActiveModelsOnly),_xlfn.XLOOKUP(C910,'Model Analyzer'!B$4:B$100,'Model Analyzer'!C$4:C$100))),EvalData!C910,"NA")</f>
        <v>CMU</v>
      </c>
      <c r="C910" s="17" t="s">
        <v>43</v>
      </c>
      <c r="D910" s="36" t="d">
        <v>2020-08-24</v>
      </c>
      <c r="E910" s="17" t="s">
        <v>37</v>
      </c>
      <c r="F910" s="36" t="d">
        <v>2020-09-12</v>
      </c>
      <c r="G910" s="30"/>
      <c r="H910" s="32"/>
      <c r="N910" s="30">
        <v>51</v>
      </c>
      <c r="O910" s="30">
        <v>8.2200000000000006</v>
      </c>
      <c r="P910" s="30">
        <v>1191.9100000000001</v>
      </c>
      <c r="Q910" s="30">
        <v>65.39</v>
      </c>
      <c r="R910" s="38">
        <v>0.20152999999999999</v>
      </c>
      <c r="S910" s="32">
        <v>5.7759999999999999E-2</v>
      </c>
      <c r="T910" s="29">
        <v>0.39179000000000003</v>
      </c>
      <c r="U910" s="29">
        <v>0.12307999999999999</v>
      </c>
      <c r="V910" s="29">
        <v>0.58823999999999999</v>
      </c>
      <c r="W910" s="29">
        <v>7.843E-2</v>
      </c>
      <c r="X910" s="30">
        <v>153.15</v>
      </c>
      <c r="Y910" s="29">
        <v>0.33661000000000002</v>
      </c>
      <c r="Z910" s="29">
        <v>0.27222000000000002</v>
      </c>
      <c r="AA910" s="29">
        <v>0.65600000000000003</v>
      </c>
      <c r="AB910" s="30">
        <v>8</v>
      </c>
      <c r="AC910" s="29">
        <v>0.76666999999999996</v>
      </c>
      <c r="AD910" s="30">
        <v>51</v>
      </c>
      <c r="AE910" s="29">
        <v>0.86275000000000002</v>
      </c>
      <c r="AF910" s="33">
        <v>1.54</v>
      </c>
      <c r="AG910" s="33">
        <v>1.79</v>
      </c>
      <c r="AH910" s="33">
        <v>2.3530000000000002</v>
      </c>
      <c r="AI910" s="33">
        <v>34.764000000000003</v>
      </c>
      <c r="AJ910" s="33">
        <v>8.2370000000000001</v>
      </c>
      <c r="AK910" s="34">
        <v>24</v>
      </c>
      <c r="AL910" s="29">
        <v>0.11765</v>
      </c>
      <c r="AM910" s="29">
        <v>0.21568999999999999</v>
      </c>
      <c r="AN910" s="50">
        <v>32888</v>
      </c>
      <c r="AO910" s="30">
        <v>148.80000000000001</v>
      </c>
      <c r="AP910" s="29">
        <v>0.48054999999999998</v>
      </c>
      <c r="AQ910" s="29">
        <v>1</v>
      </c>
      <c r="AR910" s="29">
        <v>0.55700000000000005</v>
      </c>
      <c r="AS910" s="54">
        <v>6</v>
      </c>
      <c r="AT910" s="29">
        <v>0.82142999999999999</v>
      </c>
      <c r="AU910" s="29">
        <v>0.90815000000000001</v>
      </c>
      <c r="AV910" s="54">
        <v>6</v>
      </c>
      <c r="AW910" s="29">
        <v>0.82142999999999999</v>
      </c>
    </row>
    <row r="911" spans="1:49" x14ac:dyDescent="0.2">
      <c r="A911" s="17" t="str">
        <f t="shared" si="23"/>
        <v>Columbia</v>
      </c>
      <c r="B911" s="17" t="str">
        <f>IF(AND(OR(NOT(IsForecastDateRestricted),AND(D911&gt;=StartDate,D911&lt;=EndDate)),OR(NOT(IsTargetDateRestricted),AND(F911&gt;=FirstTargetDate,F911&lt;=EndTargetDate)),
OR(AND(Is1Week,E911="1 wk ahead inc death"),AND(Is2Week,E911="2 wk ahead inc death"),AND(Is3Week,E911="3 wk ahead inc death"),AND(Is4Week,E911="4 wk ahead inc death")),
OR(NOT(IsActiveModelsOnly),_xlfn.XLOOKUP(C911,'Model Analyzer'!B$4:B$100,'Model Analyzer'!C$4:C$100))),EvalData!C911,"NA")</f>
        <v>Columbia</v>
      </c>
      <c r="C911" s="17" t="s">
        <v>13</v>
      </c>
      <c r="D911" s="36" t="d">
        <v>2020-08-24</v>
      </c>
      <c r="E911" s="17" t="s">
        <v>37</v>
      </c>
      <c r="F911" s="36" t="d">
        <v>2020-09-12</v>
      </c>
      <c r="G911" s="30">
        <v>-1140</v>
      </c>
      <c r="H911" s="32">
        <v>-6.8000000000000005E-2</v>
      </c>
      <c r="I911" s="28">
        <v>-6.5820000000000004E-2</v>
      </c>
      <c r="J911" s="28">
        <v>-7.0459999999999995E-2</v>
      </c>
      <c r="K911" s="29">
        <v>0.9</v>
      </c>
      <c r="L911" s="30">
        <v>13</v>
      </c>
      <c r="M911" s="29">
        <v>0.63636000000000004</v>
      </c>
      <c r="N911" s="30">
        <v>51</v>
      </c>
      <c r="O911" s="30">
        <v>62.51</v>
      </c>
      <c r="P911" s="30">
        <v>2280.7199999999998</v>
      </c>
      <c r="Q911" s="30">
        <v>88.22</v>
      </c>
      <c r="R911" s="38">
        <v>0.39218999999999998</v>
      </c>
      <c r="S911" s="32">
        <v>-9.1500000000000001E-3</v>
      </c>
      <c r="T911" s="29">
        <v>0.61234</v>
      </c>
      <c r="U911" s="29">
        <v>-0.13847000000000001</v>
      </c>
      <c r="V911" s="29">
        <v>0.27450999999999998</v>
      </c>
      <c r="W911" s="29">
        <v>0.25490000000000002</v>
      </c>
      <c r="X911" s="30">
        <v>143.16</v>
      </c>
      <c r="Y911" s="29">
        <v>0.47842000000000001</v>
      </c>
      <c r="Z911" s="29">
        <v>0.56120000000000003</v>
      </c>
      <c r="AA911" s="29">
        <v>0.25600000000000001</v>
      </c>
      <c r="AB911" s="30">
        <v>24</v>
      </c>
      <c r="AC911" s="29">
        <v>0.23333000000000001</v>
      </c>
      <c r="AD911" s="30">
        <v>51</v>
      </c>
      <c r="AE911" s="29">
        <v>0.94118000000000002</v>
      </c>
      <c r="AF911" s="33">
        <v>3.9860000000000002</v>
      </c>
      <c r="AG911" s="33">
        <v>5.4560000000000004</v>
      </c>
      <c r="AH911" s="33">
        <v>9.2260000000000009</v>
      </c>
      <c r="AI911" s="33">
        <v>58.609000000000002</v>
      </c>
      <c r="AJ911" s="33">
        <v>93.25</v>
      </c>
      <c r="AK911" s="34">
        <v>180</v>
      </c>
      <c r="AL911" s="29">
        <v>0.35293999999999998</v>
      </c>
      <c r="AM911" s="29">
        <v>0.45097999999999999</v>
      </c>
      <c r="AN911" s="50">
        <v>36152</v>
      </c>
      <c r="AO911" s="30">
        <v>204.2</v>
      </c>
      <c r="AP911" s="29">
        <v>0.19295999999999999</v>
      </c>
      <c r="AQ911" s="29">
        <v>0.40283000000000002</v>
      </c>
      <c r="AR911" s="29">
        <v>0.14399999999999999</v>
      </c>
      <c r="AS911" s="54">
        <v>26</v>
      </c>
      <c r="AT911" s="29">
        <v>0.10714</v>
      </c>
      <c r="AU911" s="29">
        <v>0.6341</v>
      </c>
      <c r="AV911" s="54">
        <v>17</v>
      </c>
      <c r="AW911" s="29">
        <v>0.42857000000000001</v>
      </c>
    </row>
    <row r="912" spans="1:49" x14ac:dyDescent="0.2">
      <c r="A912" s="17" t="str">
        <f t="shared" si="23"/>
        <v>Columbia-UNC</v>
      </c>
      <c r="B912" s="17" t="str">
        <f>IF(AND(OR(NOT(IsForecastDateRestricted),AND(D912&gt;=StartDate,D912&lt;=EndDate)),OR(NOT(IsTargetDateRestricted),AND(F912&gt;=FirstTargetDate,F912&lt;=EndTargetDate)),
OR(AND(Is1Week,E912="1 wk ahead inc death"),AND(Is2Week,E912="2 wk ahead inc death"),AND(Is3Week,E912="3 wk ahead inc death"),AND(Is4Week,E912="4 wk ahead inc death")),
OR(NOT(IsActiveModelsOnly),_xlfn.XLOOKUP(C912,'Model Analyzer'!B$4:B$100,'Model Analyzer'!C$4:C$100))),EvalData!C912,"NA")</f>
        <v>Columbia-UNC</v>
      </c>
      <c r="C912" s="17" t="s">
        <v>14</v>
      </c>
      <c r="D912" s="36" t="d">
        <v>2020-08-24</v>
      </c>
      <c r="E912" s="17" t="s">
        <v>37</v>
      </c>
      <c r="F912" s="36" t="d">
        <v>2020-09-12</v>
      </c>
      <c r="G912" s="30">
        <v>-335</v>
      </c>
      <c r="H912" s="32">
        <v>-0.02</v>
      </c>
      <c r="I912" s="28">
        <v>-1.934E-2</v>
      </c>
      <c r="J912" s="28">
        <v>-1.9720000000000001E-2</v>
      </c>
      <c r="K912" s="29">
        <v>1</v>
      </c>
      <c r="L912" s="30">
        <v>7</v>
      </c>
      <c r="M912" s="29">
        <v>0.81818000000000002</v>
      </c>
      <c r="O912" s="30"/>
      <c r="P912" s="30"/>
      <c r="Q912" s="30"/>
      <c r="R912" s="38"/>
    </row>
    <row r="913" spans="1:49" x14ac:dyDescent="0.2">
      <c r="A913" s="17" t="str">
        <f t="shared" si="23"/>
        <v>Covid19Sim</v>
      </c>
      <c r="B913" s="17" t="str">
        <f>IF(AND(OR(NOT(IsForecastDateRestricted),AND(D913&gt;=StartDate,D913&lt;=EndDate)),OR(NOT(IsTargetDateRestricted),AND(F913&gt;=FirstTargetDate,F913&lt;=EndTargetDate)),
OR(AND(Is1Week,E913="1 wk ahead inc death"),AND(Is2Week,E913="2 wk ahead inc death"),AND(Is3Week,E913="3 wk ahead inc death"),AND(Is4Week,E913="4 wk ahead inc death")),
OR(NOT(IsActiveModelsOnly),_xlfn.XLOOKUP(C913,'Model Analyzer'!B$4:B$100,'Model Analyzer'!C$4:C$100))),EvalData!C913,"NA")</f>
        <v>Covid19Sim</v>
      </c>
      <c r="C913" s="17" t="s">
        <v>39</v>
      </c>
      <c r="D913" s="36" t="d">
        <v>2020-08-24</v>
      </c>
      <c r="E913" s="17" t="s">
        <v>37</v>
      </c>
      <c r="F913" s="36" t="d">
        <v>2020-09-12</v>
      </c>
      <c r="G913" s="30">
        <v>-4962</v>
      </c>
      <c r="H913" s="32">
        <v>-0.33800000000000002</v>
      </c>
      <c r="I913" s="28">
        <v>-0.28650999999999999</v>
      </c>
      <c r="J913" s="28">
        <v>-0.40155000000000002</v>
      </c>
      <c r="K913" s="29">
        <v>0</v>
      </c>
      <c r="L913" s="30">
        <v>32</v>
      </c>
      <c r="M913" s="29">
        <v>6.0609999999999997E-2</v>
      </c>
      <c r="N913" s="30">
        <v>51</v>
      </c>
      <c r="O913" s="30">
        <v>11.73</v>
      </c>
      <c r="P913" s="30">
        <v>2038.86</v>
      </c>
      <c r="Q913" s="30">
        <v>102.31</v>
      </c>
      <c r="R913" s="38">
        <v>0.25236999999999998</v>
      </c>
      <c r="S913" s="32">
        <v>-0.1086</v>
      </c>
      <c r="T913" s="29">
        <v>0.52614000000000005</v>
      </c>
      <c r="U913" s="29">
        <v>-9.6759999999999999E-2</v>
      </c>
      <c r="V913" s="29">
        <v>0.43136999999999998</v>
      </c>
      <c r="W913" s="29">
        <v>9.8040000000000002E-2</v>
      </c>
      <c r="X913" s="30">
        <v>222.76</v>
      </c>
      <c r="Y913" s="29">
        <v>0.40700999999999998</v>
      </c>
      <c r="Z913" s="29">
        <v>0.35238000000000003</v>
      </c>
      <c r="AA913" s="29">
        <v>0.435</v>
      </c>
      <c r="AB913" s="30">
        <v>15</v>
      </c>
      <c r="AC913" s="29">
        <v>0.53332999999999997</v>
      </c>
      <c r="AD913" s="30">
        <v>51</v>
      </c>
      <c r="AE913" s="29">
        <v>0.41176000000000001</v>
      </c>
      <c r="AF913" s="33">
        <v>1.119</v>
      </c>
      <c r="AG913" s="33">
        <v>1.1739999999999999</v>
      </c>
      <c r="AH913" s="33">
        <v>1.385</v>
      </c>
      <c r="AI913" s="33">
        <v>2.0680000000000001</v>
      </c>
      <c r="AJ913" s="33">
        <v>1.982</v>
      </c>
      <c r="AK913" s="34">
        <v>3.0630000000000002</v>
      </c>
      <c r="AL913" s="29">
        <v>5.8819999999999997E-2</v>
      </c>
      <c r="AM913" s="29">
        <v>0</v>
      </c>
      <c r="AN913" s="50">
        <v>130259</v>
      </c>
      <c r="AO913" s="30">
        <v>320.2</v>
      </c>
      <c r="AP913" s="29">
        <v>0.76209000000000005</v>
      </c>
      <c r="AQ913" s="29">
        <v>1</v>
      </c>
      <c r="AR913" s="29">
        <v>0.372</v>
      </c>
      <c r="AS913" s="54">
        <v>14</v>
      </c>
      <c r="AT913" s="29">
        <v>0.53571000000000002</v>
      </c>
      <c r="AU913" s="29">
        <v>0.43343999999999999</v>
      </c>
      <c r="AV913" s="54">
        <v>25</v>
      </c>
      <c r="AW913" s="29">
        <v>0.14285999999999999</v>
      </c>
    </row>
    <row r="914" spans="1:49" x14ac:dyDescent="0.2">
      <c r="A914" s="17" t="str">
        <f t="shared" si="23"/>
        <v>CovidComplete</v>
      </c>
      <c r="B914" s="17" t="str">
        <f>IF(AND(OR(NOT(IsForecastDateRestricted),AND(D914&gt;=StartDate,D914&lt;=EndDate)),OR(NOT(IsTargetDateRestricted),AND(F914&gt;=FirstTargetDate,F914&lt;=EndTargetDate)),
OR(AND(Is1Week,E914="1 wk ahead inc death"),AND(Is2Week,E914="2 wk ahead inc death"),AND(Is3Week,E914="3 wk ahead inc death"),AND(Is4Week,E914="4 wk ahead inc death")),
OR(NOT(IsActiveModelsOnly),_xlfn.XLOOKUP(C914,'Model Analyzer'!B$4:B$100,'Model Analyzer'!C$4:C$100))),EvalData!C914,"NA")</f>
        <v>CovidComplete</v>
      </c>
      <c r="C914" s="17" t="s">
        <v>51</v>
      </c>
      <c r="D914" s="36" t="d">
        <v>2020-08-24</v>
      </c>
      <c r="E914" s="17" t="s">
        <v>37</v>
      </c>
      <c r="F914" s="36" t="d">
        <v>2020-09-12</v>
      </c>
      <c r="G914" s="30">
        <v>1338</v>
      </c>
      <c r="H914" s="32">
        <v>7.3999999999999996E-2</v>
      </c>
      <c r="I914" s="28">
        <v>7.7259999999999995E-2</v>
      </c>
      <c r="J914" s="28">
        <v>7.7259999999999995E-2</v>
      </c>
      <c r="K914" s="29">
        <v>0.9</v>
      </c>
      <c r="L914" s="30">
        <v>16</v>
      </c>
      <c r="M914" s="29">
        <v>0.54544999999999999</v>
      </c>
      <c r="N914" s="30">
        <v>51</v>
      </c>
      <c r="O914" s="30">
        <v>15.05</v>
      </c>
      <c r="P914" s="30">
        <v>1963.75</v>
      </c>
      <c r="Q914" s="30">
        <v>89.84</v>
      </c>
      <c r="R914" s="38">
        <v>0.20025999999999999</v>
      </c>
      <c r="S914" s="32">
        <v>5.5759999999999997E-2</v>
      </c>
      <c r="T914" s="29">
        <v>0.64237999999999995</v>
      </c>
      <c r="U914" s="29">
        <v>0.34594000000000003</v>
      </c>
      <c r="V914" s="29">
        <v>0.45097999999999999</v>
      </c>
      <c r="W914" s="29">
        <v>9.8040000000000002E-2</v>
      </c>
      <c r="X914" s="30">
        <v>227.91</v>
      </c>
      <c r="Y914" s="29">
        <v>0.60679000000000005</v>
      </c>
      <c r="Z914" s="29">
        <v>0.33960000000000001</v>
      </c>
      <c r="AA914" s="29">
        <v>0.51300000000000001</v>
      </c>
      <c r="AB914" s="30">
        <v>12</v>
      </c>
      <c r="AC914" s="29">
        <v>0.63332999999999995</v>
      </c>
      <c r="AD914" s="30">
        <v>51</v>
      </c>
      <c r="AE914" s="29">
        <v>0.80391999999999997</v>
      </c>
      <c r="AF914" s="33">
        <v>1.6659999999999999</v>
      </c>
      <c r="AG914" s="33">
        <v>1.6919999999999999</v>
      </c>
      <c r="AH914" s="33">
        <v>2.3330000000000002</v>
      </c>
      <c r="AI914" s="33">
        <v>2.62</v>
      </c>
      <c r="AJ914" s="33">
        <v>2.6259999999999999</v>
      </c>
      <c r="AK914" s="34">
        <v>3.5</v>
      </c>
      <c r="AL914" s="29">
        <v>1.9609999999999999E-2</v>
      </c>
      <c r="AM914" s="29">
        <v>1.9609999999999999E-2</v>
      </c>
      <c r="AN914" s="50">
        <v>16428</v>
      </c>
      <c r="AO914" s="30">
        <v>253.2</v>
      </c>
      <c r="AP914" s="29">
        <v>0.60482999999999998</v>
      </c>
      <c r="AQ914" s="29">
        <v>1</v>
      </c>
      <c r="AR914" s="29">
        <v>0.80500000000000005</v>
      </c>
      <c r="AS914" s="54">
        <v>2</v>
      </c>
      <c r="AT914" s="29">
        <v>0.96428999999999998</v>
      </c>
      <c r="AU914" s="29">
        <v>0.84623000000000004</v>
      </c>
      <c r="AV914" s="54">
        <v>11</v>
      </c>
      <c r="AW914" s="29">
        <v>0.64285999999999999</v>
      </c>
    </row>
    <row r="915" spans="1:49" x14ac:dyDescent="0.2">
      <c r="A915" s="17" t="str">
        <f t="shared" si="23"/>
        <v>DDS</v>
      </c>
      <c r="B915" s="17" t="str">
        <f>IF(AND(OR(NOT(IsForecastDateRestricted),AND(D915&gt;=StartDate,D915&lt;=EndDate)),OR(NOT(IsTargetDateRestricted),AND(F915&gt;=FirstTargetDate,F915&lt;=EndTargetDate)),
OR(AND(Is1Week,E915="1 wk ahead inc death"),AND(Is2Week,E915="2 wk ahead inc death"),AND(Is3Week,E915="3 wk ahead inc death"),AND(Is4Week,E915="4 wk ahead inc death")),
OR(NOT(IsActiveModelsOnly),_xlfn.XLOOKUP(C915,'Model Analyzer'!B$4:B$100,'Model Analyzer'!C$4:C$100))),EvalData!C915,"NA")</f>
        <v>DDS</v>
      </c>
      <c r="C915" s="17" t="s">
        <v>44</v>
      </c>
      <c r="D915" s="36" t="d">
        <v>2020-08-24</v>
      </c>
      <c r="E915" s="17" t="s">
        <v>37</v>
      </c>
      <c r="F915" s="36" t="d">
        <v>2020-09-12</v>
      </c>
      <c r="G915" s="30">
        <v>5077</v>
      </c>
      <c r="H915" s="32">
        <v>0.25700000000000001</v>
      </c>
      <c r="I915" s="28">
        <v>0.29315000000000002</v>
      </c>
      <c r="J915" s="28">
        <v>0.29315000000000002</v>
      </c>
      <c r="K915" s="29">
        <v>0</v>
      </c>
      <c r="L915" s="30">
        <v>27</v>
      </c>
      <c r="M915" s="29">
        <v>0.21212</v>
      </c>
      <c r="N915" s="30">
        <v>51</v>
      </c>
      <c r="O915" s="30">
        <v>13.02</v>
      </c>
      <c r="P915" s="30">
        <v>2768.97</v>
      </c>
      <c r="Q915" s="30">
        <v>112.71</v>
      </c>
      <c r="R915" s="38">
        <v>0.24781</v>
      </c>
      <c r="S915" s="32">
        <v>0.22863</v>
      </c>
      <c r="T915" s="29">
        <v>0.56460999999999995</v>
      </c>
      <c r="U915" s="29">
        <v>0.40761999999999998</v>
      </c>
      <c r="V915" s="29">
        <v>0.33333000000000002</v>
      </c>
      <c r="W915" s="29">
        <v>0.15686</v>
      </c>
      <c r="X915" s="30">
        <v>251.97</v>
      </c>
      <c r="Y915" s="29">
        <v>0.55474000000000001</v>
      </c>
      <c r="Z915" s="29">
        <v>0.36897999999999997</v>
      </c>
      <c r="AA915" s="29">
        <v>0.26700000000000002</v>
      </c>
      <c r="AB915" s="30">
        <v>21</v>
      </c>
      <c r="AC915" s="29">
        <v>0.33333000000000002</v>
      </c>
      <c r="AD915" s="30">
        <v>51</v>
      </c>
      <c r="AE915" s="29">
        <v>0.96077999999999997</v>
      </c>
      <c r="AF915" s="33">
        <v>3.1789999999999998</v>
      </c>
      <c r="AG915" s="33">
        <v>3.8050000000000002</v>
      </c>
      <c r="AH915" s="33">
        <v>4.3079999999999998</v>
      </c>
      <c r="AI915" s="33">
        <v>8.98</v>
      </c>
      <c r="AJ915" s="33">
        <v>7.6120000000000001</v>
      </c>
      <c r="AK915" s="34">
        <v>18.667000000000002</v>
      </c>
      <c r="AL915" s="29">
        <v>0.27450999999999998</v>
      </c>
      <c r="AM915" s="29">
        <v>0.17646999999999999</v>
      </c>
      <c r="AN915" s="50">
        <v>35778</v>
      </c>
      <c r="AO915" s="30">
        <v>148</v>
      </c>
      <c r="AP915" s="29">
        <v>0.32551999999999998</v>
      </c>
      <c r="AQ915" s="29">
        <v>0.67959000000000003</v>
      </c>
      <c r="AR915" s="29">
        <v>0.53700000000000003</v>
      </c>
      <c r="AS915" s="54">
        <v>7</v>
      </c>
      <c r="AT915" s="29">
        <v>0.78571000000000002</v>
      </c>
      <c r="AU915" s="29">
        <v>0.89732999999999996</v>
      </c>
      <c r="AV915" s="54">
        <v>8</v>
      </c>
      <c r="AW915" s="29">
        <v>0.75</v>
      </c>
    </row>
    <row r="916" spans="1:49" x14ac:dyDescent="0.2">
      <c r="A916" s="17" t="str">
        <f t="shared" si="23"/>
        <v>Ensemble</v>
      </c>
      <c r="B916" s="17" t="str">
        <f>IF(AND(OR(NOT(IsForecastDateRestricted),AND(D916&gt;=StartDate,D916&lt;=EndDate)),OR(NOT(IsTargetDateRestricted),AND(F916&gt;=FirstTargetDate,F916&lt;=EndTargetDate)),
OR(AND(Is1Week,E916="1 wk ahead inc death"),AND(Is2Week,E916="2 wk ahead inc death"),AND(Is3Week,E916="3 wk ahead inc death"),AND(Is4Week,E916="4 wk ahead inc death")),
OR(NOT(IsActiveModelsOnly),_xlfn.XLOOKUP(C916,'Model Analyzer'!B$4:B$100,'Model Analyzer'!C$4:C$100))),EvalData!C916,"NA")</f>
        <v>Ensemble</v>
      </c>
      <c r="C916" s="17" t="s">
        <v>15</v>
      </c>
      <c r="D916" s="36" t="d">
        <v>2020-08-24</v>
      </c>
      <c r="E916" s="17" t="s">
        <v>37</v>
      </c>
      <c r="F916" s="36" t="d">
        <v>2020-09-12</v>
      </c>
      <c r="G916" s="30">
        <v>937</v>
      </c>
      <c r="H916" s="32">
        <v>5.2999999999999999E-2</v>
      </c>
      <c r="I916" s="28">
        <v>5.4100000000000002E-2</v>
      </c>
      <c r="J916" s="28">
        <v>5.4100000000000002E-2</v>
      </c>
      <c r="K916" s="29">
        <v>0.9</v>
      </c>
      <c r="L916" s="30">
        <v>11</v>
      </c>
      <c r="M916" s="29">
        <v>0.69696999999999998</v>
      </c>
      <c r="N916" s="30">
        <v>51</v>
      </c>
      <c r="O916" s="30">
        <v>4.78</v>
      </c>
      <c r="P916" s="30">
        <v>477.02</v>
      </c>
      <c r="Q916" s="30">
        <v>45.18</v>
      </c>
      <c r="R916" s="38">
        <v>0.15279999999999999</v>
      </c>
      <c r="S916" s="32">
        <v>-2.6849999999999999E-2</v>
      </c>
      <c r="T916" s="29">
        <v>0.28394999999999998</v>
      </c>
      <c r="U916" s="29">
        <v>-4.9300000000000004E-3</v>
      </c>
      <c r="V916" s="29">
        <v>0.62744999999999995</v>
      </c>
      <c r="W916" s="29">
        <v>5.8819999999999997E-2</v>
      </c>
      <c r="X916" s="30">
        <v>90.39</v>
      </c>
      <c r="Y916" s="29">
        <v>0.23798</v>
      </c>
      <c r="Z916" s="29">
        <v>0.22291</v>
      </c>
      <c r="AA916" s="29">
        <v>0.82699999999999996</v>
      </c>
      <c r="AB916" s="30">
        <v>2</v>
      </c>
      <c r="AC916" s="29">
        <v>0.96667000000000003</v>
      </c>
      <c r="AD916" s="30">
        <v>51</v>
      </c>
      <c r="AE916" s="29">
        <v>1</v>
      </c>
      <c r="AF916" s="33">
        <v>2.4870000000000001</v>
      </c>
      <c r="AG916" s="33">
        <v>2.9329999999999998</v>
      </c>
      <c r="AH916" s="33">
        <v>3.649</v>
      </c>
      <c r="AI916" s="33">
        <v>10.218</v>
      </c>
      <c r="AJ916" s="33">
        <v>5.9349999999999996</v>
      </c>
      <c r="AK916" s="34">
        <v>30.5</v>
      </c>
      <c r="AL916" s="29">
        <v>0.15686</v>
      </c>
      <c r="AM916" s="29">
        <v>0.19608</v>
      </c>
      <c r="AN916" s="50">
        <v>17377</v>
      </c>
      <c r="AO916" s="30">
        <v>93</v>
      </c>
      <c r="AP916" s="29">
        <v>0.37901000000000001</v>
      </c>
      <c r="AQ916" s="29">
        <v>0.79125999999999996</v>
      </c>
      <c r="AR916" s="29">
        <v>0.68100000000000005</v>
      </c>
      <c r="AS916" s="54">
        <v>3</v>
      </c>
      <c r="AT916" s="29">
        <v>0.92857000000000001</v>
      </c>
      <c r="AU916" s="29">
        <v>0.95643</v>
      </c>
      <c r="AV916" s="54">
        <v>2</v>
      </c>
      <c r="AW916" s="29">
        <v>0.96428999999999998</v>
      </c>
    </row>
    <row r="917" spans="1:49" x14ac:dyDescent="0.2">
      <c r="A917" s="17" t="str">
        <f t="shared" si="23"/>
        <v>ERDC</v>
      </c>
      <c r="B917" s="17" t="str">
        <f>IF(AND(OR(NOT(IsForecastDateRestricted),AND(D917&gt;=StartDate,D917&lt;=EndDate)),OR(NOT(IsTargetDateRestricted),AND(F917&gt;=FirstTargetDate,F917&lt;=EndTargetDate)),
OR(AND(Is1Week,E917="1 wk ahead inc death"),AND(Is2Week,E917="2 wk ahead inc death"),AND(Is3Week,E917="3 wk ahead inc death"),AND(Is4Week,E917="4 wk ahead inc death")),
OR(NOT(IsActiveModelsOnly),_xlfn.XLOOKUP(C917,'Model Analyzer'!B$4:B$100,'Model Analyzer'!C$4:C$100))),EvalData!C917,"NA")</f>
        <v>ERDC</v>
      </c>
      <c r="C917" s="17" t="s">
        <v>16</v>
      </c>
      <c r="D917" s="36" t="d">
        <v>2020-08-24</v>
      </c>
      <c r="E917" s="17" t="s">
        <v>37</v>
      </c>
      <c r="F917" s="36" t="d">
        <v>2020-09-12</v>
      </c>
      <c r="G917" s="30">
        <v>6089</v>
      </c>
      <c r="H917" s="32">
        <v>0.30099999999999999</v>
      </c>
      <c r="I917" s="28">
        <v>0.35158</v>
      </c>
      <c r="J917" s="28">
        <v>0.35158</v>
      </c>
      <c r="K917" s="29">
        <v>0</v>
      </c>
      <c r="L917" s="30">
        <v>30</v>
      </c>
      <c r="M917" s="29">
        <v>0.12121</v>
      </c>
      <c r="N917" s="30">
        <v>51</v>
      </c>
      <c r="O917" s="30">
        <v>41.11</v>
      </c>
      <c r="P917" s="30">
        <v>18114.25</v>
      </c>
      <c r="Q917" s="30">
        <v>162</v>
      </c>
      <c r="R917" s="38">
        <v>0.38774999999999998</v>
      </c>
      <c r="S917" s="32">
        <v>0.26444000000000001</v>
      </c>
      <c r="T917" s="29">
        <v>1.42432</v>
      </c>
      <c r="U917" s="29">
        <v>1.2329699999999999</v>
      </c>
      <c r="V917" s="29">
        <v>0.31373000000000001</v>
      </c>
      <c r="W917" s="29">
        <v>0.33333000000000002</v>
      </c>
      <c r="X917" s="30">
        <v>275.2</v>
      </c>
      <c r="Y917" s="29">
        <v>1.4104699999999999</v>
      </c>
      <c r="Z917" s="29">
        <v>0.57508000000000004</v>
      </c>
      <c r="AA917" s="29">
        <v>4.2000000000000003E-2</v>
      </c>
      <c r="AB917" s="30">
        <v>30</v>
      </c>
      <c r="AC917" s="29">
        <v>3.3329999999999999E-2</v>
      </c>
      <c r="AD917" s="30">
        <v>51</v>
      </c>
      <c r="AE917" s="29">
        <v>0.17646999999999999</v>
      </c>
      <c r="AF917" s="33">
        <v>1.105</v>
      </c>
      <c r="AG917" s="33">
        <v>1.1319999999999999</v>
      </c>
      <c r="AH917" s="33">
        <v>1.175</v>
      </c>
      <c r="AI917" s="33">
        <v>1.323</v>
      </c>
      <c r="AJ917" s="33">
        <v>1.325</v>
      </c>
      <c r="AK917" s="34">
        <v>1.6659999999999999</v>
      </c>
      <c r="AL917" s="29">
        <v>0</v>
      </c>
      <c r="AM917" s="29">
        <v>0</v>
      </c>
      <c r="AN917" s="50">
        <v>261517</v>
      </c>
      <c r="AO917" s="30">
        <v>2072.6999999999998</v>
      </c>
      <c r="AP917" s="29">
        <v>0.87922</v>
      </c>
      <c r="AQ917" s="29">
        <v>1</v>
      </c>
      <c r="AR917" s="29">
        <v>0.186</v>
      </c>
      <c r="AS917" s="54">
        <v>24</v>
      </c>
      <c r="AT917" s="29">
        <v>0.17857000000000001</v>
      </c>
      <c r="AU917" s="29">
        <v>0.18576000000000001</v>
      </c>
      <c r="AV917" s="54">
        <v>28</v>
      </c>
      <c r="AW917" s="29">
        <v>3.5709999999999999E-2</v>
      </c>
    </row>
    <row r="918" spans="1:49" x14ac:dyDescent="0.2">
      <c r="A918" s="17" t="str">
        <f t="shared" si="23"/>
        <v>ESG</v>
      </c>
      <c r="B918" s="17" t="str">
        <f>IF(AND(OR(NOT(IsForecastDateRestricted),AND(D918&gt;=StartDate,D918&lt;=EndDate)),OR(NOT(IsTargetDateRestricted),AND(F918&gt;=FirstTargetDate,F918&lt;=EndTargetDate)),
OR(AND(Is1Week,E918="1 wk ahead inc death"),AND(Is2Week,E918="2 wk ahead inc death"),AND(Is3Week,E918="3 wk ahead inc death"),AND(Is4Week,E918="4 wk ahead inc death")),
OR(NOT(IsActiveModelsOnly),_xlfn.XLOOKUP(C918,'Model Analyzer'!B$4:B$100,'Model Analyzer'!C$4:C$100))),EvalData!C918,"NA")</f>
        <v>ESG</v>
      </c>
      <c r="C918" s="17" t="s">
        <v>40</v>
      </c>
      <c r="D918" s="36" t="d">
        <v>2020-08-24</v>
      </c>
      <c r="E918" s="17" t="s">
        <v>37</v>
      </c>
      <c r="F918" s="36" t="d">
        <v>2020-09-12</v>
      </c>
      <c r="G918" s="30">
        <v>-6044</v>
      </c>
      <c r="H918" s="32">
        <v>-0.42899999999999999</v>
      </c>
      <c r="I918" s="28">
        <v>-0.34898000000000001</v>
      </c>
      <c r="J918" s="28">
        <v>-0.53605000000000003</v>
      </c>
      <c r="K918" s="29">
        <v>0</v>
      </c>
      <c r="L918" s="30">
        <v>34</v>
      </c>
      <c r="M918" s="29">
        <v>0</v>
      </c>
      <c r="N918" s="30">
        <v>51</v>
      </c>
      <c r="O918" s="30">
        <v>35.94</v>
      </c>
      <c r="P918" s="30">
        <v>3352.42</v>
      </c>
      <c r="Q918" s="30">
        <v>129.96</v>
      </c>
      <c r="R918" s="38">
        <v>0.51456999999999997</v>
      </c>
      <c r="S918" s="32">
        <v>-0.52883999999999998</v>
      </c>
      <c r="T918" s="29">
        <v>1.0993299999999999</v>
      </c>
      <c r="U918" s="29">
        <v>-0.88251000000000002</v>
      </c>
      <c r="V918" s="29">
        <v>0.25490000000000002</v>
      </c>
      <c r="W918" s="29">
        <v>0.43136999999999998</v>
      </c>
      <c r="X918" s="30">
        <v>241.88</v>
      </c>
      <c r="Y918" s="29">
        <v>0.50177000000000005</v>
      </c>
      <c r="Z918" s="29">
        <v>0.62638000000000005</v>
      </c>
      <c r="AA918" s="29">
        <v>4.8000000000000001E-2</v>
      </c>
      <c r="AB918" s="30">
        <v>29</v>
      </c>
      <c r="AC918" s="29">
        <v>6.6669999999999993E-2</v>
      </c>
      <c r="AD918" s="30">
        <v>51</v>
      </c>
      <c r="AE918" s="29">
        <v>0.13725000000000001</v>
      </c>
      <c r="AF918" s="33">
        <v>1.0569999999999999</v>
      </c>
      <c r="AG918" s="33">
        <v>1.089</v>
      </c>
      <c r="AH918" s="33">
        <v>1.1519999999999999</v>
      </c>
      <c r="AI918" s="33">
        <v>1.3759999999999999</v>
      </c>
      <c r="AJ918" s="33">
        <v>1.3460000000000001</v>
      </c>
      <c r="AK918" s="34">
        <v>1.9</v>
      </c>
      <c r="AL918" s="29">
        <v>0</v>
      </c>
      <c r="AM918" s="29">
        <v>0</v>
      </c>
      <c r="AN918" s="50">
        <v>239764</v>
      </c>
      <c r="AO918" s="30">
        <v>889.4</v>
      </c>
      <c r="AP918" s="29">
        <v>0.86963000000000001</v>
      </c>
      <c r="AQ918" s="29">
        <v>1</v>
      </c>
      <c r="AR918" s="29">
        <v>0.14399999999999999</v>
      </c>
      <c r="AS918" s="54">
        <v>26</v>
      </c>
      <c r="AT918" s="29">
        <v>0.10714</v>
      </c>
      <c r="AU918" s="29">
        <v>0.14448</v>
      </c>
      <c r="AV918" s="54">
        <v>29</v>
      </c>
      <c r="AW918" s="29">
        <v>0</v>
      </c>
    </row>
    <row r="919" spans="1:49" x14ac:dyDescent="0.2">
      <c r="A919" s="17" t="str">
        <f t="shared" si="23"/>
        <v>GT-DeepCOVID</v>
      </c>
      <c r="B919" s="17" t="str">
        <f>IF(AND(OR(NOT(IsForecastDateRestricted),AND(D919&gt;=StartDate,D919&lt;=EndDate)),OR(NOT(IsTargetDateRestricted),AND(F919&gt;=FirstTargetDate,F919&lt;=EndTargetDate)),
OR(AND(Is1Week,E919="1 wk ahead inc death"),AND(Is2Week,E919="2 wk ahead inc death"),AND(Is3Week,E919="3 wk ahead inc death"),AND(Is4Week,E919="4 wk ahead inc death")),
OR(NOT(IsActiveModelsOnly),_xlfn.XLOOKUP(C919,'Model Analyzer'!B$4:B$100,'Model Analyzer'!C$4:C$100))),EvalData!C919,"NA")</f>
        <v>GT-DeepCOVID</v>
      </c>
      <c r="C919" s="17" t="s">
        <v>17</v>
      </c>
      <c r="D919" s="36" t="d">
        <v>2020-08-24</v>
      </c>
      <c r="E919" s="17" t="s">
        <v>37</v>
      </c>
      <c r="F919" s="36" t="d">
        <v>2020-09-12</v>
      </c>
      <c r="G919" s="30">
        <v>741</v>
      </c>
      <c r="H919" s="32">
        <v>4.2000000000000003E-2</v>
      </c>
      <c r="I919" s="28">
        <v>4.2790000000000002E-2</v>
      </c>
      <c r="J919" s="28">
        <v>4.2790000000000002E-2</v>
      </c>
      <c r="K919" s="29">
        <v>1</v>
      </c>
      <c r="L919" s="30">
        <v>9</v>
      </c>
      <c r="M919" s="29">
        <v>0.75758000000000003</v>
      </c>
      <c r="N919" s="30">
        <v>48</v>
      </c>
      <c r="O919" s="30">
        <v>12.24</v>
      </c>
      <c r="P919" s="30">
        <v>1996.26</v>
      </c>
      <c r="Q919" s="30">
        <v>68.25</v>
      </c>
      <c r="R919" s="38">
        <v>0.15543000000000001</v>
      </c>
      <c r="S919" s="32">
        <v>1.3220000000000001E-2</v>
      </c>
      <c r="T919" s="29">
        <v>0.52395000000000003</v>
      </c>
      <c r="U919" s="29">
        <v>0.27800000000000002</v>
      </c>
      <c r="V919" s="29">
        <v>0.54166999999999998</v>
      </c>
      <c r="W919" s="29">
        <v>0.14582999999999999</v>
      </c>
      <c r="X919" s="30">
        <v>161.71</v>
      </c>
      <c r="Y919" s="29">
        <v>0.50492999999999999</v>
      </c>
      <c r="Z919" s="29">
        <v>0.33634999999999998</v>
      </c>
      <c r="AA919" s="29">
        <v>0.51600000000000001</v>
      </c>
      <c r="AB919" s="30">
        <v>11</v>
      </c>
      <c r="AC919" s="29">
        <v>0.66666999999999998</v>
      </c>
      <c r="AD919" s="30">
        <v>48</v>
      </c>
      <c r="AE919" s="29">
        <v>0.95833000000000002</v>
      </c>
      <c r="AF919" s="33">
        <v>2.3849999999999998</v>
      </c>
      <c r="AG919" s="33">
        <v>2.992</v>
      </c>
      <c r="AH919" s="33">
        <v>5.3490000000000002</v>
      </c>
      <c r="AI919" s="33">
        <v>35.915999999999997</v>
      </c>
      <c r="AJ919" s="33">
        <v>15.016</v>
      </c>
      <c r="AK919" s="34">
        <v>41.7</v>
      </c>
      <c r="AL919" s="29">
        <v>0.22917000000000001</v>
      </c>
      <c r="AM919" s="29">
        <v>0.33333000000000002</v>
      </c>
      <c r="AN919" s="50">
        <v>33034</v>
      </c>
      <c r="AO919" s="30">
        <v>131.5</v>
      </c>
      <c r="AP919" s="29">
        <v>0.31668000000000002</v>
      </c>
      <c r="AQ919" s="29">
        <v>0.66113</v>
      </c>
      <c r="AR919" s="29">
        <v>0.39200000000000002</v>
      </c>
      <c r="AS919" s="54">
        <v>12</v>
      </c>
      <c r="AT919" s="29">
        <v>0.60714000000000001</v>
      </c>
      <c r="AU919" s="29">
        <v>0.83309999999999995</v>
      </c>
      <c r="AV919" s="54">
        <v>12</v>
      </c>
      <c r="AW919" s="29">
        <v>0.60714000000000001</v>
      </c>
    </row>
    <row r="920" spans="1:49" x14ac:dyDescent="0.2">
      <c r="A920" s="17" t="str">
        <f t="shared" si="23"/>
        <v>IHME</v>
      </c>
      <c r="B920" s="17" t="str">
        <f>IF(AND(OR(NOT(IsForecastDateRestricted),AND(D920&gt;=StartDate,D920&lt;=EndDate)),OR(NOT(IsTargetDateRestricted),AND(F920&gt;=FirstTargetDate,F920&lt;=EndTargetDate)),
OR(AND(Is1Week,E920="1 wk ahead inc death"),AND(Is2Week,E920="2 wk ahead inc death"),AND(Is3Week,E920="3 wk ahead inc death"),AND(Is4Week,E920="4 wk ahead inc death")),
OR(NOT(IsActiveModelsOnly),_xlfn.XLOOKUP(C920,'Model Analyzer'!B$4:B$100,'Model Analyzer'!C$4:C$100))),EvalData!C920,"NA")</f>
        <v>IHME</v>
      </c>
      <c r="C920" s="17" t="s">
        <v>18</v>
      </c>
      <c r="D920" s="36" t="d">
        <v>2020-08-24</v>
      </c>
      <c r="E920" s="17" t="s">
        <v>37</v>
      </c>
      <c r="F920" s="36" t="d">
        <v>2020-09-12</v>
      </c>
      <c r="G920" s="30">
        <v>4994</v>
      </c>
      <c r="H920" s="32">
        <v>0.253</v>
      </c>
      <c r="I920" s="28">
        <v>0.28835</v>
      </c>
      <c r="J920" s="28">
        <v>0.28835</v>
      </c>
      <c r="K920" s="29">
        <v>0</v>
      </c>
      <c r="L920" s="30">
        <v>26</v>
      </c>
      <c r="M920" s="29">
        <v>0.24242</v>
      </c>
      <c r="N920" s="30">
        <v>51</v>
      </c>
      <c r="O920" s="30">
        <v>22.06</v>
      </c>
      <c r="P920" s="30">
        <v>5147.8599999999997</v>
      </c>
      <c r="Q920" s="30">
        <v>156.49</v>
      </c>
      <c r="R920" s="38">
        <v>0.25899</v>
      </c>
      <c r="S920" s="32">
        <v>-4.4450000000000003E-2</v>
      </c>
      <c r="T920" s="29">
        <v>0.83377999999999997</v>
      </c>
      <c r="U920" s="29">
        <v>-0.29175000000000001</v>
      </c>
      <c r="V920" s="29">
        <v>0.41176000000000001</v>
      </c>
      <c r="W920" s="29">
        <v>0.13725000000000001</v>
      </c>
      <c r="X920" s="30">
        <v>433.02</v>
      </c>
      <c r="Y920" s="29">
        <v>0.45674999999999999</v>
      </c>
      <c r="Z920" s="29">
        <v>0.40582000000000001</v>
      </c>
      <c r="AA920" s="29">
        <v>0.26600000000000001</v>
      </c>
      <c r="AB920" s="30">
        <v>22</v>
      </c>
      <c r="AC920" s="29">
        <v>0.3</v>
      </c>
      <c r="AD920" s="30">
        <v>51</v>
      </c>
      <c r="AE920" s="29">
        <v>0.78430999999999995</v>
      </c>
      <c r="AF920" s="33">
        <v>2.2320000000000002</v>
      </c>
      <c r="AG920" s="33">
        <v>2.5299999999999998</v>
      </c>
      <c r="AH920" s="33">
        <v>3.05</v>
      </c>
      <c r="AI920" s="33">
        <v>4.0709999999999997</v>
      </c>
      <c r="AJ920" s="33">
        <v>4.7450000000000001</v>
      </c>
      <c r="AK920" s="34">
        <v>7.35</v>
      </c>
      <c r="AL920" s="29">
        <v>0.19608</v>
      </c>
      <c r="AM920" s="29">
        <v>1.9609999999999999E-2</v>
      </c>
      <c r="AN920" s="50">
        <v>107008</v>
      </c>
      <c r="AO920" s="30">
        <v>228.8</v>
      </c>
      <c r="AP920" s="29">
        <v>0.45984999999999998</v>
      </c>
      <c r="AQ920" s="29">
        <v>0.96001000000000003</v>
      </c>
      <c r="AR920" s="29">
        <v>0.59899999999999998</v>
      </c>
      <c r="AS920" s="54">
        <v>5</v>
      </c>
      <c r="AT920" s="29">
        <v>0.85714000000000001</v>
      </c>
      <c r="AU920" s="29">
        <v>0.82399</v>
      </c>
      <c r="AV920" s="54">
        <v>13</v>
      </c>
      <c r="AW920" s="29">
        <v>0.57142999999999999</v>
      </c>
    </row>
    <row r="921" spans="1:49" x14ac:dyDescent="0.2">
      <c r="A921" s="17" t="str">
        <f t="shared" si="23"/>
        <v>ISU</v>
      </c>
      <c r="B921" s="17" t="str">
        <f>IF(AND(OR(NOT(IsForecastDateRestricted),AND(D921&gt;=StartDate,D921&lt;=EndDate)),OR(NOT(IsTargetDateRestricted),AND(F921&gt;=FirstTargetDate,F921&lt;=EndTargetDate)),
OR(AND(Is1Week,E921="1 wk ahead inc death"),AND(Is2Week,E921="2 wk ahead inc death"),AND(Is3Week,E921="3 wk ahead inc death"),AND(Is4Week,E921="4 wk ahead inc death")),
OR(NOT(IsActiveModelsOnly),_xlfn.XLOOKUP(C921,'Model Analyzer'!B$4:B$100,'Model Analyzer'!C$4:C$100))),EvalData!C921,"NA")</f>
        <v>ISU</v>
      </c>
      <c r="C921" s="17" t="s">
        <v>41</v>
      </c>
      <c r="D921" s="36" t="d">
        <v>2020-08-24</v>
      </c>
      <c r="E921" s="17" t="s">
        <v>37</v>
      </c>
      <c r="F921" s="36" t="d">
        <v>2020-09-12</v>
      </c>
      <c r="G921" s="30">
        <v>1257</v>
      </c>
      <c r="H921" s="32">
        <v>7.0000000000000007E-2</v>
      </c>
      <c r="I921" s="28">
        <v>7.2580000000000006E-2</v>
      </c>
      <c r="J921" s="28">
        <v>7.2580000000000006E-2</v>
      </c>
      <c r="K921" s="29">
        <v>0.9</v>
      </c>
      <c r="L921" s="30">
        <v>14</v>
      </c>
      <c r="M921" s="29">
        <v>0.60606000000000004</v>
      </c>
      <c r="N921" s="30">
        <v>49</v>
      </c>
      <c r="O921" s="30">
        <v>11.77</v>
      </c>
      <c r="P921" s="30">
        <v>2992.5</v>
      </c>
      <c r="Q921" s="30">
        <v>124.18</v>
      </c>
      <c r="R921" s="38">
        <v>0.29774</v>
      </c>
      <c r="S921" s="32">
        <v>-7.6230000000000006E-2</v>
      </c>
      <c r="T921" s="29">
        <v>0.55735999999999997</v>
      </c>
      <c r="U921" s="29">
        <v>7.7359999999999998E-2</v>
      </c>
      <c r="V921" s="29">
        <v>0.24490000000000001</v>
      </c>
      <c r="W921" s="29">
        <v>0.10204000000000001</v>
      </c>
      <c r="X921" s="30">
        <v>286.62</v>
      </c>
      <c r="Y921" s="29">
        <v>0.46990999999999999</v>
      </c>
      <c r="Z921" s="29">
        <v>0.37997999999999998</v>
      </c>
      <c r="AA921" s="29">
        <v>0.27400000000000002</v>
      </c>
      <c r="AB921" s="30">
        <v>20</v>
      </c>
      <c r="AC921" s="29">
        <v>0.36667</v>
      </c>
      <c r="AD921" s="30">
        <v>49</v>
      </c>
      <c r="AE921" s="29">
        <v>0.53061000000000003</v>
      </c>
      <c r="AF921" s="33">
        <v>1.4330000000000001</v>
      </c>
      <c r="AG921" s="33">
        <v>1.619</v>
      </c>
      <c r="AH921" s="33">
        <v>2</v>
      </c>
      <c r="AI921" s="33">
        <v>3.621</v>
      </c>
      <c r="AJ921" s="33">
        <v>2.5939999999999999</v>
      </c>
      <c r="AK921" s="34">
        <v>5.0220000000000002</v>
      </c>
      <c r="AL921" s="29">
        <v>4.0820000000000002E-2</v>
      </c>
      <c r="AM921" s="29">
        <v>6.1219999999999997E-2</v>
      </c>
      <c r="AN921" s="50">
        <v>122033</v>
      </c>
      <c r="AO921" s="30">
        <v>254.5</v>
      </c>
      <c r="AP921" s="29">
        <v>0.63282000000000005</v>
      </c>
      <c r="AQ921" s="29">
        <v>1</v>
      </c>
      <c r="AR921" s="29">
        <v>0.433</v>
      </c>
      <c r="AS921" s="54">
        <v>10</v>
      </c>
      <c r="AT921" s="29">
        <v>0.67857000000000001</v>
      </c>
      <c r="AU921" s="29">
        <v>0.53664000000000001</v>
      </c>
      <c r="AV921" s="54">
        <v>20</v>
      </c>
      <c r="AW921" s="29">
        <v>0.32142999999999999</v>
      </c>
    </row>
    <row r="922" spans="1:49" x14ac:dyDescent="0.2">
      <c r="A922" s="17" t="str">
        <f t="shared" si="23"/>
        <v>JCB</v>
      </c>
      <c r="B922" s="17" t="str">
        <f>IF(AND(OR(NOT(IsForecastDateRestricted),AND(D922&gt;=StartDate,D922&lt;=EndDate)),OR(NOT(IsTargetDateRestricted),AND(F922&gt;=FirstTargetDate,F922&lt;=EndTargetDate)),
OR(AND(Is1Week,E922="1 wk ahead inc death"),AND(Is2Week,E922="2 wk ahead inc death"),AND(Is3Week,E922="3 wk ahead inc death"),AND(Is4Week,E922="4 wk ahead inc death")),
OR(NOT(IsActiveModelsOnly),_xlfn.XLOOKUP(C922,'Model Analyzer'!B$4:B$100,'Model Analyzer'!C$4:C$100))),EvalData!C922,"NA")</f>
        <v>JCB</v>
      </c>
      <c r="C922" s="17" t="s">
        <v>45</v>
      </c>
      <c r="D922" s="36" t="d">
        <v>2020-08-24</v>
      </c>
      <c r="E922" s="17" t="s">
        <v>37</v>
      </c>
      <c r="F922" s="36" t="d">
        <v>2020-09-12</v>
      </c>
      <c r="G922" s="30">
        <v>1137</v>
      </c>
      <c r="H922" s="32">
        <v>6.4000000000000001E-2</v>
      </c>
      <c r="I922" s="28">
        <v>6.565E-2</v>
      </c>
      <c r="J922" s="28">
        <v>6.565E-2</v>
      </c>
      <c r="K922" s="29">
        <v>0.9</v>
      </c>
      <c r="L922" s="30">
        <v>12</v>
      </c>
      <c r="M922" s="29">
        <v>0.66666999999999998</v>
      </c>
      <c r="N922" s="30">
        <v>51</v>
      </c>
      <c r="O922" s="30">
        <v>3.94</v>
      </c>
      <c r="P922" s="30">
        <v>717.56</v>
      </c>
      <c r="Q922" s="30">
        <v>53.73</v>
      </c>
      <c r="R922" s="38">
        <v>0.13894000000000001</v>
      </c>
      <c r="S922" s="32">
        <v>-2.198E-2</v>
      </c>
      <c r="T922" s="29">
        <v>0.25329000000000002</v>
      </c>
      <c r="U922" s="29">
        <v>4.4540000000000003E-2</v>
      </c>
      <c r="V922" s="29">
        <v>0.68627000000000005</v>
      </c>
      <c r="W922" s="29">
        <v>0</v>
      </c>
      <c r="X922" s="30">
        <v>145.41</v>
      </c>
      <c r="Y922" s="29">
        <v>0.24682999999999999</v>
      </c>
      <c r="Z922" s="29">
        <v>0.23052</v>
      </c>
      <c r="AA922" s="29">
        <v>0.879</v>
      </c>
      <c r="AB922" s="30">
        <v>1</v>
      </c>
      <c r="AC922" s="29">
        <v>1</v>
      </c>
    </row>
    <row r="923" spans="1:49" x14ac:dyDescent="0.2">
      <c r="A923" s="17" t="str">
        <f t="shared" si="23"/>
        <v>JHU</v>
      </c>
      <c r="B923" s="17" t="str">
        <f>IF(AND(OR(NOT(IsForecastDateRestricted),AND(D923&gt;=StartDate,D923&lt;=EndDate)),OR(NOT(IsTargetDateRestricted),AND(F923&gt;=FirstTargetDate,F923&lt;=EndTargetDate)),
OR(AND(Is1Week,E923="1 wk ahead inc death"),AND(Is2Week,E923="2 wk ahead inc death"),AND(Is3Week,E923="3 wk ahead inc death"),AND(Is4Week,E923="4 wk ahead inc death")),
OR(NOT(IsActiveModelsOnly),_xlfn.XLOOKUP(C923,'Model Analyzer'!B$4:B$100,'Model Analyzer'!C$4:C$100))),EvalData!C923,"NA")</f>
        <v>JHU</v>
      </c>
      <c r="C923" s="17" t="s">
        <v>19</v>
      </c>
      <c r="D923" s="36" t="d">
        <v>2020-08-24</v>
      </c>
      <c r="E923" s="17" t="s">
        <v>37</v>
      </c>
      <c r="F923" s="36" t="d">
        <v>2020-09-12</v>
      </c>
      <c r="G923" s="30">
        <v>5347</v>
      </c>
      <c r="H923" s="32">
        <v>0.26900000000000002</v>
      </c>
      <c r="I923" s="28">
        <v>0.30874000000000001</v>
      </c>
      <c r="J923" s="28">
        <v>0.30874000000000001</v>
      </c>
      <c r="K923" s="29">
        <v>0</v>
      </c>
      <c r="L923" s="30">
        <v>28</v>
      </c>
      <c r="M923" s="29">
        <v>0.18182000000000001</v>
      </c>
      <c r="N923" s="30">
        <v>51</v>
      </c>
      <c r="O923" s="30">
        <v>26.54</v>
      </c>
      <c r="P923" s="30">
        <v>4777.05</v>
      </c>
      <c r="Q923" s="30">
        <v>131.02000000000001</v>
      </c>
      <c r="R923" s="38">
        <v>0.34056999999999998</v>
      </c>
      <c r="S923" s="32">
        <v>0.38192999999999999</v>
      </c>
      <c r="T923" s="29">
        <v>1.02681</v>
      </c>
      <c r="U923" s="29">
        <v>0.97436</v>
      </c>
      <c r="V923" s="29">
        <v>0.25490000000000002</v>
      </c>
      <c r="W923" s="29">
        <v>0.25490000000000002</v>
      </c>
      <c r="X923" s="30">
        <v>225.93</v>
      </c>
      <c r="Y923" s="29">
        <v>1.0404899999999999</v>
      </c>
      <c r="Z923" s="29">
        <v>0.50641000000000003</v>
      </c>
      <c r="AA923" s="29">
        <v>3.4000000000000002E-2</v>
      </c>
      <c r="AB923" s="30">
        <v>31</v>
      </c>
      <c r="AC923" s="29">
        <v>0</v>
      </c>
      <c r="AD923" s="30">
        <v>51</v>
      </c>
      <c r="AE923" s="29">
        <v>0.98038999999999998</v>
      </c>
      <c r="AF923" s="33">
        <v>2.5649999999999999</v>
      </c>
      <c r="AG923" s="33">
        <v>3.855</v>
      </c>
      <c r="AH923" s="33">
        <v>8.3460000000000001</v>
      </c>
      <c r="AI923" s="33">
        <v>70.108999999999995</v>
      </c>
      <c r="AJ923" s="33">
        <v>17.861000000000001</v>
      </c>
      <c r="AK923" s="34">
        <v>220</v>
      </c>
      <c r="AL923" s="29">
        <v>0.33333000000000002</v>
      </c>
      <c r="AM923" s="29">
        <v>0.37254999999999999</v>
      </c>
      <c r="AN923" s="50">
        <v>35441</v>
      </c>
      <c r="AO923" s="30">
        <v>317.39999999999998</v>
      </c>
      <c r="AP923" s="29">
        <v>0.25398999999999999</v>
      </c>
      <c r="AQ923" s="29">
        <v>0.53025</v>
      </c>
      <c r="AR923" s="29">
        <v>0.28899999999999998</v>
      </c>
      <c r="AS923" s="54">
        <v>19</v>
      </c>
      <c r="AT923" s="29">
        <v>0.35714000000000001</v>
      </c>
      <c r="AU923" s="29">
        <v>0.77934000000000003</v>
      </c>
      <c r="AV923" s="54">
        <v>14</v>
      </c>
      <c r="AW923" s="29">
        <v>0.53571000000000002</v>
      </c>
    </row>
    <row r="924" spans="1:49" x14ac:dyDescent="0.2">
      <c r="A924" s="17" t="str">
        <f t="shared" si="23"/>
        <v>Karlen</v>
      </c>
      <c r="B924" s="17" t="str">
        <f>IF(AND(OR(NOT(IsForecastDateRestricted),AND(D924&gt;=StartDate,D924&lt;=EndDate)),OR(NOT(IsTargetDateRestricted),AND(F924&gt;=FirstTargetDate,F924&lt;=EndTargetDate)),
OR(AND(Is1Week,E924="1 wk ahead inc death"),AND(Is2Week,E924="2 wk ahead inc death"),AND(Is3Week,E924="3 wk ahead inc death"),AND(Is4Week,E924="4 wk ahead inc death")),
OR(NOT(IsActiveModelsOnly),_xlfn.XLOOKUP(C924,'Model Analyzer'!B$4:B$100,'Model Analyzer'!C$4:C$100))),EvalData!C924,"NA")</f>
        <v>Karlen</v>
      </c>
      <c r="C924" s="17" t="s">
        <v>46</v>
      </c>
      <c r="D924" s="36" t="d">
        <v>2020-08-24</v>
      </c>
      <c r="E924" s="17" t="s">
        <v>37</v>
      </c>
      <c r="F924" s="36" t="d">
        <v>2020-09-12</v>
      </c>
      <c r="G924" s="30">
        <v>1552</v>
      </c>
      <c r="H924" s="32">
        <v>8.5999999999999993E-2</v>
      </c>
      <c r="I924" s="28">
        <v>8.9609999999999995E-2</v>
      </c>
      <c r="J924" s="28">
        <v>8.9609999999999995E-2</v>
      </c>
      <c r="K924" s="29">
        <v>0.9</v>
      </c>
      <c r="L924" s="30">
        <v>17</v>
      </c>
      <c r="M924" s="29">
        <v>0.51515</v>
      </c>
      <c r="N924" s="30">
        <v>51</v>
      </c>
      <c r="O924" s="30">
        <v>3.49</v>
      </c>
      <c r="P924" s="30">
        <v>1398.03</v>
      </c>
      <c r="Q924" s="30">
        <v>76.88</v>
      </c>
      <c r="R924" s="38">
        <v>0.15493999999999999</v>
      </c>
      <c r="S924" s="32">
        <v>-5.015E-2</v>
      </c>
      <c r="T924" s="29">
        <v>0.2402</v>
      </c>
      <c r="U924" s="29">
        <v>-1.9499999999999999E-3</v>
      </c>
      <c r="V924" s="29">
        <v>0.62744999999999995</v>
      </c>
      <c r="W924" s="29">
        <v>1.9609999999999999E-2</v>
      </c>
      <c r="X924" s="30">
        <v>220.91</v>
      </c>
      <c r="Y924" s="29">
        <v>0.21140999999999999</v>
      </c>
      <c r="Z924" s="29">
        <v>0.19707</v>
      </c>
      <c r="AA924" s="29">
        <v>0.78</v>
      </c>
      <c r="AB924" s="30">
        <v>4</v>
      </c>
      <c r="AC924" s="29">
        <v>0.9</v>
      </c>
      <c r="AD924" s="30">
        <v>51</v>
      </c>
      <c r="AE924" s="29">
        <v>0.98038999999999998</v>
      </c>
      <c r="AF924" s="33">
        <v>2.1549999999999998</v>
      </c>
      <c r="AG924" s="33">
        <v>2.706</v>
      </c>
      <c r="AH924" s="33">
        <v>3.7290000000000001</v>
      </c>
      <c r="AI924" s="33">
        <v>31.827000000000002</v>
      </c>
      <c r="AJ924" s="33">
        <v>9.1389999999999993</v>
      </c>
      <c r="AK924" s="34">
        <v>64</v>
      </c>
      <c r="AL924" s="29">
        <v>0.17646999999999999</v>
      </c>
      <c r="AM924" s="29">
        <v>0.21568999999999999</v>
      </c>
      <c r="AN924" s="50">
        <v>20454</v>
      </c>
      <c r="AO924" s="30">
        <v>117</v>
      </c>
      <c r="AP924" s="29">
        <v>0.37158999999999998</v>
      </c>
      <c r="AQ924" s="29">
        <v>0.77576999999999996</v>
      </c>
      <c r="AR924" s="29">
        <v>0.61899999999999999</v>
      </c>
      <c r="AS924" s="54">
        <v>4</v>
      </c>
      <c r="AT924" s="29">
        <v>0.89285999999999999</v>
      </c>
      <c r="AU924" s="29">
        <v>0.94972000000000001</v>
      </c>
      <c r="AV924" s="54">
        <v>3</v>
      </c>
      <c r="AW924" s="29">
        <v>0.92857000000000001</v>
      </c>
    </row>
    <row r="925" spans="1:49" x14ac:dyDescent="0.2">
      <c r="A925" s="17" t="str">
        <f t="shared" si="23"/>
        <v>LANL</v>
      </c>
      <c r="B925" s="17" t="str">
        <f>IF(AND(OR(NOT(IsForecastDateRestricted),AND(D925&gt;=StartDate,D925&lt;=EndDate)),OR(NOT(IsTargetDateRestricted),AND(F925&gt;=FirstTargetDate,F925&lt;=EndTargetDate)),
OR(AND(Is1Week,E925="1 wk ahead inc death"),AND(Is2Week,E925="2 wk ahead inc death"),AND(Is3Week,E925="3 wk ahead inc death"),AND(Is4Week,E925="4 wk ahead inc death")),
OR(NOT(IsActiveModelsOnly),_xlfn.XLOOKUP(C925,'Model Analyzer'!B$4:B$100,'Model Analyzer'!C$4:C$100))),EvalData!C925,"NA")</f>
        <v>LANL</v>
      </c>
      <c r="C925" s="17" t="s">
        <v>20</v>
      </c>
      <c r="D925" s="36" t="d">
        <v>2020-08-24</v>
      </c>
      <c r="E925" s="17" t="s">
        <v>37</v>
      </c>
      <c r="F925" s="36" t="d">
        <v>2020-09-12</v>
      </c>
      <c r="G925" s="30">
        <v>-4446</v>
      </c>
      <c r="H925" s="32">
        <v>-0.29699999999999999</v>
      </c>
      <c r="I925" s="28">
        <v>-0.25670999999999999</v>
      </c>
      <c r="J925" s="28">
        <v>-0.34537000000000001</v>
      </c>
      <c r="K925" s="29">
        <v>0</v>
      </c>
      <c r="L925" s="30">
        <v>29</v>
      </c>
      <c r="M925" s="29">
        <v>0.15151999999999999</v>
      </c>
      <c r="N925" s="30">
        <v>51</v>
      </c>
      <c r="O925" s="30">
        <v>19.75</v>
      </c>
      <c r="P925" s="30">
        <v>1728.78</v>
      </c>
      <c r="Q925" s="30">
        <v>92.9</v>
      </c>
      <c r="R925" s="38">
        <v>0.36506</v>
      </c>
      <c r="S925" s="32">
        <v>-0.36326999999999998</v>
      </c>
      <c r="T925" s="29">
        <v>0.76253000000000004</v>
      </c>
      <c r="U925" s="29">
        <v>-0.73380999999999996</v>
      </c>
      <c r="V925" s="29">
        <v>0.29411999999999999</v>
      </c>
      <c r="W925" s="29">
        <v>0.25490000000000002</v>
      </c>
      <c r="X925" s="30">
        <v>188.64</v>
      </c>
      <c r="Y925" s="29">
        <v>0.33986</v>
      </c>
      <c r="Z925" s="29">
        <v>0.45101000000000002</v>
      </c>
      <c r="AA925" s="29">
        <v>0.184</v>
      </c>
      <c r="AB925" s="30">
        <v>26</v>
      </c>
      <c r="AC925" s="29">
        <v>0.16667000000000001</v>
      </c>
      <c r="AD925" s="30">
        <v>51</v>
      </c>
      <c r="AE925" s="29">
        <v>1</v>
      </c>
      <c r="AF925" s="33">
        <v>7.476</v>
      </c>
      <c r="AG925" s="33">
        <v>10.321999999999999</v>
      </c>
      <c r="AH925" s="33">
        <v>17.524000000000001</v>
      </c>
      <c r="AI925" s="33">
        <v>38.841999999999999</v>
      </c>
      <c r="AJ925" s="33">
        <v>45.25</v>
      </c>
      <c r="AK925" s="34">
        <v>86</v>
      </c>
      <c r="AL925" s="29">
        <v>0.27450999999999998</v>
      </c>
      <c r="AM925" s="29">
        <v>0.72548999999999997</v>
      </c>
      <c r="AN925" s="50">
        <v>27611</v>
      </c>
      <c r="AO925" s="30">
        <v>149.6</v>
      </c>
      <c r="AP925" s="29">
        <v>0.11926</v>
      </c>
      <c r="AQ925" s="29">
        <v>0.24898000000000001</v>
      </c>
      <c r="AR925" s="29">
        <v>0</v>
      </c>
      <c r="AS925" s="54">
        <v>28</v>
      </c>
      <c r="AT925" s="29">
        <v>3.5709999999999999E-2</v>
      </c>
      <c r="AU925" s="29">
        <v>0.43597000000000002</v>
      </c>
      <c r="AV925" s="54">
        <v>24</v>
      </c>
      <c r="AW925" s="29">
        <v>0.17857000000000001</v>
      </c>
    </row>
    <row r="926" spans="1:49" x14ac:dyDescent="0.2">
      <c r="A926" s="17" t="str">
        <f t="shared" si="23"/>
        <v>LNQ</v>
      </c>
      <c r="B926" s="17" t="str">
        <f>IF(AND(OR(NOT(IsForecastDateRestricted),AND(D926&gt;=StartDate,D926&lt;=EndDate)),OR(NOT(IsTargetDateRestricted),AND(F926&gt;=FirstTargetDate,F926&lt;=EndTargetDate)),
OR(AND(Is1Week,E926="1 wk ahead inc death"),AND(Is2Week,E926="2 wk ahead inc death"),AND(Is3Week,E926="3 wk ahead inc death"),AND(Is4Week,E926="4 wk ahead inc death")),
OR(NOT(IsActiveModelsOnly),_xlfn.XLOOKUP(C926,'Model Analyzer'!B$4:B$100,'Model Analyzer'!C$4:C$100))),EvalData!C926,"NA")</f>
        <v>LNQ</v>
      </c>
      <c r="C926" s="17" t="s">
        <v>47</v>
      </c>
      <c r="D926" s="36" t="d">
        <v>2020-08-24</v>
      </c>
      <c r="E926" s="17" t="s">
        <v>37</v>
      </c>
      <c r="F926" s="36" t="d">
        <v>2020-09-12</v>
      </c>
      <c r="G926" s="30">
        <v>337</v>
      </c>
      <c r="H926" s="32">
        <v>1.9E-2</v>
      </c>
      <c r="I926" s="28">
        <v>1.9460000000000002E-2</v>
      </c>
      <c r="J926" s="28">
        <v>1.9460000000000002E-2</v>
      </c>
      <c r="K926" s="29">
        <v>1</v>
      </c>
      <c r="L926" s="30">
        <v>6</v>
      </c>
      <c r="M926" s="29">
        <v>0.84848000000000001</v>
      </c>
      <c r="N926" s="30">
        <v>51</v>
      </c>
      <c r="O926" s="30">
        <v>13.79</v>
      </c>
      <c r="P926" s="30">
        <v>609.29</v>
      </c>
      <c r="Q926" s="30">
        <v>46.65</v>
      </c>
      <c r="R926" s="38">
        <v>0.23451</v>
      </c>
      <c r="S926" s="32">
        <v>-0.25772</v>
      </c>
      <c r="T926" s="29">
        <v>0.57745999999999997</v>
      </c>
      <c r="U926" s="29">
        <v>-0.53244999999999998</v>
      </c>
      <c r="V926" s="29">
        <v>0.39216000000000001</v>
      </c>
      <c r="W926" s="29">
        <v>0.15686</v>
      </c>
      <c r="X926" s="30">
        <v>69.42</v>
      </c>
      <c r="Y926" s="29">
        <v>0.28358</v>
      </c>
      <c r="Z926" s="29">
        <v>0.35993999999999998</v>
      </c>
      <c r="AA926" s="29">
        <v>0.42699999999999999</v>
      </c>
      <c r="AB926" s="30">
        <v>16</v>
      </c>
      <c r="AC926" s="29">
        <v>0.5</v>
      </c>
      <c r="AD926" s="30">
        <v>51</v>
      </c>
      <c r="AE926" s="29">
        <v>1</v>
      </c>
      <c r="AF926" s="33">
        <v>11.42</v>
      </c>
      <c r="AG926" s="33">
        <v>17.074000000000002</v>
      </c>
      <c r="AH926" s="33">
        <v>35.533000000000001</v>
      </c>
      <c r="AI926" s="33">
        <v>104.544</v>
      </c>
      <c r="AJ926" s="33">
        <v>139.667</v>
      </c>
      <c r="AK926" s="34">
        <v>284</v>
      </c>
      <c r="AL926" s="29">
        <v>7.843E-2</v>
      </c>
      <c r="AM926" s="29">
        <v>0.92157</v>
      </c>
      <c r="AN926" s="50">
        <v>36165</v>
      </c>
      <c r="AO926" s="30">
        <v>230.2</v>
      </c>
      <c r="AP926" s="29">
        <v>7.1309999999999998E-2</v>
      </c>
      <c r="AQ926" s="29">
        <v>0.14887</v>
      </c>
      <c r="AR926" s="29">
        <v>0</v>
      </c>
      <c r="AS926" s="54">
        <v>28</v>
      </c>
      <c r="AT926" s="29">
        <v>3.5709999999999999E-2</v>
      </c>
      <c r="AU926" s="29">
        <v>0.27557999999999999</v>
      </c>
      <c r="AV926" s="54">
        <v>27</v>
      </c>
      <c r="AW926" s="29">
        <v>7.1429999999999993E-2</v>
      </c>
    </row>
    <row r="927" spans="1:49" x14ac:dyDescent="0.2">
      <c r="A927" s="17" t="str">
        <f t="shared" si="23"/>
        <v>LSHTM</v>
      </c>
      <c r="B927" s="17" t="str">
        <f>IF(AND(OR(NOT(IsForecastDateRestricted),AND(D927&gt;=StartDate,D927&lt;=EndDate)),OR(NOT(IsTargetDateRestricted),AND(F927&gt;=FirstTargetDate,F927&lt;=EndTargetDate)),
OR(AND(Is1Week,E927="1 wk ahead inc death"),AND(Is2Week,E927="2 wk ahead inc death"),AND(Is3Week,E927="3 wk ahead inc death"),AND(Is4Week,E927="4 wk ahead inc death")),
OR(NOT(IsActiveModelsOnly),_xlfn.XLOOKUP(C927,'Model Analyzer'!B$4:B$100,'Model Analyzer'!C$4:C$100))),EvalData!C927,"NA")</f>
        <v>LSHTM</v>
      </c>
      <c r="C927" s="17" t="s">
        <v>21</v>
      </c>
      <c r="D927" s="36" t="d">
        <v>2020-08-24</v>
      </c>
      <c r="E927" s="17" t="s">
        <v>37</v>
      </c>
      <c r="F927" s="36" t="d">
        <v>2020-09-12</v>
      </c>
      <c r="G927" s="30">
        <v>873</v>
      </c>
      <c r="H927" s="32">
        <v>4.9000000000000002E-2</v>
      </c>
      <c r="I927" s="28">
        <v>5.0410000000000003E-2</v>
      </c>
      <c r="J927" s="28">
        <v>5.0410000000000003E-2</v>
      </c>
      <c r="K927" s="29">
        <v>1</v>
      </c>
      <c r="L927" s="30">
        <v>10</v>
      </c>
      <c r="M927" s="29">
        <v>0.72726999999999997</v>
      </c>
      <c r="N927" s="30">
        <v>48</v>
      </c>
      <c r="O927" s="30">
        <v>24.23</v>
      </c>
      <c r="P927" s="30">
        <v>1413.81</v>
      </c>
      <c r="Q927" s="30">
        <v>84.19</v>
      </c>
      <c r="R927" s="38">
        <v>0.23493</v>
      </c>
      <c r="S927" s="32">
        <v>-0.11939</v>
      </c>
      <c r="T927" s="29">
        <v>0.83774999999999999</v>
      </c>
      <c r="U927" s="29">
        <v>-0.57584999999999997</v>
      </c>
      <c r="V927" s="29">
        <v>0.47916999999999998</v>
      </c>
      <c r="W927" s="29">
        <v>0.16667000000000001</v>
      </c>
      <c r="X927" s="30">
        <v>179.67</v>
      </c>
      <c r="Y927" s="29">
        <v>0.32721</v>
      </c>
      <c r="Z927" s="29">
        <v>0.37605</v>
      </c>
      <c r="AA927" s="29">
        <v>0.28599999999999998</v>
      </c>
      <c r="AB927" s="30">
        <v>19</v>
      </c>
      <c r="AC927" s="29">
        <v>0.4</v>
      </c>
      <c r="AD927" s="30">
        <v>48</v>
      </c>
      <c r="AE927" s="29">
        <v>0.97916999999999998</v>
      </c>
      <c r="AF927" s="33">
        <v>2.8929999999999998</v>
      </c>
      <c r="AG927" s="33">
        <v>5.101</v>
      </c>
      <c r="AH927" s="33">
        <v>10.179</v>
      </c>
      <c r="AI927" s="33">
        <v>106.169</v>
      </c>
      <c r="AJ927" s="33">
        <v>56.75</v>
      </c>
      <c r="AK927" s="34">
        <v>383.3</v>
      </c>
      <c r="AL927" s="29">
        <v>0.27083000000000002</v>
      </c>
      <c r="AM927" s="29">
        <v>0.5</v>
      </c>
      <c r="AN927" s="50">
        <v>32184</v>
      </c>
      <c r="AO927" s="30">
        <v>157.30000000000001</v>
      </c>
      <c r="AP927" s="29">
        <v>0.21573999999999999</v>
      </c>
      <c r="AQ927" s="29">
        <v>0.45040000000000002</v>
      </c>
      <c r="AR927" s="29">
        <v>0.20599999999999999</v>
      </c>
      <c r="AS927" s="54">
        <v>22</v>
      </c>
      <c r="AT927" s="29">
        <v>0.25</v>
      </c>
      <c r="AU927" s="29">
        <v>0.65688000000000002</v>
      </c>
      <c r="AV927" s="54">
        <v>16</v>
      </c>
      <c r="AW927" s="29">
        <v>0.46428999999999998</v>
      </c>
    </row>
    <row r="928" spans="1:49" x14ac:dyDescent="0.2">
      <c r="A928" s="17" t="str">
        <f t="shared" si="23"/>
        <v>MOBS</v>
      </c>
      <c r="B928" s="17" t="str">
        <f>IF(AND(OR(NOT(IsForecastDateRestricted),AND(D928&gt;=StartDate,D928&lt;=EndDate)),OR(NOT(IsTargetDateRestricted),AND(F928&gt;=FirstTargetDate,F928&lt;=EndTargetDate)),
OR(AND(Is1Week,E928="1 wk ahead inc death"),AND(Is2Week,E928="2 wk ahead inc death"),AND(Is3Week,E928="3 wk ahead inc death"),AND(Is4Week,E928="4 wk ahead inc death")),
OR(NOT(IsActiveModelsOnly),_xlfn.XLOOKUP(C928,'Model Analyzer'!B$4:B$100,'Model Analyzer'!C$4:C$100))),EvalData!C928,"NA")</f>
        <v>MOBS</v>
      </c>
      <c r="C928" s="17" t="s">
        <v>24</v>
      </c>
      <c r="D928" s="36" t="d">
        <v>2020-08-24</v>
      </c>
      <c r="E928" s="17" t="s">
        <v>37</v>
      </c>
      <c r="F928" s="36" t="d">
        <v>2020-09-12</v>
      </c>
      <c r="G928" s="30">
        <v>-2106</v>
      </c>
      <c r="H928" s="32">
        <v>-0.13</v>
      </c>
      <c r="I928" s="28">
        <v>-0.1216</v>
      </c>
      <c r="J928" s="28">
        <v>-0.13843</v>
      </c>
      <c r="K928" s="29">
        <v>0.75</v>
      </c>
      <c r="L928" s="30">
        <v>20</v>
      </c>
      <c r="M928" s="29">
        <v>0.42424000000000001</v>
      </c>
      <c r="N928" s="30">
        <v>50</v>
      </c>
      <c r="O928" s="30">
        <v>12.84</v>
      </c>
      <c r="P928" s="30">
        <v>1932.17</v>
      </c>
      <c r="Q928" s="30">
        <v>82.84</v>
      </c>
      <c r="R928" s="38">
        <v>0.25972000000000001</v>
      </c>
      <c r="S928" s="32">
        <v>-0.11809</v>
      </c>
      <c r="T928" s="29">
        <v>0.56869000000000003</v>
      </c>
      <c r="U928" s="29">
        <v>2.503E-2</v>
      </c>
      <c r="V928" s="29">
        <v>0.4</v>
      </c>
      <c r="W928" s="29">
        <v>0.12</v>
      </c>
      <c r="X928" s="30">
        <v>144.91</v>
      </c>
      <c r="Y928" s="29">
        <v>0.48427999999999999</v>
      </c>
      <c r="Z928" s="29">
        <v>0.37069000000000002</v>
      </c>
      <c r="AA928" s="29">
        <v>0.36699999999999999</v>
      </c>
      <c r="AB928" s="30">
        <v>18</v>
      </c>
      <c r="AC928" s="29">
        <v>0.43332999999999999</v>
      </c>
      <c r="AD928" s="30">
        <v>50</v>
      </c>
      <c r="AE928" s="29">
        <v>1</v>
      </c>
      <c r="AF928" s="33">
        <v>3.9430000000000001</v>
      </c>
      <c r="AG928" s="33">
        <v>5.8920000000000003</v>
      </c>
      <c r="AH928" s="33">
        <v>12.254</v>
      </c>
      <c r="AI928" s="33">
        <v>209.81700000000001</v>
      </c>
      <c r="AJ928" s="33">
        <v>46.911000000000001</v>
      </c>
      <c r="AK928" s="34">
        <v>222.4</v>
      </c>
      <c r="AL928" s="29">
        <v>0.28000000000000003</v>
      </c>
      <c r="AM928" s="29">
        <v>0.54</v>
      </c>
      <c r="AN928" s="50">
        <v>33413</v>
      </c>
      <c r="AO928" s="30">
        <v>183.4</v>
      </c>
      <c r="AP928" s="29">
        <v>0.18995000000000001</v>
      </c>
      <c r="AQ928" s="29">
        <v>0.39655000000000001</v>
      </c>
      <c r="AR928" s="29">
        <v>0.186</v>
      </c>
      <c r="AS928" s="54">
        <v>24</v>
      </c>
      <c r="AT928" s="29">
        <v>0.17857000000000001</v>
      </c>
      <c r="AU928" s="29">
        <v>0.62338000000000005</v>
      </c>
      <c r="AV928" s="54">
        <v>18</v>
      </c>
      <c r="AW928" s="29">
        <v>0.39285999999999999</v>
      </c>
    </row>
    <row r="929" spans="1:49" x14ac:dyDescent="0.2">
      <c r="A929" s="17" t="str">
        <f t="shared" si="23"/>
        <v>NotreDame-Mobility</v>
      </c>
      <c r="B929" s="17" t="str">
        <f>IF(AND(OR(NOT(IsForecastDateRestricted),AND(D929&gt;=StartDate,D929&lt;=EndDate)),OR(NOT(IsTargetDateRestricted),AND(F929&gt;=FirstTargetDate,F929&lt;=EndTargetDate)),
OR(AND(Is1Week,E929="1 wk ahead inc death"),AND(Is2Week,E929="2 wk ahead inc death"),AND(Is3Week,E929="3 wk ahead inc death"),AND(Is4Week,E929="4 wk ahead inc death")),
OR(NOT(IsActiveModelsOnly),_xlfn.XLOOKUP(C929,'Model Analyzer'!B$4:B$100,'Model Analyzer'!C$4:C$100))),EvalData!C929,"NA")</f>
        <v>NotreDame-Mobility</v>
      </c>
      <c r="C929" s="17" t="s">
        <v>25</v>
      </c>
      <c r="D929" s="36" t="d">
        <v>2020-08-24</v>
      </c>
      <c r="E929" s="17" t="s">
        <v>37</v>
      </c>
      <c r="F929" s="36" t="d">
        <v>2020-09-12</v>
      </c>
      <c r="G929" s="30">
        <v>1321</v>
      </c>
      <c r="H929" s="32">
        <v>7.3999999999999996E-2</v>
      </c>
      <c r="I929" s="28">
        <v>7.6270000000000004E-2</v>
      </c>
      <c r="J929" s="28">
        <v>7.6270000000000004E-2</v>
      </c>
      <c r="K929" s="29">
        <v>0.9</v>
      </c>
      <c r="L929" s="30">
        <v>15</v>
      </c>
      <c r="M929" s="29">
        <v>0.57576000000000005</v>
      </c>
      <c r="N929" s="30">
        <v>51</v>
      </c>
      <c r="O929" s="30">
        <v>16.16</v>
      </c>
      <c r="P929" s="30">
        <v>2611.31</v>
      </c>
      <c r="Q929" s="30">
        <v>84.31</v>
      </c>
      <c r="R929" s="38">
        <v>0.27911000000000002</v>
      </c>
      <c r="S929" s="32">
        <v>0</v>
      </c>
      <c r="T929" s="29">
        <v>0.65891</v>
      </c>
      <c r="U929" s="29">
        <v>0.23569999999999999</v>
      </c>
      <c r="V929" s="29">
        <v>0.49020000000000002</v>
      </c>
      <c r="W929" s="29">
        <v>0.17646999999999999</v>
      </c>
      <c r="X929" s="30">
        <v>139.63999999999999</v>
      </c>
      <c r="Y929" s="29">
        <v>0.56777</v>
      </c>
      <c r="Z929" s="29">
        <v>0.37808000000000003</v>
      </c>
      <c r="AA929" s="29">
        <v>0.38800000000000001</v>
      </c>
      <c r="AB929" s="30">
        <v>17</v>
      </c>
      <c r="AC929" s="29">
        <v>0.46666999999999997</v>
      </c>
      <c r="AD929" s="30">
        <v>51</v>
      </c>
      <c r="AE929" s="29">
        <v>0.98038999999999998</v>
      </c>
      <c r="AF929" s="33">
        <v>3.3239999999999998</v>
      </c>
      <c r="AG929" s="33">
        <v>5.923</v>
      </c>
      <c r="AH929" s="33">
        <v>16.622</v>
      </c>
      <c r="AI929" s="33">
        <v>120.148</v>
      </c>
      <c r="AJ929" s="33">
        <v>90</v>
      </c>
      <c r="AK929" s="34">
        <v>326.66699999999997</v>
      </c>
      <c r="AL929" s="29">
        <v>0.17646999999999999</v>
      </c>
      <c r="AM929" s="29">
        <v>0.60784000000000005</v>
      </c>
      <c r="AN929" s="50">
        <v>29942</v>
      </c>
      <c r="AO929" s="30">
        <v>183.9</v>
      </c>
      <c r="AP929" s="29">
        <v>0.17852000000000001</v>
      </c>
      <c r="AQ929" s="29">
        <v>0.37269000000000002</v>
      </c>
      <c r="AR929" s="29">
        <v>0.20599999999999999</v>
      </c>
      <c r="AS929" s="54">
        <v>22</v>
      </c>
      <c r="AT929" s="29">
        <v>0.25</v>
      </c>
      <c r="AU929" s="29">
        <v>0.60648000000000002</v>
      </c>
      <c r="AV929" s="54">
        <v>19</v>
      </c>
      <c r="AW929" s="29">
        <v>0.35714000000000001</v>
      </c>
    </row>
    <row r="930" spans="1:49" x14ac:dyDescent="0.2">
      <c r="A930" s="17" t="str">
        <f t="shared" si="23"/>
        <v>Oliver Wyman</v>
      </c>
      <c r="B930" s="17" t="str">
        <f>IF(AND(OR(NOT(IsForecastDateRestricted),AND(D930&gt;=StartDate,D930&lt;=EndDate)),OR(NOT(IsTargetDateRestricted),AND(F930&gt;=FirstTargetDate,F930&lt;=EndTargetDate)),
OR(AND(Is1Week,E930="1 wk ahead inc death"),AND(Is2Week,E930="2 wk ahead inc death"),AND(Is3Week,E930="3 wk ahead inc death"),AND(Is4Week,E930="4 wk ahead inc death")),
OR(NOT(IsActiveModelsOnly),_xlfn.XLOOKUP(C930,'Model Analyzer'!B$4:B$100,'Model Analyzer'!C$4:C$100))),EvalData!C930,"NA")</f>
        <v>Oliver Wyman</v>
      </c>
      <c r="C930" s="17" t="s">
        <v>26</v>
      </c>
      <c r="D930" s="36" t="d">
        <v>2020-08-24</v>
      </c>
      <c r="E930" s="17" t="s">
        <v>37</v>
      </c>
      <c r="F930" s="36" t="d">
        <v>2020-09-12</v>
      </c>
      <c r="G930" s="30">
        <v>27</v>
      </c>
      <c r="H930" s="32">
        <v>2E-3</v>
      </c>
      <c r="I930" s="28">
        <v>1.56E-3</v>
      </c>
      <c r="J930" s="28">
        <v>1.56E-3</v>
      </c>
      <c r="K930" s="29">
        <v>1</v>
      </c>
      <c r="L930" s="30">
        <v>1</v>
      </c>
      <c r="M930" s="29">
        <v>1</v>
      </c>
      <c r="N930" s="30">
        <v>51</v>
      </c>
      <c r="O930" s="30">
        <v>9.33</v>
      </c>
      <c r="P930" s="30">
        <v>677.9</v>
      </c>
      <c r="Q930" s="30">
        <v>44.2</v>
      </c>
      <c r="R930" s="38">
        <v>0.17163</v>
      </c>
      <c r="S930" s="32">
        <v>-5.7200000000000003E-3</v>
      </c>
      <c r="T930" s="29">
        <v>0.42781999999999998</v>
      </c>
      <c r="U930" s="29">
        <v>0.10786</v>
      </c>
      <c r="V930" s="29">
        <v>0.52941000000000005</v>
      </c>
      <c r="W930" s="29">
        <v>7.843E-2</v>
      </c>
      <c r="X930" s="30">
        <v>74.09</v>
      </c>
      <c r="Y930" s="29">
        <v>0.37397999999999998</v>
      </c>
      <c r="Z930" s="29">
        <v>0.28238999999999997</v>
      </c>
      <c r="AA930" s="29">
        <v>0.74399999999999999</v>
      </c>
      <c r="AB930" s="30">
        <v>5</v>
      </c>
      <c r="AC930" s="29">
        <v>0.86667000000000005</v>
      </c>
      <c r="AD930" s="30">
        <v>51</v>
      </c>
      <c r="AE930" s="29">
        <v>1</v>
      </c>
      <c r="AF930" s="33">
        <v>2.4449999999999998</v>
      </c>
      <c r="AG930" s="33">
        <v>2.9369999999999998</v>
      </c>
      <c r="AH930" s="33">
        <v>4.359</v>
      </c>
      <c r="AI930" s="33">
        <v>52.12</v>
      </c>
      <c r="AJ930" s="33">
        <v>14.113</v>
      </c>
      <c r="AK930" s="34">
        <v>202</v>
      </c>
      <c r="AL930" s="29">
        <v>0.21568999999999999</v>
      </c>
      <c r="AM930" s="29">
        <v>0.27450999999999998</v>
      </c>
      <c r="AN930" s="50">
        <v>17906</v>
      </c>
      <c r="AO930" s="30">
        <v>122</v>
      </c>
      <c r="AP930" s="29">
        <v>0.34422999999999998</v>
      </c>
      <c r="AQ930" s="29">
        <v>0.71865000000000001</v>
      </c>
      <c r="AR930" s="29">
        <v>0.53700000000000003</v>
      </c>
      <c r="AS930" s="54">
        <v>7</v>
      </c>
      <c r="AT930" s="29">
        <v>0.78571000000000002</v>
      </c>
      <c r="AU930" s="29">
        <v>0.92083999999999999</v>
      </c>
      <c r="AV930" s="54">
        <v>5</v>
      </c>
      <c r="AW930" s="29">
        <v>0.85714000000000001</v>
      </c>
    </row>
    <row r="931" spans="1:49" x14ac:dyDescent="0.2">
      <c r="A931" s="17" t="str">
        <f t="shared" si="23"/>
        <v>PSI</v>
      </c>
      <c r="B931" s="17" t="str">
        <f>IF(AND(OR(NOT(IsForecastDateRestricted),AND(D931&gt;=StartDate,D931&lt;=EndDate)),OR(NOT(IsTargetDateRestricted),AND(F931&gt;=FirstTargetDate,F931&lt;=EndTargetDate)),
OR(AND(Is1Week,E931="1 wk ahead inc death"),AND(Is2Week,E931="2 wk ahead inc death"),AND(Is3Week,E931="3 wk ahead inc death"),AND(Is4Week,E931="4 wk ahead inc death")),
OR(NOT(IsActiveModelsOnly),_xlfn.XLOOKUP(C931,'Model Analyzer'!B$4:B$100,'Model Analyzer'!C$4:C$100))),EvalData!C931,"NA")</f>
        <v>PSI</v>
      </c>
      <c r="C931" s="17" t="s">
        <v>27</v>
      </c>
      <c r="D931" s="36" t="d">
        <v>2020-08-24</v>
      </c>
      <c r="E931" s="17" t="s">
        <v>37</v>
      </c>
      <c r="F931" s="36" t="d">
        <v>2020-09-12</v>
      </c>
      <c r="G931" s="26">
        <v>2805</v>
      </c>
      <c r="H931" s="27">
        <v>0.15</v>
      </c>
      <c r="I931" s="28">
        <v>0.16195999999999999</v>
      </c>
      <c r="J931" s="28">
        <v>0.16195999999999999</v>
      </c>
      <c r="K931" s="29">
        <v>0.75</v>
      </c>
      <c r="L931" s="30">
        <v>21</v>
      </c>
      <c r="M931" s="29">
        <v>0.39394000000000001</v>
      </c>
      <c r="N931" s="30">
        <v>51</v>
      </c>
      <c r="O931" s="26">
        <v>45.74</v>
      </c>
      <c r="P931" s="26">
        <v>3532.57</v>
      </c>
      <c r="Q931" s="26">
        <v>115.69</v>
      </c>
      <c r="R931" s="31">
        <v>0.40228999999999998</v>
      </c>
      <c r="S931" s="32">
        <v>0</v>
      </c>
      <c r="T931" s="29">
        <v>1.71912</v>
      </c>
      <c r="U931" s="29">
        <v>-1.3172999999999999</v>
      </c>
      <c r="V931" s="29">
        <v>0.33333000000000002</v>
      </c>
      <c r="W931" s="29">
        <v>0.31373000000000001</v>
      </c>
      <c r="X931" s="30">
        <v>267.93</v>
      </c>
      <c r="Y931" s="29">
        <v>0.44768999999999998</v>
      </c>
      <c r="Z931" s="29">
        <v>0.52746999999999999</v>
      </c>
      <c r="AA931" s="29">
        <v>0.19600000000000001</v>
      </c>
      <c r="AB931" s="30">
        <v>25</v>
      </c>
      <c r="AC931" s="29">
        <v>0.2</v>
      </c>
      <c r="AD931" s="30">
        <v>51</v>
      </c>
      <c r="AE931" s="29">
        <v>0.47059000000000001</v>
      </c>
      <c r="AF931" s="33">
        <v>1.3069999999999999</v>
      </c>
      <c r="AG931" s="33">
        <v>1.462</v>
      </c>
      <c r="AH931" s="33">
        <v>1.9379999999999999</v>
      </c>
      <c r="AI931" s="33">
        <v>12.814</v>
      </c>
      <c r="AJ931" s="33">
        <v>5.72</v>
      </c>
      <c r="AK931" s="34">
        <v>26</v>
      </c>
      <c r="AL931" s="29">
        <v>3.9219999999999998E-2</v>
      </c>
      <c r="AM931" s="29">
        <v>0.13725000000000001</v>
      </c>
      <c r="AN931" s="50">
        <v>131439</v>
      </c>
      <c r="AO931" s="30">
        <v>444</v>
      </c>
      <c r="AP931" s="29">
        <v>0.56057000000000001</v>
      </c>
      <c r="AQ931" s="29">
        <v>1</v>
      </c>
      <c r="AR931" s="29">
        <v>0.31</v>
      </c>
      <c r="AS931" s="54">
        <v>18</v>
      </c>
      <c r="AT931" s="29">
        <v>0.39285999999999999</v>
      </c>
      <c r="AU931" s="29">
        <v>0.49536000000000002</v>
      </c>
      <c r="AV931" s="54">
        <v>22</v>
      </c>
      <c r="AW931" s="29">
        <v>0.25</v>
      </c>
    </row>
    <row r="932" spans="1:49" x14ac:dyDescent="0.2">
      <c r="A932" s="17" t="str">
        <f t="shared" si="23"/>
        <v>QJHong</v>
      </c>
      <c r="B932" s="17" t="str">
        <f>IF(AND(OR(NOT(IsForecastDateRestricted),AND(D932&gt;=StartDate,D932&lt;=EndDate)),OR(NOT(IsTargetDateRestricted),AND(F932&gt;=FirstTargetDate,F932&lt;=EndTargetDate)),
OR(AND(Is1Week,E932="1 wk ahead inc death"),AND(Is2Week,E932="2 wk ahead inc death"),AND(Is3Week,E932="3 wk ahead inc death"),AND(Is4Week,E932="4 wk ahead inc death")),
OR(NOT(IsActiveModelsOnly),_xlfn.XLOOKUP(C932,'Model Analyzer'!B$4:B$100,'Model Analyzer'!C$4:C$100))),EvalData!C932,"NA")</f>
        <v>QJHong</v>
      </c>
      <c r="C932" s="17" t="s">
        <v>28</v>
      </c>
      <c r="D932" s="36" t="d">
        <v>2020-08-24</v>
      </c>
      <c r="E932" s="17" t="s">
        <v>37</v>
      </c>
      <c r="F932" s="36" t="d">
        <v>2020-09-12</v>
      </c>
      <c r="G932" s="30">
        <v>519</v>
      </c>
      <c r="H932" s="32">
        <v>0.03</v>
      </c>
      <c r="I932" s="28">
        <v>2.997E-2</v>
      </c>
      <c r="J932" s="28">
        <v>2.997E-2</v>
      </c>
      <c r="K932" s="29">
        <v>1</v>
      </c>
      <c r="L932" s="30">
        <v>8</v>
      </c>
      <c r="M932" s="29">
        <v>0.78788000000000002</v>
      </c>
      <c r="O932" s="30"/>
      <c r="P932" s="30"/>
      <c r="Q932" s="30"/>
      <c r="R932" s="38"/>
    </row>
    <row r="933" spans="1:49" x14ac:dyDescent="0.2">
      <c r="A933" s="17" t="str">
        <f t="shared" si="23"/>
        <v>RPI-UW</v>
      </c>
      <c r="B933" s="17" t="str">
        <f>IF(AND(OR(NOT(IsForecastDateRestricted),AND(D933&gt;=StartDate,D933&lt;=EndDate)),OR(NOT(IsTargetDateRestricted),AND(F933&gt;=FirstTargetDate,F933&lt;=EndTargetDate)),
OR(AND(Is1Week,E933="1 wk ahead inc death"),AND(Is2Week,E933="2 wk ahead inc death"),AND(Is3Week,E933="3 wk ahead inc death"),AND(Is4Week,E933="4 wk ahead inc death")),
OR(NOT(IsActiveModelsOnly),_xlfn.XLOOKUP(C933,'Model Analyzer'!B$4:B$100,'Model Analyzer'!C$4:C$100))),EvalData!C933,"NA")</f>
        <v>RPI-UW</v>
      </c>
      <c r="C933" s="17" t="s">
        <v>49</v>
      </c>
      <c r="D933" s="36" t="d">
        <v>2020-08-24</v>
      </c>
      <c r="E933" s="17" t="s">
        <v>37</v>
      </c>
      <c r="F933" s="36" t="d">
        <v>2020-09-12</v>
      </c>
      <c r="G933" s="30">
        <v>7788</v>
      </c>
      <c r="H933" s="32">
        <v>0.371</v>
      </c>
      <c r="I933" s="28">
        <v>0.44968000000000002</v>
      </c>
      <c r="J933" s="28">
        <v>0.44968000000000002</v>
      </c>
      <c r="K933" s="29">
        <v>0</v>
      </c>
      <c r="L933" s="30">
        <v>33</v>
      </c>
      <c r="M933" s="29">
        <v>3.0300000000000001E-2</v>
      </c>
      <c r="N933" s="30">
        <v>32</v>
      </c>
      <c r="O933" s="30">
        <v>9</v>
      </c>
      <c r="P933" s="30">
        <v>6652.49</v>
      </c>
      <c r="Q933" s="30">
        <v>274</v>
      </c>
      <c r="R933" s="38">
        <v>0.32869999999999999</v>
      </c>
      <c r="S933" s="32">
        <v>0.24116000000000001</v>
      </c>
      <c r="T933" s="29">
        <v>0.62358999999999998</v>
      </c>
      <c r="U933" s="29">
        <v>0.33271000000000001</v>
      </c>
      <c r="V933" s="29">
        <v>0.28125</v>
      </c>
      <c r="W933" s="29">
        <v>0.125</v>
      </c>
      <c r="X933" s="30">
        <v>575.07000000000005</v>
      </c>
      <c r="Y933" s="29">
        <v>0.54829000000000006</v>
      </c>
      <c r="Z933" s="29">
        <v>0.41198000000000001</v>
      </c>
      <c r="AA933" s="29">
        <v>6.4000000000000001E-2</v>
      </c>
      <c r="AB933" s="30">
        <v>28</v>
      </c>
      <c r="AC933" s="29">
        <v>0.1</v>
      </c>
      <c r="AD933" s="30">
        <v>32</v>
      </c>
      <c r="AE933" s="29">
        <v>0.8125</v>
      </c>
      <c r="AF933" s="33">
        <v>2.214</v>
      </c>
      <c r="AG933" s="33">
        <v>2.4649999999999999</v>
      </c>
      <c r="AH933" s="33">
        <v>2.8260000000000001</v>
      </c>
      <c r="AI933" s="33">
        <v>46.706000000000003</v>
      </c>
      <c r="AJ933" s="33">
        <v>4.7110000000000003</v>
      </c>
      <c r="AK933" s="34">
        <v>13.199</v>
      </c>
      <c r="AL933" s="29">
        <v>0.15625</v>
      </c>
      <c r="AM933" s="29">
        <v>9.375E-2</v>
      </c>
      <c r="AN933" s="50">
        <v>45510</v>
      </c>
      <c r="AO933" s="30">
        <v>111.3</v>
      </c>
      <c r="AP933" s="29">
        <v>0.44986999999999999</v>
      </c>
      <c r="AQ933" s="29">
        <v>0.93918000000000001</v>
      </c>
      <c r="AR933" s="29">
        <v>0.372</v>
      </c>
      <c r="AS933" s="54">
        <v>14</v>
      </c>
      <c r="AT933" s="29">
        <v>0.53571000000000002</v>
      </c>
      <c r="AU933" s="29">
        <v>0.53432000000000002</v>
      </c>
      <c r="AV933" s="54">
        <v>21</v>
      </c>
      <c r="AW933" s="29">
        <v>0.28571000000000002</v>
      </c>
    </row>
    <row r="934" spans="1:49" x14ac:dyDescent="0.2">
      <c r="A934" s="17" t="str">
        <f t="shared" si="23"/>
        <v>STH</v>
      </c>
      <c r="B934" s="17" t="str">
        <f>IF(AND(OR(NOT(IsForecastDateRestricted),AND(D934&gt;=StartDate,D934&lt;=EndDate)),OR(NOT(IsTargetDateRestricted),AND(F934&gt;=FirstTargetDate,F934&lt;=EndTargetDate)),
OR(AND(Is1Week,E934="1 wk ahead inc death"),AND(Is2Week,E934="2 wk ahead inc death"),AND(Is3Week,E934="3 wk ahead inc death"),AND(Is4Week,E934="4 wk ahead inc death")),
OR(NOT(IsActiveModelsOnly),_xlfn.XLOOKUP(C934,'Model Analyzer'!B$4:B$100,'Model Analyzer'!C$4:C$100))),EvalData!C934,"NA")</f>
        <v>STH</v>
      </c>
      <c r="C934" s="17" t="s">
        <v>42</v>
      </c>
      <c r="D934" s="36" t="d">
        <v>2020-08-24</v>
      </c>
      <c r="E934" s="17" t="s">
        <v>37</v>
      </c>
      <c r="F934" s="36" t="d">
        <v>2020-09-12</v>
      </c>
      <c r="G934" s="30">
        <v>125</v>
      </c>
      <c r="H934" s="32">
        <v>7.0000000000000001E-3</v>
      </c>
      <c r="I934" s="28">
        <v>7.2199999999999999E-3</v>
      </c>
      <c r="J934" s="28">
        <v>7.2199999999999999E-3</v>
      </c>
      <c r="K934" s="29">
        <v>1</v>
      </c>
      <c r="L934" s="30">
        <v>2</v>
      </c>
      <c r="M934" s="29">
        <v>0.96970000000000001</v>
      </c>
      <c r="O934" s="30"/>
      <c r="P934" s="30"/>
      <c r="Q934" s="30"/>
      <c r="R934" s="38"/>
    </row>
    <row r="935" spans="1:49" x14ac:dyDescent="0.2">
      <c r="A935" s="17" t="str">
        <f t="shared" si="23"/>
        <v>UA</v>
      </c>
      <c r="B935" s="17" t="str">
        <f>IF(AND(OR(NOT(IsForecastDateRestricted),AND(D935&gt;=StartDate,D935&lt;=EndDate)),OR(NOT(IsTargetDateRestricted),AND(F935&gt;=FirstTargetDate,F935&lt;=EndTargetDate)),
OR(AND(Is1Week,E935="1 wk ahead inc death"),AND(Is2Week,E935="2 wk ahead inc death"),AND(Is3Week,E935="3 wk ahead inc death"),AND(Is4Week,E935="4 wk ahead inc death")),
OR(NOT(IsActiveModelsOnly),_xlfn.XLOOKUP(C935,'Model Analyzer'!B$4:B$100,'Model Analyzer'!C$4:C$100))),EvalData!C935,"NA")</f>
        <v>UA</v>
      </c>
      <c r="C935" s="17" t="s">
        <v>29</v>
      </c>
      <c r="D935" s="36" t="d">
        <v>2020-08-24</v>
      </c>
      <c r="E935" s="17" t="s">
        <v>37</v>
      </c>
      <c r="F935" s="36" t="d">
        <v>2020-09-12</v>
      </c>
      <c r="G935" s="30">
        <v>2306</v>
      </c>
      <c r="H935" s="32">
        <v>0.125</v>
      </c>
      <c r="I935" s="28">
        <v>0.13314999999999999</v>
      </c>
      <c r="J935" s="28">
        <v>0.13314999999999999</v>
      </c>
      <c r="K935" s="29">
        <v>0.75</v>
      </c>
      <c r="L935" s="30">
        <v>19</v>
      </c>
      <c r="M935" s="29">
        <v>0.45455000000000001</v>
      </c>
      <c r="N935" s="30">
        <v>51</v>
      </c>
      <c r="O935" s="30">
        <v>7.13</v>
      </c>
      <c r="P935" s="30">
        <v>1688.65</v>
      </c>
      <c r="Q935" s="30">
        <v>79.819999999999993</v>
      </c>
      <c r="R935" s="38">
        <v>0.18790000000000001</v>
      </c>
      <c r="S935" s="32">
        <v>0</v>
      </c>
      <c r="T935" s="29">
        <v>0.36679</v>
      </c>
      <c r="U935" s="29">
        <v>7.5800000000000006E-2</v>
      </c>
      <c r="V935" s="29">
        <v>0.58823999999999999</v>
      </c>
      <c r="W935" s="29">
        <v>3.9219999999999998E-2</v>
      </c>
      <c r="X935" s="30">
        <v>236.9</v>
      </c>
      <c r="Y935" s="29">
        <v>0.33883000000000002</v>
      </c>
      <c r="Z935" s="29">
        <v>0.29065000000000002</v>
      </c>
      <c r="AA935" s="29">
        <v>0.70899999999999996</v>
      </c>
      <c r="AB935" s="30">
        <v>6</v>
      </c>
      <c r="AC935" s="29">
        <v>0.83333000000000002</v>
      </c>
      <c r="AD935" s="30">
        <v>51</v>
      </c>
      <c r="AE935" s="29">
        <v>0.90195999999999998</v>
      </c>
      <c r="AF935" s="33">
        <v>1.764</v>
      </c>
      <c r="AG935" s="33">
        <v>2.29</v>
      </c>
      <c r="AH935" s="33">
        <v>4.5960000000000001</v>
      </c>
      <c r="AI935" s="33">
        <v>6.6989999999999998</v>
      </c>
      <c r="AJ935" s="33">
        <v>9.3209999999999997</v>
      </c>
      <c r="AK935" s="34">
        <v>14</v>
      </c>
      <c r="AL935" s="29">
        <v>0.27450999999999998</v>
      </c>
      <c r="AM935" s="29">
        <v>0.23529</v>
      </c>
      <c r="AN935" s="50">
        <v>30128</v>
      </c>
      <c r="AO935" s="30">
        <v>116.8</v>
      </c>
      <c r="AP935" s="29">
        <v>0.39982000000000001</v>
      </c>
      <c r="AQ935" s="29">
        <v>0.83469000000000004</v>
      </c>
      <c r="AR935" s="29">
        <v>0.41299999999999998</v>
      </c>
      <c r="AS935" s="54">
        <v>11</v>
      </c>
      <c r="AT935" s="29">
        <v>0.64285999999999999</v>
      </c>
      <c r="AU935" s="29">
        <v>0.92210000000000003</v>
      </c>
      <c r="AV935" s="54">
        <v>4</v>
      </c>
      <c r="AW935" s="29">
        <v>0.89285999999999999</v>
      </c>
    </row>
    <row r="936" spans="1:49" x14ac:dyDescent="0.2">
      <c r="A936" s="17" t="str">
        <f t="shared" si="23"/>
        <v>UCLA</v>
      </c>
      <c r="B936" s="17" t="str">
        <f>IF(AND(OR(NOT(IsForecastDateRestricted),AND(D936&gt;=StartDate,D936&lt;=EndDate)),OR(NOT(IsTargetDateRestricted),AND(F936&gt;=FirstTargetDate,F936&lt;=EndTargetDate)),
OR(AND(Is1Week,E936="1 wk ahead inc death"),AND(Is2Week,E936="2 wk ahead inc death"),AND(Is3Week,E936="3 wk ahead inc death"),AND(Is4Week,E936="4 wk ahead inc death")),
OR(NOT(IsActiveModelsOnly),_xlfn.XLOOKUP(C936,'Model Analyzer'!B$4:B$100,'Model Analyzer'!C$4:C$100))),EvalData!C936,"NA")</f>
        <v>UCLA</v>
      </c>
      <c r="C936" s="17" t="s">
        <v>30</v>
      </c>
      <c r="D936" s="36" t="d">
        <v>2020-08-24</v>
      </c>
      <c r="E936" s="17" t="s">
        <v>37</v>
      </c>
      <c r="F936" s="36" t="d">
        <v>2020-09-12</v>
      </c>
      <c r="G936" s="30">
        <v>274</v>
      </c>
      <c r="H936" s="32">
        <v>1.6E-2</v>
      </c>
      <c r="I936" s="28">
        <v>1.5820000000000001E-2</v>
      </c>
      <c r="J936" s="28">
        <v>1.5820000000000001E-2</v>
      </c>
      <c r="K936" s="29">
        <v>1</v>
      </c>
      <c r="L936" s="30">
        <v>5</v>
      </c>
      <c r="M936" s="29">
        <v>0.87878999999999996</v>
      </c>
      <c r="N936" s="30">
        <v>51</v>
      </c>
      <c r="O936" s="30">
        <v>8.5500000000000007</v>
      </c>
      <c r="P936" s="30">
        <v>950.02</v>
      </c>
      <c r="Q936" s="30">
        <v>61.8</v>
      </c>
      <c r="R936" s="38">
        <v>0.19112000000000001</v>
      </c>
      <c r="S936" s="32">
        <v>-3.4689999999999999E-2</v>
      </c>
      <c r="T936" s="29">
        <v>0.41269</v>
      </c>
      <c r="U936" s="29">
        <v>-6.1510000000000002E-2</v>
      </c>
      <c r="V936" s="29">
        <v>0.47059000000000001</v>
      </c>
      <c r="W936" s="29">
        <v>7.843E-2</v>
      </c>
      <c r="X936" s="30">
        <v>120.6</v>
      </c>
      <c r="Y936" s="29">
        <v>0.31646999999999997</v>
      </c>
      <c r="Z936" s="29">
        <v>0.29498999999999997</v>
      </c>
      <c r="AA936" s="29">
        <v>0.67700000000000005</v>
      </c>
      <c r="AB936" s="30">
        <v>7</v>
      </c>
      <c r="AC936" s="29">
        <v>0.8</v>
      </c>
      <c r="AD936" s="30">
        <v>51</v>
      </c>
      <c r="AE936" s="29">
        <v>0.33333000000000002</v>
      </c>
      <c r="AF936" s="33">
        <v>1.1599999999999999</v>
      </c>
      <c r="AG936" s="33">
        <v>1.2010000000000001</v>
      </c>
      <c r="AH936" s="33">
        <v>1.2290000000000001</v>
      </c>
      <c r="AI936" s="33">
        <v>2.629</v>
      </c>
      <c r="AJ936" s="33">
        <v>1.333</v>
      </c>
      <c r="AK936" s="34">
        <v>1.6</v>
      </c>
      <c r="AL936" s="29">
        <v>0</v>
      </c>
      <c r="AM936" s="29">
        <v>5.8819999999999997E-2</v>
      </c>
      <c r="AN936" s="50">
        <v>74955</v>
      </c>
      <c r="AO936" s="30">
        <v>451.9</v>
      </c>
      <c r="AP936" s="29">
        <v>0.83701000000000003</v>
      </c>
      <c r="AQ936" s="29">
        <v>1</v>
      </c>
      <c r="AR936" s="29">
        <v>0.28899999999999998</v>
      </c>
      <c r="AS936" s="54">
        <v>19</v>
      </c>
      <c r="AT936" s="29">
        <v>0.35714000000000001</v>
      </c>
      <c r="AU936" s="29">
        <v>0.35088000000000003</v>
      </c>
      <c r="AV936" s="54">
        <v>26</v>
      </c>
      <c r="AW936" s="29">
        <v>0.10714</v>
      </c>
    </row>
    <row r="937" spans="1:49" x14ac:dyDescent="0.2">
      <c r="A937" s="17" t="str">
        <f t="shared" si="23"/>
        <v>UCM</v>
      </c>
      <c r="B937" s="17" t="str">
        <f>IF(AND(OR(NOT(IsForecastDateRestricted),AND(D937&gt;=StartDate,D937&lt;=EndDate)),OR(NOT(IsTargetDateRestricted),AND(F937&gt;=FirstTargetDate,F937&lt;=EndTargetDate)),
OR(AND(Is1Week,E937="1 wk ahead inc death"),AND(Is2Week,E937="2 wk ahead inc death"),AND(Is3Week,E937="3 wk ahead inc death"),AND(Is4Week,E937="4 wk ahead inc death")),
OR(NOT(IsActiveModelsOnly),_xlfn.XLOOKUP(C937,'Model Analyzer'!B$4:B$100,'Model Analyzer'!C$4:C$100))),EvalData!C937,"NA")</f>
        <v>UCM</v>
      </c>
      <c r="C937" s="17" t="s">
        <v>48</v>
      </c>
      <c r="D937" s="36" t="d">
        <v>2020-08-24</v>
      </c>
      <c r="E937" s="17" t="s">
        <v>37</v>
      </c>
      <c r="F937" s="36" t="d">
        <v>2020-09-12</v>
      </c>
      <c r="G937" s="30">
        <v>-3215</v>
      </c>
      <c r="H937" s="32">
        <v>-0.20499999999999999</v>
      </c>
      <c r="I937" s="28">
        <v>-0.18562999999999999</v>
      </c>
      <c r="J937" s="28">
        <v>-0.22795000000000001</v>
      </c>
      <c r="K937" s="29">
        <v>0.75</v>
      </c>
      <c r="L937" s="30">
        <v>24</v>
      </c>
      <c r="M937" s="29">
        <v>0.30303000000000002</v>
      </c>
      <c r="O937" s="30"/>
      <c r="P937" s="30"/>
      <c r="Q937" s="30"/>
      <c r="R937" s="38"/>
    </row>
    <row r="938" spans="1:49" x14ac:dyDescent="0.2">
      <c r="A938" s="17" t="str">
        <f t="shared" si="23"/>
        <v>UGA-CEID</v>
      </c>
      <c r="B938" s="17" t="str">
        <f>IF(AND(OR(NOT(IsForecastDateRestricted),AND(D938&gt;=StartDate,D938&lt;=EndDate)),OR(NOT(IsTargetDateRestricted),AND(F938&gt;=FirstTargetDate,F938&lt;=EndTargetDate)),
OR(AND(Is1Week,E938="1 wk ahead inc death"),AND(Is2Week,E938="2 wk ahead inc death"),AND(Is3Week,E938="3 wk ahead inc death"),AND(Is4Week,E938="4 wk ahead inc death")),
OR(NOT(IsActiveModelsOnly),_xlfn.XLOOKUP(C938,'Model Analyzer'!B$4:B$100,'Model Analyzer'!C$4:C$100))),EvalData!C938,"NA")</f>
        <v>UGA-CEID</v>
      </c>
      <c r="C938" s="17" t="s">
        <v>50</v>
      </c>
      <c r="D938" s="36" t="d">
        <v>2020-08-24</v>
      </c>
      <c r="E938" s="17" t="s">
        <v>37</v>
      </c>
      <c r="F938" s="36" t="d">
        <v>2020-09-12</v>
      </c>
      <c r="G938" s="30">
        <v>3416</v>
      </c>
      <c r="H938" s="32">
        <v>0.18</v>
      </c>
      <c r="I938" s="28">
        <v>0.19724</v>
      </c>
      <c r="J938" s="28">
        <v>0.19724</v>
      </c>
      <c r="K938" s="29">
        <v>0.75</v>
      </c>
      <c r="L938" s="30">
        <v>22</v>
      </c>
      <c r="M938" s="29">
        <v>0.36364000000000002</v>
      </c>
      <c r="N938" s="30">
        <v>51</v>
      </c>
      <c r="O938" s="30">
        <v>9.7100000000000009</v>
      </c>
      <c r="P938" s="30">
        <v>1680.31</v>
      </c>
      <c r="Q938" s="30">
        <v>84.35</v>
      </c>
      <c r="R938" s="38">
        <v>0.19808999999999999</v>
      </c>
      <c r="S938" s="32">
        <v>9.4170000000000004E-2</v>
      </c>
      <c r="T938" s="29">
        <v>0.44414999999999999</v>
      </c>
      <c r="U938" s="29">
        <v>0.18192</v>
      </c>
      <c r="V938" s="29">
        <v>0.52941000000000005</v>
      </c>
      <c r="W938" s="29">
        <v>9.8040000000000002E-2</v>
      </c>
      <c r="X938" s="30">
        <v>189.35</v>
      </c>
      <c r="Y938" s="29">
        <v>0.39433000000000001</v>
      </c>
      <c r="Z938" s="29">
        <v>0.30023</v>
      </c>
      <c r="AA938" s="29">
        <v>0.56799999999999995</v>
      </c>
      <c r="AB938" s="30">
        <v>10</v>
      </c>
      <c r="AC938" s="29">
        <v>0.7</v>
      </c>
      <c r="AD938" s="30">
        <v>51</v>
      </c>
      <c r="AE938" s="29">
        <v>0.90195999999999998</v>
      </c>
      <c r="AF938" s="33">
        <v>1.915</v>
      </c>
      <c r="AG938" s="33">
        <v>3.1659999999999999</v>
      </c>
      <c r="AH938" s="33">
        <v>12.538</v>
      </c>
      <c r="AI938" s="33">
        <v>81.546000000000006</v>
      </c>
      <c r="AJ938" s="33">
        <v>47.521000000000001</v>
      </c>
      <c r="AK938" s="34">
        <v>142</v>
      </c>
      <c r="AL938" s="29">
        <v>5.8819999999999997E-2</v>
      </c>
      <c r="AM938" s="29">
        <v>0.56862999999999997</v>
      </c>
      <c r="AN938" s="50">
        <v>35700</v>
      </c>
      <c r="AO938" s="30">
        <v>159.9</v>
      </c>
      <c r="AP938" s="29">
        <v>0.27439999999999998</v>
      </c>
      <c r="AQ938" s="29">
        <v>0.57284999999999997</v>
      </c>
      <c r="AR938" s="29">
        <v>0.28899999999999998</v>
      </c>
      <c r="AS938" s="54">
        <v>19</v>
      </c>
      <c r="AT938" s="29">
        <v>0.35714000000000001</v>
      </c>
      <c r="AU938" s="29">
        <v>0.76698</v>
      </c>
      <c r="AV938" s="54">
        <v>15</v>
      </c>
      <c r="AW938" s="29">
        <v>0.5</v>
      </c>
    </row>
    <row r="939" spans="1:49" x14ac:dyDescent="0.2">
      <c r="A939" s="17" t="str">
        <f t="shared" si="23"/>
        <v>UM</v>
      </c>
      <c r="B939" s="17" t="str">
        <f>IF(AND(OR(NOT(IsForecastDateRestricted),AND(D939&gt;=StartDate,D939&lt;=EndDate)),OR(NOT(IsTargetDateRestricted),AND(F939&gt;=FirstTargetDate,F939&lt;=EndTargetDate)),
OR(AND(Is1Week,E939="1 wk ahead inc death"),AND(Is2Week,E939="2 wk ahead inc death"),AND(Is3Week,E939="3 wk ahead inc death"),AND(Is4Week,E939="4 wk ahead inc death")),
OR(NOT(IsActiveModelsOnly),_xlfn.XLOOKUP(C939,'Model Analyzer'!B$4:B$100,'Model Analyzer'!C$4:C$100))),EvalData!C939,"NA")</f>
        <v>UM</v>
      </c>
      <c r="C939" s="17" t="s">
        <v>31</v>
      </c>
      <c r="D939" s="36" t="d">
        <v>2020-08-24</v>
      </c>
      <c r="E939" s="17" t="s">
        <v>37</v>
      </c>
      <c r="F939" s="36" t="d">
        <v>2020-09-12</v>
      </c>
      <c r="G939" s="30">
        <v>4071</v>
      </c>
      <c r="H939" s="32">
        <v>0.21099999999999999</v>
      </c>
      <c r="I939" s="28">
        <v>0.23505999999999999</v>
      </c>
      <c r="J939" s="28">
        <v>0.23505999999999999</v>
      </c>
      <c r="K939" s="29">
        <v>0.75</v>
      </c>
      <c r="L939" s="30">
        <v>25</v>
      </c>
      <c r="M939" s="29">
        <v>0.27272999999999997</v>
      </c>
      <c r="N939" s="30">
        <v>40</v>
      </c>
      <c r="O939" s="30">
        <v>22.68</v>
      </c>
      <c r="P939" s="30">
        <v>2626.24</v>
      </c>
      <c r="Q939" s="30">
        <v>98.63</v>
      </c>
      <c r="R939" s="38">
        <v>0.315</v>
      </c>
      <c r="S939" s="32">
        <v>-5.5309999999999998E-2</v>
      </c>
      <c r="T939" s="29">
        <v>1.06331</v>
      </c>
      <c r="U939" s="29">
        <v>-2.3300000000000001E-2</v>
      </c>
      <c r="V939" s="29">
        <v>0.35</v>
      </c>
      <c r="W939" s="29">
        <v>0.22500000000000001</v>
      </c>
      <c r="X939" s="30">
        <v>176.68</v>
      </c>
      <c r="Y939" s="29">
        <v>0.70409999999999995</v>
      </c>
      <c r="Z939" s="29">
        <v>0.45687</v>
      </c>
      <c r="AA939" s="29">
        <v>0.16700000000000001</v>
      </c>
      <c r="AB939" s="30">
        <v>27</v>
      </c>
      <c r="AC939" s="29">
        <v>0.13333</v>
      </c>
      <c r="AD939" s="30">
        <v>40</v>
      </c>
      <c r="AE939" s="29">
        <v>0.55000000000000004</v>
      </c>
      <c r="AF939" s="33">
        <v>1.1100000000000001</v>
      </c>
      <c r="AG939" s="33">
        <v>1.222</v>
      </c>
      <c r="AH939" s="33">
        <v>1.9339999999999999</v>
      </c>
      <c r="AI939" s="33">
        <v>2.8889999999999998</v>
      </c>
      <c r="AJ939" s="33">
        <v>2.9860000000000002</v>
      </c>
      <c r="AK939" s="34">
        <v>6.2249999999999996</v>
      </c>
      <c r="AL939" s="29">
        <v>0.125</v>
      </c>
      <c r="AM939" s="29">
        <v>2.5000000000000001E-2</v>
      </c>
      <c r="AN939" s="50">
        <v>40839</v>
      </c>
      <c r="AO939" s="30">
        <v>554</v>
      </c>
      <c r="AP939" s="29">
        <v>0.66232999999999997</v>
      </c>
      <c r="AQ939" s="29">
        <v>1</v>
      </c>
      <c r="AR939" s="29">
        <v>0.33</v>
      </c>
      <c r="AS939" s="54">
        <v>17</v>
      </c>
      <c r="AT939" s="29">
        <v>0.42857000000000001</v>
      </c>
      <c r="AU939" s="29">
        <v>0.45407999999999998</v>
      </c>
      <c r="AV939" s="54">
        <v>23</v>
      </c>
      <c r="AW939" s="29">
        <v>0.21429000000000001</v>
      </c>
    </row>
    <row r="940" spans="1:49" x14ac:dyDescent="0.2">
      <c r="A940" s="17" t="str">
        <f t="shared" si="23"/>
        <v>UMass-MB</v>
      </c>
      <c r="B940" s="17" t="str">
        <f>IF(AND(OR(NOT(IsForecastDateRestricted),AND(D940&gt;=StartDate,D940&lt;=EndDate)),OR(NOT(IsTargetDateRestricted),AND(F940&gt;=FirstTargetDate,F940&lt;=EndTargetDate)),
OR(AND(Is1Week,E940="1 wk ahead inc death"),AND(Is2Week,E940="2 wk ahead inc death"),AND(Is3Week,E940="3 wk ahead inc death"),AND(Is4Week,E940="4 wk ahead inc death")),
OR(NOT(IsActiveModelsOnly),_xlfn.XLOOKUP(C940,'Model Analyzer'!B$4:B$100,'Model Analyzer'!C$4:C$100))),EvalData!C940,"NA")</f>
        <v>UMass-MB</v>
      </c>
      <c r="C940" s="17" t="s">
        <v>32</v>
      </c>
      <c r="D940" s="36" t="d">
        <v>2020-08-24</v>
      </c>
      <c r="E940" s="17" t="s">
        <v>37</v>
      </c>
      <c r="F940" s="36" t="d">
        <v>2020-09-12</v>
      </c>
      <c r="G940" s="30">
        <v>-1572</v>
      </c>
      <c r="H940" s="32">
        <v>-9.5000000000000001E-2</v>
      </c>
      <c r="I940" s="28">
        <v>-9.0770000000000003E-2</v>
      </c>
      <c r="J940" s="28">
        <v>-9.9830000000000002E-2</v>
      </c>
      <c r="K940" s="29">
        <v>0.9</v>
      </c>
      <c r="L940" s="30">
        <v>18</v>
      </c>
      <c r="M940" s="29">
        <v>0.48485</v>
      </c>
      <c r="N940" s="30">
        <v>51</v>
      </c>
      <c r="O940" s="30">
        <v>7.29</v>
      </c>
      <c r="P940" s="30">
        <v>730.3</v>
      </c>
      <c r="Q940" s="30">
        <v>57.1</v>
      </c>
      <c r="R940" s="38">
        <v>0.26273000000000002</v>
      </c>
      <c r="S940" s="32">
        <v>-0.21540000000000001</v>
      </c>
      <c r="T940" s="29">
        <v>0.39506999999999998</v>
      </c>
      <c r="U940" s="29">
        <v>-0.20952999999999999</v>
      </c>
      <c r="V940" s="29">
        <v>0.41176000000000001</v>
      </c>
      <c r="W940" s="29">
        <v>7.843E-2</v>
      </c>
      <c r="X940" s="30">
        <v>90.13</v>
      </c>
      <c r="Y940" s="29">
        <v>0.28947000000000001</v>
      </c>
      <c r="Z940" s="29">
        <v>0.30053000000000002</v>
      </c>
      <c r="AA940" s="29">
        <v>0.49299999999999999</v>
      </c>
      <c r="AB940" s="30">
        <v>13</v>
      </c>
      <c r="AC940" s="29">
        <v>0.6</v>
      </c>
      <c r="AD940" s="30">
        <v>51</v>
      </c>
      <c r="AE940" s="29">
        <v>0.98038999999999998</v>
      </c>
      <c r="AF940" s="33">
        <v>3.2</v>
      </c>
      <c r="AG940" s="33">
        <v>3.9569999999999999</v>
      </c>
      <c r="AH940" s="33">
        <v>4.9169999999999998</v>
      </c>
      <c r="AI940" s="33">
        <v>11.221</v>
      </c>
      <c r="AJ940" s="33">
        <v>9.125</v>
      </c>
      <c r="AK940" s="34">
        <v>21</v>
      </c>
      <c r="AL940" s="29">
        <v>0.43136999999999998</v>
      </c>
      <c r="AM940" s="29">
        <v>0.19608</v>
      </c>
      <c r="AN940" s="50">
        <v>18914</v>
      </c>
      <c r="AO940" s="30">
        <v>99.5</v>
      </c>
      <c r="AP940" s="29">
        <v>0.30760999999999999</v>
      </c>
      <c r="AQ940" s="29">
        <v>0.64219000000000004</v>
      </c>
      <c r="AR940" s="29">
        <v>0.372</v>
      </c>
      <c r="AS940" s="54">
        <v>14</v>
      </c>
      <c r="AT940" s="29">
        <v>0.53571000000000002</v>
      </c>
      <c r="AU940" s="29">
        <v>0.87197000000000002</v>
      </c>
      <c r="AV940" s="54">
        <v>9</v>
      </c>
      <c r="AW940" s="29">
        <v>0.71428999999999998</v>
      </c>
    </row>
    <row r="941" spans="1:49" x14ac:dyDescent="0.2">
      <c r="A941" s="17" t="str">
        <f t="shared" si="23"/>
        <v>USC</v>
      </c>
      <c r="B941" s="17" t="str">
        <f>IF(AND(OR(NOT(IsForecastDateRestricted),AND(D941&gt;=StartDate,D941&lt;=EndDate)),OR(NOT(IsTargetDateRestricted),AND(F941&gt;=FirstTargetDate,F941&lt;=EndTargetDate)),
OR(AND(Is1Week,E941="1 wk ahead inc death"),AND(Is2Week,E941="2 wk ahead inc death"),AND(Is3Week,E941="3 wk ahead inc death"),AND(Is4Week,E941="4 wk ahead inc death")),
OR(NOT(IsActiveModelsOnly),_xlfn.XLOOKUP(C941,'Model Analyzer'!B$4:B$100,'Model Analyzer'!C$4:C$100))),EvalData!C941,"NA")</f>
        <v>USC</v>
      </c>
      <c r="C941" s="17" t="s">
        <v>33</v>
      </c>
      <c r="D941" s="36" t="d">
        <v>2020-08-24</v>
      </c>
      <c r="E941" s="17" t="s">
        <v>37</v>
      </c>
      <c r="F941" s="36" t="d">
        <v>2020-09-12</v>
      </c>
      <c r="G941" s="30">
        <v>-141</v>
      </c>
      <c r="H941" s="32">
        <v>-8.0000000000000002E-3</v>
      </c>
      <c r="I941" s="28">
        <v>-8.1399999999999997E-3</v>
      </c>
      <c r="J941" s="28">
        <v>-8.2100000000000003E-3</v>
      </c>
      <c r="K941" s="29">
        <v>1</v>
      </c>
      <c r="L941" s="30">
        <v>3</v>
      </c>
      <c r="M941" s="29">
        <v>0.93938999999999995</v>
      </c>
      <c r="N941" s="30">
        <v>51</v>
      </c>
      <c r="O941" s="30">
        <v>18.309999999999999</v>
      </c>
      <c r="P941" s="30">
        <v>1049</v>
      </c>
      <c r="Q941" s="30">
        <v>67.75</v>
      </c>
      <c r="R941" s="38">
        <v>0.23022999999999999</v>
      </c>
      <c r="S941" s="32">
        <v>-0.12970999999999999</v>
      </c>
      <c r="T941" s="29">
        <v>0.58089000000000002</v>
      </c>
      <c r="U941" s="29">
        <v>-0.37075000000000002</v>
      </c>
      <c r="V941" s="29">
        <v>0.47059000000000001</v>
      </c>
      <c r="W941" s="29">
        <v>5.8819999999999997E-2</v>
      </c>
      <c r="X941" s="30">
        <v>162.4</v>
      </c>
      <c r="Y941" s="29">
        <v>0.28421999999999997</v>
      </c>
      <c r="Z941" s="29">
        <v>0.32876</v>
      </c>
      <c r="AA941" s="29">
        <v>0.48199999999999998</v>
      </c>
      <c r="AB941" s="30">
        <v>14</v>
      </c>
      <c r="AC941" s="29">
        <v>0.56667000000000001</v>
      </c>
    </row>
    <row r="942" spans="1:49" x14ac:dyDescent="0.2">
      <c r="A942" s="17" t="str">
        <f t="shared" si="23"/>
        <v>UT</v>
      </c>
      <c r="B942" s="17" t="str">
        <f>IF(AND(OR(NOT(IsForecastDateRestricted),AND(D942&gt;=StartDate,D942&lt;=EndDate)),OR(NOT(IsTargetDateRestricted),AND(F942&gt;=FirstTargetDate,F942&lt;=EndTargetDate)),
OR(AND(Is1Week,E942="1 wk ahead inc death"),AND(Is2Week,E942="2 wk ahead inc death"),AND(Is3Week,E942="3 wk ahead inc death"),AND(Is4Week,E942="4 wk ahead inc death")),
OR(NOT(IsActiveModelsOnly),_xlfn.XLOOKUP(C942,'Model Analyzer'!B$4:B$100,'Model Analyzer'!C$4:C$100))),EvalData!C942,"NA")</f>
        <v>UT</v>
      </c>
      <c r="C942" s="17" t="s">
        <v>34</v>
      </c>
      <c r="D942" s="36" t="d">
        <v>2020-08-24</v>
      </c>
      <c r="E942" s="17" t="s">
        <v>37</v>
      </c>
      <c r="F942" s="36" t="d">
        <v>2020-09-12</v>
      </c>
      <c r="G942" s="30">
        <v>6747</v>
      </c>
      <c r="H942" s="32">
        <v>0.32900000000000001</v>
      </c>
      <c r="I942" s="28">
        <v>0.38957000000000003</v>
      </c>
      <c r="J942" s="28">
        <v>0.38957000000000003</v>
      </c>
      <c r="K942" s="29">
        <v>0</v>
      </c>
      <c r="L942" s="30">
        <v>31</v>
      </c>
      <c r="M942" s="29">
        <v>9.0910000000000005E-2</v>
      </c>
      <c r="N942" s="30">
        <v>51</v>
      </c>
      <c r="O942" s="30">
        <v>14.29</v>
      </c>
      <c r="P942" s="30">
        <v>3926.64</v>
      </c>
      <c r="Q942" s="30">
        <v>118.53</v>
      </c>
      <c r="R942" s="38">
        <v>0.24238999999999999</v>
      </c>
      <c r="S942" s="32">
        <v>0.23380000000000001</v>
      </c>
      <c r="T942" s="29">
        <v>0.62272000000000005</v>
      </c>
      <c r="U942" s="29">
        <v>0.47116000000000002</v>
      </c>
      <c r="V942" s="29">
        <v>0.37254999999999999</v>
      </c>
      <c r="W942" s="29">
        <v>9.8040000000000002E-2</v>
      </c>
      <c r="X942" s="30">
        <v>239.6</v>
      </c>
      <c r="Y942" s="29">
        <v>0.61426000000000003</v>
      </c>
      <c r="Z942" s="29">
        <v>0.37675999999999998</v>
      </c>
      <c r="AA942" s="29">
        <v>0.25800000000000001</v>
      </c>
      <c r="AB942" s="30">
        <v>23</v>
      </c>
      <c r="AC942" s="29">
        <v>0.26667000000000002</v>
      </c>
      <c r="AD942" s="30">
        <v>51</v>
      </c>
      <c r="AE942" s="29">
        <v>0.94118000000000002</v>
      </c>
      <c r="AF942" s="33">
        <v>2.9049999999999998</v>
      </c>
      <c r="AG942" s="33">
        <v>3.7010000000000001</v>
      </c>
      <c r="AH942" s="33">
        <v>5.226</v>
      </c>
      <c r="AI942" s="33">
        <v>17.866</v>
      </c>
      <c r="AJ942" s="33">
        <v>11.459</v>
      </c>
      <c r="AK942" s="34">
        <v>68</v>
      </c>
      <c r="AL942" s="29">
        <v>0.31373000000000001</v>
      </c>
      <c r="AM942" s="29">
        <v>0.25490000000000002</v>
      </c>
      <c r="AN942" s="50">
        <v>39397</v>
      </c>
      <c r="AO942" s="30">
        <v>339.5</v>
      </c>
      <c r="AP942" s="29">
        <v>0.30101</v>
      </c>
      <c r="AQ942" s="29">
        <v>0.62841000000000002</v>
      </c>
      <c r="AR942" s="29">
        <v>0.39200000000000002</v>
      </c>
      <c r="AS942" s="54">
        <v>12</v>
      </c>
      <c r="AT942" s="29">
        <v>0.60714000000000001</v>
      </c>
      <c r="AU942" s="29">
        <v>0.85263</v>
      </c>
      <c r="AV942" s="54">
        <v>10</v>
      </c>
      <c r="AW942" s="29">
        <v>0.67857000000000001</v>
      </c>
    </row>
    <row r="943" spans="1:49" x14ac:dyDescent="0.2">
      <c r="A943" s="17" t="str">
        <f t="shared" si="23"/>
        <v>YYG</v>
      </c>
      <c r="B943" s="17" t="str">
        <f>IF(AND(OR(NOT(IsForecastDateRestricted),AND(D943&gt;=StartDate,D943&lt;=EndDate)),OR(NOT(IsTargetDateRestricted),AND(F943&gt;=FirstTargetDate,F943&lt;=EndTargetDate)),
OR(AND(Is1Week,E943="1 wk ahead inc death"),AND(Is2Week,E943="2 wk ahead inc death"),AND(Is3Week,E943="3 wk ahead inc death"),AND(Is4Week,E943="4 wk ahead inc death")),
OR(NOT(IsActiveModelsOnly),_xlfn.XLOOKUP(C943,'Model Analyzer'!B$4:B$100,'Model Analyzer'!C$4:C$100))),EvalData!C943,"NA")</f>
        <v>YYG</v>
      </c>
      <c r="C943" s="17" t="s">
        <v>35</v>
      </c>
      <c r="D943" s="36" t="d">
        <v>2020-08-24</v>
      </c>
      <c r="E943" s="17" t="s">
        <v>37</v>
      </c>
      <c r="F943" s="36" t="d">
        <v>2020-09-12</v>
      </c>
      <c r="G943" s="30">
        <v>-152</v>
      </c>
      <c r="H943" s="32">
        <v>-8.9999999999999993E-3</v>
      </c>
      <c r="I943" s="28">
        <v>-8.7799999999999996E-3</v>
      </c>
      <c r="J943" s="28">
        <v>-8.8500000000000002E-3</v>
      </c>
      <c r="K943" s="29">
        <v>1</v>
      </c>
      <c r="L943" s="30">
        <v>4</v>
      </c>
      <c r="M943" s="29">
        <v>0.90908999999999995</v>
      </c>
      <c r="N943" s="30">
        <v>51</v>
      </c>
      <c r="O943" s="30">
        <v>8.65</v>
      </c>
      <c r="P943" s="30">
        <v>590.29999999999995</v>
      </c>
      <c r="Q943" s="30">
        <v>46.22</v>
      </c>
      <c r="R943" s="38">
        <v>0.16735</v>
      </c>
      <c r="S943" s="32">
        <v>1.593E-2</v>
      </c>
      <c r="T943" s="29">
        <v>0.40445999999999999</v>
      </c>
      <c r="U943" s="29">
        <v>0.13894000000000001</v>
      </c>
      <c r="V943" s="29">
        <v>0.58823999999999999</v>
      </c>
      <c r="W943" s="29">
        <v>3.9219999999999998E-2</v>
      </c>
      <c r="X943" s="30">
        <v>81.849999999999994</v>
      </c>
      <c r="Y943" s="29">
        <v>0.38573000000000002</v>
      </c>
      <c r="Z943" s="29">
        <v>0.27200999999999997</v>
      </c>
      <c r="AA943" s="29">
        <v>0.78100000000000003</v>
      </c>
      <c r="AB943" s="30">
        <v>3</v>
      </c>
      <c r="AC943" s="29">
        <v>0.93332999999999999</v>
      </c>
      <c r="AD943" s="30">
        <v>51</v>
      </c>
      <c r="AE943" s="29">
        <v>0.94118000000000002</v>
      </c>
      <c r="AF943" s="33">
        <v>2.3780000000000001</v>
      </c>
      <c r="AG943" s="33">
        <v>2.786</v>
      </c>
      <c r="AH943" s="33">
        <v>3.9169999999999998</v>
      </c>
      <c r="AI943" s="33">
        <v>17.774000000000001</v>
      </c>
      <c r="AJ943" s="33">
        <v>19.068000000000001</v>
      </c>
      <c r="AK943" s="34">
        <v>36</v>
      </c>
      <c r="AL943" s="29">
        <v>0.13725000000000001</v>
      </c>
      <c r="AM943" s="29">
        <v>0.33333000000000002</v>
      </c>
      <c r="AN943" s="50">
        <v>21056</v>
      </c>
      <c r="AO943" s="30">
        <v>126.8</v>
      </c>
      <c r="AP943" s="29">
        <v>0.33866000000000002</v>
      </c>
      <c r="AQ943" s="29">
        <v>0.70701000000000003</v>
      </c>
      <c r="AR943" s="29">
        <v>0.495</v>
      </c>
      <c r="AS943" s="54">
        <v>9</v>
      </c>
      <c r="AT943" s="29">
        <v>0.71428999999999998</v>
      </c>
      <c r="AU943" s="29">
        <v>0.90486999999999995</v>
      </c>
      <c r="AV943" s="54">
        <v>7</v>
      </c>
      <c r="AW943" s="29">
        <v>0.78571000000000002</v>
      </c>
    </row>
    <row r="944" spans="1:49" x14ac:dyDescent="0.2">
      <c r="A944" s="17" t="str">
        <f t="shared" si="23"/>
        <v>Baseline</v>
      </c>
      <c r="B944" s="17" t="str">
        <f>IF(AND(OR(NOT(IsForecastDateRestricted),AND(D944&gt;=StartDate,D944&lt;=EndDate)),OR(NOT(IsTargetDateRestricted),AND(F944&gt;=FirstTargetDate,F944&lt;=EndTargetDate)),
OR(AND(Is1Week,E944="1 wk ahead inc death"),AND(Is2Week,E944="2 wk ahead inc death"),AND(Is3Week,E944="3 wk ahead inc death"),AND(Is4Week,E944="4 wk ahead inc death")),
OR(NOT(IsActiveModelsOnly),_xlfn.XLOOKUP(C944,'Model Analyzer'!B$4:B$100,'Model Analyzer'!C$4:C$100))),EvalData!C944,"NA")</f>
        <v>Baseline</v>
      </c>
      <c r="C944" s="17" t="s">
        <v>12</v>
      </c>
      <c r="D944" s="36" t="d">
        <v>2020-08-24</v>
      </c>
      <c r="E944" s="17" t="s">
        <v>38</v>
      </c>
      <c r="F944" s="36" t="d">
        <v>2020-09-19</v>
      </c>
      <c r="G944" s="30">
        <v>4919</v>
      </c>
      <c r="H944" s="32">
        <v>0.19500000000000001</v>
      </c>
      <c r="I944" s="28">
        <v>0.21476999999999999</v>
      </c>
      <c r="J944" s="28">
        <v>0.21476999999999999</v>
      </c>
      <c r="K944" s="29">
        <v>0.75</v>
      </c>
      <c r="L944" s="30">
        <v>23</v>
      </c>
      <c r="M944" s="29">
        <v>0.33333000000000002</v>
      </c>
      <c r="N944" s="30">
        <v>51</v>
      </c>
      <c r="O944" s="30">
        <v>7.38</v>
      </c>
      <c r="P944" s="30">
        <v>3173.56</v>
      </c>
      <c r="Q944" s="30">
        <v>146.18</v>
      </c>
      <c r="R944" s="38">
        <v>0.23599000000000001</v>
      </c>
      <c r="S944" s="32">
        <v>0.11267000000000001</v>
      </c>
      <c r="T944" s="29">
        <v>0.39448</v>
      </c>
      <c r="U944" s="29">
        <v>2.988E-2</v>
      </c>
      <c r="V944" s="29">
        <v>0.47059000000000001</v>
      </c>
      <c r="W944" s="29">
        <v>7.843E-2</v>
      </c>
      <c r="X944" s="30">
        <v>337.85</v>
      </c>
      <c r="Y944" s="29">
        <v>0.31761</v>
      </c>
      <c r="Z944" s="29">
        <v>0.29862</v>
      </c>
      <c r="AA944" s="29">
        <v>0.54600000000000004</v>
      </c>
      <c r="AB944" s="30">
        <v>10</v>
      </c>
      <c r="AC944" s="29">
        <v>0.7</v>
      </c>
      <c r="AD944" s="30">
        <v>51</v>
      </c>
      <c r="AE944" s="29">
        <v>0.90195999999999998</v>
      </c>
      <c r="AF944" s="33">
        <v>3.75</v>
      </c>
      <c r="AG944" s="33">
        <v>3.9060000000000001</v>
      </c>
      <c r="AH944" s="33">
        <v>3.988</v>
      </c>
      <c r="AI944" s="33">
        <v>3.8769999999999998</v>
      </c>
      <c r="AJ944" s="33">
        <v>4</v>
      </c>
      <c r="AK944" s="34">
        <v>4.0170000000000003</v>
      </c>
      <c r="AL944" s="29">
        <v>0</v>
      </c>
      <c r="AM944" s="29">
        <v>0</v>
      </c>
      <c r="AN944" s="50">
        <v>44612</v>
      </c>
      <c r="AO944" s="30">
        <v>107.7</v>
      </c>
      <c r="AP944" s="29">
        <v>0.41583999999999999</v>
      </c>
      <c r="AQ944" s="29">
        <v>0.86812999999999996</v>
      </c>
      <c r="AR944" s="29">
        <v>0.94899999999999995</v>
      </c>
      <c r="AS944" s="54">
        <v>1</v>
      </c>
      <c r="AT944" s="29">
        <v>1</v>
      </c>
      <c r="AU944" s="29">
        <v>0.93203999999999998</v>
      </c>
      <c r="AV944" s="54">
        <v>1</v>
      </c>
      <c r="AW944" s="29">
        <v>1</v>
      </c>
    </row>
    <row r="945" spans="1:49" x14ac:dyDescent="0.2">
      <c r="A945" s="17" t="str">
        <f t="shared" si="23"/>
        <v>CMU</v>
      </c>
      <c r="B945" s="17" t="str">
        <f>IF(AND(OR(NOT(IsForecastDateRestricted),AND(D945&gt;=StartDate,D945&lt;=EndDate)),OR(NOT(IsTargetDateRestricted),AND(F945&gt;=FirstTargetDate,F945&lt;=EndTargetDate)),
OR(AND(Is1Week,E945="1 wk ahead inc death"),AND(Is2Week,E945="2 wk ahead inc death"),AND(Is3Week,E945="3 wk ahead inc death"),AND(Is4Week,E945="4 wk ahead inc death")),
OR(NOT(IsActiveModelsOnly),_xlfn.XLOOKUP(C945,'Model Analyzer'!B$4:B$100,'Model Analyzer'!C$4:C$100))),EvalData!C945,"NA")</f>
        <v>CMU</v>
      </c>
      <c r="C945" s="17" t="s">
        <v>43</v>
      </c>
      <c r="D945" s="36" t="d">
        <v>2020-08-24</v>
      </c>
      <c r="E945" s="17" t="s">
        <v>38</v>
      </c>
      <c r="F945" s="36" t="d">
        <v>2020-09-19</v>
      </c>
      <c r="G945" s="30"/>
      <c r="H945" s="32"/>
      <c r="N945" s="30">
        <v>51</v>
      </c>
      <c r="O945" s="30">
        <v>8.9499999999999993</v>
      </c>
      <c r="P945" s="30">
        <v>1885.2</v>
      </c>
      <c r="Q945" s="30">
        <v>91.69</v>
      </c>
      <c r="R945" s="38">
        <v>0.20732999999999999</v>
      </c>
      <c r="S945" s="32">
        <v>7.2319999999999995E-2</v>
      </c>
      <c r="T945" s="29">
        <v>0.42368</v>
      </c>
      <c r="U945" s="29">
        <v>6.479E-2</v>
      </c>
      <c r="V945" s="29">
        <v>0.56862999999999997</v>
      </c>
      <c r="W945" s="29">
        <v>0.11765</v>
      </c>
      <c r="X945" s="30">
        <v>199.69</v>
      </c>
      <c r="Y945" s="29">
        <v>0.33907999999999999</v>
      </c>
      <c r="Z945" s="29">
        <v>0.29471000000000003</v>
      </c>
      <c r="AA945" s="29">
        <v>0.65900000000000003</v>
      </c>
      <c r="AB945" s="30">
        <v>7</v>
      </c>
      <c r="AC945" s="29">
        <v>0.8</v>
      </c>
      <c r="AD945" s="30">
        <v>51</v>
      </c>
      <c r="AE945" s="29">
        <v>0.80391999999999997</v>
      </c>
      <c r="AF945" s="33">
        <v>1.6060000000000001</v>
      </c>
      <c r="AG945" s="33">
        <v>1.8049999999999999</v>
      </c>
      <c r="AH945" s="33">
        <v>2.69</v>
      </c>
      <c r="AI945" s="33">
        <v>46.731000000000002</v>
      </c>
      <c r="AJ945" s="33">
        <v>9.94</v>
      </c>
      <c r="AK945" s="34">
        <v>31.045000000000002</v>
      </c>
      <c r="AL945" s="29">
        <v>9.8040000000000002E-2</v>
      </c>
      <c r="AM945" s="29">
        <v>0.23529</v>
      </c>
      <c r="AN945" s="50">
        <v>39691</v>
      </c>
      <c r="AO945" s="30">
        <v>181.1</v>
      </c>
      <c r="AP945" s="29">
        <v>0.46192</v>
      </c>
      <c r="AQ945" s="29">
        <v>0.96433999999999997</v>
      </c>
      <c r="AR945" s="29">
        <v>0.495</v>
      </c>
      <c r="AS945" s="54">
        <v>6</v>
      </c>
      <c r="AT945" s="29">
        <v>0.82142999999999999</v>
      </c>
      <c r="AU945" s="29">
        <v>0.84496000000000004</v>
      </c>
      <c r="AV945" s="54">
        <v>9</v>
      </c>
      <c r="AW945" s="29">
        <v>0.71428999999999998</v>
      </c>
    </row>
    <row r="946" spans="1:49" x14ac:dyDescent="0.2">
      <c r="A946" s="17" t="str">
        <f t="shared" si="23"/>
        <v>Columbia</v>
      </c>
      <c r="B946" s="17" t="str">
        <f>IF(AND(OR(NOT(IsForecastDateRestricted),AND(D946&gt;=StartDate,D946&lt;=EndDate)),OR(NOT(IsTargetDateRestricted),AND(F946&gt;=FirstTargetDate,F946&lt;=EndTargetDate)),
OR(AND(Is1Week,E946="1 wk ahead inc death"),AND(Is2Week,E946="2 wk ahead inc death"),AND(Is3Week,E946="3 wk ahead inc death"),AND(Is4Week,E946="4 wk ahead inc death")),
OR(NOT(IsActiveModelsOnly),_xlfn.XLOOKUP(C946,'Model Analyzer'!B$4:B$100,'Model Analyzer'!C$4:C$100))),EvalData!C946,"NA")</f>
        <v>Columbia</v>
      </c>
      <c r="C946" s="17" t="s">
        <v>13</v>
      </c>
      <c r="D946" s="36" t="d">
        <v>2020-08-24</v>
      </c>
      <c r="E946" s="17" t="s">
        <v>38</v>
      </c>
      <c r="F946" s="36" t="d">
        <v>2020-09-19</v>
      </c>
      <c r="G946" s="26">
        <v>-1225</v>
      </c>
      <c r="H946" s="27">
        <v>-5.5E-2</v>
      </c>
      <c r="I946" s="28">
        <v>-5.348E-2</v>
      </c>
      <c r="J946" s="28">
        <v>-5.6509999999999998E-2</v>
      </c>
      <c r="K946" s="29">
        <v>0.9</v>
      </c>
      <c r="L946" s="30">
        <v>11</v>
      </c>
      <c r="M946" s="29">
        <v>0.69696999999999998</v>
      </c>
      <c r="N946" s="30">
        <v>51</v>
      </c>
      <c r="O946" s="26">
        <v>64.180000000000007</v>
      </c>
      <c r="P946" s="26">
        <v>3767.75</v>
      </c>
      <c r="Q946" s="26">
        <v>134.84</v>
      </c>
      <c r="R946" s="31">
        <v>0.45047999999999999</v>
      </c>
      <c r="S946" s="32">
        <v>0</v>
      </c>
      <c r="T946" s="29">
        <v>1.08304</v>
      </c>
      <c r="U946" s="29">
        <v>-0.55700000000000005</v>
      </c>
      <c r="V946" s="29">
        <v>0.21568999999999999</v>
      </c>
      <c r="W946" s="29">
        <v>0.27450999999999998</v>
      </c>
      <c r="X946" s="30">
        <v>209.73</v>
      </c>
      <c r="Y946" s="29">
        <v>0.50841999999999998</v>
      </c>
      <c r="Z946" s="29">
        <v>0.58692999999999995</v>
      </c>
      <c r="AA946" s="29">
        <v>0.245</v>
      </c>
      <c r="AB946" s="30">
        <v>20</v>
      </c>
      <c r="AC946" s="29">
        <v>0.36667</v>
      </c>
      <c r="AD946" s="30">
        <v>51</v>
      </c>
      <c r="AE946" s="29">
        <v>0.94118000000000002</v>
      </c>
      <c r="AF946" s="33">
        <v>4.6130000000000004</v>
      </c>
      <c r="AG946" s="33">
        <v>6.0609999999999999</v>
      </c>
      <c r="AH946" s="33">
        <v>11.545</v>
      </c>
      <c r="AI946" s="33">
        <v>72.936000000000007</v>
      </c>
      <c r="AJ946" s="33">
        <v>97</v>
      </c>
      <c r="AK946" s="34">
        <v>240</v>
      </c>
      <c r="AL946" s="29">
        <v>0.35293999999999998</v>
      </c>
      <c r="AM946" s="29">
        <v>0.49020000000000002</v>
      </c>
      <c r="AN946" s="50">
        <v>54371</v>
      </c>
      <c r="AO946" s="30">
        <v>234.5</v>
      </c>
      <c r="AP946" s="29">
        <v>0.16994999999999999</v>
      </c>
      <c r="AQ946" s="29">
        <v>0.35478999999999999</v>
      </c>
      <c r="AR946" s="29">
        <v>0.10299999999999999</v>
      </c>
      <c r="AS946" s="54">
        <v>25</v>
      </c>
      <c r="AT946" s="29">
        <v>0.14285999999999999</v>
      </c>
      <c r="AU946" s="29">
        <v>0.57442000000000004</v>
      </c>
      <c r="AV946" s="54">
        <v>17</v>
      </c>
      <c r="AW946" s="29">
        <v>0.42857000000000001</v>
      </c>
    </row>
    <row r="947" spans="1:49" x14ac:dyDescent="0.2">
      <c r="A947" s="17" t="str">
        <f t="shared" si="23"/>
        <v>Columbia-UNC</v>
      </c>
      <c r="B947" s="17" t="str">
        <f>IF(AND(OR(NOT(IsForecastDateRestricted),AND(D947&gt;=StartDate,D947&lt;=EndDate)),OR(NOT(IsTargetDateRestricted),AND(F947&gt;=FirstTargetDate,F947&lt;=EndTargetDate)),
OR(AND(Is1Week,E947="1 wk ahead inc death"),AND(Is2Week,E947="2 wk ahead inc death"),AND(Is3Week,E947="3 wk ahead inc death"),AND(Is4Week,E947="4 wk ahead inc death")),
OR(NOT(IsActiveModelsOnly),_xlfn.XLOOKUP(C947,'Model Analyzer'!B$4:B$100,'Model Analyzer'!C$4:C$100))),EvalData!C947,"NA")</f>
        <v>Columbia-UNC</v>
      </c>
      <c r="C947" s="17" t="s">
        <v>14</v>
      </c>
      <c r="D947" s="36" t="d">
        <v>2020-08-24</v>
      </c>
      <c r="E947" s="17" t="s">
        <v>38</v>
      </c>
      <c r="F947" s="36" t="d">
        <v>2020-09-19</v>
      </c>
      <c r="G947" s="30">
        <v>-1749</v>
      </c>
      <c r="H947" s="32">
        <v>-7.9000000000000001E-2</v>
      </c>
      <c r="I947" s="28">
        <v>-7.6359999999999997E-2</v>
      </c>
      <c r="J947" s="28">
        <v>-8.2680000000000003E-2</v>
      </c>
      <c r="K947" s="29">
        <v>0.9</v>
      </c>
      <c r="L947" s="30">
        <v>15</v>
      </c>
      <c r="M947" s="29">
        <v>0.57576000000000005</v>
      </c>
      <c r="O947" s="30"/>
      <c r="P947" s="30"/>
      <c r="Q947" s="30"/>
      <c r="R947" s="38"/>
    </row>
    <row r="948" spans="1:49" x14ac:dyDescent="0.2">
      <c r="A948" s="17" t="str">
        <f t="shared" si="23"/>
        <v>Covid19Sim</v>
      </c>
      <c r="B948" s="17" t="str">
        <f>IF(AND(OR(NOT(IsForecastDateRestricted),AND(D948&gt;=StartDate,D948&lt;=EndDate)),OR(NOT(IsTargetDateRestricted),AND(F948&gt;=FirstTargetDate,F948&lt;=EndTargetDate)),
OR(AND(Is1Week,E948="1 wk ahead inc death"),AND(Is2Week,E948="2 wk ahead inc death"),AND(Is3Week,E948="3 wk ahead inc death"),AND(Is4Week,E948="4 wk ahead inc death")),
OR(NOT(IsActiveModelsOnly),_xlfn.XLOOKUP(C948,'Model Analyzer'!B$4:B$100,'Model Analyzer'!C$4:C$100))),EvalData!C948,"NA")</f>
        <v>Covid19Sim</v>
      </c>
      <c r="C948" s="17" t="s">
        <v>39</v>
      </c>
      <c r="D948" s="36" t="d">
        <v>2020-08-24</v>
      </c>
      <c r="E948" s="17" t="s">
        <v>38</v>
      </c>
      <c r="F948" s="36" t="d">
        <v>2020-09-19</v>
      </c>
      <c r="G948" s="30">
        <v>-7270</v>
      </c>
      <c r="H948" s="32">
        <v>-0.38200000000000001</v>
      </c>
      <c r="I948" s="28">
        <v>-0.31741000000000003</v>
      </c>
      <c r="J948" s="28">
        <v>-0.46500999999999998</v>
      </c>
      <c r="K948" s="29">
        <v>0</v>
      </c>
      <c r="L948" s="30">
        <v>32</v>
      </c>
      <c r="M948" s="29">
        <v>6.0609999999999997E-2</v>
      </c>
      <c r="N948" s="30">
        <v>51</v>
      </c>
      <c r="O948" s="30">
        <v>14.33</v>
      </c>
      <c r="P948" s="30">
        <v>3096.59</v>
      </c>
      <c r="Q948" s="30">
        <v>144.96</v>
      </c>
      <c r="R948" s="38">
        <v>0.27235999999999999</v>
      </c>
      <c r="S948" s="32">
        <v>-0.16550999999999999</v>
      </c>
      <c r="T948" s="29">
        <v>0.60528000000000004</v>
      </c>
      <c r="U948" s="29">
        <v>-0.16452</v>
      </c>
      <c r="V948" s="29">
        <v>0.45097999999999999</v>
      </c>
      <c r="W948" s="29">
        <v>0.13725000000000001</v>
      </c>
      <c r="X948" s="30">
        <v>301.87</v>
      </c>
      <c r="Y948" s="29">
        <v>0.44083</v>
      </c>
      <c r="Z948" s="29">
        <v>0.36643999999999999</v>
      </c>
      <c r="AA948" s="29">
        <v>0.38100000000000001</v>
      </c>
      <c r="AB948" s="30">
        <v>15</v>
      </c>
      <c r="AC948" s="29">
        <v>0.53332999999999997</v>
      </c>
      <c r="AD948" s="30">
        <v>51</v>
      </c>
      <c r="AE948" s="29">
        <v>0.41176000000000001</v>
      </c>
      <c r="AF948" s="33">
        <v>1.133</v>
      </c>
      <c r="AG948" s="33">
        <v>1.1919999999999999</v>
      </c>
      <c r="AH948" s="33">
        <v>1.4450000000000001</v>
      </c>
      <c r="AI948" s="33">
        <v>2.391</v>
      </c>
      <c r="AJ948" s="33">
        <v>2.15</v>
      </c>
      <c r="AK948" s="34">
        <v>3.5790000000000002</v>
      </c>
      <c r="AL948" s="29">
        <v>1.9609999999999999E-2</v>
      </c>
      <c r="AM948" s="29">
        <v>5.8819999999999997E-2</v>
      </c>
      <c r="AN948" s="50">
        <v>196081</v>
      </c>
      <c r="AO948" s="30">
        <v>356.7</v>
      </c>
      <c r="AP948" s="29">
        <v>0.74023000000000005</v>
      </c>
      <c r="AQ948" s="29">
        <v>1</v>
      </c>
      <c r="AR948" s="29">
        <v>0.35099999999999998</v>
      </c>
      <c r="AS948" s="54">
        <v>11</v>
      </c>
      <c r="AT948" s="29">
        <v>0.64285999999999999</v>
      </c>
      <c r="AU948" s="29">
        <v>0.43343999999999999</v>
      </c>
      <c r="AV948" s="54">
        <v>23</v>
      </c>
      <c r="AW948" s="29">
        <v>0.21429000000000001</v>
      </c>
    </row>
    <row r="949" spans="1:49" x14ac:dyDescent="0.2">
      <c r="A949" s="17" t="str">
        <f t="shared" si="23"/>
        <v>CovidComplete</v>
      </c>
      <c r="B949" s="17" t="str">
        <f>IF(AND(OR(NOT(IsForecastDateRestricted),AND(D949&gt;=StartDate,D949&lt;=EndDate)),OR(NOT(IsTargetDateRestricted),AND(F949&gt;=FirstTargetDate,F949&lt;=EndTargetDate)),
OR(AND(Is1Week,E949="1 wk ahead inc death"),AND(Is2Week,E949="2 wk ahead inc death"),AND(Is3Week,E949="3 wk ahead inc death"),AND(Is4Week,E949="4 wk ahead inc death")),
OR(NOT(IsActiveModelsOnly),_xlfn.XLOOKUP(C949,'Model Analyzer'!B$4:B$100,'Model Analyzer'!C$4:C$100))),EvalData!C949,"NA")</f>
        <v>CovidComplete</v>
      </c>
      <c r="C949" s="17" t="s">
        <v>51</v>
      </c>
      <c r="D949" s="36" t="d">
        <v>2020-08-24</v>
      </c>
      <c r="E949" s="17" t="s">
        <v>38</v>
      </c>
      <c r="F949" s="36" t="d">
        <v>2020-09-19</v>
      </c>
      <c r="G949" s="30">
        <v>1972</v>
      </c>
      <c r="H949" s="32">
        <v>8.3000000000000004E-2</v>
      </c>
      <c r="I949" s="28">
        <v>8.6099999999999996E-2</v>
      </c>
      <c r="J949" s="28">
        <v>8.6099999999999996E-2</v>
      </c>
      <c r="K949" s="29">
        <v>0.9</v>
      </c>
      <c r="L949" s="30">
        <v>17</v>
      </c>
      <c r="M949" s="29">
        <v>0.51515</v>
      </c>
      <c r="N949" s="30">
        <v>51</v>
      </c>
      <c r="O949" s="30">
        <v>16.25</v>
      </c>
      <c r="P949" s="30">
        <v>3058.82</v>
      </c>
      <c r="Q949" s="30">
        <v>130.43</v>
      </c>
      <c r="R949" s="38">
        <v>0.21704999999999999</v>
      </c>
      <c r="S949" s="32">
        <v>7.1459999999999996E-2</v>
      </c>
      <c r="T949" s="29">
        <v>0.71692</v>
      </c>
      <c r="U949" s="29">
        <v>0.32338</v>
      </c>
      <c r="V949" s="29">
        <v>0.47059000000000001</v>
      </c>
      <c r="W949" s="29">
        <v>0.13725000000000001</v>
      </c>
      <c r="X949" s="30">
        <v>317.97000000000003</v>
      </c>
      <c r="Y949" s="29">
        <v>0.64685999999999999</v>
      </c>
      <c r="Z949" s="29">
        <v>0.34734999999999999</v>
      </c>
      <c r="AA949" s="29">
        <v>0.51</v>
      </c>
      <c r="AB949" s="30">
        <v>12</v>
      </c>
      <c r="AC949" s="29">
        <v>0.63332999999999995</v>
      </c>
      <c r="AD949" s="30">
        <v>51</v>
      </c>
      <c r="AE949" s="29">
        <v>0.80391999999999997</v>
      </c>
      <c r="AF949" s="33">
        <v>1.6659999999999999</v>
      </c>
      <c r="AG949" s="33">
        <v>1.6930000000000001</v>
      </c>
      <c r="AH949" s="33">
        <v>2.3330000000000002</v>
      </c>
      <c r="AI949" s="33">
        <v>2.601</v>
      </c>
      <c r="AJ949" s="33">
        <v>2.5990000000000002</v>
      </c>
      <c r="AK949" s="34">
        <v>3.4289999999999998</v>
      </c>
      <c r="AL949" s="29">
        <v>1.9609999999999999E-2</v>
      </c>
      <c r="AM949" s="29">
        <v>1.9609999999999999E-2</v>
      </c>
      <c r="AN949" s="50">
        <v>35868</v>
      </c>
      <c r="AO949" s="30">
        <v>362.6</v>
      </c>
      <c r="AP949" s="29">
        <v>0.60663</v>
      </c>
      <c r="AQ949" s="29">
        <v>1</v>
      </c>
      <c r="AR949" s="29">
        <v>0.80500000000000005</v>
      </c>
      <c r="AS949" s="54">
        <v>2</v>
      </c>
      <c r="AT949" s="29">
        <v>0.96428999999999998</v>
      </c>
      <c r="AU949" s="29">
        <v>0.84623000000000004</v>
      </c>
      <c r="AV949" s="54">
        <v>8</v>
      </c>
      <c r="AW949" s="29">
        <v>0.75</v>
      </c>
    </row>
    <row r="950" spans="1:49" x14ac:dyDescent="0.2">
      <c r="A950" s="17" t="str">
        <f t="shared" si="23"/>
        <v>DDS</v>
      </c>
      <c r="B950" s="17" t="str">
        <f>IF(AND(OR(NOT(IsForecastDateRestricted),AND(D950&gt;=StartDate,D950&lt;=EndDate)),OR(NOT(IsTargetDateRestricted),AND(F950&gt;=FirstTargetDate,F950&lt;=EndTargetDate)),
OR(AND(Is1Week,E950="1 wk ahead inc death"),AND(Is2Week,E950="2 wk ahead inc death"),AND(Is3Week,E950="3 wk ahead inc death"),AND(Is4Week,E950="4 wk ahead inc death")),
OR(NOT(IsActiveModelsOnly),_xlfn.XLOOKUP(C950,'Model Analyzer'!B$4:B$100,'Model Analyzer'!C$4:C$100))),EvalData!C950,"NA")</f>
        <v>DDS</v>
      </c>
      <c r="C950" s="17" t="s">
        <v>44</v>
      </c>
      <c r="D950" s="36" t="d">
        <v>2020-08-24</v>
      </c>
      <c r="E950" s="17" t="s">
        <v>38</v>
      </c>
      <c r="F950" s="36" t="d">
        <v>2020-09-19</v>
      </c>
      <c r="G950" s="30">
        <v>7994</v>
      </c>
      <c r="H950" s="32">
        <v>0.29899999999999999</v>
      </c>
      <c r="I950" s="28">
        <v>0.34902</v>
      </c>
      <c r="J950" s="28">
        <v>0.34902</v>
      </c>
      <c r="K950" s="29">
        <v>0</v>
      </c>
      <c r="L950" s="30">
        <v>28</v>
      </c>
      <c r="M950" s="29">
        <v>0.18182000000000001</v>
      </c>
      <c r="N950" s="30">
        <v>51</v>
      </c>
      <c r="O950" s="30">
        <v>14.73</v>
      </c>
      <c r="P950" s="30">
        <v>5423.06</v>
      </c>
      <c r="Q950" s="30">
        <v>182.71</v>
      </c>
      <c r="R950" s="38">
        <v>0.31025000000000003</v>
      </c>
      <c r="S950" s="32">
        <v>0.25067</v>
      </c>
      <c r="T950" s="29">
        <v>0.63658000000000003</v>
      </c>
      <c r="U950" s="29">
        <v>0.43585000000000002</v>
      </c>
      <c r="V950" s="29">
        <v>0.31373000000000001</v>
      </c>
      <c r="W950" s="29">
        <v>0.15686</v>
      </c>
      <c r="X950" s="30">
        <v>401.32</v>
      </c>
      <c r="Y950" s="29">
        <v>0.61226999999999998</v>
      </c>
      <c r="Z950" s="29">
        <v>0.39837</v>
      </c>
      <c r="AA950" s="29">
        <v>0.20399999999999999</v>
      </c>
      <c r="AB950" s="30">
        <v>23</v>
      </c>
      <c r="AC950" s="29">
        <v>0.26667000000000002</v>
      </c>
      <c r="AD950" s="30">
        <v>51</v>
      </c>
      <c r="AE950" s="29">
        <v>0.96077999999999997</v>
      </c>
      <c r="AF950" s="33">
        <v>3.4609999999999999</v>
      </c>
      <c r="AG950" s="33">
        <v>4.2380000000000004</v>
      </c>
      <c r="AH950" s="33">
        <v>5.0880000000000001</v>
      </c>
      <c r="AI950" s="33">
        <v>11.316000000000001</v>
      </c>
      <c r="AJ950" s="33">
        <v>8.2080000000000002</v>
      </c>
      <c r="AK950" s="34">
        <v>22</v>
      </c>
      <c r="AL950" s="29">
        <v>0.45097999999999999</v>
      </c>
      <c r="AM950" s="29">
        <v>0.21568999999999999</v>
      </c>
      <c r="AN950" s="50">
        <v>56957</v>
      </c>
      <c r="AO950" s="30">
        <v>166.9</v>
      </c>
      <c r="AP950" s="29">
        <v>0.29764000000000002</v>
      </c>
      <c r="AQ950" s="29">
        <v>0.62136999999999998</v>
      </c>
      <c r="AR950" s="29">
        <v>0.31</v>
      </c>
      <c r="AS950" s="54">
        <v>15</v>
      </c>
      <c r="AT950" s="29">
        <v>0.5</v>
      </c>
      <c r="AU950" s="29">
        <v>0.85663999999999996</v>
      </c>
      <c r="AV950" s="54">
        <v>7</v>
      </c>
      <c r="AW950" s="29">
        <v>0.78571000000000002</v>
      </c>
    </row>
    <row r="951" spans="1:49" x14ac:dyDescent="0.2">
      <c r="A951" s="17" t="str">
        <f t="shared" si="23"/>
        <v>Ensemble</v>
      </c>
      <c r="B951" s="17" t="str">
        <f>IF(AND(OR(NOT(IsForecastDateRestricted),AND(D951&gt;=StartDate,D951&lt;=EndDate)),OR(NOT(IsTargetDateRestricted),AND(F951&gt;=FirstTargetDate,F951&lt;=EndTargetDate)),
OR(AND(Is1Week,E951="1 wk ahead inc death"),AND(Is2Week,E951="2 wk ahead inc death"),AND(Is3Week,E951="3 wk ahead inc death"),AND(Is4Week,E951="4 wk ahead inc death")),
OR(NOT(IsActiveModelsOnly),_xlfn.XLOOKUP(C951,'Model Analyzer'!B$4:B$100,'Model Analyzer'!C$4:C$100))),EvalData!C951,"NA")</f>
        <v>Ensemble</v>
      </c>
      <c r="C951" s="17" t="s">
        <v>15</v>
      </c>
      <c r="D951" s="36" t="d">
        <v>2020-08-24</v>
      </c>
      <c r="E951" s="17" t="s">
        <v>38</v>
      </c>
      <c r="F951" s="36" t="d">
        <v>2020-09-19</v>
      </c>
      <c r="G951" s="30">
        <v>1297</v>
      </c>
      <c r="H951" s="32">
        <v>5.5E-2</v>
      </c>
      <c r="I951" s="28">
        <v>5.663E-2</v>
      </c>
      <c r="J951" s="28">
        <v>5.663E-2</v>
      </c>
      <c r="K951" s="29">
        <v>0.9</v>
      </c>
      <c r="L951" s="30">
        <v>12</v>
      </c>
      <c r="M951" s="29">
        <v>0.66666999999999998</v>
      </c>
      <c r="N951" s="30">
        <v>51</v>
      </c>
      <c r="O951" s="30">
        <v>4.97</v>
      </c>
      <c r="P951" s="30">
        <v>816.9</v>
      </c>
      <c r="Q951" s="30">
        <v>64.45</v>
      </c>
      <c r="R951" s="38">
        <v>0.14046</v>
      </c>
      <c r="S951" s="32">
        <v>-2.9270000000000001E-2</v>
      </c>
      <c r="T951" s="29">
        <v>0.27782000000000001</v>
      </c>
      <c r="U951" s="29">
        <v>-9.1249999999999998E-2</v>
      </c>
      <c r="V951" s="29">
        <v>0.70587999999999995</v>
      </c>
      <c r="W951" s="29">
        <v>1.9609999999999999E-2</v>
      </c>
      <c r="X951" s="30">
        <v>125.53</v>
      </c>
      <c r="Y951" s="29">
        <v>0.20544000000000001</v>
      </c>
      <c r="Z951" s="29">
        <v>0.21329000000000001</v>
      </c>
      <c r="AA951" s="29">
        <v>0.91300000000000003</v>
      </c>
      <c r="AB951" s="30">
        <v>1</v>
      </c>
      <c r="AC951" s="29">
        <v>1</v>
      </c>
      <c r="AD951" s="30">
        <v>51</v>
      </c>
      <c r="AE951" s="29">
        <v>0.98038999999999998</v>
      </c>
      <c r="AF951" s="33">
        <v>2.7050000000000001</v>
      </c>
      <c r="AG951" s="33">
        <v>3.1930000000000001</v>
      </c>
      <c r="AH951" s="33">
        <v>4.0229999999999997</v>
      </c>
      <c r="AI951" s="33">
        <v>12.760999999999999</v>
      </c>
      <c r="AJ951" s="33">
        <v>6.798</v>
      </c>
      <c r="AK951" s="34">
        <v>30</v>
      </c>
      <c r="AL951" s="29">
        <v>0.21568999999999999</v>
      </c>
      <c r="AM951" s="29">
        <v>0.19608</v>
      </c>
      <c r="AN951" s="50">
        <v>25759</v>
      </c>
      <c r="AO951" s="30">
        <v>98.8</v>
      </c>
      <c r="AP951" s="29">
        <v>0.35237000000000002</v>
      </c>
      <c r="AQ951" s="29">
        <v>0.73563000000000001</v>
      </c>
      <c r="AR951" s="29">
        <v>0.59899999999999998</v>
      </c>
      <c r="AS951" s="54">
        <v>3</v>
      </c>
      <c r="AT951" s="29">
        <v>0.92857000000000001</v>
      </c>
      <c r="AU951" s="29">
        <v>0.93010999999999999</v>
      </c>
      <c r="AV951" s="54">
        <v>2</v>
      </c>
      <c r="AW951" s="29">
        <v>0.96428999999999998</v>
      </c>
    </row>
    <row r="952" spans="1:49" x14ac:dyDescent="0.2">
      <c r="A952" s="17" t="str">
        <f t="shared" si="23"/>
        <v>ERDC</v>
      </c>
      <c r="B952" s="17" t="str">
        <f>IF(AND(OR(NOT(IsForecastDateRestricted),AND(D952&gt;=StartDate,D952&lt;=EndDate)),OR(NOT(IsTargetDateRestricted),AND(F952&gt;=FirstTargetDate,F952&lt;=EndTargetDate)),
OR(AND(Is1Week,E952="1 wk ahead inc death"),AND(Is2Week,E952="2 wk ahead inc death"),AND(Is3Week,E952="3 wk ahead inc death"),AND(Is4Week,E952="4 wk ahead inc death")),
OR(NOT(IsActiveModelsOnly),_xlfn.XLOOKUP(C952,'Model Analyzer'!B$4:B$100,'Model Analyzer'!C$4:C$100))),EvalData!C952,"NA")</f>
        <v>ERDC</v>
      </c>
      <c r="C952" s="17" t="s">
        <v>16</v>
      </c>
      <c r="D952" s="36" t="d">
        <v>2020-08-24</v>
      </c>
      <c r="E952" s="17" t="s">
        <v>38</v>
      </c>
      <c r="F952" s="36" t="d">
        <v>2020-09-19</v>
      </c>
      <c r="G952" s="30">
        <v>6712</v>
      </c>
      <c r="H952" s="32">
        <v>0.25700000000000001</v>
      </c>
      <c r="I952" s="28">
        <v>0.29304999999999998</v>
      </c>
      <c r="J952" s="28">
        <v>0.29304999999999998</v>
      </c>
      <c r="K952" s="29">
        <v>0</v>
      </c>
      <c r="L952" s="30">
        <v>25</v>
      </c>
      <c r="M952" s="29">
        <v>0.27272999999999997</v>
      </c>
      <c r="N952" s="30">
        <v>51</v>
      </c>
      <c r="O952" s="30">
        <v>39.76</v>
      </c>
      <c r="P952" s="30">
        <v>22856.49</v>
      </c>
      <c r="Q952" s="30">
        <v>213.24</v>
      </c>
      <c r="R952" s="38">
        <v>0.36321999999999999</v>
      </c>
      <c r="S952" s="32">
        <v>0.18447</v>
      </c>
      <c r="T952" s="29">
        <v>1.4071800000000001</v>
      </c>
      <c r="U952" s="29">
        <v>1.1368199999999999</v>
      </c>
      <c r="V952" s="29">
        <v>0.37254999999999999</v>
      </c>
      <c r="W952" s="29">
        <v>0.37254999999999999</v>
      </c>
      <c r="X952" s="30">
        <v>364.97</v>
      </c>
      <c r="Y952" s="29">
        <v>1.36795</v>
      </c>
      <c r="Z952" s="29">
        <v>0.56410000000000005</v>
      </c>
      <c r="AA952" s="29">
        <v>5.5E-2</v>
      </c>
      <c r="AB952" s="30">
        <v>28</v>
      </c>
      <c r="AC952" s="29">
        <v>0.1</v>
      </c>
      <c r="AD952" s="30">
        <v>51</v>
      </c>
      <c r="AE952" s="29">
        <v>0.11765</v>
      </c>
      <c r="AF952" s="33">
        <v>1.1100000000000001</v>
      </c>
      <c r="AG952" s="33">
        <v>1.143</v>
      </c>
      <c r="AH952" s="33">
        <v>1.19</v>
      </c>
      <c r="AI952" s="33">
        <v>1.3380000000000001</v>
      </c>
      <c r="AJ952" s="33">
        <v>1.34</v>
      </c>
      <c r="AK952" s="34">
        <v>1.6439999999999999</v>
      </c>
      <c r="AL952" s="29">
        <v>0</v>
      </c>
      <c r="AM952" s="29">
        <v>0</v>
      </c>
      <c r="AN952" s="50">
        <v>342916</v>
      </c>
      <c r="AO952" s="30">
        <v>1965.8</v>
      </c>
      <c r="AP952" s="29">
        <v>0.87429999999999997</v>
      </c>
      <c r="AQ952" s="29">
        <v>1</v>
      </c>
      <c r="AR952" s="29">
        <v>0.124</v>
      </c>
      <c r="AS952" s="54">
        <v>24</v>
      </c>
      <c r="AT952" s="29">
        <v>0.17857000000000001</v>
      </c>
      <c r="AU952" s="29">
        <v>0.12384000000000001</v>
      </c>
      <c r="AV952" s="54">
        <v>28</v>
      </c>
      <c r="AW952" s="29">
        <v>3.5709999999999999E-2</v>
      </c>
    </row>
    <row r="953" spans="1:49" x14ac:dyDescent="0.2">
      <c r="A953" s="17" t="str">
        <f t="shared" si="23"/>
        <v>ESG</v>
      </c>
      <c r="B953" s="17" t="str">
        <f>IF(AND(OR(NOT(IsForecastDateRestricted),AND(D953&gt;=StartDate,D953&lt;=EndDate)),OR(NOT(IsTargetDateRestricted),AND(F953&gt;=FirstTargetDate,F953&lt;=EndTargetDate)),
OR(AND(Is1Week,E953="1 wk ahead inc death"),AND(Is2Week,E953="2 wk ahead inc death"),AND(Is3Week,E953="3 wk ahead inc death"),AND(Is4Week,E953="4 wk ahead inc death")),
OR(NOT(IsActiveModelsOnly),_xlfn.XLOOKUP(C953,'Model Analyzer'!B$4:B$100,'Model Analyzer'!C$4:C$100))),EvalData!C953,"NA")</f>
        <v>ESG</v>
      </c>
      <c r="C953" s="17" t="s">
        <v>40</v>
      </c>
      <c r="D953" s="36" t="d">
        <v>2020-08-24</v>
      </c>
      <c r="E953" s="17" t="s">
        <v>38</v>
      </c>
      <c r="F953" s="36" t="d">
        <v>2020-09-19</v>
      </c>
      <c r="G953" s="26">
        <v>-8743</v>
      </c>
      <c r="H953" s="27">
        <v>-0.48099999999999998</v>
      </c>
      <c r="I953" s="28">
        <v>-0.38172</v>
      </c>
      <c r="J953" s="28">
        <v>-0.61739999999999995</v>
      </c>
      <c r="K953" s="29">
        <v>0</v>
      </c>
      <c r="L953" s="30">
        <v>34</v>
      </c>
      <c r="M953" s="29">
        <v>0</v>
      </c>
      <c r="N953" s="30">
        <v>51</v>
      </c>
      <c r="O953" s="26">
        <v>47.58</v>
      </c>
      <c r="P953" s="26">
        <v>4964.3</v>
      </c>
      <c r="Q953" s="26">
        <v>184.73</v>
      </c>
      <c r="R953" s="31">
        <v>0.60406000000000004</v>
      </c>
      <c r="S953" s="32">
        <v>-0.59030000000000005</v>
      </c>
      <c r="T953" s="29">
        <v>1.2973399999999999</v>
      </c>
      <c r="U953" s="29">
        <v>-1.1400399999999999</v>
      </c>
      <c r="V953" s="29">
        <v>0.19608</v>
      </c>
      <c r="W953" s="29">
        <v>0.49020000000000002</v>
      </c>
      <c r="X953" s="30">
        <v>336.51</v>
      </c>
      <c r="Y953" s="29">
        <v>0.50685999999999998</v>
      </c>
      <c r="Z953" s="29">
        <v>0.67961000000000005</v>
      </c>
      <c r="AA953" s="29">
        <v>4.2000000000000003E-2</v>
      </c>
      <c r="AB953" s="30">
        <v>29</v>
      </c>
      <c r="AC953" s="29">
        <v>6.6669999999999993E-2</v>
      </c>
      <c r="AD953" s="30">
        <v>51</v>
      </c>
      <c r="AE953" s="29">
        <v>9.8040000000000002E-2</v>
      </c>
      <c r="AF953" s="33">
        <v>1.0580000000000001</v>
      </c>
      <c r="AG953" s="33">
        <v>1.091</v>
      </c>
      <c r="AH953" s="33">
        <v>1.157</v>
      </c>
      <c r="AI953" s="33">
        <v>1.4330000000000001</v>
      </c>
      <c r="AJ953" s="33">
        <v>1.375</v>
      </c>
      <c r="AK953" s="34">
        <v>1.9550000000000001</v>
      </c>
      <c r="AL953" s="29">
        <v>0</v>
      </c>
      <c r="AM953" s="29">
        <v>0</v>
      </c>
      <c r="AN953" s="50">
        <v>342774</v>
      </c>
      <c r="AO953" s="30">
        <v>901.8</v>
      </c>
      <c r="AP953" s="29">
        <v>0.86436000000000002</v>
      </c>
      <c r="AQ953" s="29">
        <v>1</v>
      </c>
      <c r="AR953" s="29">
        <v>0.10299999999999999</v>
      </c>
      <c r="AS953" s="54">
        <v>25</v>
      </c>
      <c r="AT953" s="29">
        <v>0.14285999999999999</v>
      </c>
      <c r="AU953" s="29">
        <v>0.1032</v>
      </c>
      <c r="AV953" s="54">
        <v>29</v>
      </c>
      <c r="AW953" s="29">
        <v>0</v>
      </c>
    </row>
    <row r="954" spans="1:49" x14ac:dyDescent="0.2">
      <c r="A954" s="17" t="str">
        <f t="shared" si="23"/>
        <v>GT-DeepCOVID</v>
      </c>
      <c r="B954" s="17" t="str">
        <f>IF(AND(OR(NOT(IsForecastDateRestricted),AND(D954&gt;=StartDate,D954&lt;=EndDate)),OR(NOT(IsTargetDateRestricted),AND(F954&gt;=FirstTargetDate,F954&lt;=EndTargetDate)),
OR(AND(Is1Week,E954="1 wk ahead inc death"),AND(Is2Week,E954="2 wk ahead inc death"),AND(Is3Week,E954="3 wk ahead inc death"),AND(Is4Week,E954="4 wk ahead inc death")),
OR(NOT(IsActiveModelsOnly),_xlfn.XLOOKUP(C954,'Model Analyzer'!B$4:B$100,'Model Analyzer'!C$4:C$100))),EvalData!C954,"NA")</f>
        <v>GT-DeepCOVID</v>
      </c>
      <c r="C954" s="17" t="s">
        <v>17</v>
      </c>
      <c r="D954" s="36" t="d">
        <v>2020-08-24</v>
      </c>
      <c r="E954" s="17" t="s">
        <v>38</v>
      </c>
      <c r="F954" s="36" t="d">
        <v>2020-09-19</v>
      </c>
      <c r="G954" s="30">
        <v>1124</v>
      </c>
      <c r="H954" s="32">
        <v>4.8000000000000001E-2</v>
      </c>
      <c r="I954" s="28">
        <v>4.9070000000000003E-2</v>
      </c>
      <c r="J954" s="28">
        <v>4.9070000000000003E-2</v>
      </c>
      <c r="K954" s="29">
        <v>1</v>
      </c>
      <c r="L954" s="30">
        <v>9</v>
      </c>
      <c r="M954" s="29">
        <v>0.75758000000000003</v>
      </c>
      <c r="N954" s="30">
        <v>48</v>
      </c>
      <c r="O954" s="30">
        <v>11.68</v>
      </c>
      <c r="P954" s="30">
        <v>2231.11</v>
      </c>
      <c r="Q954" s="30">
        <v>94.08</v>
      </c>
      <c r="R954" s="38">
        <v>0.20474999999999999</v>
      </c>
      <c r="S954" s="32">
        <v>4.0779999999999997E-2</v>
      </c>
      <c r="T954" s="29">
        <v>0.52873999999999999</v>
      </c>
      <c r="U954" s="29">
        <v>0.23472999999999999</v>
      </c>
      <c r="V954" s="29">
        <v>0.41666999999999998</v>
      </c>
      <c r="W954" s="29">
        <v>0.125</v>
      </c>
      <c r="X954" s="30">
        <v>181.65</v>
      </c>
      <c r="Y954" s="29">
        <v>0.50068999999999997</v>
      </c>
      <c r="Z954" s="29">
        <v>0.35038000000000002</v>
      </c>
      <c r="AA954" s="29">
        <v>0.54</v>
      </c>
      <c r="AB954" s="30">
        <v>11</v>
      </c>
      <c r="AC954" s="29">
        <v>0.66666999999999998</v>
      </c>
      <c r="AD954" s="30">
        <v>48</v>
      </c>
      <c r="AE954" s="29">
        <v>0.9375</v>
      </c>
      <c r="AF954" s="33">
        <v>2.4289999999999998</v>
      </c>
      <c r="AG954" s="33">
        <v>3.2959999999999998</v>
      </c>
      <c r="AH954" s="33">
        <v>6.0810000000000004</v>
      </c>
      <c r="AI954" s="33">
        <v>33.058999999999997</v>
      </c>
      <c r="AJ954" s="33">
        <v>19.276</v>
      </c>
      <c r="AK954" s="34">
        <v>58.654000000000003</v>
      </c>
      <c r="AL954" s="29">
        <v>0.22917000000000001</v>
      </c>
      <c r="AM954" s="29">
        <v>0.35416999999999998</v>
      </c>
      <c r="AN954" s="50">
        <v>29870</v>
      </c>
      <c r="AO954" s="30">
        <v>128</v>
      </c>
      <c r="AP954" s="29">
        <v>0.29113</v>
      </c>
      <c r="AQ954" s="29">
        <v>0.60777999999999999</v>
      </c>
      <c r="AR954" s="29">
        <v>0.35099999999999998</v>
      </c>
      <c r="AS954" s="54">
        <v>11</v>
      </c>
      <c r="AT954" s="29">
        <v>0.64285999999999999</v>
      </c>
      <c r="AU954" s="29">
        <v>0.78400999999999998</v>
      </c>
      <c r="AV954" s="54">
        <v>13</v>
      </c>
      <c r="AW954" s="29">
        <v>0.57142999999999999</v>
      </c>
    </row>
    <row r="955" spans="1:49" x14ac:dyDescent="0.2">
      <c r="A955" s="17" t="str">
        <f t="shared" si="23"/>
        <v>IHME</v>
      </c>
      <c r="B955" s="17" t="str">
        <f>IF(AND(OR(NOT(IsForecastDateRestricted),AND(D955&gt;=StartDate,D955&lt;=EndDate)),OR(NOT(IsTargetDateRestricted),AND(F955&gt;=FirstTargetDate,F955&lt;=EndTargetDate)),
OR(AND(Is1Week,E955="1 wk ahead inc death"),AND(Is2Week,E955="2 wk ahead inc death"),AND(Is3Week,E955="3 wk ahead inc death"),AND(Is4Week,E955="4 wk ahead inc death")),
OR(NOT(IsActiveModelsOnly),_xlfn.XLOOKUP(C955,'Model Analyzer'!B$4:B$100,'Model Analyzer'!C$4:C$100))),EvalData!C955,"NA")</f>
        <v>IHME</v>
      </c>
      <c r="C955" s="17" t="s">
        <v>18</v>
      </c>
      <c r="D955" s="36" t="d">
        <v>2020-08-24</v>
      </c>
      <c r="E955" s="17" t="s">
        <v>38</v>
      </c>
      <c r="F955" s="36" t="d">
        <v>2020-09-19</v>
      </c>
      <c r="G955" s="30">
        <v>7122</v>
      </c>
      <c r="H955" s="32">
        <v>0.27100000000000002</v>
      </c>
      <c r="I955" s="28">
        <v>0.31095</v>
      </c>
      <c r="J955" s="28">
        <v>0.31095</v>
      </c>
      <c r="K955" s="29">
        <v>0</v>
      </c>
      <c r="L955" s="30">
        <v>27</v>
      </c>
      <c r="M955" s="29">
        <v>0.21212</v>
      </c>
      <c r="N955" s="30">
        <v>51</v>
      </c>
      <c r="O955" s="30">
        <v>28.51</v>
      </c>
      <c r="P955" s="30">
        <v>7998.79</v>
      </c>
      <c r="Q955" s="30">
        <v>228.47</v>
      </c>
      <c r="R955" s="38">
        <v>0.29521999999999998</v>
      </c>
      <c r="S955" s="32">
        <v>-6.9529999999999995E-2</v>
      </c>
      <c r="T955" s="29">
        <v>1.04315</v>
      </c>
      <c r="U955" s="29">
        <v>-0.44491999999999998</v>
      </c>
      <c r="V955" s="29">
        <v>0.37254999999999999</v>
      </c>
      <c r="W955" s="29">
        <v>0.17646999999999999</v>
      </c>
      <c r="X955" s="30">
        <v>590.28</v>
      </c>
      <c r="Y955" s="29">
        <v>0.50605999999999995</v>
      </c>
      <c r="Z955" s="29">
        <v>0.46364</v>
      </c>
      <c r="AA955" s="29">
        <v>0.19800000000000001</v>
      </c>
      <c r="AB955" s="30">
        <v>24</v>
      </c>
      <c r="AC955" s="29">
        <v>0.23333000000000001</v>
      </c>
      <c r="AD955" s="30">
        <v>51</v>
      </c>
      <c r="AE955" s="29">
        <v>0.76471</v>
      </c>
      <c r="AF955" s="33">
        <v>2.4049999999999998</v>
      </c>
      <c r="AG955" s="33">
        <v>2.722</v>
      </c>
      <c r="AH955" s="33">
        <v>3.262</v>
      </c>
      <c r="AI955" s="33">
        <v>4.6509999999999998</v>
      </c>
      <c r="AJ955" s="33">
        <v>5.4349999999999996</v>
      </c>
      <c r="AK955" s="34">
        <v>8.4</v>
      </c>
      <c r="AL955" s="29">
        <v>0.15686</v>
      </c>
      <c r="AM955" s="29">
        <v>3.9219999999999998E-2</v>
      </c>
      <c r="AN955" s="50">
        <v>147373</v>
      </c>
      <c r="AO955" s="30">
        <v>269.2</v>
      </c>
      <c r="AP955" s="29">
        <v>0.43081999999999998</v>
      </c>
      <c r="AQ955" s="29">
        <v>0.89941000000000004</v>
      </c>
      <c r="AR955" s="29">
        <v>0.59899999999999998</v>
      </c>
      <c r="AS955" s="54">
        <v>3</v>
      </c>
      <c r="AT955" s="29">
        <v>0.92857000000000001</v>
      </c>
      <c r="AU955" s="29">
        <v>0.79483000000000004</v>
      </c>
      <c r="AV955" s="54">
        <v>12</v>
      </c>
      <c r="AW955" s="29">
        <v>0.60714000000000001</v>
      </c>
    </row>
    <row r="956" spans="1:49" x14ac:dyDescent="0.2">
      <c r="A956" s="17" t="str">
        <f t="shared" si="23"/>
        <v>ISU</v>
      </c>
      <c r="B956" s="17" t="str">
        <f>IF(AND(OR(NOT(IsForecastDateRestricted),AND(D956&gt;=StartDate,D956&lt;=EndDate)),OR(NOT(IsTargetDateRestricted),AND(F956&gt;=FirstTargetDate,F956&lt;=EndTargetDate)),
OR(AND(Is1Week,E956="1 wk ahead inc death"),AND(Is2Week,E956="2 wk ahead inc death"),AND(Is3Week,E956="3 wk ahead inc death"),AND(Is4Week,E956="4 wk ahead inc death")),
OR(NOT(IsActiveModelsOnly),_xlfn.XLOOKUP(C956,'Model Analyzer'!B$4:B$100,'Model Analyzer'!C$4:C$100))),EvalData!C956,"NA")</f>
        <v>ISU</v>
      </c>
      <c r="C956" s="17" t="s">
        <v>41</v>
      </c>
      <c r="D956" s="36" t="d">
        <v>2020-08-24</v>
      </c>
      <c r="E956" s="17" t="s">
        <v>38</v>
      </c>
      <c r="F956" s="36" t="d">
        <v>2020-09-19</v>
      </c>
      <c r="G956" s="30">
        <v>1004</v>
      </c>
      <c r="H956" s="32">
        <v>4.2999999999999997E-2</v>
      </c>
      <c r="I956" s="28">
        <v>4.3839999999999997E-2</v>
      </c>
      <c r="J956" s="28">
        <v>4.3839999999999997E-2</v>
      </c>
      <c r="K956" s="29">
        <v>1</v>
      </c>
      <c r="L956" s="30">
        <v>6</v>
      </c>
      <c r="M956" s="29">
        <v>0.84848000000000001</v>
      </c>
      <c r="N956" s="30">
        <v>49</v>
      </c>
      <c r="O956" s="30">
        <v>12.78</v>
      </c>
      <c r="P956" s="30">
        <v>4064.62</v>
      </c>
      <c r="Q956" s="30">
        <v>168.59</v>
      </c>
      <c r="R956" s="38">
        <v>0.32740000000000002</v>
      </c>
      <c r="S956" s="32">
        <v>-9.5310000000000006E-2</v>
      </c>
      <c r="T956" s="29">
        <v>0.58055000000000001</v>
      </c>
      <c r="U956" s="29">
        <v>-0.10038999999999999</v>
      </c>
      <c r="V956" s="29">
        <v>0.30612</v>
      </c>
      <c r="W956" s="29">
        <v>0.14285999999999999</v>
      </c>
      <c r="X956" s="30">
        <v>386.67</v>
      </c>
      <c r="Y956" s="29">
        <v>0.41310999999999998</v>
      </c>
      <c r="Z956" s="29">
        <v>0.38651000000000002</v>
      </c>
      <c r="AA956" s="29">
        <v>0.26500000000000001</v>
      </c>
      <c r="AB956" s="30">
        <v>19</v>
      </c>
      <c r="AC956" s="29">
        <v>0.4</v>
      </c>
      <c r="AD956" s="30">
        <v>49</v>
      </c>
      <c r="AE956" s="29">
        <v>0.51019999999999999</v>
      </c>
      <c r="AF956" s="33">
        <v>1.4550000000000001</v>
      </c>
      <c r="AG956" s="33">
        <v>1.66</v>
      </c>
      <c r="AH956" s="33">
        <v>2.036</v>
      </c>
      <c r="AI956" s="33">
        <v>4.1719999999999997</v>
      </c>
      <c r="AJ956" s="33">
        <v>2.7530000000000001</v>
      </c>
      <c r="AK956" s="34">
        <v>5.9710000000000001</v>
      </c>
      <c r="AL956" s="29">
        <v>6.1219999999999997E-2</v>
      </c>
      <c r="AM956" s="29">
        <v>6.1219999999999997E-2</v>
      </c>
      <c r="AN956" s="50">
        <v>158865</v>
      </c>
      <c r="AO956" s="30">
        <v>233.4</v>
      </c>
      <c r="AP956" s="29">
        <v>0.61572000000000005</v>
      </c>
      <c r="AQ956" s="29">
        <v>1</v>
      </c>
      <c r="AR956" s="29">
        <v>0.39200000000000002</v>
      </c>
      <c r="AS956" s="54">
        <v>10</v>
      </c>
      <c r="AT956" s="29">
        <v>0.67857000000000001</v>
      </c>
      <c r="AU956" s="29">
        <v>0.51600000000000001</v>
      </c>
      <c r="AV956" s="54">
        <v>20</v>
      </c>
      <c r="AW956" s="29">
        <v>0.32142999999999999</v>
      </c>
    </row>
    <row r="957" spans="1:49" x14ac:dyDescent="0.2">
      <c r="A957" s="17" t="str">
        <f t="shared" si="23"/>
        <v>JCB</v>
      </c>
      <c r="B957" s="17" t="str">
        <f>IF(AND(OR(NOT(IsForecastDateRestricted),AND(D957&gt;=StartDate,D957&lt;=EndDate)),OR(NOT(IsTargetDateRestricted),AND(F957&gt;=FirstTargetDate,F957&lt;=EndTargetDate)),
OR(AND(Is1Week,E957="1 wk ahead inc death"),AND(Is2Week,E957="2 wk ahead inc death"),AND(Is3Week,E957="3 wk ahead inc death"),AND(Is4Week,E957="4 wk ahead inc death")),
OR(NOT(IsActiveModelsOnly),_xlfn.XLOOKUP(C957,'Model Analyzer'!B$4:B$100,'Model Analyzer'!C$4:C$100))),EvalData!C957,"NA")</f>
        <v>JCB</v>
      </c>
      <c r="C957" s="17" t="s">
        <v>45</v>
      </c>
      <c r="D957" s="36" t="d">
        <v>2020-08-24</v>
      </c>
      <c r="E957" s="17" t="s">
        <v>38</v>
      </c>
      <c r="F957" s="36" t="d">
        <v>2020-09-19</v>
      </c>
      <c r="G957" s="30">
        <v>787</v>
      </c>
      <c r="H957" s="32">
        <v>3.4000000000000002E-2</v>
      </c>
      <c r="I957" s="28">
        <v>3.4360000000000002E-2</v>
      </c>
      <c r="J957" s="28">
        <v>3.4360000000000002E-2</v>
      </c>
      <c r="K957" s="29">
        <v>1</v>
      </c>
      <c r="L957" s="30">
        <v>5</v>
      </c>
      <c r="M957" s="29">
        <v>0.87878999999999996</v>
      </c>
      <c r="N957" s="30">
        <v>51</v>
      </c>
      <c r="O957" s="30">
        <v>5.79</v>
      </c>
      <c r="P957" s="30">
        <v>1297</v>
      </c>
      <c r="Q957" s="30">
        <v>81.75</v>
      </c>
      <c r="R957" s="38">
        <v>0.14507</v>
      </c>
      <c r="S957" s="32">
        <v>-3.0769999999999999E-2</v>
      </c>
      <c r="T957" s="29">
        <v>0.30384</v>
      </c>
      <c r="U957" s="29">
        <v>-1.2109999999999999E-2</v>
      </c>
      <c r="V957" s="29">
        <v>0.66666999999999998</v>
      </c>
      <c r="W957" s="29">
        <v>3.9219999999999998E-2</v>
      </c>
      <c r="X957" s="30">
        <v>215.45</v>
      </c>
      <c r="Y957" s="29">
        <v>0.26954</v>
      </c>
      <c r="Z957" s="29">
        <v>0.23538999999999999</v>
      </c>
      <c r="AA957" s="29">
        <v>0.86099999999999999</v>
      </c>
      <c r="AB957" s="30">
        <v>2</v>
      </c>
      <c r="AC957" s="29">
        <v>0.96667000000000003</v>
      </c>
    </row>
    <row r="958" spans="1:49" x14ac:dyDescent="0.2">
      <c r="A958" s="17" t="str">
        <f t="shared" si="23"/>
        <v>JHU</v>
      </c>
      <c r="B958" s="17" t="str">
        <f>IF(AND(OR(NOT(IsForecastDateRestricted),AND(D958&gt;=StartDate,D958&lt;=EndDate)),OR(NOT(IsTargetDateRestricted),AND(F958&gt;=FirstTargetDate,F958&lt;=EndTargetDate)),
OR(AND(Is1Week,E958="1 wk ahead inc death"),AND(Is2Week,E958="2 wk ahead inc death"),AND(Is3Week,E958="3 wk ahead inc death"),AND(Is4Week,E958="4 wk ahead inc death")),
OR(NOT(IsActiveModelsOnly),_xlfn.XLOOKUP(C958,'Model Analyzer'!B$4:B$100,'Model Analyzer'!C$4:C$100))),EvalData!C958,"NA")</f>
        <v>JHU</v>
      </c>
      <c r="C958" s="17" t="s">
        <v>19</v>
      </c>
      <c r="D958" s="36" t="d">
        <v>2020-08-24</v>
      </c>
      <c r="E958" s="17" t="s">
        <v>38</v>
      </c>
      <c r="F958" s="36" t="d">
        <v>2020-09-19</v>
      </c>
      <c r="G958" s="30">
        <v>8100</v>
      </c>
      <c r="H958" s="32">
        <v>0.30299999999999999</v>
      </c>
      <c r="I958" s="28">
        <v>0.35365000000000002</v>
      </c>
      <c r="J958" s="28">
        <v>0.35365000000000002</v>
      </c>
      <c r="K958" s="29">
        <v>0</v>
      </c>
      <c r="L958" s="30">
        <v>29</v>
      </c>
      <c r="M958" s="29">
        <v>0.15151999999999999</v>
      </c>
      <c r="N958" s="30">
        <v>51</v>
      </c>
      <c r="O958" s="30">
        <v>28.93</v>
      </c>
      <c r="P958" s="30">
        <v>8195.39</v>
      </c>
      <c r="Q958" s="30">
        <v>192.04</v>
      </c>
      <c r="R958" s="38">
        <v>0.376</v>
      </c>
      <c r="S958" s="32">
        <v>0.35666999999999999</v>
      </c>
      <c r="T958" s="29">
        <v>1.15062</v>
      </c>
      <c r="U958" s="29">
        <v>1.0953299999999999</v>
      </c>
      <c r="V958" s="29">
        <v>0.23529</v>
      </c>
      <c r="W958" s="29">
        <v>0.33333000000000002</v>
      </c>
      <c r="X958" s="30">
        <v>342.01</v>
      </c>
      <c r="Y958" s="29">
        <v>1.1645099999999999</v>
      </c>
      <c r="Z958" s="29">
        <v>0.50849</v>
      </c>
      <c r="AA958" s="29">
        <v>2.8000000000000001E-2</v>
      </c>
      <c r="AB958" s="30">
        <v>30</v>
      </c>
      <c r="AC958" s="29">
        <v>3.3329999999999999E-2</v>
      </c>
      <c r="AD958" s="30">
        <v>51</v>
      </c>
      <c r="AE958" s="29">
        <v>0.98038999999999998</v>
      </c>
      <c r="AF958" s="33">
        <v>2.6659999999999999</v>
      </c>
      <c r="AG958" s="33">
        <v>3.9609999999999999</v>
      </c>
      <c r="AH958" s="33">
        <v>8.5879999999999992</v>
      </c>
      <c r="AI958" s="33">
        <v>98.48</v>
      </c>
      <c r="AJ958" s="33">
        <v>19.088000000000001</v>
      </c>
      <c r="AK958" s="34">
        <v>306</v>
      </c>
      <c r="AL958" s="29">
        <v>0.33333000000000002</v>
      </c>
      <c r="AM958" s="29">
        <v>0.37254999999999999</v>
      </c>
      <c r="AN958" s="50">
        <v>50004</v>
      </c>
      <c r="AO958" s="30">
        <v>367</v>
      </c>
      <c r="AP958" s="29">
        <v>0.25102000000000002</v>
      </c>
      <c r="AQ958" s="29">
        <v>0.52405999999999997</v>
      </c>
      <c r="AR958" s="29">
        <v>0.28899999999999998</v>
      </c>
      <c r="AS958" s="54">
        <v>17</v>
      </c>
      <c r="AT958" s="29">
        <v>0.42857000000000001</v>
      </c>
      <c r="AU958" s="29">
        <v>0.77347999999999995</v>
      </c>
      <c r="AV958" s="54">
        <v>14</v>
      </c>
      <c r="AW958" s="29">
        <v>0.53571000000000002</v>
      </c>
    </row>
    <row r="959" spans="1:49" x14ac:dyDescent="0.2">
      <c r="A959" s="17" t="str">
        <f t="shared" si="23"/>
        <v>Karlen</v>
      </c>
      <c r="B959" s="17" t="str">
        <f>IF(AND(OR(NOT(IsForecastDateRestricted),AND(D959&gt;=StartDate,D959&lt;=EndDate)),OR(NOT(IsTargetDateRestricted),AND(F959&gt;=FirstTargetDate,F959&lt;=EndTargetDate)),
OR(AND(Is1Week,E959="1 wk ahead inc death"),AND(Is2Week,E959="2 wk ahead inc death"),AND(Is3Week,E959="3 wk ahead inc death"),AND(Is4Week,E959="4 wk ahead inc death")),
OR(NOT(IsActiveModelsOnly),_xlfn.XLOOKUP(C959,'Model Analyzer'!B$4:B$100,'Model Analyzer'!C$4:C$100))),EvalData!C959,"NA")</f>
        <v>Karlen</v>
      </c>
      <c r="C959" s="17" t="s">
        <v>46</v>
      </c>
      <c r="D959" s="36" t="d">
        <v>2020-08-24</v>
      </c>
      <c r="E959" s="17" t="s">
        <v>38</v>
      </c>
      <c r="F959" s="36" t="d">
        <v>2020-09-19</v>
      </c>
      <c r="G959" s="30">
        <v>1604</v>
      </c>
      <c r="H959" s="32">
        <v>6.8000000000000005E-2</v>
      </c>
      <c r="I959" s="28">
        <v>7.0029999999999995E-2</v>
      </c>
      <c r="J959" s="28">
        <v>7.0029999999999995E-2</v>
      </c>
      <c r="K959" s="29">
        <v>0.9</v>
      </c>
      <c r="L959" s="30">
        <v>13</v>
      </c>
      <c r="M959" s="29">
        <v>0.63636000000000004</v>
      </c>
      <c r="N959" s="30">
        <v>51</v>
      </c>
      <c r="O959" s="30">
        <v>4.24</v>
      </c>
      <c r="P959" s="30">
        <v>2350.66</v>
      </c>
      <c r="Q959" s="30">
        <v>112.86</v>
      </c>
      <c r="R959" s="38">
        <v>0.15787999999999999</v>
      </c>
      <c r="S959" s="32">
        <v>-4.5609999999999998E-2</v>
      </c>
      <c r="T959" s="29">
        <v>0.26644000000000001</v>
      </c>
      <c r="U959" s="29">
        <v>-9.4769999999999993E-2</v>
      </c>
      <c r="V959" s="29">
        <v>0.56862999999999997</v>
      </c>
      <c r="W959" s="29">
        <v>1.9609999999999999E-2</v>
      </c>
      <c r="X959" s="30">
        <v>315.63</v>
      </c>
      <c r="Y959" s="29">
        <v>0.20491999999999999</v>
      </c>
      <c r="Z959" s="29">
        <v>0.21373</v>
      </c>
      <c r="AA959" s="29">
        <v>0.79400000000000004</v>
      </c>
      <c r="AB959" s="30">
        <v>3</v>
      </c>
      <c r="AC959" s="29">
        <v>0.93332999999999999</v>
      </c>
      <c r="AD959" s="30">
        <v>51</v>
      </c>
      <c r="AE959" s="29">
        <v>0.98038999999999998</v>
      </c>
      <c r="AF959" s="33">
        <v>2.2869999999999999</v>
      </c>
      <c r="AG959" s="33">
        <v>2.9969999999999999</v>
      </c>
      <c r="AH959" s="33">
        <v>4.1310000000000002</v>
      </c>
      <c r="AI959" s="33">
        <v>39.094999999999999</v>
      </c>
      <c r="AJ959" s="33">
        <v>11.811999999999999</v>
      </c>
      <c r="AK959" s="34">
        <v>86</v>
      </c>
      <c r="AL959" s="29">
        <v>0.15686</v>
      </c>
      <c r="AM959" s="29">
        <v>0.27450999999999998</v>
      </c>
      <c r="AN959" s="50">
        <v>34018</v>
      </c>
      <c r="AO959" s="30">
        <v>127</v>
      </c>
      <c r="AP959" s="29">
        <v>0.34687000000000001</v>
      </c>
      <c r="AQ959" s="29">
        <v>0.72416000000000003</v>
      </c>
      <c r="AR959" s="29">
        <v>0.57799999999999996</v>
      </c>
      <c r="AS959" s="54">
        <v>5</v>
      </c>
      <c r="AT959" s="29">
        <v>0.85714000000000001</v>
      </c>
      <c r="AU959" s="29">
        <v>0.92391000000000001</v>
      </c>
      <c r="AV959" s="54">
        <v>3</v>
      </c>
      <c r="AW959" s="29">
        <v>0.92857000000000001</v>
      </c>
    </row>
    <row r="960" spans="1:49" x14ac:dyDescent="0.2">
      <c r="A960" s="17" t="str">
        <f t="shared" si="23"/>
        <v>LANL</v>
      </c>
      <c r="B960" s="17" t="str">
        <f>IF(AND(OR(NOT(IsForecastDateRestricted),AND(D960&gt;=StartDate,D960&lt;=EndDate)),OR(NOT(IsTargetDateRestricted),AND(F960&gt;=FirstTargetDate,F960&lt;=EndTargetDate)),
OR(AND(Is1Week,E960="1 wk ahead inc death"),AND(Is2Week,E960="2 wk ahead inc death"),AND(Is3Week,E960="3 wk ahead inc death"),AND(Is4Week,E960="4 wk ahead inc death")),
OR(NOT(IsActiveModelsOnly),_xlfn.XLOOKUP(C960,'Model Analyzer'!B$4:B$100,'Model Analyzer'!C$4:C$100))),EvalData!C960,"NA")</f>
        <v>LANL</v>
      </c>
      <c r="C960" s="17" t="s">
        <v>20</v>
      </c>
      <c r="D960" s="36" t="d">
        <v>2020-08-24</v>
      </c>
      <c r="E960" s="17" t="s">
        <v>38</v>
      </c>
      <c r="F960" s="36" t="d">
        <v>2020-09-19</v>
      </c>
      <c r="G960" s="30">
        <v>-7072</v>
      </c>
      <c r="H960" s="32">
        <v>-0.36899999999999999</v>
      </c>
      <c r="I960" s="28">
        <v>-0.30876999999999999</v>
      </c>
      <c r="J960" s="28">
        <v>-0.44668999999999998</v>
      </c>
      <c r="K960" s="29">
        <v>0</v>
      </c>
      <c r="L960" s="30">
        <v>31</v>
      </c>
      <c r="M960" s="29">
        <v>9.0910000000000005E-2</v>
      </c>
      <c r="N960" s="30">
        <v>51</v>
      </c>
      <c r="O960" s="30">
        <v>27.7</v>
      </c>
      <c r="P960" s="30">
        <v>3136.9</v>
      </c>
      <c r="Q960" s="30">
        <v>146.96</v>
      </c>
      <c r="R960" s="38">
        <v>0.44569999999999999</v>
      </c>
      <c r="S960" s="32">
        <v>-0.48097000000000001</v>
      </c>
      <c r="T960" s="29">
        <v>1.0081599999999999</v>
      </c>
      <c r="U960" s="29">
        <v>-0.99751000000000001</v>
      </c>
      <c r="V960" s="29">
        <v>0.21568999999999999</v>
      </c>
      <c r="W960" s="29">
        <v>0.31373000000000001</v>
      </c>
      <c r="X960" s="30">
        <v>287.20999999999998</v>
      </c>
      <c r="Y960" s="29">
        <v>0.39883000000000002</v>
      </c>
      <c r="Z960" s="29">
        <v>0.54939000000000004</v>
      </c>
      <c r="AA960" s="29">
        <v>0.11799999999999999</v>
      </c>
      <c r="AB960" s="30">
        <v>26</v>
      </c>
      <c r="AC960" s="29">
        <v>0.16667000000000001</v>
      </c>
      <c r="AD960" s="30">
        <v>51</v>
      </c>
      <c r="AE960" s="29">
        <v>1</v>
      </c>
      <c r="AF960" s="33">
        <v>8.9819999999999993</v>
      </c>
      <c r="AG960" s="33">
        <v>12.423999999999999</v>
      </c>
      <c r="AH960" s="33">
        <v>21.273</v>
      </c>
      <c r="AI960" s="33">
        <v>50.445999999999998</v>
      </c>
      <c r="AJ960" s="33">
        <v>59</v>
      </c>
      <c r="AK960" s="34">
        <v>110</v>
      </c>
      <c r="AL960" s="29">
        <v>0.19608</v>
      </c>
      <c r="AM960" s="29">
        <v>0.80391999999999997</v>
      </c>
      <c r="AN960" s="50">
        <v>37211</v>
      </c>
      <c r="AO960" s="30">
        <v>145.5</v>
      </c>
      <c r="AP960" s="29">
        <v>0.1</v>
      </c>
      <c r="AQ960" s="29">
        <v>0.20876</v>
      </c>
      <c r="AR960" s="29">
        <v>0</v>
      </c>
      <c r="AS960" s="54">
        <v>28</v>
      </c>
      <c r="AT960" s="29">
        <v>3.5709999999999999E-2</v>
      </c>
      <c r="AU960" s="29">
        <v>0.37393999999999999</v>
      </c>
      <c r="AV960" s="54">
        <v>26</v>
      </c>
      <c r="AW960" s="29">
        <v>0.10714</v>
      </c>
    </row>
    <row r="961" spans="1:49" x14ac:dyDescent="0.2">
      <c r="A961" s="17" t="str">
        <f t="shared" si="23"/>
        <v>LNQ</v>
      </c>
      <c r="B961" s="17" t="str">
        <f>IF(AND(OR(NOT(IsForecastDateRestricted),AND(D961&gt;=StartDate,D961&lt;=EndDate)),OR(NOT(IsTargetDateRestricted),AND(F961&gt;=FirstTargetDate,F961&lt;=EndTargetDate)),
OR(AND(Is1Week,E961="1 wk ahead inc death"),AND(Is2Week,E961="2 wk ahead inc death"),AND(Is3Week,E961="3 wk ahead inc death"),AND(Is4Week,E961="4 wk ahead inc death")),
OR(NOT(IsActiveModelsOnly),_xlfn.XLOOKUP(C961,'Model Analyzer'!B$4:B$100,'Model Analyzer'!C$4:C$100))),EvalData!C961,"NA")</f>
        <v>LNQ</v>
      </c>
      <c r="C961" s="17" t="s">
        <v>47</v>
      </c>
      <c r="D961" s="36" t="d">
        <v>2020-08-24</v>
      </c>
      <c r="E961" s="17" t="s">
        <v>38</v>
      </c>
      <c r="F961" s="36" t="d">
        <v>2020-09-19</v>
      </c>
      <c r="G961" s="30">
        <v>-96</v>
      </c>
      <c r="H961" s="32">
        <v>-4.0000000000000001E-3</v>
      </c>
      <c r="I961" s="28">
        <v>-4.1900000000000001E-3</v>
      </c>
      <c r="J961" s="28">
        <v>-4.2100000000000002E-3</v>
      </c>
      <c r="K961" s="29">
        <v>1</v>
      </c>
      <c r="L961" s="30">
        <v>2</v>
      </c>
      <c r="M961" s="29">
        <v>0.96970000000000001</v>
      </c>
      <c r="N961" s="30">
        <v>51</v>
      </c>
      <c r="O961" s="30">
        <v>20.9</v>
      </c>
      <c r="P961" s="30">
        <v>1186.8800000000001</v>
      </c>
      <c r="Q961" s="30">
        <v>71.22</v>
      </c>
      <c r="R961" s="38">
        <v>0.25750000000000001</v>
      </c>
      <c r="S961" s="32">
        <v>-0.32251000000000002</v>
      </c>
      <c r="T961" s="29">
        <v>0.80042000000000002</v>
      </c>
      <c r="U961" s="29">
        <v>-0.76193999999999995</v>
      </c>
      <c r="V961" s="29">
        <v>0.35293999999999998</v>
      </c>
      <c r="W961" s="29">
        <v>0.23529</v>
      </c>
      <c r="X961" s="30">
        <v>113.37</v>
      </c>
      <c r="Y961" s="29">
        <v>0.31823000000000001</v>
      </c>
      <c r="Z961" s="29">
        <v>0.42296</v>
      </c>
      <c r="AA961" s="29">
        <v>0.36199999999999999</v>
      </c>
      <c r="AB961" s="30">
        <v>16</v>
      </c>
      <c r="AC961" s="29">
        <v>0.5</v>
      </c>
      <c r="AD961" s="30">
        <v>51</v>
      </c>
      <c r="AE961" s="29">
        <v>1</v>
      </c>
      <c r="AF961" s="33">
        <v>12.519</v>
      </c>
      <c r="AG961" s="33">
        <v>19.346</v>
      </c>
      <c r="AH961" s="33">
        <v>48.070999999999998</v>
      </c>
      <c r="AI961" s="33">
        <v>141.72900000000001</v>
      </c>
      <c r="AJ961" s="33">
        <v>189.5</v>
      </c>
      <c r="AK961" s="34">
        <v>418</v>
      </c>
      <c r="AL961" s="29">
        <v>5.8819999999999997E-2</v>
      </c>
      <c r="AM961" s="29">
        <v>0.94118000000000002</v>
      </c>
      <c r="AN961" s="50">
        <v>48911</v>
      </c>
      <c r="AO961" s="30">
        <v>239.9</v>
      </c>
      <c r="AP961" s="29">
        <v>6.1330000000000003E-2</v>
      </c>
      <c r="AQ961" s="29">
        <v>0.12803</v>
      </c>
      <c r="AR961" s="29">
        <v>0</v>
      </c>
      <c r="AS961" s="54">
        <v>28</v>
      </c>
      <c r="AT961" s="29">
        <v>3.5709999999999999E-2</v>
      </c>
      <c r="AU961" s="29">
        <v>0.23968</v>
      </c>
      <c r="AV961" s="54">
        <v>27</v>
      </c>
      <c r="AW961" s="29">
        <v>7.1429999999999993E-2</v>
      </c>
    </row>
    <row r="962" spans="1:49" x14ac:dyDescent="0.2">
      <c r="A962" s="17" t="str">
        <f t="shared" si="23"/>
        <v>LSHTM</v>
      </c>
      <c r="B962" s="17" t="str">
        <f>IF(AND(OR(NOT(IsForecastDateRestricted),AND(D962&gt;=StartDate,D962&lt;=EndDate)),OR(NOT(IsTargetDateRestricted),AND(F962&gt;=FirstTargetDate,F962&lt;=EndTargetDate)),
OR(AND(Is1Week,E962="1 wk ahead inc death"),AND(Is2Week,E962="2 wk ahead inc death"),AND(Is3Week,E962="3 wk ahead inc death"),AND(Is4Week,E962="4 wk ahead inc death")),
OR(NOT(IsActiveModelsOnly),_xlfn.XLOOKUP(C962,'Model Analyzer'!B$4:B$100,'Model Analyzer'!C$4:C$100))),EvalData!C962,"NA")</f>
        <v>LSHTM</v>
      </c>
      <c r="C962" s="17" t="s">
        <v>21</v>
      </c>
      <c r="D962" s="36" t="d">
        <v>2020-08-24</v>
      </c>
      <c r="E962" s="17" t="s">
        <v>38</v>
      </c>
      <c r="F962" s="36" t="d">
        <v>2020-09-19</v>
      </c>
      <c r="G962" s="30">
        <v>1273</v>
      </c>
      <c r="H962" s="32">
        <v>5.3999999999999999E-2</v>
      </c>
      <c r="I962" s="28">
        <v>5.5579999999999997E-2</v>
      </c>
      <c r="J962" s="28">
        <v>5.5579999999999997E-2</v>
      </c>
      <c r="K962" s="29">
        <v>0.9</v>
      </c>
      <c r="L962" s="30">
        <v>10</v>
      </c>
      <c r="M962" s="29">
        <v>0.72726999999999997</v>
      </c>
      <c r="N962" s="30">
        <v>48</v>
      </c>
      <c r="O962" s="30">
        <v>33.03</v>
      </c>
      <c r="P962" s="30">
        <v>2588.9499999999998</v>
      </c>
      <c r="Q962" s="30">
        <v>128.63</v>
      </c>
      <c r="R962" s="38">
        <v>0.26001999999999997</v>
      </c>
      <c r="S962" s="32">
        <v>-0.15206</v>
      </c>
      <c r="T962" s="29">
        <v>1.2076100000000001</v>
      </c>
      <c r="U962" s="29">
        <v>-0.94847000000000004</v>
      </c>
      <c r="V962" s="29">
        <v>0.47916999999999998</v>
      </c>
      <c r="W962" s="29">
        <v>0.1875</v>
      </c>
      <c r="X962" s="30">
        <v>266.85000000000002</v>
      </c>
      <c r="Y962" s="29">
        <v>0.34682000000000002</v>
      </c>
      <c r="Z962" s="29">
        <v>0.41266999999999998</v>
      </c>
      <c r="AA962" s="29">
        <v>0.216</v>
      </c>
      <c r="AB962" s="30">
        <v>22</v>
      </c>
      <c r="AC962" s="29">
        <v>0.3</v>
      </c>
      <c r="AD962" s="30">
        <v>48</v>
      </c>
      <c r="AE962" s="29">
        <v>0.95833000000000002</v>
      </c>
      <c r="AF962" s="33">
        <v>3.0089999999999999</v>
      </c>
      <c r="AG962" s="33">
        <v>6.0449999999999999</v>
      </c>
      <c r="AH962" s="33">
        <v>12.962</v>
      </c>
      <c r="AI962" s="33">
        <v>177.346</v>
      </c>
      <c r="AJ962" s="33">
        <v>79.25</v>
      </c>
      <c r="AK962" s="34">
        <v>589.70000000000005</v>
      </c>
      <c r="AL962" s="29">
        <v>0.1875</v>
      </c>
      <c r="AM962" s="29">
        <v>0.58333000000000002</v>
      </c>
      <c r="AN962" s="50">
        <v>52025</v>
      </c>
      <c r="AO962" s="30">
        <v>214.1</v>
      </c>
      <c r="AP962" s="29">
        <v>0.18626000000000001</v>
      </c>
      <c r="AQ962" s="29">
        <v>0.38884999999999997</v>
      </c>
      <c r="AR962" s="29">
        <v>0.186</v>
      </c>
      <c r="AS962" s="54">
        <v>22</v>
      </c>
      <c r="AT962" s="29">
        <v>0.25</v>
      </c>
      <c r="AU962" s="29">
        <v>0.58965000000000001</v>
      </c>
      <c r="AV962" s="54">
        <v>16</v>
      </c>
      <c r="AW962" s="29">
        <v>0.46428999999999998</v>
      </c>
    </row>
    <row r="963" spans="1:49" x14ac:dyDescent="0.2">
      <c r="A963" s="17" t="str">
        <f t="shared" si="23"/>
        <v>MOBS</v>
      </c>
      <c r="B963" s="17" t="str">
        <f>IF(AND(OR(NOT(IsForecastDateRestricted),AND(D963&gt;=StartDate,D963&lt;=EndDate)),OR(NOT(IsTargetDateRestricted),AND(F963&gt;=FirstTargetDate,F963&lt;=EndTargetDate)),
OR(AND(Is1Week,E963="1 wk ahead inc death"),AND(Is2Week,E963="2 wk ahead inc death"),AND(Is3Week,E963="3 wk ahead inc death"),AND(Is4Week,E963="4 wk ahead inc death")),
OR(NOT(IsActiveModelsOnly),_xlfn.XLOOKUP(C963,'Model Analyzer'!B$4:B$100,'Model Analyzer'!C$4:C$100))),EvalData!C963,"NA")</f>
        <v>MOBS</v>
      </c>
      <c r="C963" s="17" t="s">
        <v>24</v>
      </c>
      <c r="D963" s="36" t="d">
        <v>2020-08-24</v>
      </c>
      <c r="E963" s="17" t="s">
        <v>38</v>
      </c>
      <c r="F963" s="36" t="d">
        <v>2020-09-19</v>
      </c>
      <c r="G963" s="30">
        <v>-3340</v>
      </c>
      <c r="H963" s="32">
        <v>-0.158</v>
      </c>
      <c r="I963" s="28">
        <v>-0.14582999999999999</v>
      </c>
      <c r="J963" s="28">
        <v>-0.17072000000000001</v>
      </c>
      <c r="K963" s="29">
        <v>0.75</v>
      </c>
      <c r="L963" s="30">
        <v>19</v>
      </c>
      <c r="M963" s="29">
        <v>0.45455000000000001</v>
      </c>
      <c r="N963" s="30">
        <v>50</v>
      </c>
      <c r="O963" s="30">
        <v>14.77</v>
      </c>
      <c r="P963" s="30">
        <v>3087.07</v>
      </c>
      <c r="Q963" s="30">
        <v>125.4</v>
      </c>
      <c r="R963" s="38">
        <v>0.27617000000000003</v>
      </c>
      <c r="S963" s="32">
        <v>-0.18447</v>
      </c>
      <c r="T963" s="29">
        <v>0.63968000000000003</v>
      </c>
      <c r="U963" s="29">
        <v>-2.8080000000000001E-2</v>
      </c>
      <c r="V963" s="29">
        <v>0.38</v>
      </c>
      <c r="W963" s="29">
        <v>0.12</v>
      </c>
      <c r="X963" s="30">
        <v>213.37</v>
      </c>
      <c r="Y963" s="29">
        <v>0.51878999999999997</v>
      </c>
      <c r="Z963" s="29">
        <v>0.39143</v>
      </c>
      <c r="AA963" s="29">
        <v>0.315</v>
      </c>
      <c r="AB963" s="30">
        <v>18</v>
      </c>
      <c r="AC963" s="29">
        <v>0.43332999999999999</v>
      </c>
      <c r="AD963" s="30">
        <v>50</v>
      </c>
      <c r="AE963" s="29">
        <v>0.94</v>
      </c>
      <c r="AF963" s="33">
        <v>4.4720000000000004</v>
      </c>
      <c r="AG963" s="33">
        <v>6.984</v>
      </c>
      <c r="AH963" s="33">
        <v>13.228</v>
      </c>
      <c r="AI963" s="33">
        <v>294.846</v>
      </c>
      <c r="AJ963" s="33">
        <v>62.384999999999998</v>
      </c>
      <c r="AK963" s="34">
        <v>321</v>
      </c>
      <c r="AL963" s="29">
        <v>0.26</v>
      </c>
      <c r="AM963" s="29">
        <v>0.6</v>
      </c>
      <c r="AN963" s="50">
        <v>54048</v>
      </c>
      <c r="AO963" s="30">
        <v>207.1</v>
      </c>
      <c r="AP963" s="29">
        <v>0.17152999999999999</v>
      </c>
      <c r="AQ963" s="29">
        <v>0.35809999999999997</v>
      </c>
      <c r="AR963" s="29">
        <v>8.3000000000000004E-2</v>
      </c>
      <c r="AS963" s="54">
        <v>27</v>
      </c>
      <c r="AT963" s="29">
        <v>7.1429999999999993E-2</v>
      </c>
      <c r="AU963" s="29">
        <v>0.56611999999999996</v>
      </c>
      <c r="AV963" s="54">
        <v>18</v>
      </c>
      <c r="AW963" s="29">
        <v>0.39285999999999999</v>
      </c>
    </row>
    <row r="964" spans="1:49" x14ac:dyDescent="0.2">
      <c r="A964" s="17" t="str">
        <f t="shared" si="23"/>
        <v>NotreDame-Mobility</v>
      </c>
      <c r="B964" s="17" t="str">
        <f>IF(AND(OR(NOT(IsForecastDateRestricted),AND(D964&gt;=StartDate,D964&lt;=EndDate)),OR(NOT(IsTargetDateRestricted),AND(F964&gt;=FirstTargetDate,F964&lt;=EndTargetDate)),
OR(AND(Is1Week,E964="1 wk ahead inc death"),AND(Is2Week,E964="2 wk ahead inc death"),AND(Is3Week,E964="3 wk ahead inc death"),AND(Is4Week,E964="4 wk ahead inc death")),
OR(NOT(IsActiveModelsOnly),_xlfn.XLOOKUP(C964,'Model Analyzer'!B$4:B$100,'Model Analyzer'!C$4:C$100))),EvalData!C964,"NA")</f>
        <v>NotreDame-Mobility</v>
      </c>
      <c r="C964" s="17" t="s">
        <v>25</v>
      </c>
      <c r="D964" s="36" t="d">
        <v>2020-08-24</v>
      </c>
      <c r="E964" s="17" t="s">
        <v>38</v>
      </c>
      <c r="F964" s="36" t="d">
        <v>2020-09-19</v>
      </c>
      <c r="G964" s="30">
        <v>1960</v>
      </c>
      <c r="H964" s="32">
        <v>8.2000000000000003E-2</v>
      </c>
      <c r="I964" s="28">
        <v>8.5569999999999993E-2</v>
      </c>
      <c r="J964" s="28">
        <v>8.5569999999999993E-2</v>
      </c>
      <c r="K964" s="29">
        <v>0.9</v>
      </c>
      <c r="L964" s="30">
        <v>16</v>
      </c>
      <c r="M964" s="29">
        <v>0.54544999999999999</v>
      </c>
      <c r="N964" s="30">
        <v>51</v>
      </c>
      <c r="O964" s="30">
        <v>17.07</v>
      </c>
      <c r="P964" s="30">
        <v>4345.3500000000004</v>
      </c>
      <c r="Q964" s="30">
        <v>136.16</v>
      </c>
      <c r="R964" s="38">
        <v>0.31447999999999998</v>
      </c>
      <c r="S964" s="32">
        <v>0</v>
      </c>
      <c r="T964" s="29">
        <v>0.69499</v>
      </c>
      <c r="U964" s="29">
        <v>0.1618</v>
      </c>
      <c r="V964" s="29">
        <v>0.31373000000000001</v>
      </c>
      <c r="W964" s="29">
        <v>0.19608</v>
      </c>
      <c r="X964" s="30">
        <v>214.92</v>
      </c>
      <c r="Y964" s="29">
        <v>0.57408000000000003</v>
      </c>
      <c r="Z964" s="29">
        <v>0.42137999999999998</v>
      </c>
      <c r="AA964" s="29">
        <v>0.35699999999999998</v>
      </c>
      <c r="AB964" s="30">
        <v>17</v>
      </c>
      <c r="AC964" s="29">
        <v>0.46666999999999997</v>
      </c>
      <c r="AD964" s="30">
        <v>51</v>
      </c>
      <c r="AE964" s="29">
        <v>0.98038999999999998</v>
      </c>
      <c r="AF964" s="33">
        <v>3.8730000000000002</v>
      </c>
      <c r="AG964" s="33">
        <v>6.8490000000000002</v>
      </c>
      <c r="AH964" s="33">
        <v>20.706</v>
      </c>
      <c r="AI964" s="33">
        <v>171.012</v>
      </c>
      <c r="AJ964" s="33">
        <v>123</v>
      </c>
      <c r="AK964" s="34">
        <v>470</v>
      </c>
      <c r="AL964" s="29">
        <v>0.17646999999999999</v>
      </c>
      <c r="AM964" s="29">
        <v>0.64705999999999997</v>
      </c>
      <c r="AN964" s="50">
        <v>44520</v>
      </c>
      <c r="AO964" s="30">
        <v>195.5</v>
      </c>
      <c r="AP964" s="29">
        <v>0.15286</v>
      </c>
      <c r="AQ964" s="29">
        <v>0.31913000000000002</v>
      </c>
      <c r="AR964" s="29">
        <v>0.16500000000000001</v>
      </c>
      <c r="AS964" s="54">
        <v>23</v>
      </c>
      <c r="AT964" s="29">
        <v>0.21429000000000001</v>
      </c>
      <c r="AU964" s="29">
        <v>0.53641000000000005</v>
      </c>
      <c r="AV964" s="54">
        <v>19</v>
      </c>
      <c r="AW964" s="29">
        <v>0.35714000000000001</v>
      </c>
    </row>
    <row r="965" spans="1:49" x14ac:dyDescent="0.2">
      <c r="A965" s="17" t="str">
        <f t="shared" si="23"/>
        <v>Oliver Wyman</v>
      </c>
      <c r="B965" s="17" t="str">
        <f>IF(AND(OR(NOT(IsForecastDateRestricted),AND(D965&gt;=StartDate,D965&lt;=EndDate)),OR(NOT(IsTargetDateRestricted),AND(F965&gt;=FirstTargetDate,F965&lt;=EndTargetDate)),
OR(AND(Is1Week,E965="1 wk ahead inc death"),AND(Is2Week,E965="2 wk ahead inc death"),AND(Is3Week,E965="3 wk ahead inc death"),AND(Is4Week,E965="4 wk ahead inc death")),
OR(NOT(IsActiveModelsOnly),_xlfn.XLOOKUP(C965,'Model Analyzer'!B$4:B$100,'Model Analyzer'!C$4:C$100))),EvalData!C965,"NA")</f>
        <v>Oliver Wyman</v>
      </c>
      <c r="C965" s="17" t="s">
        <v>26</v>
      </c>
      <c r="D965" s="36" t="d">
        <v>2020-08-24</v>
      </c>
      <c r="E965" s="17" t="s">
        <v>38</v>
      </c>
      <c r="F965" s="36" t="d">
        <v>2020-09-19</v>
      </c>
      <c r="G965" s="30">
        <v>-1012</v>
      </c>
      <c r="H965" s="32">
        <v>-4.4999999999999998E-2</v>
      </c>
      <c r="I965" s="28">
        <v>-4.4179999999999997E-2</v>
      </c>
      <c r="J965" s="28">
        <v>-4.623E-2</v>
      </c>
      <c r="K965" s="29">
        <v>1</v>
      </c>
      <c r="L965" s="30">
        <v>7</v>
      </c>
      <c r="M965" s="29">
        <v>0.81818000000000002</v>
      </c>
      <c r="N965" s="30">
        <v>51</v>
      </c>
      <c r="O965" s="30">
        <v>8.2100000000000009</v>
      </c>
      <c r="P965" s="30">
        <v>1060.31</v>
      </c>
      <c r="Q965" s="30">
        <v>66.88</v>
      </c>
      <c r="R965" s="38">
        <v>0.20638999999999999</v>
      </c>
      <c r="S965" s="32">
        <v>-4.1459999999999997E-2</v>
      </c>
      <c r="T965" s="29">
        <v>0.40511999999999998</v>
      </c>
      <c r="U965" s="29">
        <v>-3.3939999999999998E-2</v>
      </c>
      <c r="V965" s="29">
        <v>0.49020000000000002</v>
      </c>
      <c r="W965" s="29">
        <v>9.8040000000000002E-2</v>
      </c>
      <c r="X965" s="30">
        <v>105.39</v>
      </c>
      <c r="Y965" s="29">
        <v>0.31935999999999998</v>
      </c>
      <c r="Z965" s="29">
        <v>0.29227999999999998</v>
      </c>
      <c r="AA965" s="29">
        <v>0.72599999999999998</v>
      </c>
      <c r="AB965" s="30">
        <v>5</v>
      </c>
      <c r="AC965" s="29">
        <v>0.86667000000000005</v>
      </c>
      <c r="AD965" s="30">
        <v>51</v>
      </c>
      <c r="AE965" s="29">
        <v>0.96077999999999997</v>
      </c>
      <c r="AF965" s="33">
        <v>2.629</v>
      </c>
      <c r="AG965" s="33">
        <v>3.0939999999999999</v>
      </c>
      <c r="AH965" s="33">
        <v>4.6790000000000003</v>
      </c>
      <c r="AI965" s="33">
        <v>77.201999999999998</v>
      </c>
      <c r="AJ965" s="33">
        <v>17.172000000000001</v>
      </c>
      <c r="AK965" s="34">
        <v>300</v>
      </c>
      <c r="AL965" s="29">
        <v>0.23529</v>
      </c>
      <c r="AM965" s="29">
        <v>0.27450999999999998</v>
      </c>
      <c r="AN965" s="50">
        <v>27793</v>
      </c>
      <c r="AO965" s="30">
        <v>136.6</v>
      </c>
      <c r="AP965" s="29">
        <v>0.31964999999999999</v>
      </c>
      <c r="AQ965" s="29">
        <v>0.66732000000000002</v>
      </c>
      <c r="AR965" s="29">
        <v>0.47499999999999998</v>
      </c>
      <c r="AS965" s="54">
        <v>7</v>
      </c>
      <c r="AT965" s="29">
        <v>0.78571000000000002</v>
      </c>
      <c r="AU965" s="29">
        <v>0.88932999999999995</v>
      </c>
      <c r="AV965" s="54">
        <v>5</v>
      </c>
      <c r="AW965" s="29">
        <v>0.85714000000000001</v>
      </c>
    </row>
    <row r="966" spans="1:49" x14ac:dyDescent="0.2">
      <c r="A966" s="17" t="str">
        <f t="shared" si="23"/>
        <v>PSI</v>
      </c>
      <c r="B966" s="17" t="str">
        <f>IF(AND(OR(NOT(IsForecastDateRestricted),AND(D966&gt;=StartDate,D966&lt;=EndDate)),OR(NOT(IsTargetDateRestricted),AND(F966&gt;=FirstTargetDate,F966&lt;=EndTargetDate)),
OR(AND(Is1Week,E966="1 wk ahead inc death"),AND(Is2Week,E966="2 wk ahead inc death"),AND(Is3Week,E966="3 wk ahead inc death"),AND(Is4Week,E966="4 wk ahead inc death")),
OR(NOT(IsActiveModelsOnly),_xlfn.XLOOKUP(C966,'Model Analyzer'!B$4:B$100,'Model Analyzer'!C$4:C$100))),EvalData!C966,"NA")</f>
        <v>PSI</v>
      </c>
      <c r="C966" s="17" t="s">
        <v>27</v>
      </c>
      <c r="D966" s="36" t="d">
        <v>2020-08-24</v>
      </c>
      <c r="E966" s="17" t="s">
        <v>38</v>
      </c>
      <c r="F966" s="36" t="d">
        <v>2020-09-19</v>
      </c>
      <c r="G966" s="30">
        <v>3978</v>
      </c>
      <c r="H966" s="32">
        <v>0.16</v>
      </c>
      <c r="I966" s="28">
        <v>0.17368</v>
      </c>
      <c r="J966" s="28">
        <v>0.17368</v>
      </c>
      <c r="K966" s="29">
        <v>0.75</v>
      </c>
      <c r="L966" s="30">
        <v>20</v>
      </c>
      <c r="M966" s="29">
        <v>0.42424000000000001</v>
      </c>
      <c r="N966" s="30">
        <v>51</v>
      </c>
      <c r="O966" s="30">
        <v>61.93</v>
      </c>
      <c r="P966" s="30">
        <v>5775.37</v>
      </c>
      <c r="Q966" s="30">
        <v>172.82</v>
      </c>
      <c r="R966" s="38">
        <v>0.44585999999999998</v>
      </c>
      <c r="S966" s="32">
        <v>-8.6779999999999996E-2</v>
      </c>
      <c r="T966" s="29">
        <v>2.516</v>
      </c>
      <c r="U966" s="29">
        <v>-2.0692599999999999</v>
      </c>
      <c r="V966" s="29">
        <v>0.23529</v>
      </c>
      <c r="W966" s="29">
        <v>0.33333000000000002</v>
      </c>
      <c r="X966" s="30">
        <v>389.79</v>
      </c>
      <c r="Y966" s="29">
        <v>0.50095999999999996</v>
      </c>
      <c r="Z966" s="29">
        <v>0.59472000000000003</v>
      </c>
      <c r="AA966" s="29">
        <v>0.11</v>
      </c>
      <c r="AB966" s="30">
        <v>27</v>
      </c>
      <c r="AC966" s="29">
        <v>0.13333</v>
      </c>
      <c r="AD966" s="30">
        <v>51</v>
      </c>
      <c r="AE966" s="29">
        <v>0.43136999999999998</v>
      </c>
      <c r="AF966" s="33">
        <v>1.2989999999999999</v>
      </c>
      <c r="AG966" s="33">
        <v>1.4530000000000001</v>
      </c>
      <c r="AH966" s="33">
        <v>1.972</v>
      </c>
      <c r="AI966" s="33">
        <v>13.852</v>
      </c>
      <c r="AJ966" s="33">
        <v>5.5220000000000002</v>
      </c>
      <c r="AK966" s="34">
        <v>32</v>
      </c>
      <c r="AL966" s="29">
        <v>3.9219999999999998E-2</v>
      </c>
      <c r="AM966" s="29">
        <v>0.11765</v>
      </c>
      <c r="AN966" s="50">
        <v>205354</v>
      </c>
      <c r="AO966" s="30">
        <v>524.79999999999995</v>
      </c>
      <c r="AP966" s="29">
        <v>0.55661000000000005</v>
      </c>
      <c r="AQ966" s="29">
        <v>1</v>
      </c>
      <c r="AR966" s="29">
        <v>0.28899999999999998</v>
      </c>
      <c r="AS966" s="54">
        <v>17</v>
      </c>
      <c r="AT966" s="29">
        <v>0.42857000000000001</v>
      </c>
      <c r="AU966" s="29">
        <v>0.45407999999999998</v>
      </c>
      <c r="AV966" s="54">
        <v>22</v>
      </c>
      <c r="AW966" s="29">
        <v>0.25</v>
      </c>
    </row>
    <row r="967" spans="1:49" x14ac:dyDescent="0.2">
      <c r="A967" s="17" t="str">
        <f t="shared" ref="A967:A1030" si="24">IF(OR(B967="NA",NOT(IsMinimumForecastsToParticipate),COUNTIF(B$7:B$3184,"="&amp;C967)&gt;=MinForecastsToParticipate),B967,"NA")</f>
        <v>QJHong</v>
      </c>
      <c r="B967" s="17" t="str">
        <f>IF(AND(OR(NOT(IsForecastDateRestricted),AND(D967&gt;=StartDate,D967&lt;=EndDate)),OR(NOT(IsTargetDateRestricted),AND(F967&gt;=FirstTargetDate,F967&lt;=EndTargetDate)),
OR(AND(Is1Week,E967="1 wk ahead inc death"),AND(Is2Week,E967="2 wk ahead inc death"),AND(Is3Week,E967="3 wk ahead inc death"),AND(Is4Week,E967="4 wk ahead inc death")),
OR(NOT(IsActiveModelsOnly),_xlfn.XLOOKUP(C967,'Model Analyzer'!B$4:B$100,'Model Analyzer'!C$4:C$100))),EvalData!C967,"NA")</f>
        <v>QJHong</v>
      </c>
      <c r="C967" s="17" t="s">
        <v>28</v>
      </c>
      <c r="D967" s="36" t="d">
        <v>2020-08-24</v>
      </c>
      <c r="E967" s="17" t="s">
        <v>38</v>
      </c>
      <c r="F967" s="36" t="d">
        <v>2020-09-19</v>
      </c>
      <c r="G967" s="30">
        <v>21</v>
      </c>
      <c r="H967" s="32">
        <v>1E-3</v>
      </c>
      <c r="I967" s="28">
        <v>9.2000000000000003E-4</v>
      </c>
      <c r="J967" s="28">
        <v>9.2000000000000003E-4</v>
      </c>
      <c r="K967" s="29">
        <v>1</v>
      </c>
      <c r="L967" s="30">
        <v>1</v>
      </c>
      <c r="M967" s="29">
        <v>1</v>
      </c>
      <c r="O967" s="30"/>
      <c r="P967" s="30"/>
      <c r="Q967" s="30"/>
      <c r="R967" s="38"/>
    </row>
    <row r="968" spans="1:49" x14ac:dyDescent="0.2">
      <c r="A968" s="17" t="str">
        <f t="shared" si="24"/>
        <v>RPI-UW</v>
      </c>
      <c r="B968" s="17" t="str">
        <f>IF(AND(OR(NOT(IsForecastDateRestricted),AND(D968&gt;=StartDate,D968&lt;=EndDate)),OR(NOT(IsTargetDateRestricted),AND(F968&gt;=FirstTargetDate,F968&lt;=EndTargetDate)),
OR(AND(Is1Week,E968="1 wk ahead inc death"),AND(Is2Week,E968="2 wk ahead inc death"),AND(Is3Week,E968="3 wk ahead inc death"),AND(Is4Week,E968="4 wk ahead inc death")),
OR(NOT(IsActiveModelsOnly),_xlfn.XLOOKUP(C968,'Model Analyzer'!B$4:B$100,'Model Analyzer'!C$4:C$100))),EvalData!C968,"NA")</f>
        <v>RPI-UW</v>
      </c>
      <c r="C968" s="17" t="s">
        <v>49</v>
      </c>
      <c r="D968" s="36" t="d">
        <v>2020-08-24</v>
      </c>
      <c r="E968" s="17" t="s">
        <v>38</v>
      </c>
      <c r="F968" s="36" t="d">
        <v>2020-09-19</v>
      </c>
      <c r="G968" s="30">
        <v>12864</v>
      </c>
      <c r="H968" s="32">
        <v>0.44600000000000001</v>
      </c>
      <c r="I968" s="28">
        <v>0.56164999999999998</v>
      </c>
      <c r="J968" s="28">
        <v>0.56164999999999998</v>
      </c>
      <c r="K968" s="29">
        <v>0</v>
      </c>
      <c r="L968" s="30">
        <v>33</v>
      </c>
      <c r="M968" s="29">
        <v>3.0300000000000001E-2</v>
      </c>
      <c r="N968" s="30">
        <v>32</v>
      </c>
      <c r="O968" s="30">
        <v>12.05</v>
      </c>
      <c r="P968" s="30">
        <v>14401.19</v>
      </c>
      <c r="Q968" s="30">
        <v>454.19</v>
      </c>
      <c r="R968" s="38">
        <v>0.39827000000000001</v>
      </c>
      <c r="S968" s="32">
        <v>0.34995999999999999</v>
      </c>
      <c r="T968" s="29">
        <v>0.77820999999999996</v>
      </c>
      <c r="U968" s="29">
        <v>0.39091999999999999</v>
      </c>
      <c r="V968" s="29">
        <v>0.1875</v>
      </c>
      <c r="W968" s="29">
        <v>0.21875</v>
      </c>
      <c r="X968" s="30">
        <v>967.79</v>
      </c>
      <c r="Y968" s="29">
        <v>0.66080000000000005</v>
      </c>
      <c r="Z968" s="29">
        <v>0.47755999999999998</v>
      </c>
      <c r="AA968" s="29">
        <v>2.5000000000000001E-2</v>
      </c>
      <c r="AB968" s="30">
        <v>31</v>
      </c>
      <c r="AC968" s="29">
        <v>0</v>
      </c>
      <c r="AD968" s="30">
        <v>32</v>
      </c>
      <c r="AE968" s="29">
        <v>0.75</v>
      </c>
      <c r="AF968" s="33">
        <v>2.2530000000000001</v>
      </c>
      <c r="AG968" s="33">
        <v>2.6019999999999999</v>
      </c>
      <c r="AH968" s="33">
        <v>2.9420000000000002</v>
      </c>
      <c r="AI968" s="33">
        <v>68.593000000000004</v>
      </c>
      <c r="AJ968" s="33">
        <v>4.8620000000000001</v>
      </c>
      <c r="AK968" s="34">
        <v>16.655000000000001</v>
      </c>
      <c r="AL968" s="29">
        <v>0.15625</v>
      </c>
      <c r="AM968" s="29">
        <v>9.375E-2</v>
      </c>
      <c r="AN968" s="50">
        <v>97947</v>
      </c>
      <c r="AO968" s="30">
        <v>148.30000000000001</v>
      </c>
      <c r="AP968" s="29">
        <v>0.43611</v>
      </c>
      <c r="AQ968" s="29">
        <v>0.91044999999999998</v>
      </c>
      <c r="AR968" s="29">
        <v>0.33</v>
      </c>
      <c r="AS968" s="54">
        <v>14</v>
      </c>
      <c r="AT968" s="29">
        <v>0.53571000000000002</v>
      </c>
      <c r="AU968" s="29">
        <v>0.49031999999999998</v>
      </c>
      <c r="AV968" s="54">
        <v>21</v>
      </c>
      <c r="AW968" s="29">
        <v>0.28571000000000002</v>
      </c>
    </row>
    <row r="969" spans="1:49" x14ac:dyDescent="0.2">
      <c r="A969" s="17" t="str">
        <f t="shared" si="24"/>
        <v>STH</v>
      </c>
      <c r="B969" s="17" t="str">
        <f>IF(AND(OR(NOT(IsForecastDateRestricted),AND(D969&gt;=StartDate,D969&lt;=EndDate)),OR(NOT(IsTargetDateRestricted),AND(F969&gt;=FirstTargetDate,F969&lt;=EndTargetDate)),
OR(AND(Is1Week,E969="1 wk ahead inc death"),AND(Is2Week,E969="2 wk ahead inc death"),AND(Is3Week,E969="3 wk ahead inc death"),AND(Is4Week,E969="4 wk ahead inc death")),
OR(NOT(IsActiveModelsOnly),_xlfn.XLOOKUP(C969,'Model Analyzer'!B$4:B$100,'Model Analyzer'!C$4:C$100))),EvalData!C969,"NA")</f>
        <v>STH</v>
      </c>
      <c r="C969" s="17" t="s">
        <v>42</v>
      </c>
      <c r="D969" s="36" t="d">
        <v>2020-08-24</v>
      </c>
      <c r="E969" s="17" t="s">
        <v>38</v>
      </c>
      <c r="F969" s="36" t="d">
        <v>2020-09-19</v>
      </c>
      <c r="G969" s="30">
        <v>-357</v>
      </c>
      <c r="H969" s="32">
        <v>-1.6E-2</v>
      </c>
      <c r="I969" s="28">
        <v>-1.559E-2</v>
      </c>
      <c r="J969" s="28">
        <v>-1.583E-2</v>
      </c>
      <c r="K969" s="29">
        <v>1</v>
      </c>
      <c r="L969" s="30">
        <v>3</v>
      </c>
      <c r="M969" s="29">
        <v>0.93938999999999995</v>
      </c>
      <c r="O969" s="30"/>
      <c r="P969" s="30"/>
      <c r="Q969" s="30"/>
      <c r="R969" s="38"/>
    </row>
    <row r="970" spans="1:49" x14ac:dyDescent="0.2">
      <c r="A970" s="17" t="str">
        <f t="shared" si="24"/>
        <v>UA</v>
      </c>
      <c r="B970" s="17" t="str">
        <f>IF(AND(OR(NOT(IsForecastDateRestricted),AND(D970&gt;=StartDate,D970&lt;=EndDate)),OR(NOT(IsTargetDateRestricted),AND(F970&gt;=FirstTargetDate,F970&lt;=EndTargetDate)),
OR(AND(Is1Week,E970="1 wk ahead inc death"),AND(Is2Week,E970="2 wk ahead inc death"),AND(Is3Week,E970="3 wk ahead inc death"),AND(Is4Week,E970="4 wk ahead inc death")),
OR(NOT(IsActiveModelsOnly),_xlfn.XLOOKUP(C970,'Model Analyzer'!B$4:B$100,'Model Analyzer'!C$4:C$100))),EvalData!C970,"NA")</f>
        <v>UA</v>
      </c>
      <c r="C970" s="17" t="s">
        <v>29</v>
      </c>
      <c r="D970" s="36" t="d">
        <v>2020-08-24</v>
      </c>
      <c r="E970" s="17" t="s">
        <v>38</v>
      </c>
      <c r="F970" s="36" t="d">
        <v>2020-09-19</v>
      </c>
      <c r="G970" s="30">
        <v>2752</v>
      </c>
      <c r="H970" s="32">
        <v>0.113</v>
      </c>
      <c r="I970" s="28">
        <v>0.12015000000000001</v>
      </c>
      <c r="J970" s="28">
        <v>0.12015000000000001</v>
      </c>
      <c r="K970" s="29">
        <v>0.75</v>
      </c>
      <c r="L970" s="30">
        <v>18</v>
      </c>
      <c r="M970" s="29">
        <v>0.48485</v>
      </c>
      <c r="N970" s="30">
        <v>51</v>
      </c>
      <c r="O970" s="30">
        <v>9.99</v>
      </c>
      <c r="P970" s="30">
        <v>2530.63</v>
      </c>
      <c r="Q970" s="30">
        <v>110.51</v>
      </c>
      <c r="R970" s="38">
        <v>0.17826</v>
      </c>
      <c r="S970" s="32">
        <v>-4.0500000000000001E-2</v>
      </c>
      <c r="T970" s="29">
        <v>0.45476</v>
      </c>
      <c r="U970" s="29">
        <v>4.0129999999999999E-2</v>
      </c>
      <c r="V970" s="29">
        <v>0.50980000000000003</v>
      </c>
      <c r="W970" s="29">
        <v>5.8819999999999997E-2</v>
      </c>
      <c r="X970" s="30">
        <v>322.14999999999998</v>
      </c>
      <c r="Y970" s="29">
        <v>0.38769999999999999</v>
      </c>
      <c r="Z970" s="29">
        <v>0.32325999999999999</v>
      </c>
      <c r="AA970" s="29">
        <v>0.69699999999999995</v>
      </c>
      <c r="AB970" s="30">
        <v>6</v>
      </c>
      <c r="AC970" s="29">
        <v>0.83333000000000002</v>
      </c>
      <c r="AD970" s="30">
        <v>51</v>
      </c>
      <c r="AE970" s="29">
        <v>0.94118000000000002</v>
      </c>
      <c r="AF970" s="33">
        <v>2.3460000000000001</v>
      </c>
      <c r="AG970" s="33">
        <v>2.9710000000000001</v>
      </c>
      <c r="AH970" s="33">
        <v>5.2709999999999999</v>
      </c>
      <c r="AI970" s="33">
        <v>8.1340000000000003</v>
      </c>
      <c r="AJ970" s="33">
        <v>10.622</v>
      </c>
      <c r="AK970" s="34">
        <v>15.5</v>
      </c>
      <c r="AL970" s="29">
        <v>0.29411999999999999</v>
      </c>
      <c r="AM970" s="29">
        <v>0.23529</v>
      </c>
      <c r="AN970" s="50">
        <v>31987</v>
      </c>
      <c r="AO970" s="30">
        <v>127</v>
      </c>
      <c r="AP970" s="29">
        <v>0.34139000000000003</v>
      </c>
      <c r="AQ970" s="29">
        <v>0.71270999999999995</v>
      </c>
      <c r="AR970" s="29">
        <v>0.433</v>
      </c>
      <c r="AS970" s="54">
        <v>9</v>
      </c>
      <c r="AT970" s="29">
        <v>0.71428999999999998</v>
      </c>
      <c r="AU970" s="29">
        <v>0.90817999999999999</v>
      </c>
      <c r="AV970" s="54">
        <v>4</v>
      </c>
      <c r="AW970" s="29">
        <v>0.89285999999999999</v>
      </c>
    </row>
    <row r="971" spans="1:49" x14ac:dyDescent="0.2">
      <c r="A971" s="17" t="str">
        <f t="shared" si="24"/>
        <v>UCLA</v>
      </c>
      <c r="B971" s="17" t="str">
        <f>IF(AND(OR(NOT(IsForecastDateRestricted),AND(D971&gt;=StartDate,D971&lt;=EndDate)),OR(NOT(IsTargetDateRestricted),AND(F971&gt;=FirstTargetDate,F971&lt;=EndTargetDate)),
OR(AND(Is1Week,E971="1 wk ahead inc death"),AND(Is2Week,E971="2 wk ahead inc death"),AND(Is3Week,E971="3 wk ahead inc death"),AND(Is4Week,E971="4 wk ahead inc death")),
OR(NOT(IsActiveModelsOnly),_xlfn.XLOOKUP(C971,'Model Analyzer'!B$4:B$100,'Model Analyzer'!C$4:C$100))),EvalData!C971,"NA")</f>
        <v>UCLA</v>
      </c>
      <c r="C971" s="17" t="s">
        <v>30</v>
      </c>
      <c r="D971" s="36" t="d">
        <v>2020-08-24</v>
      </c>
      <c r="E971" s="17" t="s">
        <v>38</v>
      </c>
      <c r="F971" s="36" t="d">
        <v>2020-09-19</v>
      </c>
      <c r="G971" s="30">
        <v>-581</v>
      </c>
      <c r="H971" s="32">
        <v>-2.5999999999999999E-2</v>
      </c>
      <c r="I971" s="28">
        <v>-2.537E-2</v>
      </c>
      <c r="J971" s="28">
        <v>-2.6030000000000001E-2</v>
      </c>
      <c r="K971" s="29">
        <v>1</v>
      </c>
      <c r="L971" s="30">
        <v>4</v>
      </c>
      <c r="M971" s="29">
        <v>0.90908999999999995</v>
      </c>
      <c r="N971" s="30">
        <v>51</v>
      </c>
      <c r="O971" s="30">
        <v>9.76</v>
      </c>
      <c r="P971" s="30">
        <v>1548.54</v>
      </c>
      <c r="Q971" s="30">
        <v>90.67</v>
      </c>
      <c r="R971" s="38">
        <v>0.20165</v>
      </c>
      <c r="S971" s="32">
        <v>-0.11061</v>
      </c>
      <c r="T971" s="29">
        <v>0.45277000000000001</v>
      </c>
      <c r="U971" s="29">
        <v>-0.19667999999999999</v>
      </c>
      <c r="V971" s="29">
        <v>0.49020000000000002</v>
      </c>
      <c r="W971" s="29">
        <v>0.11765</v>
      </c>
      <c r="X971" s="30">
        <v>166.12</v>
      </c>
      <c r="Y971" s="29">
        <v>0.29991000000000001</v>
      </c>
      <c r="Z971" s="29">
        <v>0.31601000000000001</v>
      </c>
      <c r="AA971" s="29">
        <v>0.629</v>
      </c>
      <c r="AB971" s="30">
        <v>8</v>
      </c>
      <c r="AC971" s="29">
        <v>0.76666999999999996</v>
      </c>
      <c r="AD971" s="30">
        <v>51</v>
      </c>
      <c r="AE971" s="29">
        <v>0.39216000000000001</v>
      </c>
      <c r="AF971" s="33">
        <v>1.202</v>
      </c>
      <c r="AG971" s="33">
        <v>1.2589999999999999</v>
      </c>
      <c r="AH971" s="33">
        <v>1.2949999999999999</v>
      </c>
      <c r="AI971" s="33">
        <v>3.2080000000000002</v>
      </c>
      <c r="AJ971" s="33">
        <v>1.4119999999999999</v>
      </c>
      <c r="AK971" s="34">
        <v>1.667</v>
      </c>
      <c r="AL971" s="29">
        <v>0</v>
      </c>
      <c r="AM971" s="29">
        <v>5.8819999999999997E-2</v>
      </c>
      <c r="AN971" s="50">
        <v>103901</v>
      </c>
      <c r="AO971" s="30">
        <v>395.2</v>
      </c>
      <c r="AP971" s="29">
        <v>0.81377999999999995</v>
      </c>
      <c r="AQ971" s="29">
        <v>1</v>
      </c>
      <c r="AR971" s="29">
        <v>0.35099999999999998</v>
      </c>
      <c r="AS971" s="54">
        <v>11</v>
      </c>
      <c r="AT971" s="29">
        <v>0.64285999999999999</v>
      </c>
      <c r="AU971" s="29">
        <v>0.4128</v>
      </c>
      <c r="AV971" s="54">
        <v>24</v>
      </c>
      <c r="AW971" s="29">
        <v>0.17857000000000001</v>
      </c>
    </row>
    <row r="972" spans="1:49" x14ac:dyDescent="0.2">
      <c r="A972" s="17" t="str">
        <f t="shared" si="24"/>
        <v>UCM</v>
      </c>
      <c r="B972" s="17" t="str">
        <f>IF(AND(OR(NOT(IsForecastDateRestricted),AND(D972&gt;=StartDate,D972&lt;=EndDate)),OR(NOT(IsTargetDateRestricted),AND(F972&gt;=FirstTargetDate,F972&lt;=EndTargetDate)),
OR(AND(Is1Week,E972="1 wk ahead inc death"),AND(Is2Week,E972="2 wk ahead inc death"),AND(Is3Week,E972="3 wk ahead inc death"),AND(Is4Week,E972="4 wk ahead inc death")),
OR(NOT(IsActiveModelsOnly),_xlfn.XLOOKUP(C972,'Model Analyzer'!B$4:B$100,'Model Analyzer'!C$4:C$100))),EvalData!C972,"NA")</f>
        <v>UCM</v>
      </c>
      <c r="C972" s="17" t="s">
        <v>48</v>
      </c>
      <c r="D972" s="36" t="d">
        <v>2020-08-24</v>
      </c>
      <c r="E972" s="17" t="s">
        <v>38</v>
      </c>
      <c r="F972" s="36" t="d">
        <v>2020-09-19</v>
      </c>
      <c r="G972" s="30">
        <v>-4359</v>
      </c>
      <c r="H972" s="32">
        <v>-0.21099999999999999</v>
      </c>
      <c r="I972" s="28">
        <v>-0.19031999999999999</v>
      </c>
      <c r="J972" s="28">
        <v>-0.23505000000000001</v>
      </c>
      <c r="K972" s="29">
        <v>0.75</v>
      </c>
      <c r="L972" s="30">
        <v>24</v>
      </c>
      <c r="M972" s="29">
        <v>0.30303000000000002</v>
      </c>
      <c r="O972" s="30"/>
      <c r="P972" s="30"/>
      <c r="Q972" s="30"/>
      <c r="R972" s="38"/>
    </row>
    <row r="973" spans="1:49" x14ac:dyDescent="0.2">
      <c r="A973" s="17" t="str">
        <f t="shared" si="24"/>
        <v>UGA-CEID</v>
      </c>
      <c r="B973" s="17" t="str">
        <f>IF(AND(OR(NOT(IsForecastDateRestricted),AND(D973&gt;=StartDate,D973&lt;=EndDate)),OR(NOT(IsTargetDateRestricted),AND(F973&gt;=FirstTargetDate,F973&lt;=EndTargetDate)),
OR(AND(Is1Week,E973="1 wk ahead inc death"),AND(Is2Week,E973="2 wk ahead inc death"),AND(Is3Week,E973="3 wk ahead inc death"),AND(Is4Week,E973="4 wk ahead inc death")),
OR(NOT(IsActiveModelsOnly),_xlfn.XLOOKUP(C973,'Model Analyzer'!B$4:B$100,'Model Analyzer'!C$4:C$100))),EvalData!C973,"NA")</f>
        <v>UGA-CEID</v>
      </c>
      <c r="C973" s="17" t="s">
        <v>50</v>
      </c>
      <c r="D973" s="36" t="d">
        <v>2020-08-24</v>
      </c>
      <c r="E973" s="17" t="s">
        <v>38</v>
      </c>
      <c r="F973" s="36" t="d">
        <v>2020-09-19</v>
      </c>
      <c r="G973" s="30">
        <v>4687</v>
      </c>
      <c r="H973" s="32">
        <v>0.186</v>
      </c>
      <c r="I973" s="28">
        <v>0.20463999999999999</v>
      </c>
      <c r="J973" s="28">
        <v>0.20463999999999999</v>
      </c>
      <c r="K973" s="29">
        <v>0.75</v>
      </c>
      <c r="L973" s="30">
        <v>22</v>
      </c>
      <c r="M973" s="29">
        <v>0.36364000000000002</v>
      </c>
      <c r="N973" s="30">
        <v>51</v>
      </c>
      <c r="O973" s="30">
        <v>9.67</v>
      </c>
      <c r="P973" s="30">
        <v>2783.28</v>
      </c>
      <c r="Q973" s="30">
        <v>127.98</v>
      </c>
      <c r="R973" s="38">
        <v>0.21374000000000001</v>
      </c>
      <c r="S973" s="32">
        <v>9.2999999999999999E-2</v>
      </c>
      <c r="T973" s="29">
        <v>0.44273000000000001</v>
      </c>
      <c r="U973" s="29">
        <v>0.10017</v>
      </c>
      <c r="V973" s="29">
        <v>0.49020000000000002</v>
      </c>
      <c r="W973" s="29">
        <v>0.15686</v>
      </c>
      <c r="X973" s="30">
        <v>279.43</v>
      </c>
      <c r="Y973" s="29">
        <v>0.36332999999999999</v>
      </c>
      <c r="Z973" s="29">
        <v>0.30681999999999998</v>
      </c>
      <c r="AA973" s="29">
        <v>0.55400000000000005</v>
      </c>
      <c r="AB973" s="30">
        <v>9</v>
      </c>
      <c r="AC973" s="29">
        <v>0.73333000000000004</v>
      </c>
      <c r="AD973" s="30">
        <v>51</v>
      </c>
      <c r="AE973" s="29">
        <v>0.90195999999999998</v>
      </c>
      <c r="AF973" s="33">
        <v>2.101</v>
      </c>
      <c r="AG973" s="33">
        <v>3.7330000000000001</v>
      </c>
      <c r="AH973" s="33">
        <v>17.59</v>
      </c>
      <c r="AI973" s="33">
        <v>114.52200000000001</v>
      </c>
      <c r="AJ973" s="33">
        <v>67.400000000000006</v>
      </c>
      <c r="AK973" s="34">
        <v>204</v>
      </c>
      <c r="AL973" s="29">
        <v>9.8040000000000002E-2</v>
      </c>
      <c r="AM973" s="29">
        <v>0.56862999999999997</v>
      </c>
      <c r="AN973" s="50">
        <v>52011</v>
      </c>
      <c r="AO973" s="30">
        <v>163.30000000000001</v>
      </c>
      <c r="AP973" s="29">
        <v>0.24338000000000001</v>
      </c>
      <c r="AQ973" s="29">
        <v>0.50809000000000004</v>
      </c>
      <c r="AR973" s="29">
        <v>0.248</v>
      </c>
      <c r="AS973" s="54">
        <v>20</v>
      </c>
      <c r="AT973" s="29">
        <v>0.32142999999999999</v>
      </c>
      <c r="AU973" s="29">
        <v>0.70745999999999998</v>
      </c>
      <c r="AV973" s="54">
        <v>15</v>
      </c>
      <c r="AW973" s="29">
        <v>0.5</v>
      </c>
    </row>
    <row r="974" spans="1:49" x14ac:dyDescent="0.2">
      <c r="A974" s="17" t="str">
        <f t="shared" si="24"/>
        <v>UM</v>
      </c>
      <c r="B974" s="17" t="str">
        <f>IF(AND(OR(NOT(IsForecastDateRestricted),AND(D974&gt;=StartDate,D974&lt;=EndDate)),OR(NOT(IsTargetDateRestricted),AND(F974&gt;=FirstTargetDate,F974&lt;=EndTargetDate)),
OR(AND(Is1Week,E974="1 wk ahead inc death"),AND(Is2Week,E974="2 wk ahead inc death"),AND(Is3Week,E974="3 wk ahead inc death"),AND(Is4Week,E974="4 wk ahead inc death")),
OR(NOT(IsActiveModelsOnly),_xlfn.XLOOKUP(C974,'Model Analyzer'!B$4:B$100,'Model Analyzer'!C$4:C$100))),EvalData!C974,"NA")</f>
        <v>UM</v>
      </c>
      <c r="C974" s="17" t="s">
        <v>31</v>
      </c>
      <c r="D974" s="36" t="d">
        <v>2020-08-24</v>
      </c>
      <c r="E974" s="17" t="s">
        <v>38</v>
      </c>
      <c r="F974" s="36" t="d">
        <v>2020-09-19</v>
      </c>
      <c r="G974" s="30">
        <v>6786</v>
      </c>
      <c r="H974" s="32">
        <v>0.25900000000000001</v>
      </c>
      <c r="I974" s="28">
        <v>0.29627999999999999</v>
      </c>
      <c r="J974" s="28">
        <v>0.29627999999999999</v>
      </c>
      <c r="K974" s="29">
        <v>0</v>
      </c>
      <c r="L974" s="30">
        <v>26</v>
      </c>
      <c r="M974" s="29">
        <v>0.24242</v>
      </c>
      <c r="N974" s="30">
        <v>40</v>
      </c>
      <c r="O974" s="30">
        <v>23.48</v>
      </c>
      <c r="P974" s="30">
        <v>3754.35</v>
      </c>
      <c r="Q974" s="30">
        <v>134.58000000000001</v>
      </c>
      <c r="R974" s="38">
        <v>0.30878</v>
      </c>
      <c r="S974" s="32">
        <v>-5.2159999999999998E-2</v>
      </c>
      <c r="T974" s="29">
        <v>1.0912900000000001</v>
      </c>
      <c r="U974" s="29">
        <v>-0.11831999999999999</v>
      </c>
      <c r="V974" s="29">
        <v>0.27500000000000002</v>
      </c>
      <c r="W974" s="29">
        <v>0.27500000000000002</v>
      </c>
      <c r="X974" s="30">
        <v>222.52</v>
      </c>
      <c r="Y974" s="29">
        <v>0.67949999999999999</v>
      </c>
      <c r="Z974" s="29">
        <v>0.47853000000000001</v>
      </c>
      <c r="AA974" s="29">
        <v>0.17</v>
      </c>
      <c r="AB974" s="30">
        <v>25</v>
      </c>
      <c r="AC974" s="29">
        <v>0.2</v>
      </c>
      <c r="AD974" s="30">
        <v>40</v>
      </c>
      <c r="AE974" s="29">
        <v>0.47499999999999998</v>
      </c>
      <c r="AF974" s="33">
        <v>1.1100000000000001</v>
      </c>
      <c r="AG974" s="33">
        <v>1.252</v>
      </c>
      <c r="AH974" s="33">
        <v>2.0609999999999999</v>
      </c>
      <c r="AI974" s="33">
        <v>3.806</v>
      </c>
      <c r="AJ974" s="33">
        <v>3.9359999999999999</v>
      </c>
      <c r="AK974" s="34">
        <v>9.0540000000000003</v>
      </c>
      <c r="AL974" s="29">
        <v>7.4999999999999997E-2</v>
      </c>
      <c r="AM974" s="29">
        <v>7.4999999999999997E-2</v>
      </c>
      <c r="AN974" s="50">
        <v>64995</v>
      </c>
      <c r="AO974" s="30">
        <v>495.9</v>
      </c>
      <c r="AP974" s="29">
        <v>0.61746000000000001</v>
      </c>
      <c r="AQ974" s="29">
        <v>1</v>
      </c>
      <c r="AR974" s="29">
        <v>0.26800000000000002</v>
      </c>
      <c r="AS974" s="54">
        <v>19</v>
      </c>
      <c r="AT974" s="29">
        <v>0.35714000000000001</v>
      </c>
      <c r="AU974" s="29">
        <v>0.39216000000000001</v>
      </c>
      <c r="AV974" s="54">
        <v>25</v>
      </c>
      <c r="AW974" s="29">
        <v>0.14285999999999999</v>
      </c>
    </row>
    <row r="975" spans="1:49" x14ac:dyDescent="0.2">
      <c r="A975" s="17" t="str">
        <f t="shared" si="24"/>
        <v>UMass-MB</v>
      </c>
      <c r="B975" s="17" t="str">
        <f>IF(AND(OR(NOT(IsForecastDateRestricted),AND(D975&gt;=StartDate,D975&lt;=EndDate)),OR(NOT(IsTargetDateRestricted),AND(F975&gt;=FirstTargetDate,F975&lt;=EndTargetDate)),
OR(AND(Is1Week,E975="1 wk ahead inc death"),AND(Is2Week,E975="2 wk ahead inc death"),AND(Is3Week,E975="3 wk ahead inc death"),AND(Is4Week,E975="4 wk ahead inc death")),
OR(NOT(IsActiveModelsOnly),_xlfn.XLOOKUP(C975,'Model Analyzer'!B$4:B$100,'Model Analyzer'!C$4:C$100))),EvalData!C975,"NA")</f>
        <v>UMass-MB</v>
      </c>
      <c r="C975" s="17" t="s">
        <v>32</v>
      </c>
      <c r="D975" s="36" t="d">
        <v>2020-08-24</v>
      </c>
      <c r="E975" s="17" t="s">
        <v>38</v>
      </c>
      <c r="F975" s="36" t="d">
        <v>2020-09-19</v>
      </c>
      <c r="G975" s="30">
        <v>-3451</v>
      </c>
      <c r="H975" s="32">
        <v>-0.16300000000000001</v>
      </c>
      <c r="I975" s="28">
        <v>-0.15067</v>
      </c>
      <c r="J975" s="28">
        <v>-0.1774</v>
      </c>
      <c r="K975" s="29">
        <v>0.75</v>
      </c>
      <c r="L975" s="30">
        <v>21</v>
      </c>
      <c r="M975" s="29">
        <v>0.39394000000000001</v>
      </c>
      <c r="N975" s="30">
        <v>51</v>
      </c>
      <c r="O975" s="30">
        <v>9.51</v>
      </c>
      <c r="P975" s="30">
        <v>1514.77</v>
      </c>
      <c r="Q975" s="30">
        <v>99.82</v>
      </c>
      <c r="R975" s="38">
        <v>0.28626000000000001</v>
      </c>
      <c r="S975" s="32">
        <v>-0.25605</v>
      </c>
      <c r="T975" s="29">
        <v>0.47266000000000002</v>
      </c>
      <c r="U975" s="29">
        <v>-0.36198000000000002</v>
      </c>
      <c r="V975" s="29">
        <v>0.43136999999999998</v>
      </c>
      <c r="W975" s="29">
        <v>0.13725000000000001</v>
      </c>
      <c r="X975" s="30">
        <v>160.21</v>
      </c>
      <c r="Y975" s="29">
        <v>0.29874000000000001</v>
      </c>
      <c r="Z975" s="29">
        <v>0.34471000000000002</v>
      </c>
      <c r="AA975" s="29">
        <v>0.45300000000000001</v>
      </c>
      <c r="AB975" s="30">
        <v>13</v>
      </c>
      <c r="AC975" s="29">
        <v>0.6</v>
      </c>
      <c r="AD975" s="30">
        <v>51</v>
      </c>
      <c r="AE975" s="29">
        <v>0.98038999999999998</v>
      </c>
      <c r="AF975" s="33">
        <v>3.5169999999999999</v>
      </c>
      <c r="AG975" s="33">
        <v>4.6100000000000003</v>
      </c>
      <c r="AH975" s="33">
        <v>5.8730000000000002</v>
      </c>
      <c r="AI975" s="33">
        <v>15.228999999999999</v>
      </c>
      <c r="AJ975" s="33">
        <v>10.635</v>
      </c>
      <c r="AK975" s="34">
        <v>28.5</v>
      </c>
      <c r="AL975" s="29">
        <v>0.47059000000000001</v>
      </c>
      <c r="AM975" s="29">
        <v>0.27450999999999998</v>
      </c>
      <c r="AN975" s="50">
        <v>26145</v>
      </c>
      <c r="AO975" s="30">
        <v>103</v>
      </c>
      <c r="AP975" s="29">
        <v>0.27196999999999999</v>
      </c>
      <c r="AQ975" s="29">
        <v>0.56779000000000002</v>
      </c>
      <c r="AR975" s="29">
        <v>0.248</v>
      </c>
      <c r="AS975" s="54">
        <v>20</v>
      </c>
      <c r="AT975" s="29">
        <v>0.32142999999999999</v>
      </c>
      <c r="AU975" s="29">
        <v>0.81318999999999997</v>
      </c>
      <c r="AV975" s="54">
        <v>11</v>
      </c>
      <c r="AW975" s="29">
        <v>0.64285999999999999</v>
      </c>
    </row>
    <row r="976" spans="1:49" x14ac:dyDescent="0.2">
      <c r="A976" s="17" t="str">
        <f t="shared" si="24"/>
        <v>USC</v>
      </c>
      <c r="B976" s="17" t="str">
        <f>IF(AND(OR(NOT(IsForecastDateRestricted),AND(D976&gt;=StartDate,D976&lt;=EndDate)),OR(NOT(IsTargetDateRestricted),AND(F976&gt;=FirstTargetDate,F976&lt;=EndTargetDate)),
OR(AND(Is1Week,E976="1 wk ahead inc death"),AND(Is2Week,E976="2 wk ahead inc death"),AND(Is3Week,E976="3 wk ahead inc death"),AND(Is4Week,E976="4 wk ahead inc death")),
OR(NOT(IsActiveModelsOnly),_xlfn.XLOOKUP(C976,'Model Analyzer'!B$4:B$100,'Model Analyzer'!C$4:C$100))),EvalData!C976,"NA")</f>
        <v>USC</v>
      </c>
      <c r="C976" s="17" t="s">
        <v>33</v>
      </c>
      <c r="D976" s="36" t="d">
        <v>2020-08-24</v>
      </c>
      <c r="E976" s="17" t="s">
        <v>38</v>
      </c>
      <c r="F976" s="36" t="d">
        <v>2020-09-19</v>
      </c>
      <c r="G976" s="30">
        <v>-1693</v>
      </c>
      <c r="H976" s="32">
        <v>-7.6999999999999999E-2</v>
      </c>
      <c r="I976" s="28">
        <v>-7.392E-2</v>
      </c>
      <c r="J976" s="28">
        <v>-7.9820000000000002E-2</v>
      </c>
      <c r="K976" s="29">
        <v>0.9</v>
      </c>
      <c r="L976" s="30">
        <v>14</v>
      </c>
      <c r="M976" s="29">
        <v>0.60606000000000004</v>
      </c>
      <c r="N976" s="30">
        <v>51</v>
      </c>
      <c r="O976" s="30">
        <v>23.51</v>
      </c>
      <c r="P976" s="30">
        <v>1857.59</v>
      </c>
      <c r="Q976" s="30">
        <v>103.47</v>
      </c>
      <c r="R976" s="38">
        <v>0.22133</v>
      </c>
      <c r="S976" s="32">
        <v>-0.17344000000000001</v>
      </c>
      <c r="T976" s="29">
        <v>0.55584</v>
      </c>
      <c r="U976" s="29">
        <v>-0.40155000000000002</v>
      </c>
      <c r="V976" s="29">
        <v>0.47059000000000001</v>
      </c>
      <c r="W976" s="29">
        <v>0.11765</v>
      </c>
      <c r="X976" s="30">
        <v>229.19</v>
      </c>
      <c r="Y976" s="29">
        <v>0.29203000000000001</v>
      </c>
      <c r="Z976" s="29">
        <v>0.36029</v>
      </c>
      <c r="AA976" s="29">
        <v>0.42799999999999999</v>
      </c>
      <c r="AB976" s="30">
        <v>14</v>
      </c>
      <c r="AC976" s="29">
        <v>0.56667000000000001</v>
      </c>
    </row>
    <row r="977" spans="1:49" x14ac:dyDescent="0.2">
      <c r="A977" s="17" t="str">
        <f t="shared" si="24"/>
        <v>UT</v>
      </c>
      <c r="B977" s="17" t="str">
        <f>IF(AND(OR(NOT(IsForecastDateRestricted),AND(D977&gt;=StartDate,D977&lt;=EndDate)),OR(NOT(IsTargetDateRestricted),AND(F977&gt;=FirstTargetDate,F977&lt;=EndTargetDate)),
OR(AND(Is1Week,E977="1 wk ahead inc death"),AND(Is2Week,E977="2 wk ahead inc death"),AND(Is3Week,E977="3 wk ahead inc death"),AND(Is4Week,E977="4 wk ahead inc death")),
OR(NOT(IsActiveModelsOnly),_xlfn.XLOOKUP(C977,'Model Analyzer'!B$4:B$100,'Model Analyzer'!C$4:C$100))),EvalData!C977,"NA")</f>
        <v>UT</v>
      </c>
      <c r="C977" s="17" t="s">
        <v>34</v>
      </c>
      <c r="D977" s="36" t="d">
        <v>2020-08-24</v>
      </c>
      <c r="E977" s="17" t="s">
        <v>38</v>
      </c>
      <c r="F977" s="36" t="d">
        <v>2020-09-19</v>
      </c>
      <c r="G977" s="30">
        <v>9054</v>
      </c>
      <c r="H977" s="32">
        <v>0.33300000000000002</v>
      </c>
      <c r="I977" s="28">
        <v>0.39529999999999998</v>
      </c>
      <c r="J977" s="28">
        <v>0.39529999999999998</v>
      </c>
      <c r="K977" s="29">
        <v>0</v>
      </c>
      <c r="L977" s="30">
        <v>30</v>
      </c>
      <c r="M977" s="29">
        <v>0.12121</v>
      </c>
      <c r="N977" s="30">
        <v>51</v>
      </c>
      <c r="O977" s="30">
        <v>16.91</v>
      </c>
      <c r="P977" s="30">
        <v>6324.49</v>
      </c>
      <c r="Q977" s="30">
        <v>159.19999999999999</v>
      </c>
      <c r="R977" s="38">
        <v>0.26501999999999998</v>
      </c>
      <c r="S977" s="32">
        <v>0.19952</v>
      </c>
      <c r="T977" s="29">
        <v>0.69930999999999999</v>
      </c>
      <c r="U977" s="29">
        <v>0.43847000000000003</v>
      </c>
      <c r="V977" s="29">
        <v>0.39216000000000001</v>
      </c>
      <c r="W977" s="29">
        <v>0.15686</v>
      </c>
      <c r="X977" s="30">
        <v>310.93</v>
      </c>
      <c r="Y977" s="29">
        <v>0.66103999999999996</v>
      </c>
      <c r="Z977" s="29">
        <v>0.39650999999999997</v>
      </c>
      <c r="AA977" s="29">
        <v>0.245</v>
      </c>
      <c r="AB977" s="30">
        <v>21</v>
      </c>
      <c r="AC977" s="29">
        <v>0.33333000000000002</v>
      </c>
      <c r="AD977" s="30">
        <v>51</v>
      </c>
      <c r="AE977" s="29">
        <v>0.96077999999999997</v>
      </c>
      <c r="AF977" s="33">
        <v>3.02</v>
      </c>
      <c r="AG977" s="33">
        <v>4.0750000000000002</v>
      </c>
      <c r="AH977" s="33">
        <v>6.5860000000000003</v>
      </c>
      <c r="AI977" s="33">
        <v>24.31</v>
      </c>
      <c r="AJ977" s="33">
        <v>14.053000000000001</v>
      </c>
      <c r="AK977" s="34">
        <v>90</v>
      </c>
      <c r="AL977" s="29">
        <v>0.39216000000000001</v>
      </c>
      <c r="AM977" s="29">
        <v>0.27450999999999998</v>
      </c>
      <c r="AN977" s="50">
        <v>62537</v>
      </c>
      <c r="AO977" s="30">
        <v>433</v>
      </c>
      <c r="AP977" s="29">
        <v>0.27263999999999999</v>
      </c>
      <c r="AQ977" s="29">
        <v>0.56918999999999997</v>
      </c>
      <c r="AR977" s="29">
        <v>0.31</v>
      </c>
      <c r="AS977" s="54">
        <v>15</v>
      </c>
      <c r="AT977" s="29">
        <v>0.5</v>
      </c>
      <c r="AU977" s="29">
        <v>0.81440000000000001</v>
      </c>
      <c r="AV977" s="54">
        <v>10</v>
      </c>
      <c r="AW977" s="29">
        <v>0.67857000000000001</v>
      </c>
    </row>
    <row r="978" spans="1:49" x14ac:dyDescent="0.2">
      <c r="A978" s="17" t="str">
        <f t="shared" si="24"/>
        <v>YYG</v>
      </c>
      <c r="B978" s="17" t="str">
        <f>IF(AND(OR(NOT(IsForecastDateRestricted),AND(D978&gt;=StartDate,D978&lt;=EndDate)),OR(NOT(IsTargetDateRestricted),AND(F978&gt;=FirstTargetDate,F978&lt;=EndTargetDate)),
OR(AND(Is1Week,E978="1 wk ahead inc death"),AND(Is2Week,E978="2 wk ahead inc death"),AND(Is3Week,E978="3 wk ahead inc death"),AND(Is4Week,E978="4 wk ahead inc death")),
OR(NOT(IsActiveModelsOnly),_xlfn.XLOOKUP(C978,'Model Analyzer'!B$4:B$100,'Model Analyzer'!C$4:C$100))),EvalData!C978,"NA")</f>
        <v>YYG</v>
      </c>
      <c r="C978" s="17" t="s">
        <v>35</v>
      </c>
      <c r="D978" s="36" t="d">
        <v>2020-08-24</v>
      </c>
      <c r="E978" s="17" t="s">
        <v>38</v>
      </c>
      <c r="F978" s="36" t="d">
        <v>2020-09-19</v>
      </c>
      <c r="G978" s="30">
        <v>-1042</v>
      </c>
      <c r="H978" s="32">
        <v>-4.7E-2</v>
      </c>
      <c r="I978" s="28">
        <v>-4.5490000000000003E-2</v>
      </c>
      <c r="J978" s="28">
        <v>-4.7660000000000001E-2</v>
      </c>
      <c r="K978" s="29">
        <v>1</v>
      </c>
      <c r="L978" s="30">
        <v>8</v>
      </c>
      <c r="M978" s="29">
        <v>0.78788000000000002</v>
      </c>
      <c r="N978" s="30">
        <v>51</v>
      </c>
      <c r="O978" s="30">
        <v>10.17</v>
      </c>
      <c r="P978" s="30">
        <v>1031.97</v>
      </c>
      <c r="Q978" s="30">
        <v>68.08</v>
      </c>
      <c r="R978" s="38">
        <v>0.18031</v>
      </c>
      <c r="S978" s="32">
        <v>-6.2520000000000006E-2</v>
      </c>
      <c r="T978" s="29">
        <v>0.44786999999999999</v>
      </c>
      <c r="U978" s="29">
        <v>8.165E-2</v>
      </c>
      <c r="V978" s="29">
        <v>0.62744999999999995</v>
      </c>
      <c r="W978" s="29">
        <v>7.843E-2</v>
      </c>
      <c r="X978" s="30">
        <v>124.32</v>
      </c>
      <c r="Y978" s="29">
        <v>0.39985999999999999</v>
      </c>
      <c r="Z978" s="29">
        <v>0.27167999999999998</v>
      </c>
      <c r="AA978" s="29">
        <v>0.753</v>
      </c>
      <c r="AB978" s="30">
        <v>4</v>
      </c>
      <c r="AC978" s="29">
        <v>0.9</v>
      </c>
      <c r="AD978" s="30">
        <v>51</v>
      </c>
      <c r="AE978" s="29">
        <v>0.92157</v>
      </c>
      <c r="AF978" s="33">
        <v>2.52</v>
      </c>
      <c r="AG978" s="33">
        <v>2.891</v>
      </c>
      <c r="AH978" s="33">
        <v>4.1790000000000003</v>
      </c>
      <c r="AI978" s="33">
        <v>19.372</v>
      </c>
      <c r="AJ978" s="33">
        <v>22.518999999999998</v>
      </c>
      <c r="AK978" s="34">
        <v>42.2</v>
      </c>
      <c r="AL978" s="29">
        <v>0.11765</v>
      </c>
      <c r="AM978" s="29">
        <v>0.35293999999999998</v>
      </c>
      <c r="AN978" s="50">
        <v>33604</v>
      </c>
      <c r="AO978" s="30">
        <v>139.19999999999999</v>
      </c>
      <c r="AP978" s="29">
        <v>0.32422000000000001</v>
      </c>
      <c r="AQ978" s="29">
        <v>0.67686999999999997</v>
      </c>
      <c r="AR978" s="29">
        <v>0.47499999999999998</v>
      </c>
      <c r="AS978" s="54">
        <v>7</v>
      </c>
      <c r="AT978" s="29">
        <v>0.78571000000000002</v>
      </c>
      <c r="AU978" s="29">
        <v>0.86565999999999999</v>
      </c>
      <c r="AV978" s="54">
        <v>6</v>
      </c>
      <c r="AW978" s="29">
        <v>0.82142999999999999</v>
      </c>
    </row>
    <row r="979" spans="1:49" x14ac:dyDescent="0.2">
      <c r="A979" s="17" t="str">
        <f t="shared" si="24"/>
        <v>Baseline</v>
      </c>
      <c r="B979" s="17" t="str">
        <f>IF(AND(OR(NOT(IsForecastDateRestricted),AND(D979&gt;=StartDate,D979&lt;=EndDate)),OR(NOT(IsTargetDateRestricted),AND(F979&gt;=FirstTargetDate,F979&lt;=EndTargetDate)),
OR(AND(Is1Week,E979="1 wk ahead inc death"),AND(Is2Week,E979="2 wk ahead inc death"),AND(Is3Week,E979="3 wk ahead inc death"),AND(Is4Week,E979="4 wk ahead inc death")),
OR(NOT(IsActiveModelsOnly),_xlfn.XLOOKUP(C979,'Model Analyzer'!B$4:B$100,'Model Analyzer'!C$4:C$100))),EvalData!C979,"NA")</f>
        <v>Baseline</v>
      </c>
      <c r="C979" s="17" t="s">
        <v>12</v>
      </c>
      <c r="D979" s="36" t="d">
        <v>2020-08-31</v>
      </c>
      <c r="E979" s="17" t="s">
        <v>11</v>
      </c>
      <c r="F979" s="36" t="d">
        <v>2020-09-05</v>
      </c>
      <c r="G979" s="30">
        <v>639</v>
      </c>
      <c r="H979" s="32">
        <v>0.10199999999999999</v>
      </c>
      <c r="I979" s="28">
        <v>0.10785</v>
      </c>
      <c r="J979" s="28">
        <v>0.10785</v>
      </c>
      <c r="K979" s="29">
        <v>0.75</v>
      </c>
      <c r="L979" s="30">
        <v>21</v>
      </c>
      <c r="M979" s="29">
        <v>0.39394000000000001</v>
      </c>
      <c r="N979" s="30">
        <v>51</v>
      </c>
      <c r="O979" s="30">
        <v>13.99</v>
      </c>
      <c r="P979" s="30">
        <v>602.33000000000004</v>
      </c>
      <c r="Q979" s="30">
        <v>26.78</v>
      </c>
      <c r="R979" s="38">
        <v>0.25346999999999997</v>
      </c>
      <c r="S979" s="32">
        <v>3.9849999999999997E-2</v>
      </c>
      <c r="T979" s="29">
        <v>0.60133999999999999</v>
      </c>
      <c r="U979" s="29">
        <v>0.14574000000000001</v>
      </c>
      <c r="V979" s="29">
        <v>0.43136999999999998</v>
      </c>
      <c r="W979" s="29">
        <v>7.843E-2</v>
      </c>
      <c r="X979" s="30">
        <v>49.28</v>
      </c>
      <c r="Y979" s="29">
        <v>0.50529999999999997</v>
      </c>
      <c r="Z979" s="29">
        <v>0.33890999999999999</v>
      </c>
      <c r="AA979" s="29">
        <v>0.48199999999999998</v>
      </c>
      <c r="AB979" s="30">
        <v>12</v>
      </c>
      <c r="AC979" s="29">
        <v>0.63332999999999995</v>
      </c>
      <c r="AD979" s="30">
        <v>51</v>
      </c>
      <c r="AE979" s="29">
        <v>0.92157</v>
      </c>
      <c r="AF979" s="33">
        <v>4</v>
      </c>
      <c r="AG979" s="33">
        <v>4</v>
      </c>
      <c r="AH979" s="33">
        <v>4</v>
      </c>
      <c r="AI979" s="33">
        <v>3.9220000000000002</v>
      </c>
      <c r="AJ979" s="33">
        <v>4</v>
      </c>
      <c r="AK979" s="34">
        <v>4</v>
      </c>
      <c r="AL979" s="29">
        <v>0</v>
      </c>
      <c r="AM979" s="29">
        <v>0</v>
      </c>
      <c r="AN979" s="50">
        <v>11680</v>
      </c>
      <c r="AO979" s="30">
        <v>327.60000000000002</v>
      </c>
      <c r="AP979" s="29">
        <v>0.41176000000000001</v>
      </c>
      <c r="AQ979" s="29">
        <v>0.85963000000000001</v>
      </c>
      <c r="AR979" s="29">
        <v>0.97</v>
      </c>
      <c r="AS979" s="54">
        <v>1</v>
      </c>
      <c r="AT979" s="29">
        <v>1</v>
      </c>
      <c r="AU979" s="29">
        <v>0.95037000000000005</v>
      </c>
      <c r="AV979" s="54">
        <v>5</v>
      </c>
      <c r="AW979" s="29">
        <v>0.85714000000000001</v>
      </c>
    </row>
    <row r="980" spans="1:49" x14ac:dyDescent="0.2">
      <c r="A980" s="17" t="str">
        <f t="shared" si="24"/>
        <v>CMU</v>
      </c>
      <c r="B980" s="17" t="str">
        <f>IF(AND(OR(NOT(IsForecastDateRestricted),AND(D980&gt;=StartDate,D980&lt;=EndDate)),OR(NOT(IsTargetDateRestricted),AND(F980&gt;=FirstTargetDate,F980&lt;=EndTargetDate)),
OR(AND(Is1Week,E980="1 wk ahead inc death"),AND(Is2Week,E980="2 wk ahead inc death"),AND(Is3Week,E980="3 wk ahead inc death"),AND(Is4Week,E980="4 wk ahead inc death")),
OR(NOT(IsActiveModelsOnly),_xlfn.XLOOKUP(C980,'Model Analyzer'!B$4:B$100,'Model Analyzer'!C$4:C$100))),EvalData!C980,"NA")</f>
        <v>CMU</v>
      </c>
      <c r="C980" s="17" t="s">
        <v>43</v>
      </c>
      <c r="D980" s="36" t="d">
        <v>2020-08-31</v>
      </c>
      <c r="E980" s="17" t="s">
        <v>11</v>
      </c>
      <c r="F980" s="36" t="d">
        <v>2020-09-05</v>
      </c>
      <c r="G980" s="30"/>
      <c r="H980" s="32"/>
      <c r="N980" s="30">
        <v>50</v>
      </c>
      <c r="O980" s="30">
        <v>15.57</v>
      </c>
      <c r="P980" s="30">
        <v>282.57</v>
      </c>
      <c r="Q980" s="30">
        <v>19.46</v>
      </c>
      <c r="R980" s="38">
        <v>0.24307999999999999</v>
      </c>
      <c r="S980" s="32">
        <v>7.7340000000000006E-2</v>
      </c>
      <c r="T980" s="29">
        <v>0.46542</v>
      </c>
      <c r="U980" s="29">
        <v>5.9100000000000003E-3</v>
      </c>
      <c r="V980" s="29">
        <v>0.56000000000000005</v>
      </c>
      <c r="W980" s="29">
        <v>0.06</v>
      </c>
      <c r="X980" s="30">
        <v>28.92</v>
      </c>
      <c r="Y980" s="29">
        <v>0.37907000000000002</v>
      </c>
      <c r="Z980" s="29">
        <v>0.32612999999999998</v>
      </c>
      <c r="AA980" s="29">
        <v>0.52400000000000002</v>
      </c>
      <c r="AB980" s="30">
        <v>9</v>
      </c>
      <c r="AC980" s="29">
        <v>0.73333000000000004</v>
      </c>
      <c r="AD980" s="30">
        <v>50</v>
      </c>
      <c r="AE980" s="29">
        <v>0.7</v>
      </c>
      <c r="AF980" s="33">
        <v>1.4279999999999999</v>
      </c>
      <c r="AG980" s="33">
        <v>1.6850000000000001</v>
      </c>
      <c r="AH980" s="33">
        <v>2.3130000000000002</v>
      </c>
      <c r="AI980" s="33">
        <v>21.39</v>
      </c>
      <c r="AJ980" s="33">
        <v>3.6560000000000001</v>
      </c>
      <c r="AK980" s="34">
        <v>20.76</v>
      </c>
      <c r="AL980" s="29">
        <v>0.04</v>
      </c>
      <c r="AM980" s="29">
        <v>0.16</v>
      </c>
      <c r="AN980" s="50">
        <v>8771</v>
      </c>
      <c r="AO980" s="30">
        <v>157.69999999999999</v>
      </c>
      <c r="AP980" s="29">
        <v>0.54044000000000003</v>
      </c>
      <c r="AQ980" s="29">
        <v>1</v>
      </c>
      <c r="AR980" s="29">
        <v>0.51600000000000001</v>
      </c>
      <c r="AS980" s="54">
        <v>11</v>
      </c>
      <c r="AT980" s="29">
        <v>0.64285999999999999</v>
      </c>
      <c r="AU980" s="29">
        <v>0.72238999999999998</v>
      </c>
      <c r="AV980" s="54">
        <v>16</v>
      </c>
      <c r="AW980" s="29">
        <v>0.46428999999999998</v>
      </c>
    </row>
    <row r="981" spans="1:49" x14ac:dyDescent="0.2">
      <c r="A981" s="17" t="str">
        <f t="shared" si="24"/>
        <v>Columbia</v>
      </c>
      <c r="B981" s="17" t="str">
        <f>IF(AND(OR(NOT(IsForecastDateRestricted),AND(D981&gt;=StartDate,D981&lt;=EndDate)),OR(NOT(IsTargetDateRestricted),AND(F981&gt;=FirstTargetDate,F981&lt;=EndTargetDate)),
OR(AND(Is1Week,E981="1 wk ahead inc death"),AND(Is2Week,E981="2 wk ahead inc death"),AND(Is3Week,E981="3 wk ahead inc death"),AND(Is4Week,E981="4 wk ahead inc death")),
OR(NOT(IsActiveModelsOnly),_xlfn.XLOOKUP(C981,'Model Analyzer'!B$4:B$100,'Model Analyzer'!C$4:C$100))),EvalData!C981,"NA")</f>
        <v>Columbia</v>
      </c>
      <c r="C981" s="17" t="s">
        <v>13</v>
      </c>
      <c r="D981" s="36" t="d">
        <v>2020-08-31</v>
      </c>
      <c r="E981" s="17" t="s">
        <v>11</v>
      </c>
      <c r="F981" s="36" t="d">
        <v>2020-09-05</v>
      </c>
      <c r="G981" s="30">
        <v>-809</v>
      </c>
      <c r="H981" s="32">
        <v>-0.14699999999999999</v>
      </c>
      <c r="I981" s="28">
        <v>-0.13653999999999999</v>
      </c>
      <c r="J981" s="28">
        <v>-0.15812999999999999</v>
      </c>
      <c r="K981" s="29">
        <v>0.75</v>
      </c>
      <c r="L981" s="30">
        <v>27</v>
      </c>
      <c r="M981" s="29">
        <v>0.21212</v>
      </c>
      <c r="N981" s="30">
        <v>51</v>
      </c>
      <c r="O981" s="30">
        <v>36.33</v>
      </c>
      <c r="P981" s="30">
        <v>555.78</v>
      </c>
      <c r="Q981" s="30">
        <v>26.43</v>
      </c>
      <c r="R981" s="38">
        <v>0.32927000000000001</v>
      </c>
      <c r="S981" s="32">
        <v>-0.15415000000000001</v>
      </c>
      <c r="T981" s="29">
        <v>0.55805000000000005</v>
      </c>
      <c r="U981" s="29">
        <v>-0.10911</v>
      </c>
      <c r="V981" s="29">
        <v>0.39216000000000001</v>
      </c>
      <c r="W981" s="29">
        <v>0.19608</v>
      </c>
      <c r="X981" s="30">
        <v>44.09</v>
      </c>
      <c r="Y981" s="29">
        <v>0.45910000000000001</v>
      </c>
      <c r="Z981" s="29">
        <v>0.48731000000000002</v>
      </c>
      <c r="AA981" s="29">
        <v>0.13500000000000001</v>
      </c>
      <c r="AB981" s="30">
        <v>27</v>
      </c>
      <c r="AC981" s="29">
        <v>0.13333</v>
      </c>
      <c r="AD981" s="30">
        <v>51</v>
      </c>
      <c r="AE981" s="29">
        <v>0.94118000000000002</v>
      </c>
      <c r="AF981" s="33">
        <v>2.7839999999999998</v>
      </c>
      <c r="AG981" s="33">
        <v>3.7829999999999999</v>
      </c>
      <c r="AH981" s="33">
        <v>4.8419999999999996</v>
      </c>
      <c r="AI981" s="33">
        <v>21.632000000000001</v>
      </c>
      <c r="AJ981" s="33">
        <v>32</v>
      </c>
      <c r="AK981" s="34">
        <v>64</v>
      </c>
      <c r="AL981" s="29">
        <v>0.17646999999999999</v>
      </c>
      <c r="AM981" s="29">
        <v>0.35293999999999998</v>
      </c>
      <c r="AN981" s="50">
        <v>6176</v>
      </c>
      <c r="AO981" s="30">
        <v>157.6</v>
      </c>
      <c r="AP981" s="29">
        <v>0.30731000000000003</v>
      </c>
      <c r="AQ981" s="29">
        <v>0.64156999999999997</v>
      </c>
      <c r="AR981" s="29">
        <v>0.433</v>
      </c>
      <c r="AS981" s="54">
        <v>15</v>
      </c>
      <c r="AT981" s="29">
        <v>0.5</v>
      </c>
      <c r="AU981" s="29">
        <v>0.86224000000000001</v>
      </c>
      <c r="AV981" s="54">
        <v>10</v>
      </c>
      <c r="AW981" s="29">
        <v>0.67857000000000001</v>
      </c>
    </row>
    <row r="982" spans="1:49" x14ac:dyDescent="0.2">
      <c r="A982" s="17" t="str">
        <f t="shared" si="24"/>
        <v>Columbia-UNC</v>
      </c>
      <c r="B982" s="17" t="str">
        <f>IF(AND(OR(NOT(IsForecastDateRestricted),AND(D982&gt;=StartDate,D982&lt;=EndDate)),OR(NOT(IsTargetDateRestricted),AND(F982&gt;=FirstTargetDate,F982&lt;=EndTargetDate)),
OR(AND(Is1Week,E982="1 wk ahead inc death"),AND(Is2Week,E982="2 wk ahead inc death"),AND(Is3Week,E982="3 wk ahead inc death"),AND(Is4Week,E982="4 wk ahead inc death")),
OR(NOT(IsActiveModelsOnly),_xlfn.XLOOKUP(C982,'Model Analyzer'!B$4:B$100,'Model Analyzer'!C$4:C$100))),EvalData!C982,"NA")</f>
        <v>Columbia-UNC</v>
      </c>
      <c r="C982" s="17" t="s">
        <v>14</v>
      </c>
      <c r="D982" s="36" t="d">
        <v>2020-08-31</v>
      </c>
      <c r="E982" s="17" t="s">
        <v>11</v>
      </c>
      <c r="F982" s="36" t="d">
        <v>2020-09-05</v>
      </c>
      <c r="G982" s="30">
        <v>132</v>
      </c>
      <c r="H982" s="32">
        <v>2.1999999999999999E-2</v>
      </c>
      <c r="I982" s="28">
        <v>2.2280000000000001E-2</v>
      </c>
      <c r="J982" s="28">
        <v>2.2280000000000001E-2</v>
      </c>
      <c r="K982" s="29">
        <v>1</v>
      </c>
      <c r="L982" s="30">
        <v>9</v>
      </c>
      <c r="M982" s="29">
        <v>0.75758000000000003</v>
      </c>
      <c r="O982" s="30"/>
      <c r="P982" s="30"/>
      <c r="Q982" s="30"/>
      <c r="R982" s="38"/>
    </row>
    <row r="983" spans="1:49" x14ac:dyDescent="0.2">
      <c r="A983" s="17" t="str">
        <f t="shared" si="24"/>
        <v>Covid19Sim</v>
      </c>
      <c r="B983" s="17" t="str">
        <f>IF(AND(OR(NOT(IsForecastDateRestricted),AND(D983&gt;=StartDate,D983&lt;=EndDate)),OR(NOT(IsTargetDateRestricted),AND(F983&gt;=FirstTargetDate,F983&lt;=EndTargetDate)),
OR(AND(Is1Week,E983="1 wk ahead inc death"),AND(Is2Week,E983="2 wk ahead inc death"),AND(Is3Week,E983="3 wk ahead inc death"),AND(Is4Week,E983="4 wk ahead inc death")),
OR(NOT(IsActiveModelsOnly),_xlfn.XLOOKUP(C983,'Model Analyzer'!B$4:B$100,'Model Analyzer'!C$4:C$100))),EvalData!C983,"NA")</f>
        <v>Covid19Sim</v>
      </c>
      <c r="C983" s="17" t="s">
        <v>39</v>
      </c>
      <c r="D983" s="36" t="d">
        <v>2020-08-31</v>
      </c>
      <c r="E983" s="17" t="s">
        <v>11</v>
      </c>
      <c r="F983" s="36" t="d">
        <v>2020-09-05</v>
      </c>
      <c r="G983" s="30">
        <v>489</v>
      </c>
      <c r="H983" s="32">
        <v>7.9000000000000001E-2</v>
      </c>
      <c r="I983" s="28">
        <v>8.2530000000000006E-2</v>
      </c>
      <c r="J983" s="28">
        <v>8.2530000000000006E-2</v>
      </c>
      <c r="K983" s="29">
        <v>0.9</v>
      </c>
      <c r="L983" s="30">
        <v>17</v>
      </c>
      <c r="M983" s="29">
        <v>0.51515</v>
      </c>
      <c r="N983" s="30">
        <v>51</v>
      </c>
      <c r="O983" s="30">
        <v>9.6300000000000008</v>
      </c>
      <c r="P983" s="30">
        <v>349.39</v>
      </c>
      <c r="Q983" s="30">
        <v>19.63</v>
      </c>
      <c r="R983" s="38">
        <v>0.20399999999999999</v>
      </c>
      <c r="S983" s="32">
        <v>8.8260000000000005E-2</v>
      </c>
      <c r="T983" s="29">
        <v>0.44235999999999998</v>
      </c>
      <c r="U983" s="29">
        <v>0.17301</v>
      </c>
      <c r="V983" s="29">
        <v>0.50980000000000003</v>
      </c>
      <c r="W983" s="29">
        <v>7.843E-2</v>
      </c>
      <c r="X983" s="30">
        <v>34.659999999999997</v>
      </c>
      <c r="Y983" s="29">
        <v>0.40567999999999999</v>
      </c>
      <c r="Z983" s="29">
        <v>0.29837000000000002</v>
      </c>
      <c r="AA983" s="29">
        <v>0.61399999999999999</v>
      </c>
      <c r="AB983" s="30">
        <v>4</v>
      </c>
      <c r="AC983" s="29">
        <v>0.9</v>
      </c>
      <c r="AD983" s="30">
        <v>51</v>
      </c>
      <c r="AE983" s="29">
        <v>0.60784000000000005</v>
      </c>
      <c r="AF983" s="33">
        <v>1.292</v>
      </c>
      <c r="AG983" s="33">
        <v>1.454</v>
      </c>
      <c r="AH983" s="33">
        <v>2</v>
      </c>
      <c r="AI983" s="33">
        <v>35.857999999999997</v>
      </c>
      <c r="AJ983" s="33">
        <v>2.8820000000000001</v>
      </c>
      <c r="AK983" s="34">
        <v>5.4</v>
      </c>
      <c r="AL983" s="29">
        <v>9.8040000000000002E-2</v>
      </c>
      <c r="AM983" s="29">
        <v>1.9609999999999999E-2</v>
      </c>
      <c r="AN983" s="50">
        <v>14908</v>
      </c>
      <c r="AO983" s="30">
        <v>375.8</v>
      </c>
      <c r="AP983" s="29">
        <v>0.64378999999999997</v>
      </c>
      <c r="AQ983" s="29">
        <v>1</v>
      </c>
      <c r="AR983" s="29">
        <v>0.51600000000000001</v>
      </c>
      <c r="AS983" s="54">
        <v>11</v>
      </c>
      <c r="AT983" s="29">
        <v>0.64285999999999999</v>
      </c>
      <c r="AU983" s="29">
        <v>0.63983000000000001</v>
      </c>
      <c r="AV983" s="54">
        <v>20</v>
      </c>
      <c r="AW983" s="29">
        <v>0.32142999999999999</v>
      </c>
    </row>
    <row r="984" spans="1:49" x14ac:dyDescent="0.2">
      <c r="A984" s="17" t="str">
        <f t="shared" si="24"/>
        <v>CovidComplete</v>
      </c>
      <c r="B984" s="17" t="str">
        <f>IF(AND(OR(NOT(IsForecastDateRestricted),AND(D984&gt;=StartDate,D984&lt;=EndDate)),OR(NOT(IsTargetDateRestricted),AND(F984&gt;=FirstTargetDate,F984&lt;=EndTargetDate)),
OR(AND(Is1Week,E984="1 wk ahead inc death"),AND(Is2Week,E984="2 wk ahead inc death"),AND(Is3Week,E984="3 wk ahead inc death"),AND(Is4Week,E984="4 wk ahead inc death")),
OR(NOT(IsActiveModelsOnly),_xlfn.XLOOKUP(C984,'Model Analyzer'!B$4:B$100,'Model Analyzer'!C$4:C$100))),EvalData!C984,"NA")</f>
        <v>CovidComplete</v>
      </c>
      <c r="C984" s="17" t="s">
        <v>51</v>
      </c>
      <c r="D984" s="36" t="d">
        <v>2020-08-31</v>
      </c>
      <c r="E984" s="17" t="s">
        <v>11</v>
      </c>
      <c r="F984" s="36" t="d">
        <v>2020-09-05</v>
      </c>
      <c r="G984" s="26">
        <v>-97</v>
      </c>
      <c r="H984" s="27">
        <v>-1.7000000000000001E-2</v>
      </c>
      <c r="I984" s="28">
        <v>-1.6369999999999999E-2</v>
      </c>
      <c r="J984" s="28">
        <v>-1.6639999999999999E-2</v>
      </c>
      <c r="K984" s="29">
        <v>1</v>
      </c>
      <c r="L984" s="30">
        <v>6</v>
      </c>
      <c r="M984" s="29">
        <v>0.84848000000000001</v>
      </c>
      <c r="N984" s="30">
        <v>51</v>
      </c>
      <c r="O984" s="26">
        <v>11.23</v>
      </c>
      <c r="P984" s="26">
        <v>445.67</v>
      </c>
      <c r="Q984" s="26">
        <v>23.14</v>
      </c>
      <c r="R984" s="31">
        <v>0.26406000000000002</v>
      </c>
      <c r="S984" s="32">
        <v>3.9219999999999998E-2</v>
      </c>
      <c r="T984" s="29">
        <v>0.50336999999999998</v>
      </c>
      <c r="U984" s="29">
        <v>0.12726999999999999</v>
      </c>
      <c r="V984" s="29">
        <v>0.49020000000000002</v>
      </c>
      <c r="W984" s="29">
        <v>9.8040000000000002E-2</v>
      </c>
      <c r="X984" s="30">
        <v>47</v>
      </c>
      <c r="Y984" s="29">
        <v>0.44113999999999998</v>
      </c>
      <c r="Z984" s="29">
        <v>0.31406000000000001</v>
      </c>
      <c r="AA984" s="29">
        <v>0.51800000000000002</v>
      </c>
      <c r="AB984" s="30">
        <v>10</v>
      </c>
      <c r="AC984" s="29">
        <v>0.7</v>
      </c>
      <c r="AD984" s="30">
        <v>51</v>
      </c>
      <c r="AE984" s="29">
        <v>0.96077999999999997</v>
      </c>
      <c r="AF984" s="33">
        <v>3.0640000000000001</v>
      </c>
      <c r="AG984" s="33">
        <v>3.0830000000000002</v>
      </c>
      <c r="AH984" s="33">
        <v>3.714</v>
      </c>
      <c r="AI984" s="33">
        <v>5.6319999999999997</v>
      </c>
      <c r="AJ984" s="33">
        <v>5.6130000000000004</v>
      </c>
      <c r="AK984" s="34">
        <v>11.333</v>
      </c>
      <c r="AL984" s="29">
        <v>7.843E-2</v>
      </c>
      <c r="AM984" s="29">
        <v>0.17646999999999999</v>
      </c>
      <c r="AN984" s="50">
        <v>8533</v>
      </c>
      <c r="AO984" s="30">
        <v>200</v>
      </c>
      <c r="AP984" s="29">
        <v>0.38229999999999997</v>
      </c>
      <c r="AQ984" s="29">
        <v>0.79813000000000001</v>
      </c>
      <c r="AR984" s="29">
        <v>0.74299999999999999</v>
      </c>
      <c r="AS984" s="54">
        <v>3</v>
      </c>
      <c r="AT984" s="29">
        <v>0.92857000000000001</v>
      </c>
      <c r="AU984" s="29">
        <v>0.95925000000000005</v>
      </c>
      <c r="AV984" s="54">
        <v>2</v>
      </c>
      <c r="AW984" s="29">
        <v>0.96428999999999998</v>
      </c>
    </row>
    <row r="985" spans="1:49" x14ac:dyDescent="0.2">
      <c r="A985" s="17" t="str">
        <f t="shared" si="24"/>
        <v>DDS</v>
      </c>
      <c r="B985" s="17" t="str">
        <f>IF(AND(OR(NOT(IsForecastDateRestricted),AND(D985&gt;=StartDate,D985&lt;=EndDate)),OR(NOT(IsTargetDateRestricted),AND(F985&gt;=FirstTargetDate,F985&lt;=EndTargetDate)),
OR(AND(Is1Week,E985="1 wk ahead inc death"),AND(Is2Week,E985="2 wk ahead inc death"),AND(Is3Week,E985="3 wk ahead inc death"),AND(Is4Week,E985="4 wk ahead inc death")),
OR(NOT(IsActiveModelsOnly),_xlfn.XLOOKUP(C985,'Model Analyzer'!B$4:B$100,'Model Analyzer'!C$4:C$100))),EvalData!C985,"NA")</f>
        <v>DDS</v>
      </c>
      <c r="C985" s="17" t="s">
        <v>44</v>
      </c>
      <c r="D985" s="36" t="d">
        <v>2020-08-31</v>
      </c>
      <c r="E985" s="17" t="s">
        <v>11</v>
      </c>
      <c r="F985" s="36" t="d">
        <v>2020-09-05</v>
      </c>
      <c r="G985" s="30">
        <v>292</v>
      </c>
      <c r="H985" s="32">
        <v>4.8000000000000001E-2</v>
      </c>
      <c r="I985" s="28">
        <v>4.9279999999999997E-2</v>
      </c>
      <c r="J985" s="28">
        <v>4.9279999999999997E-2</v>
      </c>
      <c r="K985" s="29">
        <v>1</v>
      </c>
      <c r="L985" s="30">
        <v>13</v>
      </c>
      <c r="M985" s="29">
        <v>0.63636000000000004</v>
      </c>
      <c r="N985" s="30">
        <v>51</v>
      </c>
      <c r="O985" s="30">
        <v>10.86</v>
      </c>
      <c r="P985" s="30">
        <v>424.81</v>
      </c>
      <c r="Q985" s="30">
        <v>20.96</v>
      </c>
      <c r="R985" s="38">
        <v>0.22091</v>
      </c>
      <c r="S985" s="32">
        <v>6.1879999999999998E-2</v>
      </c>
      <c r="T985" s="29">
        <v>0.49885000000000002</v>
      </c>
      <c r="U985" s="29">
        <v>0.14648</v>
      </c>
      <c r="V985" s="29">
        <v>0.43136999999999998</v>
      </c>
      <c r="W985" s="29">
        <v>9.8040000000000002E-2</v>
      </c>
      <c r="X985" s="30">
        <v>36.590000000000003</v>
      </c>
      <c r="Y985" s="29">
        <v>0.44847999999999999</v>
      </c>
      <c r="Z985" s="29">
        <v>0.31691999999999998</v>
      </c>
      <c r="AA985" s="29">
        <v>0.56200000000000006</v>
      </c>
      <c r="AB985" s="30">
        <v>7</v>
      </c>
      <c r="AC985" s="29">
        <v>0.8</v>
      </c>
      <c r="AD985" s="30">
        <v>51</v>
      </c>
      <c r="AE985" s="29">
        <v>0.94118000000000002</v>
      </c>
      <c r="AF985" s="33">
        <v>2.8239999999999998</v>
      </c>
      <c r="AG985" s="33">
        <v>2.9710000000000001</v>
      </c>
      <c r="AH985" s="33">
        <v>3.5710000000000002</v>
      </c>
      <c r="AI985" s="33">
        <v>5.8520000000000003</v>
      </c>
      <c r="AJ985" s="33">
        <v>5.9569999999999999</v>
      </c>
      <c r="AK985" s="34">
        <v>12</v>
      </c>
      <c r="AL985" s="29">
        <v>0.21568999999999999</v>
      </c>
      <c r="AM985" s="29">
        <v>0.15686</v>
      </c>
      <c r="AN985" s="50">
        <v>8763</v>
      </c>
      <c r="AO985" s="30">
        <v>117.3</v>
      </c>
      <c r="AP985" s="29">
        <v>0.38329999999999997</v>
      </c>
      <c r="AQ985" s="29">
        <v>0.80020999999999998</v>
      </c>
      <c r="AR985" s="29">
        <v>0.59899999999999998</v>
      </c>
      <c r="AS985" s="54">
        <v>6</v>
      </c>
      <c r="AT985" s="29">
        <v>0.82142999999999999</v>
      </c>
      <c r="AU985" s="29">
        <v>0.95079999999999998</v>
      </c>
      <c r="AV985" s="54">
        <v>4</v>
      </c>
      <c r="AW985" s="29">
        <v>0.89285999999999999</v>
      </c>
    </row>
    <row r="986" spans="1:49" x14ac:dyDescent="0.2">
      <c r="A986" s="17" t="str">
        <f t="shared" si="24"/>
        <v>Ensemble</v>
      </c>
      <c r="B986" s="17" t="str">
        <f>IF(AND(OR(NOT(IsForecastDateRestricted),AND(D986&gt;=StartDate,D986&lt;=EndDate)),OR(NOT(IsTargetDateRestricted),AND(F986&gt;=FirstTargetDate,F986&lt;=EndTargetDate)),
OR(AND(Is1Week,E986="1 wk ahead inc death"),AND(Is2Week,E986="2 wk ahead inc death"),AND(Is3Week,E986="3 wk ahead inc death"),AND(Is4Week,E986="4 wk ahead inc death")),
OR(NOT(IsActiveModelsOnly),_xlfn.XLOOKUP(C986,'Model Analyzer'!B$4:B$100,'Model Analyzer'!C$4:C$100))),EvalData!C986,"NA")</f>
        <v>Ensemble</v>
      </c>
      <c r="C986" s="17" t="s">
        <v>15</v>
      </c>
      <c r="D986" s="36" t="d">
        <v>2020-08-31</v>
      </c>
      <c r="E986" s="17" t="s">
        <v>11</v>
      </c>
      <c r="F986" s="36" t="d">
        <v>2020-09-05</v>
      </c>
      <c r="G986" s="30">
        <v>69</v>
      </c>
      <c r="H986" s="32">
        <v>1.2E-2</v>
      </c>
      <c r="I986" s="28">
        <v>1.1650000000000001E-2</v>
      </c>
      <c r="J986" s="28">
        <v>1.1650000000000001E-2</v>
      </c>
      <c r="K986" s="29">
        <v>1</v>
      </c>
      <c r="L986" s="30">
        <v>3</v>
      </c>
      <c r="M986" s="29">
        <v>0.93938999999999995</v>
      </c>
      <c r="N986" s="30">
        <v>51</v>
      </c>
      <c r="O986" s="30">
        <v>8.68</v>
      </c>
      <c r="P986" s="30">
        <v>226.36</v>
      </c>
      <c r="Q986" s="30">
        <v>14.96</v>
      </c>
      <c r="R986" s="38">
        <v>0.21690000000000001</v>
      </c>
      <c r="S986" s="32">
        <v>0</v>
      </c>
      <c r="T986" s="29">
        <v>0.41200999999999999</v>
      </c>
      <c r="U986" s="29">
        <v>2.4060000000000002E-2</v>
      </c>
      <c r="V986" s="29">
        <v>0.50980000000000003</v>
      </c>
      <c r="W986" s="29">
        <v>5.8819999999999997E-2</v>
      </c>
      <c r="X986" s="30">
        <v>21.98</v>
      </c>
      <c r="Y986" s="29">
        <v>0.35804000000000002</v>
      </c>
      <c r="Z986" s="29">
        <v>0.28277999999999998</v>
      </c>
      <c r="AA986" s="29">
        <v>0.72099999999999997</v>
      </c>
      <c r="AB986" s="30">
        <v>1</v>
      </c>
      <c r="AC986" s="29">
        <v>1</v>
      </c>
      <c r="AD986" s="30">
        <v>51</v>
      </c>
      <c r="AE986" s="29">
        <v>0.98038999999999998</v>
      </c>
      <c r="AF986" s="33">
        <v>2.0699999999999998</v>
      </c>
      <c r="AG986" s="33">
        <v>2.4940000000000002</v>
      </c>
      <c r="AH986" s="33">
        <v>3.2050000000000001</v>
      </c>
      <c r="AI986" s="33">
        <v>5.54</v>
      </c>
      <c r="AJ986" s="33">
        <v>4.5049999999999999</v>
      </c>
      <c r="AK986" s="34">
        <v>11</v>
      </c>
      <c r="AL986" s="29">
        <v>0.13725000000000001</v>
      </c>
      <c r="AM986" s="29">
        <v>0.11765</v>
      </c>
      <c r="AN986" s="50">
        <v>5677</v>
      </c>
      <c r="AO986" s="30">
        <v>96.2</v>
      </c>
      <c r="AP986" s="29">
        <v>0.44745000000000001</v>
      </c>
      <c r="AQ986" s="29">
        <v>0.93411999999999995</v>
      </c>
      <c r="AR986" s="29">
        <v>0.76400000000000001</v>
      </c>
      <c r="AS986" s="54">
        <v>2</v>
      </c>
      <c r="AT986" s="29">
        <v>0.96428999999999998</v>
      </c>
      <c r="AU986" s="29">
        <v>0.99565999999999999</v>
      </c>
      <c r="AV986" s="54">
        <v>1</v>
      </c>
      <c r="AW986" s="29">
        <v>1</v>
      </c>
    </row>
    <row r="987" spans="1:49" x14ac:dyDescent="0.2">
      <c r="A987" s="17" t="str">
        <f t="shared" si="24"/>
        <v>ERDC</v>
      </c>
      <c r="B987" s="17" t="str">
        <f>IF(AND(OR(NOT(IsForecastDateRestricted),AND(D987&gt;=StartDate,D987&lt;=EndDate)),OR(NOT(IsTargetDateRestricted),AND(F987&gt;=FirstTargetDate,F987&lt;=EndTargetDate)),
OR(AND(Is1Week,E987="1 wk ahead inc death"),AND(Is2Week,E987="2 wk ahead inc death"),AND(Is3Week,E987="3 wk ahead inc death"),AND(Is4Week,E987="4 wk ahead inc death")),
OR(NOT(IsActiveModelsOnly),_xlfn.XLOOKUP(C987,'Model Analyzer'!B$4:B$100,'Model Analyzer'!C$4:C$100))),EvalData!C987,"NA")</f>
        <v>ERDC</v>
      </c>
      <c r="C987" s="17" t="s">
        <v>16</v>
      </c>
      <c r="D987" s="36" t="d">
        <v>2020-08-31</v>
      </c>
      <c r="E987" s="17" t="s">
        <v>11</v>
      </c>
      <c r="F987" s="36" t="d">
        <v>2020-09-05</v>
      </c>
      <c r="G987" s="30">
        <v>1898</v>
      </c>
      <c r="H987" s="32">
        <v>0.27800000000000002</v>
      </c>
      <c r="I987" s="28">
        <v>0.32034000000000001</v>
      </c>
      <c r="J987" s="28">
        <v>0.32034000000000001</v>
      </c>
      <c r="K987" s="29">
        <v>0</v>
      </c>
      <c r="L987" s="30">
        <v>32</v>
      </c>
      <c r="M987" s="29">
        <v>6.0609999999999997E-2</v>
      </c>
      <c r="N987" s="30">
        <v>51</v>
      </c>
      <c r="O987" s="30">
        <v>41.51</v>
      </c>
      <c r="P987" s="30">
        <v>5258.56</v>
      </c>
      <c r="Q987" s="30">
        <v>50.43</v>
      </c>
      <c r="R987" s="38">
        <v>0.34381</v>
      </c>
      <c r="S987" s="32">
        <v>0.16034000000000001</v>
      </c>
      <c r="T987" s="29">
        <v>1.5970800000000001</v>
      </c>
      <c r="U987" s="29">
        <v>1.3536300000000001</v>
      </c>
      <c r="V987" s="29">
        <v>0.37254999999999999</v>
      </c>
      <c r="W987" s="29">
        <v>0.31373000000000001</v>
      </c>
      <c r="X987" s="30">
        <v>83.95</v>
      </c>
      <c r="Y987" s="29">
        <v>1.5889500000000001</v>
      </c>
      <c r="Z987" s="29">
        <v>0.56020999999999999</v>
      </c>
      <c r="AA987" s="29">
        <v>5.0999999999999997E-2</v>
      </c>
      <c r="AB987" s="30">
        <v>29</v>
      </c>
      <c r="AC987" s="29">
        <v>6.6669999999999993E-2</v>
      </c>
      <c r="AD987" s="30">
        <v>51</v>
      </c>
      <c r="AE987" s="29">
        <v>0.23529</v>
      </c>
      <c r="AF987" s="33">
        <v>1.1140000000000001</v>
      </c>
      <c r="AG987" s="33">
        <v>1.131</v>
      </c>
      <c r="AH987" s="33">
        <v>1.1890000000000001</v>
      </c>
      <c r="AI987" s="33">
        <v>1.2849999999999999</v>
      </c>
      <c r="AJ987" s="33">
        <v>1.286</v>
      </c>
      <c r="AK987" s="34">
        <v>1.667</v>
      </c>
      <c r="AL987" s="29">
        <v>0</v>
      </c>
      <c r="AM987" s="29">
        <v>0</v>
      </c>
      <c r="AN987" s="50">
        <v>82993</v>
      </c>
      <c r="AO987" s="30">
        <v>2466.6999999999998</v>
      </c>
      <c r="AP987" s="29">
        <v>0.88546000000000002</v>
      </c>
      <c r="AQ987" s="29">
        <v>1</v>
      </c>
      <c r="AR987" s="29">
        <v>0.248</v>
      </c>
      <c r="AS987" s="54">
        <v>25</v>
      </c>
      <c r="AT987" s="29">
        <v>0.14285999999999999</v>
      </c>
      <c r="AU987" s="29">
        <v>0.24768000000000001</v>
      </c>
      <c r="AV987" s="54">
        <v>27</v>
      </c>
      <c r="AW987" s="29">
        <v>7.1429999999999993E-2</v>
      </c>
    </row>
    <row r="988" spans="1:49" x14ac:dyDescent="0.2">
      <c r="A988" s="17" t="str">
        <f t="shared" si="24"/>
        <v>ESG</v>
      </c>
      <c r="B988" s="17" t="str">
        <f>IF(AND(OR(NOT(IsForecastDateRestricted),AND(D988&gt;=StartDate,D988&lt;=EndDate)),OR(NOT(IsTargetDateRestricted),AND(F988&gt;=FirstTargetDate,F988&lt;=EndTargetDate)),
OR(AND(Is1Week,E988="1 wk ahead inc death"),AND(Is2Week,E988="2 wk ahead inc death"),AND(Is3Week,E988="3 wk ahead inc death"),AND(Is4Week,E988="4 wk ahead inc death")),
OR(NOT(IsActiveModelsOnly),_xlfn.XLOOKUP(C988,'Model Analyzer'!B$4:B$100,'Model Analyzer'!C$4:C$100))),EvalData!C988,"NA")</f>
        <v>ESG</v>
      </c>
      <c r="C988" s="17" t="s">
        <v>40</v>
      </c>
      <c r="D988" s="36" t="d">
        <v>2020-08-31</v>
      </c>
      <c r="E988" s="17" t="s">
        <v>11</v>
      </c>
      <c r="F988" s="36" t="d">
        <v>2020-09-05</v>
      </c>
      <c r="G988" s="30">
        <v>-1497</v>
      </c>
      <c r="H988" s="32">
        <v>-0.29099999999999998</v>
      </c>
      <c r="I988" s="28">
        <v>-0.25266</v>
      </c>
      <c r="J988" s="28">
        <v>-0.33807999999999999</v>
      </c>
      <c r="K988" s="29">
        <v>0</v>
      </c>
      <c r="L988" s="30">
        <v>33</v>
      </c>
      <c r="M988" s="29">
        <v>3.0300000000000001E-2</v>
      </c>
      <c r="N988" s="30">
        <v>51</v>
      </c>
      <c r="O988" s="30">
        <v>17.77</v>
      </c>
      <c r="P988" s="30">
        <v>743.29</v>
      </c>
      <c r="Q988" s="30">
        <v>37.119999999999997</v>
      </c>
      <c r="R988" s="38">
        <v>0.43457000000000001</v>
      </c>
      <c r="S988" s="32">
        <v>-0.38440999999999997</v>
      </c>
      <c r="T988" s="29">
        <v>0.72889999999999999</v>
      </c>
      <c r="U988" s="29">
        <v>-0.55262</v>
      </c>
      <c r="V988" s="29">
        <v>0.23529</v>
      </c>
      <c r="W988" s="29">
        <v>0.23529</v>
      </c>
      <c r="X988" s="30">
        <v>68.72</v>
      </c>
      <c r="Y988" s="29">
        <v>0.40864</v>
      </c>
      <c r="Z988" s="29">
        <v>0.49349999999999999</v>
      </c>
      <c r="AA988" s="29">
        <v>0.155</v>
      </c>
      <c r="AB988" s="30">
        <v>26</v>
      </c>
      <c r="AC988" s="29">
        <v>0.16667000000000001</v>
      </c>
      <c r="AD988" s="30">
        <v>51</v>
      </c>
      <c r="AE988" s="29">
        <v>0.17646999999999999</v>
      </c>
      <c r="AF988" s="33">
        <v>1.0680000000000001</v>
      </c>
      <c r="AG988" s="33">
        <v>1.0900000000000001</v>
      </c>
      <c r="AH988" s="33">
        <v>1.143</v>
      </c>
      <c r="AI988" s="33">
        <v>1.3959999999999999</v>
      </c>
      <c r="AJ988" s="33">
        <v>1.333</v>
      </c>
      <c r="AK988" s="34">
        <v>2</v>
      </c>
      <c r="AL988" s="29">
        <v>0</v>
      </c>
      <c r="AM988" s="29">
        <v>0</v>
      </c>
      <c r="AN988" s="50">
        <v>65973</v>
      </c>
      <c r="AO988" s="30">
        <v>590.20000000000005</v>
      </c>
      <c r="AP988" s="29">
        <v>0.86778999999999995</v>
      </c>
      <c r="AQ988" s="29">
        <v>1</v>
      </c>
      <c r="AR988" s="29">
        <v>0.186</v>
      </c>
      <c r="AS988" s="54">
        <v>26</v>
      </c>
      <c r="AT988" s="29">
        <v>0.10714</v>
      </c>
      <c r="AU988" s="29">
        <v>0.18576000000000001</v>
      </c>
      <c r="AV988" s="54">
        <v>28</v>
      </c>
      <c r="AW988" s="29">
        <v>3.5709999999999999E-2</v>
      </c>
    </row>
    <row r="989" spans="1:49" x14ac:dyDescent="0.2">
      <c r="A989" s="17" t="str">
        <f t="shared" si="24"/>
        <v>GT-DeepCOVID</v>
      </c>
      <c r="B989" s="17" t="str">
        <f>IF(AND(OR(NOT(IsForecastDateRestricted),AND(D989&gt;=StartDate,D989&lt;=EndDate)),OR(NOT(IsTargetDateRestricted),AND(F989&gt;=FirstTargetDate,F989&lt;=EndTargetDate)),
OR(AND(Is1Week,E989="1 wk ahead inc death"),AND(Is2Week,E989="2 wk ahead inc death"),AND(Is3Week,E989="3 wk ahead inc death"),AND(Is4Week,E989="4 wk ahead inc death")),
OR(NOT(IsActiveModelsOnly),_xlfn.XLOOKUP(C989,'Model Analyzer'!B$4:B$100,'Model Analyzer'!C$4:C$100))),EvalData!C989,"NA")</f>
        <v>GT-DeepCOVID</v>
      </c>
      <c r="C989" s="17" t="s">
        <v>17</v>
      </c>
      <c r="D989" s="36" t="d">
        <v>2020-08-31</v>
      </c>
      <c r="E989" s="17" t="s">
        <v>11</v>
      </c>
      <c r="F989" s="36" t="d">
        <v>2020-09-05</v>
      </c>
      <c r="G989" s="30">
        <v>-665</v>
      </c>
      <c r="H989" s="32">
        <v>-0.11899999999999999</v>
      </c>
      <c r="I989" s="28">
        <v>-0.11224000000000001</v>
      </c>
      <c r="J989" s="28">
        <v>-0.12642999999999999</v>
      </c>
      <c r="K989" s="29">
        <v>0.75</v>
      </c>
      <c r="L989" s="30">
        <v>22</v>
      </c>
      <c r="M989" s="29">
        <v>0.36364000000000002</v>
      </c>
      <c r="N989" s="30">
        <v>47</v>
      </c>
      <c r="O989" s="30">
        <v>14.35</v>
      </c>
      <c r="P989" s="30">
        <v>847.28</v>
      </c>
      <c r="Q989" s="30">
        <v>38.21</v>
      </c>
      <c r="R989" s="38">
        <v>0.30137999999999998</v>
      </c>
      <c r="S989" s="32">
        <v>-0.12361</v>
      </c>
      <c r="T989" s="29">
        <v>0.65703999999999996</v>
      </c>
      <c r="U989" s="29">
        <v>0.16127</v>
      </c>
      <c r="V989" s="29">
        <v>0.46809000000000001</v>
      </c>
      <c r="W989" s="29">
        <v>0.10638</v>
      </c>
      <c r="X989" s="30">
        <v>81.680000000000007</v>
      </c>
      <c r="Y989" s="29">
        <v>0.57426999999999995</v>
      </c>
      <c r="Z989" s="29">
        <v>0.36791000000000001</v>
      </c>
      <c r="AA989" s="29">
        <v>0.215</v>
      </c>
      <c r="AB989" s="30">
        <v>21</v>
      </c>
      <c r="AC989" s="29">
        <v>0.33333000000000002</v>
      </c>
      <c r="AD989" s="30">
        <v>47</v>
      </c>
      <c r="AE989" s="29">
        <v>0.80850999999999995</v>
      </c>
      <c r="AF989" s="33">
        <v>1.843</v>
      </c>
      <c r="AG989" s="33">
        <v>2.323</v>
      </c>
      <c r="AH989" s="33">
        <v>3.9329999999999998</v>
      </c>
      <c r="AI989" s="33">
        <v>27.277999999999999</v>
      </c>
      <c r="AJ989" s="33">
        <v>10.817</v>
      </c>
      <c r="AK989" s="34">
        <v>63.6</v>
      </c>
      <c r="AL989" s="29">
        <v>0.14893999999999999</v>
      </c>
      <c r="AM989" s="29">
        <v>0.25531999999999999</v>
      </c>
      <c r="AN989" s="50">
        <v>23786</v>
      </c>
      <c r="AO989" s="30">
        <v>158.4</v>
      </c>
      <c r="AP989" s="29">
        <v>0.39439999999999997</v>
      </c>
      <c r="AQ989" s="29">
        <v>0.82338999999999996</v>
      </c>
      <c r="AR989" s="29">
        <v>0.39200000000000002</v>
      </c>
      <c r="AS989" s="54">
        <v>18</v>
      </c>
      <c r="AT989" s="29">
        <v>0.39285999999999999</v>
      </c>
      <c r="AU989" s="29">
        <v>0.75556999999999996</v>
      </c>
      <c r="AV989" s="54">
        <v>15</v>
      </c>
      <c r="AW989" s="29">
        <v>0.5</v>
      </c>
    </row>
    <row r="990" spans="1:49" x14ac:dyDescent="0.2">
      <c r="A990" s="17" t="str">
        <f t="shared" si="24"/>
        <v>IHME</v>
      </c>
      <c r="B990" s="17" t="str">
        <f>IF(AND(OR(NOT(IsForecastDateRestricted),AND(D990&gt;=StartDate,D990&lt;=EndDate)),OR(NOT(IsTargetDateRestricted),AND(F990&gt;=FirstTargetDate,F990&lt;=EndTargetDate)),
OR(AND(Is1Week,E990="1 wk ahead inc death"),AND(Is2Week,E990="2 wk ahead inc death"),AND(Is3Week,E990="3 wk ahead inc death"),AND(Is4Week,E990="4 wk ahead inc death")),
OR(NOT(IsActiveModelsOnly),_xlfn.XLOOKUP(C990,'Model Analyzer'!B$4:B$100,'Model Analyzer'!C$4:C$100))),EvalData!C990,"NA")</f>
        <v>IHME</v>
      </c>
      <c r="C990" s="17" t="s">
        <v>18</v>
      </c>
      <c r="D990" s="36" t="d">
        <v>2020-08-31</v>
      </c>
      <c r="E990" s="17" t="s">
        <v>11</v>
      </c>
      <c r="F990" s="36" t="d">
        <v>2020-09-05</v>
      </c>
      <c r="G990" s="30">
        <v>984</v>
      </c>
      <c r="H990" s="32">
        <v>0.154</v>
      </c>
      <c r="I990" s="28">
        <v>0.16608000000000001</v>
      </c>
      <c r="J990" s="28">
        <v>0.16608000000000001</v>
      </c>
      <c r="K990" s="29">
        <v>0.75</v>
      </c>
      <c r="L990" s="30">
        <v>28</v>
      </c>
      <c r="M990" s="29">
        <v>0.18182000000000001</v>
      </c>
      <c r="N990" s="30">
        <v>51</v>
      </c>
      <c r="O990" s="30">
        <v>19.25</v>
      </c>
      <c r="P990" s="30">
        <v>932.12</v>
      </c>
      <c r="Q990" s="30">
        <v>36.92</v>
      </c>
      <c r="R990" s="38">
        <v>0.34312999999999999</v>
      </c>
      <c r="S990" s="32">
        <v>2.9329999999999998E-2</v>
      </c>
      <c r="T990" s="29">
        <v>0.74814000000000003</v>
      </c>
      <c r="U990" s="29">
        <v>-4.4880000000000003E-2</v>
      </c>
      <c r="V990" s="29">
        <v>0.35293999999999998</v>
      </c>
      <c r="W990" s="29">
        <v>0.15686</v>
      </c>
      <c r="X990" s="30">
        <v>90.1</v>
      </c>
      <c r="Y990" s="29">
        <v>0.52490999999999999</v>
      </c>
      <c r="Z990" s="29">
        <v>0.41186</v>
      </c>
      <c r="AA990" s="29">
        <v>0.23599999999999999</v>
      </c>
      <c r="AB990" s="30">
        <v>20</v>
      </c>
      <c r="AC990" s="29">
        <v>0.36667</v>
      </c>
      <c r="AD990" s="30">
        <v>51</v>
      </c>
      <c r="AE990" s="29">
        <v>0.64705999999999997</v>
      </c>
      <c r="AF990" s="33">
        <v>1.875</v>
      </c>
      <c r="AG990" s="33">
        <v>2.093</v>
      </c>
      <c r="AH990" s="33">
        <v>2.6669999999999998</v>
      </c>
      <c r="AI990" s="33">
        <v>3.1760000000000002</v>
      </c>
      <c r="AJ990" s="33">
        <v>3.5</v>
      </c>
      <c r="AK990" s="34">
        <v>5</v>
      </c>
      <c r="AL990" s="29">
        <v>7.843E-2</v>
      </c>
      <c r="AM990" s="29">
        <v>0</v>
      </c>
      <c r="AN990" s="50">
        <v>28610</v>
      </c>
      <c r="AO990" s="30">
        <v>442.2</v>
      </c>
      <c r="AP990" s="29">
        <v>0.53264</v>
      </c>
      <c r="AQ990" s="29">
        <v>1</v>
      </c>
      <c r="AR990" s="29">
        <v>0.59899999999999998</v>
      </c>
      <c r="AS990" s="54">
        <v>6</v>
      </c>
      <c r="AT990" s="29">
        <v>0.82142999999999999</v>
      </c>
      <c r="AU990" s="29">
        <v>0.68110999999999999</v>
      </c>
      <c r="AV990" s="54">
        <v>18</v>
      </c>
      <c r="AW990" s="29">
        <v>0.39285999999999999</v>
      </c>
    </row>
    <row r="991" spans="1:49" x14ac:dyDescent="0.2">
      <c r="A991" s="17" t="str">
        <f t="shared" si="24"/>
        <v>ISU</v>
      </c>
      <c r="B991" s="17" t="str">
        <f>IF(AND(OR(NOT(IsForecastDateRestricted),AND(D991&gt;=StartDate,D991&lt;=EndDate)),OR(NOT(IsTargetDateRestricted),AND(F991&gt;=FirstTargetDate,F991&lt;=EndTargetDate)),
OR(AND(Is1Week,E991="1 wk ahead inc death"),AND(Is2Week,E991="2 wk ahead inc death"),AND(Is3Week,E991="3 wk ahead inc death"),AND(Is4Week,E991="4 wk ahead inc death")),
OR(NOT(IsActiveModelsOnly),_xlfn.XLOOKUP(C991,'Model Analyzer'!B$4:B$100,'Model Analyzer'!C$4:C$100))),EvalData!C991,"NA")</f>
        <v>ISU</v>
      </c>
      <c r="C991" s="17" t="s">
        <v>41</v>
      </c>
      <c r="D991" s="36" t="d">
        <v>2020-08-31</v>
      </c>
      <c r="E991" s="17" t="s">
        <v>11</v>
      </c>
      <c r="F991" s="36" t="d">
        <v>2020-09-05</v>
      </c>
      <c r="G991" s="30">
        <v>511</v>
      </c>
      <c r="H991" s="32">
        <v>8.3000000000000004E-2</v>
      </c>
      <c r="I991" s="28">
        <v>8.6239999999999997E-2</v>
      </c>
      <c r="J991" s="28">
        <v>8.6239999999999997E-2</v>
      </c>
      <c r="K991" s="29">
        <v>0.9</v>
      </c>
      <c r="L991" s="30">
        <v>19</v>
      </c>
      <c r="M991" s="29">
        <v>0.45455000000000001</v>
      </c>
      <c r="N991" s="30">
        <v>49</v>
      </c>
      <c r="O991" s="30">
        <v>19.760000000000002</v>
      </c>
      <c r="P991" s="30">
        <v>659.32</v>
      </c>
      <c r="Q991" s="30">
        <v>23.88</v>
      </c>
      <c r="R991" s="38">
        <v>0.26800000000000002</v>
      </c>
      <c r="S991" s="32">
        <v>0</v>
      </c>
      <c r="T991" s="29">
        <v>0.80081000000000002</v>
      </c>
      <c r="U991" s="29">
        <v>0.34591</v>
      </c>
      <c r="V991" s="29">
        <v>0.46938999999999997</v>
      </c>
      <c r="W991" s="29">
        <v>0.12245</v>
      </c>
      <c r="X991" s="30">
        <v>40.33</v>
      </c>
      <c r="Y991" s="29">
        <v>0.69969000000000003</v>
      </c>
      <c r="Z991" s="29">
        <v>0.35554999999999998</v>
      </c>
      <c r="AA991" s="29">
        <v>0.33500000000000002</v>
      </c>
      <c r="AB991" s="30">
        <v>15</v>
      </c>
      <c r="AC991" s="29">
        <v>0.53332999999999997</v>
      </c>
      <c r="AD991" s="30">
        <v>49</v>
      </c>
      <c r="AE991" s="29">
        <v>0.53061000000000003</v>
      </c>
      <c r="AF991" s="33">
        <v>1.3520000000000001</v>
      </c>
      <c r="AG991" s="33">
        <v>1.4890000000000001</v>
      </c>
      <c r="AH991" s="33">
        <v>1.788</v>
      </c>
      <c r="AI991" s="33">
        <v>2.2869999999999999</v>
      </c>
      <c r="AJ991" s="33">
        <v>2.2999999999999998</v>
      </c>
      <c r="AK991" s="34">
        <v>4</v>
      </c>
      <c r="AL991" s="29">
        <v>4.0820000000000002E-2</v>
      </c>
      <c r="AM991" s="29">
        <v>0</v>
      </c>
      <c r="AN991" s="50">
        <v>17568</v>
      </c>
      <c r="AO991" s="30">
        <v>535.4</v>
      </c>
      <c r="AP991" s="29">
        <v>0.67847999999999997</v>
      </c>
      <c r="AQ991" s="29">
        <v>1</v>
      </c>
      <c r="AR991" s="29">
        <v>0.495</v>
      </c>
      <c r="AS991" s="54">
        <v>14</v>
      </c>
      <c r="AT991" s="29">
        <v>0.53571000000000002</v>
      </c>
      <c r="AU991" s="29">
        <v>0.53664000000000001</v>
      </c>
      <c r="AV991" s="54">
        <v>22</v>
      </c>
      <c r="AW991" s="29">
        <v>0.25</v>
      </c>
    </row>
    <row r="992" spans="1:49" x14ac:dyDescent="0.2">
      <c r="A992" s="17" t="str">
        <f t="shared" si="24"/>
        <v>JCB</v>
      </c>
      <c r="B992" s="17" t="str">
        <f>IF(AND(OR(NOT(IsForecastDateRestricted),AND(D992&gt;=StartDate,D992&lt;=EndDate)),OR(NOT(IsTargetDateRestricted),AND(F992&gt;=FirstTargetDate,F992&lt;=EndTargetDate)),
OR(AND(Is1Week,E992="1 wk ahead inc death"),AND(Is2Week,E992="2 wk ahead inc death"),AND(Is3Week,E992="3 wk ahead inc death"),AND(Is4Week,E992="4 wk ahead inc death")),
OR(NOT(IsActiveModelsOnly),_xlfn.XLOOKUP(C992,'Model Analyzer'!B$4:B$100,'Model Analyzer'!C$4:C$100))),EvalData!C992,"NA")</f>
        <v>JCB</v>
      </c>
      <c r="C992" s="17" t="s">
        <v>45</v>
      </c>
      <c r="D992" s="36" t="d">
        <v>2020-08-31</v>
      </c>
      <c r="E992" s="17" t="s">
        <v>11</v>
      </c>
      <c r="F992" s="36" t="d">
        <v>2020-09-05</v>
      </c>
      <c r="G992" s="30">
        <v>70</v>
      </c>
      <c r="H992" s="32">
        <v>1.2E-2</v>
      </c>
      <c r="I992" s="28">
        <v>1.1809999999999999E-2</v>
      </c>
      <c r="J992" s="28">
        <v>1.1809999999999999E-2</v>
      </c>
      <c r="K992" s="29">
        <v>1</v>
      </c>
      <c r="L992" s="30">
        <v>4</v>
      </c>
      <c r="M992" s="29">
        <v>0.90908999999999995</v>
      </c>
      <c r="N992" s="30">
        <v>51</v>
      </c>
      <c r="O992" s="30">
        <v>12.4</v>
      </c>
      <c r="P992" s="30">
        <v>340.6</v>
      </c>
      <c r="Q992" s="30">
        <v>18.02</v>
      </c>
      <c r="R992" s="38">
        <v>0.19638</v>
      </c>
      <c r="S992" s="32">
        <v>0</v>
      </c>
      <c r="T992" s="29">
        <v>0.52158000000000004</v>
      </c>
      <c r="U992" s="29">
        <v>-1.5440000000000001E-2</v>
      </c>
      <c r="V992" s="29">
        <v>0.54901999999999995</v>
      </c>
      <c r="W992" s="29">
        <v>9.8040000000000002E-2</v>
      </c>
      <c r="X992" s="30">
        <v>32.409999999999997</v>
      </c>
      <c r="Y992" s="29">
        <v>0.39363999999999999</v>
      </c>
      <c r="Z992" s="29">
        <v>0.31368000000000001</v>
      </c>
      <c r="AA992" s="29">
        <v>0.67200000000000004</v>
      </c>
      <c r="AB992" s="30">
        <v>2</v>
      </c>
      <c r="AC992" s="29">
        <v>0.96667000000000003</v>
      </c>
    </row>
    <row r="993" spans="1:49" x14ac:dyDescent="0.2">
      <c r="A993" s="17" t="str">
        <f t="shared" si="24"/>
        <v>JHU</v>
      </c>
      <c r="B993" s="17" t="str">
        <f>IF(AND(OR(NOT(IsForecastDateRestricted),AND(D993&gt;=StartDate,D993&lt;=EndDate)),OR(NOT(IsTargetDateRestricted),AND(F993&gt;=FirstTargetDate,F993&lt;=EndTargetDate)),
OR(AND(Is1Week,E993="1 wk ahead inc death"),AND(Is2Week,E993="2 wk ahead inc death"),AND(Is3Week,E993="3 wk ahead inc death"),AND(Is4Week,E993="4 wk ahead inc death")),
OR(NOT(IsActiveModelsOnly),_xlfn.XLOOKUP(C993,'Model Analyzer'!B$4:B$100,'Model Analyzer'!C$4:C$100))),EvalData!C993,"NA")</f>
        <v>JHU</v>
      </c>
      <c r="C993" s="17" t="s">
        <v>19</v>
      </c>
      <c r="D993" s="36" t="d">
        <v>2020-08-31</v>
      </c>
      <c r="E993" s="17" t="s">
        <v>11</v>
      </c>
      <c r="F993" s="36" t="d">
        <v>2020-09-05</v>
      </c>
      <c r="G993" s="30">
        <v>817</v>
      </c>
      <c r="H993" s="32">
        <v>0.129</v>
      </c>
      <c r="I993" s="28">
        <v>0.13789000000000001</v>
      </c>
      <c r="J993" s="28">
        <v>0.13789000000000001</v>
      </c>
      <c r="K993" s="29">
        <v>0.75</v>
      </c>
      <c r="L993" s="30">
        <v>23</v>
      </c>
      <c r="M993" s="29">
        <v>0.33333000000000002</v>
      </c>
      <c r="N993" s="30">
        <v>51</v>
      </c>
      <c r="O993" s="30">
        <v>23.53</v>
      </c>
      <c r="P993" s="30">
        <v>1144.45</v>
      </c>
      <c r="Q993" s="30">
        <v>28.04</v>
      </c>
      <c r="R993" s="38">
        <v>0.30769999999999997</v>
      </c>
      <c r="S993" s="32">
        <v>0.19416</v>
      </c>
      <c r="T993" s="29">
        <v>0.91993000000000003</v>
      </c>
      <c r="U993" s="29">
        <v>0.79512000000000005</v>
      </c>
      <c r="V993" s="29">
        <v>0.41176000000000001</v>
      </c>
      <c r="W993" s="29">
        <v>0.17646999999999999</v>
      </c>
      <c r="X993" s="30">
        <v>44.88</v>
      </c>
      <c r="Y993" s="29">
        <v>0.94518999999999997</v>
      </c>
      <c r="Z993" s="29">
        <v>0.45162999999999998</v>
      </c>
      <c r="AA993" s="29">
        <v>0.109</v>
      </c>
      <c r="AB993" s="30">
        <v>28</v>
      </c>
      <c r="AC993" s="29">
        <v>0.1</v>
      </c>
      <c r="AD993" s="30">
        <v>51</v>
      </c>
      <c r="AE993" s="29">
        <v>0.96077999999999997</v>
      </c>
      <c r="AF993" s="33">
        <v>2.5150000000000001</v>
      </c>
      <c r="AG993" s="33">
        <v>3.57</v>
      </c>
      <c r="AH993" s="33">
        <v>7.9290000000000003</v>
      </c>
      <c r="AI993" s="33">
        <v>26.655000000000001</v>
      </c>
      <c r="AJ993" s="33">
        <v>18.917000000000002</v>
      </c>
      <c r="AK993" s="34">
        <v>74</v>
      </c>
      <c r="AL993" s="29">
        <v>0.23529</v>
      </c>
      <c r="AM993" s="29">
        <v>0.37254999999999999</v>
      </c>
      <c r="AN993" s="50">
        <v>9873</v>
      </c>
      <c r="AO993" s="30">
        <v>278.2</v>
      </c>
      <c r="AP993" s="29">
        <v>0.27529999999999999</v>
      </c>
      <c r="AQ993" s="29">
        <v>0.57472999999999996</v>
      </c>
      <c r="AR993" s="29">
        <v>0.372</v>
      </c>
      <c r="AS993" s="54">
        <v>21</v>
      </c>
      <c r="AT993" s="29">
        <v>0.28571000000000002</v>
      </c>
      <c r="AU993" s="29">
        <v>0.81913999999999998</v>
      </c>
      <c r="AV993" s="54">
        <v>11</v>
      </c>
      <c r="AW993" s="29">
        <v>0.64285999999999999</v>
      </c>
    </row>
    <row r="994" spans="1:49" x14ac:dyDescent="0.2">
      <c r="A994" s="17" t="str">
        <f t="shared" si="24"/>
        <v>JHU-APL</v>
      </c>
      <c r="B994" s="17" t="str">
        <f>IF(AND(OR(NOT(IsForecastDateRestricted),AND(D994&gt;=StartDate,D994&lt;=EndDate)),OR(NOT(IsTargetDateRestricted),AND(F994&gt;=FirstTargetDate,F994&lt;=EndTargetDate)),
OR(AND(Is1Week,E994="1 wk ahead inc death"),AND(Is2Week,E994="2 wk ahead inc death"),AND(Is3Week,E994="3 wk ahead inc death"),AND(Is4Week,E994="4 wk ahead inc death")),
OR(NOT(IsActiveModelsOnly),_xlfn.XLOOKUP(C994,'Model Analyzer'!B$4:B$100,'Model Analyzer'!C$4:C$100))),EvalData!C994,"NA")</f>
        <v>JHU-APL</v>
      </c>
      <c r="C994" s="17" t="s">
        <v>52</v>
      </c>
      <c r="D994" s="36" t="d">
        <v>2020-08-31</v>
      </c>
      <c r="E994" s="17" t="s">
        <v>11</v>
      </c>
      <c r="F994" s="36" t="d">
        <v>2020-09-05</v>
      </c>
      <c r="G994" s="30">
        <v>-2619</v>
      </c>
      <c r="H994" s="32">
        <v>-0.58299999999999996</v>
      </c>
      <c r="I994" s="28">
        <v>-0.44202999999999998</v>
      </c>
      <c r="J994" s="28">
        <v>-0.79220000000000002</v>
      </c>
      <c r="K994" s="29">
        <v>0</v>
      </c>
      <c r="L994" s="30">
        <v>34</v>
      </c>
      <c r="M994" s="29">
        <v>0</v>
      </c>
      <c r="N994" s="30">
        <v>51</v>
      </c>
      <c r="O994" s="30">
        <v>37.979999999999997</v>
      </c>
      <c r="P994" s="30">
        <v>2253.5700000000002</v>
      </c>
      <c r="Q994" s="30">
        <v>64.760000000000005</v>
      </c>
      <c r="R994" s="38">
        <v>0.48668</v>
      </c>
      <c r="S994" s="32">
        <v>-0.42743999999999999</v>
      </c>
      <c r="T994" s="29">
        <v>1.32026</v>
      </c>
      <c r="U994" s="29">
        <v>-0.57787999999999995</v>
      </c>
      <c r="V994" s="29">
        <v>0.25490000000000002</v>
      </c>
      <c r="W994" s="29">
        <v>0.37254999999999999</v>
      </c>
      <c r="X994" s="30">
        <v>140.36000000000001</v>
      </c>
      <c r="Y994" s="29">
        <v>0.72572999999999999</v>
      </c>
      <c r="Z994" s="29">
        <v>0.65090999999999999</v>
      </c>
      <c r="AA994" s="29">
        <v>3.4000000000000002E-2</v>
      </c>
      <c r="AB994" s="30">
        <v>31</v>
      </c>
      <c r="AC994" s="29">
        <v>0</v>
      </c>
      <c r="AD994" s="30">
        <v>51</v>
      </c>
      <c r="AE994" s="29">
        <v>0.39216000000000001</v>
      </c>
      <c r="AF994" s="33">
        <v>2.2080000000000002</v>
      </c>
      <c r="AG994" s="33">
        <v>2.3149999999999999</v>
      </c>
      <c r="AH994" s="33">
        <v>2.4609999999999999</v>
      </c>
      <c r="AI994" s="33">
        <v>2.673</v>
      </c>
      <c r="AJ994" s="33">
        <v>2.6859999999999999</v>
      </c>
      <c r="AK994" s="34">
        <v>3</v>
      </c>
      <c r="AL994" s="29">
        <v>1.9609999999999999E-2</v>
      </c>
      <c r="AM994" s="29">
        <v>0</v>
      </c>
      <c r="AN994" s="50">
        <v>83304</v>
      </c>
      <c r="AO994" s="30">
        <v>795.3</v>
      </c>
      <c r="AP994" s="29">
        <v>0.56062000000000001</v>
      </c>
      <c r="AQ994" s="29">
        <v>1</v>
      </c>
      <c r="AR994" s="29">
        <v>0.39200000000000002</v>
      </c>
      <c r="AS994" s="54">
        <v>18</v>
      </c>
      <c r="AT994" s="29">
        <v>0.39285999999999999</v>
      </c>
      <c r="AU994" s="29">
        <v>0.4128</v>
      </c>
      <c r="AV994" s="54">
        <v>25</v>
      </c>
      <c r="AW994" s="29">
        <v>0.14285999999999999</v>
      </c>
    </row>
    <row r="995" spans="1:49" x14ac:dyDescent="0.2">
      <c r="A995" s="17" t="str">
        <f t="shared" si="24"/>
        <v>Karlen</v>
      </c>
      <c r="B995" s="17" t="str">
        <f>IF(AND(OR(NOT(IsForecastDateRestricted),AND(D995&gt;=StartDate,D995&lt;=EndDate)),OR(NOT(IsTargetDateRestricted),AND(F995&gt;=FirstTargetDate,F995&lt;=EndTargetDate)),
OR(AND(Is1Week,E995="1 wk ahead inc death"),AND(Is2Week,E995="2 wk ahead inc death"),AND(Is3Week,E995="3 wk ahead inc death"),AND(Is4Week,E995="4 wk ahead inc death")),
OR(NOT(IsActiveModelsOnly),_xlfn.XLOOKUP(C995,'Model Analyzer'!B$4:B$100,'Model Analyzer'!C$4:C$100))),EvalData!C995,"NA")</f>
        <v>Karlen</v>
      </c>
      <c r="C995" s="17" t="s">
        <v>46</v>
      </c>
      <c r="D995" s="36" t="d">
        <v>2020-08-31</v>
      </c>
      <c r="E995" s="17" t="s">
        <v>11</v>
      </c>
      <c r="F995" s="36" t="d">
        <v>2020-09-05</v>
      </c>
      <c r="G995" s="30">
        <v>121</v>
      </c>
      <c r="H995" s="32">
        <v>0.02</v>
      </c>
      <c r="I995" s="28">
        <v>2.0420000000000001E-2</v>
      </c>
      <c r="J995" s="28">
        <v>2.0420000000000001E-2</v>
      </c>
      <c r="K995" s="29">
        <v>1</v>
      </c>
      <c r="L995" s="30">
        <v>8</v>
      </c>
      <c r="M995" s="29">
        <v>0.78788000000000002</v>
      </c>
      <c r="N995" s="30">
        <v>51</v>
      </c>
      <c r="O995" s="30">
        <v>8.93</v>
      </c>
      <c r="P995" s="30">
        <v>430.79</v>
      </c>
      <c r="Q995" s="30">
        <v>23.82</v>
      </c>
      <c r="R995" s="38">
        <v>0.25766</v>
      </c>
      <c r="S995" s="32">
        <v>0</v>
      </c>
      <c r="T995" s="29">
        <v>0.42269000000000001</v>
      </c>
      <c r="U995" s="29">
        <v>6.9970000000000004E-2</v>
      </c>
      <c r="V995" s="29">
        <v>0.47059000000000001</v>
      </c>
      <c r="W995" s="29">
        <v>7.843E-2</v>
      </c>
      <c r="X995" s="30">
        <v>54.34</v>
      </c>
      <c r="Y995" s="29">
        <v>0.38434000000000001</v>
      </c>
      <c r="Z995" s="29">
        <v>0.29004000000000002</v>
      </c>
      <c r="AA995" s="29">
        <v>0.59</v>
      </c>
      <c r="AB995" s="30">
        <v>6</v>
      </c>
      <c r="AC995" s="29">
        <v>0.83333000000000002</v>
      </c>
      <c r="AD995" s="30">
        <v>51</v>
      </c>
      <c r="AE995" s="29">
        <v>0.92157</v>
      </c>
      <c r="AF995" s="33">
        <v>1.944</v>
      </c>
      <c r="AG995" s="33">
        <v>2.6339999999999999</v>
      </c>
      <c r="AH995" s="33">
        <v>3.6549999999999998</v>
      </c>
      <c r="AI995" s="33">
        <v>11.669</v>
      </c>
      <c r="AJ995" s="33">
        <v>8.0380000000000003</v>
      </c>
      <c r="AK995" s="34">
        <v>28</v>
      </c>
      <c r="AL995" s="29">
        <v>0.15686</v>
      </c>
      <c r="AM995" s="29">
        <v>0.21568999999999999</v>
      </c>
      <c r="AN995" s="50">
        <v>8000</v>
      </c>
      <c r="AO995" s="30">
        <v>138.30000000000001</v>
      </c>
      <c r="AP995" s="29">
        <v>0.39724999999999999</v>
      </c>
      <c r="AQ995" s="29">
        <v>0.82933000000000001</v>
      </c>
      <c r="AR995" s="29">
        <v>0.57799999999999996</v>
      </c>
      <c r="AS995" s="54">
        <v>8</v>
      </c>
      <c r="AT995" s="29">
        <v>0.75</v>
      </c>
      <c r="AU995" s="29">
        <v>0.94094</v>
      </c>
      <c r="AV995" s="54">
        <v>6</v>
      </c>
      <c r="AW995" s="29">
        <v>0.82142999999999999</v>
      </c>
    </row>
    <row r="996" spans="1:49" x14ac:dyDescent="0.2">
      <c r="A996" s="17" t="str">
        <f t="shared" si="24"/>
        <v>LANL</v>
      </c>
      <c r="B996" s="17" t="str">
        <f>IF(AND(OR(NOT(IsForecastDateRestricted),AND(D996&gt;=StartDate,D996&lt;=EndDate)),OR(NOT(IsTargetDateRestricted),AND(F996&gt;=FirstTargetDate,F996&lt;=EndTargetDate)),
OR(AND(Is1Week,E996="1 wk ahead inc death"),AND(Is2Week,E996="2 wk ahead inc death"),AND(Is3Week,E996="3 wk ahead inc death"),AND(Is4Week,E996="4 wk ahead inc death")),
OR(NOT(IsActiveModelsOnly),_xlfn.XLOOKUP(C996,'Model Analyzer'!B$4:B$100,'Model Analyzer'!C$4:C$100))),EvalData!C996,"NA")</f>
        <v>LANL</v>
      </c>
      <c r="C996" s="17" t="s">
        <v>20</v>
      </c>
      <c r="D996" s="36" t="d">
        <v>2020-08-31</v>
      </c>
      <c r="E996" s="17" t="s">
        <v>11</v>
      </c>
      <c r="F996" s="36" t="d">
        <v>2020-09-05</v>
      </c>
      <c r="G996" s="30">
        <v>-1427</v>
      </c>
      <c r="H996" s="32">
        <v>-0.27600000000000002</v>
      </c>
      <c r="I996" s="28">
        <v>-0.24084</v>
      </c>
      <c r="J996" s="28">
        <v>-0.31724999999999998</v>
      </c>
      <c r="K996" s="29">
        <v>0</v>
      </c>
      <c r="L996" s="30">
        <v>31</v>
      </c>
      <c r="M996" s="29">
        <v>9.0910000000000005E-2</v>
      </c>
      <c r="N996" s="30">
        <v>51</v>
      </c>
      <c r="O996" s="30">
        <v>19.670000000000002</v>
      </c>
      <c r="P996" s="30">
        <v>560.6</v>
      </c>
      <c r="Q996" s="30">
        <v>30.51</v>
      </c>
      <c r="R996" s="38">
        <v>0.30520000000000003</v>
      </c>
      <c r="S996" s="32">
        <v>-0.16252</v>
      </c>
      <c r="T996" s="29">
        <v>0.75582000000000005</v>
      </c>
      <c r="U996" s="29">
        <v>-0.40642</v>
      </c>
      <c r="V996" s="29">
        <v>0.43136999999999998</v>
      </c>
      <c r="W996" s="29">
        <v>0.17646999999999999</v>
      </c>
      <c r="X996" s="30">
        <v>62.64</v>
      </c>
      <c r="Y996" s="29">
        <v>0.40777000000000002</v>
      </c>
      <c r="Z996" s="29">
        <v>0.41538000000000003</v>
      </c>
      <c r="AA996" s="29">
        <v>0.20899999999999999</v>
      </c>
      <c r="AB996" s="30">
        <v>22</v>
      </c>
      <c r="AC996" s="29">
        <v>0.3</v>
      </c>
      <c r="AD996" s="30">
        <v>51</v>
      </c>
      <c r="AE996" s="29">
        <v>1</v>
      </c>
      <c r="AF996" s="33">
        <v>4.4240000000000004</v>
      </c>
      <c r="AG996" s="33">
        <v>5.3090000000000002</v>
      </c>
      <c r="AH996" s="33">
        <v>8.2780000000000005</v>
      </c>
      <c r="AI996" s="33">
        <v>15.686</v>
      </c>
      <c r="AJ996" s="33">
        <v>22.75</v>
      </c>
      <c r="AK996" s="34">
        <v>36</v>
      </c>
      <c r="AL996" s="29">
        <v>0.45097999999999999</v>
      </c>
      <c r="AM996" s="29">
        <v>0.41176000000000001</v>
      </c>
      <c r="AN996" s="50">
        <v>8061</v>
      </c>
      <c r="AO996" s="30">
        <v>172.6</v>
      </c>
      <c r="AP996" s="29">
        <v>0.20913000000000001</v>
      </c>
      <c r="AQ996" s="29">
        <v>0.43659999999999999</v>
      </c>
      <c r="AR996" s="29">
        <v>0.14399999999999999</v>
      </c>
      <c r="AS996" s="54">
        <v>27</v>
      </c>
      <c r="AT996" s="29">
        <v>7.1429999999999993E-2</v>
      </c>
      <c r="AU996" s="29">
        <v>0.68257999999999996</v>
      </c>
      <c r="AV996" s="54">
        <v>17</v>
      </c>
      <c r="AW996" s="29">
        <v>0.42857000000000001</v>
      </c>
    </row>
    <row r="997" spans="1:49" x14ac:dyDescent="0.2">
      <c r="A997" s="17" t="str">
        <f t="shared" si="24"/>
        <v>LNQ</v>
      </c>
      <c r="B997" s="17" t="str">
        <f>IF(AND(OR(NOT(IsForecastDateRestricted),AND(D997&gt;=StartDate,D997&lt;=EndDate)),OR(NOT(IsTargetDateRestricted),AND(F997&gt;=FirstTargetDate,F997&lt;=EndTargetDate)),
OR(AND(Is1Week,E997="1 wk ahead inc death"),AND(Is2Week,E997="2 wk ahead inc death"),AND(Is3Week,E997="3 wk ahead inc death"),AND(Is4Week,E997="4 wk ahead inc death")),
OR(NOT(IsActiveModelsOnly),_xlfn.XLOOKUP(C997,'Model Analyzer'!B$4:B$100,'Model Analyzer'!C$4:C$100))),EvalData!C997,"NA")</f>
        <v>LNQ</v>
      </c>
      <c r="C997" s="17" t="s">
        <v>47</v>
      </c>
      <c r="D997" s="36" t="d">
        <v>2020-08-31</v>
      </c>
      <c r="E997" s="17" t="s">
        <v>11</v>
      </c>
      <c r="F997" s="36" t="d">
        <v>2020-09-05</v>
      </c>
      <c r="G997" s="30">
        <v>-337</v>
      </c>
      <c r="H997" s="32">
        <v>-5.8999999999999997E-2</v>
      </c>
      <c r="I997" s="28">
        <v>-5.688E-2</v>
      </c>
      <c r="J997" s="28">
        <v>-6.0310000000000002E-2</v>
      </c>
      <c r="K997" s="29">
        <v>0.9</v>
      </c>
      <c r="L997" s="30">
        <v>16</v>
      </c>
      <c r="M997" s="29">
        <v>0.54544999999999999</v>
      </c>
      <c r="N997" s="30">
        <v>51</v>
      </c>
      <c r="O997" s="30">
        <v>18.64</v>
      </c>
      <c r="P997" s="30">
        <v>224.91</v>
      </c>
      <c r="Q997" s="30">
        <v>17.84</v>
      </c>
      <c r="R997" s="38">
        <v>0.26734999999999998</v>
      </c>
      <c r="S997" s="32">
        <v>-0.13353000000000001</v>
      </c>
      <c r="T997" s="29">
        <v>0.47826000000000002</v>
      </c>
      <c r="U997" s="29">
        <v>-0.36115999999999998</v>
      </c>
      <c r="V997" s="29">
        <v>0.50980000000000003</v>
      </c>
      <c r="W997" s="29">
        <v>0.11765</v>
      </c>
      <c r="X997" s="30">
        <v>28.54</v>
      </c>
      <c r="Y997" s="29">
        <v>0.27772000000000002</v>
      </c>
      <c r="Z997" s="29">
        <v>0.36870000000000003</v>
      </c>
      <c r="AA997" s="29">
        <v>0.41</v>
      </c>
      <c r="AB997" s="30">
        <v>13</v>
      </c>
      <c r="AC997" s="29">
        <v>0.6</v>
      </c>
      <c r="AD997" s="30">
        <v>51</v>
      </c>
      <c r="AE997" s="29">
        <v>1</v>
      </c>
      <c r="AF997" s="33">
        <v>7.6</v>
      </c>
      <c r="AG997" s="33">
        <v>8.5879999999999992</v>
      </c>
      <c r="AH997" s="33">
        <v>15.214</v>
      </c>
      <c r="AI997" s="33">
        <v>40.161999999999999</v>
      </c>
      <c r="AJ997" s="33">
        <v>53</v>
      </c>
      <c r="AK997" s="34">
        <v>106</v>
      </c>
      <c r="AL997" s="29">
        <v>0.31373000000000001</v>
      </c>
      <c r="AM997" s="29">
        <v>0.68627000000000005</v>
      </c>
      <c r="AN997" s="50">
        <v>11171</v>
      </c>
      <c r="AO997" s="30">
        <v>216</v>
      </c>
      <c r="AP997" s="29">
        <v>0.12461999999999999</v>
      </c>
      <c r="AQ997" s="29">
        <v>0.26016</v>
      </c>
      <c r="AR997" s="29">
        <v>0</v>
      </c>
      <c r="AS997" s="54">
        <v>29</v>
      </c>
      <c r="AT997" s="29">
        <v>0</v>
      </c>
      <c r="AU997" s="29">
        <v>0.45262999999999998</v>
      </c>
      <c r="AV997" s="54">
        <v>24</v>
      </c>
      <c r="AW997" s="29">
        <v>0.17857000000000001</v>
      </c>
    </row>
    <row r="998" spans="1:49" x14ac:dyDescent="0.2">
      <c r="A998" s="17" t="str">
        <f t="shared" si="24"/>
        <v>LSHTM</v>
      </c>
      <c r="B998" s="17" t="str">
        <f>IF(AND(OR(NOT(IsForecastDateRestricted),AND(D998&gt;=StartDate,D998&lt;=EndDate)),OR(NOT(IsTargetDateRestricted),AND(F998&gt;=FirstTargetDate,F998&lt;=EndTargetDate)),
OR(AND(Is1Week,E998="1 wk ahead inc death"),AND(Is2Week,E998="2 wk ahead inc death"),AND(Is3Week,E998="3 wk ahead inc death"),AND(Is4Week,E998="4 wk ahead inc death")),
OR(NOT(IsActiveModelsOnly),_xlfn.XLOOKUP(C998,'Model Analyzer'!B$4:B$100,'Model Analyzer'!C$4:C$100))),EvalData!C998,"NA")</f>
        <v>LSHTM</v>
      </c>
      <c r="C998" s="17" t="s">
        <v>21</v>
      </c>
      <c r="D998" s="36" t="d">
        <v>2020-08-31</v>
      </c>
      <c r="E998" s="17" t="s">
        <v>11</v>
      </c>
      <c r="F998" s="36" t="d">
        <v>2020-09-05</v>
      </c>
      <c r="G998" s="30">
        <v>15</v>
      </c>
      <c r="H998" s="32">
        <v>3.0000000000000001E-3</v>
      </c>
      <c r="I998" s="28">
        <v>2.5300000000000001E-3</v>
      </c>
      <c r="J998" s="28">
        <v>2.5300000000000001E-3</v>
      </c>
      <c r="K998" s="29">
        <v>1</v>
      </c>
      <c r="L998" s="30">
        <v>1</v>
      </c>
      <c r="M998" s="29">
        <v>1</v>
      </c>
      <c r="N998" s="30">
        <v>46</v>
      </c>
      <c r="O998" s="30">
        <v>12.28</v>
      </c>
      <c r="P998" s="30">
        <v>385.51</v>
      </c>
      <c r="Q998" s="30">
        <v>24.46</v>
      </c>
      <c r="R998" s="38">
        <v>0.26118000000000002</v>
      </c>
      <c r="S998" s="32">
        <v>-4.5589999999999999E-2</v>
      </c>
      <c r="T998" s="29">
        <v>0.41789999999999999</v>
      </c>
      <c r="U998" s="29">
        <v>-0.20671</v>
      </c>
      <c r="V998" s="29">
        <v>0.5</v>
      </c>
      <c r="W998" s="29">
        <v>0.13042999999999999</v>
      </c>
      <c r="X998" s="30">
        <v>38.61</v>
      </c>
      <c r="Y998" s="29">
        <v>0.28266000000000002</v>
      </c>
      <c r="Z998" s="29">
        <v>0.33404</v>
      </c>
      <c r="AA998" s="29">
        <v>0.38</v>
      </c>
      <c r="AB998" s="30">
        <v>14</v>
      </c>
      <c r="AC998" s="29">
        <v>0.56667000000000001</v>
      </c>
      <c r="AD998" s="30">
        <v>46</v>
      </c>
      <c r="AE998" s="29">
        <v>0.95652000000000004</v>
      </c>
      <c r="AF998" s="33">
        <v>2.028</v>
      </c>
      <c r="AG998" s="33">
        <v>3.02</v>
      </c>
      <c r="AH998" s="33">
        <v>8.1669999999999998</v>
      </c>
      <c r="AI998" s="33">
        <v>40.412999999999997</v>
      </c>
      <c r="AJ998" s="33">
        <v>24.37</v>
      </c>
      <c r="AK998" s="34">
        <v>158</v>
      </c>
      <c r="AL998" s="29">
        <v>0.17391000000000001</v>
      </c>
      <c r="AM998" s="29">
        <v>0.45651999999999998</v>
      </c>
      <c r="AN998" s="50">
        <v>12404</v>
      </c>
      <c r="AO998" s="30">
        <v>125.7</v>
      </c>
      <c r="AP998" s="29">
        <v>0.29543000000000003</v>
      </c>
      <c r="AQ998" s="29">
        <v>0.61675999999999997</v>
      </c>
      <c r="AR998" s="29">
        <v>0.31</v>
      </c>
      <c r="AS998" s="54">
        <v>23</v>
      </c>
      <c r="AT998" s="29">
        <v>0.21429000000000001</v>
      </c>
      <c r="AU998" s="29">
        <v>0.76948000000000005</v>
      </c>
      <c r="AV998" s="54">
        <v>14</v>
      </c>
      <c r="AW998" s="29">
        <v>0.53571000000000002</v>
      </c>
    </row>
    <row r="999" spans="1:49" x14ac:dyDescent="0.2">
      <c r="A999" s="17" t="str">
        <f t="shared" si="24"/>
        <v>MOBS</v>
      </c>
      <c r="B999" s="17" t="str">
        <f>IF(AND(OR(NOT(IsForecastDateRestricted),AND(D999&gt;=StartDate,D999&lt;=EndDate)),OR(NOT(IsTargetDateRestricted),AND(F999&gt;=FirstTargetDate,F999&lt;=EndTargetDate)),
OR(AND(Is1Week,E999="1 wk ahead inc death"),AND(Is2Week,E999="2 wk ahead inc death"),AND(Is3Week,E999="3 wk ahead inc death"),AND(Is4Week,E999="4 wk ahead inc death")),
OR(NOT(IsActiveModelsOnly),_xlfn.XLOOKUP(C999,'Model Analyzer'!B$4:B$100,'Model Analyzer'!C$4:C$100))),EvalData!C999,"NA")</f>
        <v>MOBS</v>
      </c>
      <c r="C999" s="17" t="s">
        <v>24</v>
      </c>
      <c r="D999" s="36" t="d">
        <v>2020-08-31</v>
      </c>
      <c r="E999" s="17" t="s">
        <v>11</v>
      </c>
      <c r="F999" s="36" t="d">
        <v>2020-09-05</v>
      </c>
      <c r="G999" s="30">
        <v>-736</v>
      </c>
      <c r="H999" s="32">
        <v>-0.13300000000000001</v>
      </c>
      <c r="I999" s="28">
        <v>-0.12422</v>
      </c>
      <c r="J999" s="28">
        <v>-0.14183999999999999</v>
      </c>
      <c r="K999" s="29">
        <v>0.75</v>
      </c>
      <c r="L999" s="30">
        <v>25</v>
      </c>
      <c r="M999" s="29">
        <v>0.27272999999999997</v>
      </c>
      <c r="N999" s="30">
        <v>50</v>
      </c>
      <c r="O999" s="30">
        <v>15.02</v>
      </c>
      <c r="P999" s="30">
        <v>554.46</v>
      </c>
      <c r="Q999" s="30">
        <v>27.34</v>
      </c>
      <c r="R999" s="38">
        <v>0.28166999999999998</v>
      </c>
      <c r="S999" s="32">
        <v>-9.4439999999999996E-2</v>
      </c>
      <c r="T999" s="29">
        <v>0.64104000000000005</v>
      </c>
      <c r="U999" s="29">
        <v>9.3920000000000003E-2</v>
      </c>
      <c r="V999" s="29">
        <v>0.42</v>
      </c>
      <c r="W999" s="29">
        <v>0.12</v>
      </c>
      <c r="X999" s="30">
        <v>47.95</v>
      </c>
      <c r="Y999" s="29">
        <v>0.55823</v>
      </c>
      <c r="Z999" s="29">
        <v>0.38674999999999998</v>
      </c>
      <c r="AA999" s="29">
        <v>0.32400000000000001</v>
      </c>
      <c r="AB999" s="30">
        <v>16</v>
      </c>
      <c r="AC999" s="29">
        <v>0.5</v>
      </c>
      <c r="AD999" s="30">
        <v>50</v>
      </c>
      <c r="AE999" s="29">
        <v>0.9</v>
      </c>
      <c r="AF999" s="33">
        <v>1.829</v>
      </c>
      <c r="AG999" s="33">
        <v>3.198</v>
      </c>
      <c r="AH999" s="33">
        <v>7.4</v>
      </c>
      <c r="AI999" s="33">
        <v>52.598999999999997</v>
      </c>
      <c r="AJ999" s="33">
        <v>17.792000000000002</v>
      </c>
      <c r="AK999" s="34">
        <v>61.4</v>
      </c>
      <c r="AL999" s="29">
        <v>0.28000000000000003</v>
      </c>
      <c r="AM999" s="29">
        <v>0.36</v>
      </c>
      <c r="AN999" s="50">
        <v>9473</v>
      </c>
      <c r="AO999" s="30">
        <v>238.9</v>
      </c>
      <c r="AP999" s="29">
        <v>0.30481999999999998</v>
      </c>
      <c r="AQ999" s="29">
        <v>0.63636999999999999</v>
      </c>
      <c r="AR999" s="29">
        <v>0.26800000000000002</v>
      </c>
      <c r="AS999" s="54">
        <v>24</v>
      </c>
      <c r="AT999" s="29">
        <v>0.17857000000000001</v>
      </c>
      <c r="AU999" s="29">
        <v>0.79915999999999998</v>
      </c>
      <c r="AV999" s="54">
        <v>12</v>
      </c>
      <c r="AW999" s="29">
        <v>0.60714000000000001</v>
      </c>
    </row>
    <row r="1000" spans="1:49" x14ac:dyDescent="0.2">
      <c r="A1000" s="17" t="str">
        <f t="shared" si="24"/>
        <v>NotreDame-Mobility</v>
      </c>
      <c r="B1000" s="17" t="str">
        <f>IF(AND(OR(NOT(IsForecastDateRestricted),AND(D1000&gt;=StartDate,D1000&lt;=EndDate)),OR(NOT(IsTargetDateRestricted),AND(F1000&gt;=FirstTargetDate,F1000&lt;=EndTargetDate)),
OR(AND(Is1Week,E1000="1 wk ahead inc death"),AND(Is2Week,E1000="2 wk ahead inc death"),AND(Is3Week,E1000="3 wk ahead inc death"),AND(Is4Week,E1000="4 wk ahead inc death")),
OR(NOT(IsActiveModelsOnly),_xlfn.XLOOKUP(C1000,'Model Analyzer'!B$4:B$100,'Model Analyzer'!C$4:C$100))),EvalData!C1000,"NA")</f>
        <v>NotreDame-Mobility</v>
      </c>
      <c r="C1000" s="17" t="s">
        <v>25</v>
      </c>
      <c r="D1000" s="36" t="d">
        <v>2020-08-31</v>
      </c>
      <c r="E1000" s="17" t="s">
        <v>11</v>
      </c>
      <c r="F1000" s="36" t="d">
        <v>2020-09-05</v>
      </c>
      <c r="G1000" s="30">
        <v>-774</v>
      </c>
      <c r="H1000" s="32">
        <v>-0.14000000000000001</v>
      </c>
      <c r="I1000" s="28">
        <v>-0.13063</v>
      </c>
      <c r="J1000" s="28">
        <v>-0.15026</v>
      </c>
      <c r="K1000" s="29">
        <v>0.75</v>
      </c>
      <c r="L1000" s="30">
        <v>26</v>
      </c>
      <c r="M1000" s="29">
        <v>0.24242</v>
      </c>
      <c r="N1000" s="30">
        <v>51</v>
      </c>
      <c r="O1000" s="30">
        <v>19.579999999999998</v>
      </c>
      <c r="P1000" s="30">
        <v>797.66</v>
      </c>
      <c r="Q1000" s="30">
        <v>29.12</v>
      </c>
      <c r="R1000" s="38">
        <v>0.33596999999999999</v>
      </c>
      <c r="S1000" s="32">
        <v>-0.19237000000000001</v>
      </c>
      <c r="T1000" s="29">
        <v>0.82513999999999998</v>
      </c>
      <c r="U1000" s="29">
        <v>0.19833000000000001</v>
      </c>
      <c r="V1000" s="29">
        <v>0.29411999999999999</v>
      </c>
      <c r="W1000" s="29">
        <v>0.15686</v>
      </c>
      <c r="X1000" s="30">
        <v>47.7</v>
      </c>
      <c r="Y1000" s="29">
        <v>0.73096000000000005</v>
      </c>
      <c r="Z1000" s="29">
        <v>0.45373000000000002</v>
      </c>
      <c r="AA1000" s="29">
        <v>0.158</v>
      </c>
      <c r="AB1000" s="30">
        <v>24</v>
      </c>
      <c r="AC1000" s="29">
        <v>0.23333000000000001</v>
      </c>
      <c r="AD1000" s="30">
        <v>51</v>
      </c>
      <c r="AE1000" s="29">
        <v>0.64705999999999997</v>
      </c>
      <c r="AF1000" s="33">
        <v>1.6319999999999999</v>
      </c>
      <c r="AG1000" s="33">
        <v>2.1779999999999999</v>
      </c>
      <c r="AH1000" s="33">
        <v>2.7309999999999999</v>
      </c>
      <c r="AI1000" s="33">
        <v>6.8070000000000004</v>
      </c>
      <c r="AJ1000" s="33">
        <v>5.1630000000000003</v>
      </c>
      <c r="AK1000" s="34">
        <v>16</v>
      </c>
      <c r="AL1000" s="29">
        <v>0.13725000000000001</v>
      </c>
      <c r="AM1000" s="29">
        <v>0.11765</v>
      </c>
      <c r="AN1000" s="50">
        <v>24321</v>
      </c>
      <c r="AO1000" s="30">
        <v>412</v>
      </c>
      <c r="AP1000" s="29">
        <v>0.48393999999999998</v>
      </c>
      <c r="AQ1000" s="29">
        <v>1</v>
      </c>
      <c r="AR1000" s="29">
        <v>0.41299999999999998</v>
      </c>
      <c r="AS1000" s="54">
        <v>17</v>
      </c>
      <c r="AT1000" s="29">
        <v>0.42857000000000001</v>
      </c>
      <c r="AU1000" s="29">
        <v>0.68110999999999999</v>
      </c>
      <c r="AV1000" s="54">
        <v>18</v>
      </c>
      <c r="AW1000" s="29">
        <v>0.39285999999999999</v>
      </c>
    </row>
    <row r="1001" spans="1:49" x14ac:dyDescent="0.2">
      <c r="A1001" s="17" t="str">
        <f t="shared" si="24"/>
        <v>Oliver Wyman</v>
      </c>
      <c r="B1001" s="17" t="str">
        <f>IF(AND(OR(NOT(IsForecastDateRestricted),AND(D1001&gt;=StartDate,D1001&lt;=EndDate)),OR(NOT(IsTargetDateRestricted),AND(F1001&gt;=FirstTargetDate,F1001&lt;=EndTargetDate)),
OR(AND(Is1Week,E1001="1 wk ahead inc death"),AND(Is2Week,E1001="2 wk ahead inc death"),AND(Is3Week,E1001="3 wk ahead inc death"),AND(Is4Week,E1001="4 wk ahead inc death")),
OR(NOT(IsActiveModelsOnly),_xlfn.XLOOKUP(C1001,'Model Analyzer'!B$4:B$100,'Model Analyzer'!C$4:C$100))),EvalData!C1001,"NA")</f>
        <v>Oliver Wyman</v>
      </c>
      <c r="C1001" s="17" t="s">
        <v>26</v>
      </c>
      <c r="D1001" s="36" t="d">
        <v>2020-08-31</v>
      </c>
      <c r="E1001" s="17" t="s">
        <v>11</v>
      </c>
      <c r="F1001" s="36" t="d">
        <v>2020-09-05</v>
      </c>
      <c r="G1001" s="30">
        <v>-245</v>
      </c>
      <c r="H1001" s="32">
        <v>-4.2000000000000003E-2</v>
      </c>
      <c r="I1001" s="28">
        <v>-4.1349999999999998E-2</v>
      </c>
      <c r="J1001" s="28">
        <v>-4.3130000000000002E-2</v>
      </c>
      <c r="K1001" s="29">
        <v>1</v>
      </c>
      <c r="L1001" s="30">
        <v>11</v>
      </c>
      <c r="M1001" s="29">
        <v>0.69696999999999998</v>
      </c>
      <c r="N1001" s="30">
        <v>51</v>
      </c>
      <c r="O1001" s="30">
        <v>17.66</v>
      </c>
      <c r="P1001" s="30">
        <v>473.88</v>
      </c>
      <c r="Q1001" s="30">
        <v>22.16</v>
      </c>
      <c r="R1001" s="38">
        <v>0.26313999999999999</v>
      </c>
      <c r="S1001" s="32">
        <v>0</v>
      </c>
      <c r="T1001" s="29">
        <v>0.69769000000000003</v>
      </c>
      <c r="U1001" s="29">
        <v>-0.12751000000000001</v>
      </c>
      <c r="V1001" s="29">
        <v>0.49020000000000002</v>
      </c>
      <c r="W1001" s="29">
        <v>9.8040000000000002E-2</v>
      </c>
      <c r="X1001" s="30">
        <v>36.96</v>
      </c>
      <c r="Y1001" s="29">
        <v>0.44613000000000003</v>
      </c>
      <c r="Z1001" s="29">
        <v>0.34717999999999999</v>
      </c>
      <c r="AA1001" s="29">
        <v>0.497</v>
      </c>
      <c r="AB1001" s="30">
        <v>11</v>
      </c>
      <c r="AC1001" s="29">
        <v>0.66666999999999998</v>
      </c>
      <c r="AD1001" s="30">
        <v>51</v>
      </c>
      <c r="AE1001" s="29">
        <v>0.88234999999999997</v>
      </c>
      <c r="AF1001" s="33">
        <v>1.768</v>
      </c>
      <c r="AG1001" s="33">
        <v>2.165</v>
      </c>
      <c r="AH1001" s="33">
        <v>3.5259999999999998</v>
      </c>
      <c r="AI1001" s="33">
        <v>12.939</v>
      </c>
      <c r="AJ1001" s="33">
        <v>8.1140000000000008</v>
      </c>
      <c r="AK1001" s="34">
        <v>42</v>
      </c>
      <c r="AL1001" s="29">
        <v>0.11765</v>
      </c>
      <c r="AM1001" s="29">
        <v>0.21568999999999999</v>
      </c>
      <c r="AN1001" s="50">
        <v>10409</v>
      </c>
      <c r="AO1001" s="30">
        <v>163.19999999999999</v>
      </c>
      <c r="AP1001" s="29">
        <v>0.43481999999999998</v>
      </c>
      <c r="AQ1001" s="29">
        <v>0.90776999999999997</v>
      </c>
      <c r="AR1001" s="29">
        <v>0.57799999999999996</v>
      </c>
      <c r="AS1001" s="54">
        <v>8</v>
      </c>
      <c r="AT1001" s="29">
        <v>0.75</v>
      </c>
      <c r="AU1001" s="29">
        <v>0.92029000000000005</v>
      </c>
      <c r="AV1001" s="54">
        <v>8</v>
      </c>
      <c r="AW1001" s="29">
        <v>0.75</v>
      </c>
    </row>
    <row r="1002" spans="1:49" x14ac:dyDescent="0.2">
      <c r="A1002" s="17" t="str">
        <f t="shared" si="24"/>
        <v>PSI</v>
      </c>
      <c r="B1002" s="17" t="str">
        <f>IF(AND(OR(NOT(IsForecastDateRestricted),AND(D1002&gt;=StartDate,D1002&lt;=EndDate)),OR(NOT(IsTargetDateRestricted),AND(F1002&gt;=FirstTargetDate,F1002&lt;=EndTargetDate)),
OR(AND(Is1Week,E1002="1 wk ahead inc death"),AND(Is2Week,E1002="2 wk ahead inc death"),AND(Is3Week,E1002="3 wk ahead inc death"),AND(Is4Week,E1002="4 wk ahead inc death")),
OR(NOT(IsActiveModelsOnly),_xlfn.XLOOKUP(C1002,'Model Analyzer'!B$4:B$100,'Model Analyzer'!C$4:C$100))),EvalData!C1002,"NA")</f>
        <v>PSI</v>
      </c>
      <c r="C1002" s="17" t="s">
        <v>27</v>
      </c>
      <c r="D1002" s="36" t="d">
        <v>2020-08-31</v>
      </c>
      <c r="E1002" s="17" t="s">
        <v>11</v>
      </c>
      <c r="F1002" s="36" t="d">
        <v>2020-09-05</v>
      </c>
      <c r="G1002" s="30">
        <v>265</v>
      </c>
      <c r="H1002" s="32">
        <v>4.3999999999999997E-2</v>
      </c>
      <c r="I1002" s="28">
        <v>4.4729999999999999E-2</v>
      </c>
      <c r="J1002" s="28">
        <v>4.4729999999999999E-2</v>
      </c>
      <c r="K1002" s="29">
        <v>1</v>
      </c>
      <c r="L1002" s="30">
        <v>12</v>
      </c>
      <c r="M1002" s="29">
        <v>0.66666999999999998</v>
      </c>
      <c r="N1002" s="30">
        <v>51</v>
      </c>
      <c r="O1002" s="30">
        <v>26.35</v>
      </c>
      <c r="P1002" s="30">
        <v>990.57</v>
      </c>
      <c r="Q1002" s="30">
        <v>27.29</v>
      </c>
      <c r="R1002" s="38">
        <v>0.30198000000000003</v>
      </c>
      <c r="S1002" s="32">
        <v>-1.8579999999999999E-2</v>
      </c>
      <c r="T1002" s="29">
        <v>0.96823999999999999</v>
      </c>
      <c r="U1002" s="29">
        <v>-0.31324999999999997</v>
      </c>
      <c r="V1002" s="29">
        <v>0.39216000000000001</v>
      </c>
      <c r="W1002" s="29">
        <v>0.21568999999999999</v>
      </c>
      <c r="X1002" s="30">
        <v>44.21</v>
      </c>
      <c r="Y1002" s="29">
        <v>0.52192000000000005</v>
      </c>
      <c r="Z1002" s="29">
        <v>0.46051999999999998</v>
      </c>
      <c r="AA1002" s="29">
        <v>0.19700000000000001</v>
      </c>
      <c r="AB1002" s="30">
        <v>23</v>
      </c>
      <c r="AC1002" s="29">
        <v>0.26667000000000002</v>
      </c>
      <c r="AD1002" s="30">
        <v>51</v>
      </c>
      <c r="AE1002" s="29">
        <v>0.60784000000000005</v>
      </c>
      <c r="AF1002" s="33">
        <v>1.3149999999999999</v>
      </c>
      <c r="AG1002" s="33">
        <v>1.4610000000000001</v>
      </c>
      <c r="AH1002" s="33">
        <v>1.8460000000000001</v>
      </c>
      <c r="AI1002" s="33">
        <v>5.9820000000000002</v>
      </c>
      <c r="AJ1002" s="33">
        <v>3.641</v>
      </c>
      <c r="AK1002" s="34">
        <v>16</v>
      </c>
      <c r="AL1002" s="29">
        <v>5.8819999999999997E-2</v>
      </c>
      <c r="AM1002" s="29">
        <v>0.13725000000000001</v>
      </c>
      <c r="AN1002" s="50">
        <v>28100</v>
      </c>
      <c r="AO1002" s="30">
        <v>411.2</v>
      </c>
      <c r="AP1002" s="29">
        <v>0.58411000000000002</v>
      </c>
      <c r="AQ1002" s="29">
        <v>1</v>
      </c>
      <c r="AR1002" s="29">
        <v>0.433</v>
      </c>
      <c r="AS1002" s="54">
        <v>15</v>
      </c>
      <c r="AT1002" s="29">
        <v>0.5</v>
      </c>
      <c r="AU1002" s="29">
        <v>0.63983000000000001</v>
      </c>
      <c r="AV1002" s="54">
        <v>20</v>
      </c>
      <c r="AW1002" s="29">
        <v>0.32142999999999999</v>
      </c>
    </row>
    <row r="1003" spans="1:49" x14ac:dyDescent="0.2">
      <c r="A1003" s="17" t="str">
        <f t="shared" si="24"/>
        <v>QJHong</v>
      </c>
      <c r="B1003" s="17" t="str">
        <f>IF(AND(OR(NOT(IsForecastDateRestricted),AND(D1003&gt;=StartDate,D1003&lt;=EndDate)),OR(NOT(IsTargetDateRestricted),AND(F1003&gt;=FirstTargetDate,F1003&lt;=EndTargetDate)),
OR(AND(Is1Week,E1003="1 wk ahead inc death"),AND(Is2Week,E1003="2 wk ahead inc death"),AND(Is3Week,E1003="3 wk ahead inc death"),AND(Is4Week,E1003="4 wk ahead inc death")),
OR(NOT(IsActiveModelsOnly),_xlfn.XLOOKUP(C1003,'Model Analyzer'!B$4:B$100,'Model Analyzer'!C$4:C$100))),EvalData!C1003,"NA")</f>
        <v>QJHong</v>
      </c>
      <c r="C1003" s="17" t="s">
        <v>28</v>
      </c>
      <c r="D1003" s="36" t="d">
        <v>2020-08-31</v>
      </c>
      <c r="E1003" s="17" t="s">
        <v>11</v>
      </c>
      <c r="F1003" s="36" t="d">
        <v>2020-09-05</v>
      </c>
      <c r="G1003" s="30">
        <v>-33</v>
      </c>
      <c r="H1003" s="32">
        <v>-6.0000000000000001E-3</v>
      </c>
      <c r="I1003" s="28">
        <v>-5.5700000000000003E-3</v>
      </c>
      <c r="J1003" s="28">
        <v>-5.5999999999999999E-3</v>
      </c>
      <c r="K1003" s="29">
        <v>1</v>
      </c>
      <c r="L1003" s="30">
        <v>2</v>
      </c>
      <c r="M1003" s="29">
        <v>0.96970000000000001</v>
      </c>
      <c r="O1003" s="30"/>
      <c r="P1003" s="30"/>
      <c r="Q1003" s="30"/>
      <c r="R1003" s="38"/>
    </row>
    <row r="1004" spans="1:49" x14ac:dyDescent="0.2">
      <c r="A1004" s="17" t="str">
        <f t="shared" si="24"/>
        <v>RPI-UW</v>
      </c>
      <c r="B1004" s="17" t="str">
        <f>IF(AND(OR(NOT(IsForecastDateRestricted),AND(D1004&gt;=StartDate,D1004&lt;=EndDate)),OR(NOT(IsTargetDateRestricted),AND(F1004&gt;=FirstTargetDate,F1004&lt;=EndTargetDate)),
OR(AND(Is1Week,E1004="1 wk ahead inc death"),AND(Is2Week,E1004="2 wk ahead inc death"),AND(Is3Week,E1004="3 wk ahead inc death"),AND(Is4Week,E1004="4 wk ahead inc death")),
OR(NOT(IsActiveModelsOnly),_xlfn.XLOOKUP(C1004,'Model Analyzer'!B$4:B$100,'Model Analyzer'!C$4:C$100))),EvalData!C1004,"NA")</f>
        <v>RPI-UW</v>
      </c>
      <c r="C1004" s="17" t="s">
        <v>49</v>
      </c>
      <c r="D1004" s="36" t="d">
        <v>2020-08-31</v>
      </c>
      <c r="E1004" s="17" t="s">
        <v>11</v>
      </c>
      <c r="F1004" s="36" t="d">
        <v>2020-09-05</v>
      </c>
      <c r="G1004" s="30">
        <v>1533</v>
      </c>
      <c r="H1004" s="32">
        <v>0.23</v>
      </c>
      <c r="I1004" s="28">
        <v>0.25873000000000002</v>
      </c>
      <c r="J1004" s="28">
        <v>0.25873000000000002</v>
      </c>
      <c r="K1004" s="29">
        <v>0.75</v>
      </c>
      <c r="L1004" s="30">
        <v>30</v>
      </c>
      <c r="M1004" s="29">
        <v>0.12121</v>
      </c>
      <c r="N1004" s="30">
        <v>30</v>
      </c>
      <c r="O1004" s="30">
        <v>6.93</v>
      </c>
      <c r="P1004" s="30">
        <v>1442.31</v>
      </c>
      <c r="Q1004" s="30">
        <v>74.3</v>
      </c>
      <c r="R1004" s="38">
        <v>0.26783000000000001</v>
      </c>
      <c r="S1004" s="32">
        <v>8.1290000000000001E-2</v>
      </c>
      <c r="T1004" s="29">
        <v>0.52822000000000002</v>
      </c>
      <c r="U1004" s="29">
        <v>7.9839999999999994E-2</v>
      </c>
      <c r="V1004" s="29">
        <v>0.3</v>
      </c>
      <c r="W1004" s="29">
        <v>0.16667000000000001</v>
      </c>
      <c r="X1004" s="30">
        <v>175.22</v>
      </c>
      <c r="Y1004" s="29">
        <v>0.41657</v>
      </c>
      <c r="Z1004" s="29">
        <v>0.36080000000000001</v>
      </c>
      <c r="AA1004" s="29">
        <v>0.156</v>
      </c>
      <c r="AB1004" s="30">
        <v>25</v>
      </c>
      <c r="AC1004" s="29">
        <v>0.2</v>
      </c>
      <c r="AD1004" s="30">
        <v>30</v>
      </c>
      <c r="AE1004" s="29">
        <v>0.8</v>
      </c>
      <c r="AF1004" s="33">
        <v>2.1179999999999999</v>
      </c>
      <c r="AG1004" s="33">
        <v>2.327</v>
      </c>
      <c r="AH1004" s="33">
        <v>3.0129999999999999</v>
      </c>
      <c r="AI1004" s="33">
        <v>14.907</v>
      </c>
      <c r="AJ1004" s="33">
        <v>3.5070000000000001</v>
      </c>
      <c r="AK1004" s="34">
        <v>9.0630000000000006</v>
      </c>
      <c r="AL1004" s="29">
        <v>0.1</v>
      </c>
      <c r="AM1004" s="29">
        <v>6.6669999999999993E-2</v>
      </c>
      <c r="AN1004" s="50">
        <v>23476</v>
      </c>
      <c r="AO1004" s="30">
        <v>109.2</v>
      </c>
      <c r="AP1004" s="29">
        <v>0.47652</v>
      </c>
      <c r="AQ1004" s="29">
        <v>0.99482000000000004</v>
      </c>
      <c r="AR1004" s="29">
        <v>0.39200000000000002</v>
      </c>
      <c r="AS1004" s="54">
        <v>18</v>
      </c>
      <c r="AT1004" s="29">
        <v>0.39285999999999999</v>
      </c>
      <c r="AU1004" s="29">
        <v>0.49534</v>
      </c>
      <c r="AV1004" s="54">
        <v>23</v>
      </c>
      <c r="AW1004" s="29">
        <v>0.21429000000000001</v>
      </c>
    </row>
    <row r="1005" spans="1:49" x14ac:dyDescent="0.2">
      <c r="A1005" s="17" t="str">
        <f t="shared" si="24"/>
        <v>STH</v>
      </c>
      <c r="B1005" s="17" t="str">
        <f>IF(AND(OR(NOT(IsForecastDateRestricted),AND(D1005&gt;=StartDate,D1005&lt;=EndDate)),OR(NOT(IsTargetDateRestricted),AND(F1005&gt;=FirstTargetDate,F1005&lt;=EndTargetDate)),
OR(AND(Is1Week,E1005="1 wk ahead inc death"),AND(Is2Week,E1005="2 wk ahead inc death"),AND(Is3Week,E1005="3 wk ahead inc death"),AND(Is4Week,E1005="4 wk ahead inc death")),
OR(NOT(IsActiveModelsOnly),_xlfn.XLOOKUP(C1005,'Model Analyzer'!B$4:B$100,'Model Analyzer'!C$4:C$100))),EvalData!C1005,"NA")</f>
        <v>STH</v>
      </c>
      <c r="C1005" s="17" t="s">
        <v>42</v>
      </c>
      <c r="D1005" s="36" t="d">
        <v>2020-08-31</v>
      </c>
      <c r="E1005" s="17" t="s">
        <v>11</v>
      </c>
      <c r="F1005" s="36" t="d">
        <v>2020-09-05</v>
      </c>
      <c r="G1005" s="30">
        <v>-118</v>
      </c>
      <c r="H1005" s="32">
        <v>-0.02</v>
      </c>
      <c r="I1005" s="28">
        <v>-1.992E-2</v>
      </c>
      <c r="J1005" s="28">
        <v>-2.0320000000000001E-2</v>
      </c>
      <c r="K1005" s="29">
        <v>1</v>
      </c>
      <c r="L1005" s="30">
        <v>7</v>
      </c>
      <c r="M1005" s="29">
        <v>0.81818000000000002</v>
      </c>
      <c r="O1005" s="30"/>
      <c r="P1005" s="30"/>
      <c r="Q1005" s="30"/>
      <c r="R1005" s="38"/>
    </row>
    <row r="1006" spans="1:49" x14ac:dyDescent="0.2">
      <c r="A1006" s="17" t="str">
        <f t="shared" si="24"/>
        <v>UA</v>
      </c>
      <c r="B1006" s="17" t="str">
        <f>IF(AND(OR(NOT(IsForecastDateRestricted),AND(D1006&gt;=StartDate,D1006&lt;=EndDate)),OR(NOT(IsTargetDateRestricted),AND(F1006&gt;=FirstTargetDate,F1006&lt;=EndTargetDate)),
OR(AND(Is1Week,E1006="1 wk ahead inc death"),AND(Is2Week,E1006="2 wk ahead inc death"),AND(Is3Week,E1006="3 wk ahead inc death"),AND(Is4Week,E1006="4 wk ahead inc death")),
OR(NOT(IsActiveModelsOnly),_xlfn.XLOOKUP(C1006,'Model Analyzer'!B$4:B$100,'Model Analyzer'!C$4:C$100))),EvalData!C1006,"NA")</f>
        <v>UA</v>
      </c>
      <c r="C1006" s="17" t="s">
        <v>29</v>
      </c>
      <c r="D1006" s="36" t="d">
        <v>2020-08-31</v>
      </c>
      <c r="E1006" s="17" t="s">
        <v>11</v>
      </c>
      <c r="F1006" s="36" t="d">
        <v>2020-09-05</v>
      </c>
      <c r="G1006" s="30">
        <v>834</v>
      </c>
      <c r="H1006" s="32">
        <v>0.13200000000000001</v>
      </c>
      <c r="I1006" s="28">
        <v>0.14076</v>
      </c>
      <c r="J1006" s="28">
        <v>0.14076</v>
      </c>
      <c r="K1006" s="29">
        <v>0.75</v>
      </c>
      <c r="L1006" s="30">
        <v>24</v>
      </c>
      <c r="M1006" s="29">
        <v>0.30303000000000002</v>
      </c>
      <c r="N1006" s="30">
        <v>51</v>
      </c>
      <c r="O1006" s="30">
        <v>15.39</v>
      </c>
      <c r="P1006" s="30">
        <v>1020.34</v>
      </c>
      <c r="Q1006" s="30">
        <v>39.270000000000003</v>
      </c>
      <c r="R1006" s="38">
        <v>0.30792999999999998</v>
      </c>
      <c r="S1006" s="32">
        <v>-6.3509999999999997E-2</v>
      </c>
      <c r="T1006" s="29">
        <v>0.62278999999999995</v>
      </c>
      <c r="U1006" s="29">
        <v>-8.2680000000000003E-2</v>
      </c>
      <c r="V1006" s="29">
        <v>0.43136999999999998</v>
      </c>
      <c r="W1006" s="29">
        <v>9.8040000000000002E-2</v>
      </c>
      <c r="X1006" s="30">
        <v>103.52</v>
      </c>
      <c r="Y1006" s="29">
        <v>0.43863000000000002</v>
      </c>
      <c r="Z1006" s="29">
        <v>0.36718000000000001</v>
      </c>
      <c r="AA1006" s="29">
        <v>0.28699999999999998</v>
      </c>
      <c r="AB1006" s="30">
        <v>18</v>
      </c>
      <c r="AC1006" s="29">
        <v>0.43332999999999999</v>
      </c>
      <c r="AD1006" s="30">
        <v>51</v>
      </c>
      <c r="AE1006" s="29">
        <v>0.74509999999999998</v>
      </c>
      <c r="AF1006" s="33">
        <v>1.32</v>
      </c>
      <c r="AG1006" s="33">
        <v>1.5449999999999999</v>
      </c>
      <c r="AH1006" s="33">
        <v>2.625</v>
      </c>
      <c r="AI1006" s="33">
        <v>3.8849999999999998</v>
      </c>
      <c r="AJ1006" s="33">
        <v>4.2949999999999999</v>
      </c>
      <c r="AK1006" s="34">
        <v>9.6669999999999998</v>
      </c>
      <c r="AL1006" s="29">
        <v>7.843E-2</v>
      </c>
      <c r="AM1006" s="29">
        <v>5.8819999999999997E-2</v>
      </c>
      <c r="AN1006" s="50">
        <v>19238</v>
      </c>
      <c r="AO1006" s="30">
        <v>170</v>
      </c>
      <c r="AP1006" s="29">
        <v>0.55323999999999995</v>
      </c>
      <c r="AQ1006" s="29">
        <v>1</v>
      </c>
      <c r="AR1006" s="29">
        <v>0.64</v>
      </c>
      <c r="AS1006" s="54">
        <v>5</v>
      </c>
      <c r="AT1006" s="29">
        <v>0.85714000000000001</v>
      </c>
      <c r="AU1006" s="29">
        <v>0.78430999999999995</v>
      </c>
      <c r="AV1006" s="54">
        <v>13</v>
      </c>
      <c r="AW1006" s="29">
        <v>0.57142999999999999</v>
      </c>
    </row>
    <row r="1007" spans="1:49" x14ac:dyDescent="0.2">
      <c r="A1007" s="17" t="str">
        <f t="shared" si="24"/>
        <v>UCLA</v>
      </c>
      <c r="B1007" s="17" t="str">
        <f>IF(AND(OR(NOT(IsForecastDateRestricted),AND(D1007&gt;=StartDate,D1007&lt;=EndDate)),OR(NOT(IsTargetDateRestricted),AND(F1007&gt;=FirstTargetDate,F1007&lt;=EndTargetDate)),
OR(AND(Is1Week,E1007="1 wk ahead inc death"),AND(Is2Week,E1007="2 wk ahead inc death"),AND(Is3Week,E1007="3 wk ahead inc death"),AND(Is4Week,E1007="4 wk ahead inc death")),
OR(NOT(IsActiveModelsOnly),_xlfn.XLOOKUP(C1007,'Model Analyzer'!B$4:B$100,'Model Analyzer'!C$4:C$100))),EvalData!C1007,"NA")</f>
        <v>UCLA</v>
      </c>
      <c r="C1007" s="17" t="s">
        <v>30</v>
      </c>
      <c r="D1007" s="36" t="d">
        <v>2020-08-31</v>
      </c>
      <c r="E1007" s="17" t="s">
        <v>11</v>
      </c>
      <c r="F1007" s="36" t="d">
        <v>2020-09-05</v>
      </c>
      <c r="G1007" s="30">
        <v>224</v>
      </c>
      <c r="H1007" s="32">
        <v>3.6999999999999998E-2</v>
      </c>
      <c r="I1007" s="28">
        <v>3.7810000000000003E-2</v>
      </c>
      <c r="J1007" s="28">
        <v>3.7810000000000003E-2</v>
      </c>
      <c r="K1007" s="29">
        <v>1</v>
      </c>
      <c r="L1007" s="30">
        <v>10</v>
      </c>
      <c r="M1007" s="29">
        <v>0.72726999999999997</v>
      </c>
      <c r="N1007" s="30">
        <v>51</v>
      </c>
      <c r="O1007" s="30">
        <v>47.64</v>
      </c>
      <c r="P1007" s="30">
        <v>508.83</v>
      </c>
      <c r="Q1007" s="30">
        <v>22.76</v>
      </c>
      <c r="R1007" s="38">
        <v>0.31369000000000002</v>
      </c>
      <c r="S1007" s="32">
        <v>0</v>
      </c>
      <c r="T1007" s="29">
        <v>0.80762999999999996</v>
      </c>
      <c r="U1007" s="29">
        <v>-0.32599</v>
      </c>
      <c r="V1007" s="29">
        <v>0.47059000000000001</v>
      </c>
      <c r="W1007" s="29">
        <v>0.11765</v>
      </c>
      <c r="X1007" s="30">
        <v>35.950000000000003</v>
      </c>
      <c r="Y1007" s="29">
        <v>0.42831000000000002</v>
      </c>
      <c r="Z1007" s="29">
        <v>0.41483999999999999</v>
      </c>
      <c r="AA1007" s="29">
        <v>0.32</v>
      </c>
      <c r="AB1007" s="30">
        <v>17</v>
      </c>
      <c r="AC1007" s="29">
        <v>0.46666999999999997</v>
      </c>
      <c r="AD1007" s="30">
        <v>51</v>
      </c>
      <c r="AE1007" s="29">
        <v>0.15686</v>
      </c>
      <c r="AF1007" s="33">
        <v>1.054</v>
      </c>
      <c r="AG1007" s="33">
        <v>1.0629999999999999</v>
      </c>
      <c r="AH1007" s="33">
        <v>1.0860000000000001</v>
      </c>
      <c r="AI1007" s="33">
        <v>1.8580000000000001</v>
      </c>
      <c r="AJ1007" s="33">
        <v>1.151</v>
      </c>
      <c r="AK1007" s="34">
        <v>2</v>
      </c>
      <c r="AL1007" s="29">
        <v>1.9609999999999999E-2</v>
      </c>
      <c r="AM1007" s="29">
        <v>1.9609999999999999E-2</v>
      </c>
      <c r="AN1007" s="50">
        <v>38776</v>
      </c>
      <c r="AO1007" s="30">
        <v>759.6</v>
      </c>
      <c r="AP1007" s="29">
        <v>0.88144999999999996</v>
      </c>
      <c r="AQ1007" s="29">
        <v>1</v>
      </c>
      <c r="AR1007" s="29">
        <v>0.124</v>
      </c>
      <c r="AS1007" s="54">
        <v>28</v>
      </c>
      <c r="AT1007" s="29">
        <v>3.5709999999999999E-2</v>
      </c>
      <c r="AU1007" s="29">
        <v>0.16511999999999999</v>
      </c>
      <c r="AV1007" s="54">
        <v>29</v>
      </c>
      <c r="AW1007" s="29">
        <v>0</v>
      </c>
    </row>
    <row r="1008" spans="1:49" x14ac:dyDescent="0.2">
      <c r="A1008" s="17" t="str">
        <f t="shared" si="24"/>
        <v>UCM</v>
      </c>
      <c r="B1008" s="17" t="str">
        <f>IF(AND(OR(NOT(IsForecastDateRestricted),AND(D1008&gt;=StartDate,D1008&lt;=EndDate)),OR(NOT(IsTargetDateRestricted),AND(F1008&gt;=FirstTargetDate,F1008&lt;=EndTargetDate)),
OR(AND(Is1Week,E1008="1 wk ahead inc death"),AND(Is2Week,E1008="2 wk ahead inc death"),AND(Is3Week,E1008="3 wk ahead inc death"),AND(Is4Week,E1008="4 wk ahead inc death")),
OR(NOT(IsActiveModelsOnly),_xlfn.XLOOKUP(C1008,'Model Analyzer'!B$4:B$100,'Model Analyzer'!C$4:C$100))),EvalData!C1008,"NA")</f>
        <v>UCM</v>
      </c>
      <c r="C1008" s="17" t="s">
        <v>48</v>
      </c>
      <c r="D1008" s="36" t="d">
        <v>2020-08-31</v>
      </c>
      <c r="E1008" s="17" t="s">
        <v>11</v>
      </c>
      <c r="F1008" s="36" t="d">
        <v>2020-09-05</v>
      </c>
      <c r="G1008" s="30">
        <v>-1211</v>
      </c>
      <c r="H1008" s="32">
        <v>-0.22900000000000001</v>
      </c>
      <c r="I1008" s="28">
        <v>-0.20438999999999999</v>
      </c>
      <c r="J1008" s="28">
        <v>-0.25689000000000001</v>
      </c>
      <c r="K1008" s="29">
        <v>0.75</v>
      </c>
      <c r="L1008" s="30">
        <v>29</v>
      </c>
      <c r="M1008" s="29">
        <v>0.15151999999999999</v>
      </c>
      <c r="O1008" s="30"/>
      <c r="P1008" s="30"/>
      <c r="Q1008" s="30"/>
      <c r="R1008" s="38"/>
    </row>
    <row r="1009" spans="1:49" x14ac:dyDescent="0.2">
      <c r="A1009" s="17" t="str">
        <f t="shared" si="24"/>
        <v>UGA-CEID</v>
      </c>
      <c r="B1009" s="17" t="str">
        <f>IF(AND(OR(NOT(IsForecastDateRestricted),AND(D1009&gt;=StartDate,D1009&lt;=EndDate)),OR(NOT(IsTargetDateRestricted),AND(F1009&gt;=FirstTargetDate,F1009&lt;=EndTargetDate)),
OR(AND(Is1Week,E1009="1 wk ahead inc death"),AND(Is2Week,E1009="2 wk ahead inc death"),AND(Is3Week,E1009="3 wk ahead inc death"),AND(Is4Week,E1009="4 wk ahead inc death")),
OR(NOT(IsActiveModelsOnly),_xlfn.XLOOKUP(C1009,'Model Analyzer'!B$4:B$100,'Model Analyzer'!C$4:C$100))),EvalData!C1009,"NA")</f>
        <v>UGA-CEID</v>
      </c>
      <c r="C1009" s="17" t="s">
        <v>50</v>
      </c>
      <c r="D1009" s="36" t="d">
        <v>2020-08-31</v>
      </c>
      <c r="E1009" s="17" t="s">
        <v>11</v>
      </c>
      <c r="F1009" s="36" t="d">
        <v>2020-09-05</v>
      </c>
      <c r="G1009" s="30">
        <v>509</v>
      </c>
      <c r="H1009" s="32">
        <v>8.2000000000000003E-2</v>
      </c>
      <c r="I1009" s="28">
        <v>8.591E-2</v>
      </c>
      <c r="J1009" s="28">
        <v>8.591E-2</v>
      </c>
      <c r="K1009" s="29">
        <v>0.9</v>
      </c>
      <c r="L1009" s="30">
        <v>18</v>
      </c>
      <c r="M1009" s="29">
        <v>0.48485</v>
      </c>
      <c r="N1009" s="30">
        <v>51</v>
      </c>
      <c r="O1009" s="30">
        <v>35.229999999999997</v>
      </c>
      <c r="P1009" s="30">
        <v>572.77</v>
      </c>
      <c r="Q1009" s="30">
        <v>25.16</v>
      </c>
      <c r="R1009" s="38">
        <v>0.28083000000000002</v>
      </c>
      <c r="S1009" s="32">
        <v>8.1680000000000003E-2</v>
      </c>
      <c r="T1009" s="29">
        <v>0.55691999999999997</v>
      </c>
      <c r="U1009" s="29">
        <v>-2.4930000000000001E-2</v>
      </c>
      <c r="V1009" s="29">
        <v>0.50980000000000003</v>
      </c>
      <c r="W1009" s="29">
        <v>0.11765</v>
      </c>
      <c r="X1009" s="30">
        <v>40.99</v>
      </c>
      <c r="Y1009" s="29">
        <v>0.41132000000000002</v>
      </c>
      <c r="Z1009" s="29">
        <v>0.35616999999999999</v>
      </c>
      <c r="AA1009" s="29">
        <v>0.28499999999999998</v>
      </c>
      <c r="AB1009" s="30">
        <v>19</v>
      </c>
      <c r="AC1009" s="29">
        <v>0.4</v>
      </c>
      <c r="AD1009" s="30">
        <v>51</v>
      </c>
      <c r="AE1009" s="29">
        <v>0.88234999999999997</v>
      </c>
      <c r="AF1009" s="33">
        <v>1.728</v>
      </c>
      <c r="AG1009" s="33">
        <v>2.012</v>
      </c>
      <c r="AH1009" s="33">
        <v>3.3170000000000002</v>
      </c>
      <c r="AI1009" s="33">
        <v>18.225000000000001</v>
      </c>
      <c r="AJ1009" s="33">
        <v>14.295</v>
      </c>
      <c r="AK1009" s="34">
        <v>28</v>
      </c>
      <c r="AL1009" s="29">
        <v>0.13725000000000001</v>
      </c>
      <c r="AM1009" s="29">
        <v>0.25490000000000002</v>
      </c>
      <c r="AN1009" s="50">
        <v>9716</v>
      </c>
      <c r="AO1009" s="30">
        <v>137.80000000000001</v>
      </c>
      <c r="AP1009" s="29">
        <v>0.42452000000000001</v>
      </c>
      <c r="AQ1009" s="29">
        <v>0.88626000000000005</v>
      </c>
      <c r="AR1009" s="29">
        <v>0.51600000000000001</v>
      </c>
      <c r="AS1009" s="54">
        <v>11</v>
      </c>
      <c r="AT1009" s="29">
        <v>0.64285999999999999</v>
      </c>
      <c r="AU1009" s="29">
        <v>0.91586000000000001</v>
      </c>
      <c r="AV1009" s="54">
        <v>9</v>
      </c>
      <c r="AW1009" s="29">
        <v>0.71428999999999998</v>
      </c>
    </row>
    <row r="1010" spans="1:49" x14ac:dyDescent="0.2">
      <c r="A1010" s="17" t="str">
        <f t="shared" si="24"/>
        <v>UM</v>
      </c>
      <c r="B1010" s="17" t="str">
        <f>IF(AND(OR(NOT(IsForecastDateRestricted),AND(D1010&gt;=StartDate,D1010&lt;=EndDate)),OR(NOT(IsTargetDateRestricted),AND(F1010&gt;=FirstTargetDate,F1010&lt;=EndTargetDate)),
OR(AND(Is1Week,E1010="1 wk ahead inc death"),AND(Is2Week,E1010="2 wk ahead inc death"),AND(Is3Week,E1010="3 wk ahead inc death"),AND(Is4Week,E1010="4 wk ahead inc death")),
OR(NOT(IsActiveModelsOnly),_xlfn.XLOOKUP(C1010,'Model Analyzer'!B$4:B$100,'Model Analyzer'!C$4:C$100))),EvalData!C1010,"NA")</f>
        <v>UM</v>
      </c>
      <c r="C1010" s="17" t="s">
        <v>31</v>
      </c>
      <c r="D1010" s="36" t="d">
        <v>2020-08-31</v>
      </c>
      <c r="E1010" s="17" t="s">
        <v>11</v>
      </c>
      <c r="F1010" s="36" t="d">
        <v>2020-09-05</v>
      </c>
      <c r="G1010" s="30">
        <v>-492</v>
      </c>
      <c r="H1010" s="32">
        <v>-8.6999999999999994E-2</v>
      </c>
      <c r="I1010" s="28">
        <v>-8.3040000000000003E-2</v>
      </c>
      <c r="J1010" s="28">
        <v>-9.0560000000000002E-2</v>
      </c>
      <c r="K1010" s="29">
        <v>0.9</v>
      </c>
      <c r="L1010" s="30">
        <v>20</v>
      </c>
      <c r="M1010" s="29">
        <v>0.42424000000000001</v>
      </c>
      <c r="N1010" s="30">
        <v>43</v>
      </c>
      <c r="O1010" s="30">
        <v>31.77</v>
      </c>
      <c r="P1010" s="30">
        <v>1389.2</v>
      </c>
      <c r="Q1010" s="30">
        <v>33.950000000000003</v>
      </c>
      <c r="R1010" s="38">
        <v>0.33700000000000002</v>
      </c>
      <c r="S1010" s="32">
        <v>-0.27711999999999998</v>
      </c>
      <c r="T1010" s="29">
        <v>1.31558</v>
      </c>
      <c r="U1010" s="29">
        <v>0.22977</v>
      </c>
      <c r="V1010" s="29">
        <v>0.37208999999999998</v>
      </c>
      <c r="W1010" s="29">
        <v>0.30232999999999999</v>
      </c>
      <c r="X1010" s="30">
        <v>60.07</v>
      </c>
      <c r="Y1010" s="29">
        <v>1.05437</v>
      </c>
      <c r="Z1010" s="29">
        <v>0.48089999999999999</v>
      </c>
      <c r="AA1010" s="29">
        <v>5.0999999999999997E-2</v>
      </c>
      <c r="AB1010" s="30">
        <v>30</v>
      </c>
      <c r="AC1010" s="29">
        <v>3.3329999999999999E-2</v>
      </c>
      <c r="AD1010" s="30">
        <v>43</v>
      </c>
      <c r="AE1010" s="29">
        <v>0.39534999999999998</v>
      </c>
      <c r="AF1010" s="33">
        <v>1.0940000000000001</v>
      </c>
      <c r="AG1010" s="33">
        <v>1.196</v>
      </c>
      <c r="AH1010" s="33">
        <v>1.456</v>
      </c>
      <c r="AI1010" s="33">
        <v>1.901</v>
      </c>
      <c r="AJ1010" s="33">
        <v>2</v>
      </c>
      <c r="AK1010" s="34">
        <v>3.2629999999999999</v>
      </c>
      <c r="AL1010" s="29">
        <v>2.3259999999999999E-2</v>
      </c>
      <c r="AM1010" s="29">
        <v>0</v>
      </c>
      <c r="AN1010" s="50">
        <v>32332</v>
      </c>
      <c r="AO1010" s="30">
        <v>1178.5999999999999</v>
      </c>
      <c r="AP1010" s="29">
        <v>0.75907999999999998</v>
      </c>
      <c r="AQ1010" s="29">
        <v>1</v>
      </c>
      <c r="AR1010" s="29">
        <v>0.33</v>
      </c>
      <c r="AS1010" s="54">
        <v>22</v>
      </c>
      <c r="AT1010" s="29">
        <v>0.25</v>
      </c>
      <c r="AU1010" s="29">
        <v>0.35088000000000003</v>
      </c>
      <c r="AV1010" s="54">
        <v>26</v>
      </c>
      <c r="AW1010" s="29">
        <v>0.10714</v>
      </c>
    </row>
    <row r="1011" spans="1:49" x14ac:dyDescent="0.2">
      <c r="A1011" s="17" t="str">
        <f t="shared" si="24"/>
        <v>UMass-MB</v>
      </c>
      <c r="B1011" s="17" t="str">
        <f>IF(AND(OR(NOT(IsForecastDateRestricted),AND(D1011&gt;=StartDate,D1011&lt;=EndDate)),OR(NOT(IsTargetDateRestricted),AND(F1011&gt;=FirstTargetDate,F1011&lt;=EndTargetDate)),
OR(AND(Is1Week,E1011="1 wk ahead inc death"),AND(Is2Week,E1011="2 wk ahead inc death"),AND(Is3Week,E1011="3 wk ahead inc death"),AND(Is4Week,E1011="4 wk ahead inc death")),
OR(NOT(IsActiveModelsOnly),_xlfn.XLOOKUP(C1011,'Model Analyzer'!B$4:B$100,'Model Analyzer'!C$4:C$100))),EvalData!C1011,"NA")</f>
        <v>UMass-MB</v>
      </c>
      <c r="C1011" s="17" t="s">
        <v>32</v>
      </c>
      <c r="D1011" s="36" t="d">
        <v>2020-08-31</v>
      </c>
      <c r="E1011" s="17" t="s">
        <v>11</v>
      </c>
      <c r="F1011" s="36" t="d">
        <v>2020-09-05</v>
      </c>
      <c r="G1011" s="26">
        <v>-286</v>
      </c>
      <c r="H1011" s="27">
        <v>-4.9000000000000002E-2</v>
      </c>
      <c r="I1011" s="28">
        <v>-4.827E-2</v>
      </c>
      <c r="J1011" s="28">
        <v>-5.0720000000000001E-2</v>
      </c>
      <c r="K1011" s="29">
        <v>1</v>
      </c>
      <c r="L1011" s="30">
        <v>14</v>
      </c>
      <c r="M1011" s="29">
        <v>0.60606000000000004</v>
      </c>
      <c r="N1011" s="30">
        <v>51</v>
      </c>
      <c r="O1011" s="26">
        <v>12.31</v>
      </c>
      <c r="P1011" s="26">
        <v>270.25</v>
      </c>
      <c r="Q1011" s="26">
        <v>17.100000000000001</v>
      </c>
      <c r="R1011" s="31">
        <v>0.21426000000000001</v>
      </c>
      <c r="S1011" s="32">
        <v>-3.7519999999999998E-2</v>
      </c>
      <c r="T1011" s="29">
        <v>0.51019000000000003</v>
      </c>
      <c r="U1011" s="29">
        <v>-7.3870000000000005E-2</v>
      </c>
      <c r="V1011" s="29">
        <v>0.56862999999999997</v>
      </c>
      <c r="W1011" s="29">
        <v>9.8040000000000002E-2</v>
      </c>
      <c r="X1011" s="30">
        <v>30.49</v>
      </c>
      <c r="Y1011" s="29">
        <v>0.37462000000000001</v>
      </c>
      <c r="Z1011" s="29">
        <v>0.30396000000000001</v>
      </c>
      <c r="AA1011" s="29">
        <v>0.63200000000000001</v>
      </c>
      <c r="AB1011" s="30">
        <v>3</v>
      </c>
      <c r="AC1011" s="29">
        <v>0.93332999999999999</v>
      </c>
      <c r="AD1011" s="30">
        <v>51</v>
      </c>
      <c r="AE1011" s="29">
        <v>0.94118000000000002</v>
      </c>
      <c r="AF1011" s="33">
        <v>2.714</v>
      </c>
      <c r="AG1011" s="33">
        <v>3.1520000000000001</v>
      </c>
      <c r="AH1011" s="33">
        <v>4</v>
      </c>
      <c r="AI1011" s="33">
        <v>5.39</v>
      </c>
      <c r="AJ1011" s="33">
        <v>5.3920000000000003</v>
      </c>
      <c r="AK1011" s="34">
        <v>10</v>
      </c>
      <c r="AL1011" s="29">
        <v>0.19608</v>
      </c>
      <c r="AM1011" s="29">
        <v>9.8040000000000002E-2</v>
      </c>
      <c r="AN1011" s="50">
        <v>7860</v>
      </c>
      <c r="AO1011" s="30">
        <v>125.8</v>
      </c>
      <c r="AP1011" s="29">
        <v>0.38643</v>
      </c>
      <c r="AQ1011" s="29">
        <v>0.80674999999999997</v>
      </c>
      <c r="AR1011" s="29">
        <v>0.68100000000000005</v>
      </c>
      <c r="AS1011" s="54">
        <v>4</v>
      </c>
      <c r="AT1011" s="29">
        <v>0.89285999999999999</v>
      </c>
      <c r="AU1011" s="29">
        <v>0.95337000000000005</v>
      </c>
      <c r="AV1011" s="54">
        <v>3</v>
      </c>
      <c r="AW1011" s="29">
        <v>0.92857000000000001</v>
      </c>
    </row>
    <row r="1012" spans="1:49" x14ac:dyDescent="0.2">
      <c r="A1012" s="17" t="str">
        <f t="shared" si="24"/>
        <v>USC</v>
      </c>
      <c r="B1012" s="17" t="str">
        <f>IF(AND(OR(NOT(IsForecastDateRestricted),AND(D1012&gt;=StartDate,D1012&lt;=EndDate)),OR(NOT(IsTargetDateRestricted),AND(F1012&gt;=FirstTargetDate,F1012&lt;=EndTargetDate)),
OR(AND(Is1Week,E1012="1 wk ahead inc death"),AND(Is2Week,E1012="2 wk ahead inc death"),AND(Is3Week,E1012="3 wk ahead inc death"),AND(Is4Week,E1012="4 wk ahead inc death")),
OR(NOT(IsActiveModelsOnly),_xlfn.XLOOKUP(C1012,'Model Analyzer'!B$4:B$100,'Model Analyzer'!C$4:C$100))),EvalData!C1012,"NA")</f>
        <v>USC</v>
      </c>
      <c r="C1012" s="17" t="s">
        <v>33</v>
      </c>
      <c r="D1012" s="36" t="d">
        <v>2020-08-31</v>
      </c>
      <c r="E1012" s="17" t="s">
        <v>11</v>
      </c>
      <c r="F1012" s="36" t="d">
        <v>2020-09-05</v>
      </c>
      <c r="G1012" s="30">
        <v>303</v>
      </c>
      <c r="H1012" s="32">
        <v>0.05</v>
      </c>
      <c r="I1012" s="28">
        <v>5.1139999999999998E-2</v>
      </c>
      <c r="J1012" s="28">
        <v>5.1139999999999998E-2</v>
      </c>
      <c r="K1012" s="29">
        <v>1</v>
      </c>
      <c r="L1012" s="30">
        <v>15</v>
      </c>
      <c r="M1012" s="29">
        <v>0.57576000000000005</v>
      </c>
      <c r="N1012" s="30">
        <v>51</v>
      </c>
      <c r="O1012" s="30">
        <v>30.78</v>
      </c>
      <c r="P1012" s="30">
        <v>324.75</v>
      </c>
      <c r="Q1012" s="30">
        <v>17.899999999999999</v>
      </c>
      <c r="R1012" s="38">
        <v>0.22377</v>
      </c>
      <c r="S1012" s="32">
        <v>0</v>
      </c>
      <c r="T1012" s="29">
        <v>0.43370999999999998</v>
      </c>
      <c r="U1012" s="29">
        <v>0.10779</v>
      </c>
      <c r="V1012" s="29">
        <v>0.56862999999999997</v>
      </c>
      <c r="W1012" s="29">
        <v>5.8819999999999997E-2</v>
      </c>
      <c r="X1012" s="30">
        <v>27.92</v>
      </c>
      <c r="Y1012" s="29">
        <v>0.41237000000000001</v>
      </c>
      <c r="Z1012" s="29">
        <v>0.31333</v>
      </c>
      <c r="AA1012" s="29">
        <v>0.53800000000000003</v>
      </c>
      <c r="AB1012" s="30">
        <v>8</v>
      </c>
      <c r="AC1012" s="29">
        <v>0.76666999999999996</v>
      </c>
    </row>
    <row r="1013" spans="1:49" x14ac:dyDescent="0.2">
      <c r="A1013" s="17" t="str">
        <f t="shared" si="24"/>
        <v>YYG</v>
      </c>
      <c r="B1013" s="17" t="str">
        <f>IF(AND(OR(NOT(IsForecastDateRestricted),AND(D1013&gt;=StartDate,D1013&lt;=EndDate)),OR(NOT(IsTargetDateRestricted),AND(F1013&gt;=FirstTargetDate,F1013&lt;=EndTargetDate)),
OR(AND(Is1Week,E1013="1 wk ahead inc death"),AND(Is2Week,E1013="2 wk ahead inc death"),AND(Is3Week,E1013="3 wk ahead inc death"),AND(Is4Week,E1013="4 wk ahead inc death")),
OR(NOT(IsActiveModelsOnly),_xlfn.XLOOKUP(C1013,'Model Analyzer'!B$4:B$100,'Model Analyzer'!C$4:C$100))),EvalData!C1013,"NA")</f>
        <v>YYG</v>
      </c>
      <c r="C1013" s="17" t="s">
        <v>35</v>
      </c>
      <c r="D1013" s="36" t="d">
        <v>2020-08-31</v>
      </c>
      <c r="E1013" s="17" t="s">
        <v>11</v>
      </c>
      <c r="F1013" s="36" t="d">
        <v>2020-09-05</v>
      </c>
      <c r="G1013" s="30">
        <v>-74</v>
      </c>
      <c r="H1013" s="32">
        <v>-1.2999999999999999E-2</v>
      </c>
      <c r="I1013" s="28">
        <v>-1.2489999999999999E-2</v>
      </c>
      <c r="J1013" s="28">
        <v>-1.265E-2</v>
      </c>
      <c r="K1013" s="29">
        <v>1</v>
      </c>
      <c r="L1013" s="30">
        <v>5</v>
      </c>
      <c r="M1013" s="29">
        <v>0.87878999999999996</v>
      </c>
      <c r="N1013" s="30">
        <v>51</v>
      </c>
      <c r="O1013" s="30">
        <v>13.59</v>
      </c>
      <c r="P1013" s="30">
        <v>364.28</v>
      </c>
      <c r="Q1013" s="30">
        <v>15.22</v>
      </c>
      <c r="R1013" s="38">
        <v>0.21826999999999999</v>
      </c>
      <c r="S1013" s="32">
        <v>-3.4959999999999998E-2</v>
      </c>
      <c r="T1013" s="29">
        <v>0.58191000000000004</v>
      </c>
      <c r="U1013" s="29">
        <v>0.20383000000000001</v>
      </c>
      <c r="V1013" s="29">
        <v>0.50980000000000003</v>
      </c>
      <c r="W1013" s="29">
        <v>9.8040000000000002E-2</v>
      </c>
      <c r="X1013" s="30">
        <v>21.75</v>
      </c>
      <c r="Y1013" s="29">
        <v>0.55049999999999999</v>
      </c>
      <c r="Z1013" s="29">
        <v>0.34827999999999998</v>
      </c>
      <c r="AA1013" s="29">
        <v>0.6</v>
      </c>
      <c r="AB1013" s="30">
        <v>5</v>
      </c>
      <c r="AC1013" s="29">
        <v>0.86667000000000005</v>
      </c>
      <c r="AD1013" s="30">
        <v>51</v>
      </c>
      <c r="AE1013" s="29">
        <v>0.94118000000000002</v>
      </c>
      <c r="AF1013" s="33">
        <v>2.2559999999999998</v>
      </c>
      <c r="AG1013" s="33">
        <v>2.5259999999999998</v>
      </c>
      <c r="AH1013" s="33">
        <v>3.75</v>
      </c>
      <c r="AI1013" s="33">
        <v>17.725999999999999</v>
      </c>
      <c r="AJ1013" s="33">
        <v>19.648</v>
      </c>
      <c r="AK1013" s="34">
        <v>35.143000000000001</v>
      </c>
      <c r="AL1013" s="29">
        <v>9.8040000000000002E-2</v>
      </c>
      <c r="AM1013" s="29">
        <v>0.31373000000000001</v>
      </c>
      <c r="AN1013" s="50">
        <v>7763</v>
      </c>
      <c r="AO1013" s="30">
        <v>143</v>
      </c>
      <c r="AP1013" s="29">
        <v>0.35936000000000001</v>
      </c>
      <c r="AQ1013" s="29">
        <v>0.75022999999999995</v>
      </c>
      <c r="AR1013" s="29">
        <v>0.55700000000000005</v>
      </c>
      <c r="AS1013" s="54">
        <v>10</v>
      </c>
      <c r="AT1013" s="29">
        <v>0.67857000000000001</v>
      </c>
      <c r="AU1013" s="29">
        <v>0.92832999999999999</v>
      </c>
      <c r="AV1013" s="54">
        <v>7</v>
      </c>
      <c r="AW1013" s="29">
        <v>0.78571000000000002</v>
      </c>
    </row>
    <row r="1014" spans="1:49" x14ac:dyDescent="0.2">
      <c r="A1014" s="17" t="str">
        <f t="shared" si="24"/>
        <v>Baseline</v>
      </c>
      <c r="B1014" s="17" t="str">
        <f>IF(AND(OR(NOT(IsForecastDateRestricted),AND(D1014&gt;=StartDate,D1014&lt;=EndDate)),OR(NOT(IsTargetDateRestricted),AND(F1014&gt;=FirstTargetDate,F1014&lt;=EndTargetDate)),
OR(AND(Is1Week,E1014="1 wk ahead inc death"),AND(Is2Week,E1014="2 wk ahead inc death"),AND(Is3Week,E1014="3 wk ahead inc death"),AND(Is4Week,E1014="4 wk ahead inc death")),
OR(NOT(IsActiveModelsOnly),_xlfn.XLOOKUP(C1014,'Model Analyzer'!B$4:B$100,'Model Analyzer'!C$4:C$100))),EvalData!C1014,"NA")</f>
        <v>Baseline</v>
      </c>
      <c r="C1014" s="17" t="s">
        <v>12</v>
      </c>
      <c r="D1014" s="36" t="d">
        <v>2020-08-31</v>
      </c>
      <c r="E1014" s="17" t="s">
        <v>36</v>
      </c>
      <c r="F1014" s="36" t="d">
        <v>2020-09-12</v>
      </c>
      <c r="G1014" s="30">
        <v>2070</v>
      </c>
      <c r="H1014" s="32">
        <v>0.17199999999999999</v>
      </c>
      <c r="I1014" s="28">
        <v>0.18720999999999999</v>
      </c>
      <c r="J1014" s="28">
        <v>0.18720999999999999</v>
      </c>
      <c r="K1014" s="29">
        <v>0.75</v>
      </c>
      <c r="L1014" s="30">
        <v>24</v>
      </c>
      <c r="M1014" s="29">
        <v>0.30303000000000002</v>
      </c>
      <c r="N1014" s="30">
        <v>51</v>
      </c>
      <c r="O1014" s="30">
        <v>7.91</v>
      </c>
      <c r="P1014" s="30">
        <v>1107.28</v>
      </c>
      <c r="Q1014" s="30">
        <v>58</v>
      </c>
      <c r="R1014" s="38">
        <v>0.24579999999999999</v>
      </c>
      <c r="S1014" s="32">
        <v>0.11416999999999999</v>
      </c>
      <c r="T1014" s="29">
        <v>0.40704000000000001</v>
      </c>
      <c r="U1014" s="29">
        <v>6.9139999999999993E-2</v>
      </c>
      <c r="V1014" s="29">
        <v>0.41176000000000001</v>
      </c>
      <c r="W1014" s="29">
        <v>3.9219999999999998E-2</v>
      </c>
      <c r="X1014" s="30">
        <v>119.49</v>
      </c>
      <c r="Y1014" s="29">
        <v>0.32819999999999999</v>
      </c>
      <c r="Z1014" s="29">
        <v>0.29397000000000001</v>
      </c>
      <c r="AA1014" s="29">
        <v>0.40300000000000002</v>
      </c>
      <c r="AB1014" s="30">
        <v>15</v>
      </c>
      <c r="AC1014" s="29">
        <v>0.53332999999999997</v>
      </c>
      <c r="AD1014" s="30">
        <v>51</v>
      </c>
      <c r="AE1014" s="29">
        <v>0.96077999999999997</v>
      </c>
      <c r="AF1014" s="33">
        <v>3.8260000000000001</v>
      </c>
      <c r="AG1014" s="33">
        <v>3.9420000000000002</v>
      </c>
      <c r="AH1014" s="33">
        <v>3.992</v>
      </c>
      <c r="AI1014" s="33">
        <v>3.871</v>
      </c>
      <c r="AJ1014" s="33">
        <v>4</v>
      </c>
      <c r="AK1014" s="34">
        <v>4</v>
      </c>
      <c r="AL1014" s="29">
        <v>0</v>
      </c>
      <c r="AM1014" s="29">
        <v>0</v>
      </c>
      <c r="AN1014" s="50">
        <v>21493</v>
      </c>
      <c r="AO1014" s="30">
        <v>126.4</v>
      </c>
      <c r="AP1014" s="29">
        <v>0.41599000000000003</v>
      </c>
      <c r="AQ1014" s="29">
        <v>0.86846000000000001</v>
      </c>
      <c r="AR1014" s="29">
        <v>1</v>
      </c>
      <c r="AS1014" s="54">
        <v>1</v>
      </c>
      <c r="AT1014" s="29">
        <v>1</v>
      </c>
      <c r="AU1014" s="29">
        <v>0.98270000000000002</v>
      </c>
      <c r="AV1014" s="54">
        <v>1</v>
      </c>
      <c r="AW1014" s="29">
        <v>1</v>
      </c>
    </row>
    <row r="1015" spans="1:49" x14ac:dyDescent="0.2">
      <c r="A1015" s="17" t="str">
        <f t="shared" si="24"/>
        <v>CMU</v>
      </c>
      <c r="B1015" s="17" t="str">
        <f>IF(AND(OR(NOT(IsForecastDateRestricted),AND(D1015&gt;=StartDate,D1015&lt;=EndDate)),OR(NOT(IsTargetDateRestricted),AND(F1015&gt;=FirstTargetDate,F1015&lt;=EndTargetDate)),
OR(AND(Is1Week,E1015="1 wk ahead inc death"),AND(Is2Week,E1015="2 wk ahead inc death"),AND(Is3Week,E1015="3 wk ahead inc death"),AND(Is4Week,E1015="4 wk ahead inc death")),
OR(NOT(IsActiveModelsOnly),_xlfn.XLOOKUP(C1015,'Model Analyzer'!B$4:B$100,'Model Analyzer'!C$4:C$100))),EvalData!C1015,"NA")</f>
        <v>CMU</v>
      </c>
      <c r="C1015" s="17" t="s">
        <v>43</v>
      </c>
      <c r="D1015" s="36" t="d">
        <v>2020-08-31</v>
      </c>
      <c r="E1015" s="17" t="s">
        <v>36</v>
      </c>
      <c r="F1015" s="36" t="d">
        <v>2020-09-12</v>
      </c>
      <c r="G1015" s="30"/>
      <c r="H1015" s="32"/>
      <c r="N1015" s="30">
        <v>50</v>
      </c>
      <c r="O1015" s="30">
        <v>9.85</v>
      </c>
      <c r="P1015" s="30">
        <v>349.83</v>
      </c>
      <c r="Q1015" s="30">
        <v>26.82</v>
      </c>
      <c r="R1015" s="38">
        <v>0.17205999999999999</v>
      </c>
      <c r="S1015" s="32">
        <v>0</v>
      </c>
      <c r="T1015" s="29">
        <v>0.27678000000000003</v>
      </c>
      <c r="U1015" s="29">
        <v>4.487E-2</v>
      </c>
      <c r="V1015" s="29">
        <v>0.57999999999999996</v>
      </c>
      <c r="W1015" s="29">
        <v>0.04</v>
      </c>
      <c r="X1015" s="30">
        <v>43.11</v>
      </c>
      <c r="Y1015" s="29">
        <v>0.25942999999999999</v>
      </c>
      <c r="Z1015" s="29">
        <v>0.25749</v>
      </c>
      <c r="AA1015" s="29">
        <v>0.72299999999999998</v>
      </c>
      <c r="AB1015" s="30">
        <v>3</v>
      </c>
      <c r="AC1015" s="29">
        <v>0.93332999999999999</v>
      </c>
      <c r="AD1015" s="30">
        <v>50</v>
      </c>
      <c r="AE1015" s="29">
        <v>0.86</v>
      </c>
      <c r="AF1015" s="33">
        <v>1.581</v>
      </c>
      <c r="AG1015" s="33">
        <v>1.9019999999999999</v>
      </c>
      <c r="AH1015" s="33">
        <v>2.907</v>
      </c>
      <c r="AI1015" s="33">
        <v>41.838999999999999</v>
      </c>
      <c r="AJ1015" s="33">
        <v>6.3250000000000002</v>
      </c>
      <c r="AK1015" s="34">
        <v>42.62</v>
      </c>
      <c r="AL1015" s="29">
        <v>0.1</v>
      </c>
      <c r="AM1015" s="29">
        <v>0.2</v>
      </c>
      <c r="AN1015" s="50">
        <v>14073</v>
      </c>
      <c r="AO1015" s="30">
        <v>104.5</v>
      </c>
      <c r="AP1015" s="29">
        <v>0.47311999999999999</v>
      </c>
      <c r="AQ1015" s="29">
        <v>0.98772000000000004</v>
      </c>
      <c r="AR1015" s="29">
        <v>0.57799999999999996</v>
      </c>
      <c r="AS1015" s="54">
        <v>9</v>
      </c>
      <c r="AT1015" s="29">
        <v>0.71428999999999998</v>
      </c>
      <c r="AU1015" s="29">
        <v>0.88736999999999999</v>
      </c>
      <c r="AV1015" s="54">
        <v>9</v>
      </c>
      <c r="AW1015" s="29">
        <v>0.71428999999999998</v>
      </c>
    </row>
    <row r="1016" spans="1:49" x14ac:dyDescent="0.2">
      <c r="A1016" s="17" t="str">
        <f t="shared" si="24"/>
        <v>Columbia</v>
      </c>
      <c r="B1016" s="17" t="str">
        <f>IF(AND(OR(NOT(IsForecastDateRestricted),AND(D1016&gt;=StartDate,D1016&lt;=EndDate)),OR(NOT(IsTargetDateRestricted),AND(F1016&gt;=FirstTargetDate,F1016&lt;=EndTargetDate)),
OR(AND(Is1Week,E1016="1 wk ahead inc death"),AND(Is2Week,E1016="2 wk ahead inc death"),AND(Is3Week,E1016="3 wk ahead inc death"),AND(Is4Week,E1016="4 wk ahead inc death")),
OR(NOT(IsActiveModelsOnly),_xlfn.XLOOKUP(C1016,'Model Analyzer'!B$4:B$100,'Model Analyzer'!C$4:C$100))),EvalData!C1016,"NA")</f>
        <v>Columbia</v>
      </c>
      <c r="C1016" s="17" t="s">
        <v>13</v>
      </c>
      <c r="D1016" s="36" t="d">
        <v>2020-08-31</v>
      </c>
      <c r="E1016" s="17" t="s">
        <v>36</v>
      </c>
      <c r="F1016" s="36" t="d">
        <v>2020-09-12</v>
      </c>
      <c r="G1016" s="30">
        <v>-498</v>
      </c>
      <c r="H1016" s="32">
        <v>-4.5999999999999999E-2</v>
      </c>
      <c r="I1016" s="28">
        <v>-4.5039999999999997E-2</v>
      </c>
      <c r="J1016" s="28">
        <v>-4.7160000000000001E-2</v>
      </c>
      <c r="K1016" s="29">
        <v>1</v>
      </c>
      <c r="L1016" s="30">
        <v>10</v>
      </c>
      <c r="M1016" s="29">
        <v>0.72726999999999997</v>
      </c>
      <c r="N1016" s="30">
        <v>51</v>
      </c>
      <c r="O1016" s="30">
        <v>32.909999999999997</v>
      </c>
      <c r="P1016" s="30">
        <v>1203.27</v>
      </c>
      <c r="Q1016" s="30">
        <v>50.08</v>
      </c>
      <c r="R1016" s="38">
        <v>0.28190999999999999</v>
      </c>
      <c r="S1016" s="32">
        <v>2.8490000000000001E-2</v>
      </c>
      <c r="T1016" s="29">
        <v>0.99728000000000006</v>
      </c>
      <c r="U1016" s="29">
        <v>-0.5302</v>
      </c>
      <c r="V1016" s="29">
        <v>0.39216000000000001</v>
      </c>
      <c r="W1016" s="29">
        <v>0.17646999999999999</v>
      </c>
      <c r="X1016" s="30">
        <v>94.67</v>
      </c>
      <c r="Y1016" s="29">
        <v>0.42059000000000002</v>
      </c>
      <c r="Z1016" s="29">
        <v>0.46062999999999998</v>
      </c>
      <c r="AA1016" s="29">
        <v>0.23499999999999999</v>
      </c>
      <c r="AB1016" s="30">
        <v>24</v>
      </c>
      <c r="AC1016" s="29">
        <v>0.23333000000000001</v>
      </c>
      <c r="AD1016" s="30">
        <v>51</v>
      </c>
      <c r="AE1016" s="29">
        <v>0.96077999999999997</v>
      </c>
      <c r="AF1016" s="33">
        <v>3.5219999999999998</v>
      </c>
      <c r="AG1016" s="33">
        <v>4.6310000000000002</v>
      </c>
      <c r="AH1016" s="33">
        <v>5.7670000000000003</v>
      </c>
      <c r="AI1016" s="33">
        <v>40.411000000000001</v>
      </c>
      <c r="AJ1016" s="33">
        <v>40</v>
      </c>
      <c r="AK1016" s="34">
        <v>132</v>
      </c>
      <c r="AL1016" s="29">
        <v>0.35293999999999998</v>
      </c>
      <c r="AM1016" s="29">
        <v>0.41176000000000001</v>
      </c>
      <c r="AN1016" s="50">
        <v>16128</v>
      </c>
      <c r="AO1016" s="30">
        <v>152.9</v>
      </c>
      <c r="AP1016" s="29">
        <v>0.23572000000000001</v>
      </c>
      <c r="AQ1016" s="29">
        <v>0.49212</v>
      </c>
      <c r="AR1016" s="29">
        <v>0.20599999999999999</v>
      </c>
      <c r="AS1016" s="54">
        <v>23</v>
      </c>
      <c r="AT1016" s="29">
        <v>0.21429000000000001</v>
      </c>
      <c r="AU1016" s="29">
        <v>0.74204999999999999</v>
      </c>
      <c r="AV1016" s="54">
        <v>16</v>
      </c>
      <c r="AW1016" s="29">
        <v>0.46428999999999998</v>
      </c>
    </row>
    <row r="1017" spans="1:49" x14ac:dyDescent="0.2">
      <c r="A1017" s="17" t="str">
        <f t="shared" si="24"/>
        <v>Columbia-UNC</v>
      </c>
      <c r="B1017" s="17" t="str">
        <f>IF(AND(OR(NOT(IsForecastDateRestricted),AND(D1017&gt;=StartDate,D1017&lt;=EndDate)),OR(NOT(IsTargetDateRestricted),AND(F1017&gt;=FirstTargetDate,F1017&lt;=EndTargetDate)),
OR(AND(Is1Week,E1017="1 wk ahead inc death"),AND(Is2Week,E1017="2 wk ahead inc death"),AND(Is3Week,E1017="3 wk ahead inc death"),AND(Is4Week,E1017="4 wk ahead inc death")),
OR(NOT(IsActiveModelsOnly),_xlfn.XLOOKUP(C1017,'Model Analyzer'!B$4:B$100,'Model Analyzer'!C$4:C$100))),EvalData!C1017,"NA")</f>
        <v>Columbia-UNC</v>
      </c>
      <c r="C1017" s="17" t="s">
        <v>14</v>
      </c>
      <c r="D1017" s="36" t="d">
        <v>2020-08-31</v>
      </c>
      <c r="E1017" s="17" t="s">
        <v>36</v>
      </c>
      <c r="F1017" s="36" t="d">
        <v>2020-09-12</v>
      </c>
      <c r="G1017" s="30">
        <v>534</v>
      </c>
      <c r="H1017" s="32">
        <v>4.7E-2</v>
      </c>
      <c r="I1017" s="28">
        <v>4.8300000000000003E-2</v>
      </c>
      <c r="J1017" s="28">
        <v>4.8300000000000003E-2</v>
      </c>
      <c r="K1017" s="29">
        <v>1</v>
      </c>
      <c r="L1017" s="30">
        <v>11</v>
      </c>
      <c r="M1017" s="29">
        <v>0.69696999999999998</v>
      </c>
      <c r="O1017" s="30"/>
      <c r="P1017" s="30"/>
      <c r="Q1017" s="30"/>
      <c r="R1017" s="38"/>
    </row>
    <row r="1018" spans="1:49" x14ac:dyDescent="0.2">
      <c r="A1018" s="17" t="str">
        <f t="shared" si="24"/>
        <v>Covid19Sim</v>
      </c>
      <c r="B1018" s="17" t="str">
        <f>IF(AND(OR(NOT(IsForecastDateRestricted),AND(D1018&gt;=StartDate,D1018&lt;=EndDate)),OR(NOT(IsTargetDateRestricted),AND(F1018&gt;=FirstTargetDate,F1018&lt;=EndTargetDate)),
OR(AND(Is1Week,E1018="1 wk ahead inc death"),AND(Is2Week,E1018="2 wk ahead inc death"),AND(Is3Week,E1018="3 wk ahead inc death"),AND(Is4Week,E1018="4 wk ahead inc death")),
OR(NOT(IsActiveModelsOnly),_xlfn.XLOOKUP(C1018,'Model Analyzer'!B$4:B$100,'Model Analyzer'!C$4:C$100))),EvalData!C1018,"NA")</f>
        <v>Covid19Sim</v>
      </c>
      <c r="C1018" s="17" t="s">
        <v>39</v>
      </c>
      <c r="D1018" s="36" t="d">
        <v>2020-08-31</v>
      </c>
      <c r="E1018" s="17" t="s">
        <v>36</v>
      </c>
      <c r="F1018" s="36" t="d">
        <v>2020-09-12</v>
      </c>
      <c r="G1018" s="26">
        <v>1325</v>
      </c>
      <c r="H1018" s="27">
        <v>0.113</v>
      </c>
      <c r="I1018" s="28">
        <v>0.11983000000000001</v>
      </c>
      <c r="J1018" s="28">
        <v>0.11983000000000001</v>
      </c>
      <c r="K1018" s="29">
        <v>0.75</v>
      </c>
      <c r="L1018" s="30">
        <v>20</v>
      </c>
      <c r="M1018" s="29">
        <v>0.42424000000000001</v>
      </c>
      <c r="N1018" s="30">
        <v>51</v>
      </c>
      <c r="O1018" s="26">
        <v>4.29</v>
      </c>
      <c r="P1018" s="26">
        <v>569.58000000000004</v>
      </c>
      <c r="Q1018" s="26">
        <v>40.43</v>
      </c>
      <c r="R1018" s="31">
        <v>0.16824</v>
      </c>
      <c r="S1018" s="32">
        <v>0.10663</v>
      </c>
      <c r="T1018" s="29">
        <v>0.27262999999999998</v>
      </c>
      <c r="U1018" s="29">
        <v>0.13039999999999999</v>
      </c>
      <c r="V1018" s="29">
        <v>0.60784000000000005</v>
      </c>
      <c r="W1018" s="29">
        <v>1.9609999999999999E-2</v>
      </c>
      <c r="X1018" s="30">
        <v>86.66</v>
      </c>
      <c r="Y1018" s="29">
        <v>0.25206000000000001</v>
      </c>
      <c r="Z1018" s="29">
        <v>0.21876999999999999</v>
      </c>
      <c r="AA1018" s="29">
        <v>0.65100000000000002</v>
      </c>
      <c r="AB1018" s="30">
        <v>7</v>
      </c>
      <c r="AC1018" s="29">
        <v>0.8</v>
      </c>
      <c r="AD1018" s="30">
        <v>51</v>
      </c>
      <c r="AE1018" s="29">
        <v>0.66666999999999998</v>
      </c>
      <c r="AF1018" s="33">
        <v>1.252</v>
      </c>
      <c r="AG1018" s="33">
        <v>1.3680000000000001</v>
      </c>
      <c r="AH1018" s="33">
        <v>1.8360000000000001</v>
      </c>
      <c r="AI1018" s="33">
        <v>28.841999999999999</v>
      </c>
      <c r="AJ1018" s="33">
        <v>2.343</v>
      </c>
      <c r="AK1018" s="34">
        <v>4.3639999999999999</v>
      </c>
      <c r="AL1018" s="29">
        <v>5.8819999999999997E-2</v>
      </c>
      <c r="AM1018" s="29">
        <v>1.9609999999999999E-2</v>
      </c>
      <c r="AN1018" s="50">
        <v>34724</v>
      </c>
      <c r="AO1018" s="30">
        <v>204.8</v>
      </c>
      <c r="AP1018" s="29">
        <v>0.67918000000000001</v>
      </c>
      <c r="AQ1018" s="29">
        <v>1</v>
      </c>
      <c r="AR1018" s="29">
        <v>0.61899999999999999</v>
      </c>
      <c r="AS1018" s="54">
        <v>5</v>
      </c>
      <c r="AT1018" s="29">
        <v>0.85714000000000001</v>
      </c>
      <c r="AU1018" s="29">
        <v>0.70174999999999998</v>
      </c>
      <c r="AV1018" s="54">
        <v>18</v>
      </c>
      <c r="AW1018" s="29">
        <v>0.39285999999999999</v>
      </c>
    </row>
    <row r="1019" spans="1:49" x14ac:dyDescent="0.2">
      <c r="A1019" s="17" t="str">
        <f t="shared" si="24"/>
        <v>CovidComplete</v>
      </c>
      <c r="B1019" s="17" t="str">
        <f>IF(AND(OR(NOT(IsForecastDateRestricted),AND(D1019&gt;=StartDate,D1019&lt;=EndDate)),OR(NOT(IsTargetDateRestricted),AND(F1019&gt;=FirstTargetDate,F1019&lt;=EndTargetDate)),
OR(AND(Is1Week,E1019="1 wk ahead inc death"),AND(Is2Week,E1019="2 wk ahead inc death"),AND(Is3Week,E1019="3 wk ahead inc death"),AND(Is4Week,E1019="4 wk ahead inc death")),
OR(NOT(IsActiveModelsOnly),_xlfn.XLOOKUP(C1019,'Model Analyzer'!B$4:B$100,'Model Analyzer'!C$4:C$100))),EvalData!C1019,"NA")</f>
        <v>CovidComplete</v>
      </c>
      <c r="C1019" s="17" t="s">
        <v>51</v>
      </c>
      <c r="D1019" s="36" t="d">
        <v>2020-08-31</v>
      </c>
      <c r="E1019" s="17" t="s">
        <v>36</v>
      </c>
      <c r="F1019" s="36" t="d">
        <v>2020-09-12</v>
      </c>
      <c r="G1019" s="30">
        <v>339</v>
      </c>
      <c r="H1019" s="32">
        <v>0.03</v>
      </c>
      <c r="I1019" s="28">
        <v>3.066E-2</v>
      </c>
      <c r="J1019" s="28">
        <v>3.066E-2</v>
      </c>
      <c r="K1019" s="29">
        <v>1</v>
      </c>
      <c r="L1019" s="30">
        <v>5</v>
      </c>
      <c r="M1019" s="29">
        <v>0.87878999999999996</v>
      </c>
      <c r="N1019" s="30">
        <v>51</v>
      </c>
      <c r="O1019" s="30">
        <v>6.86</v>
      </c>
      <c r="P1019" s="30">
        <v>878.57</v>
      </c>
      <c r="Q1019" s="30">
        <v>48.47</v>
      </c>
      <c r="R1019" s="38">
        <v>0.22713</v>
      </c>
      <c r="S1019" s="32">
        <v>0.12482</v>
      </c>
      <c r="T1019" s="29">
        <v>0.37870999999999999</v>
      </c>
      <c r="U1019" s="29">
        <v>0.12620000000000001</v>
      </c>
      <c r="V1019" s="29">
        <v>0.50980000000000003</v>
      </c>
      <c r="W1019" s="29">
        <v>3.9219999999999998E-2</v>
      </c>
      <c r="X1019" s="30">
        <v>116.26</v>
      </c>
      <c r="Y1019" s="29">
        <v>0.35360999999999998</v>
      </c>
      <c r="Z1019" s="29">
        <v>0.31591000000000002</v>
      </c>
      <c r="AA1019" s="29">
        <v>0.47199999999999998</v>
      </c>
      <c r="AB1019" s="30">
        <v>11</v>
      </c>
      <c r="AC1019" s="29">
        <v>0.66666999999999998</v>
      </c>
      <c r="AD1019" s="30">
        <v>51</v>
      </c>
      <c r="AE1019" s="29">
        <v>0.98038999999999998</v>
      </c>
      <c r="AF1019" s="33">
        <v>3.077</v>
      </c>
      <c r="AG1019" s="33">
        <v>3.0840000000000001</v>
      </c>
      <c r="AH1019" s="33">
        <v>3.7629999999999999</v>
      </c>
      <c r="AI1019" s="33">
        <v>7.0860000000000003</v>
      </c>
      <c r="AJ1019" s="33">
        <v>6.1109999999999998</v>
      </c>
      <c r="AK1019" s="34">
        <v>18</v>
      </c>
      <c r="AL1019" s="29">
        <v>9.8040000000000002E-2</v>
      </c>
      <c r="AM1019" s="29">
        <v>0.19608</v>
      </c>
      <c r="AN1019" s="50">
        <v>15048</v>
      </c>
      <c r="AO1019" s="30">
        <v>185.8</v>
      </c>
      <c r="AP1019" s="29">
        <v>0.37009999999999998</v>
      </c>
      <c r="AQ1019" s="29">
        <v>0.77263999999999999</v>
      </c>
      <c r="AR1019" s="29">
        <v>0.72199999999999998</v>
      </c>
      <c r="AS1019" s="54">
        <v>2</v>
      </c>
      <c r="AT1019" s="29">
        <v>0.96428999999999998</v>
      </c>
      <c r="AU1019" s="29">
        <v>0.94830999999999999</v>
      </c>
      <c r="AV1019" s="54">
        <v>5</v>
      </c>
      <c r="AW1019" s="29">
        <v>0.85714000000000001</v>
      </c>
    </row>
    <row r="1020" spans="1:49" x14ac:dyDescent="0.2">
      <c r="A1020" s="17" t="str">
        <f t="shared" si="24"/>
        <v>DDS</v>
      </c>
      <c r="B1020" s="17" t="str">
        <f>IF(AND(OR(NOT(IsForecastDateRestricted),AND(D1020&gt;=StartDate,D1020&lt;=EndDate)),OR(NOT(IsTargetDateRestricted),AND(F1020&gt;=FirstTargetDate,F1020&lt;=EndTargetDate)),
OR(AND(Is1Week,E1020="1 wk ahead inc death"),AND(Is2Week,E1020="2 wk ahead inc death"),AND(Is3Week,E1020="3 wk ahead inc death"),AND(Is4Week,E1020="4 wk ahead inc death")),
OR(NOT(IsActiveModelsOnly),_xlfn.XLOOKUP(C1020,'Model Analyzer'!B$4:B$100,'Model Analyzer'!C$4:C$100))),EvalData!C1020,"NA")</f>
        <v>DDS</v>
      </c>
      <c r="C1020" s="17" t="s">
        <v>44</v>
      </c>
      <c r="D1020" s="36" t="d">
        <v>2020-08-31</v>
      </c>
      <c r="E1020" s="17" t="s">
        <v>36</v>
      </c>
      <c r="F1020" s="36" t="d">
        <v>2020-09-12</v>
      </c>
      <c r="G1020" s="30">
        <v>1398</v>
      </c>
      <c r="H1020" s="32">
        <v>0.11899999999999999</v>
      </c>
      <c r="I1020" s="28">
        <v>0.12644</v>
      </c>
      <c r="J1020" s="28">
        <v>0.12644</v>
      </c>
      <c r="K1020" s="29">
        <v>0.75</v>
      </c>
      <c r="L1020" s="30">
        <v>22</v>
      </c>
      <c r="M1020" s="29">
        <v>0.36364000000000002</v>
      </c>
      <c r="N1020" s="30">
        <v>51</v>
      </c>
      <c r="O1020" s="30">
        <v>5.97</v>
      </c>
      <c r="P1020" s="30">
        <v>777.79</v>
      </c>
      <c r="Q1020" s="30">
        <v>40.1</v>
      </c>
      <c r="R1020" s="38">
        <v>0.21207999999999999</v>
      </c>
      <c r="S1020" s="32">
        <v>0.11842999999999999</v>
      </c>
      <c r="T1020" s="29">
        <v>0.33833000000000002</v>
      </c>
      <c r="U1020" s="29">
        <v>0.16739999999999999</v>
      </c>
      <c r="V1020" s="29">
        <v>0.50980000000000003</v>
      </c>
      <c r="W1020" s="29">
        <v>1.9609999999999999E-2</v>
      </c>
      <c r="X1020" s="30">
        <v>81.37</v>
      </c>
      <c r="Y1020" s="29">
        <v>0.32951000000000003</v>
      </c>
      <c r="Z1020" s="29">
        <v>0.28619</v>
      </c>
      <c r="AA1020" s="29">
        <v>0.53300000000000003</v>
      </c>
      <c r="AB1020" s="30">
        <v>9</v>
      </c>
      <c r="AC1020" s="29">
        <v>0.73333000000000004</v>
      </c>
      <c r="AD1020" s="30">
        <v>51</v>
      </c>
      <c r="AE1020" s="29">
        <v>1</v>
      </c>
      <c r="AF1020" s="33">
        <v>3.0510000000000002</v>
      </c>
      <c r="AG1020" s="33">
        <v>3.2389999999999999</v>
      </c>
      <c r="AH1020" s="33">
        <v>3.871</v>
      </c>
      <c r="AI1020" s="33">
        <v>8.2579999999999991</v>
      </c>
      <c r="AJ1020" s="33">
        <v>7.82</v>
      </c>
      <c r="AK1020" s="34">
        <v>16.332999999999998</v>
      </c>
      <c r="AL1020" s="29">
        <v>0.21568999999999999</v>
      </c>
      <c r="AM1020" s="29">
        <v>0.19608</v>
      </c>
      <c r="AN1020" s="50">
        <v>15756</v>
      </c>
      <c r="AO1020" s="30">
        <v>105.6</v>
      </c>
      <c r="AP1020" s="29">
        <v>0.35004000000000002</v>
      </c>
      <c r="AQ1020" s="29">
        <v>0.73077999999999999</v>
      </c>
      <c r="AR1020" s="29">
        <v>0.61899999999999999</v>
      </c>
      <c r="AS1020" s="54">
        <v>5</v>
      </c>
      <c r="AT1020" s="29">
        <v>0.85714000000000001</v>
      </c>
      <c r="AU1020" s="29">
        <v>0.92752000000000001</v>
      </c>
      <c r="AV1020" s="54">
        <v>6</v>
      </c>
      <c r="AW1020" s="29">
        <v>0.82142999999999999</v>
      </c>
    </row>
    <row r="1021" spans="1:49" x14ac:dyDescent="0.2">
      <c r="A1021" s="17" t="str">
        <f t="shared" si="24"/>
        <v>Ensemble</v>
      </c>
      <c r="B1021" s="17" t="str">
        <f>IF(AND(OR(NOT(IsForecastDateRestricted),AND(D1021&gt;=StartDate,D1021&lt;=EndDate)),OR(NOT(IsTargetDateRestricted),AND(F1021&gt;=FirstTargetDate,F1021&lt;=EndTargetDate)),
OR(AND(Is1Week,E1021="1 wk ahead inc death"),AND(Is2Week,E1021="2 wk ahead inc death"),AND(Is3Week,E1021="3 wk ahead inc death"),AND(Is4Week,E1021="4 wk ahead inc death")),
OR(NOT(IsActiveModelsOnly),_xlfn.XLOOKUP(C1021,'Model Analyzer'!B$4:B$100,'Model Analyzer'!C$4:C$100))),EvalData!C1021,"NA")</f>
        <v>Ensemble</v>
      </c>
      <c r="C1021" s="17" t="s">
        <v>15</v>
      </c>
      <c r="D1021" s="36" t="d">
        <v>2020-08-31</v>
      </c>
      <c r="E1021" s="17" t="s">
        <v>36</v>
      </c>
      <c r="F1021" s="36" t="d">
        <v>2020-09-12</v>
      </c>
      <c r="G1021" s="30">
        <v>606</v>
      </c>
      <c r="H1021" s="32">
        <v>5.2999999999999999E-2</v>
      </c>
      <c r="I1021" s="28">
        <v>5.4809999999999998E-2</v>
      </c>
      <c r="J1021" s="28">
        <v>5.4809999999999998E-2</v>
      </c>
      <c r="K1021" s="29">
        <v>0.9</v>
      </c>
      <c r="L1021" s="30">
        <v>12</v>
      </c>
      <c r="M1021" s="29">
        <v>0.66666999999999998</v>
      </c>
      <c r="N1021" s="30">
        <v>51</v>
      </c>
      <c r="O1021" s="30">
        <v>3.26</v>
      </c>
      <c r="P1021" s="30">
        <v>263.08999999999997</v>
      </c>
      <c r="Q1021" s="30">
        <v>27.71</v>
      </c>
      <c r="R1021" s="38">
        <v>0.18057000000000001</v>
      </c>
      <c r="S1021" s="32">
        <v>3.4970000000000001E-2</v>
      </c>
      <c r="T1021" s="29">
        <v>0.23558000000000001</v>
      </c>
      <c r="U1021" s="29">
        <v>3.0249999999999999E-2</v>
      </c>
      <c r="V1021" s="29">
        <v>0.64705999999999997</v>
      </c>
      <c r="W1021" s="29">
        <v>1.9609999999999999E-2</v>
      </c>
      <c r="X1021" s="30">
        <v>43.24</v>
      </c>
      <c r="Y1021" s="29">
        <v>0.20873</v>
      </c>
      <c r="Z1021" s="29">
        <v>0.19567999999999999</v>
      </c>
      <c r="AA1021" s="29">
        <v>0.76700000000000002</v>
      </c>
      <c r="AB1021" s="30">
        <v>1</v>
      </c>
      <c r="AC1021" s="29">
        <v>1</v>
      </c>
      <c r="AD1021" s="30">
        <v>51</v>
      </c>
      <c r="AE1021" s="29">
        <v>1</v>
      </c>
      <c r="AF1021" s="33">
        <v>2.2210000000000001</v>
      </c>
      <c r="AG1021" s="33">
        <v>2.593</v>
      </c>
      <c r="AH1021" s="33">
        <v>3.3410000000000002</v>
      </c>
      <c r="AI1021" s="33">
        <v>8.2230000000000008</v>
      </c>
      <c r="AJ1021" s="33">
        <v>5.149</v>
      </c>
      <c r="AK1021" s="34">
        <v>24</v>
      </c>
      <c r="AL1021" s="29">
        <v>0.17646999999999999</v>
      </c>
      <c r="AM1021" s="29">
        <v>0.15686</v>
      </c>
      <c r="AN1021" s="50">
        <v>10221</v>
      </c>
      <c r="AO1021" s="30">
        <v>87.5</v>
      </c>
      <c r="AP1021" s="29">
        <v>0.41145999999999999</v>
      </c>
      <c r="AQ1021" s="29">
        <v>0.85899000000000003</v>
      </c>
      <c r="AR1021" s="29">
        <v>0.70199999999999996</v>
      </c>
      <c r="AS1021" s="54">
        <v>3</v>
      </c>
      <c r="AT1021" s="29">
        <v>0.92857000000000001</v>
      </c>
      <c r="AU1021" s="29">
        <v>0.98011999999999999</v>
      </c>
      <c r="AV1021" s="54">
        <v>2</v>
      </c>
      <c r="AW1021" s="29">
        <v>0.96428999999999998</v>
      </c>
    </row>
    <row r="1022" spans="1:49" x14ac:dyDescent="0.2">
      <c r="A1022" s="17" t="str">
        <f t="shared" si="24"/>
        <v>ERDC</v>
      </c>
      <c r="B1022" s="17" t="str">
        <f>IF(AND(OR(NOT(IsForecastDateRestricted),AND(D1022&gt;=StartDate,D1022&lt;=EndDate)),OR(NOT(IsTargetDateRestricted),AND(F1022&gt;=FirstTargetDate,F1022&lt;=EndTargetDate)),
OR(AND(Is1Week,E1022="1 wk ahead inc death"),AND(Is2Week,E1022="2 wk ahead inc death"),AND(Is3Week,E1022="3 wk ahead inc death"),AND(Is4Week,E1022="4 wk ahead inc death")),
OR(NOT(IsActiveModelsOnly),_xlfn.XLOOKUP(C1022,'Model Analyzer'!B$4:B$100,'Model Analyzer'!C$4:C$100))),EvalData!C1022,"NA")</f>
        <v>ERDC</v>
      </c>
      <c r="C1022" s="17" t="s">
        <v>16</v>
      </c>
      <c r="D1022" s="36" t="d">
        <v>2020-08-31</v>
      </c>
      <c r="E1022" s="17" t="s">
        <v>36</v>
      </c>
      <c r="F1022" s="36" t="d">
        <v>2020-09-12</v>
      </c>
      <c r="G1022" s="30">
        <v>3777</v>
      </c>
      <c r="H1022" s="32">
        <v>0.29399999999999998</v>
      </c>
      <c r="I1022" s="28">
        <v>0.34159</v>
      </c>
      <c r="J1022" s="28">
        <v>0.34159</v>
      </c>
      <c r="K1022" s="29">
        <v>0</v>
      </c>
      <c r="L1022" s="30">
        <v>32</v>
      </c>
      <c r="M1022" s="29">
        <v>6.0609999999999997E-2</v>
      </c>
      <c r="N1022" s="30">
        <v>51</v>
      </c>
      <c r="O1022" s="30">
        <v>35.369999999999997</v>
      </c>
      <c r="P1022" s="30">
        <v>9443.65</v>
      </c>
      <c r="Q1022" s="30">
        <v>107.8</v>
      </c>
      <c r="R1022" s="38">
        <v>0.37131999999999998</v>
      </c>
      <c r="S1022" s="32">
        <v>0.21848000000000001</v>
      </c>
      <c r="T1022" s="29">
        <v>1.2302900000000001</v>
      </c>
      <c r="U1022" s="29">
        <v>1.02407</v>
      </c>
      <c r="V1022" s="29">
        <v>0.35293999999999998</v>
      </c>
      <c r="W1022" s="29">
        <v>0.35293999999999998</v>
      </c>
      <c r="X1022" s="30">
        <v>176.4</v>
      </c>
      <c r="Y1022" s="29">
        <v>1.20886</v>
      </c>
      <c r="Z1022" s="29">
        <v>0.55832999999999999</v>
      </c>
      <c r="AA1022" s="29">
        <v>4.8000000000000001E-2</v>
      </c>
      <c r="AB1022" s="30">
        <v>30</v>
      </c>
      <c r="AC1022" s="29">
        <v>3.3329999999999999E-2</v>
      </c>
      <c r="AD1022" s="30">
        <v>51</v>
      </c>
      <c r="AE1022" s="29">
        <v>0.13725000000000001</v>
      </c>
      <c r="AF1022" s="33">
        <v>1.1140000000000001</v>
      </c>
      <c r="AG1022" s="33">
        <v>1.135</v>
      </c>
      <c r="AH1022" s="33">
        <v>1.1990000000000001</v>
      </c>
      <c r="AI1022" s="33">
        <v>1.294</v>
      </c>
      <c r="AJ1022" s="33">
        <v>1.292</v>
      </c>
      <c r="AK1022" s="34">
        <v>1.5169999999999999</v>
      </c>
      <c r="AL1022" s="29">
        <v>0</v>
      </c>
      <c r="AM1022" s="29">
        <v>0</v>
      </c>
      <c r="AN1022" s="50">
        <v>175539</v>
      </c>
      <c r="AO1022" s="30">
        <v>1804.8</v>
      </c>
      <c r="AP1022" s="29">
        <v>0.88251000000000002</v>
      </c>
      <c r="AQ1022" s="29">
        <v>1</v>
      </c>
      <c r="AR1022" s="29">
        <v>0.14399999999999999</v>
      </c>
      <c r="AS1022" s="54">
        <v>25</v>
      </c>
      <c r="AT1022" s="29">
        <v>0.14285999999999999</v>
      </c>
      <c r="AU1022" s="29">
        <v>0.14448</v>
      </c>
      <c r="AV1022" s="54">
        <v>28</v>
      </c>
      <c r="AW1022" s="29">
        <v>3.5709999999999999E-2</v>
      </c>
    </row>
    <row r="1023" spans="1:49" x14ac:dyDescent="0.2">
      <c r="A1023" s="17" t="str">
        <f t="shared" si="24"/>
        <v>ESG</v>
      </c>
      <c r="B1023" s="17" t="str">
        <f>IF(AND(OR(NOT(IsForecastDateRestricted),AND(D1023&gt;=StartDate,D1023&lt;=EndDate)),OR(NOT(IsTargetDateRestricted),AND(F1023&gt;=FirstTargetDate,F1023&lt;=EndTargetDate)),
OR(AND(Is1Week,E1023="1 wk ahead inc death"),AND(Is2Week,E1023="2 wk ahead inc death"),AND(Is3Week,E1023="3 wk ahead inc death"),AND(Is4Week,E1023="4 wk ahead inc death")),
OR(NOT(IsActiveModelsOnly),_xlfn.XLOOKUP(C1023,'Model Analyzer'!B$4:B$100,'Model Analyzer'!C$4:C$100))),EvalData!C1023,"NA")</f>
        <v>ESG</v>
      </c>
      <c r="C1023" s="17" t="s">
        <v>40</v>
      </c>
      <c r="D1023" s="36" t="d">
        <v>2020-08-31</v>
      </c>
      <c r="E1023" s="17" t="s">
        <v>36</v>
      </c>
      <c r="F1023" s="36" t="d">
        <v>2020-09-12</v>
      </c>
      <c r="G1023" s="30">
        <v>-2561</v>
      </c>
      <c r="H1023" s="32">
        <v>-0.26300000000000001</v>
      </c>
      <c r="I1023" s="28">
        <v>-0.23161999999999999</v>
      </c>
      <c r="J1023" s="28">
        <v>-0.30143999999999999</v>
      </c>
      <c r="K1023" s="29">
        <v>0</v>
      </c>
      <c r="L1023" s="30">
        <v>31</v>
      </c>
      <c r="M1023" s="29">
        <v>9.0910000000000005E-2</v>
      </c>
      <c r="N1023" s="30">
        <v>51</v>
      </c>
      <c r="O1023" s="30">
        <v>19.53</v>
      </c>
      <c r="P1023" s="30">
        <v>1403.93</v>
      </c>
      <c r="Q1023" s="30">
        <v>67.75</v>
      </c>
      <c r="R1023" s="38">
        <v>0.40592</v>
      </c>
      <c r="S1023" s="32">
        <v>-0.37417</v>
      </c>
      <c r="T1023" s="29">
        <v>0.78008</v>
      </c>
      <c r="U1023" s="29">
        <v>-0.61006000000000005</v>
      </c>
      <c r="V1023" s="29">
        <v>0.23529</v>
      </c>
      <c r="W1023" s="29">
        <v>0.25490000000000002</v>
      </c>
      <c r="X1023" s="30">
        <v>125.69</v>
      </c>
      <c r="Y1023" s="29">
        <v>0.39340999999999998</v>
      </c>
      <c r="Z1023" s="29">
        <v>0.47145999999999999</v>
      </c>
      <c r="AA1023" s="29">
        <v>0.129</v>
      </c>
      <c r="AB1023" s="30">
        <v>28</v>
      </c>
      <c r="AC1023" s="29">
        <v>0.1</v>
      </c>
      <c r="AD1023" s="30">
        <v>51</v>
      </c>
      <c r="AE1023" s="29">
        <v>0.11765</v>
      </c>
      <c r="AF1023" s="33">
        <v>1.069</v>
      </c>
      <c r="AG1023" s="33">
        <v>1.0940000000000001</v>
      </c>
      <c r="AH1023" s="33">
        <v>1.153</v>
      </c>
      <c r="AI1023" s="33">
        <v>1.4970000000000001</v>
      </c>
      <c r="AJ1023" s="33">
        <v>1.3340000000000001</v>
      </c>
      <c r="AK1023" s="34">
        <v>2.6669999999999998</v>
      </c>
      <c r="AL1023" s="29">
        <v>1.9609999999999999E-2</v>
      </c>
      <c r="AM1023" s="29">
        <v>0</v>
      </c>
      <c r="AN1023" s="50">
        <v>119967</v>
      </c>
      <c r="AO1023" s="30">
        <v>625.79999999999995</v>
      </c>
      <c r="AP1023" s="29">
        <v>0.85389000000000004</v>
      </c>
      <c r="AQ1023" s="29">
        <v>1</v>
      </c>
      <c r="AR1023" s="29">
        <v>0.10299999999999999</v>
      </c>
      <c r="AS1023" s="54">
        <v>27</v>
      </c>
      <c r="AT1023" s="29">
        <v>7.1429999999999993E-2</v>
      </c>
      <c r="AU1023" s="29">
        <v>0.12384000000000001</v>
      </c>
      <c r="AV1023" s="54">
        <v>29</v>
      </c>
      <c r="AW1023" s="29">
        <v>0</v>
      </c>
    </row>
    <row r="1024" spans="1:49" x14ac:dyDescent="0.2">
      <c r="A1024" s="17" t="str">
        <f t="shared" si="24"/>
        <v>GT-DeepCOVID</v>
      </c>
      <c r="B1024" s="17" t="str">
        <f>IF(AND(OR(NOT(IsForecastDateRestricted),AND(D1024&gt;=StartDate,D1024&lt;=EndDate)),OR(NOT(IsTargetDateRestricted),AND(F1024&gt;=FirstTargetDate,F1024&lt;=EndTargetDate)),
OR(AND(Is1Week,E1024="1 wk ahead inc death"),AND(Is2Week,E1024="2 wk ahead inc death"),AND(Is3Week,E1024="3 wk ahead inc death"),AND(Is4Week,E1024="4 wk ahead inc death")),
OR(NOT(IsActiveModelsOnly),_xlfn.XLOOKUP(C1024,'Model Analyzer'!B$4:B$100,'Model Analyzer'!C$4:C$100))),EvalData!C1024,"NA")</f>
        <v>GT-DeepCOVID</v>
      </c>
      <c r="C1024" s="17" t="s">
        <v>17</v>
      </c>
      <c r="D1024" s="36" t="d">
        <v>2020-08-31</v>
      </c>
      <c r="E1024" s="17" t="s">
        <v>36</v>
      </c>
      <c r="F1024" s="36" t="d">
        <v>2020-09-12</v>
      </c>
      <c r="G1024" s="30">
        <v>-597</v>
      </c>
      <c r="H1024" s="32">
        <v>-5.6000000000000001E-2</v>
      </c>
      <c r="I1024" s="28">
        <v>-5.3990000000000003E-2</v>
      </c>
      <c r="J1024" s="28">
        <v>-5.7070000000000003E-2</v>
      </c>
      <c r="K1024" s="29">
        <v>0.9</v>
      </c>
      <c r="L1024" s="30">
        <v>13</v>
      </c>
      <c r="M1024" s="29">
        <v>0.63636000000000004</v>
      </c>
      <c r="N1024" s="30">
        <v>47</v>
      </c>
      <c r="O1024" s="30">
        <v>7.51</v>
      </c>
      <c r="P1024" s="30">
        <v>1294.5</v>
      </c>
      <c r="Q1024" s="30">
        <v>66.09</v>
      </c>
      <c r="R1024" s="38">
        <v>0.23449</v>
      </c>
      <c r="S1024" s="32">
        <v>2.247E-2</v>
      </c>
      <c r="T1024" s="29">
        <v>0.39973999999999998</v>
      </c>
      <c r="U1024" s="29">
        <v>6.2100000000000002E-2</v>
      </c>
      <c r="V1024" s="29">
        <v>0.51063999999999998</v>
      </c>
      <c r="W1024" s="29">
        <v>8.5110000000000005E-2</v>
      </c>
      <c r="X1024" s="30">
        <v>154.57</v>
      </c>
      <c r="Y1024" s="29">
        <v>0.33440999999999999</v>
      </c>
      <c r="Z1024" s="29">
        <v>0.28493000000000002</v>
      </c>
      <c r="AA1024" s="29">
        <v>0.42199999999999999</v>
      </c>
      <c r="AB1024" s="30">
        <v>14</v>
      </c>
      <c r="AC1024" s="29">
        <v>0.56667000000000001</v>
      </c>
      <c r="AD1024" s="30">
        <v>47</v>
      </c>
      <c r="AE1024" s="29">
        <v>0.82979000000000003</v>
      </c>
      <c r="AF1024" s="33">
        <v>2.129</v>
      </c>
      <c r="AG1024" s="33">
        <v>2.593</v>
      </c>
      <c r="AH1024" s="33">
        <v>4.2830000000000004</v>
      </c>
      <c r="AI1024" s="33">
        <v>40.234999999999999</v>
      </c>
      <c r="AJ1024" s="33">
        <v>9.1590000000000007</v>
      </c>
      <c r="AK1024" s="34">
        <v>99.36</v>
      </c>
      <c r="AL1024" s="29">
        <v>0.23404</v>
      </c>
      <c r="AM1024" s="29">
        <v>0.21276999999999999</v>
      </c>
      <c r="AN1024" s="50">
        <v>30444</v>
      </c>
      <c r="AO1024" s="30">
        <v>123.8</v>
      </c>
      <c r="AP1024" s="29">
        <v>0.35865999999999998</v>
      </c>
      <c r="AQ1024" s="29">
        <v>0.74877000000000005</v>
      </c>
      <c r="AR1024" s="29">
        <v>0.372</v>
      </c>
      <c r="AS1024" s="54">
        <v>19</v>
      </c>
      <c r="AT1024" s="29">
        <v>0.35714000000000001</v>
      </c>
      <c r="AU1024" s="29">
        <v>0.74678999999999995</v>
      </c>
      <c r="AV1024" s="54">
        <v>15</v>
      </c>
      <c r="AW1024" s="29">
        <v>0.5</v>
      </c>
    </row>
    <row r="1025" spans="1:49" x14ac:dyDescent="0.2">
      <c r="A1025" s="17" t="str">
        <f t="shared" si="24"/>
        <v>IHME</v>
      </c>
      <c r="B1025" s="17" t="str">
        <f>IF(AND(OR(NOT(IsForecastDateRestricted),AND(D1025&gt;=StartDate,D1025&lt;=EndDate)),OR(NOT(IsTargetDateRestricted),AND(F1025&gt;=FirstTargetDate,F1025&lt;=EndTargetDate)),
OR(AND(Is1Week,E1025="1 wk ahead inc death"),AND(Is2Week,E1025="2 wk ahead inc death"),AND(Is3Week,E1025="3 wk ahead inc death"),AND(Is4Week,E1025="4 wk ahead inc death")),
OR(NOT(IsActiveModelsOnly),_xlfn.XLOOKUP(C1025,'Model Analyzer'!B$4:B$100,'Model Analyzer'!C$4:C$100))),EvalData!C1025,"NA")</f>
        <v>IHME</v>
      </c>
      <c r="C1025" s="17" t="s">
        <v>18</v>
      </c>
      <c r="D1025" s="36" t="d">
        <v>2020-08-31</v>
      </c>
      <c r="E1025" s="17" t="s">
        <v>36</v>
      </c>
      <c r="F1025" s="36" t="d">
        <v>2020-09-12</v>
      </c>
      <c r="G1025" s="30">
        <v>2963</v>
      </c>
      <c r="H1025" s="32">
        <v>0.23699999999999999</v>
      </c>
      <c r="I1025" s="28">
        <v>0.26798</v>
      </c>
      <c r="J1025" s="28">
        <v>0.26798</v>
      </c>
      <c r="K1025" s="29">
        <v>0.75</v>
      </c>
      <c r="L1025" s="30">
        <v>29</v>
      </c>
      <c r="M1025" s="29">
        <v>0.15151999999999999</v>
      </c>
      <c r="N1025" s="30">
        <v>51</v>
      </c>
      <c r="O1025" s="30">
        <v>14.24</v>
      </c>
      <c r="P1025" s="30">
        <v>2149.58</v>
      </c>
      <c r="Q1025" s="30">
        <v>81.25</v>
      </c>
      <c r="R1025" s="38">
        <v>0.33645000000000003</v>
      </c>
      <c r="S1025" s="32">
        <v>0.16461999999999999</v>
      </c>
      <c r="T1025" s="29">
        <v>0.60346999999999995</v>
      </c>
      <c r="U1025" s="29">
        <v>-9.6369999999999997E-2</v>
      </c>
      <c r="V1025" s="29">
        <v>0.35293999999999998</v>
      </c>
      <c r="W1025" s="29">
        <v>0.11765</v>
      </c>
      <c r="X1025" s="30">
        <v>211.06</v>
      </c>
      <c r="Y1025" s="29">
        <v>0.38475999999999999</v>
      </c>
      <c r="Z1025" s="29">
        <v>0.37730000000000002</v>
      </c>
      <c r="AA1025" s="29">
        <v>0.16500000000000001</v>
      </c>
      <c r="AB1025" s="30">
        <v>26</v>
      </c>
      <c r="AC1025" s="29">
        <v>0.16667000000000001</v>
      </c>
      <c r="AD1025" s="30">
        <v>51</v>
      </c>
      <c r="AE1025" s="29">
        <v>0.72548999999999997</v>
      </c>
      <c r="AF1025" s="33">
        <v>2.0609999999999999</v>
      </c>
      <c r="AG1025" s="33">
        <v>2.379</v>
      </c>
      <c r="AH1025" s="33">
        <v>3.0939999999999999</v>
      </c>
      <c r="AI1025" s="33">
        <v>3.9489999999999998</v>
      </c>
      <c r="AJ1025" s="33">
        <v>4.0819999999999999</v>
      </c>
      <c r="AK1025" s="34">
        <v>6</v>
      </c>
      <c r="AL1025" s="29">
        <v>0.11765</v>
      </c>
      <c r="AM1025" s="29">
        <v>1.9609999999999999E-2</v>
      </c>
      <c r="AN1025" s="50">
        <v>53383</v>
      </c>
      <c r="AO1025" s="30">
        <v>210.9</v>
      </c>
      <c r="AP1025" s="29">
        <v>0.48137999999999997</v>
      </c>
      <c r="AQ1025" s="29">
        <v>1</v>
      </c>
      <c r="AR1025" s="29">
        <v>0.61899999999999999</v>
      </c>
      <c r="AS1025" s="54">
        <v>5</v>
      </c>
      <c r="AT1025" s="29">
        <v>0.85714000000000001</v>
      </c>
      <c r="AU1025" s="29">
        <v>0.76366999999999996</v>
      </c>
      <c r="AV1025" s="54">
        <v>13</v>
      </c>
      <c r="AW1025" s="29">
        <v>0.57142999999999999</v>
      </c>
    </row>
    <row r="1026" spans="1:49" x14ac:dyDescent="0.2">
      <c r="A1026" s="17" t="str">
        <f t="shared" si="24"/>
        <v>ISU</v>
      </c>
      <c r="B1026" s="17" t="str">
        <f>IF(AND(OR(NOT(IsForecastDateRestricted),AND(D1026&gt;=StartDate,D1026&lt;=EndDate)),OR(NOT(IsTargetDateRestricted),AND(F1026&gt;=FirstTargetDate,F1026&lt;=EndTargetDate)),
OR(AND(Is1Week,E1026="1 wk ahead inc death"),AND(Is2Week,E1026="2 wk ahead inc death"),AND(Is3Week,E1026="3 wk ahead inc death"),AND(Is4Week,E1026="4 wk ahead inc death")),
OR(NOT(IsActiveModelsOnly),_xlfn.XLOOKUP(C1026,'Model Analyzer'!B$4:B$100,'Model Analyzer'!C$4:C$100))),EvalData!C1026,"NA")</f>
        <v>ISU</v>
      </c>
      <c r="C1026" s="17" t="s">
        <v>41</v>
      </c>
      <c r="D1026" s="36" t="d">
        <v>2020-08-31</v>
      </c>
      <c r="E1026" s="17" t="s">
        <v>36</v>
      </c>
      <c r="F1026" s="36" t="d">
        <v>2020-09-12</v>
      </c>
      <c r="G1026" s="30">
        <v>1364</v>
      </c>
      <c r="H1026" s="32">
        <v>0.11600000000000001</v>
      </c>
      <c r="I1026" s="28">
        <v>0.12336</v>
      </c>
      <c r="J1026" s="28">
        <v>0.12336</v>
      </c>
      <c r="K1026" s="29">
        <v>0.75</v>
      </c>
      <c r="L1026" s="30">
        <v>21</v>
      </c>
      <c r="M1026" s="29">
        <v>0.39394000000000001</v>
      </c>
      <c r="N1026" s="30">
        <v>49</v>
      </c>
      <c r="O1026" s="30">
        <v>10.69</v>
      </c>
      <c r="P1026" s="30">
        <v>930.9</v>
      </c>
      <c r="Q1026" s="30">
        <v>48.76</v>
      </c>
      <c r="R1026" s="38">
        <v>0.24043</v>
      </c>
      <c r="S1026" s="32">
        <v>1.9290000000000002E-2</v>
      </c>
      <c r="T1026" s="29">
        <v>0.50165999999999999</v>
      </c>
      <c r="U1026" s="29">
        <v>0.17155000000000001</v>
      </c>
      <c r="V1026" s="29">
        <v>0.38775999999999999</v>
      </c>
      <c r="W1026" s="29">
        <v>8.1629999999999994E-2</v>
      </c>
      <c r="X1026" s="30">
        <v>92.17</v>
      </c>
      <c r="Y1026" s="29">
        <v>0.44107000000000002</v>
      </c>
      <c r="Z1026" s="29">
        <v>0.33143</v>
      </c>
      <c r="AA1026" s="29">
        <v>0.438</v>
      </c>
      <c r="AB1026" s="30">
        <v>13</v>
      </c>
      <c r="AC1026" s="29">
        <v>0.6</v>
      </c>
      <c r="AD1026" s="30">
        <v>49</v>
      </c>
      <c r="AE1026" s="29">
        <v>0.61224000000000001</v>
      </c>
      <c r="AF1026" s="33">
        <v>1.379</v>
      </c>
      <c r="AG1026" s="33">
        <v>1.5189999999999999</v>
      </c>
      <c r="AH1026" s="33">
        <v>1.786</v>
      </c>
      <c r="AI1026" s="33">
        <v>2.7490000000000001</v>
      </c>
      <c r="AJ1026" s="33">
        <v>2.3330000000000002</v>
      </c>
      <c r="AK1026" s="34">
        <v>4.2670000000000003</v>
      </c>
      <c r="AL1026" s="29">
        <v>6.1219999999999997E-2</v>
      </c>
      <c r="AM1026" s="29">
        <v>4.0820000000000002E-2</v>
      </c>
      <c r="AN1026" s="50">
        <v>34585</v>
      </c>
      <c r="AO1026" s="30">
        <v>220.5</v>
      </c>
      <c r="AP1026" s="29">
        <v>0.65913999999999995</v>
      </c>
      <c r="AQ1026" s="29">
        <v>1</v>
      </c>
      <c r="AR1026" s="29">
        <v>0.51600000000000001</v>
      </c>
      <c r="AS1026" s="54">
        <v>11</v>
      </c>
      <c r="AT1026" s="29">
        <v>0.64285999999999999</v>
      </c>
      <c r="AU1026" s="29">
        <v>0.61919999999999997</v>
      </c>
      <c r="AV1026" s="54">
        <v>20</v>
      </c>
      <c r="AW1026" s="29">
        <v>0.32142999999999999</v>
      </c>
    </row>
    <row r="1027" spans="1:49" x14ac:dyDescent="0.2">
      <c r="A1027" s="17" t="str">
        <f t="shared" si="24"/>
        <v>JCB</v>
      </c>
      <c r="B1027" s="17" t="str">
        <f>IF(AND(OR(NOT(IsForecastDateRestricted),AND(D1027&gt;=StartDate,D1027&lt;=EndDate)),OR(NOT(IsTargetDateRestricted),AND(F1027&gt;=FirstTargetDate,F1027&lt;=EndTargetDate)),
OR(AND(Is1Week,E1027="1 wk ahead inc death"),AND(Is2Week,E1027="2 wk ahead inc death"),AND(Is3Week,E1027="3 wk ahead inc death"),AND(Is4Week,E1027="4 wk ahead inc death")),
OR(NOT(IsActiveModelsOnly),_xlfn.XLOOKUP(C1027,'Model Analyzer'!B$4:B$100,'Model Analyzer'!C$4:C$100))),EvalData!C1027,"NA")</f>
        <v>JCB</v>
      </c>
      <c r="C1027" s="17" t="s">
        <v>45</v>
      </c>
      <c r="D1027" s="36" t="d">
        <v>2020-08-31</v>
      </c>
      <c r="E1027" s="17" t="s">
        <v>36</v>
      </c>
      <c r="F1027" s="36" t="d">
        <v>2020-09-12</v>
      </c>
      <c r="G1027" s="30">
        <v>351</v>
      </c>
      <c r="H1027" s="32">
        <v>3.1E-2</v>
      </c>
      <c r="I1027" s="28">
        <v>3.1739999999999997E-2</v>
      </c>
      <c r="J1027" s="28">
        <v>3.1739999999999997E-2</v>
      </c>
      <c r="K1027" s="29">
        <v>1</v>
      </c>
      <c r="L1027" s="30">
        <v>6</v>
      </c>
      <c r="M1027" s="29">
        <v>0.84848000000000001</v>
      </c>
      <c r="N1027" s="30">
        <v>51</v>
      </c>
      <c r="O1027" s="30">
        <v>7.05</v>
      </c>
      <c r="P1027" s="30">
        <v>451.95</v>
      </c>
      <c r="Q1027" s="30">
        <v>33.96</v>
      </c>
      <c r="R1027" s="38">
        <v>0.1764</v>
      </c>
      <c r="S1027" s="32">
        <v>3.9219999999999998E-2</v>
      </c>
      <c r="T1027" s="29">
        <v>0.34981000000000001</v>
      </c>
      <c r="U1027" s="29">
        <v>-3.3550000000000003E-2</v>
      </c>
      <c r="V1027" s="29">
        <v>0.64705999999999997</v>
      </c>
      <c r="W1027" s="29">
        <v>5.8819999999999997E-2</v>
      </c>
      <c r="X1027" s="30">
        <v>69.58</v>
      </c>
      <c r="Y1027" s="29">
        <v>0.24587999999999999</v>
      </c>
      <c r="Z1027" s="29">
        <v>0.23610999999999999</v>
      </c>
      <c r="AA1027" s="29">
        <v>0.69299999999999995</v>
      </c>
      <c r="AB1027" s="30">
        <v>4</v>
      </c>
      <c r="AC1027" s="29">
        <v>0.9</v>
      </c>
    </row>
    <row r="1028" spans="1:49" x14ac:dyDescent="0.2">
      <c r="A1028" s="17" t="str">
        <f t="shared" si="24"/>
        <v>JHU</v>
      </c>
      <c r="B1028" s="17" t="str">
        <f>IF(AND(OR(NOT(IsForecastDateRestricted),AND(D1028&gt;=StartDate,D1028&lt;=EndDate)),OR(NOT(IsTargetDateRestricted),AND(F1028&gt;=FirstTargetDate,F1028&lt;=EndTargetDate)),
OR(AND(Is1Week,E1028="1 wk ahead inc death"),AND(Is2Week,E1028="2 wk ahead inc death"),AND(Is3Week,E1028="3 wk ahead inc death"),AND(Is4Week,E1028="4 wk ahead inc death")),
OR(NOT(IsActiveModelsOnly),_xlfn.XLOOKUP(C1028,'Model Analyzer'!B$4:B$100,'Model Analyzer'!C$4:C$100))),EvalData!C1028,"NA")</f>
        <v>JHU</v>
      </c>
      <c r="C1028" s="17" t="s">
        <v>19</v>
      </c>
      <c r="D1028" s="36" t="d">
        <v>2020-08-31</v>
      </c>
      <c r="E1028" s="17" t="s">
        <v>36</v>
      </c>
      <c r="F1028" s="36" t="d">
        <v>2020-09-12</v>
      </c>
      <c r="G1028" s="30">
        <v>2790</v>
      </c>
      <c r="H1028" s="32">
        <v>0.22500000000000001</v>
      </c>
      <c r="I1028" s="28">
        <v>0.25233</v>
      </c>
      <c r="J1028" s="28">
        <v>0.25233</v>
      </c>
      <c r="K1028" s="29">
        <v>0.75</v>
      </c>
      <c r="L1028" s="30">
        <v>28</v>
      </c>
      <c r="M1028" s="29">
        <v>0.18182000000000001</v>
      </c>
      <c r="N1028" s="30">
        <v>51</v>
      </c>
      <c r="O1028" s="30">
        <v>23.5</v>
      </c>
      <c r="P1028" s="30">
        <v>2395.62</v>
      </c>
      <c r="Q1028" s="30">
        <v>66.69</v>
      </c>
      <c r="R1028" s="38">
        <v>0.36580000000000001</v>
      </c>
      <c r="S1028" s="32">
        <v>0.31143999999999999</v>
      </c>
      <c r="T1028" s="29">
        <v>0.89854999999999996</v>
      </c>
      <c r="U1028" s="29">
        <v>0.84096000000000004</v>
      </c>
      <c r="V1028" s="29">
        <v>0.37254999999999999</v>
      </c>
      <c r="W1028" s="29">
        <v>0.27450999999999998</v>
      </c>
      <c r="X1028" s="30">
        <v>103.09</v>
      </c>
      <c r="Y1028" s="29">
        <v>0.91291</v>
      </c>
      <c r="Z1028" s="29">
        <v>0.47202</v>
      </c>
      <c r="AA1028" s="29">
        <v>7.0999999999999994E-2</v>
      </c>
      <c r="AB1028" s="30">
        <v>29</v>
      </c>
      <c r="AC1028" s="29">
        <v>6.6669999999999993E-2</v>
      </c>
      <c r="AD1028" s="30">
        <v>51</v>
      </c>
      <c r="AE1028" s="29">
        <v>0.94118000000000002</v>
      </c>
      <c r="AF1028" s="33">
        <v>2.56</v>
      </c>
      <c r="AG1028" s="33">
        <v>3.6920000000000002</v>
      </c>
      <c r="AH1028" s="33">
        <v>7.2889999999999997</v>
      </c>
      <c r="AI1028" s="33">
        <v>50.585000000000001</v>
      </c>
      <c r="AJ1028" s="33">
        <v>20.189</v>
      </c>
      <c r="AK1028" s="34">
        <v>120</v>
      </c>
      <c r="AL1028" s="29">
        <v>0.23529</v>
      </c>
      <c r="AM1028" s="29">
        <v>0.37254999999999999</v>
      </c>
      <c r="AN1028" s="50">
        <v>20906</v>
      </c>
      <c r="AO1028" s="30">
        <v>301</v>
      </c>
      <c r="AP1028" s="29">
        <v>0.26790999999999998</v>
      </c>
      <c r="AQ1028" s="29">
        <v>0.55930999999999997</v>
      </c>
      <c r="AR1028" s="29">
        <v>0.35099999999999998</v>
      </c>
      <c r="AS1028" s="54">
        <v>20</v>
      </c>
      <c r="AT1028" s="29">
        <v>0.32142999999999999</v>
      </c>
      <c r="AU1028" s="29">
        <v>0.79649999999999999</v>
      </c>
      <c r="AV1028" s="54">
        <v>12</v>
      </c>
      <c r="AW1028" s="29">
        <v>0.60714000000000001</v>
      </c>
    </row>
    <row r="1029" spans="1:49" x14ac:dyDescent="0.2">
      <c r="A1029" s="17" t="str">
        <f t="shared" si="24"/>
        <v>JHU-APL</v>
      </c>
      <c r="B1029" s="17" t="str">
        <f>IF(AND(OR(NOT(IsForecastDateRestricted),AND(D1029&gt;=StartDate,D1029&lt;=EndDate)),OR(NOT(IsTargetDateRestricted),AND(F1029&gt;=FirstTargetDate,F1029&lt;=EndTargetDate)),
OR(AND(Is1Week,E1029="1 wk ahead inc death"),AND(Is2Week,E1029="2 wk ahead inc death"),AND(Is3Week,E1029="3 wk ahead inc death"),AND(Is4Week,E1029="4 wk ahead inc death")),
OR(NOT(IsActiveModelsOnly),_xlfn.XLOOKUP(C1029,'Model Analyzer'!B$4:B$100,'Model Analyzer'!C$4:C$100))),EvalData!C1029,"NA")</f>
        <v>JHU-APL</v>
      </c>
      <c r="C1029" s="17" t="s">
        <v>52</v>
      </c>
      <c r="D1029" s="36" t="d">
        <v>2020-08-31</v>
      </c>
      <c r="E1029" s="17" t="s">
        <v>36</v>
      </c>
      <c r="F1029" s="36" t="d">
        <v>2020-09-12</v>
      </c>
      <c r="G1029" s="30">
        <v>-4148</v>
      </c>
      <c r="H1029" s="32">
        <v>-0.47</v>
      </c>
      <c r="I1029" s="28">
        <v>-0.37514999999999998</v>
      </c>
      <c r="J1029" s="28">
        <v>-0.60038000000000002</v>
      </c>
      <c r="K1029" s="29">
        <v>0</v>
      </c>
      <c r="L1029" s="30">
        <v>34</v>
      </c>
      <c r="M1029" s="29">
        <v>0</v>
      </c>
      <c r="N1029" s="30">
        <v>51</v>
      </c>
      <c r="O1029" s="30">
        <v>24.89</v>
      </c>
      <c r="P1029" s="30">
        <v>3581.46</v>
      </c>
      <c r="Q1029" s="30">
        <v>113.98</v>
      </c>
      <c r="R1029" s="38">
        <v>0.41016999999999998</v>
      </c>
      <c r="S1029" s="32">
        <v>-0.24922</v>
      </c>
      <c r="T1029" s="29">
        <v>0.93708999999999998</v>
      </c>
      <c r="U1029" s="29">
        <v>-0.37789</v>
      </c>
      <c r="V1029" s="29">
        <v>0.19608</v>
      </c>
      <c r="W1029" s="29">
        <v>0.33333000000000002</v>
      </c>
      <c r="X1029" s="30">
        <v>250.85</v>
      </c>
      <c r="Y1029" s="29">
        <v>0.55796999999999997</v>
      </c>
      <c r="Z1029" s="29">
        <v>0.55481999999999998</v>
      </c>
      <c r="AA1029" s="29">
        <v>3.5000000000000003E-2</v>
      </c>
      <c r="AB1029" s="30">
        <v>31</v>
      </c>
      <c r="AC1029" s="29">
        <v>0</v>
      </c>
      <c r="AD1029" s="30">
        <v>51</v>
      </c>
      <c r="AE1029" s="29">
        <v>0.45097999999999999</v>
      </c>
      <c r="AF1029" s="33">
        <v>2.0310000000000001</v>
      </c>
      <c r="AG1029" s="33">
        <v>2.1320000000000001</v>
      </c>
      <c r="AH1029" s="33">
        <v>2.2109999999999999</v>
      </c>
      <c r="AI1029" s="33">
        <v>2.57</v>
      </c>
      <c r="AJ1029" s="33">
        <v>2.4409999999999998</v>
      </c>
      <c r="AK1029" s="34">
        <v>2.875</v>
      </c>
      <c r="AL1029" s="29">
        <v>7.843E-2</v>
      </c>
      <c r="AM1029" s="29">
        <v>0</v>
      </c>
      <c r="AN1029" s="50">
        <v>142554</v>
      </c>
      <c r="AO1029" s="30">
        <v>444.4</v>
      </c>
      <c r="AP1029" s="29">
        <v>0.58975999999999995</v>
      </c>
      <c r="AQ1029" s="29">
        <v>1</v>
      </c>
      <c r="AR1029" s="29">
        <v>0.39200000000000002</v>
      </c>
      <c r="AS1029" s="54">
        <v>18</v>
      </c>
      <c r="AT1029" s="29">
        <v>0.39285999999999999</v>
      </c>
      <c r="AU1029" s="29">
        <v>0.47471999999999998</v>
      </c>
      <c r="AV1029" s="54">
        <v>24</v>
      </c>
      <c r="AW1029" s="29">
        <v>0.17857000000000001</v>
      </c>
    </row>
    <row r="1030" spans="1:49" x14ac:dyDescent="0.2">
      <c r="A1030" s="17" t="str">
        <f t="shared" si="24"/>
        <v>Karlen</v>
      </c>
      <c r="B1030" s="17" t="str">
        <f>IF(AND(OR(NOT(IsForecastDateRestricted),AND(D1030&gt;=StartDate,D1030&lt;=EndDate)),OR(NOT(IsTargetDateRestricted),AND(F1030&gt;=FirstTargetDate,F1030&lt;=EndTargetDate)),
OR(AND(Is1Week,E1030="1 wk ahead inc death"),AND(Is2Week,E1030="2 wk ahead inc death"),AND(Is3Week,E1030="3 wk ahead inc death"),AND(Is4Week,E1030="4 wk ahead inc death")),
OR(NOT(IsActiveModelsOnly),_xlfn.XLOOKUP(C1030,'Model Analyzer'!B$4:B$100,'Model Analyzer'!C$4:C$100))),EvalData!C1030,"NA")</f>
        <v>Karlen</v>
      </c>
      <c r="C1030" s="17" t="s">
        <v>46</v>
      </c>
      <c r="D1030" s="36" t="d">
        <v>2020-08-31</v>
      </c>
      <c r="E1030" s="17" t="s">
        <v>36</v>
      </c>
      <c r="F1030" s="36" t="d">
        <v>2020-09-12</v>
      </c>
      <c r="G1030" s="30">
        <v>639</v>
      </c>
      <c r="H1030" s="32">
        <v>5.6000000000000001E-2</v>
      </c>
      <c r="I1030" s="28">
        <v>5.7790000000000001E-2</v>
      </c>
      <c r="J1030" s="28">
        <v>5.7790000000000001E-2</v>
      </c>
      <c r="K1030" s="29">
        <v>0.9</v>
      </c>
      <c r="L1030" s="30">
        <v>14</v>
      </c>
      <c r="M1030" s="29">
        <v>0.60606000000000004</v>
      </c>
      <c r="N1030" s="30">
        <v>51</v>
      </c>
      <c r="O1030" s="30">
        <v>3.47</v>
      </c>
      <c r="P1030" s="30">
        <v>585.89</v>
      </c>
      <c r="Q1030" s="30">
        <v>41.18</v>
      </c>
      <c r="R1030" s="38">
        <v>0.17813000000000001</v>
      </c>
      <c r="S1030" s="32">
        <v>-1.1169999999999999E-2</v>
      </c>
      <c r="T1030" s="29">
        <v>0.25305</v>
      </c>
      <c r="U1030" s="29">
        <v>2.402E-2</v>
      </c>
      <c r="V1030" s="29">
        <v>0.62744999999999995</v>
      </c>
      <c r="W1030" s="29">
        <v>0</v>
      </c>
      <c r="X1030" s="30">
        <v>99.31</v>
      </c>
      <c r="Y1030" s="29">
        <v>0.22514000000000001</v>
      </c>
      <c r="Z1030" s="29">
        <v>0.21189</v>
      </c>
      <c r="AA1030" s="29">
        <v>0.76200000000000001</v>
      </c>
      <c r="AB1030" s="30">
        <v>2</v>
      </c>
      <c r="AC1030" s="29">
        <v>0.96667000000000003</v>
      </c>
      <c r="AD1030" s="30">
        <v>51</v>
      </c>
      <c r="AE1030" s="29">
        <v>1</v>
      </c>
      <c r="AF1030" s="33">
        <v>2.1349999999999998</v>
      </c>
      <c r="AG1030" s="33">
        <v>2.8410000000000002</v>
      </c>
      <c r="AH1030" s="33">
        <v>4</v>
      </c>
      <c r="AI1030" s="33">
        <v>20.422999999999998</v>
      </c>
      <c r="AJ1030" s="33">
        <v>9.2449999999999992</v>
      </c>
      <c r="AK1030" s="34">
        <v>56</v>
      </c>
      <c r="AL1030" s="29">
        <v>0.21568999999999999</v>
      </c>
      <c r="AM1030" s="29">
        <v>0.17646999999999999</v>
      </c>
      <c r="AN1030" s="50">
        <v>13093</v>
      </c>
      <c r="AO1030" s="30">
        <v>116</v>
      </c>
      <c r="AP1030" s="29">
        <v>0.37375000000000003</v>
      </c>
      <c r="AQ1030" s="29">
        <v>0.78027000000000002</v>
      </c>
      <c r="AR1030" s="29">
        <v>0.64</v>
      </c>
      <c r="AS1030" s="54">
        <v>4</v>
      </c>
      <c r="AT1030" s="29">
        <v>0.89285999999999999</v>
      </c>
      <c r="AU1030" s="29">
        <v>0.95172000000000001</v>
      </c>
      <c r="AV1030" s="54">
        <v>3</v>
      </c>
      <c r="AW1030" s="29">
        <v>0.92857000000000001</v>
      </c>
    </row>
    <row r="1031" spans="1:49" x14ac:dyDescent="0.2">
      <c r="A1031" s="17" t="str">
        <f t="shared" ref="A1031:A1094" si="25">IF(OR(B1031="NA",NOT(IsMinimumForecastsToParticipate),COUNTIF(B$7:B$3184,"="&amp;C1031)&gt;=MinForecastsToParticipate),B1031,"NA")</f>
        <v>LANL</v>
      </c>
      <c r="B1031" s="17" t="str">
        <f>IF(AND(OR(NOT(IsForecastDateRestricted),AND(D1031&gt;=StartDate,D1031&lt;=EndDate)),OR(NOT(IsTargetDateRestricted),AND(F1031&gt;=FirstTargetDate,F1031&lt;=EndTargetDate)),
OR(AND(Is1Week,E1031="1 wk ahead inc death"),AND(Is2Week,E1031="2 wk ahead inc death"),AND(Is3Week,E1031="3 wk ahead inc death"),AND(Is4Week,E1031="4 wk ahead inc death")),
OR(NOT(IsActiveModelsOnly),_xlfn.XLOOKUP(C1031,'Model Analyzer'!B$4:B$100,'Model Analyzer'!C$4:C$100))),EvalData!C1031,"NA")</f>
        <v>LANL</v>
      </c>
      <c r="C1031" s="17" t="s">
        <v>20</v>
      </c>
      <c r="D1031" s="36" t="d">
        <v>2020-08-31</v>
      </c>
      <c r="E1031" s="17" t="s">
        <v>36</v>
      </c>
      <c r="F1031" s="36" t="d">
        <v>2020-09-12</v>
      </c>
      <c r="G1031" s="30">
        <v>-2513</v>
      </c>
      <c r="H1031" s="32">
        <v>-0.25800000000000001</v>
      </c>
      <c r="I1031" s="28">
        <v>-0.22728000000000001</v>
      </c>
      <c r="J1031" s="28">
        <v>-0.29411999999999999</v>
      </c>
      <c r="K1031" s="29">
        <v>0</v>
      </c>
      <c r="L1031" s="30">
        <v>30</v>
      </c>
      <c r="M1031" s="29">
        <v>0.12121</v>
      </c>
      <c r="N1031" s="30">
        <v>51</v>
      </c>
      <c r="O1031" s="30">
        <v>11.47</v>
      </c>
      <c r="P1031" s="30">
        <v>763.91</v>
      </c>
      <c r="Q1031" s="30">
        <v>50.75</v>
      </c>
      <c r="R1031" s="38">
        <v>0.24196000000000001</v>
      </c>
      <c r="S1031" s="32">
        <v>-0.16933999999999999</v>
      </c>
      <c r="T1031" s="29">
        <v>0.51158999999999999</v>
      </c>
      <c r="U1031" s="29">
        <v>-0.34092</v>
      </c>
      <c r="V1031" s="29">
        <v>0.39216000000000001</v>
      </c>
      <c r="W1031" s="29">
        <v>0.13725000000000001</v>
      </c>
      <c r="X1031" s="30">
        <v>108.23</v>
      </c>
      <c r="Y1031" s="29">
        <v>0.29308000000000001</v>
      </c>
      <c r="Z1031" s="29">
        <v>0.33910000000000001</v>
      </c>
      <c r="AA1031" s="29">
        <v>0.34699999999999998</v>
      </c>
      <c r="AB1031" s="30">
        <v>19</v>
      </c>
      <c r="AC1031" s="29">
        <v>0.4</v>
      </c>
      <c r="AD1031" s="30">
        <v>51</v>
      </c>
      <c r="AE1031" s="29">
        <v>1</v>
      </c>
      <c r="AF1031" s="33">
        <v>5.9210000000000003</v>
      </c>
      <c r="AG1031" s="33">
        <v>7.4279999999999999</v>
      </c>
      <c r="AH1031" s="33">
        <v>10.833</v>
      </c>
      <c r="AI1031" s="33">
        <v>26.734000000000002</v>
      </c>
      <c r="AJ1031" s="33">
        <v>32.832999999999998</v>
      </c>
      <c r="AK1031" s="34">
        <v>76</v>
      </c>
      <c r="AL1031" s="29">
        <v>0.45097999999999999</v>
      </c>
      <c r="AM1031" s="29">
        <v>0.54901999999999995</v>
      </c>
      <c r="AN1031" s="50">
        <v>18099</v>
      </c>
      <c r="AO1031" s="30">
        <v>177</v>
      </c>
      <c r="AP1031" s="29">
        <v>0.156</v>
      </c>
      <c r="AQ1031" s="29">
        <v>0.32568000000000003</v>
      </c>
      <c r="AR1031" s="29">
        <v>0</v>
      </c>
      <c r="AS1031" s="54">
        <v>28</v>
      </c>
      <c r="AT1031" s="29">
        <v>3.5709999999999999E-2</v>
      </c>
      <c r="AU1031" s="29">
        <v>0.54529000000000005</v>
      </c>
      <c r="AV1031" s="54">
        <v>22</v>
      </c>
      <c r="AW1031" s="29">
        <v>0.25</v>
      </c>
    </row>
    <row r="1032" spans="1:49" x14ac:dyDescent="0.2">
      <c r="A1032" s="17" t="str">
        <f t="shared" si="25"/>
        <v>LNQ</v>
      </c>
      <c r="B1032" s="17" t="str">
        <f>IF(AND(OR(NOT(IsForecastDateRestricted),AND(D1032&gt;=StartDate,D1032&lt;=EndDate)),OR(NOT(IsTargetDateRestricted),AND(F1032&gt;=FirstTargetDate,F1032&lt;=EndTargetDate)),
OR(AND(Is1Week,E1032="1 wk ahead inc death"),AND(Is2Week,E1032="2 wk ahead inc death"),AND(Is3Week,E1032="3 wk ahead inc death"),AND(Is4Week,E1032="4 wk ahead inc death")),
OR(NOT(IsActiveModelsOnly),_xlfn.XLOOKUP(C1032,'Model Analyzer'!B$4:B$100,'Model Analyzer'!C$4:C$100))),EvalData!C1032,"NA")</f>
        <v>LNQ</v>
      </c>
      <c r="C1032" s="17" t="s">
        <v>47</v>
      </c>
      <c r="D1032" s="36" t="d">
        <v>2020-08-31</v>
      </c>
      <c r="E1032" s="17" t="s">
        <v>36</v>
      </c>
      <c r="F1032" s="36" t="d">
        <v>2020-09-12</v>
      </c>
      <c r="G1032" s="30">
        <v>58</v>
      </c>
      <c r="H1032" s="32">
        <v>5.0000000000000001E-3</v>
      </c>
      <c r="I1032" s="28">
        <v>5.2500000000000003E-3</v>
      </c>
      <c r="J1032" s="28">
        <v>5.2500000000000003E-3</v>
      </c>
      <c r="K1032" s="29">
        <v>1</v>
      </c>
      <c r="L1032" s="30">
        <v>1</v>
      </c>
      <c r="M1032" s="29">
        <v>1</v>
      </c>
      <c r="N1032" s="30">
        <v>51</v>
      </c>
      <c r="O1032" s="30">
        <v>27.26</v>
      </c>
      <c r="P1032" s="30">
        <v>313.48</v>
      </c>
      <c r="Q1032" s="30">
        <v>23.63</v>
      </c>
      <c r="R1032" s="38">
        <v>0.17613000000000001</v>
      </c>
      <c r="S1032" s="32">
        <v>-7.4109999999999995E-2</v>
      </c>
      <c r="T1032" s="29">
        <v>0.59865999999999997</v>
      </c>
      <c r="U1032" s="29">
        <v>-0.48293000000000003</v>
      </c>
      <c r="V1032" s="29">
        <v>0.56862999999999997</v>
      </c>
      <c r="W1032" s="29">
        <v>0.17646999999999999</v>
      </c>
      <c r="X1032" s="30">
        <v>49.75</v>
      </c>
      <c r="Y1032" s="29">
        <v>0.28166000000000002</v>
      </c>
      <c r="Z1032" s="29">
        <v>0.39755000000000001</v>
      </c>
      <c r="AA1032" s="29">
        <v>0.45700000000000002</v>
      </c>
      <c r="AB1032" s="30">
        <v>12</v>
      </c>
      <c r="AC1032" s="29">
        <v>0.63332999999999995</v>
      </c>
      <c r="AD1032" s="30">
        <v>51</v>
      </c>
      <c r="AE1032" s="29">
        <v>1</v>
      </c>
      <c r="AF1032" s="33">
        <v>10.615</v>
      </c>
      <c r="AG1032" s="33">
        <v>12.03</v>
      </c>
      <c r="AH1032" s="33">
        <v>22.332999999999998</v>
      </c>
      <c r="AI1032" s="33">
        <v>78.275000000000006</v>
      </c>
      <c r="AJ1032" s="33">
        <v>107</v>
      </c>
      <c r="AK1032" s="34">
        <v>208</v>
      </c>
      <c r="AL1032" s="29">
        <v>7.843E-2</v>
      </c>
      <c r="AM1032" s="29">
        <v>0.92157</v>
      </c>
      <c r="AN1032" s="50">
        <v>24678</v>
      </c>
      <c r="AO1032" s="30">
        <v>228.8</v>
      </c>
      <c r="AP1032" s="29">
        <v>8.7609999999999993E-2</v>
      </c>
      <c r="AQ1032" s="29">
        <v>0.18290999999999999</v>
      </c>
      <c r="AR1032" s="29">
        <v>0</v>
      </c>
      <c r="AS1032" s="54">
        <v>28</v>
      </c>
      <c r="AT1032" s="29">
        <v>3.5709999999999999E-2</v>
      </c>
      <c r="AU1032" s="29">
        <v>0.33235999999999999</v>
      </c>
      <c r="AV1032" s="54">
        <v>26</v>
      </c>
      <c r="AW1032" s="29">
        <v>0.10714</v>
      </c>
    </row>
    <row r="1033" spans="1:49" x14ac:dyDescent="0.2">
      <c r="A1033" s="17" t="str">
        <f t="shared" si="25"/>
        <v>LSHTM</v>
      </c>
      <c r="B1033" s="17" t="str">
        <f>IF(AND(OR(NOT(IsForecastDateRestricted),AND(D1033&gt;=StartDate,D1033&lt;=EndDate)),OR(NOT(IsTargetDateRestricted),AND(F1033&gt;=FirstTargetDate,F1033&lt;=EndTargetDate)),
OR(AND(Is1Week,E1033="1 wk ahead inc death"),AND(Is2Week,E1033="2 wk ahead inc death"),AND(Is3Week,E1033="3 wk ahead inc death"),AND(Is4Week,E1033="4 wk ahead inc death")),
OR(NOT(IsActiveModelsOnly),_xlfn.XLOOKUP(C1033,'Model Analyzer'!B$4:B$100,'Model Analyzer'!C$4:C$100))),EvalData!C1033,"NA")</f>
        <v>LSHTM</v>
      </c>
      <c r="C1033" s="17" t="s">
        <v>21</v>
      </c>
      <c r="D1033" s="36" t="d">
        <v>2020-08-31</v>
      </c>
      <c r="E1033" s="17" t="s">
        <v>36</v>
      </c>
      <c r="F1033" s="36" t="d">
        <v>2020-09-12</v>
      </c>
      <c r="G1033" s="30">
        <v>459</v>
      </c>
      <c r="H1033" s="32">
        <v>4.1000000000000002E-2</v>
      </c>
      <c r="I1033" s="28">
        <v>4.1509999999999998E-2</v>
      </c>
      <c r="J1033" s="28">
        <v>4.1509999999999998E-2</v>
      </c>
      <c r="K1033" s="29">
        <v>1</v>
      </c>
      <c r="L1033" s="30">
        <v>9</v>
      </c>
      <c r="M1033" s="29">
        <v>0.75758000000000003</v>
      </c>
      <c r="N1033" s="30">
        <v>46</v>
      </c>
      <c r="O1033" s="30">
        <v>18.47</v>
      </c>
      <c r="P1033" s="30">
        <v>696.61</v>
      </c>
      <c r="Q1033" s="30">
        <v>45.13</v>
      </c>
      <c r="R1033" s="38">
        <v>0.22642000000000001</v>
      </c>
      <c r="S1033" s="32">
        <v>-1.4489999999999999E-2</v>
      </c>
      <c r="T1033" s="29">
        <v>0.49068000000000001</v>
      </c>
      <c r="U1033" s="29">
        <v>-0.22844999999999999</v>
      </c>
      <c r="V1033" s="29">
        <v>0.52173999999999998</v>
      </c>
      <c r="W1033" s="29">
        <v>0.1087</v>
      </c>
      <c r="X1033" s="30">
        <v>72.319999999999993</v>
      </c>
      <c r="Y1033" s="29">
        <v>0.28266000000000002</v>
      </c>
      <c r="Z1033" s="29">
        <v>0.33077000000000001</v>
      </c>
      <c r="AA1033" s="29">
        <v>0.34300000000000003</v>
      </c>
      <c r="AB1033" s="30">
        <v>20</v>
      </c>
      <c r="AC1033" s="29">
        <v>0.36667</v>
      </c>
      <c r="AD1033" s="30">
        <v>46</v>
      </c>
      <c r="AE1033" s="29">
        <v>0.91303999999999996</v>
      </c>
      <c r="AF1033" s="33">
        <v>2.101</v>
      </c>
      <c r="AG1033" s="33">
        <v>3.4319999999999999</v>
      </c>
      <c r="AH1033" s="33">
        <v>13.034000000000001</v>
      </c>
      <c r="AI1033" s="33">
        <v>85.262</v>
      </c>
      <c r="AJ1033" s="33">
        <v>52.512999999999998</v>
      </c>
      <c r="AK1033" s="34">
        <v>313</v>
      </c>
      <c r="AL1033" s="29">
        <v>0.15217</v>
      </c>
      <c r="AM1033" s="29">
        <v>0.54347999999999996</v>
      </c>
      <c r="AN1033" s="50">
        <v>32255</v>
      </c>
      <c r="AO1033" s="30">
        <v>153.19999999999999</v>
      </c>
      <c r="AP1033" s="29">
        <v>0.25324000000000002</v>
      </c>
      <c r="AQ1033" s="29">
        <v>0.52868000000000004</v>
      </c>
      <c r="AR1033" s="29">
        <v>0.20599999999999999</v>
      </c>
      <c r="AS1033" s="54">
        <v>23</v>
      </c>
      <c r="AT1033" s="29">
        <v>0.21429000000000001</v>
      </c>
      <c r="AU1033" s="29">
        <v>0.66651000000000005</v>
      </c>
      <c r="AV1033" s="54">
        <v>19</v>
      </c>
      <c r="AW1033" s="29">
        <v>0.35714000000000001</v>
      </c>
    </row>
    <row r="1034" spans="1:49" x14ac:dyDescent="0.2">
      <c r="A1034" s="17" t="str">
        <f t="shared" si="25"/>
        <v>MOBS</v>
      </c>
      <c r="B1034" s="17" t="str">
        <f>IF(AND(OR(NOT(IsForecastDateRestricted),AND(D1034&gt;=StartDate,D1034&lt;=EndDate)),OR(NOT(IsTargetDateRestricted),AND(F1034&gt;=FirstTargetDate,F1034&lt;=EndTargetDate)),
OR(AND(Is1Week,E1034="1 wk ahead inc death"),AND(Is2Week,E1034="2 wk ahead inc death"),AND(Is3Week,E1034="3 wk ahead inc death"),AND(Is4Week,E1034="4 wk ahead inc death")),
OR(NOT(IsActiveModelsOnly),_xlfn.XLOOKUP(C1034,'Model Analyzer'!B$4:B$100,'Model Analyzer'!C$4:C$100))),EvalData!C1034,"NA")</f>
        <v>MOBS</v>
      </c>
      <c r="C1034" s="17" t="s">
        <v>24</v>
      </c>
      <c r="D1034" s="36" t="d">
        <v>2020-08-31</v>
      </c>
      <c r="E1034" s="17" t="s">
        <v>36</v>
      </c>
      <c r="F1034" s="36" t="d">
        <v>2020-09-12</v>
      </c>
      <c r="G1034" s="30">
        <v>-1066</v>
      </c>
      <c r="H1034" s="32">
        <v>-0.10100000000000001</v>
      </c>
      <c r="I1034" s="28">
        <v>-9.6409999999999996E-2</v>
      </c>
      <c r="J1034" s="28">
        <v>-0.1067</v>
      </c>
      <c r="K1034" s="29">
        <v>0.75</v>
      </c>
      <c r="L1034" s="30">
        <v>17</v>
      </c>
      <c r="M1034" s="29">
        <v>0.51515</v>
      </c>
      <c r="N1034" s="30">
        <v>50</v>
      </c>
      <c r="O1034" s="30">
        <v>11.38</v>
      </c>
      <c r="P1034" s="30">
        <v>1112.0899999999999</v>
      </c>
      <c r="Q1034" s="30">
        <v>59.02</v>
      </c>
      <c r="R1034" s="38">
        <v>0.28144000000000002</v>
      </c>
      <c r="S1034" s="32">
        <v>2.5300000000000001E-3</v>
      </c>
      <c r="T1034" s="29">
        <v>0.53263000000000005</v>
      </c>
      <c r="U1034" s="29">
        <v>3.9940000000000003E-2</v>
      </c>
      <c r="V1034" s="29">
        <v>0.32</v>
      </c>
      <c r="W1034" s="29">
        <v>0.12</v>
      </c>
      <c r="X1034" s="30">
        <v>104.49</v>
      </c>
      <c r="Y1034" s="29">
        <v>0.44579000000000002</v>
      </c>
      <c r="Z1034" s="29">
        <v>0.38044</v>
      </c>
      <c r="AA1034" s="29">
        <v>0.35</v>
      </c>
      <c r="AB1034" s="30">
        <v>18</v>
      </c>
      <c r="AC1034" s="29">
        <v>0.43332999999999999</v>
      </c>
      <c r="AD1034" s="30">
        <v>50</v>
      </c>
      <c r="AE1034" s="29">
        <v>0.9</v>
      </c>
      <c r="AF1034" s="33">
        <v>1.909</v>
      </c>
      <c r="AG1034" s="33">
        <v>3.601</v>
      </c>
      <c r="AH1034" s="33">
        <v>8.4499999999999993</v>
      </c>
      <c r="AI1034" s="33">
        <v>101.361</v>
      </c>
      <c r="AJ1034" s="33">
        <v>20.471</v>
      </c>
      <c r="AK1034" s="34">
        <v>121.075</v>
      </c>
      <c r="AL1034" s="29">
        <v>0.24</v>
      </c>
      <c r="AM1034" s="29">
        <v>0.44</v>
      </c>
      <c r="AN1034" s="50">
        <v>23790</v>
      </c>
      <c r="AO1034" s="30">
        <v>163.9</v>
      </c>
      <c r="AP1034" s="29">
        <v>0.28153</v>
      </c>
      <c r="AQ1034" s="29">
        <v>0.58774000000000004</v>
      </c>
      <c r="AR1034" s="29">
        <v>0.22700000000000001</v>
      </c>
      <c r="AS1034" s="54">
        <v>22</v>
      </c>
      <c r="AT1034" s="29">
        <v>0.25</v>
      </c>
      <c r="AU1034" s="29">
        <v>0.76215999999999995</v>
      </c>
      <c r="AV1034" s="54">
        <v>14</v>
      </c>
      <c r="AW1034" s="29">
        <v>0.53571000000000002</v>
      </c>
    </row>
    <row r="1035" spans="1:49" x14ac:dyDescent="0.2">
      <c r="A1035" s="17" t="str">
        <f t="shared" si="25"/>
        <v>NotreDame-Mobility</v>
      </c>
      <c r="B1035" s="17" t="str">
        <f>IF(AND(OR(NOT(IsForecastDateRestricted),AND(D1035&gt;=StartDate,D1035&lt;=EndDate)),OR(NOT(IsTargetDateRestricted),AND(F1035&gt;=FirstTargetDate,F1035&lt;=EndTargetDate)),
OR(AND(Is1Week,E1035="1 wk ahead inc death"),AND(Is2Week,E1035="2 wk ahead inc death"),AND(Is3Week,E1035="3 wk ahead inc death"),AND(Is4Week,E1035="4 wk ahead inc death")),
OR(NOT(IsActiveModelsOnly),_xlfn.XLOOKUP(C1035,'Model Analyzer'!B$4:B$100,'Model Analyzer'!C$4:C$100))),EvalData!C1035,"NA")</f>
        <v>NotreDame-Mobility</v>
      </c>
      <c r="C1035" s="17" t="s">
        <v>25</v>
      </c>
      <c r="D1035" s="36" t="d">
        <v>2020-08-31</v>
      </c>
      <c r="E1035" s="17" t="s">
        <v>36</v>
      </c>
      <c r="F1035" s="36" t="d">
        <v>2020-09-12</v>
      </c>
      <c r="G1035" s="30">
        <v>-1113</v>
      </c>
      <c r="H1035" s="32">
        <v>-0.106</v>
      </c>
      <c r="I1035" s="28">
        <v>-0.10066</v>
      </c>
      <c r="J1035" s="28">
        <v>-0.11193</v>
      </c>
      <c r="K1035" s="29">
        <v>0.75</v>
      </c>
      <c r="L1035" s="30">
        <v>19</v>
      </c>
      <c r="M1035" s="29">
        <v>0.45455000000000001</v>
      </c>
      <c r="N1035" s="30">
        <v>51</v>
      </c>
      <c r="O1035" s="30">
        <v>12.69</v>
      </c>
      <c r="P1035" s="30">
        <v>1096.71</v>
      </c>
      <c r="Q1035" s="30">
        <v>48</v>
      </c>
      <c r="R1035" s="38">
        <v>0.28331000000000001</v>
      </c>
      <c r="S1035" s="32">
        <v>-5.4489999999999997E-2</v>
      </c>
      <c r="T1035" s="29">
        <v>0.55569999999999997</v>
      </c>
      <c r="U1035" s="29">
        <v>8.3949999999999997E-2</v>
      </c>
      <c r="V1035" s="29">
        <v>0.31373000000000001</v>
      </c>
      <c r="W1035" s="29">
        <v>0.13725000000000001</v>
      </c>
      <c r="X1035" s="30">
        <v>76.17</v>
      </c>
      <c r="Y1035" s="29">
        <v>0.47835</v>
      </c>
      <c r="Z1035" s="29">
        <v>0.37775999999999998</v>
      </c>
      <c r="AA1035" s="29">
        <v>0.32300000000000001</v>
      </c>
      <c r="AB1035" s="30">
        <v>21</v>
      </c>
      <c r="AC1035" s="29">
        <v>0.33333000000000002</v>
      </c>
      <c r="AD1035" s="30">
        <v>51</v>
      </c>
      <c r="AE1035" s="29">
        <v>0.70587999999999995</v>
      </c>
      <c r="AF1035" s="33">
        <v>1.651</v>
      </c>
      <c r="AG1035" s="33">
        <v>2.2949999999999999</v>
      </c>
      <c r="AH1035" s="33">
        <v>2.8</v>
      </c>
      <c r="AI1035" s="33">
        <v>8.1</v>
      </c>
      <c r="AJ1035" s="33">
        <v>5.7519999999999998</v>
      </c>
      <c r="AK1035" s="34">
        <v>21.143000000000001</v>
      </c>
      <c r="AL1035" s="29">
        <v>0.11765</v>
      </c>
      <c r="AM1035" s="29">
        <v>0.13725000000000001</v>
      </c>
      <c r="AN1035" s="50">
        <v>36356</v>
      </c>
      <c r="AO1035" s="30">
        <v>203.4</v>
      </c>
      <c r="AP1035" s="29">
        <v>0.46032000000000001</v>
      </c>
      <c r="AQ1035" s="29">
        <v>0.96099000000000001</v>
      </c>
      <c r="AR1035" s="29">
        <v>0.47499999999999998</v>
      </c>
      <c r="AS1035" s="54">
        <v>13</v>
      </c>
      <c r="AT1035" s="29">
        <v>0.57142999999999999</v>
      </c>
      <c r="AU1035" s="29">
        <v>0.74151</v>
      </c>
      <c r="AV1035" s="54">
        <v>17</v>
      </c>
      <c r="AW1035" s="29">
        <v>0.42857000000000001</v>
      </c>
    </row>
    <row r="1036" spans="1:49" x14ac:dyDescent="0.2">
      <c r="A1036" s="17" t="str">
        <f t="shared" si="25"/>
        <v>Oliver Wyman</v>
      </c>
      <c r="B1036" s="17" t="str">
        <f>IF(AND(OR(NOT(IsForecastDateRestricted),AND(D1036&gt;=StartDate,D1036&lt;=EndDate)),OR(NOT(IsTargetDateRestricted),AND(F1036&gt;=FirstTargetDate,F1036&lt;=EndTargetDate)),
OR(AND(Is1Week,E1036="1 wk ahead inc death"),AND(Is2Week,E1036="2 wk ahead inc death"),AND(Is3Week,E1036="3 wk ahead inc death"),AND(Is4Week,E1036="4 wk ahead inc death")),
OR(NOT(IsActiveModelsOnly),_xlfn.XLOOKUP(C1036,'Model Analyzer'!B$4:B$100,'Model Analyzer'!C$4:C$100))),EvalData!C1036,"NA")</f>
        <v>Oliver Wyman</v>
      </c>
      <c r="C1036" s="17" t="s">
        <v>26</v>
      </c>
      <c r="D1036" s="36" t="d">
        <v>2020-08-31</v>
      </c>
      <c r="E1036" s="17" t="s">
        <v>36</v>
      </c>
      <c r="F1036" s="36" t="d">
        <v>2020-09-12</v>
      </c>
      <c r="G1036" s="30">
        <v>383</v>
      </c>
      <c r="H1036" s="32">
        <v>3.4000000000000002E-2</v>
      </c>
      <c r="I1036" s="28">
        <v>3.4639999999999997E-2</v>
      </c>
      <c r="J1036" s="28">
        <v>3.4639999999999997E-2</v>
      </c>
      <c r="K1036" s="29">
        <v>1</v>
      </c>
      <c r="L1036" s="30">
        <v>7</v>
      </c>
      <c r="M1036" s="29">
        <v>0.81818000000000002</v>
      </c>
      <c r="N1036" s="30">
        <v>51</v>
      </c>
      <c r="O1036" s="30">
        <v>7.81</v>
      </c>
      <c r="P1036" s="30">
        <v>800.36</v>
      </c>
      <c r="Q1036" s="30">
        <v>42.08</v>
      </c>
      <c r="R1036" s="38">
        <v>0.22276000000000001</v>
      </c>
      <c r="S1036" s="32">
        <v>7.782E-2</v>
      </c>
      <c r="T1036" s="29">
        <v>0.40228000000000003</v>
      </c>
      <c r="U1036" s="29">
        <v>7.1739999999999998E-2</v>
      </c>
      <c r="V1036" s="29">
        <v>0.43136999999999998</v>
      </c>
      <c r="W1036" s="29">
        <v>5.8819999999999997E-2</v>
      </c>
      <c r="X1036" s="30">
        <v>69.099999999999994</v>
      </c>
      <c r="Y1036" s="29">
        <v>0.33261000000000002</v>
      </c>
      <c r="Z1036" s="29">
        <v>0.29336000000000001</v>
      </c>
      <c r="AA1036" s="29">
        <v>0.51100000000000001</v>
      </c>
      <c r="AB1036" s="30">
        <v>10</v>
      </c>
      <c r="AC1036" s="29">
        <v>0.7</v>
      </c>
      <c r="AD1036" s="30">
        <v>51</v>
      </c>
      <c r="AE1036" s="29">
        <v>0.92157</v>
      </c>
      <c r="AF1036" s="33">
        <v>1.8080000000000001</v>
      </c>
      <c r="AG1036" s="33">
        <v>2.5579999999999998</v>
      </c>
      <c r="AH1036" s="33">
        <v>3.585</v>
      </c>
      <c r="AI1036" s="33">
        <v>15.073</v>
      </c>
      <c r="AJ1036" s="33">
        <v>7.7489999999999997</v>
      </c>
      <c r="AK1036" s="34">
        <v>35.5</v>
      </c>
      <c r="AL1036" s="29">
        <v>0.11765</v>
      </c>
      <c r="AM1036" s="29">
        <v>0.21568999999999999</v>
      </c>
      <c r="AN1036" s="50">
        <v>15942</v>
      </c>
      <c r="AO1036" s="30">
        <v>153.1</v>
      </c>
      <c r="AP1036" s="29">
        <v>0.41263</v>
      </c>
      <c r="AQ1036" s="29">
        <v>0.86143000000000003</v>
      </c>
      <c r="AR1036" s="29">
        <v>0.61899999999999999</v>
      </c>
      <c r="AS1036" s="54">
        <v>5</v>
      </c>
      <c r="AT1036" s="29">
        <v>0.85714000000000001</v>
      </c>
      <c r="AU1036" s="29">
        <v>0.95086999999999999</v>
      </c>
      <c r="AV1036" s="54">
        <v>4</v>
      </c>
      <c r="AW1036" s="29">
        <v>0.89285999999999999</v>
      </c>
    </row>
    <row r="1037" spans="1:49" x14ac:dyDescent="0.2">
      <c r="A1037" s="17" t="str">
        <f t="shared" si="25"/>
        <v>PSI</v>
      </c>
      <c r="B1037" s="17" t="str">
        <f>IF(AND(OR(NOT(IsForecastDateRestricted),AND(D1037&gt;=StartDate,D1037&lt;=EndDate)),OR(NOT(IsTargetDateRestricted),AND(F1037&gt;=FirstTargetDate,F1037&lt;=EndTargetDate)),
OR(AND(Is1Week,E1037="1 wk ahead inc death"),AND(Is2Week,E1037="2 wk ahead inc death"),AND(Is3Week,E1037="3 wk ahead inc death"),AND(Is4Week,E1037="4 wk ahead inc death")),
OR(NOT(IsActiveModelsOnly),_xlfn.XLOOKUP(C1037,'Model Analyzer'!B$4:B$100,'Model Analyzer'!C$4:C$100))),EvalData!C1037,"NA")</f>
        <v>PSI</v>
      </c>
      <c r="C1037" s="17" t="s">
        <v>27</v>
      </c>
      <c r="D1037" s="36" t="d">
        <v>2020-08-31</v>
      </c>
      <c r="E1037" s="17" t="s">
        <v>36</v>
      </c>
      <c r="F1037" s="36" t="d">
        <v>2020-09-12</v>
      </c>
      <c r="G1037" s="30">
        <v>1191</v>
      </c>
      <c r="H1037" s="32">
        <v>0.10199999999999999</v>
      </c>
      <c r="I1037" s="28">
        <v>0.10771</v>
      </c>
      <c r="J1037" s="28">
        <v>0.10771</v>
      </c>
      <c r="K1037" s="29">
        <v>0.75</v>
      </c>
      <c r="L1037" s="30">
        <v>18</v>
      </c>
      <c r="M1037" s="29">
        <v>0.48485</v>
      </c>
      <c r="N1037" s="30">
        <v>51</v>
      </c>
      <c r="O1037" s="30">
        <v>22.37</v>
      </c>
      <c r="P1037" s="30">
        <v>1841.51</v>
      </c>
      <c r="Q1037" s="30">
        <v>55.41</v>
      </c>
      <c r="R1037" s="38">
        <v>0.30208000000000002</v>
      </c>
      <c r="S1037" s="32">
        <v>6.4700000000000001E-3</v>
      </c>
      <c r="T1037" s="29">
        <v>0.82245000000000001</v>
      </c>
      <c r="U1037" s="29">
        <v>-0.29809999999999998</v>
      </c>
      <c r="V1037" s="29">
        <v>0.45097999999999999</v>
      </c>
      <c r="W1037" s="29">
        <v>0.23529</v>
      </c>
      <c r="X1037" s="30">
        <v>92.61</v>
      </c>
      <c r="Y1037" s="29">
        <v>0.40923999999999999</v>
      </c>
      <c r="Z1037" s="29">
        <v>0.39583000000000002</v>
      </c>
      <c r="AA1037" s="29">
        <v>0.24099999999999999</v>
      </c>
      <c r="AB1037" s="30">
        <v>23</v>
      </c>
      <c r="AC1037" s="29">
        <v>0.26667000000000002</v>
      </c>
      <c r="AD1037" s="30">
        <v>51</v>
      </c>
      <c r="AE1037" s="29">
        <v>0.58823999999999999</v>
      </c>
      <c r="AF1037" s="33">
        <v>1.319</v>
      </c>
      <c r="AG1037" s="33">
        <v>1.47</v>
      </c>
      <c r="AH1037" s="33">
        <v>1.8109999999999999</v>
      </c>
      <c r="AI1037" s="33">
        <v>9.8170000000000002</v>
      </c>
      <c r="AJ1037" s="33">
        <v>3.556</v>
      </c>
      <c r="AK1037" s="34">
        <v>17.399999999999999</v>
      </c>
      <c r="AL1037" s="29">
        <v>1.9609999999999999E-2</v>
      </c>
      <c r="AM1037" s="29">
        <v>0.15686</v>
      </c>
      <c r="AN1037" s="50">
        <v>49432</v>
      </c>
      <c r="AO1037" s="30">
        <v>361.6</v>
      </c>
      <c r="AP1037" s="29">
        <v>0.57328999999999997</v>
      </c>
      <c r="AQ1037" s="29">
        <v>1</v>
      </c>
      <c r="AR1037" s="29">
        <v>0.433</v>
      </c>
      <c r="AS1037" s="54">
        <v>15</v>
      </c>
      <c r="AT1037" s="29">
        <v>0.5</v>
      </c>
      <c r="AU1037" s="29">
        <v>0.61919999999999997</v>
      </c>
      <c r="AV1037" s="54">
        <v>20</v>
      </c>
      <c r="AW1037" s="29">
        <v>0.32142999999999999</v>
      </c>
    </row>
    <row r="1038" spans="1:49" x14ac:dyDescent="0.2">
      <c r="A1038" s="17" t="str">
        <f t="shared" si="25"/>
        <v>QJHong</v>
      </c>
      <c r="B1038" s="17" t="str">
        <f>IF(AND(OR(NOT(IsForecastDateRestricted),AND(D1038&gt;=StartDate,D1038&lt;=EndDate)),OR(NOT(IsTargetDateRestricted),AND(F1038&gt;=FirstTargetDate,F1038&lt;=EndTargetDate)),
OR(AND(Is1Week,E1038="1 wk ahead inc death"),AND(Is2Week,E1038="2 wk ahead inc death"),AND(Is3Week,E1038="3 wk ahead inc death"),AND(Is4Week,E1038="4 wk ahead inc death")),
OR(NOT(IsActiveModelsOnly),_xlfn.XLOOKUP(C1038,'Model Analyzer'!B$4:B$100,'Model Analyzer'!C$4:C$100))),EvalData!C1038,"NA")</f>
        <v>QJHong</v>
      </c>
      <c r="C1038" s="17" t="s">
        <v>28</v>
      </c>
      <c r="D1038" s="36" t="d">
        <v>2020-08-31</v>
      </c>
      <c r="E1038" s="17" t="s">
        <v>36</v>
      </c>
      <c r="F1038" s="36" t="d">
        <v>2020-09-12</v>
      </c>
      <c r="G1038" s="30">
        <v>138</v>
      </c>
      <c r="H1038" s="32">
        <v>1.2E-2</v>
      </c>
      <c r="I1038" s="28">
        <v>1.248E-2</v>
      </c>
      <c r="J1038" s="28">
        <v>1.248E-2</v>
      </c>
      <c r="K1038" s="29">
        <v>1</v>
      </c>
      <c r="L1038" s="30">
        <v>3</v>
      </c>
      <c r="M1038" s="29">
        <v>0.93938999999999995</v>
      </c>
      <c r="O1038" s="30"/>
      <c r="P1038" s="30"/>
      <c r="Q1038" s="30"/>
      <c r="R1038" s="38"/>
    </row>
    <row r="1039" spans="1:49" x14ac:dyDescent="0.2">
      <c r="A1039" s="17" t="str">
        <f t="shared" si="25"/>
        <v>RPI-UW</v>
      </c>
      <c r="B1039" s="17" t="str">
        <f>IF(AND(OR(NOT(IsForecastDateRestricted),AND(D1039&gt;=StartDate,D1039&lt;=EndDate)),OR(NOT(IsTargetDateRestricted),AND(F1039&gt;=FirstTargetDate,F1039&lt;=EndTargetDate)),
OR(AND(Is1Week,E1039="1 wk ahead inc death"),AND(Is2Week,E1039="2 wk ahead inc death"),AND(Is3Week,E1039="3 wk ahead inc death"),AND(Is4Week,E1039="4 wk ahead inc death")),
OR(NOT(IsActiveModelsOnly),_xlfn.XLOOKUP(C1039,'Model Analyzer'!B$4:B$100,'Model Analyzer'!C$4:C$100))),EvalData!C1039,"NA")</f>
        <v>RPI-UW</v>
      </c>
      <c r="C1039" s="17" t="s">
        <v>49</v>
      </c>
      <c r="D1039" s="36" t="d">
        <v>2020-08-31</v>
      </c>
      <c r="E1039" s="17" t="s">
        <v>36</v>
      </c>
      <c r="F1039" s="36" t="d">
        <v>2020-09-12</v>
      </c>
      <c r="G1039" s="30">
        <v>4864</v>
      </c>
      <c r="H1039" s="32">
        <v>0.36499999999999999</v>
      </c>
      <c r="I1039" s="28">
        <v>0.43990000000000001</v>
      </c>
      <c r="J1039" s="28">
        <v>0.43990000000000001</v>
      </c>
      <c r="K1039" s="29">
        <v>0</v>
      </c>
      <c r="L1039" s="30">
        <v>33</v>
      </c>
      <c r="M1039" s="29">
        <v>3.0300000000000001E-2</v>
      </c>
      <c r="N1039" s="30">
        <v>30</v>
      </c>
      <c r="O1039" s="30">
        <v>5.47</v>
      </c>
      <c r="P1039" s="30">
        <v>5222.01</v>
      </c>
      <c r="Q1039" s="30">
        <v>183.63</v>
      </c>
      <c r="R1039" s="38">
        <v>0.24107999999999999</v>
      </c>
      <c r="S1039" s="32">
        <v>0.20311000000000001</v>
      </c>
      <c r="T1039" s="29">
        <v>0.46198</v>
      </c>
      <c r="U1039" s="29">
        <v>0.2457</v>
      </c>
      <c r="V1039" s="29">
        <v>0.36667</v>
      </c>
      <c r="W1039" s="29">
        <v>0.13333</v>
      </c>
      <c r="X1039" s="30">
        <v>480.85</v>
      </c>
      <c r="Y1039" s="29">
        <v>0.42330000000000001</v>
      </c>
      <c r="Z1039" s="29">
        <v>0.33645000000000003</v>
      </c>
      <c r="AA1039" s="29">
        <v>0.17</v>
      </c>
      <c r="AB1039" s="30">
        <v>25</v>
      </c>
      <c r="AC1039" s="29">
        <v>0.2</v>
      </c>
      <c r="AD1039" s="30">
        <v>30</v>
      </c>
      <c r="AE1039" s="29">
        <v>0.86667000000000005</v>
      </c>
      <c r="AF1039" s="33">
        <v>2.234</v>
      </c>
      <c r="AG1039" s="33">
        <v>2.3639999999999999</v>
      </c>
      <c r="AH1039" s="33">
        <v>3.17</v>
      </c>
      <c r="AI1039" s="33">
        <v>29.25</v>
      </c>
      <c r="AJ1039" s="33">
        <v>3.8460000000000001</v>
      </c>
      <c r="AK1039" s="34">
        <v>10.52</v>
      </c>
      <c r="AL1039" s="29">
        <v>0.13333</v>
      </c>
      <c r="AM1039" s="29">
        <v>6.6669999999999993E-2</v>
      </c>
      <c r="AN1039" s="50">
        <v>62197</v>
      </c>
      <c r="AO1039" s="30">
        <v>96.1</v>
      </c>
      <c r="AP1039" s="29">
        <v>0.45988000000000001</v>
      </c>
      <c r="AQ1039" s="29">
        <v>0.96008000000000004</v>
      </c>
      <c r="AR1039" s="29">
        <v>0.41299999999999998</v>
      </c>
      <c r="AS1039" s="54">
        <v>16</v>
      </c>
      <c r="AT1039" s="29">
        <v>0.46428999999999998</v>
      </c>
      <c r="AU1039" s="29">
        <v>0.53569999999999995</v>
      </c>
      <c r="AV1039" s="54">
        <v>23</v>
      </c>
      <c r="AW1039" s="29">
        <v>0.21429000000000001</v>
      </c>
    </row>
    <row r="1040" spans="1:49" x14ac:dyDescent="0.2">
      <c r="A1040" s="17" t="str">
        <f t="shared" si="25"/>
        <v>STH</v>
      </c>
      <c r="B1040" s="17" t="str">
        <f>IF(AND(OR(NOT(IsForecastDateRestricted),AND(D1040&gt;=StartDate,D1040&lt;=EndDate)),OR(NOT(IsTargetDateRestricted),AND(F1040&gt;=FirstTargetDate,F1040&lt;=EndTargetDate)),
OR(AND(Is1Week,E1040="1 wk ahead inc death"),AND(Is2Week,E1040="2 wk ahead inc death"),AND(Is3Week,E1040="3 wk ahead inc death"),AND(Is4Week,E1040="4 wk ahead inc death")),
OR(NOT(IsActiveModelsOnly),_xlfn.XLOOKUP(C1040,'Model Analyzer'!B$4:B$100,'Model Analyzer'!C$4:C$100))),EvalData!C1040,"NA")</f>
        <v>STH</v>
      </c>
      <c r="C1040" s="17" t="s">
        <v>42</v>
      </c>
      <c r="D1040" s="36" t="d">
        <v>2020-08-31</v>
      </c>
      <c r="E1040" s="17" t="s">
        <v>36</v>
      </c>
      <c r="F1040" s="36" t="d">
        <v>2020-09-12</v>
      </c>
      <c r="G1040" s="30">
        <v>155</v>
      </c>
      <c r="H1040" s="32">
        <v>1.4E-2</v>
      </c>
      <c r="I1040" s="28">
        <v>1.4019999999999999E-2</v>
      </c>
      <c r="J1040" s="28">
        <v>1.4019999999999999E-2</v>
      </c>
      <c r="K1040" s="29">
        <v>1</v>
      </c>
      <c r="L1040" s="30">
        <v>4</v>
      </c>
      <c r="M1040" s="29">
        <v>0.90908999999999995</v>
      </c>
      <c r="O1040" s="30"/>
      <c r="P1040" s="30"/>
      <c r="Q1040" s="30"/>
      <c r="R1040" s="38"/>
    </row>
    <row r="1041" spans="1:49" x14ac:dyDescent="0.2">
      <c r="A1041" s="17" t="str">
        <f t="shared" si="25"/>
        <v>UA</v>
      </c>
      <c r="B1041" s="17" t="str">
        <f>IF(AND(OR(NOT(IsForecastDateRestricted),AND(D1041&gt;=StartDate,D1041&lt;=EndDate)),OR(NOT(IsTargetDateRestricted),AND(F1041&gt;=FirstTargetDate,F1041&lt;=EndTargetDate)),
OR(AND(Is1Week,E1041="1 wk ahead inc death"),AND(Is2Week,E1041="2 wk ahead inc death"),AND(Is3Week,E1041="3 wk ahead inc death"),AND(Is4Week,E1041="4 wk ahead inc death")),
OR(NOT(IsActiveModelsOnly),_xlfn.XLOOKUP(C1041,'Model Analyzer'!B$4:B$100,'Model Analyzer'!C$4:C$100))),EvalData!C1041,"NA")</f>
        <v>UA</v>
      </c>
      <c r="C1041" s="17" t="s">
        <v>29</v>
      </c>
      <c r="D1041" s="36" t="d">
        <v>2020-08-31</v>
      </c>
      <c r="E1041" s="17" t="s">
        <v>36</v>
      </c>
      <c r="F1041" s="36" t="d">
        <v>2020-09-12</v>
      </c>
      <c r="G1041" s="30">
        <v>2601</v>
      </c>
      <c r="H1041" s="32">
        <v>0.21099999999999999</v>
      </c>
      <c r="I1041" s="28">
        <v>0.23524</v>
      </c>
      <c r="J1041" s="28">
        <v>0.23524</v>
      </c>
      <c r="K1041" s="29">
        <v>0.75</v>
      </c>
      <c r="L1041" s="30">
        <v>27</v>
      </c>
      <c r="M1041" s="29">
        <v>0.21212</v>
      </c>
      <c r="N1041" s="30">
        <v>51</v>
      </c>
      <c r="O1041" s="30">
        <v>8.18</v>
      </c>
      <c r="P1041" s="30">
        <v>2822.09</v>
      </c>
      <c r="Q1041" s="30">
        <v>87.75</v>
      </c>
      <c r="R1041" s="38">
        <v>0.24725</v>
      </c>
      <c r="S1041" s="32">
        <v>4.5019999999999998E-2</v>
      </c>
      <c r="T1041" s="29">
        <v>0.41898999999999997</v>
      </c>
      <c r="U1041" s="29">
        <v>0.12864</v>
      </c>
      <c r="V1041" s="29">
        <v>0.45097999999999999</v>
      </c>
      <c r="W1041" s="29">
        <v>7.843E-2</v>
      </c>
      <c r="X1041" s="30">
        <v>233.26</v>
      </c>
      <c r="Y1041" s="29">
        <v>0.36940000000000001</v>
      </c>
      <c r="Z1041" s="29">
        <v>0.31125999999999998</v>
      </c>
      <c r="AA1041" s="29">
        <v>0.38400000000000001</v>
      </c>
      <c r="AB1041" s="30">
        <v>16</v>
      </c>
      <c r="AC1041" s="29">
        <v>0.5</v>
      </c>
      <c r="AD1041" s="30">
        <v>51</v>
      </c>
      <c r="AE1041" s="29">
        <v>0.82352999999999998</v>
      </c>
      <c r="AF1041" s="33">
        <v>1.4710000000000001</v>
      </c>
      <c r="AG1041" s="33">
        <v>1.87</v>
      </c>
      <c r="AH1041" s="33">
        <v>3.3639999999999999</v>
      </c>
      <c r="AI1041" s="33">
        <v>5.8650000000000002</v>
      </c>
      <c r="AJ1041" s="33">
        <v>5.6719999999999997</v>
      </c>
      <c r="AK1041" s="34">
        <v>16</v>
      </c>
      <c r="AL1041" s="29">
        <v>0.21568999999999999</v>
      </c>
      <c r="AM1041" s="29">
        <v>0.15686</v>
      </c>
      <c r="AN1041" s="50">
        <v>31771</v>
      </c>
      <c r="AO1041" s="30">
        <v>129.9</v>
      </c>
      <c r="AP1041" s="29">
        <v>0.47776999999999997</v>
      </c>
      <c r="AQ1041" s="29">
        <v>0.99743999999999999</v>
      </c>
      <c r="AR1041" s="29">
        <v>0.47499999999999998</v>
      </c>
      <c r="AS1041" s="54">
        <v>13</v>
      </c>
      <c r="AT1041" s="29">
        <v>0.57142999999999999</v>
      </c>
      <c r="AU1041" s="29">
        <v>0.86687000000000003</v>
      </c>
      <c r="AV1041" s="54">
        <v>10</v>
      </c>
      <c r="AW1041" s="29">
        <v>0.67857000000000001</v>
      </c>
    </row>
    <row r="1042" spans="1:49" x14ac:dyDescent="0.2">
      <c r="A1042" s="17" t="str">
        <f t="shared" si="25"/>
        <v>UCLA</v>
      </c>
      <c r="B1042" s="17" t="str">
        <f>IF(AND(OR(NOT(IsForecastDateRestricted),AND(D1042&gt;=StartDate,D1042&lt;=EndDate)),OR(NOT(IsTargetDateRestricted),AND(F1042&gt;=FirstTargetDate,F1042&lt;=EndTargetDate)),
OR(AND(Is1Week,E1042="1 wk ahead inc death"),AND(Is2Week,E1042="2 wk ahead inc death"),AND(Is3Week,E1042="3 wk ahead inc death"),AND(Is4Week,E1042="4 wk ahead inc death")),
OR(NOT(IsActiveModelsOnly),_xlfn.XLOOKUP(C1042,'Model Analyzer'!B$4:B$100,'Model Analyzer'!C$4:C$100))),EvalData!C1042,"NA")</f>
        <v>UCLA</v>
      </c>
      <c r="C1042" s="17" t="s">
        <v>30</v>
      </c>
      <c r="D1042" s="36" t="d">
        <v>2020-08-31</v>
      </c>
      <c r="E1042" s="17" t="s">
        <v>36</v>
      </c>
      <c r="F1042" s="36" t="d">
        <v>2020-09-12</v>
      </c>
      <c r="G1042" s="30">
        <v>669</v>
      </c>
      <c r="H1042" s="32">
        <v>5.8999999999999997E-2</v>
      </c>
      <c r="I1042" s="28">
        <v>6.0499999999999998E-2</v>
      </c>
      <c r="J1042" s="28">
        <v>6.0499999999999998E-2</v>
      </c>
      <c r="K1042" s="29">
        <v>0.9</v>
      </c>
      <c r="L1042" s="30">
        <v>15</v>
      </c>
      <c r="M1042" s="29">
        <v>0.57576000000000005</v>
      </c>
      <c r="N1042" s="30">
        <v>51</v>
      </c>
      <c r="O1042" s="30">
        <v>37.1</v>
      </c>
      <c r="P1042" s="30">
        <v>749.59</v>
      </c>
      <c r="Q1042" s="30">
        <v>40.82</v>
      </c>
      <c r="R1042" s="38">
        <v>0.2442</v>
      </c>
      <c r="S1042" s="32">
        <v>1.6809999999999999E-2</v>
      </c>
      <c r="T1042" s="29">
        <v>1.39514</v>
      </c>
      <c r="U1042" s="29">
        <v>-1.0701499999999999</v>
      </c>
      <c r="V1042" s="29">
        <v>0.45097999999999999</v>
      </c>
      <c r="W1042" s="29">
        <v>0.13725000000000001</v>
      </c>
      <c r="X1042" s="30">
        <v>63.79</v>
      </c>
      <c r="Y1042" s="29">
        <v>0.32756000000000002</v>
      </c>
      <c r="Z1042" s="29">
        <v>0.38535000000000003</v>
      </c>
      <c r="AA1042" s="29">
        <v>0.36699999999999999</v>
      </c>
      <c r="AB1042" s="30">
        <v>17</v>
      </c>
      <c r="AC1042" s="29">
        <v>0.46666999999999997</v>
      </c>
      <c r="AD1042" s="30">
        <v>51</v>
      </c>
      <c r="AE1042" s="29">
        <v>0.17646999999999999</v>
      </c>
      <c r="AF1042" s="33">
        <v>1.0900000000000001</v>
      </c>
      <c r="AG1042" s="33">
        <v>1.1240000000000001</v>
      </c>
      <c r="AH1042" s="33">
        <v>1.159</v>
      </c>
      <c r="AI1042" s="33">
        <v>3.0489999999999999</v>
      </c>
      <c r="AJ1042" s="33">
        <v>1.2549999999999999</v>
      </c>
      <c r="AK1042" s="34">
        <v>2.25</v>
      </c>
      <c r="AL1042" s="29">
        <v>0</v>
      </c>
      <c r="AM1042" s="29">
        <v>3.9219999999999998E-2</v>
      </c>
      <c r="AN1042" s="50">
        <v>59528</v>
      </c>
      <c r="AO1042" s="30">
        <v>470.6</v>
      </c>
      <c r="AP1042" s="29">
        <v>0.84275</v>
      </c>
      <c r="AQ1042" s="29">
        <v>1</v>
      </c>
      <c r="AR1042" s="29">
        <v>0.14399999999999999</v>
      </c>
      <c r="AS1042" s="54">
        <v>25</v>
      </c>
      <c r="AT1042" s="29">
        <v>0.14285999999999999</v>
      </c>
      <c r="AU1042" s="29">
        <v>0.18576000000000001</v>
      </c>
      <c r="AV1042" s="54">
        <v>27</v>
      </c>
      <c r="AW1042" s="29">
        <v>7.1429999999999993E-2</v>
      </c>
    </row>
    <row r="1043" spans="1:49" x14ac:dyDescent="0.2">
      <c r="A1043" s="17" t="str">
        <f t="shared" si="25"/>
        <v>UCM</v>
      </c>
      <c r="B1043" s="17" t="str">
        <f>IF(AND(OR(NOT(IsForecastDateRestricted),AND(D1043&gt;=StartDate,D1043&lt;=EndDate)),OR(NOT(IsTargetDateRestricted),AND(F1043&gt;=FirstTargetDate,F1043&lt;=EndTargetDate)),
OR(AND(Is1Week,E1043="1 wk ahead inc death"),AND(Is2Week,E1043="2 wk ahead inc death"),AND(Is3Week,E1043="3 wk ahead inc death"),AND(Is4Week,E1043="4 wk ahead inc death")),
OR(NOT(IsActiveModelsOnly),_xlfn.XLOOKUP(C1043,'Model Analyzer'!B$4:B$100,'Model Analyzer'!C$4:C$100))),EvalData!C1043,"NA")</f>
        <v>UCM</v>
      </c>
      <c r="C1043" s="17" t="s">
        <v>48</v>
      </c>
      <c r="D1043" s="36" t="d">
        <v>2020-08-31</v>
      </c>
      <c r="E1043" s="17" t="s">
        <v>36</v>
      </c>
      <c r="F1043" s="36" t="d">
        <v>2020-09-12</v>
      </c>
      <c r="G1043" s="30">
        <v>-1761</v>
      </c>
      <c r="H1043" s="32">
        <v>-0.17299999999999999</v>
      </c>
      <c r="I1043" s="28">
        <v>-0.15926999999999999</v>
      </c>
      <c r="J1043" s="28">
        <v>-0.18944</v>
      </c>
      <c r="K1043" s="29">
        <v>0.75</v>
      </c>
      <c r="L1043" s="30">
        <v>25</v>
      </c>
      <c r="M1043" s="29">
        <v>0.27272999999999997</v>
      </c>
      <c r="O1043" s="30"/>
      <c r="P1043" s="30"/>
      <c r="Q1043" s="30"/>
      <c r="R1043" s="38"/>
    </row>
    <row r="1044" spans="1:49" x14ac:dyDescent="0.2">
      <c r="A1044" s="17" t="str">
        <f t="shared" si="25"/>
        <v>UGA-CEID</v>
      </c>
      <c r="B1044" s="17" t="str">
        <f>IF(AND(OR(NOT(IsForecastDateRestricted),AND(D1044&gt;=StartDate,D1044&lt;=EndDate)),OR(NOT(IsTargetDateRestricted),AND(F1044&gt;=FirstTargetDate,F1044&lt;=EndTargetDate)),
OR(AND(Is1Week,E1044="1 wk ahead inc death"),AND(Is2Week,E1044="2 wk ahead inc death"),AND(Is3Week,E1044="3 wk ahead inc death"),AND(Is4Week,E1044="4 wk ahead inc death")),
OR(NOT(IsActiveModelsOnly),_xlfn.XLOOKUP(C1044,'Model Analyzer'!B$4:B$100,'Model Analyzer'!C$4:C$100))),EvalData!C1044,"NA")</f>
        <v>UGA-CEID</v>
      </c>
      <c r="C1044" s="17" t="s">
        <v>50</v>
      </c>
      <c r="D1044" s="36" t="d">
        <v>2020-08-31</v>
      </c>
      <c r="E1044" s="17" t="s">
        <v>36</v>
      </c>
      <c r="F1044" s="36" t="d">
        <v>2020-09-12</v>
      </c>
      <c r="G1044" s="30">
        <v>1846</v>
      </c>
      <c r="H1044" s="32">
        <v>0.154</v>
      </c>
      <c r="I1044" s="28">
        <v>0.16694999999999999</v>
      </c>
      <c r="J1044" s="28">
        <v>0.16694999999999999</v>
      </c>
      <c r="K1044" s="29">
        <v>0.75</v>
      </c>
      <c r="L1044" s="30">
        <v>23</v>
      </c>
      <c r="M1044" s="29">
        <v>0.33333000000000002</v>
      </c>
      <c r="N1044" s="30">
        <v>51</v>
      </c>
      <c r="O1044" s="30">
        <v>39.340000000000003</v>
      </c>
      <c r="P1044" s="30">
        <v>1178.74</v>
      </c>
      <c r="Q1044" s="30">
        <v>53.57</v>
      </c>
      <c r="R1044" s="38">
        <v>0.25939000000000001</v>
      </c>
      <c r="S1044" s="32">
        <v>7.7210000000000001E-2</v>
      </c>
      <c r="T1044" s="29">
        <v>0.52544999999999997</v>
      </c>
      <c r="U1044" s="29">
        <v>-5.4539999999999998E-2</v>
      </c>
      <c r="V1044" s="29">
        <v>0.39216000000000001</v>
      </c>
      <c r="W1044" s="29">
        <v>9.8040000000000002E-2</v>
      </c>
      <c r="X1044" s="30">
        <v>92.41</v>
      </c>
      <c r="Y1044" s="29">
        <v>0.36110999999999999</v>
      </c>
      <c r="Z1044" s="29">
        <v>0.36907000000000001</v>
      </c>
      <c r="AA1044" s="29">
        <v>0.24299999999999999</v>
      </c>
      <c r="AB1044" s="30">
        <v>22</v>
      </c>
      <c r="AC1044" s="29">
        <v>0.3</v>
      </c>
      <c r="AD1044" s="30">
        <v>51</v>
      </c>
      <c r="AE1044" s="29">
        <v>0.88234999999999997</v>
      </c>
      <c r="AF1044" s="33">
        <v>1.984</v>
      </c>
      <c r="AG1044" s="33">
        <v>2.3450000000000002</v>
      </c>
      <c r="AH1044" s="33">
        <v>4.5</v>
      </c>
      <c r="AI1044" s="33">
        <v>39.978999999999999</v>
      </c>
      <c r="AJ1044" s="33">
        <v>32.317999999999998</v>
      </c>
      <c r="AK1044" s="34">
        <v>66</v>
      </c>
      <c r="AL1044" s="29">
        <v>0.13725000000000001</v>
      </c>
      <c r="AM1044" s="29">
        <v>0.35293999999999998</v>
      </c>
      <c r="AN1044" s="50">
        <v>16855</v>
      </c>
      <c r="AO1044" s="30">
        <v>119.1</v>
      </c>
      <c r="AP1044" s="29">
        <v>0.34909000000000001</v>
      </c>
      <c r="AQ1044" s="29">
        <v>0.72877999999999998</v>
      </c>
      <c r="AR1044" s="29">
        <v>0.41299999999999998</v>
      </c>
      <c r="AS1044" s="54">
        <v>16</v>
      </c>
      <c r="AT1044" s="29">
        <v>0.46428999999999998</v>
      </c>
      <c r="AU1044" s="29">
        <v>0.85523000000000005</v>
      </c>
      <c r="AV1044" s="54">
        <v>11</v>
      </c>
      <c r="AW1044" s="29">
        <v>0.64285999999999999</v>
      </c>
    </row>
    <row r="1045" spans="1:49" x14ac:dyDescent="0.2">
      <c r="A1045" s="17" t="str">
        <f t="shared" si="25"/>
        <v>UM</v>
      </c>
      <c r="B1045" s="17" t="str">
        <f>IF(AND(OR(NOT(IsForecastDateRestricted),AND(D1045&gt;=StartDate,D1045&lt;=EndDate)),OR(NOT(IsTargetDateRestricted),AND(F1045&gt;=FirstTargetDate,F1045&lt;=EndTargetDate)),
OR(AND(Is1Week,E1045="1 wk ahead inc death"),AND(Is2Week,E1045="2 wk ahead inc death"),AND(Is3Week,E1045="3 wk ahead inc death"),AND(Is4Week,E1045="4 wk ahead inc death")),
OR(NOT(IsActiveModelsOnly),_xlfn.XLOOKUP(C1045,'Model Analyzer'!B$4:B$100,'Model Analyzer'!C$4:C$100))),EvalData!C1045,"NA")</f>
        <v>UM</v>
      </c>
      <c r="C1045" s="17" t="s">
        <v>31</v>
      </c>
      <c r="D1045" s="36" t="d">
        <v>2020-08-31</v>
      </c>
      <c r="E1045" s="17" t="s">
        <v>36</v>
      </c>
      <c r="F1045" s="36" t="d">
        <v>2020-09-12</v>
      </c>
      <c r="G1045" s="30">
        <v>2278</v>
      </c>
      <c r="H1045" s="32">
        <v>0.187</v>
      </c>
      <c r="I1045" s="28">
        <v>0.20602000000000001</v>
      </c>
      <c r="J1045" s="28">
        <v>0.20602000000000001</v>
      </c>
      <c r="K1045" s="29">
        <v>0.75</v>
      </c>
      <c r="L1045" s="30">
        <v>26</v>
      </c>
      <c r="M1045" s="29">
        <v>0.24242</v>
      </c>
      <c r="N1045" s="30">
        <v>43</v>
      </c>
      <c r="O1045" s="30">
        <v>21.66</v>
      </c>
      <c r="P1045" s="30">
        <v>1471.08</v>
      </c>
      <c r="Q1045" s="30">
        <v>49.28</v>
      </c>
      <c r="R1045" s="38">
        <v>0.27074999999999999</v>
      </c>
      <c r="S1045" s="32">
        <v>-6.454E-2</v>
      </c>
      <c r="T1045" s="29">
        <v>0.95520000000000005</v>
      </c>
      <c r="U1045" s="29">
        <v>0.11348</v>
      </c>
      <c r="V1045" s="29">
        <v>0.46511999999999998</v>
      </c>
      <c r="W1045" s="29">
        <v>0.23255999999999999</v>
      </c>
      <c r="X1045" s="30">
        <v>72.819999999999993</v>
      </c>
      <c r="Y1045" s="29">
        <v>0.69899</v>
      </c>
      <c r="Z1045" s="29">
        <v>0.43736999999999998</v>
      </c>
      <c r="AA1045" s="29">
        <v>0.159</v>
      </c>
      <c r="AB1045" s="30">
        <v>27</v>
      </c>
      <c r="AC1045" s="29">
        <v>0.13333</v>
      </c>
      <c r="AD1045" s="30">
        <v>43</v>
      </c>
      <c r="AE1045" s="29">
        <v>0.46511999999999998</v>
      </c>
      <c r="AF1045" s="33">
        <v>1.113</v>
      </c>
      <c r="AG1045" s="33">
        <v>1.1990000000000001</v>
      </c>
      <c r="AH1045" s="33">
        <v>1.6930000000000001</v>
      </c>
      <c r="AI1045" s="33">
        <v>2.452</v>
      </c>
      <c r="AJ1045" s="33">
        <v>2.802</v>
      </c>
      <c r="AK1045" s="34">
        <v>4.4089999999999998</v>
      </c>
      <c r="AL1045" s="29">
        <v>6.9769999999999999E-2</v>
      </c>
      <c r="AM1045" s="29">
        <v>0</v>
      </c>
      <c r="AN1045" s="50">
        <v>33990</v>
      </c>
      <c r="AO1045" s="30">
        <v>591</v>
      </c>
      <c r="AP1045" s="29">
        <v>0.70494000000000001</v>
      </c>
      <c r="AQ1045" s="29">
        <v>1</v>
      </c>
      <c r="AR1045" s="29">
        <v>0.35099999999999998</v>
      </c>
      <c r="AS1045" s="54">
        <v>20</v>
      </c>
      <c r="AT1045" s="29">
        <v>0.32142999999999999</v>
      </c>
      <c r="AU1045" s="29">
        <v>0.4128</v>
      </c>
      <c r="AV1045" s="54">
        <v>25</v>
      </c>
      <c r="AW1045" s="29">
        <v>0.14285999999999999</v>
      </c>
    </row>
    <row r="1046" spans="1:49" x14ac:dyDescent="0.2">
      <c r="A1046" s="17" t="str">
        <f t="shared" si="25"/>
        <v>UMass-MB</v>
      </c>
      <c r="B1046" s="17" t="str">
        <f>IF(AND(OR(NOT(IsForecastDateRestricted),AND(D1046&gt;=StartDate,D1046&lt;=EndDate)),OR(NOT(IsTargetDateRestricted),AND(F1046&gt;=FirstTargetDate,F1046&lt;=EndTargetDate)),
OR(AND(Is1Week,E1046="1 wk ahead inc death"),AND(Is2Week,E1046="2 wk ahead inc death"),AND(Is3Week,E1046="3 wk ahead inc death"),AND(Is4Week,E1046="4 wk ahead inc death")),
OR(NOT(IsActiveModelsOnly),_xlfn.XLOOKUP(C1046,'Model Analyzer'!B$4:B$100,'Model Analyzer'!C$4:C$100))),EvalData!C1046,"NA")</f>
        <v>UMass-MB</v>
      </c>
      <c r="C1046" s="17" t="s">
        <v>32</v>
      </c>
      <c r="D1046" s="36" t="d">
        <v>2020-08-31</v>
      </c>
      <c r="E1046" s="17" t="s">
        <v>36</v>
      </c>
      <c r="F1046" s="36" t="d">
        <v>2020-09-12</v>
      </c>
      <c r="G1046" s="30">
        <v>-388</v>
      </c>
      <c r="H1046" s="32">
        <v>-3.5999999999999997E-2</v>
      </c>
      <c r="I1046" s="28">
        <v>-3.5090000000000003E-2</v>
      </c>
      <c r="J1046" s="28">
        <v>-3.637E-2</v>
      </c>
      <c r="K1046" s="29">
        <v>1</v>
      </c>
      <c r="L1046" s="30">
        <v>8</v>
      </c>
      <c r="M1046" s="29">
        <v>0.78788000000000002</v>
      </c>
      <c r="N1046" s="30">
        <v>51</v>
      </c>
      <c r="O1046" s="30">
        <v>7.81</v>
      </c>
      <c r="P1046" s="30">
        <v>476.18</v>
      </c>
      <c r="Q1046" s="30">
        <v>32.24</v>
      </c>
      <c r="R1046" s="38">
        <v>0.15121999999999999</v>
      </c>
      <c r="S1046" s="32">
        <v>-8.9109999999999995E-2</v>
      </c>
      <c r="T1046" s="29">
        <v>0.36981999999999998</v>
      </c>
      <c r="U1046" s="29">
        <v>-8.2659999999999997E-2</v>
      </c>
      <c r="V1046" s="29">
        <v>0.64705999999999997</v>
      </c>
      <c r="W1046" s="29">
        <v>3.9219999999999998E-2</v>
      </c>
      <c r="X1046" s="30">
        <v>61.18</v>
      </c>
      <c r="Y1046" s="29">
        <v>0.26001999999999997</v>
      </c>
      <c r="Z1046" s="29">
        <v>0.24374999999999999</v>
      </c>
      <c r="AA1046" s="29">
        <v>0.67700000000000005</v>
      </c>
      <c r="AB1046" s="30">
        <v>6</v>
      </c>
      <c r="AC1046" s="29">
        <v>0.83333000000000002</v>
      </c>
      <c r="AD1046" s="30">
        <v>51</v>
      </c>
      <c r="AE1046" s="29">
        <v>0.98038999999999998</v>
      </c>
      <c r="AF1046" s="33">
        <v>3</v>
      </c>
      <c r="AG1046" s="33">
        <v>3.6560000000000001</v>
      </c>
      <c r="AH1046" s="33">
        <v>4.3929999999999998</v>
      </c>
      <c r="AI1046" s="33">
        <v>7.9720000000000004</v>
      </c>
      <c r="AJ1046" s="33">
        <v>7.617</v>
      </c>
      <c r="AK1046" s="34">
        <v>20</v>
      </c>
      <c r="AL1046" s="29">
        <v>0.31373000000000001</v>
      </c>
      <c r="AM1046" s="29">
        <v>0.13725000000000001</v>
      </c>
      <c r="AN1046" s="50">
        <v>14573</v>
      </c>
      <c r="AO1046" s="30">
        <v>118.8</v>
      </c>
      <c r="AP1046" s="29">
        <v>0.33562999999999998</v>
      </c>
      <c r="AQ1046" s="29">
        <v>0.70067999999999997</v>
      </c>
      <c r="AR1046" s="29">
        <v>0.55700000000000005</v>
      </c>
      <c r="AS1046" s="54">
        <v>10</v>
      </c>
      <c r="AT1046" s="29">
        <v>0.67857000000000001</v>
      </c>
      <c r="AU1046" s="29">
        <v>0.91041000000000005</v>
      </c>
      <c r="AV1046" s="54">
        <v>7</v>
      </c>
      <c r="AW1046" s="29">
        <v>0.78571000000000002</v>
      </c>
    </row>
    <row r="1047" spans="1:49" x14ac:dyDescent="0.2">
      <c r="A1047" s="17" t="str">
        <f t="shared" si="25"/>
        <v>USC</v>
      </c>
      <c r="B1047" s="17" t="str">
        <f>IF(AND(OR(NOT(IsForecastDateRestricted),AND(D1047&gt;=StartDate,D1047&lt;=EndDate)),OR(NOT(IsTargetDateRestricted),AND(F1047&gt;=FirstTargetDate,F1047&lt;=EndTargetDate)),
OR(AND(Is1Week,E1047="1 wk ahead inc death"),AND(Is2Week,E1047="2 wk ahead inc death"),AND(Is3Week,E1047="3 wk ahead inc death"),AND(Is4Week,E1047="4 wk ahead inc death")),
OR(NOT(IsActiveModelsOnly),_xlfn.XLOOKUP(C1047,'Model Analyzer'!B$4:B$100,'Model Analyzer'!C$4:C$100))),EvalData!C1047,"NA")</f>
        <v>USC</v>
      </c>
      <c r="C1047" s="17" t="s">
        <v>33</v>
      </c>
      <c r="D1047" s="36" t="d">
        <v>2020-08-31</v>
      </c>
      <c r="E1047" s="17" t="s">
        <v>36</v>
      </c>
      <c r="F1047" s="36" t="d">
        <v>2020-09-12</v>
      </c>
      <c r="G1047" s="30">
        <v>780</v>
      </c>
      <c r="H1047" s="32">
        <v>6.8000000000000005E-2</v>
      </c>
      <c r="I1047" s="28">
        <v>7.0540000000000005E-2</v>
      </c>
      <c r="J1047" s="28">
        <v>7.0540000000000005E-2</v>
      </c>
      <c r="K1047" s="29">
        <v>0.9</v>
      </c>
      <c r="L1047" s="30">
        <v>16</v>
      </c>
      <c r="M1047" s="29">
        <v>0.54544999999999999</v>
      </c>
      <c r="N1047" s="30">
        <v>51</v>
      </c>
      <c r="O1047" s="30">
        <v>31.7</v>
      </c>
      <c r="P1047" s="30">
        <v>468.79</v>
      </c>
      <c r="Q1047" s="30">
        <v>32.43</v>
      </c>
      <c r="R1047" s="38">
        <v>0.18915999999999999</v>
      </c>
      <c r="S1047" s="32">
        <v>2.3810000000000001E-2</v>
      </c>
      <c r="T1047" s="29">
        <v>0.27093</v>
      </c>
      <c r="U1047" s="29">
        <v>8.0379999999999993E-2</v>
      </c>
      <c r="V1047" s="29">
        <v>0.56862999999999997</v>
      </c>
      <c r="W1047" s="29">
        <v>3.9219999999999998E-2</v>
      </c>
      <c r="X1047" s="30">
        <v>62.37</v>
      </c>
      <c r="Y1047" s="29">
        <v>0.26777000000000001</v>
      </c>
      <c r="Z1047" s="29">
        <v>0.25557000000000002</v>
      </c>
      <c r="AA1047" s="29">
        <v>0.54100000000000004</v>
      </c>
      <c r="AB1047" s="30">
        <v>8</v>
      </c>
      <c r="AC1047" s="29">
        <v>0.76666999999999996</v>
      </c>
    </row>
    <row r="1048" spans="1:49" x14ac:dyDescent="0.2">
      <c r="A1048" s="17" t="str">
        <f t="shared" si="25"/>
        <v>YYG</v>
      </c>
      <c r="B1048" s="17" t="str">
        <f>IF(AND(OR(NOT(IsForecastDateRestricted),AND(D1048&gt;=StartDate,D1048&lt;=EndDate)),OR(NOT(IsTargetDateRestricted),AND(F1048&gt;=FirstTargetDate,F1048&lt;=EndTargetDate)),
OR(AND(Is1Week,E1048="1 wk ahead inc death"),AND(Is2Week,E1048="2 wk ahead inc death"),AND(Is3Week,E1048="3 wk ahead inc death"),AND(Is4Week,E1048="4 wk ahead inc death")),
OR(NOT(IsActiveModelsOnly),_xlfn.XLOOKUP(C1048,'Model Analyzer'!B$4:B$100,'Model Analyzer'!C$4:C$100))),EvalData!C1048,"NA")</f>
        <v>YYG</v>
      </c>
      <c r="C1048" s="17" t="s">
        <v>35</v>
      </c>
      <c r="D1048" s="36" t="d">
        <v>2020-08-31</v>
      </c>
      <c r="E1048" s="17" t="s">
        <v>36</v>
      </c>
      <c r="F1048" s="36" t="d">
        <v>2020-09-12</v>
      </c>
      <c r="G1048" s="30">
        <v>99</v>
      </c>
      <c r="H1048" s="32">
        <v>8.9999999999999993E-3</v>
      </c>
      <c r="I1048" s="28">
        <v>8.9499999999999996E-3</v>
      </c>
      <c r="J1048" s="28">
        <v>8.9499999999999996E-3</v>
      </c>
      <c r="K1048" s="29">
        <v>1</v>
      </c>
      <c r="L1048" s="30">
        <v>2</v>
      </c>
      <c r="M1048" s="29">
        <v>0.96970000000000001</v>
      </c>
      <c r="N1048" s="30">
        <v>51</v>
      </c>
      <c r="O1048" s="30">
        <v>6.42</v>
      </c>
      <c r="P1048" s="30">
        <v>376.33</v>
      </c>
      <c r="Q1048" s="30">
        <v>31.76</v>
      </c>
      <c r="R1048" s="38">
        <v>0.18356</v>
      </c>
      <c r="S1048" s="32">
        <v>5.3659999999999999E-2</v>
      </c>
      <c r="T1048" s="29">
        <v>0.34177999999999997</v>
      </c>
      <c r="U1048" s="29">
        <v>0.12271</v>
      </c>
      <c r="V1048" s="29">
        <v>0.60784000000000005</v>
      </c>
      <c r="W1048" s="29">
        <v>3.9219999999999998E-2</v>
      </c>
      <c r="X1048" s="30">
        <v>52.46</v>
      </c>
      <c r="Y1048" s="29">
        <v>0.33366000000000001</v>
      </c>
      <c r="Z1048" s="29">
        <v>0.26344000000000001</v>
      </c>
      <c r="AA1048" s="29">
        <v>0.68600000000000005</v>
      </c>
      <c r="AB1048" s="30">
        <v>5</v>
      </c>
      <c r="AC1048" s="29">
        <v>0.86667000000000005</v>
      </c>
      <c r="AD1048" s="30">
        <v>51</v>
      </c>
      <c r="AE1048" s="29">
        <v>0.96077999999999997</v>
      </c>
      <c r="AF1048" s="33">
        <v>2.3759999999999999</v>
      </c>
      <c r="AG1048" s="33">
        <v>2.71</v>
      </c>
      <c r="AH1048" s="33">
        <v>4.0999999999999996</v>
      </c>
      <c r="AI1048" s="33">
        <v>20.795000000000002</v>
      </c>
      <c r="AJ1048" s="33">
        <v>21.106999999999999</v>
      </c>
      <c r="AK1048" s="34">
        <v>51.5</v>
      </c>
      <c r="AL1048" s="29">
        <v>0.13725000000000001</v>
      </c>
      <c r="AM1048" s="29">
        <v>0.33333000000000002</v>
      </c>
      <c r="AN1048" s="50">
        <v>13458</v>
      </c>
      <c r="AO1048" s="30">
        <v>111.8</v>
      </c>
      <c r="AP1048" s="29">
        <v>0.33561999999999997</v>
      </c>
      <c r="AQ1048" s="29">
        <v>0.70067999999999997</v>
      </c>
      <c r="AR1048" s="29">
        <v>0.51600000000000001</v>
      </c>
      <c r="AS1048" s="54">
        <v>11</v>
      </c>
      <c r="AT1048" s="29">
        <v>0.64285999999999999</v>
      </c>
      <c r="AU1048" s="29">
        <v>0.91041000000000005</v>
      </c>
      <c r="AV1048" s="54">
        <v>8</v>
      </c>
      <c r="AW1048" s="29">
        <v>0.75</v>
      </c>
    </row>
    <row r="1049" spans="1:49" x14ac:dyDescent="0.2">
      <c r="A1049" s="17" t="str">
        <f t="shared" si="25"/>
        <v>Baseline</v>
      </c>
      <c r="B1049" s="17" t="str">
        <f>IF(AND(OR(NOT(IsForecastDateRestricted),AND(D1049&gt;=StartDate,D1049&lt;=EndDate)),OR(NOT(IsTargetDateRestricted),AND(F1049&gt;=FirstTargetDate,F1049&lt;=EndTargetDate)),
OR(AND(Is1Week,E1049="1 wk ahead inc death"),AND(Is2Week,E1049="2 wk ahead inc death"),AND(Is3Week,E1049="3 wk ahead inc death"),AND(Is4Week,E1049="4 wk ahead inc death")),
OR(NOT(IsActiveModelsOnly),_xlfn.XLOOKUP(C1049,'Model Analyzer'!B$4:B$100,'Model Analyzer'!C$4:C$100))),EvalData!C1049,"NA")</f>
        <v>Baseline</v>
      </c>
      <c r="C1049" s="17" t="s">
        <v>12</v>
      </c>
      <c r="D1049" s="36" t="d">
        <v>2020-08-31</v>
      </c>
      <c r="E1049" s="17" t="s">
        <v>37</v>
      </c>
      <c r="F1049" s="36" t="d">
        <v>2020-09-19</v>
      </c>
      <c r="G1049" s="30">
        <v>3049</v>
      </c>
      <c r="H1049" s="32">
        <v>0.16800000000000001</v>
      </c>
      <c r="I1049" s="28">
        <v>0.18321000000000001</v>
      </c>
      <c r="J1049" s="28">
        <v>0.18321000000000001</v>
      </c>
      <c r="K1049" s="29">
        <v>0.75</v>
      </c>
      <c r="L1049" s="30">
        <v>24</v>
      </c>
      <c r="M1049" s="29">
        <v>0.30303000000000002</v>
      </c>
      <c r="N1049" s="30">
        <v>51</v>
      </c>
      <c r="O1049" s="30">
        <v>8.36</v>
      </c>
      <c r="P1049" s="30">
        <v>1981.26</v>
      </c>
      <c r="Q1049" s="30">
        <v>97.1</v>
      </c>
      <c r="R1049" s="38">
        <v>0.26291999999999999</v>
      </c>
      <c r="S1049" s="32">
        <v>7.9339999999999994E-2</v>
      </c>
      <c r="T1049" s="29">
        <v>0.42642000000000002</v>
      </c>
      <c r="U1049" s="29">
        <v>1.0829999999999999E-2</v>
      </c>
      <c r="V1049" s="29">
        <v>0.41176000000000001</v>
      </c>
      <c r="W1049" s="29">
        <v>5.8819999999999997E-2</v>
      </c>
      <c r="X1049" s="30">
        <v>201.66</v>
      </c>
      <c r="Y1049" s="29">
        <v>0.33206000000000002</v>
      </c>
      <c r="Z1049" s="29">
        <v>0.31142999999999998</v>
      </c>
      <c r="AA1049" s="29">
        <v>0.47599999999999998</v>
      </c>
      <c r="AB1049" s="30">
        <v>14</v>
      </c>
      <c r="AC1049" s="29">
        <v>0.56667000000000001</v>
      </c>
      <c r="AD1049" s="30">
        <v>51</v>
      </c>
      <c r="AE1049" s="29">
        <v>0.94118000000000002</v>
      </c>
      <c r="AF1049" s="33">
        <v>3.7709999999999999</v>
      </c>
      <c r="AG1049" s="33">
        <v>3.9319999999999999</v>
      </c>
      <c r="AH1049" s="33">
        <v>3.9889999999999999</v>
      </c>
      <c r="AI1049" s="33">
        <v>3.879</v>
      </c>
      <c r="AJ1049" s="33">
        <v>4</v>
      </c>
      <c r="AK1049" s="34">
        <v>4.0090000000000003</v>
      </c>
      <c r="AL1049" s="29">
        <v>0</v>
      </c>
      <c r="AM1049" s="29">
        <v>0</v>
      </c>
      <c r="AN1049" s="50">
        <v>32488</v>
      </c>
      <c r="AO1049" s="30">
        <v>109.5</v>
      </c>
      <c r="AP1049" s="29">
        <v>0.41541</v>
      </c>
      <c r="AQ1049" s="29">
        <v>0.86724000000000001</v>
      </c>
      <c r="AR1049" s="29">
        <v>0.99099999999999999</v>
      </c>
      <c r="AS1049" s="54">
        <v>1</v>
      </c>
      <c r="AT1049" s="29">
        <v>1</v>
      </c>
      <c r="AU1049" s="29">
        <v>0.97309000000000001</v>
      </c>
      <c r="AV1049" s="54">
        <v>1</v>
      </c>
      <c r="AW1049" s="29">
        <v>1</v>
      </c>
    </row>
    <row r="1050" spans="1:49" x14ac:dyDescent="0.2">
      <c r="A1050" s="17" t="str">
        <f t="shared" si="25"/>
        <v>CMU</v>
      </c>
      <c r="B1050" s="17" t="str">
        <f>IF(AND(OR(NOT(IsForecastDateRestricted),AND(D1050&gt;=StartDate,D1050&lt;=EndDate)),OR(NOT(IsTargetDateRestricted),AND(F1050&gt;=FirstTargetDate,F1050&lt;=EndTargetDate)),
OR(AND(Is1Week,E1050="1 wk ahead inc death"),AND(Is2Week,E1050="2 wk ahead inc death"),AND(Is3Week,E1050="3 wk ahead inc death"),AND(Is4Week,E1050="4 wk ahead inc death")),
OR(NOT(IsActiveModelsOnly),_xlfn.XLOOKUP(C1050,'Model Analyzer'!B$4:B$100,'Model Analyzer'!C$4:C$100))),EvalData!C1050,"NA")</f>
        <v>CMU</v>
      </c>
      <c r="C1050" s="17" t="s">
        <v>43</v>
      </c>
      <c r="D1050" s="36" t="d">
        <v>2020-08-31</v>
      </c>
      <c r="E1050" s="17" t="s">
        <v>37</v>
      </c>
      <c r="F1050" s="36" t="d">
        <v>2020-09-19</v>
      </c>
      <c r="G1050" s="30"/>
      <c r="H1050" s="32"/>
      <c r="N1050" s="30">
        <v>50</v>
      </c>
      <c r="O1050" s="30">
        <v>14.75</v>
      </c>
      <c r="P1050" s="30">
        <v>496.14</v>
      </c>
      <c r="Q1050" s="30">
        <v>42.76</v>
      </c>
      <c r="R1050" s="38">
        <v>0.17823</v>
      </c>
      <c r="S1050" s="32">
        <v>-4.0050000000000002E-2</v>
      </c>
      <c r="T1050" s="29">
        <v>0.28621000000000002</v>
      </c>
      <c r="U1050" s="29">
        <v>-3.184E-2</v>
      </c>
      <c r="V1050" s="29">
        <v>0.57999999999999996</v>
      </c>
      <c r="W1050" s="29">
        <v>0.1</v>
      </c>
      <c r="X1050" s="30">
        <v>64.08</v>
      </c>
      <c r="Y1050" s="29">
        <v>0.25522</v>
      </c>
      <c r="Z1050" s="29">
        <v>0.26595999999999997</v>
      </c>
      <c r="AA1050" s="29">
        <v>0.66600000000000004</v>
      </c>
      <c r="AB1050" s="30">
        <v>6</v>
      </c>
      <c r="AC1050" s="29">
        <v>0.83333000000000002</v>
      </c>
      <c r="AD1050" s="30">
        <v>50</v>
      </c>
      <c r="AE1050" s="29">
        <v>0.86</v>
      </c>
      <c r="AF1050" s="33">
        <v>1.6679999999999999</v>
      </c>
      <c r="AG1050" s="33">
        <v>2.1339999999999999</v>
      </c>
      <c r="AH1050" s="33">
        <v>3.0790000000000002</v>
      </c>
      <c r="AI1050" s="33">
        <v>59.384999999999998</v>
      </c>
      <c r="AJ1050" s="33">
        <v>9.0839999999999996</v>
      </c>
      <c r="AK1050" s="34">
        <v>62.96</v>
      </c>
      <c r="AL1050" s="29">
        <v>0.14000000000000001</v>
      </c>
      <c r="AM1050" s="29">
        <v>0.2</v>
      </c>
      <c r="AN1050" s="50">
        <v>20565</v>
      </c>
      <c r="AO1050" s="30">
        <v>113.2</v>
      </c>
      <c r="AP1050" s="29">
        <v>0.42937999999999998</v>
      </c>
      <c r="AQ1050" s="29">
        <v>0.89641000000000004</v>
      </c>
      <c r="AR1050" s="29">
        <v>0.53700000000000003</v>
      </c>
      <c r="AS1050" s="54">
        <v>5</v>
      </c>
      <c r="AT1050" s="29">
        <v>0.85714000000000001</v>
      </c>
      <c r="AU1050" s="29">
        <v>0.87699000000000005</v>
      </c>
      <c r="AV1050" s="54">
        <v>8</v>
      </c>
      <c r="AW1050" s="29">
        <v>0.75</v>
      </c>
    </row>
    <row r="1051" spans="1:49" x14ac:dyDescent="0.2">
      <c r="A1051" s="17" t="str">
        <f t="shared" si="25"/>
        <v>Columbia</v>
      </c>
      <c r="B1051" s="17" t="str">
        <f>IF(AND(OR(NOT(IsForecastDateRestricted),AND(D1051&gt;=StartDate,D1051&lt;=EndDate)),OR(NOT(IsTargetDateRestricted),AND(F1051&gt;=FirstTargetDate,F1051&lt;=EndTargetDate)),
OR(AND(Is1Week,E1051="1 wk ahead inc death"),AND(Is2Week,E1051="2 wk ahead inc death"),AND(Is3Week,E1051="3 wk ahead inc death"),AND(Is4Week,E1051="4 wk ahead inc death")),
OR(NOT(IsActiveModelsOnly),_xlfn.XLOOKUP(C1051,'Model Analyzer'!B$4:B$100,'Model Analyzer'!C$4:C$100))),EvalData!C1051,"NA")</f>
        <v>Columbia</v>
      </c>
      <c r="C1051" s="17" t="s">
        <v>13</v>
      </c>
      <c r="D1051" s="36" t="d">
        <v>2020-08-31</v>
      </c>
      <c r="E1051" s="17" t="s">
        <v>37</v>
      </c>
      <c r="F1051" s="36" t="d">
        <v>2020-09-19</v>
      </c>
      <c r="G1051" s="30">
        <v>169</v>
      </c>
      <c r="H1051" s="32">
        <v>0.01</v>
      </c>
      <c r="I1051" s="28">
        <v>1.0160000000000001E-2</v>
      </c>
      <c r="J1051" s="28">
        <v>1.0160000000000001E-2</v>
      </c>
      <c r="K1051" s="29">
        <v>1</v>
      </c>
      <c r="L1051" s="30">
        <v>5</v>
      </c>
      <c r="M1051" s="29">
        <v>0.87878999999999996</v>
      </c>
      <c r="N1051" s="30">
        <v>51</v>
      </c>
      <c r="O1051" s="30">
        <v>32.6</v>
      </c>
      <c r="P1051" s="30">
        <v>3040.66</v>
      </c>
      <c r="Q1051" s="30">
        <v>98.9</v>
      </c>
      <c r="R1051" s="38">
        <v>0.32952999999999999</v>
      </c>
      <c r="S1051" s="32">
        <v>5.16E-2</v>
      </c>
      <c r="T1051" s="29">
        <v>0.65793999999999997</v>
      </c>
      <c r="U1051" s="29">
        <v>2.8639999999999999E-2</v>
      </c>
      <c r="V1051" s="29">
        <v>0.33333000000000002</v>
      </c>
      <c r="W1051" s="29">
        <v>0.21568999999999999</v>
      </c>
      <c r="X1051" s="30">
        <v>179.54</v>
      </c>
      <c r="Y1051" s="29">
        <v>0.50365000000000004</v>
      </c>
      <c r="Z1051" s="29">
        <v>0.46805999999999998</v>
      </c>
      <c r="AA1051" s="29">
        <v>0.16900000000000001</v>
      </c>
      <c r="AB1051" s="30">
        <v>25</v>
      </c>
      <c r="AC1051" s="29">
        <v>0.2</v>
      </c>
      <c r="AD1051" s="30">
        <v>51</v>
      </c>
      <c r="AE1051" s="29">
        <v>0.96077999999999997</v>
      </c>
      <c r="AF1051" s="33">
        <v>3.87</v>
      </c>
      <c r="AG1051" s="33">
        <v>5.3789999999999996</v>
      </c>
      <c r="AH1051" s="33">
        <v>6.7949999999999999</v>
      </c>
      <c r="AI1051" s="33">
        <v>62.073999999999998</v>
      </c>
      <c r="AJ1051" s="33">
        <v>54</v>
      </c>
      <c r="AK1051" s="34">
        <v>236</v>
      </c>
      <c r="AL1051" s="29">
        <v>0.39216000000000001</v>
      </c>
      <c r="AM1051" s="29">
        <v>0.43136999999999998</v>
      </c>
      <c r="AN1051" s="50">
        <v>30945</v>
      </c>
      <c r="AO1051" s="30">
        <v>201.4</v>
      </c>
      <c r="AP1051" s="29">
        <v>0.20860999999999999</v>
      </c>
      <c r="AQ1051" s="29">
        <v>0.43551000000000001</v>
      </c>
      <c r="AR1051" s="29">
        <v>0.14399999999999999</v>
      </c>
      <c r="AS1051" s="54">
        <v>24</v>
      </c>
      <c r="AT1051" s="29">
        <v>0.17857000000000001</v>
      </c>
      <c r="AU1051" s="29">
        <v>0.68135000000000001</v>
      </c>
      <c r="AV1051" s="54">
        <v>17</v>
      </c>
      <c r="AW1051" s="29">
        <v>0.42857000000000001</v>
      </c>
    </row>
    <row r="1052" spans="1:49" x14ac:dyDescent="0.2">
      <c r="A1052" s="17" t="str">
        <f t="shared" si="25"/>
        <v>Columbia-UNC</v>
      </c>
      <c r="B1052" s="17" t="str">
        <f>IF(AND(OR(NOT(IsForecastDateRestricted),AND(D1052&gt;=StartDate,D1052&lt;=EndDate)),OR(NOT(IsTargetDateRestricted),AND(F1052&gt;=FirstTargetDate,F1052&lt;=EndTargetDate)),
OR(AND(Is1Week,E1052="1 wk ahead inc death"),AND(Is2Week,E1052="2 wk ahead inc death"),AND(Is3Week,E1052="3 wk ahead inc death"),AND(Is4Week,E1052="4 wk ahead inc death")),
OR(NOT(IsActiveModelsOnly),_xlfn.XLOOKUP(C1052,'Model Analyzer'!B$4:B$100,'Model Analyzer'!C$4:C$100))),EvalData!C1052,"NA")</f>
        <v>Columbia-UNC</v>
      </c>
      <c r="C1052" s="17" t="s">
        <v>14</v>
      </c>
      <c r="D1052" s="36" t="d">
        <v>2020-08-31</v>
      </c>
      <c r="E1052" s="17" t="s">
        <v>37</v>
      </c>
      <c r="F1052" s="36" t="d">
        <v>2020-09-19</v>
      </c>
      <c r="G1052" s="30">
        <v>19</v>
      </c>
      <c r="H1052" s="32">
        <v>1E-3</v>
      </c>
      <c r="I1052" s="28">
        <v>1.14E-3</v>
      </c>
      <c r="J1052" s="28">
        <v>1.14E-3</v>
      </c>
      <c r="K1052" s="29">
        <v>1</v>
      </c>
      <c r="L1052" s="30">
        <v>1</v>
      </c>
      <c r="M1052" s="29">
        <v>1</v>
      </c>
      <c r="O1052" s="30"/>
      <c r="P1052" s="30"/>
      <c r="Q1052" s="30"/>
      <c r="R1052" s="38"/>
    </row>
    <row r="1053" spans="1:49" x14ac:dyDescent="0.2">
      <c r="A1053" s="17" t="str">
        <f t="shared" si="25"/>
        <v>Covid19Sim</v>
      </c>
      <c r="B1053" s="17" t="str">
        <f>IF(AND(OR(NOT(IsForecastDateRestricted),AND(D1053&gt;=StartDate,D1053&lt;=EndDate)),OR(NOT(IsTargetDateRestricted),AND(F1053&gt;=FirstTargetDate,F1053&lt;=EndTargetDate)),
OR(AND(Is1Week,E1053="1 wk ahead inc death"),AND(Is2Week,E1053="2 wk ahead inc death"),AND(Is3Week,E1053="3 wk ahead inc death"),AND(Is4Week,E1053="4 wk ahead inc death")),
OR(NOT(IsActiveModelsOnly),_xlfn.XLOOKUP(C1053,'Model Analyzer'!B$4:B$100,'Model Analyzer'!C$4:C$100))),EvalData!C1053,"NA")</f>
        <v>Covid19Sim</v>
      </c>
      <c r="C1053" s="17" t="s">
        <v>39</v>
      </c>
      <c r="D1053" s="36" t="d">
        <v>2020-08-31</v>
      </c>
      <c r="E1053" s="17" t="s">
        <v>37</v>
      </c>
      <c r="F1053" s="36" t="d">
        <v>2020-09-19</v>
      </c>
      <c r="G1053" s="30">
        <v>1254</v>
      </c>
      <c r="H1053" s="32">
        <v>7.2999999999999995E-2</v>
      </c>
      <c r="I1053" s="28">
        <v>7.535E-2</v>
      </c>
      <c r="J1053" s="28">
        <v>7.535E-2</v>
      </c>
      <c r="K1053" s="29">
        <v>0.9</v>
      </c>
      <c r="L1053" s="30">
        <v>16</v>
      </c>
      <c r="M1053" s="29">
        <v>0.54544999999999999</v>
      </c>
      <c r="N1053" s="30">
        <v>51</v>
      </c>
      <c r="O1053" s="30">
        <v>4.96</v>
      </c>
      <c r="P1053" s="30">
        <v>961.38</v>
      </c>
      <c r="Q1053" s="30">
        <v>61.02</v>
      </c>
      <c r="R1053" s="38">
        <v>0.16145999999999999</v>
      </c>
      <c r="S1053" s="32">
        <v>6.0679999999999998E-2</v>
      </c>
      <c r="T1053" s="29">
        <v>0.29741000000000001</v>
      </c>
      <c r="U1053" s="29">
        <v>6.5909999999999996E-2</v>
      </c>
      <c r="V1053" s="29">
        <v>0.64705999999999997</v>
      </c>
      <c r="W1053" s="29">
        <v>3.9219999999999998E-2</v>
      </c>
      <c r="X1053" s="30">
        <v>135.38</v>
      </c>
      <c r="Y1053" s="29">
        <v>0.28328999999999999</v>
      </c>
      <c r="Z1053" s="29">
        <v>0.26</v>
      </c>
      <c r="AA1053" s="29">
        <v>0.76</v>
      </c>
      <c r="AB1053" s="30">
        <v>3</v>
      </c>
      <c r="AC1053" s="29">
        <v>0.93332999999999999</v>
      </c>
      <c r="AD1053" s="30">
        <v>51</v>
      </c>
      <c r="AE1053" s="29">
        <v>0.68627000000000005</v>
      </c>
      <c r="AF1053" s="33">
        <v>1.2330000000000001</v>
      </c>
      <c r="AG1053" s="33">
        <v>1.3240000000000001</v>
      </c>
      <c r="AH1053" s="33">
        <v>1.7110000000000001</v>
      </c>
      <c r="AI1053" s="33">
        <v>3.613</v>
      </c>
      <c r="AJ1053" s="33">
        <v>2.3239999999999998</v>
      </c>
      <c r="AK1053" s="34">
        <v>3.75</v>
      </c>
      <c r="AL1053" s="29">
        <v>5.8819999999999997E-2</v>
      </c>
      <c r="AM1053" s="29">
        <v>1.9609999999999999E-2</v>
      </c>
      <c r="AN1053" s="50">
        <v>62137</v>
      </c>
      <c r="AO1053" s="30">
        <v>232.9</v>
      </c>
      <c r="AP1053" s="29">
        <v>0.70169000000000004</v>
      </c>
      <c r="AQ1053" s="29">
        <v>1</v>
      </c>
      <c r="AR1053" s="29">
        <v>0.64</v>
      </c>
      <c r="AS1053" s="54">
        <v>3</v>
      </c>
      <c r="AT1053" s="29">
        <v>0.92857000000000001</v>
      </c>
      <c r="AU1053" s="29">
        <v>0.72238999999999998</v>
      </c>
      <c r="AV1053" s="54">
        <v>16</v>
      </c>
      <c r="AW1053" s="29">
        <v>0.46428999999999998</v>
      </c>
    </row>
    <row r="1054" spans="1:49" x14ac:dyDescent="0.2">
      <c r="A1054" s="17" t="str">
        <f t="shared" si="25"/>
        <v>CovidComplete</v>
      </c>
      <c r="B1054" s="17" t="str">
        <f>IF(AND(OR(NOT(IsForecastDateRestricted),AND(D1054&gt;=StartDate,D1054&lt;=EndDate)),OR(NOT(IsTargetDateRestricted),AND(F1054&gt;=FirstTargetDate,F1054&lt;=EndTargetDate)),
OR(AND(Is1Week,E1054="1 wk ahead inc death"),AND(Is2Week,E1054="2 wk ahead inc death"),AND(Is3Week,E1054="3 wk ahead inc death"),AND(Is4Week,E1054="4 wk ahead inc death")),
OR(NOT(IsActiveModelsOnly),_xlfn.XLOOKUP(C1054,'Model Analyzer'!B$4:B$100,'Model Analyzer'!C$4:C$100))),EvalData!C1054,"NA")</f>
        <v>CovidComplete</v>
      </c>
      <c r="C1054" s="17" t="s">
        <v>51</v>
      </c>
      <c r="D1054" s="36" t="d">
        <v>2020-08-31</v>
      </c>
      <c r="E1054" s="17" t="s">
        <v>37</v>
      </c>
      <c r="F1054" s="36" t="d">
        <v>2020-09-19</v>
      </c>
      <c r="G1054" s="30">
        <v>452</v>
      </c>
      <c r="H1054" s="32">
        <v>2.7E-2</v>
      </c>
      <c r="I1054" s="28">
        <v>2.716E-2</v>
      </c>
      <c r="J1054" s="28">
        <v>2.716E-2</v>
      </c>
      <c r="K1054" s="29">
        <v>1</v>
      </c>
      <c r="L1054" s="30">
        <v>10</v>
      </c>
      <c r="M1054" s="29">
        <v>0.72726999999999997</v>
      </c>
      <c r="N1054" s="30">
        <v>51</v>
      </c>
      <c r="O1054" s="30">
        <v>7.09</v>
      </c>
      <c r="P1054" s="30">
        <v>1423.89</v>
      </c>
      <c r="Q1054" s="30">
        <v>75.959999999999994</v>
      </c>
      <c r="R1054" s="38">
        <v>0.24274000000000001</v>
      </c>
      <c r="S1054" s="32">
        <v>5.2670000000000002E-2</v>
      </c>
      <c r="T1054" s="29">
        <v>0.38429999999999997</v>
      </c>
      <c r="U1054" s="29">
        <v>3.6589999999999998E-2</v>
      </c>
      <c r="V1054" s="29">
        <v>0.43136999999999998</v>
      </c>
      <c r="W1054" s="29">
        <v>5.8819999999999997E-2</v>
      </c>
      <c r="X1054" s="30">
        <v>175.58</v>
      </c>
      <c r="Y1054" s="29">
        <v>0.33338000000000001</v>
      </c>
      <c r="Z1054" s="29">
        <v>0.31857000000000002</v>
      </c>
      <c r="AA1054" s="29">
        <v>0.57599999999999996</v>
      </c>
      <c r="AB1054" s="30">
        <v>9</v>
      </c>
      <c r="AC1054" s="29">
        <v>0.73333000000000004</v>
      </c>
      <c r="AD1054" s="30">
        <v>51</v>
      </c>
      <c r="AE1054" s="29">
        <v>0.98038999999999998</v>
      </c>
      <c r="AF1054" s="33">
        <v>3.077</v>
      </c>
      <c r="AG1054" s="33">
        <v>3.0840000000000001</v>
      </c>
      <c r="AH1054" s="33">
        <v>3.754</v>
      </c>
      <c r="AI1054" s="33">
        <v>6.4329999999999998</v>
      </c>
      <c r="AJ1054" s="33">
        <v>6.9349999999999996</v>
      </c>
      <c r="AK1054" s="34">
        <v>17</v>
      </c>
      <c r="AL1054" s="29">
        <v>7.843E-2</v>
      </c>
      <c r="AM1054" s="29">
        <v>0.19608</v>
      </c>
      <c r="AN1054" s="50">
        <v>22062</v>
      </c>
      <c r="AO1054" s="30">
        <v>179.2</v>
      </c>
      <c r="AP1054" s="29">
        <v>0.37208999999999998</v>
      </c>
      <c r="AQ1054" s="29">
        <v>0.77681</v>
      </c>
      <c r="AR1054" s="29">
        <v>0.74299999999999999</v>
      </c>
      <c r="AS1054" s="54">
        <v>2</v>
      </c>
      <c r="AT1054" s="29">
        <v>0.96428999999999998</v>
      </c>
      <c r="AU1054" s="29">
        <v>0.95018999999999998</v>
      </c>
      <c r="AV1054" s="54">
        <v>4</v>
      </c>
      <c r="AW1054" s="29">
        <v>0.89285999999999999</v>
      </c>
    </row>
    <row r="1055" spans="1:49" x14ac:dyDescent="0.2">
      <c r="A1055" s="17" t="str">
        <f t="shared" si="25"/>
        <v>DDS</v>
      </c>
      <c r="B1055" s="17" t="str">
        <f>IF(AND(OR(NOT(IsForecastDateRestricted),AND(D1055&gt;=StartDate,D1055&lt;=EndDate)),OR(NOT(IsTargetDateRestricted),AND(F1055&gt;=FirstTargetDate,F1055&lt;=EndTargetDate)),
OR(AND(Is1Week,E1055="1 wk ahead inc death"),AND(Is2Week,E1055="2 wk ahead inc death"),AND(Is3Week,E1055="3 wk ahead inc death"),AND(Is4Week,E1055="4 wk ahead inc death")),
OR(NOT(IsActiveModelsOnly),_xlfn.XLOOKUP(C1055,'Model Analyzer'!B$4:B$100,'Model Analyzer'!C$4:C$100))),EvalData!C1055,"NA")</f>
        <v>DDS</v>
      </c>
      <c r="C1055" s="17" t="s">
        <v>44</v>
      </c>
      <c r="D1055" s="36" t="d">
        <v>2020-08-31</v>
      </c>
      <c r="E1055" s="17" t="s">
        <v>37</v>
      </c>
      <c r="F1055" s="36" t="d">
        <v>2020-09-19</v>
      </c>
      <c r="G1055" s="30">
        <v>1715</v>
      </c>
      <c r="H1055" s="32">
        <v>9.8000000000000004E-2</v>
      </c>
      <c r="I1055" s="28">
        <v>0.10305</v>
      </c>
      <c r="J1055" s="28">
        <v>0.10305</v>
      </c>
      <c r="K1055" s="29">
        <v>0.9</v>
      </c>
      <c r="L1055" s="30">
        <v>20</v>
      </c>
      <c r="M1055" s="29">
        <v>0.42424000000000001</v>
      </c>
      <c r="N1055" s="30">
        <v>51</v>
      </c>
      <c r="O1055" s="30">
        <v>7.87</v>
      </c>
      <c r="P1055" s="30">
        <v>1422.1</v>
      </c>
      <c r="Q1055" s="30">
        <v>65.819999999999993</v>
      </c>
      <c r="R1055" s="38">
        <v>0.20261000000000001</v>
      </c>
      <c r="S1055" s="32">
        <v>0.12816</v>
      </c>
      <c r="T1055" s="29">
        <v>0.40276000000000001</v>
      </c>
      <c r="U1055" s="29">
        <v>0.12967000000000001</v>
      </c>
      <c r="V1055" s="29">
        <v>0.49020000000000002</v>
      </c>
      <c r="W1055" s="29">
        <v>5.8819999999999997E-2</v>
      </c>
      <c r="X1055" s="30">
        <v>132.62</v>
      </c>
      <c r="Y1055" s="29">
        <v>0.36939</v>
      </c>
      <c r="Z1055" s="29">
        <v>0.30690000000000001</v>
      </c>
      <c r="AA1055" s="29">
        <v>0.56999999999999995</v>
      </c>
      <c r="AB1055" s="30">
        <v>10</v>
      </c>
      <c r="AC1055" s="29">
        <v>0.7</v>
      </c>
      <c r="AD1055" s="30">
        <v>51</v>
      </c>
      <c r="AE1055" s="29">
        <v>0.98038999999999998</v>
      </c>
      <c r="AF1055" s="33">
        <v>3.2669999999999999</v>
      </c>
      <c r="AG1055" s="33">
        <v>3.548</v>
      </c>
      <c r="AH1055" s="33">
        <v>4.3289999999999997</v>
      </c>
      <c r="AI1055" s="33">
        <v>10.957000000000001</v>
      </c>
      <c r="AJ1055" s="33">
        <v>9.0749999999999993</v>
      </c>
      <c r="AK1055" s="34">
        <v>18.332999999999998</v>
      </c>
      <c r="AL1055" s="29">
        <v>0.25490000000000002</v>
      </c>
      <c r="AM1055" s="29">
        <v>0.21568999999999999</v>
      </c>
      <c r="AN1055" s="50">
        <v>26746</v>
      </c>
      <c r="AO1055" s="30">
        <v>116.8</v>
      </c>
      <c r="AP1055" s="29">
        <v>0.31995000000000001</v>
      </c>
      <c r="AQ1055" s="29">
        <v>0.66796</v>
      </c>
      <c r="AR1055" s="29">
        <v>0.53700000000000003</v>
      </c>
      <c r="AS1055" s="54">
        <v>5</v>
      </c>
      <c r="AT1055" s="29">
        <v>0.85714000000000001</v>
      </c>
      <c r="AU1055" s="29">
        <v>0.88975000000000004</v>
      </c>
      <c r="AV1055" s="54">
        <v>7</v>
      </c>
      <c r="AW1055" s="29">
        <v>0.78571000000000002</v>
      </c>
    </row>
    <row r="1056" spans="1:49" x14ac:dyDescent="0.2">
      <c r="A1056" s="17" t="str">
        <f t="shared" si="25"/>
        <v>Ensemble</v>
      </c>
      <c r="B1056" s="17" t="str">
        <f>IF(AND(OR(NOT(IsForecastDateRestricted),AND(D1056&gt;=StartDate,D1056&lt;=EndDate)),OR(NOT(IsTargetDateRestricted),AND(F1056&gt;=FirstTargetDate,F1056&lt;=EndTargetDate)),
OR(AND(Is1Week,E1056="1 wk ahead inc death"),AND(Is2Week,E1056="2 wk ahead inc death"),AND(Is3Week,E1056="3 wk ahead inc death"),AND(Is4Week,E1056="4 wk ahead inc death")),
OR(NOT(IsActiveModelsOnly),_xlfn.XLOOKUP(C1056,'Model Analyzer'!B$4:B$100,'Model Analyzer'!C$4:C$100))),EvalData!C1056,"NA")</f>
        <v>Ensemble</v>
      </c>
      <c r="C1056" s="17" t="s">
        <v>15</v>
      </c>
      <c r="D1056" s="36" t="d">
        <v>2020-08-31</v>
      </c>
      <c r="E1056" s="17" t="s">
        <v>37</v>
      </c>
      <c r="F1056" s="36" t="d">
        <v>2020-09-19</v>
      </c>
      <c r="G1056" s="30">
        <v>595</v>
      </c>
      <c r="H1056" s="32">
        <v>3.5000000000000003E-2</v>
      </c>
      <c r="I1056" s="28">
        <v>3.5749999999999997E-2</v>
      </c>
      <c r="J1056" s="28">
        <v>3.5749999999999997E-2</v>
      </c>
      <c r="K1056" s="29">
        <v>1</v>
      </c>
      <c r="L1056" s="30">
        <v>12</v>
      </c>
      <c r="M1056" s="29">
        <v>0.66666999999999998</v>
      </c>
      <c r="N1056" s="30">
        <v>51</v>
      </c>
      <c r="O1056" s="30">
        <v>4.3</v>
      </c>
      <c r="P1056" s="30">
        <v>521</v>
      </c>
      <c r="Q1056" s="30">
        <v>44.98</v>
      </c>
      <c r="R1056" s="38">
        <v>0.16789000000000001</v>
      </c>
      <c r="S1056" s="32">
        <v>1.619E-2</v>
      </c>
      <c r="T1056" s="29">
        <v>0.27582000000000001</v>
      </c>
      <c r="U1056" s="29">
        <v>-4.9829999999999999E-2</v>
      </c>
      <c r="V1056" s="29">
        <v>0.62744999999999995</v>
      </c>
      <c r="W1056" s="29">
        <v>1.9609999999999999E-2</v>
      </c>
      <c r="X1056" s="30">
        <v>75.239999999999995</v>
      </c>
      <c r="Y1056" s="29">
        <v>0.21984999999999999</v>
      </c>
      <c r="Z1056" s="29">
        <v>0.22242999999999999</v>
      </c>
      <c r="AA1056" s="29">
        <v>0.83499999999999996</v>
      </c>
      <c r="AB1056" s="30">
        <v>1</v>
      </c>
      <c r="AC1056" s="29">
        <v>1</v>
      </c>
      <c r="AD1056" s="30">
        <v>51</v>
      </c>
      <c r="AE1056" s="29">
        <v>0.96077999999999997</v>
      </c>
      <c r="AF1056" s="33">
        <v>2.4129999999999998</v>
      </c>
      <c r="AG1056" s="33">
        <v>2.8959999999999999</v>
      </c>
      <c r="AH1056" s="33">
        <v>3.6309999999999998</v>
      </c>
      <c r="AI1056" s="33">
        <v>9.9320000000000004</v>
      </c>
      <c r="AJ1056" s="33">
        <v>5.8860000000000001</v>
      </c>
      <c r="AK1056" s="34">
        <v>34</v>
      </c>
      <c r="AL1056" s="29">
        <v>0.15686</v>
      </c>
      <c r="AM1056" s="29">
        <v>0.19608</v>
      </c>
      <c r="AN1056" s="50">
        <v>17596</v>
      </c>
      <c r="AO1056" s="30">
        <v>96.4</v>
      </c>
      <c r="AP1056" s="29">
        <v>0.38258999999999999</v>
      </c>
      <c r="AQ1056" s="29">
        <v>0.79873000000000005</v>
      </c>
      <c r="AR1056" s="29">
        <v>0.64</v>
      </c>
      <c r="AS1056" s="54">
        <v>3</v>
      </c>
      <c r="AT1056" s="29">
        <v>0.92857000000000001</v>
      </c>
      <c r="AU1056" s="29">
        <v>0.95948999999999995</v>
      </c>
      <c r="AV1056" s="54">
        <v>3</v>
      </c>
      <c r="AW1056" s="29">
        <v>0.92857000000000001</v>
      </c>
    </row>
    <row r="1057" spans="1:49" x14ac:dyDescent="0.2">
      <c r="A1057" s="17" t="str">
        <f t="shared" si="25"/>
        <v>ERDC</v>
      </c>
      <c r="B1057" s="17" t="str">
        <f>IF(AND(OR(NOT(IsForecastDateRestricted),AND(D1057&gt;=StartDate,D1057&lt;=EndDate)),OR(NOT(IsTargetDateRestricted),AND(F1057&gt;=FirstTargetDate,F1057&lt;=EndTargetDate)),
OR(AND(Is1Week,E1057="1 wk ahead inc death"),AND(Is2Week,E1057="2 wk ahead inc death"),AND(Is3Week,E1057="3 wk ahead inc death"),AND(Is4Week,E1057="4 wk ahead inc death")),
OR(NOT(IsActiveModelsOnly),_xlfn.XLOOKUP(C1057,'Model Analyzer'!B$4:B$100,'Model Analyzer'!C$4:C$100))),EvalData!C1057,"NA")</f>
        <v>ERDC</v>
      </c>
      <c r="C1057" s="17" t="s">
        <v>16</v>
      </c>
      <c r="D1057" s="36" t="d">
        <v>2020-08-31</v>
      </c>
      <c r="E1057" s="17" t="s">
        <v>37</v>
      </c>
      <c r="F1057" s="36" t="d">
        <v>2020-09-19</v>
      </c>
      <c r="G1057" s="30">
        <v>4894</v>
      </c>
      <c r="H1057" s="32">
        <v>0.25800000000000001</v>
      </c>
      <c r="I1057" s="28">
        <v>0.29408000000000001</v>
      </c>
      <c r="J1057" s="28">
        <v>0.29408000000000001</v>
      </c>
      <c r="K1057" s="29">
        <v>0</v>
      </c>
      <c r="L1057" s="30">
        <v>30</v>
      </c>
      <c r="M1057" s="29">
        <v>0.12121</v>
      </c>
      <c r="N1057" s="30">
        <v>51</v>
      </c>
      <c r="O1057" s="30">
        <v>37.049999999999997</v>
      </c>
      <c r="P1057" s="30">
        <v>14723.89</v>
      </c>
      <c r="Q1057" s="30">
        <v>160.22</v>
      </c>
      <c r="R1057" s="38">
        <v>0.40375</v>
      </c>
      <c r="S1057" s="32">
        <v>0.27762999999999999</v>
      </c>
      <c r="T1057" s="29">
        <v>1.30575</v>
      </c>
      <c r="U1057" s="29">
        <v>0.98382999999999998</v>
      </c>
      <c r="V1057" s="29">
        <v>0.25490000000000002</v>
      </c>
      <c r="W1057" s="29">
        <v>0.33333000000000002</v>
      </c>
      <c r="X1057" s="30">
        <v>265.47000000000003</v>
      </c>
      <c r="Y1057" s="29">
        <v>1.2462599999999999</v>
      </c>
      <c r="Z1057" s="29">
        <v>0.58270999999999995</v>
      </c>
      <c r="AA1057" s="29">
        <v>3.4000000000000002E-2</v>
      </c>
      <c r="AB1057" s="30">
        <v>31</v>
      </c>
      <c r="AC1057" s="29">
        <v>0</v>
      </c>
      <c r="AD1057" s="30">
        <v>51</v>
      </c>
      <c r="AE1057" s="29">
        <v>0.11765</v>
      </c>
      <c r="AF1057" s="33">
        <v>1.113</v>
      </c>
      <c r="AG1057" s="33">
        <v>1.143</v>
      </c>
      <c r="AH1057" s="33">
        <v>1.2</v>
      </c>
      <c r="AI1057" s="33">
        <v>1.3080000000000001</v>
      </c>
      <c r="AJ1057" s="33">
        <v>1.276</v>
      </c>
      <c r="AK1057" s="34">
        <v>1.758</v>
      </c>
      <c r="AL1057" s="29">
        <v>0</v>
      </c>
      <c r="AM1057" s="29">
        <v>0</v>
      </c>
      <c r="AN1057" s="50">
        <v>259596</v>
      </c>
      <c r="AO1057" s="30">
        <v>1817.2</v>
      </c>
      <c r="AP1057" s="29">
        <v>0.87839999999999996</v>
      </c>
      <c r="AQ1057" s="29">
        <v>1</v>
      </c>
      <c r="AR1057" s="29">
        <v>0.124</v>
      </c>
      <c r="AS1057" s="54">
        <v>26</v>
      </c>
      <c r="AT1057" s="29">
        <v>0.10714</v>
      </c>
      <c r="AU1057" s="29">
        <v>0.12384000000000001</v>
      </c>
      <c r="AV1057" s="54">
        <v>28</v>
      </c>
      <c r="AW1057" s="29">
        <v>3.5709999999999999E-2</v>
      </c>
    </row>
    <row r="1058" spans="1:49" x14ac:dyDescent="0.2">
      <c r="A1058" s="17" t="str">
        <f t="shared" si="25"/>
        <v>ESG</v>
      </c>
      <c r="B1058" s="17" t="str">
        <f>IF(AND(OR(NOT(IsForecastDateRestricted),AND(D1058&gt;=StartDate,D1058&lt;=EndDate)),OR(NOT(IsTargetDateRestricted),AND(F1058&gt;=FirstTargetDate,F1058&lt;=EndTargetDate)),
OR(AND(Is1Week,E1058="1 wk ahead inc death"),AND(Is2Week,E1058="2 wk ahead inc death"),AND(Is3Week,E1058="3 wk ahead inc death"),AND(Is4Week,E1058="4 wk ahead inc death")),
OR(NOT(IsActiveModelsOnly),_xlfn.XLOOKUP(C1058,'Model Analyzer'!B$4:B$100,'Model Analyzer'!C$4:C$100))),EvalData!C1058,"NA")</f>
        <v>ESG</v>
      </c>
      <c r="C1058" s="17" t="s">
        <v>40</v>
      </c>
      <c r="D1058" s="36" t="d">
        <v>2020-08-31</v>
      </c>
      <c r="E1058" s="17" t="s">
        <v>37</v>
      </c>
      <c r="F1058" s="36" t="d">
        <v>2020-09-19</v>
      </c>
      <c r="G1058" s="30">
        <v>-4554</v>
      </c>
      <c r="H1058" s="32">
        <v>-0.32</v>
      </c>
      <c r="I1058" s="28">
        <v>-0.27363999999999999</v>
      </c>
      <c r="J1058" s="28">
        <v>-0.37674000000000002</v>
      </c>
      <c r="K1058" s="29">
        <v>0</v>
      </c>
      <c r="L1058" s="30">
        <v>31</v>
      </c>
      <c r="M1058" s="29">
        <v>9.0910000000000005E-2</v>
      </c>
      <c r="N1058" s="30">
        <v>51</v>
      </c>
      <c r="O1058" s="30">
        <v>27.42</v>
      </c>
      <c r="P1058" s="30">
        <v>2538.65</v>
      </c>
      <c r="Q1058" s="30">
        <v>111.63</v>
      </c>
      <c r="R1058" s="38">
        <v>0.47141</v>
      </c>
      <c r="S1058" s="32">
        <v>-0.48551</v>
      </c>
      <c r="T1058" s="29">
        <v>1.0139499999999999</v>
      </c>
      <c r="U1058" s="29">
        <v>-0.87814000000000003</v>
      </c>
      <c r="V1058" s="29">
        <v>0.19608</v>
      </c>
      <c r="W1058" s="29">
        <v>0.33333000000000002</v>
      </c>
      <c r="X1058" s="30">
        <v>201.39</v>
      </c>
      <c r="Y1058" s="29">
        <v>0.43306</v>
      </c>
      <c r="Z1058" s="29">
        <v>0.55523</v>
      </c>
      <c r="AA1058" s="29">
        <v>0.108</v>
      </c>
      <c r="AB1058" s="30">
        <v>28</v>
      </c>
      <c r="AC1058" s="29">
        <v>0.1</v>
      </c>
      <c r="AD1058" s="30">
        <v>51</v>
      </c>
      <c r="AE1058" s="29">
        <v>7.843E-2</v>
      </c>
      <c r="AF1058" s="33">
        <v>1.0720000000000001</v>
      </c>
      <c r="AG1058" s="33">
        <v>1.101</v>
      </c>
      <c r="AH1058" s="33">
        <v>1.159</v>
      </c>
      <c r="AI1058" s="33">
        <v>1.583</v>
      </c>
      <c r="AJ1058" s="33">
        <v>1.341</v>
      </c>
      <c r="AK1058" s="34">
        <v>2.75</v>
      </c>
      <c r="AL1058" s="29">
        <v>0</v>
      </c>
      <c r="AM1058" s="29">
        <v>0</v>
      </c>
      <c r="AN1058" s="50">
        <v>199369</v>
      </c>
      <c r="AO1058" s="30">
        <v>709.1</v>
      </c>
      <c r="AP1058" s="29">
        <v>0.84582999999999997</v>
      </c>
      <c r="AQ1058" s="29">
        <v>1</v>
      </c>
      <c r="AR1058" s="29">
        <v>8.3000000000000004E-2</v>
      </c>
      <c r="AS1058" s="54">
        <v>27</v>
      </c>
      <c r="AT1058" s="29">
        <v>7.1429999999999993E-2</v>
      </c>
      <c r="AU1058" s="29">
        <v>8.2559999999999995E-2</v>
      </c>
      <c r="AV1058" s="54">
        <v>29</v>
      </c>
      <c r="AW1058" s="29">
        <v>0</v>
      </c>
    </row>
    <row r="1059" spans="1:49" x14ac:dyDescent="0.2">
      <c r="A1059" s="17" t="str">
        <f t="shared" si="25"/>
        <v>GT-DeepCOVID</v>
      </c>
      <c r="B1059" s="17" t="str">
        <f>IF(AND(OR(NOT(IsForecastDateRestricted),AND(D1059&gt;=StartDate,D1059&lt;=EndDate)),OR(NOT(IsTargetDateRestricted),AND(F1059&gt;=FirstTargetDate,F1059&lt;=EndTargetDate)),
OR(AND(Is1Week,E1059="1 wk ahead inc death"),AND(Is2Week,E1059="2 wk ahead inc death"),AND(Is3Week,E1059="3 wk ahead inc death"),AND(Is4Week,E1059="4 wk ahead inc death")),
OR(NOT(IsActiveModelsOnly),_xlfn.XLOOKUP(C1059,'Model Analyzer'!B$4:B$100,'Model Analyzer'!C$4:C$100))),EvalData!C1059,"NA")</f>
        <v>GT-DeepCOVID</v>
      </c>
      <c r="C1059" s="17" t="s">
        <v>17</v>
      </c>
      <c r="D1059" s="36" t="d">
        <v>2020-08-31</v>
      </c>
      <c r="E1059" s="17" t="s">
        <v>37</v>
      </c>
      <c r="F1059" s="36" t="d">
        <v>2020-09-19</v>
      </c>
      <c r="G1059" s="26">
        <v>-1039</v>
      </c>
      <c r="H1059" s="27">
        <v>-6.4000000000000001E-2</v>
      </c>
      <c r="I1059" s="28">
        <v>-6.2429999999999999E-2</v>
      </c>
      <c r="J1059" s="28">
        <v>-6.6589999999999996E-2</v>
      </c>
      <c r="K1059" s="29">
        <v>0.9</v>
      </c>
      <c r="L1059" s="30">
        <v>15</v>
      </c>
      <c r="M1059" s="29">
        <v>0.57576000000000005</v>
      </c>
      <c r="N1059" s="30">
        <v>47</v>
      </c>
      <c r="O1059" s="26">
        <v>6.67</v>
      </c>
      <c r="P1059" s="26">
        <v>1796.1</v>
      </c>
      <c r="Q1059" s="26">
        <v>98.38</v>
      </c>
      <c r="R1059" s="31">
        <v>0.22867999999999999</v>
      </c>
      <c r="S1059" s="32">
        <v>7.8200000000000006E-3</v>
      </c>
      <c r="T1059" s="29">
        <v>0.39171</v>
      </c>
      <c r="U1059" s="29">
        <v>9.8399999999999998E-3</v>
      </c>
      <c r="V1059" s="29">
        <v>0.40426000000000001</v>
      </c>
      <c r="W1059" s="29">
        <v>6.3829999999999998E-2</v>
      </c>
      <c r="X1059" s="30">
        <v>215.32</v>
      </c>
      <c r="Y1059" s="29">
        <v>0.32502999999999999</v>
      </c>
      <c r="Z1059" s="29">
        <v>0.29626000000000002</v>
      </c>
      <c r="AA1059" s="29">
        <v>0.50600000000000001</v>
      </c>
      <c r="AB1059" s="30">
        <v>12</v>
      </c>
      <c r="AC1059" s="29">
        <v>0.63332999999999995</v>
      </c>
      <c r="AD1059" s="30">
        <v>47</v>
      </c>
      <c r="AE1059" s="29">
        <v>0.89361999999999997</v>
      </c>
      <c r="AF1059" s="33">
        <v>2.1629999999999998</v>
      </c>
      <c r="AG1059" s="33">
        <v>2.7450000000000001</v>
      </c>
      <c r="AH1059" s="33">
        <v>5</v>
      </c>
      <c r="AI1059" s="33">
        <v>69.393000000000001</v>
      </c>
      <c r="AJ1059" s="33">
        <v>13.420999999999999</v>
      </c>
      <c r="AK1059" s="34">
        <v>128.12</v>
      </c>
      <c r="AL1059" s="29">
        <v>0.21276999999999999</v>
      </c>
      <c r="AM1059" s="29">
        <v>0.29787000000000002</v>
      </c>
      <c r="AN1059" s="50">
        <v>42299</v>
      </c>
      <c r="AO1059" s="30">
        <v>129.9</v>
      </c>
      <c r="AP1059" s="29">
        <v>0.32568999999999998</v>
      </c>
      <c r="AQ1059" s="29">
        <v>0.67993999999999999</v>
      </c>
      <c r="AR1059" s="29">
        <v>0.372</v>
      </c>
      <c r="AS1059" s="54">
        <v>15</v>
      </c>
      <c r="AT1059" s="29">
        <v>0.5</v>
      </c>
      <c r="AU1059" s="29">
        <v>0.77246999999999999</v>
      </c>
      <c r="AV1059" s="54">
        <v>14</v>
      </c>
      <c r="AW1059" s="29">
        <v>0.53571000000000002</v>
      </c>
    </row>
    <row r="1060" spans="1:49" x14ac:dyDescent="0.2">
      <c r="A1060" s="17" t="str">
        <f t="shared" si="25"/>
        <v>IHME</v>
      </c>
      <c r="B1060" s="17" t="str">
        <f>IF(AND(OR(NOT(IsForecastDateRestricted),AND(D1060&gt;=StartDate,D1060&lt;=EndDate)),OR(NOT(IsTargetDateRestricted),AND(F1060&gt;=FirstTargetDate,F1060&lt;=EndTargetDate)),
OR(AND(Is1Week,E1060="1 wk ahead inc death"),AND(Is2Week,E1060="2 wk ahead inc death"),AND(Is3Week,E1060="3 wk ahead inc death"),AND(Is4Week,E1060="4 wk ahead inc death")),
OR(NOT(IsActiveModelsOnly),_xlfn.XLOOKUP(C1060,'Model Analyzer'!B$4:B$100,'Model Analyzer'!C$4:C$100))),EvalData!C1060,"NA")</f>
        <v>IHME</v>
      </c>
      <c r="C1060" s="17" t="s">
        <v>18</v>
      </c>
      <c r="D1060" s="36" t="d">
        <v>2020-08-31</v>
      </c>
      <c r="E1060" s="17" t="s">
        <v>37</v>
      </c>
      <c r="F1060" s="36" t="d">
        <v>2020-09-19</v>
      </c>
      <c r="G1060" s="30">
        <v>4767</v>
      </c>
      <c r="H1060" s="32">
        <v>0.252</v>
      </c>
      <c r="I1060" s="28">
        <v>0.28643999999999997</v>
      </c>
      <c r="J1060" s="28">
        <v>0.28643999999999997</v>
      </c>
      <c r="K1060" s="29">
        <v>0</v>
      </c>
      <c r="L1060" s="30">
        <v>28</v>
      </c>
      <c r="M1060" s="29">
        <v>0.18182000000000001</v>
      </c>
      <c r="N1060" s="30">
        <v>51</v>
      </c>
      <c r="O1060" s="30">
        <v>22.81</v>
      </c>
      <c r="P1060" s="30">
        <v>4353.09</v>
      </c>
      <c r="Q1060" s="30">
        <v>141.80000000000001</v>
      </c>
      <c r="R1060" s="38">
        <v>0.33073999999999998</v>
      </c>
      <c r="S1060" s="32">
        <v>0.16861999999999999</v>
      </c>
      <c r="T1060" s="29">
        <v>0.89709000000000005</v>
      </c>
      <c r="U1060" s="29">
        <v>-0.35320000000000001</v>
      </c>
      <c r="V1060" s="29">
        <v>0.29411999999999999</v>
      </c>
      <c r="W1060" s="29">
        <v>0.15686</v>
      </c>
      <c r="X1060" s="30">
        <v>354.76</v>
      </c>
      <c r="Y1060" s="29">
        <v>0.42464000000000002</v>
      </c>
      <c r="Z1060" s="29">
        <v>0.43331999999999998</v>
      </c>
      <c r="AA1060" s="29">
        <v>0.115</v>
      </c>
      <c r="AB1060" s="30">
        <v>27</v>
      </c>
      <c r="AC1060" s="29">
        <v>0.13333</v>
      </c>
      <c r="AD1060" s="30">
        <v>51</v>
      </c>
      <c r="AE1060" s="29">
        <v>0.74509999999999998</v>
      </c>
      <c r="AF1060" s="33">
        <v>2.1669999999999998</v>
      </c>
      <c r="AG1060" s="33">
        <v>2.508</v>
      </c>
      <c r="AH1060" s="33">
        <v>3.4780000000000002</v>
      </c>
      <c r="AI1060" s="33">
        <v>4.6900000000000004</v>
      </c>
      <c r="AJ1060" s="33">
        <v>4.7809999999999997</v>
      </c>
      <c r="AK1060" s="34">
        <v>8</v>
      </c>
      <c r="AL1060" s="29">
        <v>0.21568999999999999</v>
      </c>
      <c r="AM1060" s="29">
        <v>1.9609999999999999E-2</v>
      </c>
      <c r="AN1060" s="50">
        <v>92803</v>
      </c>
      <c r="AO1060" s="30">
        <v>255.9</v>
      </c>
      <c r="AP1060" s="29">
        <v>0.44484000000000001</v>
      </c>
      <c r="AQ1060" s="29">
        <v>0.92867999999999995</v>
      </c>
      <c r="AR1060" s="29">
        <v>0.53700000000000003</v>
      </c>
      <c r="AS1060" s="54">
        <v>5</v>
      </c>
      <c r="AT1060" s="29">
        <v>0.85714000000000001</v>
      </c>
      <c r="AU1060" s="29">
        <v>0.77922999999999998</v>
      </c>
      <c r="AV1060" s="54">
        <v>13</v>
      </c>
      <c r="AW1060" s="29">
        <v>0.57142999999999999</v>
      </c>
    </row>
    <row r="1061" spans="1:49" x14ac:dyDescent="0.2">
      <c r="A1061" s="17" t="str">
        <f t="shared" si="25"/>
        <v>ISU</v>
      </c>
      <c r="B1061" s="17" t="str">
        <f>IF(AND(OR(NOT(IsForecastDateRestricted),AND(D1061&gt;=StartDate,D1061&lt;=EndDate)),OR(NOT(IsTargetDateRestricted),AND(F1061&gt;=FirstTargetDate,F1061&lt;=EndTargetDate)),
OR(AND(Is1Week,E1061="1 wk ahead inc death"),AND(Is2Week,E1061="2 wk ahead inc death"),AND(Is3Week,E1061="3 wk ahead inc death"),AND(Is4Week,E1061="4 wk ahead inc death")),
OR(NOT(IsActiveModelsOnly),_xlfn.XLOOKUP(C1061,'Model Analyzer'!B$4:B$100,'Model Analyzer'!C$4:C$100))),EvalData!C1061,"NA")</f>
        <v>ISU</v>
      </c>
      <c r="C1061" s="17" t="s">
        <v>41</v>
      </c>
      <c r="D1061" s="36" t="d">
        <v>2020-08-31</v>
      </c>
      <c r="E1061" s="17" t="s">
        <v>37</v>
      </c>
      <c r="F1061" s="36" t="d">
        <v>2020-09-19</v>
      </c>
      <c r="G1061" s="30">
        <v>1413</v>
      </c>
      <c r="H1061" s="32">
        <v>8.1000000000000003E-2</v>
      </c>
      <c r="I1061" s="28">
        <v>8.4909999999999999E-2</v>
      </c>
      <c r="J1061" s="28">
        <v>8.4909999999999999E-2</v>
      </c>
      <c r="K1061" s="29">
        <v>0.9</v>
      </c>
      <c r="L1061" s="30">
        <v>17</v>
      </c>
      <c r="M1061" s="29">
        <v>0.51515</v>
      </c>
      <c r="N1061" s="30">
        <v>49</v>
      </c>
      <c r="O1061" s="30">
        <v>10.7</v>
      </c>
      <c r="P1061" s="30">
        <v>1447.47</v>
      </c>
      <c r="Q1061" s="30">
        <v>78.73</v>
      </c>
      <c r="R1061" s="38">
        <v>0.23976</v>
      </c>
      <c r="S1061" s="32">
        <v>2.308E-2</v>
      </c>
      <c r="T1061" s="29">
        <v>0.50302999999999998</v>
      </c>
      <c r="U1061" s="29">
        <v>-1.4149999999999999E-2</v>
      </c>
      <c r="V1061" s="29">
        <v>0.40816000000000002</v>
      </c>
      <c r="W1061" s="29">
        <v>0.14285999999999999</v>
      </c>
      <c r="X1061" s="30">
        <v>146.62</v>
      </c>
      <c r="Y1061" s="29">
        <v>0.37586000000000003</v>
      </c>
      <c r="Z1061" s="29">
        <v>0.34057999999999999</v>
      </c>
      <c r="AA1061" s="29">
        <v>0.48599999999999999</v>
      </c>
      <c r="AB1061" s="30">
        <v>13</v>
      </c>
      <c r="AC1061" s="29">
        <v>0.6</v>
      </c>
      <c r="AD1061" s="30">
        <v>49</v>
      </c>
      <c r="AE1061" s="29">
        <v>0.53061000000000003</v>
      </c>
      <c r="AF1061" s="33">
        <v>1.3939999999999999</v>
      </c>
      <c r="AG1061" s="33">
        <v>1.5680000000000001</v>
      </c>
      <c r="AH1061" s="33">
        <v>1.843</v>
      </c>
      <c r="AI1061" s="33">
        <v>3.2069999999999999</v>
      </c>
      <c r="AJ1061" s="33">
        <v>2.419</v>
      </c>
      <c r="AK1061" s="34">
        <v>4.6289999999999996</v>
      </c>
      <c r="AL1061" s="29">
        <v>4.0820000000000002E-2</v>
      </c>
      <c r="AM1061" s="29">
        <v>4.0820000000000002E-2</v>
      </c>
      <c r="AN1061" s="50">
        <v>58934</v>
      </c>
      <c r="AO1061" s="30">
        <v>223.3</v>
      </c>
      <c r="AP1061" s="29">
        <v>0.64181999999999995</v>
      </c>
      <c r="AQ1061" s="29">
        <v>1</v>
      </c>
      <c r="AR1061" s="29">
        <v>0.45400000000000001</v>
      </c>
      <c r="AS1061" s="54">
        <v>10</v>
      </c>
      <c r="AT1061" s="29">
        <v>0.67857000000000001</v>
      </c>
      <c r="AU1061" s="29">
        <v>0.53664000000000001</v>
      </c>
      <c r="AV1061" s="54">
        <v>20</v>
      </c>
      <c r="AW1061" s="29">
        <v>0.32142999999999999</v>
      </c>
    </row>
    <row r="1062" spans="1:49" x14ac:dyDescent="0.2">
      <c r="A1062" s="17" t="str">
        <f t="shared" si="25"/>
        <v>JCB</v>
      </c>
      <c r="B1062" s="17" t="str">
        <f>IF(AND(OR(NOT(IsForecastDateRestricted),AND(D1062&gt;=StartDate,D1062&lt;=EndDate)),OR(NOT(IsTargetDateRestricted),AND(F1062&gt;=FirstTargetDate,F1062&lt;=EndTargetDate)),
OR(AND(Is1Week,E1062="1 wk ahead inc death"),AND(Is2Week,E1062="2 wk ahead inc death"),AND(Is3Week,E1062="3 wk ahead inc death"),AND(Is4Week,E1062="4 wk ahead inc death")),
OR(NOT(IsActiveModelsOnly),_xlfn.XLOOKUP(C1062,'Model Analyzer'!B$4:B$100,'Model Analyzer'!C$4:C$100))),EvalData!C1062,"NA")</f>
        <v>JCB</v>
      </c>
      <c r="C1062" s="17" t="s">
        <v>45</v>
      </c>
      <c r="D1062" s="36" t="d">
        <v>2020-08-31</v>
      </c>
      <c r="E1062" s="17" t="s">
        <v>37</v>
      </c>
      <c r="F1062" s="36" t="d">
        <v>2020-09-19</v>
      </c>
      <c r="G1062" s="30">
        <v>-320</v>
      </c>
      <c r="H1062" s="32">
        <v>-1.9E-2</v>
      </c>
      <c r="I1062" s="28">
        <v>-1.9230000000000001E-2</v>
      </c>
      <c r="J1062" s="28">
        <v>-1.9609999999999999E-2</v>
      </c>
      <c r="K1062" s="29">
        <v>1</v>
      </c>
      <c r="L1062" s="30">
        <v>7</v>
      </c>
      <c r="M1062" s="29">
        <v>0.81818000000000002</v>
      </c>
      <c r="N1062" s="30">
        <v>51</v>
      </c>
      <c r="O1062" s="30">
        <v>6.8</v>
      </c>
      <c r="P1062" s="30">
        <v>773.32</v>
      </c>
      <c r="Q1062" s="30">
        <v>53.08</v>
      </c>
      <c r="R1062" s="38">
        <v>0.19275</v>
      </c>
      <c r="S1062" s="32">
        <v>0</v>
      </c>
      <c r="T1062" s="29">
        <v>0.33890999999999999</v>
      </c>
      <c r="U1062" s="29">
        <v>-0.12354</v>
      </c>
      <c r="V1062" s="29">
        <v>0.60784000000000005</v>
      </c>
      <c r="W1062" s="29">
        <v>1.9609999999999999E-2</v>
      </c>
      <c r="X1062" s="30">
        <v>110.04</v>
      </c>
      <c r="Y1062" s="29">
        <v>0.219</v>
      </c>
      <c r="Z1062" s="29">
        <v>0.23053999999999999</v>
      </c>
      <c r="AA1062" s="29">
        <v>0.78200000000000003</v>
      </c>
      <c r="AB1062" s="30">
        <v>2</v>
      </c>
      <c r="AC1062" s="29">
        <v>0.96667000000000003</v>
      </c>
    </row>
    <row r="1063" spans="1:49" x14ac:dyDescent="0.2">
      <c r="A1063" s="17" t="str">
        <f t="shared" si="25"/>
        <v>JHU</v>
      </c>
      <c r="B1063" s="17" t="str">
        <f>IF(AND(OR(NOT(IsForecastDateRestricted),AND(D1063&gt;=StartDate,D1063&lt;=EndDate)),OR(NOT(IsTargetDateRestricted),AND(F1063&gt;=FirstTargetDate,F1063&lt;=EndTargetDate)),
OR(AND(Is1Week,E1063="1 wk ahead inc death"),AND(Is2Week,E1063="2 wk ahead inc death"),AND(Is3Week,E1063="3 wk ahead inc death"),AND(Is4Week,E1063="4 wk ahead inc death")),
OR(NOT(IsActiveModelsOnly),_xlfn.XLOOKUP(C1063,'Model Analyzer'!B$4:B$100,'Model Analyzer'!C$4:C$100))),EvalData!C1063,"NA")</f>
        <v>JHU</v>
      </c>
      <c r="C1063" s="17" t="s">
        <v>19</v>
      </c>
      <c r="D1063" s="36" t="d">
        <v>2020-08-31</v>
      </c>
      <c r="E1063" s="17" t="s">
        <v>37</v>
      </c>
      <c r="F1063" s="36" t="d">
        <v>2020-09-19</v>
      </c>
      <c r="G1063" s="30">
        <v>4586</v>
      </c>
      <c r="H1063" s="32">
        <v>0.24299999999999999</v>
      </c>
      <c r="I1063" s="28">
        <v>0.27556999999999998</v>
      </c>
      <c r="J1063" s="28">
        <v>0.27556999999999998</v>
      </c>
      <c r="K1063" s="29">
        <v>0.75</v>
      </c>
      <c r="L1063" s="30">
        <v>27</v>
      </c>
      <c r="M1063" s="29">
        <v>0.21212</v>
      </c>
      <c r="N1063" s="30">
        <v>51</v>
      </c>
      <c r="O1063" s="30">
        <v>25.54</v>
      </c>
      <c r="P1063" s="30">
        <v>4326.03</v>
      </c>
      <c r="Q1063" s="30">
        <v>108.71</v>
      </c>
      <c r="R1063" s="38">
        <v>0.27100999999999997</v>
      </c>
      <c r="S1063" s="32">
        <v>0.23841000000000001</v>
      </c>
      <c r="T1063" s="29">
        <v>0.98980000000000001</v>
      </c>
      <c r="U1063" s="29">
        <v>0.93286999999999998</v>
      </c>
      <c r="V1063" s="29">
        <v>0.41176000000000001</v>
      </c>
      <c r="W1063" s="29">
        <v>0.31373000000000001</v>
      </c>
      <c r="X1063" s="30">
        <v>176.18</v>
      </c>
      <c r="Y1063" s="29">
        <v>1.00467</v>
      </c>
      <c r="Z1063" s="29">
        <v>0.45526</v>
      </c>
      <c r="AA1063" s="29">
        <v>0.13900000000000001</v>
      </c>
      <c r="AB1063" s="30">
        <v>26</v>
      </c>
      <c r="AC1063" s="29">
        <v>0.16667000000000001</v>
      </c>
      <c r="AD1063" s="30">
        <v>51</v>
      </c>
      <c r="AE1063" s="29">
        <v>0.96077999999999997</v>
      </c>
      <c r="AF1063" s="33">
        <v>2.5590000000000002</v>
      </c>
      <c r="AG1063" s="33">
        <v>3.7570000000000001</v>
      </c>
      <c r="AH1063" s="33">
        <v>7.7229999999999999</v>
      </c>
      <c r="AI1063" s="33">
        <v>81.075999999999993</v>
      </c>
      <c r="AJ1063" s="33">
        <v>21.013999999999999</v>
      </c>
      <c r="AK1063" s="34">
        <v>190</v>
      </c>
      <c r="AL1063" s="29">
        <v>0.21568999999999999</v>
      </c>
      <c r="AM1063" s="29">
        <v>0.41176000000000001</v>
      </c>
      <c r="AN1063" s="50">
        <v>33240</v>
      </c>
      <c r="AO1063" s="30">
        <v>343.8</v>
      </c>
      <c r="AP1063" s="29">
        <v>0.26200000000000001</v>
      </c>
      <c r="AQ1063" s="29">
        <v>0.54696999999999996</v>
      </c>
      <c r="AR1063" s="29">
        <v>0.35099999999999998</v>
      </c>
      <c r="AS1063" s="54">
        <v>16</v>
      </c>
      <c r="AT1063" s="29">
        <v>0.46428999999999998</v>
      </c>
      <c r="AU1063" s="29">
        <v>0.79476000000000002</v>
      </c>
      <c r="AV1063" s="54">
        <v>11</v>
      </c>
      <c r="AW1063" s="29">
        <v>0.64285999999999999</v>
      </c>
    </row>
    <row r="1064" spans="1:49" x14ac:dyDescent="0.2">
      <c r="A1064" s="17" t="str">
        <f t="shared" si="25"/>
        <v>JHU-APL</v>
      </c>
      <c r="B1064" s="17" t="str">
        <f>IF(AND(OR(NOT(IsForecastDateRestricted),AND(D1064&gt;=StartDate,D1064&lt;=EndDate)),OR(NOT(IsTargetDateRestricted),AND(F1064&gt;=FirstTargetDate,F1064&lt;=EndTargetDate)),
OR(AND(Is1Week,E1064="1 wk ahead inc death"),AND(Is2Week,E1064="2 wk ahead inc death"),AND(Is3Week,E1064="3 wk ahead inc death"),AND(Is4Week,E1064="4 wk ahead inc death")),
OR(NOT(IsActiveModelsOnly),_xlfn.XLOOKUP(C1064,'Model Analyzer'!B$4:B$100,'Model Analyzer'!C$4:C$100))),EvalData!C1064,"NA")</f>
        <v>JHU-APL</v>
      </c>
      <c r="C1064" s="17" t="s">
        <v>52</v>
      </c>
      <c r="D1064" s="36" t="d">
        <v>2020-08-31</v>
      </c>
      <c r="E1064" s="17" t="s">
        <v>37</v>
      </c>
      <c r="F1064" s="36" t="d">
        <v>2020-09-19</v>
      </c>
      <c r="G1064" s="30">
        <v>-5830</v>
      </c>
      <c r="H1064" s="32">
        <v>-0.43099999999999999</v>
      </c>
      <c r="I1064" s="28">
        <v>-0.35032000000000002</v>
      </c>
      <c r="J1064" s="28">
        <v>-0.53922000000000003</v>
      </c>
      <c r="K1064" s="29">
        <v>0</v>
      </c>
      <c r="L1064" s="30">
        <v>34</v>
      </c>
      <c r="M1064" s="29">
        <v>0</v>
      </c>
      <c r="N1064" s="30">
        <v>51</v>
      </c>
      <c r="O1064" s="30">
        <v>23.72</v>
      </c>
      <c r="P1064" s="30">
        <v>5151.3100000000004</v>
      </c>
      <c r="Q1064" s="30">
        <v>167.22</v>
      </c>
      <c r="R1064" s="38">
        <v>0.40672000000000003</v>
      </c>
      <c r="S1064" s="32">
        <v>-0.18781999999999999</v>
      </c>
      <c r="T1064" s="29">
        <v>0.90234999999999999</v>
      </c>
      <c r="U1064" s="29">
        <v>-0.29255999999999999</v>
      </c>
      <c r="V1064" s="29">
        <v>0.25490000000000002</v>
      </c>
      <c r="W1064" s="29">
        <v>0.27450999999999998</v>
      </c>
      <c r="X1064" s="30">
        <v>352.45</v>
      </c>
      <c r="Y1064" s="29">
        <v>0.5635</v>
      </c>
      <c r="Z1064" s="29">
        <v>0.52163000000000004</v>
      </c>
      <c r="AA1064" s="29">
        <v>8.6999999999999994E-2</v>
      </c>
      <c r="AB1064" s="30">
        <v>29</v>
      </c>
      <c r="AC1064" s="29">
        <v>6.6669999999999993E-2</v>
      </c>
      <c r="AD1064" s="30">
        <v>51</v>
      </c>
      <c r="AE1064" s="29">
        <v>0.41176000000000001</v>
      </c>
      <c r="AF1064" s="33">
        <v>2.0230000000000001</v>
      </c>
      <c r="AG1064" s="33">
        <v>2.1040000000000001</v>
      </c>
      <c r="AH1064" s="33">
        <v>2.286</v>
      </c>
      <c r="AI1064" s="33">
        <v>2.4409999999999998</v>
      </c>
      <c r="AJ1064" s="33">
        <v>2.3919999999999999</v>
      </c>
      <c r="AK1064" s="34">
        <v>3.1</v>
      </c>
      <c r="AL1064" s="29">
        <v>0</v>
      </c>
      <c r="AM1064" s="29">
        <v>0</v>
      </c>
      <c r="AN1064" s="50">
        <v>197486</v>
      </c>
      <c r="AO1064" s="30">
        <v>462.2</v>
      </c>
      <c r="AP1064" s="29">
        <v>0.59699999999999998</v>
      </c>
      <c r="AQ1064" s="29">
        <v>1</v>
      </c>
      <c r="AR1064" s="29">
        <v>0.433</v>
      </c>
      <c r="AS1064" s="54">
        <v>13</v>
      </c>
      <c r="AT1064" s="29">
        <v>0.57142999999999999</v>
      </c>
      <c r="AU1064" s="29">
        <v>0.43343999999999999</v>
      </c>
      <c r="AV1064" s="54">
        <v>25</v>
      </c>
      <c r="AW1064" s="29">
        <v>0.14285999999999999</v>
      </c>
    </row>
    <row r="1065" spans="1:49" x14ac:dyDescent="0.2">
      <c r="A1065" s="17" t="str">
        <f t="shared" si="25"/>
        <v>Karlen</v>
      </c>
      <c r="B1065" s="17" t="str">
        <f>IF(AND(OR(NOT(IsForecastDateRestricted),AND(D1065&gt;=StartDate,D1065&lt;=EndDate)),OR(NOT(IsTargetDateRestricted),AND(F1065&gt;=FirstTargetDate,F1065&lt;=EndTargetDate)),
OR(AND(Is1Week,E1065="1 wk ahead inc death"),AND(Is2Week,E1065="2 wk ahead inc death"),AND(Is3Week,E1065="3 wk ahead inc death"),AND(Is4Week,E1065="4 wk ahead inc death")),
OR(NOT(IsActiveModelsOnly),_xlfn.XLOOKUP(C1065,'Model Analyzer'!B$4:B$100,'Model Analyzer'!C$4:C$100))),EvalData!C1065,"NA")</f>
        <v>Karlen</v>
      </c>
      <c r="C1065" s="17" t="s">
        <v>46</v>
      </c>
      <c r="D1065" s="36" t="d">
        <v>2020-08-31</v>
      </c>
      <c r="E1065" s="17" t="s">
        <v>37</v>
      </c>
      <c r="F1065" s="36" t="d">
        <v>2020-09-19</v>
      </c>
      <c r="G1065" s="30">
        <v>366</v>
      </c>
      <c r="H1065" s="32">
        <v>2.1999999999999999E-2</v>
      </c>
      <c r="I1065" s="28">
        <v>2.1989999999999999E-2</v>
      </c>
      <c r="J1065" s="28">
        <v>2.1989999999999999E-2</v>
      </c>
      <c r="K1065" s="29">
        <v>1</v>
      </c>
      <c r="L1065" s="30">
        <v>9</v>
      </c>
      <c r="M1065" s="29">
        <v>0.75758000000000003</v>
      </c>
      <c r="N1065" s="30">
        <v>51</v>
      </c>
      <c r="O1065" s="30">
        <v>5.32</v>
      </c>
      <c r="P1065" s="30">
        <v>1252.5</v>
      </c>
      <c r="Q1065" s="30">
        <v>73.41</v>
      </c>
      <c r="R1065" s="38">
        <v>0.18936</v>
      </c>
      <c r="S1065" s="32">
        <v>-7.2760000000000005E-2</v>
      </c>
      <c r="T1065" s="29">
        <v>0.31547999999999998</v>
      </c>
      <c r="U1065" s="29">
        <v>-6.5750000000000003E-2</v>
      </c>
      <c r="V1065" s="29">
        <v>0.60784000000000005</v>
      </c>
      <c r="W1065" s="29">
        <v>1.9609999999999999E-2</v>
      </c>
      <c r="X1065" s="30">
        <v>164.95</v>
      </c>
      <c r="Y1065" s="29">
        <v>0.24948999999999999</v>
      </c>
      <c r="Z1065" s="29">
        <v>0.24807999999999999</v>
      </c>
      <c r="AA1065" s="29">
        <v>0.69399999999999995</v>
      </c>
      <c r="AB1065" s="30">
        <v>5</v>
      </c>
      <c r="AC1065" s="29">
        <v>0.86667000000000005</v>
      </c>
      <c r="AD1065" s="30">
        <v>51</v>
      </c>
      <c r="AE1065" s="29">
        <v>0.96077999999999997</v>
      </c>
      <c r="AF1065" s="33">
        <v>2.339</v>
      </c>
      <c r="AG1065" s="33">
        <v>3.1219999999999999</v>
      </c>
      <c r="AH1065" s="33">
        <v>4.7850000000000001</v>
      </c>
      <c r="AI1065" s="33">
        <v>30.172000000000001</v>
      </c>
      <c r="AJ1065" s="33">
        <v>9.8569999999999993</v>
      </c>
      <c r="AK1065" s="34">
        <v>86</v>
      </c>
      <c r="AL1065" s="29">
        <v>0.29411999999999999</v>
      </c>
      <c r="AM1065" s="29">
        <v>0.25490000000000002</v>
      </c>
      <c r="AN1065" s="50">
        <v>25096</v>
      </c>
      <c r="AO1065" s="30">
        <v>128.19999999999999</v>
      </c>
      <c r="AP1065" s="29">
        <v>0.34539999999999998</v>
      </c>
      <c r="AQ1065" s="29">
        <v>0.72109000000000001</v>
      </c>
      <c r="AR1065" s="29">
        <v>0.433</v>
      </c>
      <c r="AS1065" s="54">
        <v>13</v>
      </c>
      <c r="AT1065" s="29">
        <v>0.57142999999999999</v>
      </c>
      <c r="AU1065" s="29">
        <v>0.92220999999999997</v>
      </c>
      <c r="AV1065" s="54">
        <v>5</v>
      </c>
      <c r="AW1065" s="29">
        <v>0.85714000000000001</v>
      </c>
    </row>
    <row r="1066" spans="1:49" x14ac:dyDescent="0.2">
      <c r="A1066" s="17" t="str">
        <f t="shared" si="25"/>
        <v>LANL</v>
      </c>
      <c r="B1066" s="17" t="str">
        <f>IF(AND(OR(NOT(IsForecastDateRestricted),AND(D1066&gt;=StartDate,D1066&lt;=EndDate)),OR(NOT(IsTargetDateRestricted),AND(F1066&gt;=FirstTargetDate,F1066&lt;=EndTargetDate)),
OR(AND(Is1Week,E1066="1 wk ahead inc death"),AND(Is2Week,E1066="2 wk ahead inc death"),AND(Is3Week,E1066="3 wk ahead inc death"),AND(Is4Week,E1066="4 wk ahead inc death")),
OR(NOT(IsActiveModelsOnly),_xlfn.XLOOKUP(C1066,'Model Analyzer'!B$4:B$100,'Model Analyzer'!C$4:C$100))),EvalData!C1066,"NA")</f>
        <v>LANL</v>
      </c>
      <c r="C1066" s="17" t="s">
        <v>20</v>
      </c>
      <c r="D1066" s="36" t="d">
        <v>2020-08-31</v>
      </c>
      <c r="E1066" s="17" t="s">
        <v>37</v>
      </c>
      <c r="F1066" s="36" t="d">
        <v>2020-09-19</v>
      </c>
      <c r="G1066" s="30">
        <v>-4803</v>
      </c>
      <c r="H1066" s="32">
        <v>-0.34100000000000003</v>
      </c>
      <c r="I1066" s="28">
        <v>-0.28860999999999998</v>
      </c>
      <c r="J1066" s="28">
        <v>-0.40569</v>
      </c>
      <c r="K1066" s="29">
        <v>0</v>
      </c>
      <c r="L1066" s="30">
        <v>32</v>
      </c>
      <c r="M1066" s="29">
        <v>6.0609999999999997E-2</v>
      </c>
      <c r="N1066" s="30">
        <v>51</v>
      </c>
      <c r="O1066" s="30">
        <v>15.63</v>
      </c>
      <c r="P1066" s="30">
        <v>1565.63</v>
      </c>
      <c r="Q1066" s="30">
        <v>91.78</v>
      </c>
      <c r="R1066" s="38">
        <v>0.32362999999999997</v>
      </c>
      <c r="S1066" s="32">
        <v>-0.27084000000000003</v>
      </c>
      <c r="T1066" s="29">
        <v>0.65000999999999998</v>
      </c>
      <c r="U1066" s="29">
        <v>-0.55283000000000004</v>
      </c>
      <c r="V1066" s="29">
        <v>0.35293999999999998</v>
      </c>
      <c r="W1066" s="29">
        <v>0.17646999999999999</v>
      </c>
      <c r="X1066" s="30">
        <v>182.95</v>
      </c>
      <c r="Y1066" s="29">
        <v>0.32012000000000002</v>
      </c>
      <c r="Z1066" s="29">
        <v>0.39901999999999999</v>
      </c>
      <c r="AA1066" s="29">
        <v>0.26200000000000001</v>
      </c>
      <c r="AB1066" s="30">
        <v>22</v>
      </c>
      <c r="AC1066" s="29">
        <v>0.3</v>
      </c>
      <c r="AD1066" s="30">
        <v>51</v>
      </c>
      <c r="AE1066" s="29">
        <v>1</v>
      </c>
      <c r="AF1066" s="33">
        <v>7.234</v>
      </c>
      <c r="AG1066" s="33">
        <v>9.1959999999999997</v>
      </c>
      <c r="AH1066" s="33">
        <v>13.913</v>
      </c>
      <c r="AI1066" s="33">
        <v>38.290999999999997</v>
      </c>
      <c r="AJ1066" s="33">
        <v>50.832999999999998</v>
      </c>
      <c r="AK1066" s="34">
        <v>110</v>
      </c>
      <c r="AL1066" s="29">
        <v>0.33333000000000002</v>
      </c>
      <c r="AM1066" s="29">
        <v>0.66666999999999998</v>
      </c>
      <c r="AN1066" s="50">
        <v>28303</v>
      </c>
      <c r="AO1066" s="30">
        <v>181</v>
      </c>
      <c r="AP1066" s="29">
        <v>0.12656000000000001</v>
      </c>
      <c r="AQ1066" s="29">
        <v>0.26421</v>
      </c>
      <c r="AR1066" s="29">
        <v>0</v>
      </c>
      <c r="AS1066" s="54">
        <v>28</v>
      </c>
      <c r="AT1066" s="29">
        <v>3.5709999999999999E-2</v>
      </c>
      <c r="AU1066" s="29">
        <v>0.45861000000000002</v>
      </c>
      <c r="AV1066" s="54">
        <v>24</v>
      </c>
      <c r="AW1066" s="29">
        <v>0.17857000000000001</v>
      </c>
    </row>
    <row r="1067" spans="1:49" x14ac:dyDescent="0.2">
      <c r="A1067" s="17" t="str">
        <f t="shared" si="25"/>
        <v>LNQ</v>
      </c>
      <c r="B1067" s="17" t="str">
        <f>IF(AND(OR(NOT(IsForecastDateRestricted),AND(D1067&gt;=StartDate,D1067&lt;=EndDate)),OR(NOT(IsTargetDateRestricted),AND(F1067&gt;=FirstTargetDate,F1067&lt;=EndTargetDate)),
OR(AND(Is1Week,E1067="1 wk ahead inc death"),AND(Is2Week,E1067="2 wk ahead inc death"),AND(Is3Week,E1067="3 wk ahead inc death"),AND(Is4Week,E1067="4 wk ahead inc death")),
OR(NOT(IsActiveModelsOnly),_xlfn.XLOOKUP(C1067,'Model Analyzer'!B$4:B$100,'Model Analyzer'!C$4:C$100))),EvalData!C1067,"NA")</f>
        <v>LNQ</v>
      </c>
      <c r="C1067" s="17" t="s">
        <v>47</v>
      </c>
      <c r="D1067" s="36" t="d">
        <v>2020-08-31</v>
      </c>
      <c r="E1067" s="17" t="s">
        <v>37</v>
      </c>
      <c r="F1067" s="36" t="d">
        <v>2020-09-19</v>
      </c>
      <c r="G1067" s="30">
        <v>-41</v>
      </c>
      <c r="H1067" s="32">
        <v>-2E-3</v>
      </c>
      <c r="I1067" s="28">
        <v>-2.4599999999999999E-3</v>
      </c>
      <c r="J1067" s="28">
        <v>-2.47E-3</v>
      </c>
      <c r="K1067" s="29">
        <v>1</v>
      </c>
      <c r="L1067" s="30">
        <v>2</v>
      </c>
      <c r="M1067" s="29">
        <v>0.96970000000000001</v>
      </c>
      <c r="N1067" s="30">
        <v>51</v>
      </c>
      <c r="O1067" s="30">
        <v>40.590000000000003</v>
      </c>
      <c r="P1067" s="30">
        <v>684.56</v>
      </c>
      <c r="Q1067" s="30">
        <v>43.69</v>
      </c>
      <c r="R1067" s="38">
        <v>0.2399</v>
      </c>
      <c r="S1067" s="32">
        <v>-0.11534999999999999</v>
      </c>
      <c r="T1067" s="29">
        <v>0.66532000000000002</v>
      </c>
      <c r="U1067" s="29">
        <v>-0.53407000000000004</v>
      </c>
      <c r="V1067" s="29">
        <v>0.49020000000000002</v>
      </c>
      <c r="W1067" s="29">
        <v>0.17646999999999999</v>
      </c>
      <c r="X1067" s="30">
        <v>83.56</v>
      </c>
      <c r="Y1067" s="29">
        <v>0.31134000000000001</v>
      </c>
      <c r="Z1067" s="29">
        <v>0.42993999999999999</v>
      </c>
      <c r="AA1067" s="29">
        <v>0.35799999999999998</v>
      </c>
      <c r="AB1067" s="30">
        <v>18</v>
      </c>
      <c r="AC1067" s="29">
        <v>0.43332999999999999</v>
      </c>
      <c r="AD1067" s="30">
        <v>51</v>
      </c>
      <c r="AE1067" s="29">
        <v>1</v>
      </c>
      <c r="AF1067" s="33">
        <v>11.475</v>
      </c>
      <c r="AG1067" s="33">
        <v>14.932</v>
      </c>
      <c r="AH1067" s="33">
        <v>29.067</v>
      </c>
      <c r="AI1067" s="33">
        <v>119.931</v>
      </c>
      <c r="AJ1067" s="33">
        <v>169</v>
      </c>
      <c r="AK1067" s="34">
        <v>322</v>
      </c>
      <c r="AL1067" s="29">
        <v>5.8819999999999997E-2</v>
      </c>
      <c r="AM1067" s="29">
        <v>0.94118000000000002</v>
      </c>
      <c r="AN1067" s="50">
        <v>38312</v>
      </c>
      <c r="AO1067" s="30">
        <v>242.5</v>
      </c>
      <c r="AP1067" s="29">
        <v>7.392E-2</v>
      </c>
      <c r="AQ1067" s="29">
        <v>0.15432999999999999</v>
      </c>
      <c r="AR1067" s="29">
        <v>0</v>
      </c>
      <c r="AS1067" s="54">
        <v>28</v>
      </c>
      <c r="AT1067" s="29">
        <v>3.5709999999999999E-2</v>
      </c>
      <c r="AU1067" s="29">
        <v>0.28483999999999998</v>
      </c>
      <c r="AV1067" s="54">
        <v>26</v>
      </c>
      <c r="AW1067" s="29">
        <v>0.10714</v>
      </c>
    </row>
    <row r="1068" spans="1:49" x14ac:dyDescent="0.2">
      <c r="A1068" s="17" t="str">
        <f t="shared" si="25"/>
        <v>LSHTM</v>
      </c>
      <c r="B1068" s="17" t="str">
        <f>IF(AND(OR(NOT(IsForecastDateRestricted),AND(D1068&gt;=StartDate,D1068&lt;=EndDate)),OR(NOT(IsTargetDateRestricted),AND(F1068&gt;=FirstTargetDate,F1068&lt;=EndTargetDate)),
OR(AND(Is1Week,E1068="1 wk ahead inc death"),AND(Is2Week,E1068="2 wk ahead inc death"),AND(Is3Week,E1068="3 wk ahead inc death"),AND(Is4Week,E1068="4 wk ahead inc death")),
OR(NOT(IsActiveModelsOnly),_xlfn.XLOOKUP(C1068,'Model Analyzer'!B$4:B$100,'Model Analyzer'!C$4:C$100))),EvalData!C1068,"NA")</f>
        <v>LSHTM</v>
      </c>
      <c r="C1068" s="17" t="s">
        <v>21</v>
      </c>
      <c r="D1068" s="36" t="d">
        <v>2020-08-31</v>
      </c>
      <c r="E1068" s="17" t="s">
        <v>37</v>
      </c>
      <c r="F1068" s="36" t="d">
        <v>2020-09-19</v>
      </c>
      <c r="G1068" s="30">
        <v>94</v>
      </c>
      <c r="H1068" s="32">
        <v>6.0000000000000001E-3</v>
      </c>
      <c r="I1068" s="28">
        <v>5.6499999999999996E-3</v>
      </c>
      <c r="J1068" s="28">
        <v>5.6499999999999996E-3</v>
      </c>
      <c r="K1068" s="29">
        <v>1</v>
      </c>
      <c r="L1068" s="30">
        <v>4</v>
      </c>
      <c r="M1068" s="29">
        <v>0.90908999999999995</v>
      </c>
      <c r="N1068" s="30">
        <v>46</v>
      </c>
      <c r="O1068" s="30">
        <v>26.34</v>
      </c>
      <c r="P1068" s="30">
        <v>1192.25</v>
      </c>
      <c r="Q1068" s="30">
        <v>73.48</v>
      </c>
      <c r="R1068" s="38">
        <v>0.22445000000000001</v>
      </c>
      <c r="S1068" s="32">
        <v>-2.5940000000000001E-2</v>
      </c>
      <c r="T1068" s="29">
        <v>0.66393999999999997</v>
      </c>
      <c r="U1068" s="29">
        <v>-0.39889999999999998</v>
      </c>
      <c r="V1068" s="29">
        <v>0.45651999999999998</v>
      </c>
      <c r="W1068" s="29">
        <v>0.1087</v>
      </c>
      <c r="X1068" s="30">
        <v>119.73</v>
      </c>
      <c r="Y1068" s="29">
        <v>0.30397999999999997</v>
      </c>
      <c r="Z1068" s="29">
        <v>0.35905999999999999</v>
      </c>
      <c r="AA1068" s="29">
        <v>0.372</v>
      </c>
      <c r="AB1068" s="30">
        <v>15</v>
      </c>
      <c r="AC1068" s="29">
        <v>0.53332999999999997</v>
      </c>
      <c r="AD1068" s="30">
        <v>46</v>
      </c>
      <c r="AE1068" s="29">
        <v>0.93478000000000006</v>
      </c>
      <c r="AF1068" s="33">
        <v>2.2130000000000001</v>
      </c>
      <c r="AG1068" s="33">
        <v>3.9670000000000001</v>
      </c>
      <c r="AH1068" s="33">
        <v>21.986999999999998</v>
      </c>
      <c r="AI1068" s="33">
        <v>169.19900000000001</v>
      </c>
      <c r="AJ1068" s="33">
        <v>133</v>
      </c>
      <c r="AK1068" s="34">
        <v>519.16999999999996</v>
      </c>
      <c r="AL1068" s="29">
        <v>0.17391000000000001</v>
      </c>
      <c r="AM1068" s="29">
        <v>0.52173999999999998</v>
      </c>
      <c r="AN1068" s="50">
        <v>131838</v>
      </c>
      <c r="AO1068" s="30">
        <v>381.3</v>
      </c>
      <c r="AP1068" s="29">
        <v>0.22028</v>
      </c>
      <c r="AQ1068" s="29">
        <v>0.45988000000000001</v>
      </c>
      <c r="AR1068" s="29">
        <v>0.22700000000000001</v>
      </c>
      <c r="AS1068" s="54">
        <v>22</v>
      </c>
      <c r="AT1068" s="29">
        <v>0.25</v>
      </c>
      <c r="AU1068" s="29">
        <v>0.62438000000000005</v>
      </c>
      <c r="AV1068" s="54">
        <v>19</v>
      </c>
      <c r="AW1068" s="29">
        <v>0.35714000000000001</v>
      </c>
    </row>
    <row r="1069" spans="1:49" x14ac:dyDescent="0.2">
      <c r="A1069" s="17" t="str">
        <f t="shared" si="25"/>
        <v>MOBS</v>
      </c>
      <c r="B1069" s="17" t="str">
        <f>IF(AND(OR(NOT(IsForecastDateRestricted),AND(D1069&gt;=StartDate,D1069&lt;=EndDate)),OR(NOT(IsTargetDateRestricted),AND(F1069&gt;=FirstTargetDate,F1069&lt;=EndTargetDate)),
OR(AND(Is1Week,E1069="1 wk ahead inc death"),AND(Is2Week,E1069="2 wk ahead inc death"),AND(Is3Week,E1069="3 wk ahead inc death"),AND(Is4Week,E1069="4 wk ahead inc death")),
OR(NOT(IsActiveModelsOnly),_xlfn.XLOOKUP(C1069,'Model Analyzer'!B$4:B$100,'Model Analyzer'!C$4:C$100))),EvalData!C1069,"NA")</f>
        <v>MOBS</v>
      </c>
      <c r="C1069" s="17" t="s">
        <v>24</v>
      </c>
      <c r="D1069" s="36" t="d">
        <v>2020-08-31</v>
      </c>
      <c r="E1069" s="17" t="s">
        <v>37</v>
      </c>
      <c r="F1069" s="36" t="d">
        <v>2020-09-19</v>
      </c>
      <c r="G1069" s="30">
        <v>-2169</v>
      </c>
      <c r="H1069" s="32">
        <v>-0.14000000000000001</v>
      </c>
      <c r="I1069" s="28">
        <v>-0.13033</v>
      </c>
      <c r="J1069" s="28">
        <v>-0.14987</v>
      </c>
      <c r="K1069" s="29">
        <v>0.75</v>
      </c>
      <c r="L1069" s="30">
        <v>21</v>
      </c>
      <c r="M1069" s="29">
        <v>0.39394000000000001</v>
      </c>
      <c r="N1069" s="30">
        <v>50</v>
      </c>
      <c r="O1069" s="30">
        <v>13.86</v>
      </c>
      <c r="P1069" s="30">
        <v>2139.48</v>
      </c>
      <c r="Q1069" s="30">
        <v>103.98</v>
      </c>
      <c r="R1069" s="38">
        <v>0.30563000000000001</v>
      </c>
      <c r="S1069" s="32">
        <v>-0.16424</v>
      </c>
      <c r="T1069" s="29">
        <v>0.62261</v>
      </c>
      <c r="U1069" s="29">
        <v>-2.0760000000000001E-2</v>
      </c>
      <c r="V1069" s="29">
        <v>0.24</v>
      </c>
      <c r="W1069" s="29">
        <v>0.16</v>
      </c>
      <c r="X1069" s="30">
        <v>180.32</v>
      </c>
      <c r="Y1069" s="29">
        <v>0.49997999999999998</v>
      </c>
      <c r="Z1069" s="29">
        <v>0.41626000000000002</v>
      </c>
      <c r="AA1069" s="29">
        <v>0.191</v>
      </c>
      <c r="AB1069" s="30">
        <v>24</v>
      </c>
      <c r="AC1069" s="29">
        <v>0.23333000000000001</v>
      </c>
      <c r="AD1069" s="30">
        <v>50</v>
      </c>
      <c r="AE1069" s="29">
        <v>0.84</v>
      </c>
      <c r="AF1069" s="33">
        <v>2.0089999999999999</v>
      </c>
      <c r="AG1069" s="33">
        <v>3.972</v>
      </c>
      <c r="AH1069" s="33">
        <v>9.7119999999999997</v>
      </c>
      <c r="AI1069" s="33">
        <v>155.327</v>
      </c>
      <c r="AJ1069" s="33">
        <v>24.452000000000002</v>
      </c>
      <c r="AK1069" s="34">
        <v>149.4</v>
      </c>
      <c r="AL1069" s="29">
        <v>0.2</v>
      </c>
      <c r="AM1069" s="29">
        <v>0.46</v>
      </c>
      <c r="AN1069" s="50">
        <v>46423</v>
      </c>
      <c r="AO1069" s="30">
        <v>185.8</v>
      </c>
      <c r="AP1069" s="29">
        <v>0.26046000000000002</v>
      </c>
      <c r="AQ1069" s="29">
        <v>0.54374999999999996</v>
      </c>
      <c r="AR1069" s="29">
        <v>0.186</v>
      </c>
      <c r="AS1069" s="54">
        <v>23</v>
      </c>
      <c r="AT1069" s="29">
        <v>0.21429000000000001</v>
      </c>
      <c r="AU1069" s="29">
        <v>0.66278999999999999</v>
      </c>
      <c r="AV1069" s="54">
        <v>18</v>
      </c>
      <c r="AW1069" s="29">
        <v>0.39285999999999999</v>
      </c>
    </row>
    <row r="1070" spans="1:49" x14ac:dyDescent="0.2">
      <c r="A1070" s="17" t="str">
        <f t="shared" si="25"/>
        <v>NotreDame-Mobility</v>
      </c>
      <c r="B1070" s="17" t="str">
        <f>IF(AND(OR(NOT(IsForecastDateRestricted),AND(D1070&gt;=StartDate,D1070&lt;=EndDate)),OR(NOT(IsTargetDateRestricted),AND(F1070&gt;=FirstTargetDate,F1070&lt;=EndTargetDate)),
OR(AND(Is1Week,E1070="1 wk ahead inc death"),AND(Is2Week,E1070="2 wk ahead inc death"),AND(Is3Week,E1070="3 wk ahead inc death"),AND(Is4Week,E1070="4 wk ahead inc death")),
OR(NOT(IsActiveModelsOnly),_xlfn.XLOOKUP(C1070,'Model Analyzer'!B$4:B$100,'Model Analyzer'!C$4:C$100))),EvalData!C1070,"NA")</f>
        <v>NotreDame-Mobility</v>
      </c>
      <c r="C1070" s="17" t="s">
        <v>25</v>
      </c>
      <c r="D1070" s="36" t="d">
        <v>2020-08-31</v>
      </c>
      <c r="E1070" s="17" t="s">
        <v>37</v>
      </c>
      <c r="F1070" s="36" t="d">
        <v>2020-09-19</v>
      </c>
      <c r="G1070" s="26">
        <v>-2215</v>
      </c>
      <c r="H1070" s="27">
        <v>-0.14299999999999999</v>
      </c>
      <c r="I1070" s="28">
        <v>-0.1331</v>
      </c>
      <c r="J1070" s="28">
        <v>-0.15353</v>
      </c>
      <c r="K1070" s="29">
        <v>0.75</v>
      </c>
      <c r="L1070" s="30">
        <v>22</v>
      </c>
      <c r="M1070" s="29">
        <v>0.36364000000000002</v>
      </c>
      <c r="N1070" s="30">
        <v>51</v>
      </c>
      <c r="O1070" s="26">
        <v>15.34</v>
      </c>
      <c r="P1070" s="26">
        <v>1886.53</v>
      </c>
      <c r="Q1070" s="26">
        <v>82.69</v>
      </c>
      <c r="R1070" s="31">
        <v>0.27401999999999999</v>
      </c>
      <c r="S1070" s="32">
        <v>-8.004E-2</v>
      </c>
      <c r="T1070" s="29">
        <v>0.63405999999999996</v>
      </c>
      <c r="U1070" s="29">
        <v>-1.4540000000000001E-2</v>
      </c>
      <c r="V1070" s="29">
        <v>0.41176000000000001</v>
      </c>
      <c r="W1070" s="29">
        <v>0.19608</v>
      </c>
      <c r="X1070" s="30">
        <v>127.69</v>
      </c>
      <c r="Y1070" s="29">
        <v>0.49419999999999997</v>
      </c>
      <c r="Z1070" s="29">
        <v>0.40011999999999998</v>
      </c>
      <c r="AA1070" s="29">
        <v>0.36</v>
      </c>
      <c r="AB1070" s="30">
        <v>17</v>
      </c>
      <c r="AC1070" s="29">
        <v>0.46666999999999997</v>
      </c>
      <c r="AD1070" s="30">
        <v>51</v>
      </c>
      <c r="AE1070" s="29">
        <v>0.72548999999999997</v>
      </c>
      <c r="AF1070" s="33">
        <v>1.7090000000000001</v>
      </c>
      <c r="AG1070" s="33">
        <v>2.452</v>
      </c>
      <c r="AH1070" s="33">
        <v>3</v>
      </c>
      <c r="AI1070" s="33">
        <v>9.9169999999999998</v>
      </c>
      <c r="AJ1070" s="33">
        <v>5.78</v>
      </c>
      <c r="AK1070" s="34">
        <v>25</v>
      </c>
      <c r="AL1070" s="29">
        <v>0.13725000000000001</v>
      </c>
      <c r="AM1070" s="29">
        <v>0.15686</v>
      </c>
      <c r="AN1070" s="50">
        <v>65406</v>
      </c>
      <c r="AO1070" s="30">
        <v>215.3</v>
      </c>
      <c r="AP1070" s="29">
        <v>0.43708999999999998</v>
      </c>
      <c r="AQ1070" s="29">
        <v>0.91252</v>
      </c>
      <c r="AR1070" s="29">
        <v>0.45400000000000001</v>
      </c>
      <c r="AS1070" s="54">
        <v>10</v>
      </c>
      <c r="AT1070" s="29">
        <v>0.67857000000000001</v>
      </c>
      <c r="AU1070" s="29">
        <v>0.75602000000000003</v>
      </c>
      <c r="AV1070" s="54">
        <v>15</v>
      </c>
      <c r="AW1070" s="29">
        <v>0.5</v>
      </c>
    </row>
    <row r="1071" spans="1:49" x14ac:dyDescent="0.2">
      <c r="A1071" s="17" t="str">
        <f t="shared" si="25"/>
        <v>Oliver Wyman</v>
      </c>
      <c r="B1071" s="17" t="str">
        <f>IF(AND(OR(NOT(IsForecastDateRestricted),AND(D1071&gt;=StartDate,D1071&lt;=EndDate)),OR(NOT(IsTargetDateRestricted),AND(F1071&gt;=FirstTargetDate,F1071&lt;=EndTargetDate)),
OR(AND(Is1Week,E1071="1 wk ahead inc death"),AND(Is2Week,E1071="2 wk ahead inc death"),AND(Is3Week,E1071="3 wk ahead inc death"),AND(Is4Week,E1071="4 wk ahead inc death")),
OR(NOT(IsActiveModelsOnly),_xlfn.XLOOKUP(C1071,'Model Analyzer'!B$4:B$100,'Model Analyzer'!C$4:C$100))),EvalData!C1071,"NA")</f>
        <v>Oliver Wyman</v>
      </c>
      <c r="C1071" s="17" t="s">
        <v>26</v>
      </c>
      <c r="D1071" s="36" t="d">
        <v>2020-08-31</v>
      </c>
      <c r="E1071" s="17" t="s">
        <v>37</v>
      </c>
      <c r="F1071" s="36" t="d">
        <v>2020-09-19</v>
      </c>
      <c r="G1071" s="30">
        <v>48</v>
      </c>
      <c r="H1071" s="32">
        <v>3.0000000000000001E-3</v>
      </c>
      <c r="I1071" s="28">
        <v>2.8800000000000002E-3</v>
      </c>
      <c r="J1071" s="28">
        <v>2.8800000000000002E-3</v>
      </c>
      <c r="K1071" s="29">
        <v>1</v>
      </c>
      <c r="L1071" s="30">
        <v>3</v>
      </c>
      <c r="M1071" s="29">
        <v>0.93938999999999995</v>
      </c>
      <c r="N1071" s="30">
        <v>51</v>
      </c>
      <c r="O1071" s="30">
        <v>8.6999999999999993</v>
      </c>
      <c r="P1071" s="30">
        <v>1339.28</v>
      </c>
      <c r="Q1071" s="30">
        <v>65.25</v>
      </c>
      <c r="R1071" s="38">
        <v>0.22825999999999999</v>
      </c>
      <c r="S1071" s="32">
        <v>0</v>
      </c>
      <c r="T1071" s="29">
        <v>0.41070000000000001</v>
      </c>
      <c r="U1071" s="29">
        <v>1.8919999999999999E-2</v>
      </c>
      <c r="V1071" s="29">
        <v>0.50980000000000003</v>
      </c>
      <c r="W1071" s="29">
        <v>9.8040000000000002E-2</v>
      </c>
      <c r="X1071" s="30">
        <v>115.38</v>
      </c>
      <c r="Y1071" s="29">
        <v>0.32364999999999999</v>
      </c>
      <c r="Z1071" s="29">
        <v>0.28782999999999997</v>
      </c>
      <c r="AA1071" s="29">
        <v>0.63500000000000001</v>
      </c>
      <c r="AB1071" s="30">
        <v>7</v>
      </c>
      <c r="AC1071" s="29">
        <v>0.8</v>
      </c>
      <c r="AD1071" s="30">
        <v>51</v>
      </c>
      <c r="AE1071" s="29">
        <v>0.88234999999999997</v>
      </c>
      <c r="AF1071" s="33">
        <v>1.831</v>
      </c>
      <c r="AG1071" s="33">
        <v>2.74</v>
      </c>
      <c r="AH1071" s="33">
        <v>3.5579999999999998</v>
      </c>
      <c r="AI1071" s="33">
        <v>22.526</v>
      </c>
      <c r="AJ1071" s="33">
        <v>9.8780000000000001</v>
      </c>
      <c r="AK1071" s="34">
        <v>56</v>
      </c>
      <c r="AL1071" s="29">
        <v>0.11765</v>
      </c>
      <c r="AM1071" s="29">
        <v>0.25490000000000002</v>
      </c>
      <c r="AN1071" s="50">
        <v>26005</v>
      </c>
      <c r="AO1071" s="30">
        <v>167.6</v>
      </c>
      <c r="AP1071" s="29">
        <v>0.38997999999999999</v>
      </c>
      <c r="AQ1071" s="29">
        <v>0.81415999999999999</v>
      </c>
      <c r="AR1071" s="29">
        <v>0.53700000000000003</v>
      </c>
      <c r="AS1071" s="54">
        <v>5</v>
      </c>
      <c r="AT1071" s="29">
        <v>0.85714000000000001</v>
      </c>
      <c r="AU1071" s="29">
        <v>0.89426000000000005</v>
      </c>
      <c r="AV1071" s="54">
        <v>6</v>
      </c>
      <c r="AW1071" s="29">
        <v>0.82142999999999999</v>
      </c>
    </row>
    <row r="1072" spans="1:49" x14ac:dyDescent="0.2">
      <c r="A1072" s="17" t="str">
        <f t="shared" si="25"/>
        <v>PSI</v>
      </c>
      <c r="B1072" s="17" t="str">
        <f>IF(AND(OR(NOT(IsForecastDateRestricted),AND(D1072&gt;=StartDate,D1072&lt;=EndDate)),OR(NOT(IsTargetDateRestricted),AND(F1072&gt;=FirstTargetDate,F1072&lt;=EndTargetDate)),
OR(AND(Is1Week,E1072="1 wk ahead inc death"),AND(Is2Week,E1072="2 wk ahead inc death"),AND(Is3Week,E1072="3 wk ahead inc death"),AND(Is4Week,E1072="4 wk ahead inc death")),
OR(NOT(IsActiveModelsOnly),_xlfn.XLOOKUP(C1072,'Model Analyzer'!B$4:B$100,'Model Analyzer'!C$4:C$100))),EvalData!C1072,"NA")</f>
        <v>PSI</v>
      </c>
      <c r="C1072" s="17" t="s">
        <v>27</v>
      </c>
      <c r="D1072" s="36" t="d">
        <v>2020-08-31</v>
      </c>
      <c r="E1072" s="17" t="s">
        <v>37</v>
      </c>
      <c r="F1072" s="36" t="d">
        <v>2020-09-19</v>
      </c>
      <c r="G1072" s="30">
        <v>1640</v>
      </c>
      <c r="H1072" s="32">
        <v>9.4E-2</v>
      </c>
      <c r="I1072" s="28">
        <v>9.8549999999999999E-2</v>
      </c>
      <c r="J1072" s="28">
        <v>9.8549999999999999E-2</v>
      </c>
      <c r="K1072" s="29">
        <v>0.9</v>
      </c>
      <c r="L1072" s="30">
        <v>18</v>
      </c>
      <c r="M1072" s="29">
        <v>0.48485</v>
      </c>
      <c r="N1072" s="30">
        <v>51</v>
      </c>
      <c r="O1072" s="30">
        <v>28.15</v>
      </c>
      <c r="P1072" s="30">
        <v>3610.84</v>
      </c>
      <c r="Q1072" s="30">
        <v>101.63</v>
      </c>
      <c r="R1072" s="38">
        <v>0.36365999999999998</v>
      </c>
      <c r="S1072" s="32">
        <v>0</v>
      </c>
      <c r="T1072" s="29">
        <v>1.0398700000000001</v>
      </c>
      <c r="U1072" s="29">
        <v>-0.49329000000000001</v>
      </c>
      <c r="V1072" s="29">
        <v>0.33333000000000002</v>
      </c>
      <c r="W1072" s="29">
        <v>0.21568999999999999</v>
      </c>
      <c r="X1072" s="30">
        <v>159.83000000000001</v>
      </c>
      <c r="Y1072" s="29">
        <v>0.46226</v>
      </c>
      <c r="Z1072" s="29">
        <v>0.46545999999999998</v>
      </c>
      <c r="AA1072" s="29">
        <v>0.216</v>
      </c>
      <c r="AB1072" s="30">
        <v>23</v>
      </c>
      <c r="AC1072" s="29">
        <v>0.26667000000000002</v>
      </c>
      <c r="AD1072" s="30">
        <v>51</v>
      </c>
      <c r="AE1072" s="29">
        <v>0.47059000000000001</v>
      </c>
      <c r="AF1072" s="33">
        <v>1.3129999999999999</v>
      </c>
      <c r="AG1072" s="33">
        <v>1.47</v>
      </c>
      <c r="AH1072" s="33">
        <v>1.8129999999999999</v>
      </c>
      <c r="AI1072" s="33">
        <v>14.029</v>
      </c>
      <c r="AJ1072" s="33">
        <v>3.7080000000000002</v>
      </c>
      <c r="AK1072" s="34">
        <v>22</v>
      </c>
      <c r="AL1072" s="29">
        <v>1.9609999999999999E-2</v>
      </c>
      <c r="AM1072" s="29">
        <v>0.13725000000000001</v>
      </c>
      <c r="AN1072" s="50">
        <v>101571</v>
      </c>
      <c r="AO1072" s="30">
        <v>448.7</v>
      </c>
      <c r="AP1072" s="29">
        <v>0.56796999999999997</v>
      </c>
      <c r="AQ1072" s="29">
        <v>1</v>
      </c>
      <c r="AR1072" s="29">
        <v>0.33</v>
      </c>
      <c r="AS1072" s="54">
        <v>17</v>
      </c>
      <c r="AT1072" s="29">
        <v>0.42857000000000001</v>
      </c>
      <c r="AU1072" s="29">
        <v>0.49536000000000002</v>
      </c>
      <c r="AV1072" s="54">
        <v>21</v>
      </c>
      <c r="AW1072" s="29">
        <v>0.28571000000000002</v>
      </c>
    </row>
    <row r="1073" spans="1:49" x14ac:dyDescent="0.2">
      <c r="A1073" s="17" t="str">
        <f t="shared" si="25"/>
        <v>QJHong</v>
      </c>
      <c r="B1073" s="17" t="str">
        <f>IF(AND(OR(NOT(IsForecastDateRestricted),AND(D1073&gt;=StartDate,D1073&lt;=EndDate)),OR(NOT(IsTargetDateRestricted),AND(F1073&gt;=FirstTargetDate,F1073&lt;=EndTargetDate)),
OR(AND(Is1Week,E1073="1 wk ahead inc death"),AND(Is2Week,E1073="2 wk ahead inc death"),AND(Is3Week,E1073="3 wk ahead inc death"),AND(Is4Week,E1073="4 wk ahead inc death")),
OR(NOT(IsActiveModelsOnly),_xlfn.XLOOKUP(C1073,'Model Analyzer'!B$4:B$100,'Model Analyzer'!C$4:C$100))),EvalData!C1073,"NA")</f>
        <v>QJHong</v>
      </c>
      <c r="C1073" s="17" t="s">
        <v>28</v>
      </c>
      <c r="D1073" s="36" t="d">
        <v>2020-08-31</v>
      </c>
      <c r="E1073" s="17" t="s">
        <v>37</v>
      </c>
      <c r="F1073" s="36" t="d">
        <v>2020-09-19</v>
      </c>
      <c r="G1073" s="30">
        <v>-637</v>
      </c>
      <c r="H1073" s="32">
        <v>-3.9E-2</v>
      </c>
      <c r="I1073" s="28">
        <v>-3.8280000000000002E-2</v>
      </c>
      <c r="J1073" s="28">
        <v>-3.9800000000000002E-2</v>
      </c>
      <c r="K1073" s="29">
        <v>1</v>
      </c>
      <c r="L1073" s="30">
        <v>13</v>
      </c>
      <c r="M1073" s="29">
        <v>0.63636000000000004</v>
      </c>
      <c r="O1073" s="30"/>
      <c r="P1073" s="30"/>
      <c r="Q1073" s="30"/>
      <c r="R1073" s="38"/>
    </row>
    <row r="1074" spans="1:49" x14ac:dyDescent="0.2">
      <c r="A1074" s="17" t="str">
        <f t="shared" si="25"/>
        <v>RPI-UW</v>
      </c>
      <c r="B1074" s="17" t="str">
        <f>IF(AND(OR(NOT(IsForecastDateRestricted),AND(D1074&gt;=StartDate,D1074&lt;=EndDate)),OR(NOT(IsTargetDateRestricted),AND(F1074&gt;=FirstTargetDate,F1074&lt;=EndTargetDate)),
OR(AND(Is1Week,E1074="1 wk ahead inc death"),AND(Is2Week,E1074="2 wk ahead inc death"),AND(Is3Week,E1074="3 wk ahead inc death"),AND(Is4Week,E1074="4 wk ahead inc death")),
OR(NOT(IsActiveModelsOnly),_xlfn.XLOOKUP(C1074,'Model Analyzer'!B$4:B$100,'Model Analyzer'!C$4:C$100))),EvalData!C1074,"NA")</f>
        <v>RPI-UW</v>
      </c>
      <c r="C1074" s="17" t="s">
        <v>49</v>
      </c>
      <c r="D1074" s="36" t="d">
        <v>2020-08-31</v>
      </c>
      <c r="E1074" s="17" t="s">
        <v>37</v>
      </c>
      <c r="F1074" s="36" t="d">
        <v>2020-09-19</v>
      </c>
      <c r="G1074" s="30">
        <v>8928</v>
      </c>
      <c r="H1074" s="32">
        <v>0.42899999999999999</v>
      </c>
      <c r="I1074" s="28">
        <v>0.53647</v>
      </c>
      <c r="J1074" s="28">
        <v>0.53647</v>
      </c>
      <c r="K1074" s="29">
        <v>0</v>
      </c>
      <c r="L1074" s="30">
        <v>33</v>
      </c>
      <c r="M1074" s="29">
        <v>3.0300000000000001E-2</v>
      </c>
      <c r="N1074" s="30">
        <v>30</v>
      </c>
      <c r="O1074" s="30">
        <v>7.06</v>
      </c>
      <c r="P1074" s="30">
        <v>12658.94</v>
      </c>
      <c r="Q1074" s="30">
        <v>339.6</v>
      </c>
      <c r="R1074" s="38">
        <v>0.30027999999999999</v>
      </c>
      <c r="S1074" s="32">
        <v>0.22481000000000001</v>
      </c>
      <c r="T1074" s="29">
        <v>0.54318</v>
      </c>
      <c r="U1074" s="29">
        <v>0.28036</v>
      </c>
      <c r="V1074" s="29">
        <v>0.33333000000000002</v>
      </c>
      <c r="W1074" s="29">
        <v>0.13333</v>
      </c>
      <c r="X1074" s="30">
        <v>911</v>
      </c>
      <c r="Y1074" s="29">
        <v>0.48770999999999998</v>
      </c>
      <c r="Z1074" s="29">
        <v>0.37391000000000002</v>
      </c>
      <c r="AA1074" s="29">
        <v>8.2000000000000003E-2</v>
      </c>
      <c r="AB1074" s="30">
        <v>30</v>
      </c>
      <c r="AC1074" s="29">
        <v>3.3329999999999999E-2</v>
      </c>
      <c r="AD1074" s="30">
        <v>30</v>
      </c>
      <c r="AE1074" s="29">
        <v>0.76666999999999996</v>
      </c>
      <c r="AF1074" s="33">
        <v>2.25</v>
      </c>
      <c r="AG1074" s="33">
        <v>2.4390000000000001</v>
      </c>
      <c r="AH1074" s="33">
        <v>3.2570000000000001</v>
      </c>
      <c r="AI1074" s="33">
        <v>46.201000000000001</v>
      </c>
      <c r="AJ1074" s="33">
        <v>4.5350000000000001</v>
      </c>
      <c r="AK1074" s="34">
        <v>11.8</v>
      </c>
      <c r="AL1074" s="29">
        <v>0.16667000000000001</v>
      </c>
      <c r="AM1074" s="29">
        <v>6.6669999999999993E-2</v>
      </c>
      <c r="AN1074" s="50">
        <v>126190</v>
      </c>
      <c r="AO1074" s="30">
        <v>122.9</v>
      </c>
      <c r="AP1074" s="29">
        <v>0.44624999999999998</v>
      </c>
      <c r="AQ1074" s="29">
        <v>0.93162</v>
      </c>
      <c r="AR1074" s="29">
        <v>0.33</v>
      </c>
      <c r="AS1074" s="54">
        <v>17</v>
      </c>
      <c r="AT1074" s="29">
        <v>0.42857000000000001</v>
      </c>
      <c r="AU1074" s="29">
        <v>0.47197</v>
      </c>
      <c r="AV1074" s="54">
        <v>23</v>
      </c>
      <c r="AW1074" s="29">
        <v>0.21429000000000001</v>
      </c>
    </row>
    <row r="1075" spans="1:49" x14ac:dyDescent="0.2">
      <c r="A1075" s="17" t="str">
        <f t="shared" si="25"/>
        <v>STH</v>
      </c>
      <c r="B1075" s="17" t="str">
        <f>IF(AND(OR(NOT(IsForecastDateRestricted),AND(D1075&gt;=StartDate,D1075&lt;=EndDate)),OR(NOT(IsTargetDateRestricted),AND(F1075&gt;=FirstTargetDate,F1075&lt;=EndTargetDate)),
OR(AND(Is1Week,E1075="1 wk ahead inc death"),AND(Is2Week,E1075="2 wk ahead inc death"),AND(Is3Week,E1075="3 wk ahead inc death"),AND(Is4Week,E1075="4 wk ahead inc death")),
OR(NOT(IsActiveModelsOnly),_xlfn.XLOOKUP(C1075,'Model Analyzer'!B$4:B$100,'Model Analyzer'!C$4:C$100))),EvalData!C1075,"NA")</f>
        <v>STH</v>
      </c>
      <c r="C1075" s="17" t="s">
        <v>42</v>
      </c>
      <c r="D1075" s="36" t="d">
        <v>2020-08-31</v>
      </c>
      <c r="E1075" s="17" t="s">
        <v>37</v>
      </c>
      <c r="F1075" s="36" t="d">
        <v>2020-09-19</v>
      </c>
      <c r="G1075" s="30">
        <v>-355</v>
      </c>
      <c r="H1075" s="32">
        <v>-2.1999999999999999E-2</v>
      </c>
      <c r="I1075" s="28">
        <v>-2.1329999999999998E-2</v>
      </c>
      <c r="J1075" s="28">
        <v>-2.18E-2</v>
      </c>
      <c r="K1075" s="29">
        <v>1</v>
      </c>
      <c r="L1075" s="30">
        <v>8</v>
      </c>
      <c r="M1075" s="29">
        <v>0.78788000000000002</v>
      </c>
      <c r="O1075" s="30"/>
      <c r="P1075" s="30"/>
      <c r="Q1075" s="30"/>
      <c r="R1075" s="38"/>
    </row>
    <row r="1076" spans="1:49" x14ac:dyDescent="0.2">
      <c r="A1076" s="17" t="str">
        <f t="shared" si="25"/>
        <v>UA</v>
      </c>
      <c r="B1076" s="17" t="str">
        <f>IF(AND(OR(NOT(IsForecastDateRestricted),AND(D1076&gt;=StartDate,D1076&lt;=EndDate)),OR(NOT(IsTargetDateRestricted),AND(F1076&gt;=FirstTargetDate,F1076&lt;=EndTargetDate)),
OR(AND(Is1Week,E1076="1 wk ahead inc death"),AND(Is2Week,E1076="2 wk ahead inc death"),AND(Is3Week,E1076="3 wk ahead inc death"),AND(Is4Week,E1076="4 wk ahead inc death")),
OR(NOT(IsActiveModelsOnly),_xlfn.XLOOKUP(C1076,'Model Analyzer'!B$4:B$100,'Model Analyzer'!C$4:C$100))),EvalData!C1076,"NA")</f>
        <v>UA</v>
      </c>
      <c r="C1076" s="17" t="s">
        <v>29</v>
      </c>
      <c r="D1076" s="36" t="d">
        <v>2020-08-31</v>
      </c>
      <c r="E1076" s="17" t="s">
        <v>37</v>
      </c>
      <c r="F1076" s="36" t="d">
        <v>2020-09-19</v>
      </c>
      <c r="G1076" s="30">
        <v>3913</v>
      </c>
      <c r="H1076" s="32">
        <v>0.21099999999999999</v>
      </c>
      <c r="I1076" s="28">
        <v>0.23513000000000001</v>
      </c>
      <c r="J1076" s="28">
        <v>0.23513000000000001</v>
      </c>
      <c r="K1076" s="29">
        <v>0.75</v>
      </c>
      <c r="L1076" s="30">
        <v>26</v>
      </c>
      <c r="M1076" s="29">
        <v>0.24242</v>
      </c>
      <c r="N1076" s="30">
        <v>51</v>
      </c>
      <c r="O1076" s="30">
        <v>10.11</v>
      </c>
      <c r="P1076" s="30">
        <v>4198.1000000000004</v>
      </c>
      <c r="Q1076" s="30">
        <v>125.39</v>
      </c>
      <c r="R1076" s="38">
        <v>0.23008000000000001</v>
      </c>
      <c r="S1076" s="32">
        <v>0.11778</v>
      </c>
      <c r="T1076" s="29">
        <v>0.47674</v>
      </c>
      <c r="U1076" s="29">
        <v>0.14890999999999999</v>
      </c>
      <c r="V1076" s="29">
        <v>0.45097999999999999</v>
      </c>
      <c r="W1076" s="29">
        <v>0.11765</v>
      </c>
      <c r="X1076" s="30">
        <v>316.33</v>
      </c>
      <c r="Y1076" s="29">
        <v>0.42196</v>
      </c>
      <c r="Z1076" s="29">
        <v>0.36395</v>
      </c>
      <c r="AA1076" s="29">
        <v>0.36399999999999999</v>
      </c>
      <c r="AB1076" s="30">
        <v>16</v>
      </c>
      <c r="AC1076" s="29">
        <v>0.5</v>
      </c>
      <c r="AD1076" s="30">
        <v>51</v>
      </c>
      <c r="AE1076" s="29">
        <v>0.94118000000000002</v>
      </c>
      <c r="AF1076" s="33">
        <v>1.885</v>
      </c>
      <c r="AG1076" s="33">
        <v>2.4350000000000001</v>
      </c>
      <c r="AH1076" s="33">
        <v>4.5229999999999997</v>
      </c>
      <c r="AI1076" s="33">
        <v>7.2469999999999999</v>
      </c>
      <c r="AJ1076" s="33">
        <v>6.7130000000000001</v>
      </c>
      <c r="AK1076" s="34">
        <v>16</v>
      </c>
      <c r="AL1076" s="29">
        <v>0.31373000000000001</v>
      </c>
      <c r="AM1076" s="29">
        <v>0.17646999999999999</v>
      </c>
      <c r="AN1076" s="50">
        <v>31186</v>
      </c>
      <c r="AO1076" s="30">
        <v>129.19999999999999</v>
      </c>
      <c r="AP1076" s="29">
        <v>0.40236</v>
      </c>
      <c r="AQ1076" s="29">
        <v>0.84001000000000003</v>
      </c>
      <c r="AR1076" s="29">
        <v>0.47499999999999998</v>
      </c>
      <c r="AS1076" s="54">
        <v>9</v>
      </c>
      <c r="AT1076" s="29">
        <v>0.71428999999999998</v>
      </c>
      <c r="AU1076" s="29">
        <v>0.96511000000000002</v>
      </c>
      <c r="AV1076" s="54">
        <v>2</v>
      </c>
      <c r="AW1076" s="29">
        <v>0.96428999999999998</v>
      </c>
    </row>
    <row r="1077" spans="1:49" x14ac:dyDescent="0.2">
      <c r="A1077" s="17" t="str">
        <f t="shared" si="25"/>
        <v>UCLA</v>
      </c>
      <c r="B1077" s="17" t="str">
        <f>IF(AND(OR(NOT(IsForecastDateRestricted),AND(D1077&gt;=StartDate,D1077&lt;=EndDate)),OR(NOT(IsTargetDateRestricted),AND(F1077&gt;=FirstTargetDate,F1077&lt;=EndTargetDate)),
OR(AND(Is1Week,E1077="1 wk ahead inc death"),AND(Is2Week,E1077="2 wk ahead inc death"),AND(Is3Week,E1077="3 wk ahead inc death"),AND(Is4Week,E1077="4 wk ahead inc death")),
OR(NOT(IsActiveModelsOnly),_xlfn.XLOOKUP(C1077,'Model Analyzer'!B$4:B$100,'Model Analyzer'!C$4:C$100))),EvalData!C1077,"NA")</f>
        <v>UCLA</v>
      </c>
      <c r="C1077" s="17" t="s">
        <v>30</v>
      </c>
      <c r="D1077" s="36" t="d">
        <v>2020-08-31</v>
      </c>
      <c r="E1077" s="17" t="s">
        <v>37</v>
      </c>
      <c r="F1077" s="36" t="d">
        <v>2020-09-19</v>
      </c>
      <c r="G1077" s="30">
        <v>172</v>
      </c>
      <c r="H1077" s="32">
        <v>0.01</v>
      </c>
      <c r="I1077" s="28">
        <v>1.034E-2</v>
      </c>
      <c r="J1077" s="28">
        <v>1.034E-2</v>
      </c>
      <c r="K1077" s="29">
        <v>1</v>
      </c>
      <c r="L1077" s="30">
        <v>6</v>
      </c>
      <c r="M1077" s="29">
        <v>0.84848000000000001</v>
      </c>
      <c r="N1077" s="30">
        <v>51</v>
      </c>
      <c r="O1077" s="30">
        <v>47.75</v>
      </c>
      <c r="P1077" s="30">
        <v>1063.9100000000001</v>
      </c>
      <c r="Q1077" s="30">
        <v>62.06</v>
      </c>
      <c r="R1077" s="38">
        <v>0.28075</v>
      </c>
      <c r="S1077" s="32">
        <v>-0.11955</v>
      </c>
      <c r="T1077" s="29">
        <v>2.0694900000000001</v>
      </c>
      <c r="U1077" s="29">
        <v>-1.8041100000000001</v>
      </c>
      <c r="V1077" s="29">
        <v>0.45097999999999999</v>
      </c>
      <c r="W1077" s="29">
        <v>0.13725000000000001</v>
      </c>
      <c r="X1077" s="30">
        <v>92.73</v>
      </c>
      <c r="Y1077" s="29">
        <v>0.33411999999999997</v>
      </c>
      <c r="Z1077" s="29">
        <v>0.40367999999999998</v>
      </c>
      <c r="AA1077" s="29">
        <v>0.28799999999999998</v>
      </c>
      <c r="AB1077" s="30">
        <v>19</v>
      </c>
      <c r="AC1077" s="29">
        <v>0.4</v>
      </c>
      <c r="AD1077" s="30">
        <v>51</v>
      </c>
      <c r="AE1077" s="29">
        <v>0.17646999999999999</v>
      </c>
      <c r="AF1077" s="33">
        <v>1.1339999999999999</v>
      </c>
      <c r="AG1077" s="33">
        <v>1.179</v>
      </c>
      <c r="AH1077" s="33">
        <v>1.2190000000000001</v>
      </c>
      <c r="AI1077" s="33">
        <v>4.2130000000000001</v>
      </c>
      <c r="AJ1077" s="33">
        <v>1.35</v>
      </c>
      <c r="AK1077" s="34">
        <v>2</v>
      </c>
      <c r="AL1077" s="29">
        <v>0</v>
      </c>
      <c r="AM1077" s="29">
        <v>3.9219999999999998E-2</v>
      </c>
      <c r="AN1077" s="50">
        <v>82936</v>
      </c>
      <c r="AO1077" s="30">
        <v>473</v>
      </c>
      <c r="AP1077" s="29">
        <v>0.81935999999999998</v>
      </c>
      <c r="AQ1077" s="29">
        <v>1</v>
      </c>
      <c r="AR1077" s="29">
        <v>0.14399999999999999</v>
      </c>
      <c r="AS1077" s="54">
        <v>24</v>
      </c>
      <c r="AT1077" s="29">
        <v>0.17857000000000001</v>
      </c>
      <c r="AU1077" s="29">
        <v>0.18576000000000001</v>
      </c>
      <c r="AV1077" s="54">
        <v>27</v>
      </c>
      <c r="AW1077" s="29">
        <v>7.1429999999999993E-2</v>
      </c>
    </row>
    <row r="1078" spans="1:49" x14ac:dyDescent="0.2">
      <c r="A1078" s="17" t="str">
        <f t="shared" si="25"/>
        <v>UCM</v>
      </c>
      <c r="B1078" s="17" t="str">
        <f>IF(AND(OR(NOT(IsForecastDateRestricted),AND(D1078&gt;=StartDate,D1078&lt;=EndDate)),OR(NOT(IsTargetDateRestricted),AND(F1078&gt;=FirstTargetDate,F1078&lt;=EndTargetDate)),
OR(AND(Is1Week,E1078="1 wk ahead inc death"),AND(Is2Week,E1078="2 wk ahead inc death"),AND(Is3Week,E1078="3 wk ahead inc death"),AND(Is4Week,E1078="4 wk ahead inc death")),
OR(NOT(IsActiveModelsOnly),_xlfn.XLOOKUP(C1078,'Model Analyzer'!B$4:B$100,'Model Analyzer'!C$4:C$100))),EvalData!C1078,"NA")</f>
        <v>UCM</v>
      </c>
      <c r="C1078" s="17" t="s">
        <v>48</v>
      </c>
      <c r="D1078" s="36" t="d">
        <v>2020-08-31</v>
      </c>
      <c r="E1078" s="17" t="s">
        <v>37</v>
      </c>
      <c r="F1078" s="36" t="d">
        <v>2020-09-19</v>
      </c>
      <c r="G1078" s="30">
        <v>-2891</v>
      </c>
      <c r="H1078" s="32">
        <v>-0.191</v>
      </c>
      <c r="I1078" s="28">
        <v>-0.17372000000000001</v>
      </c>
      <c r="J1078" s="28">
        <v>-0.21024000000000001</v>
      </c>
      <c r="K1078" s="29">
        <v>0.75</v>
      </c>
      <c r="L1078" s="30">
        <v>25</v>
      </c>
      <c r="M1078" s="29">
        <v>0.27272999999999997</v>
      </c>
      <c r="O1078" s="30"/>
      <c r="P1078" s="30"/>
      <c r="Q1078" s="30"/>
      <c r="R1078" s="38"/>
    </row>
    <row r="1079" spans="1:49" x14ac:dyDescent="0.2">
      <c r="A1079" s="17" t="str">
        <f t="shared" si="25"/>
        <v>UGA-CEID</v>
      </c>
      <c r="B1079" s="17" t="str">
        <f>IF(AND(OR(NOT(IsForecastDateRestricted),AND(D1079&gt;=StartDate,D1079&lt;=EndDate)),OR(NOT(IsTargetDateRestricted),AND(F1079&gt;=FirstTargetDate,F1079&lt;=EndTargetDate)),
OR(AND(Is1Week,E1079="1 wk ahead inc death"),AND(Is2Week,E1079="2 wk ahead inc death"),AND(Is3Week,E1079="3 wk ahead inc death"),AND(Is4Week,E1079="4 wk ahead inc death")),
OR(NOT(IsActiveModelsOnly),_xlfn.XLOOKUP(C1079,'Model Analyzer'!B$4:B$100,'Model Analyzer'!C$4:C$100))),EvalData!C1079,"NA")</f>
        <v>UGA-CEID</v>
      </c>
      <c r="C1079" s="17" t="s">
        <v>50</v>
      </c>
      <c r="D1079" s="36" t="d">
        <v>2020-08-31</v>
      </c>
      <c r="E1079" s="17" t="s">
        <v>37</v>
      </c>
      <c r="F1079" s="36" t="d">
        <v>2020-09-19</v>
      </c>
      <c r="G1079" s="30">
        <v>2709</v>
      </c>
      <c r="H1079" s="32">
        <v>0.151</v>
      </c>
      <c r="I1079" s="28">
        <v>0.16278000000000001</v>
      </c>
      <c r="J1079" s="28">
        <v>0.16278000000000001</v>
      </c>
      <c r="K1079" s="29">
        <v>0.75</v>
      </c>
      <c r="L1079" s="30">
        <v>23</v>
      </c>
      <c r="M1079" s="29">
        <v>0.33333000000000002</v>
      </c>
      <c r="N1079" s="30">
        <v>51</v>
      </c>
      <c r="O1079" s="30">
        <v>43.51</v>
      </c>
      <c r="P1079" s="30">
        <v>1724.15</v>
      </c>
      <c r="Q1079" s="30">
        <v>84.02</v>
      </c>
      <c r="R1079" s="38">
        <v>0.28982000000000002</v>
      </c>
      <c r="S1079" s="32">
        <v>5.629E-2</v>
      </c>
      <c r="T1079" s="29">
        <v>0.54532000000000003</v>
      </c>
      <c r="U1079" s="29">
        <v>-0.11378000000000001</v>
      </c>
      <c r="V1079" s="29">
        <v>0.41176000000000001</v>
      </c>
      <c r="W1079" s="29">
        <v>0.13725000000000001</v>
      </c>
      <c r="X1079" s="30">
        <v>150.88</v>
      </c>
      <c r="Y1079" s="29">
        <v>0.36508000000000002</v>
      </c>
      <c r="Z1079" s="29">
        <v>0.38236999999999999</v>
      </c>
      <c r="AA1079" s="29">
        <v>0.28499999999999998</v>
      </c>
      <c r="AB1079" s="30">
        <v>20</v>
      </c>
      <c r="AC1079" s="29">
        <v>0.36667</v>
      </c>
      <c r="AD1079" s="30">
        <v>51</v>
      </c>
      <c r="AE1079" s="29">
        <v>0.88234999999999997</v>
      </c>
      <c r="AF1079" s="33">
        <v>2.339</v>
      </c>
      <c r="AG1079" s="33">
        <v>2.7290000000000001</v>
      </c>
      <c r="AH1079" s="33">
        <v>6</v>
      </c>
      <c r="AI1079" s="33">
        <v>65.727999999999994</v>
      </c>
      <c r="AJ1079" s="33">
        <v>51.863999999999997</v>
      </c>
      <c r="AK1079" s="34">
        <v>108</v>
      </c>
      <c r="AL1079" s="29">
        <v>0.19608</v>
      </c>
      <c r="AM1079" s="29">
        <v>0.37254999999999999</v>
      </c>
      <c r="AN1079" s="50">
        <v>25831</v>
      </c>
      <c r="AO1079" s="30">
        <v>118.4</v>
      </c>
      <c r="AP1079" s="29">
        <v>0.29969000000000001</v>
      </c>
      <c r="AQ1079" s="29">
        <v>0.62566999999999995</v>
      </c>
      <c r="AR1079" s="29">
        <v>0.33</v>
      </c>
      <c r="AS1079" s="54">
        <v>17</v>
      </c>
      <c r="AT1079" s="29">
        <v>0.42857000000000001</v>
      </c>
      <c r="AU1079" s="29">
        <v>0.78866999999999998</v>
      </c>
      <c r="AV1079" s="54">
        <v>12</v>
      </c>
      <c r="AW1079" s="29">
        <v>0.60714000000000001</v>
      </c>
    </row>
    <row r="1080" spans="1:49" x14ac:dyDescent="0.2">
      <c r="A1080" s="17" t="str">
        <f t="shared" si="25"/>
        <v>UM</v>
      </c>
      <c r="B1080" s="17" t="str">
        <f>IF(AND(OR(NOT(IsForecastDateRestricted),AND(D1080&gt;=StartDate,D1080&lt;=EndDate)),OR(NOT(IsTargetDateRestricted),AND(F1080&gt;=FirstTargetDate,F1080&lt;=EndTargetDate)),
OR(AND(Is1Week,E1080="1 wk ahead inc death"),AND(Is2Week,E1080="2 wk ahead inc death"),AND(Is3Week,E1080="3 wk ahead inc death"),AND(Is4Week,E1080="4 wk ahead inc death")),
OR(NOT(IsActiveModelsOnly),_xlfn.XLOOKUP(C1080,'Model Analyzer'!B$4:B$100,'Model Analyzer'!C$4:C$100))),EvalData!C1080,"NA")</f>
        <v>UM</v>
      </c>
      <c r="C1080" s="17" t="s">
        <v>31</v>
      </c>
      <c r="D1080" s="36" t="d">
        <v>2020-08-31</v>
      </c>
      <c r="E1080" s="17" t="s">
        <v>37</v>
      </c>
      <c r="F1080" s="36" t="d">
        <v>2020-09-19</v>
      </c>
      <c r="G1080" s="30">
        <v>4820</v>
      </c>
      <c r="H1080" s="32">
        <v>0.254</v>
      </c>
      <c r="I1080" s="28">
        <v>0.28963</v>
      </c>
      <c r="J1080" s="28">
        <v>0.28963</v>
      </c>
      <c r="K1080" s="29">
        <v>0</v>
      </c>
      <c r="L1080" s="30">
        <v>29</v>
      </c>
      <c r="M1080" s="29">
        <v>0.15151999999999999</v>
      </c>
      <c r="N1080" s="30">
        <v>43</v>
      </c>
      <c r="O1080" s="30">
        <v>18.96</v>
      </c>
      <c r="P1080" s="30">
        <v>2387.77</v>
      </c>
      <c r="Q1080" s="30">
        <v>73.53</v>
      </c>
      <c r="R1080" s="38">
        <v>0.26036999999999999</v>
      </c>
      <c r="S1080" s="32">
        <v>0</v>
      </c>
      <c r="T1080" s="29">
        <v>0.83704000000000001</v>
      </c>
      <c r="U1080" s="29">
        <v>0.10505</v>
      </c>
      <c r="V1080" s="29">
        <v>0.41860000000000003</v>
      </c>
      <c r="W1080" s="29">
        <v>0.25580999999999998</v>
      </c>
      <c r="X1080" s="30">
        <v>113.32</v>
      </c>
      <c r="Y1080" s="29">
        <v>0.63214000000000004</v>
      </c>
      <c r="Z1080" s="29">
        <v>0.43939</v>
      </c>
      <c r="AA1080" s="29">
        <v>0.27100000000000002</v>
      </c>
      <c r="AB1080" s="30">
        <v>21</v>
      </c>
      <c r="AC1080" s="29">
        <v>0.33333000000000002</v>
      </c>
      <c r="AD1080" s="30">
        <v>43</v>
      </c>
      <c r="AE1080" s="29">
        <v>0.53488000000000002</v>
      </c>
      <c r="AF1080" s="33">
        <v>1.1180000000000001</v>
      </c>
      <c r="AG1080" s="33">
        <v>1.2430000000000001</v>
      </c>
      <c r="AH1080" s="33">
        <v>2</v>
      </c>
      <c r="AI1080" s="33">
        <v>3.6989999999999998</v>
      </c>
      <c r="AJ1080" s="33">
        <v>3.7509999999999999</v>
      </c>
      <c r="AK1080" s="34">
        <v>7.9359999999999999</v>
      </c>
      <c r="AL1080" s="29">
        <v>0.13952999999999999</v>
      </c>
      <c r="AM1080" s="29">
        <v>4.6510000000000003E-2</v>
      </c>
      <c r="AN1080" s="50">
        <v>54054</v>
      </c>
      <c r="AO1080" s="30">
        <v>463.4</v>
      </c>
      <c r="AP1080" s="29">
        <v>0.64168000000000003</v>
      </c>
      <c r="AQ1080" s="29">
        <v>1</v>
      </c>
      <c r="AR1080" s="29">
        <v>0.31</v>
      </c>
      <c r="AS1080" s="54">
        <v>20</v>
      </c>
      <c r="AT1080" s="29">
        <v>0.32142999999999999</v>
      </c>
      <c r="AU1080" s="29">
        <v>0.47471999999999998</v>
      </c>
      <c r="AV1080" s="54">
        <v>22</v>
      </c>
      <c r="AW1080" s="29">
        <v>0.25</v>
      </c>
    </row>
    <row r="1081" spans="1:49" x14ac:dyDescent="0.2">
      <c r="A1081" s="17" t="str">
        <f t="shared" si="25"/>
        <v>UMass-MB</v>
      </c>
      <c r="B1081" s="17" t="str">
        <f>IF(AND(OR(NOT(IsForecastDateRestricted),AND(D1081&gt;=StartDate,D1081&lt;=EndDate)),OR(NOT(IsTargetDateRestricted),AND(F1081&gt;=FirstTargetDate,F1081&lt;=EndTargetDate)),
OR(AND(Is1Week,E1081="1 wk ahead inc death"),AND(Is2Week,E1081="2 wk ahead inc death"),AND(Is3Week,E1081="3 wk ahead inc death"),AND(Is4Week,E1081="4 wk ahead inc death")),
OR(NOT(IsActiveModelsOnly),_xlfn.XLOOKUP(C1081,'Model Analyzer'!B$4:B$100,'Model Analyzer'!C$4:C$100))),EvalData!C1081,"NA")</f>
        <v>UMass-MB</v>
      </c>
      <c r="C1081" s="17" t="s">
        <v>32</v>
      </c>
      <c r="D1081" s="36" t="d">
        <v>2020-08-31</v>
      </c>
      <c r="E1081" s="17" t="s">
        <v>37</v>
      </c>
      <c r="F1081" s="36" t="d">
        <v>2020-09-19</v>
      </c>
      <c r="G1081" s="30">
        <v>-1495</v>
      </c>
      <c r="H1081" s="32">
        <v>-9.4E-2</v>
      </c>
      <c r="I1081" s="28">
        <v>-8.9829999999999993E-2</v>
      </c>
      <c r="J1081" s="28">
        <v>-9.8699999999999996E-2</v>
      </c>
      <c r="K1081" s="29">
        <v>0.9</v>
      </c>
      <c r="L1081" s="30">
        <v>19</v>
      </c>
      <c r="M1081" s="29">
        <v>0.45455000000000001</v>
      </c>
      <c r="N1081" s="30">
        <v>51</v>
      </c>
      <c r="O1081" s="30">
        <v>9.83</v>
      </c>
      <c r="P1081" s="30">
        <v>1266.0999999999999</v>
      </c>
      <c r="Q1081" s="30">
        <v>67.61</v>
      </c>
      <c r="R1081" s="38">
        <v>0.22589000000000001</v>
      </c>
      <c r="S1081" s="32">
        <v>-0.13150000000000001</v>
      </c>
      <c r="T1081" s="29">
        <v>0.44396000000000002</v>
      </c>
      <c r="U1081" s="29">
        <v>-0.17422000000000001</v>
      </c>
      <c r="V1081" s="29">
        <v>0.60784000000000005</v>
      </c>
      <c r="W1081" s="29">
        <v>9.8040000000000002E-2</v>
      </c>
      <c r="X1081" s="30">
        <v>124.76</v>
      </c>
      <c r="Y1081" s="29">
        <v>0.29116999999999998</v>
      </c>
      <c r="Z1081" s="29">
        <v>0.28766999999999998</v>
      </c>
      <c r="AA1081" s="29">
        <v>0.52500000000000002</v>
      </c>
      <c r="AB1081" s="30">
        <v>11</v>
      </c>
      <c r="AC1081" s="29">
        <v>0.66666999999999998</v>
      </c>
      <c r="AD1081" s="30">
        <v>51</v>
      </c>
      <c r="AE1081" s="29">
        <v>0.96077999999999997</v>
      </c>
      <c r="AF1081" s="33">
        <v>3.5659999999999998</v>
      </c>
      <c r="AG1081" s="33">
        <v>4.2640000000000002</v>
      </c>
      <c r="AH1081" s="33">
        <v>5.2080000000000002</v>
      </c>
      <c r="AI1081" s="33">
        <v>11.061999999999999</v>
      </c>
      <c r="AJ1081" s="33">
        <v>9.3610000000000007</v>
      </c>
      <c r="AK1081" s="34">
        <v>31</v>
      </c>
      <c r="AL1081" s="29">
        <v>0.45097999999999999</v>
      </c>
      <c r="AM1081" s="29">
        <v>0.21568999999999999</v>
      </c>
      <c r="AN1081" s="50">
        <v>22729</v>
      </c>
      <c r="AO1081" s="30">
        <v>128.4</v>
      </c>
      <c r="AP1081" s="29">
        <v>0.28983999999999999</v>
      </c>
      <c r="AQ1081" s="29">
        <v>0.60509999999999997</v>
      </c>
      <c r="AR1081" s="29">
        <v>0.31</v>
      </c>
      <c r="AS1081" s="54">
        <v>20</v>
      </c>
      <c r="AT1081" s="29">
        <v>0.32142999999999999</v>
      </c>
      <c r="AU1081" s="29">
        <v>0.84406000000000003</v>
      </c>
      <c r="AV1081" s="54">
        <v>10</v>
      </c>
      <c r="AW1081" s="29">
        <v>0.67857000000000001</v>
      </c>
    </row>
    <row r="1082" spans="1:49" x14ac:dyDescent="0.2">
      <c r="A1082" s="17" t="str">
        <f t="shared" si="25"/>
        <v>USC</v>
      </c>
      <c r="B1082" s="17" t="str">
        <f>IF(AND(OR(NOT(IsForecastDateRestricted),AND(D1082&gt;=StartDate,D1082&lt;=EndDate)),OR(NOT(IsTargetDateRestricted),AND(F1082&gt;=FirstTargetDate,F1082&lt;=EndTargetDate)),
OR(AND(Is1Week,E1082="1 wk ahead inc death"),AND(Is2Week,E1082="2 wk ahead inc death"),AND(Is3Week,E1082="3 wk ahead inc death"),AND(Is4Week,E1082="4 wk ahead inc death")),
OR(NOT(IsActiveModelsOnly),_xlfn.XLOOKUP(C1082,'Model Analyzer'!B$4:B$100,'Model Analyzer'!C$4:C$100))),EvalData!C1082,"NA")</f>
        <v>USC</v>
      </c>
      <c r="C1082" s="17" t="s">
        <v>33</v>
      </c>
      <c r="D1082" s="36" t="d">
        <v>2020-08-31</v>
      </c>
      <c r="E1082" s="17" t="s">
        <v>37</v>
      </c>
      <c r="F1082" s="36" t="d">
        <v>2020-09-19</v>
      </c>
      <c r="G1082" s="30">
        <v>552</v>
      </c>
      <c r="H1082" s="32">
        <v>3.3000000000000002E-2</v>
      </c>
      <c r="I1082" s="28">
        <v>3.3169999999999998E-2</v>
      </c>
      <c r="J1082" s="28">
        <v>3.3169999999999998E-2</v>
      </c>
      <c r="K1082" s="29">
        <v>1</v>
      </c>
      <c r="L1082" s="30">
        <v>11</v>
      </c>
      <c r="M1082" s="29">
        <v>0.69696999999999998</v>
      </c>
      <c r="N1082" s="30">
        <v>51</v>
      </c>
      <c r="O1082" s="30">
        <v>35.619999999999997</v>
      </c>
      <c r="P1082" s="30">
        <v>908.56</v>
      </c>
      <c r="Q1082" s="30">
        <v>56.59</v>
      </c>
      <c r="R1082" s="38">
        <v>0.16805</v>
      </c>
      <c r="S1082" s="32">
        <v>-2.41E-2</v>
      </c>
      <c r="T1082" s="29">
        <v>0.28076000000000001</v>
      </c>
      <c r="U1082" s="29">
        <v>7.9600000000000001E-3</v>
      </c>
      <c r="V1082" s="29">
        <v>0.58823999999999999</v>
      </c>
      <c r="W1082" s="29">
        <v>5.8819999999999997E-2</v>
      </c>
      <c r="X1082" s="30">
        <v>117.07</v>
      </c>
      <c r="Y1082" s="29">
        <v>0.25990999999999997</v>
      </c>
      <c r="Z1082" s="29">
        <v>0.26173999999999997</v>
      </c>
      <c r="AA1082" s="29">
        <v>0.59399999999999997</v>
      </c>
      <c r="AB1082" s="30">
        <v>8</v>
      </c>
      <c r="AC1082" s="29">
        <v>0.76666999999999996</v>
      </c>
    </row>
    <row r="1083" spans="1:49" x14ac:dyDescent="0.2">
      <c r="A1083" s="17" t="str">
        <f t="shared" si="25"/>
        <v>YYG</v>
      </c>
      <c r="B1083" s="17" t="str">
        <f>IF(AND(OR(NOT(IsForecastDateRestricted),AND(D1083&gt;=StartDate,D1083&lt;=EndDate)),OR(NOT(IsTargetDateRestricted),AND(F1083&gt;=FirstTargetDate,F1083&lt;=EndTargetDate)),
OR(AND(Is1Week,E1083="1 wk ahead inc death"),AND(Is2Week,E1083="2 wk ahead inc death"),AND(Is3Week,E1083="3 wk ahead inc death"),AND(Is4Week,E1083="4 wk ahead inc death")),
OR(NOT(IsActiveModelsOnly),_xlfn.XLOOKUP(C1083,'Model Analyzer'!B$4:B$100,'Model Analyzer'!C$4:C$100))),EvalData!C1083,"NA")</f>
        <v>YYG</v>
      </c>
      <c r="C1083" s="17" t="s">
        <v>35</v>
      </c>
      <c r="D1083" s="36" t="d">
        <v>2020-08-31</v>
      </c>
      <c r="E1083" s="17" t="s">
        <v>37</v>
      </c>
      <c r="F1083" s="36" t="d">
        <v>2020-09-19</v>
      </c>
      <c r="G1083" s="30">
        <v>-710</v>
      </c>
      <c r="H1083" s="32">
        <v>-4.3999999999999997E-2</v>
      </c>
      <c r="I1083" s="28">
        <v>-4.2659999999999997E-2</v>
      </c>
      <c r="J1083" s="28">
        <v>-4.4560000000000002E-2</v>
      </c>
      <c r="K1083" s="29">
        <v>1</v>
      </c>
      <c r="L1083" s="30">
        <v>14</v>
      </c>
      <c r="M1083" s="29">
        <v>0.60606000000000004</v>
      </c>
      <c r="N1083" s="30">
        <v>51</v>
      </c>
      <c r="O1083" s="30">
        <v>8.69</v>
      </c>
      <c r="P1083" s="30">
        <v>757.78</v>
      </c>
      <c r="Q1083" s="30">
        <v>51.31</v>
      </c>
      <c r="R1083" s="38">
        <v>0.19181000000000001</v>
      </c>
      <c r="S1083" s="32">
        <v>0</v>
      </c>
      <c r="T1083" s="29">
        <v>0.40975</v>
      </c>
      <c r="U1083" s="29">
        <v>4.5830000000000003E-2</v>
      </c>
      <c r="V1083" s="29">
        <v>0.52941000000000005</v>
      </c>
      <c r="W1083" s="29">
        <v>7.843E-2</v>
      </c>
      <c r="X1083" s="30">
        <v>92.24</v>
      </c>
      <c r="Y1083" s="29">
        <v>0.36259000000000002</v>
      </c>
      <c r="Z1083" s="29">
        <v>0.28062999999999999</v>
      </c>
      <c r="AA1083" s="29">
        <v>0.72899999999999998</v>
      </c>
      <c r="AB1083" s="30">
        <v>4</v>
      </c>
      <c r="AC1083" s="29">
        <v>0.9</v>
      </c>
      <c r="AD1083" s="30">
        <v>51</v>
      </c>
      <c r="AE1083" s="29">
        <v>0.92157</v>
      </c>
      <c r="AF1083" s="33">
        <v>2.4969999999999999</v>
      </c>
      <c r="AG1083" s="33">
        <v>2.8889999999999998</v>
      </c>
      <c r="AH1083" s="33">
        <v>4.3330000000000002</v>
      </c>
      <c r="AI1083" s="33">
        <v>23.501000000000001</v>
      </c>
      <c r="AJ1083" s="33">
        <v>23.411000000000001</v>
      </c>
      <c r="AK1083" s="34">
        <v>53.286000000000001</v>
      </c>
      <c r="AL1083" s="29">
        <v>0.11765</v>
      </c>
      <c r="AM1083" s="29">
        <v>0.37254999999999999</v>
      </c>
      <c r="AN1083" s="50">
        <v>25143</v>
      </c>
      <c r="AO1083" s="30">
        <v>133.5</v>
      </c>
      <c r="AP1083" s="29">
        <v>0.31855</v>
      </c>
      <c r="AQ1083" s="29">
        <v>0.66503000000000001</v>
      </c>
      <c r="AR1083" s="29">
        <v>0.45400000000000001</v>
      </c>
      <c r="AS1083" s="54">
        <v>10</v>
      </c>
      <c r="AT1083" s="29">
        <v>0.67857000000000001</v>
      </c>
      <c r="AU1083" s="29">
        <v>0.85787000000000002</v>
      </c>
      <c r="AV1083" s="54">
        <v>9</v>
      </c>
      <c r="AW1083" s="29">
        <v>0.71428999999999998</v>
      </c>
    </row>
    <row r="1084" spans="1:49" x14ac:dyDescent="0.2">
      <c r="A1084" s="17" t="str">
        <f t="shared" si="25"/>
        <v>Baseline</v>
      </c>
      <c r="B1084" s="17" t="str">
        <f>IF(AND(OR(NOT(IsForecastDateRestricted),AND(D1084&gt;=StartDate,D1084&lt;=EndDate)),OR(NOT(IsTargetDateRestricted),AND(F1084&gt;=FirstTargetDate,F1084&lt;=EndTargetDate)),
OR(AND(Is1Week,E1084="1 wk ahead inc death"),AND(Is2Week,E1084="2 wk ahead inc death"),AND(Is3Week,E1084="3 wk ahead inc death"),AND(Is4Week,E1084="4 wk ahead inc death")),
OR(NOT(IsActiveModelsOnly),_xlfn.XLOOKUP(C1084,'Model Analyzer'!B$4:B$100,'Model Analyzer'!C$4:C$100))),EvalData!C1084,"NA")</f>
        <v>Baseline</v>
      </c>
      <c r="C1084" s="17" t="s">
        <v>12</v>
      </c>
      <c r="D1084" s="36" t="d">
        <v>2020-08-31</v>
      </c>
      <c r="E1084" s="17" t="s">
        <v>38</v>
      </c>
      <c r="F1084" s="36" t="d">
        <v>2020-09-26</v>
      </c>
      <c r="G1084" s="30">
        <v>4248</v>
      </c>
      <c r="H1084" s="32">
        <v>0.17599999999999999</v>
      </c>
      <c r="I1084" s="28">
        <v>0.19303000000000001</v>
      </c>
      <c r="J1084" s="28">
        <v>0.19303000000000001</v>
      </c>
      <c r="K1084" s="29">
        <v>0.75</v>
      </c>
      <c r="L1084" s="30">
        <v>24</v>
      </c>
      <c r="M1084" s="29">
        <v>0.30303000000000002</v>
      </c>
      <c r="N1084" s="30">
        <v>51</v>
      </c>
      <c r="O1084" s="30">
        <v>10.039999999999999</v>
      </c>
      <c r="P1084" s="30">
        <v>3297.79</v>
      </c>
      <c r="Q1084" s="30">
        <v>143.02000000000001</v>
      </c>
      <c r="R1084" s="38">
        <v>0.27100999999999997</v>
      </c>
      <c r="S1084" s="32">
        <v>7.5819999999999999E-2</v>
      </c>
      <c r="T1084" s="29">
        <v>0.48430000000000001</v>
      </c>
      <c r="U1084" s="29">
        <v>-2.9099999999999998E-3</v>
      </c>
      <c r="V1084" s="29">
        <v>0.39216000000000001</v>
      </c>
      <c r="W1084" s="29">
        <v>0.11765</v>
      </c>
      <c r="X1084" s="30">
        <v>296.73</v>
      </c>
      <c r="Y1084" s="29">
        <v>0.36939</v>
      </c>
      <c r="Z1084" s="29">
        <v>0.34483999999999998</v>
      </c>
      <c r="AA1084" s="29">
        <v>0.443</v>
      </c>
      <c r="AB1084" s="30">
        <v>11</v>
      </c>
      <c r="AC1084" s="29">
        <v>0.66666999999999998</v>
      </c>
      <c r="AD1084" s="30">
        <v>51</v>
      </c>
      <c r="AE1084" s="29">
        <v>0.88234999999999997</v>
      </c>
      <c r="AF1084" s="33">
        <v>3.75</v>
      </c>
      <c r="AG1084" s="33">
        <v>3.9279999999999999</v>
      </c>
      <c r="AH1084" s="33">
        <v>3.9889999999999999</v>
      </c>
      <c r="AI1084" s="33">
        <v>3.8839999999999999</v>
      </c>
      <c r="AJ1084" s="33">
        <v>4</v>
      </c>
      <c r="AK1084" s="34">
        <v>4.0129999999999999</v>
      </c>
      <c r="AL1084" s="29">
        <v>0</v>
      </c>
      <c r="AM1084" s="29">
        <v>0</v>
      </c>
      <c r="AN1084" s="50">
        <v>45803</v>
      </c>
      <c r="AO1084" s="30">
        <v>125</v>
      </c>
      <c r="AP1084" s="29">
        <v>0.41510999999999998</v>
      </c>
      <c r="AQ1084" s="29">
        <v>0.86661999999999995</v>
      </c>
      <c r="AR1084" s="29">
        <v>0.92900000000000005</v>
      </c>
      <c r="AS1084" s="54">
        <v>1</v>
      </c>
      <c r="AT1084" s="29">
        <v>1</v>
      </c>
      <c r="AU1084" s="29">
        <v>0.91100000000000003</v>
      </c>
      <c r="AV1084" s="54">
        <v>4</v>
      </c>
      <c r="AW1084" s="29">
        <v>0.89285999999999999</v>
      </c>
    </row>
    <row r="1085" spans="1:49" x14ac:dyDescent="0.2">
      <c r="A1085" s="17" t="str">
        <f t="shared" si="25"/>
        <v>CMU</v>
      </c>
      <c r="B1085" s="17" t="str">
        <f>IF(AND(OR(NOT(IsForecastDateRestricted),AND(D1085&gt;=StartDate,D1085&lt;=EndDate)),OR(NOT(IsTargetDateRestricted),AND(F1085&gt;=FirstTargetDate,F1085&lt;=EndTargetDate)),
OR(AND(Is1Week,E1085="1 wk ahead inc death"),AND(Is2Week,E1085="2 wk ahead inc death"),AND(Is3Week,E1085="3 wk ahead inc death"),AND(Is4Week,E1085="4 wk ahead inc death")),
OR(NOT(IsActiveModelsOnly),_xlfn.XLOOKUP(C1085,'Model Analyzer'!B$4:B$100,'Model Analyzer'!C$4:C$100))),EvalData!C1085,"NA")</f>
        <v>CMU</v>
      </c>
      <c r="C1085" s="17" t="s">
        <v>43</v>
      </c>
      <c r="D1085" s="36" t="d">
        <v>2020-08-31</v>
      </c>
      <c r="E1085" s="17" t="s">
        <v>38</v>
      </c>
      <c r="F1085" s="36" t="d">
        <v>2020-09-26</v>
      </c>
      <c r="G1085" s="30"/>
      <c r="H1085" s="32"/>
      <c r="N1085" s="30">
        <v>50</v>
      </c>
      <c r="O1085" s="30">
        <v>16.45</v>
      </c>
      <c r="P1085" s="30">
        <v>865.21</v>
      </c>
      <c r="Q1085" s="30">
        <v>63.86</v>
      </c>
      <c r="R1085" s="38">
        <v>0.19303000000000001</v>
      </c>
      <c r="S1085" s="32">
        <v>-3.6880000000000003E-2</v>
      </c>
      <c r="T1085" s="29">
        <v>0.32967000000000002</v>
      </c>
      <c r="U1085" s="29">
        <v>-7.3480000000000004E-2</v>
      </c>
      <c r="V1085" s="29">
        <v>0.48</v>
      </c>
      <c r="W1085" s="29">
        <v>0.06</v>
      </c>
      <c r="X1085" s="30">
        <v>101.39</v>
      </c>
      <c r="Y1085" s="29">
        <v>0.27301999999999998</v>
      </c>
      <c r="Z1085" s="29">
        <v>0.29161999999999999</v>
      </c>
      <c r="AA1085" s="29">
        <v>0.629</v>
      </c>
      <c r="AB1085" s="30">
        <v>4</v>
      </c>
      <c r="AC1085" s="29">
        <v>0.9</v>
      </c>
      <c r="AD1085" s="30">
        <v>50</v>
      </c>
      <c r="AE1085" s="29">
        <v>0.86</v>
      </c>
      <c r="AF1085" s="33">
        <v>1.84</v>
      </c>
      <c r="AG1085" s="33">
        <v>2.141</v>
      </c>
      <c r="AH1085" s="33">
        <v>3.9089999999999998</v>
      </c>
      <c r="AI1085" s="33">
        <v>79.209999999999994</v>
      </c>
      <c r="AJ1085" s="33">
        <v>8.2750000000000004</v>
      </c>
      <c r="AK1085" s="34">
        <v>53.16</v>
      </c>
      <c r="AL1085" s="29">
        <v>0.16</v>
      </c>
      <c r="AM1085" s="29">
        <v>0.22</v>
      </c>
      <c r="AN1085" s="50">
        <v>26316</v>
      </c>
      <c r="AO1085" s="30">
        <v>118.2</v>
      </c>
      <c r="AP1085" s="29">
        <v>0.39957999999999999</v>
      </c>
      <c r="AQ1085" s="29">
        <v>0.83420000000000005</v>
      </c>
      <c r="AR1085" s="29">
        <v>0.495</v>
      </c>
      <c r="AS1085" s="54">
        <v>5</v>
      </c>
      <c r="AT1085" s="29">
        <v>0.85714000000000001</v>
      </c>
      <c r="AU1085" s="29">
        <v>0.86055999999999999</v>
      </c>
      <c r="AV1085" s="54">
        <v>7</v>
      </c>
      <c r="AW1085" s="29">
        <v>0.78571000000000002</v>
      </c>
    </row>
    <row r="1086" spans="1:49" x14ac:dyDescent="0.2">
      <c r="A1086" s="17" t="str">
        <f t="shared" si="25"/>
        <v>Columbia</v>
      </c>
      <c r="B1086" s="17" t="str">
        <f>IF(AND(OR(NOT(IsForecastDateRestricted),AND(D1086&gt;=StartDate,D1086&lt;=EndDate)),OR(NOT(IsTargetDateRestricted),AND(F1086&gt;=FirstTargetDate,F1086&lt;=EndTargetDate)),
OR(AND(Is1Week,E1086="1 wk ahead inc death"),AND(Is2Week,E1086="2 wk ahead inc death"),AND(Is3Week,E1086="3 wk ahead inc death"),AND(Is4Week,E1086="4 wk ahead inc death")),
OR(NOT(IsActiveModelsOnly),_xlfn.XLOOKUP(C1086,'Model Analyzer'!B$4:B$100,'Model Analyzer'!C$4:C$100))),EvalData!C1086,"NA")</f>
        <v>Columbia</v>
      </c>
      <c r="C1086" s="17" t="s">
        <v>13</v>
      </c>
      <c r="D1086" s="36" t="d">
        <v>2020-08-31</v>
      </c>
      <c r="E1086" s="17" t="s">
        <v>38</v>
      </c>
      <c r="F1086" s="36" t="d">
        <v>2020-09-26</v>
      </c>
      <c r="G1086" s="30">
        <v>1761</v>
      </c>
      <c r="H1086" s="32">
        <v>7.6999999999999999E-2</v>
      </c>
      <c r="I1086" s="28">
        <v>8.0019999999999994E-2</v>
      </c>
      <c r="J1086" s="28">
        <v>8.0019999999999994E-2</v>
      </c>
      <c r="K1086" s="29">
        <v>0.9</v>
      </c>
      <c r="L1086" s="30">
        <v>15</v>
      </c>
      <c r="M1086" s="29">
        <v>0.57576000000000005</v>
      </c>
      <c r="N1086" s="30">
        <v>51</v>
      </c>
      <c r="O1086" s="30">
        <v>34.130000000000003</v>
      </c>
      <c r="P1086" s="30">
        <v>5893.15</v>
      </c>
      <c r="Q1086" s="30">
        <v>153.55000000000001</v>
      </c>
      <c r="R1086" s="38">
        <v>0.37902000000000002</v>
      </c>
      <c r="S1086" s="32">
        <v>0.12179</v>
      </c>
      <c r="T1086" s="29">
        <v>0.67669000000000001</v>
      </c>
      <c r="U1086" s="29">
        <v>0.19120000000000001</v>
      </c>
      <c r="V1086" s="29">
        <v>0.27450999999999998</v>
      </c>
      <c r="W1086" s="29">
        <v>0.21568999999999999</v>
      </c>
      <c r="X1086" s="30">
        <v>298.56</v>
      </c>
      <c r="Y1086" s="29">
        <v>0.59019999999999995</v>
      </c>
      <c r="Z1086" s="29">
        <v>0.49381999999999998</v>
      </c>
      <c r="AA1086" s="29">
        <v>9.8000000000000004E-2</v>
      </c>
      <c r="AB1086" s="30">
        <v>26</v>
      </c>
      <c r="AC1086" s="29">
        <v>0.16667000000000001</v>
      </c>
      <c r="AD1086" s="30">
        <v>51</v>
      </c>
      <c r="AE1086" s="29">
        <v>0.96077999999999997</v>
      </c>
      <c r="AF1086" s="33">
        <v>4.2359999999999998</v>
      </c>
      <c r="AG1086" s="33">
        <v>6.2590000000000003</v>
      </c>
      <c r="AH1086" s="33">
        <v>7.7119999999999997</v>
      </c>
      <c r="AI1086" s="33">
        <v>85.66</v>
      </c>
      <c r="AJ1086" s="33">
        <v>84.2</v>
      </c>
      <c r="AK1086" s="34">
        <v>340</v>
      </c>
      <c r="AL1086" s="29">
        <v>0.43136999999999998</v>
      </c>
      <c r="AM1086" s="29">
        <v>0.43136999999999998</v>
      </c>
      <c r="AN1086" s="50">
        <v>49249</v>
      </c>
      <c r="AO1086" s="30">
        <v>261.89999999999998</v>
      </c>
      <c r="AP1086" s="29">
        <v>0.18987000000000001</v>
      </c>
      <c r="AQ1086" s="29">
        <v>0.39638000000000001</v>
      </c>
      <c r="AR1086" s="29">
        <v>0.10299999999999999</v>
      </c>
      <c r="AS1086" s="54">
        <v>26</v>
      </c>
      <c r="AT1086" s="29">
        <v>0.10714</v>
      </c>
      <c r="AU1086" s="29">
        <v>0.63563999999999998</v>
      </c>
      <c r="AV1086" s="54">
        <v>17</v>
      </c>
      <c r="AW1086" s="29">
        <v>0.42857000000000001</v>
      </c>
    </row>
    <row r="1087" spans="1:49" x14ac:dyDescent="0.2">
      <c r="A1087" s="17" t="str">
        <f t="shared" si="25"/>
        <v>Columbia-UNC</v>
      </c>
      <c r="B1087" s="17" t="str">
        <f>IF(AND(OR(NOT(IsForecastDateRestricted),AND(D1087&gt;=StartDate,D1087&lt;=EndDate)),OR(NOT(IsTargetDateRestricted),AND(F1087&gt;=FirstTargetDate,F1087&lt;=EndTargetDate)),
OR(AND(Is1Week,E1087="1 wk ahead inc death"),AND(Is2Week,E1087="2 wk ahead inc death"),AND(Is3Week,E1087="3 wk ahead inc death"),AND(Is4Week,E1087="4 wk ahead inc death")),
OR(NOT(IsActiveModelsOnly),_xlfn.XLOOKUP(C1087,'Model Analyzer'!B$4:B$100,'Model Analyzer'!C$4:C$100))),EvalData!C1087,"NA")</f>
        <v>Columbia-UNC</v>
      </c>
      <c r="C1087" s="17" t="s">
        <v>14</v>
      </c>
      <c r="D1087" s="36" t="d">
        <v>2020-08-31</v>
      </c>
      <c r="E1087" s="17" t="s">
        <v>38</v>
      </c>
      <c r="F1087" s="36" t="d">
        <v>2020-09-26</v>
      </c>
      <c r="G1087" s="30">
        <v>-690</v>
      </c>
      <c r="H1087" s="32">
        <v>-3.2000000000000001E-2</v>
      </c>
      <c r="I1087" s="28">
        <v>-3.1350000000000003E-2</v>
      </c>
      <c r="J1087" s="28">
        <v>-3.2370000000000003E-2</v>
      </c>
      <c r="K1087" s="29">
        <v>1</v>
      </c>
      <c r="L1087" s="30">
        <v>9</v>
      </c>
      <c r="M1087" s="29">
        <v>0.75758000000000003</v>
      </c>
      <c r="O1087" s="30"/>
      <c r="P1087" s="30"/>
      <c r="Q1087" s="30"/>
      <c r="R1087" s="38"/>
    </row>
    <row r="1088" spans="1:49" x14ac:dyDescent="0.2">
      <c r="A1088" s="17" t="str">
        <f t="shared" si="25"/>
        <v>Covid19Sim</v>
      </c>
      <c r="B1088" s="17" t="str">
        <f>IF(AND(OR(NOT(IsForecastDateRestricted),AND(D1088&gt;=StartDate,D1088&lt;=EndDate)),OR(NOT(IsTargetDateRestricted),AND(F1088&gt;=FirstTargetDate,F1088&lt;=EndTargetDate)),
OR(AND(Is1Week,E1088="1 wk ahead inc death"),AND(Is2Week,E1088="2 wk ahead inc death"),AND(Is3Week,E1088="3 wk ahead inc death"),AND(Is4Week,E1088="4 wk ahead inc death")),
OR(NOT(IsActiveModelsOnly),_xlfn.XLOOKUP(C1088,'Model Analyzer'!B$4:B$100,'Model Analyzer'!C$4:C$100))),EvalData!C1088,"NA")</f>
        <v>Covid19Sim</v>
      </c>
      <c r="C1088" s="17" t="s">
        <v>39</v>
      </c>
      <c r="D1088" s="36" t="d">
        <v>2020-08-31</v>
      </c>
      <c r="E1088" s="17" t="s">
        <v>38</v>
      </c>
      <c r="F1088" s="36" t="d">
        <v>2020-09-26</v>
      </c>
      <c r="G1088" s="30">
        <v>672</v>
      </c>
      <c r="H1088" s="32">
        <v>0.03</v>
      </c>
      <c r="I1088" s="28">
        <v>3.0540000000000001E-2</v>
      </c>
      <c r="J1088" s="28">
        <v>3.0540000000000001E-2</v>
      </c>
      <c r="K1088" s="29">
        <v>1</v>
      </c>
      <c r="L1088" s="30">
        <v>8</v>
      </c>
      <c r="M1088" s="29">
        <v>0.78788000000000002</v>
      </c>
      <c r="N1088" s="30">
        <v>51</v>
      </c>
      <c r="O1088" s="30">
        <v>7.33</v>
      </c>
      <c r="P1088" s="30">
        <v>1614.39</v>
      </c>
      <c r="Q1088" s="30">
        <v>87.55</v>
      </c>
      <c r="R1088" s="38">
        <v>0.17645</v>
      </c>
      <c r="S1088" s="32">
        <v>1.336E-2</v>
      </c>
      <c r="T1088" s="29">
        <v>0.36864999999999998</v>
      </c>
      <c r="U1088" s="29">
        <v>6.5009999999999998E-2</v>
      </c>
      <c r="V1088" s="29">
        <v>0.58823999999999999</v>
      </c>
      <c r="W1088" s="29">
        <v>5.8819999999999997E-2</v>
      </c>
      <c r="X1088" s="30">
        <v>200.3</v>
      </c>
      <c r="Y1088" s="29">
        <v>0.33814</v>
      </c>
      <c r="Z1088" s="29">
        <v>0.27882000000000001</v>
      </c>
      <c r="AA1088" s="29">
        <v>0.71299999999999997</v>
      </c>
      <c r="AB1088" s="30">
        <v>2</v>
      </c>
      <c r="AC1088" s="29">
        <v>0.96667000000000003</v>
      </c>
      <c r="AD1088" s="30">
        <v>51</v>
      </c>
      <c r="AE1088" s="29">
        <v>0.56862999999999997</v>
      </c>
      <c r="AF1088" s="33">
        <v>1.2170000000000001</v>
      </c>
      <c r="AG1088" s="33">
        <v>1.306</v>
      </c>
      <c r="AH1088" s="33">
        <v>1.649</v>
      </c>
      <c r="AI1088" s="33">
        <v>3.1669999999999998</v>
      </c>
      <c r="AJ1088" s="33">
        <v>2.2810000000000001</v>
      </c>
      <c r="AK1088" s="34">
        <v>3.3639999999999999</v>
      </c>
      <c r="AL1088" s="29">
        <v>1.9609999999999999E-2</v>
      </c>
      <c r="AM1088" s="29">
        <v>1.9609999999999999E-2</v>
      </c>
      <c r="AN1088" s="50">
        <v>95583</v>
      </c>
      <c r="AO1088" s="30">
        <v>247.2</v>
      </c>
      <c r="AP1088" s="29">
        <v>0.71336999999999995</v>
      </c>
      <c r="AQ1088" s="29">
        <v>1</v>
      </c>
      <c r="AR1088" s="29">
        <v>0.55700000000000005</v>
      </c>
      <c r="AS1088" s="54">
        <v>4</v>
      </c>
      <c r="AT1088" s="29">
        <v>0.89285999999999999</v>
      </c>
      <c r="AU1088" s="29">
        <v>0.59855999999999998</v>
      </c>
      <c r="AV1088" s="54">
        <v>18</v>
      </c>
      <c r="AW1088" s="29">
        <v>0.39285999999999999</v>
      </c>
    </row>
    <row r="1089" spans="1:49" x14ac:dyDescent="0.2">
      <c r="A1089" s="17" t="str">
        <f t="shared" si="25"/>
        <v>CovidComplete</v>
      </c>
      <c r="B1089" s="17" t="str">
        <f>IF(AND(OR(NOT(IsForecastDateRestricted),AND(D1089&gt;=StartDate,D1089&lt;=EndDate)),OR(NOT(IsTargetDateRestricted),AND(F1089&gt;=FirstTargetDate,F1089&lt;=EndTargetDate)),
OR(AND(Is1Week,E1089="1 wk ahead inc death"),AND(Is2Week,E1089="2 wk ahead inc death"),AND(Is3Week,E1089="3 wk ahead inc death"),AND(Is4Week,E1089="4 wk ahead inc death")),
OR(NOT(IsActiveModelsOnly),_xlfn.XLOOKUP(C1089,'Model Analyzer'!B$4:B$100,'Model Analyzer'!C$4:C$100))),EvalData!C1089,"NA")</f>
        <v>CovidComplete</v>
      </c>
      <c r="C1089" s="17" t="s">
        <v>51</v>
      </c>
      <c r="D1089" s="36" t="d">
        <v>2020-08-31</v>
      </c>
      <c r="E1089" s="17" t="s">
        <v>38</v>
      </c>
      <c r="F1089" s="36" t="d">
        <v>2020-09-26</v>
      </c>
      <c r="G1089" s="30">
        <v>785</v>
      </c>
      <c r="H1089" s="32">
        <v>3.5000000000000003E-2</v>
      </c>
      <c r="I1089" s="28">
        <v>3.567E-2</v>
      </c>
      <c r="J1089" s="28">
        <v>3.567E-2</v>
      </c>
      <c r="K1089" s="29">
        <v>1</v>
      </c>
      <c r="L1089" s="30">
        <v>10</v>
      </c>
      <c r="M1089" s="29">
        <v>0.72726999999999997</v>
      </c>
      <c r="N1089" s="30">
        <v>51</v>
      </c>
      <c r="O1089" s="30">
        <v>8.7899999999999991</v>
      </c>
      <c r="P1089" s="30">
        <v>2305.88</v>
      </c>
      <c r="Q1089" s="30">
        <v>110.82</v>
      </c>
      <c r="R1089" s="38">
        <v>0.25272</v>
      </c>
      <c r="S1089" s="32">
        <v>5.5440000000000003E-2</v>
      </c>
      <c r="T1089" s="29">
        <v>0.44597999999999999</v>
      </c>
      <c r="U1089" s="29">
        <v>3.32E-3</v>
      </c>
      <c r="V1089" s="29">
        <v>0.37254999999999999</v>
      </c>
      <c r="W1089" s="29">
        <v>9.8040000000000002E-2</v>
      </c>
      <c r="X1089" s="30">
        <v>248.09</v>
      </c>
      <c r="Y1089" s="29">
        <v>0.36573</v>
      </c>
      <c r="Z1089" s="29">
        <v>0.35289999999999999</v>
      </c>
      <c r="AA1089" s="29">
        <v>0.52600000000000002</v>
      </c>
      <c r="AB1089" s="30">
        <v>9</v>
      </c>
      <c r="AC1089" s="29">
        <v>0.73333000000000004</v>
      </c>
      <c r="AD1089" s="30">
        <v>51</v>
      </c>
      <c r="AE1089" s="29">
        <v>0.96077999999999997</v>
      </c>
      <c r="AF1089" s="33">
        <v>3.0750000000000002</v>
      </c>
      <c r="AG1089" s="33">
        <v>3.0859999999999999</v>
      </c>
      <c r="AH1089" s="33">
        <v>3.75</v>
      </c>
      <c r="AI1089" s="33">
        <v>6.2309999999999999</v>
      </c>
      <c r="AJ1089" s="33">
        <v>7.1529999999999996</v>
      </c>
      <c r="AK1089" s="34">
        <v>15</v>
      </c>
      <c r="AL1089" s="29">
        <v>7.843E-2</v>
      </c>
      <c r="AM1089" s="29">
        <v>0.19608</v>
      </c>
      <c r="AN1089" s="50">
        <v>33476</v>
      </c>
      <c r="AO1089" s="30">
        <v>194.3</v>
      </c>
      <c r="AP1089" s="29">
        <v>0.37291000000000002</v>
      </c>
      <c r="AQ1089" s="29">
        <v>0.77851000000000004</v>
      </c>
      <c r="AR1089" s="29">
        <v>0.72199999999999998</v>
      </c>
      <c r="AS1089" s="54">
        <v>2</v>
      </c>
      <c r="AT1089" s="29">
        <v>0.96428999999999998</v>
      </c>
      <c r="AU1089" s="29">
        <v>0.95094000000000001</v>
      </c>
      <c r="AV1089" s="54">
        <v>1</v>
      </c>
      <c r="AW1089" s="29">
        <v>1</v>
      </c>
    </row>
    <row r="1090" spans="1:49" x14ac:dyDescent="0.2">
      <c r="A1090" s="17" t="str">
        <f t="shared" si="25"/>
        <v>DDS</v>
      </c>
      <c r="B1090" s="17" t="str">
        <f>IF(AND(OR(NOT(IsForecastDateRestricted),AND(D1090&gt;=StartDate,D1090&lt;=EndDate)),OR(NOT(IsTargetDateRestricted),AND(F1090&gt;=FirstTargetDate,F1090&lt;=EndTargetDate)),
OR(AND(Is1Week,E1090="1 wk ahead inc death"),AND(Is2Week,E1090="2 wk ahead inc death"),AND(Is3Week,E1090="3 wk ahead inc death"),AND(Is4Week,E1090="4 wk ahead inc death")),
OR(NOT(IsActiveModelsOnly),_xlfn.XLOOKUP(C1090,'Model Analyzer'!B$4:B$100,'Model Analyzer'!C$4:C$100))),EvalData!C1090,"NA")</f>
        <v>DDS</v>
      </c>
      <c r="C1090" s="17" t="s">
        <v>44</v>
      </c>
      <c r="D1090" s="36" t="d">
        <v>2020-08-31</v>
      </c>
      <c r="E1090" s="17" t="s">
        <v>38</v>
      </c>
      <c r="F1090" s="36" t="d">
        <v>2020-09-26</v>
      </c>
      <c r="G1090" s="30">
        <v>2043</v>
      </c>
      <c r="H1090" s="32">
        <v>8.8999999999999996E-2</v>
      </c>
      <c r="I1090" s="28">
        <v>9.2829999999999996E-2</v>
      </c>
      <c r="J1090" s="28">
        <v>9.2829999999999996E-2</v>
      </c>
      <c r="K1090" s="29">
        <v>0.9</v>
      </c>
      <c r="L1090" s="30">
        <v>18</v>
      </c>
      <c r="M1090" s="29">
        <v>0.48485</v>
      </c>
      <c r="N1090" s="30">
        <v>51</v>
      </c>
      <c r="O1090" s="30">
        <v>10.43</v>
      </c>
      <c r="P1090" s="30">
        <v>2312.77</v>
      </c>
      <c r="Q1090" s="30">
        <v>98.45</v>
      </c>
      <c r="R1090" s="38">
        <v>0.22159999999999999</v>
      </c>
      <c r="S1090" s="32">
        <v>8.8950000000000001E-2</v>
      </c>
      <c r="T1090" s="29">
        <v>0.48204999999999998</v>
      </c>
      <c r="U1090" s="29">
        <v>0.15661</v>
      </c>
      <c r="V1090" s="29">
        <v>0.45097999999999999</v>
      </c>
      <c r="W1090" s="29">
        <v>7.843E-2</v>
      </c>
      <c r="X1090" s="30">
        <v>192.03</v>
      </c>
      <c r="Y1090" s="29">
        <v>0.43525000000000003</v>
      </c>
      <c r="Z1090" s="29">
        <v>0.32766000000000001</v>
      </c>
      <c r="AA1090" s="29">
        <v>0.54900000000000004</v>
      </c>
      <c r="AB1090" s="30">
        <v>8</v>
      </c>
      <c r="AC1090" s="29">
        <v>0.76666999999999996</v>
      </c>
      <c r="AD1090" s="30">
        <v>51</v>
      </c>
      <c r="AE1090" s="29">
        <v>0.96077999999999997</v>
      </c>
      <c r="AF1090" s="33">
        <v>3.573</v>
      </c>
      <c r="AG1090" s="33">
        <v>3.9420000000000002</v>
      </c>
      <c r="AH1090" s="33">
        <v>5.3019999999999996</v>
      </c>
      <c r="AI1090" s="33">
        <v>14.451000000000001</v>
      </c>
      <c r="AJ1090" s="33">
        <v>10.595000000000001</v>
      </c>
      <c r="AK1090" s="34">
        <v>26</v>
      </c>
      <c r="AL1090" s="29">
        <v>0.27450999999999998</v>
      </c>
      <c r="AM1090" s="29">
        <v>0.25490000000000002</v>
      </c>
      <c r="AN1090" s="50">
        <v>42039</v>
      </c>
      <c r="AO1090" s="30">
        <v>136.69999999999999</v>
      </c>
      <c r="AP1090" s="29">
        <v>0.28987000000000002</v>
      </c>
      <c r="AQ1090" s="29">
        <v>0.60516000000000003</v>
      </c>
      <c r="AR1090" s="29">
        <v>0.45400000000000001</v>
      </c>
      <c r="AS1090" s="54">
        <v>9</v>
      </c>
      <c r="AT1090" s="29">
        <v>0.71428999999999998</v>
      </c>
      <c r="AU1090" s="29">
        <v>0.84409999999999996</v>
      </c>
      <c r="AV1090" s="54">
        <v>8</v>
      </c>
      <c r="AW1090" s="29">
        <v>0.75</v>
      </c>
    </row>
    <row r="1091" spans="1:49" x14ac:dyDescent="0.2">
      <c r="A1091" s="17" t="str">
        <f t="shared" si="25"/>
        <v>Ensemble</v>
      </c>
      <c r="B1091" s="17" t="str">
        <f>IF(AND(OR(NOT(IsForecastDateRestricted),AND(D1091&gt;=StartDate,D1091&lt;=EndDate)),OR(NOT(IsTargetDateRestricted),AND(F1091&gt;=FirstTargetDate,F1091&lt;=EndTargetDate)),
OR(AND(Is1Week,E1091="1 wk ahead inc death"),AND(Is2Week,E1091="2 wk ahead inc death"),AND(Is3Week,E1091="3 wk ahead inc death"),AND(Is4Week,E1091="4 wk ahead inc death")),
OR(NOT(IsActiveModelsOnly),_xlfn.XLOOKUP(C1091,'Model Analyzer'!B$4:B$100,'Model Analyzer'!C$4:C$100))),EvalData!C1091,"NA")</f>
        <v>Ensemble</v>
      </c>
      <c r="C1091" s="17" t="s">
        <v>15</v>
      </c>
      <c r="D1091" s="36" t="d">
        <v>2020-08-31</v>
      </c>
      <c r="E1091" s="17" t="s">
        <v>38</v>
      </c>
      <c r="F1091" s="36" t="d">
        <v>2020-09-26</v>
      </c>
      <c r="G1091" s="30">
        <v>524</v>
      </c>
      <c r="H1091" s="32">
        <v>2.4E-2</v>
      </c>
      <c r="I1091" s="28">
        <v>2.3810000000000001E-2</v>
      </c>
      <c r="J1091" s="28">
        <v>2.3810000000000001E-2</v>
      </c>
      <c r="K1091" s="29">
        <v>1</v>
      </c>
      <c r="L1091" s="30">
        <v>5</v>
      </c>
      <c r="M1091" s="29">
        <v>0.87878999999999996</v>
      </c>
      <c r="N1091" s="30">
        <v>51</v>
      </c>
      <c r="O1091" s="30">
        <v>5.45</v>
      </c>
      <c r="P1091" s="30">
        <v>933.37</v>
      </c>
      <c r="Q1091" s="30">
        <v>71.099999999999994</v>
      </c>
      <c r="R1091" s="38">
        <v>0.2046</v>
      </c>
      <c r="S1091" s="32">
        <v>-5.8930000000000003E-2</v>
      </c>
      <c r="T1091" s="29">
        <v>0.32103999999999999</v>
      </c>
      <c r="U1091" s="29">
        <v>-7.8729999999999994E-2</v>
      </c>
      <c r="V1091" s="29">
        <v>0.56862999999999997</v>
      </c>
      <c r="W1091" s="29">
        <v>3.9219999999999998E-2</v>
      </c>
      <c r="X1091" s="30">
        <v>120.88</v>
      </c>
      <c r="Y1091" s="29">
        <v>0.24962999999999999</v>
      </c>
      <c r="Z1091" s="29">
        <v>0.25207000000000002</v>
      </c>
      <c r="AA1091" s="29">
        <v>0.69299999999999995</v>
      </c>
      <c r="AB1091" s="30">
        <v>3</v>
      </c>
      <c r="AC1091" s="29">
        <v>0.93332999999999999</v>
      </c>
      <c r="AD1091" s="30">
        <v>51</v>
      </c>
      <c r="AE1091" s="29">
        <v>0.98038999999999998</v>
      </c>
      <c r="AF1091" s="33">
        <v>2.661</v>
      </c>
      <c r="AG1091" s="33">
        <v>3.169</v>
      </c>
      <c r="AH1091" s="33">
        <v>3.9689999999999999</v>
      </c>
      <c r="AI1091" s="33">
        <v>12.563000000000001</v>
      </c>
      <c r="AJ1091" s="33">
        <v>6.6319999999999997</v>
      </c>
      <c r="AK1091" s="34">
        <v>46</v>
      </c>
      <c r="AL1091" s="29">
        <v>0.15686</v>
      </c>
      <c r="AM1091" s="29">
        <v>0.21568999999999999</v>
      </c>
      <c r="AN1091" s="50">
        <v>23309</v>
      </c>
      <c r="AO1091" s="30">
        <v>101.4</v>
      </c>
      <c r="AP1091" s="29">
        <v>0.35675000000000001</v>
      </c>
      <c r="AQ1091" s="29">
        <v>0.74478</v>
      </c>
      <c r="AR1091" s="29">
        <v>0.64</v>
      </c>
      <c r="AS1091" s="54">
        <v>3</v>
      </c>
      <c r="AT1091" s="29">
        <v>0.92857000000000001</v>
      </c>
      <c r="AU1091" s="29">
        <v>0.93486000000000002</v>
      </c>
      <c r="AV1091" s="54">
        <v>2</v>
      </c>
      <c r="AW1091" s="29">
        <v>0.96428999999999998</v>
      </c>
    </row>
    <row r="1092" spans="1:49" x14ac:dyDescent="0.2">
      <c r="A1092" s="17" t="str">
        <f t="shared" si="25"/>
        <v>ERDC</v>
      </c>
      <c r="B1092" s="17" t="str">
        <f>IF(AND(OR(NOT(IsForecastDateRestricted),AND(D1092&gt;=StartDate,D1092&lt;=EndDate)),OR(NOT(IsTargetDateRestricted),AND(F1092&gt;=FirstTargetDate,F1092&lt;=EndTargetDate)),
OR(AND(Is1Week,E1092="1 wk ahead inc death"),AND(Is2Week,E1092="2 wk ahead inc death"),AND(Is3Week,E1092="3 wk ahead inc death"),AND(Is4Week,E1092="4 wk ahead inc death")),
OR(NOT(IsActiveModelsOnly),_xlfn.XLOOKUP(C1092,'Model Analyzer'!B$4:B$100,'Model Analyzer'!C$4:C$100))),EvalData!C1092,"NA")</f>
        <v>ERDC</v>
      </c>
      <c r="C1092" s="17" t="s">
        <v>16</v>
      </c>
      <c r="D1092" s="36" t="d">
        <v>2020-08-31</v>
      </c>
      <c r="E1092" s="17" t="s">
        <v>38</v>
      </c>
      <c r="F1092" s="36" t="d">
        <v>2020-09-26</v>
      </c>
      <c r="G1092" s="30">
        <v>6050</v>
      </c>
      <c r="H1092" s="32">
        <v>0.24299999999999999</v>
      </c>
      <c r="I1092" s="28">
        <v>0.27490999999999999</v>
      </c>
      <c r="J1092" s="28">
        <v>0.27490999999999999</v>
      </c>
      <c r="K1092" s="29">
        <v>0.75</v>
      </c>
      <c r="L1092" s="30">
        <v>27</v>
      </c>
      <c r="M1092" s="29">
        <v>0.21212</v>
      </c>
      <c r="N1092" s="30">
        <v>51</v>
      </c>
      <c r="O1092" s="30">
        <v>38.880000000000003</v>
      </c>
      <c r="P1092" s="30">
        <v>18630.78</v>
      </c>
      <c r="Q1092" s="30">
        <v>211.43</v>
      </c>
      <c r="R1092" s="38">
        <v>0.36364000000000002</v>
      </c>
      <c r="S1092" s="32">
        <v>0.26741999999999999</v>
      </c>
      <c r="T1092" s="29">
        <v>1.40852</v>
      </c>
      <c r="U1092" s="29">
        <v>1.08388</v>
      </c>
      <c r="V1092" s="29">
        <v>0.27450999999999998</v>
      </c>
      <c r="W1092" s="29">
        <v>0.39216000000000001</v>
      </c>
      <c r="X1092" s="30">
        <v>360.84</v>
      </c>
      <c r="Y1092" s="29">
        <v>1.34399</v>
      </c>
      <c r="Z1092" s="29">
        <v>0.57540000000000002</v>
      </c>
      <c r="AA1092" s="29">
        <v>3.5000000000000003E-2</v>
      </c>
      <c r="AB1092" s="30">
        <v>31</v>
      </c>
      <c r="AC1092" s="29">
        <v>0</v>
      </c>
      <c r="AD1092" s="30">
        <v>51</v>
      </c>
      <c r="AE1092" s="29">
        <v>0.15686</v>
      </c>
      <c r="AF1092" s="33">
        <v>1.1279999999999999</v>
      </c>
      <c r="AG1092" s="33">
        <v>1.153</v>
      </c>
      <c r="AH1092" s="33">
        <v>1.22</v>
      </c>
      <c r="AI1092" s="33">
        <v>1.3280000000000001</v>
      </c>
      <c r="AJ1092" s="33">
        <v>1.3069999999999999</v>
      </c>
      <c r="AK1092" s="34">
        <v>1.774</v>
      </c>
      <c r="AL1092" s="29">
        <v>0</v>
      </c>
      <c r="AM1092" s="29">
        <v>0</v>
      </c>
      <c r="AN1092" s="50">
        <v>348802</v>
      </c>
      <c r="AO1092" s="30">
        <v>1868.9</v>
      </c>
      <c r="AP1092" s="29">
        <v>0.87287999999999999</v>
      </c>
      <c r="AQ1092" s="29">
        <v>1</v>
      </c>
      <c r="AR1092" s="29">
        <v>0.16500000000000001</v>
      </c>
      <c r="AS1092" s="54">
        <v>22</v>
      </c>
      <c r="AT1092" s="29">
        <v>0.25</v>
      </c>
      <c r="AU1092" s="29">
        <v>0.16511999999999999</v>
      </c>
      <c r="AV1092" s="54">
        <v>28</v>
      </c>
      <c r="AW1092" s="29">
        <v>3.5709999999999999E-2</v>
      </c>
    </row>
    <row r="1093" spans="1:49" x14ac:dyDescent="0.2">
      <c r="A1093" s="17" t="str">
        <f t="shared" si="25"/>
        <v>ESG</v>
      </c>
      <c r="B1093" s="17" t="str">
        <f>IF(AND(OR(NOT(IsForecastDateRestricted),AND(D1093&gt;=StartDate,D1093&lt;=EndDate)),OR(NOT(IsTargetDateRestricted),AND(F1093&gt;=FirstTargetDate,F1093&lt;=EndTargetDate)),
OR(AND(Is1Week,E1093="1 wk ahead inc death"),AND(Is2Week,E1093="2 wk ahead inc death"),AND(Is3Week,E1093="3 wk ahead inc death"),AND(Is4Week,E1093="4 wk ahead inc death")),
OR(NOT(IsActiveModelsOnly),_xlfn.XLOOKUP(C1093,'Model Analyzer'!B$4:B$100,'Model Analyzer'!C$4:C$100))),EvalData!C1093,"NA")</f>
        <v>ESG</v>
      </c>
      <c r="C1093" s="17" t="s">
        <v>40</v>
      </c>
      <c r="D1093" s="36" t="d">
        <v>2020-08-31</v>
      </c>
      <c r="E1093" s="17" t="s">
        <v>38</v>
      </c>
      <c r="F1093" s="36" t="d">
        <v>2020-09-26</v>
      </c>
      <c r="G1093" s="30">
        <v>-6891</v>
      </c>
      <c r="H1093" s="32">
        <v>-0.376</v>
      </c>
      <c r="I1093" s="28">
        <v>-0.31313000000000002</v>
      </c>
      <c r="J1093" s="28">
        <v>-0.45587</v>
      </c>
      <c r="K1093" s="29">
        <v>0</v>
      </c>
      <c r="L1093" s="30">
        <v>31</v>
      </c>
      <c r="M1093" s="29">
        <v>9.0910000000000005E-2</v>
      </c>
      <c r="N1093" s="30">
        <v>51</v>
      </c>
      <c r="O1093" s="30">
        <v>36.14</v>
      </c>
      <c r="P1093" s="30">
        <v>4042.48</v>
      </c>
      <c r="Q1093" s="30">
        <v>163.25</v>
      </c>
      <c r="R1093" s="38">
        <v>0.50555000000000005</v>
      </c>
      <c r="S1093" s="32">
        <v>-0.55467999999999995</v>
      </c>
      <c r="T1093" s="29">
        <v>1.27817</v>
      </c>
      <c r="U1093" s="29">
        <v>-1.15151</v>
      </c>
      <c r="V1093" s="29">
        <v>0.15686</v>
      </c>
      <c r="W1093" s="29">
        <v>0.43136999999999998</v>
      </c>
      <c r="X1093" s="30">
        <v>290.33999999999997</v>
      </c>
      <c r="Y1093" s="29">
        <v>0.46521000000000001</v>
      </c>
      <c r="Z1093" s="29">
        <v>0.62180999999999997</v>
      </c>
      <c r="AA1093" s="29">
        <v>7.4999999999999997E-2</v>
      </c>
      <c r="AB1093" s="30">
        <v>29</v>
      </c>
      <c r="AC1093" s="29">
        <v>6.6669999999999993E-2</v>
      </c>
      <c r="AD1093" s="30">
        <v>51</v>
      </c>
      <c r="AE1093" s="29">
        <v>7.843E-2</v>
      </c>
      <c r="AF1093" s="33">
        <v>1.0740000000000001</v>
      </c>
      <c r="AG1093" s="33">
        <v>1.1080000000000001</v>
      </c>
      <c r="AH1093" s="33">
        <v>1.17</v>
      </c>
      <c r="AI1093" s="33">
        <v>1.665</v>
      </c>
      <c r="AJ1093" s="33">
        <v>1.3520000000000001</v>
      </c>
      <c r="AK1093" s="34">
        <v>2.8</v>
      </c>
      <c r="AL1093" s="29">
        <v>0</v>
      </c>
      <c r="AM1093" s="29">
        <v>0</v>
      </c>
      <c r="AN1093" s="50">
        <v>296621</v>
      </c>
      <c r="AO1093" s="30">
        <v>788.4</v>
      </c>
      <c r="AP1093" s="29">
        <v>0.83831</v>
      </c>
      <c r="AQ1093" s="29">
        <v>1</v>
      </c>
      <c r="AR1093" s="29">
        <v>8.3000000000000004E-2</v>
      </c>
      <c r="AS1093" s="54">
        <v>27</v>
      </c>
      <c r="AT1093" s="29">
        <v>7.1429999999999993E-2</v>
      </c>
      <c r="AU1093" s="29">
        <v>8.2559999999999995E-2</v>
      </c>
      <c r="AV1093" s="54">
        <v>29</v>
      </c>
      <c r="AW1093" s="29">
        <v>0</v>
      </c>
    </row>
    <row r="1094" spans="1:49" x14ac:dyDescent="0.2">
      <c r="A1094" s="17" t="str">
        <f t="shared" si="25"/>
        <v>GT-DeepCOVID</v>
      </c>
      <c r="B1094" s="17" t="str">
        <f>IF(AND(OR(NOT(IsForecastDateRestricted),AND(D1094&gt;=StartDate,D1094&lt;=EndDate)),OR(NOT(IsTargetDateRestricted),AND(F1094&gt;=FirstTargetDate,F1094&lt;=EndTargetDate)),
OR(AND(Is1Week,E1094="1 wk ahead inc death"),AND(Is2Week,E1094="2 wk ahead inc death"),AND(Is3Week,E1094="3 wk ahead inc death"),AND(Is4Week,E1094="4 wk ahead inc death")),
OR(NOT(IsActiveModelsOnly),_xlfn.XLOOKUP(C1094,'Model Analyzer'!B$4:B$100,'Model Analyzer'!C$4:C$100))),EvalData!C1094,"NA")</f>
        <v>GT-DeepCOVID</v>
      </c>
      <c r="C1094" s="17" t="s">
        <v>17</v>
      </c>
      <c r="D1094" s="36" t="d">
        <v>2020-08-31</v>
      </c>
      <c r="E1094" s="17" t="s">
        <v>38</v>
      </c>
      <c r="F1094" s="36" t="d">
        <v>2020-09-26</v>
      </c>
      <c r="G1094" s="26">
        <v>-819</v>
      </c>
      <c r="H1094" s="27">
        <v>-3.7999999999999999E-2</v>
      </c>
      <c r="I1094" s="28">
        <v>-3.7220000000000003E-2</v>
      </c>
      <c r="J1094" s="28">
        <v>-3.8649999999999997E-2</v>
      </c>
      <c r="K1094" s="29">
        <v>1</v>
      </c>
      <c r="L1094" s="30">
        <v>11</v>
      </c>
      <c r="M1094" s="29">
        <v>0.69696999999999998</v>
      </c>
      <c r="N1094" s="30">
        <v>47</v>
      </c>
      <c r="O1094" s="26">
        <v>7.78</v>
      </c>
      <c r="P1094" s="26">
        <v>2633.11</v>
      </c>
      <c r="Q1094" s="26">
        <v>135.28</v>
      </c>
      <c r="R1094" s="31">
        <v>0.29153000000000001</v>
      </c>
      <c r="S1094" s="32">
        <v>0</v>
      </c>
      <c r="T1094" s="29">
        <v>0.43562000000000001</v>
      </c>
      <c r="U1094" s="29">
        <v>-1.7909999999999999E-2</v>
      </c>
      <c r="V1094" s="29">
        <v>0.36170000000000002</v>
      </c>
      <c r="W1094" s="29">
        <v>6.3829999999999998E-2</v>
      </c>
      <c r="X1094" s="30">
        <v>276.10000000000002</v>
      </c>
      <c r="Y1094" s="29">
        <v>0.34688999999999998</v>
      </c>
      <c r="Z1094" s="29">
        <v>0.32347999999999999</v>
      </c>
      <c r="AA1094" s="29">
        <v>0.436</v>
      </c>
      <c r="AB1094" s="30">
        <v>13</v>
      </c>
      <c r="AC1094" s="29">
        <v>0.6</v>
      </c>
      <c r="AD1094" s="30">
        <v>47</v>
      </c>
      <c r="AE1094" s="29">
        <v>0.87234</v>
      </c>
      <c r="AF1094" s="33">
        <v>2.2709999999999999</v>
      </c>
      <c r="AG1094" s="33">
        <v>3.169</v>
      </c>
      <c r="AH1094" s="33">
        <v>5.3339999999999996</v>
      </c>
      <c r="AI1094" s="33">
        <v>93.584999999999994</v>
      </c>
      <c r="AJ1094" s="33">
        <v>18.792000000000002</v>
      </c>
      <c r="AK1094" s="34">
        <v>160.84</v>
      </c>
      <c r="AL1094" s="29">
        <v>0.23404</v>
      </c>
      <c r="AM1094" s="29">
        <v>0.31914999999999999</v>
      </c>
      <c r="AN1094" s="50">
        <v>51834</v>
      </c>
      <c r="AO1094" s="30">
        <v>137.80000000000001</v>
      </c>
      <c r="AP1094" s="29">
        <v>0.30665999999999999</v>
      </c>
      <c r="AQ1094" s="29">
        <v>0.64019999999999999</v>
      </c>
      <c r="AR1094" s="29">
        <v>0.31</v>
      </c>
      <c r="AS1094" s="54">
        <v>16</v>
      </c>
      <c r="AT1094" s="29">
        <v>0.46428999999999998</v>
      </c>
      <c r="AU1094" s="29">
        <v>0.72692999999999997</v>
      </c>
      <c r="AV1094" s="54">
        <v>14</v>
      </c>
      <c r="AW1094" s="29">
        <v>0.53571000000000002</v>
      </c>
    </row>
    <row r="1095" spans="1:49" x14ac:dyDescent="0.2">
      <c r="A1095" s="17" t="str">
        <f t="shared" ref="A1095:A1158" si="26">IF(OR(B1095="NA",NOT(IsMinimumForecastsToParticipate),COUNTIF(B$7:B$3184,"="&amp;C1095)&gt;=MinForecastsToParticipate),B1095,"NA")</f>
        <v>IHME</v>
      </c>
      <c r="B1095" s="17" t="str">
        <f>IF(AND(OR(NOT(IsForecastDateRestricted),AND(D1095&gt;=StartDate,D1095&lt;=EndDate)),OR(NOT(IsTargetDateRestricted),AND(F1095&gt;=FirstTargetDate,F1095&lt;=EndTargetDate)),
OR(AND(Is1Week,E1095="1 wk ahead inc death"),AND(Is2Week,E1095="2 wk ahead inc death"),AND(Is3Week,E1095="3 wk ahead inc death"),AND(Is4Week,E1095="4 wk ahead inc death")),
OR(NOT(IsActiveModelsOnly),_xlfn.XLOOKUP(C1095,'Model Analyzer'!B$4:B$100,'Model Analyzer'!C$4:C$100))),EvalData!C1095,"NA")</f>
        <v>IHME</v>
      </c>
      <c r="C1095" s="17" t="s">
        <v>18</v>
      </c>
      <c r="D1095" s="36" t="d">
        <v>2020-08-31</v>
      </c>
      <c r="E1095" s="17" t="s">
        <v>38</v>
      </c>
      <c r="F1095" s="36" t="d">
        <v>2020-09-26</v>
      </c>
      <c r="G1095" s="30">
        <v>7190</v>
      </c>
      <c r="H1095" s="32">
        <v>0.28299999999999997</v>
      </c>
      <c r="I1095" s="28">
        <v>0.32671</v>
      </c>
      <c r="J1095" s="28">
        <v>0.32671</v>
      </c>
      <c r="K1095" s="29">
        <v>0</v>
      </c>
      <c r="L1095" s="30">
        <v>29</v>
      </c>
      <c r="M1095" s="29">
        <v>0.15151999999999999</v>
      </c>
      <c r="N1095" s="30">
        <v>51</v>
      </c>
      <c r="O1095" s="30">
        <v>27.63</v>
      </c>
      <c r="P1095" s="30">
        <v>7261.88</v>
      </c>
      <c r="Q1095" s="30">
        <v>210.84</v>
      </c>
      <c r="R1095" s="38">
        <v>0.40755000000000002</v>
      </c>
      <c r="S1095" s="32">
        <v>0.18498000000000001</v>
      </c>
      <c r="T1095" s="29">
        <v>1.06203</v>
      </c>
      <c r="U1095" s="29">
        <v>-0.42010999999999998</v>
      </c>
      <c r="V1095" s="29">
        <v>0.21568999999999999</v>
      </c>
      <c r="W1095" s="29">
        <v>0.21568999999999999</v>
      </c>
      <c r="X1095" s="30">
        <v>520.82000000000005</v>
      </c>
      <c r="Y1095" s="29">
        <v>0.49517</v>
      </c>
      <c r="Z1095" s="29">
        <v>0.49399999999999999</v>
      </c>
      <c r="AA1095" s="29">
        <v>0.08</v>
      </c>
      <c r="AB1095" s="30">
        <v>28</v>
      </c>
      <c r="AC1095" s="29">
        <v>0.1</v>
      </c>
      <c r="AD1095" s="30">
        <v>51</v>
      </c>
      <c r="AE1095" s="29">
        <v>0.68627000000000005</v>
      </c>
      <c r="AF1095" s="33">
        <v>2.3239999999999998</v>
      </c>
      <c r="AG1095" s="33">
        <v>2.6739999999999999</v>
      </c>
      <c r="AH1095" s="33">
        <v>3.6379999999999999</v>
      </c>
      <c r="AI1095" s="33">
        <v>5.3849999999999998</v>
      </c>
      <c r="AJ1095" s="33">
        <v>5.4210000000000003</v>
      </c>
      <c r="AK1095" s="34">
        <v>9.5559999999999992</v>
      </c>
      <c r="AL1095" s="29">
        <v>0.25490000000000002</v>
      </c>
      <c r="AM1095" s="29">
        <v>1.9609999999999999E-2</v>
      </c>
      <c r="AN1095" s="50">
        <v>129668</v>
      </c>
      <c r="AO1095" s="30">
        <v>279.89999999999998</v>
      </c>
      <c r="AP1095" s="29">
        <v>0.41546</v>
      </c>
      <c r="AQ1095" s="29">
        <v>0.86734999999999995</v>
      </c>
      <c r="AR1095" s="29">
        <v>0.433</v>
      </c>
      <c r="AS1095" s="54">
        <v>10</v>
      </c>
      <c r="AT1095" s="29">
        <v>0.67857000000000001</v>
      </c>
      <c r="AU1095" s="29">
        <v>0.70479999999999998</v>
      </c>
      <c r="AV1095" s="54">
        <v>15</v>
      </c>
      <c r="AW1095" s="29">
        <v>0.5</v>
      </c>
    </row>
    <row r="1096" spans="1:49" x14ac:dyDescent="0.2">
      <c r="A1096" s="17" t="str">
        <f t="shared" si="26"/>
        <v>ISU</v>
      </c>
      <c r="B1096" s="17" t="str">
        <f>IF(AND(OR(NOT(IsForecastDateRestricted),AND(D1096&gt;=StartDate,D1096&lt;=EndDate)),OR(NOT(IsTargetDateRestricted),AND(F1096&gt;=FirstTargetDate,F1096&lt;=EndTargetDate)),
OR(AND(Is1Week,E1096="1 wk ahead inc death"),AND(Is2Week,E1096="2 wk ahead inc death"),AND(Is3Week,E1096="3 wk ahead inc death"),AND(Is4Week,E1096="4 wk ahead inc death")),
OR(NOT(IsActiveModelsOnly),_xlfn.XLOOKUP(C1096,'Model Analyzer'!B$4:B$100,'Model Analyzer'!C$4:C$100))),EvalData!C1096,"NA")</f>
        <v>ISU</v>
      </c>
      <c r="C1096" s="17" t="s">
        <v>41</v>
      </c>
      <c r="D1096" s="36" t="d">
        <v>2020-08-31</v>
      </c>
      <c r="E1096" s="17" t="s">
        <v>38</v>
      </c>
      <c r="F1096" s="36" t="d">
        <v>2020-09-26</v>
      </c>
      <c r="G1096" s="30">
        <v>1370</v>
      </c>
      <c r="H1096" s="32">
        <v>0.06</v>
      </c>
      <c r="I1096" s="28">
        <v>6.225E-2</v>
      </c>
      <c r="J1096" s="28">
        <v>6.225E-2</v>
      </c>
      <c r="K1096" s="29">
        <v>0.9</v>
      </c>
      <c r="L1096" s="30">
        <v>14</v>
      </c>
      <c r="M1096" s="29">
        <v>0.60606000000000004</v>
      </c>
      <c r="N1096" s="30">
        <v>49</v>
      </c>
      <c r="O1096" s="30">
        <v>11.75</v>
      </c>
      <c r="P1096" s="30">
        <v>2143.71</v>
      </c>
      <c r="Q1096" s="30">
        <v>110</v>
      </c>
      <c r="R1096" s="38">
        <v>0.24697</v>
      </c>
      <c r="S1096" s="32">
        <v>-6.1900000000000002E-3</v>
      </c>
      <c r="T1096" s="29">
        <v>0.53524000000000005</v>
      </c>
      <c r="U1096" s="29">
        <v>-5.0720000000000001E-2</v>
      </c>
      <c r="V1096" s="29">
        <v>0.42857000000000001</v>
      </c>
      <c r="W1096" s="29">
        <v>0.22449</v>
      </c>
      <c r="X1096" s="30">
        <v>210.31</v>
      </c>
      <c r="Y1096" s="29">
        <v>0.39577000000000001</v>
      </c>
      <c r="Z1096" s="29">
        <v>0.35671999999999998</v>
      </c>
      <c r="AA1096" s="29">
        <v>0.46700000000000003</v>
      </c>
      <c r="AB1096" s="30">
        <v>10</v>
      </c>
      <c r="AC1096" s="29">
        <v>0.7</v>
      </c>
      <c r="AD1096" s="30">
        <v>49</v>
      </c>
      <c r="AE1096" s="29">
        <v>0.57142999999999999</v>
      </c>
      <c r="AF1096" s="33">
        <v>1.417</v>
      </c>
      <c r="AG1096" s="33">
        <v>1.575</v>
      </c>
      <c r="AH1096" s="33">
        <v>1.9139999999999999</v>
      </c>
      <c r="AI1096" s="33">
        <v>3.6720000000000002</v>
      </c>
      <c r="AJ1096" s="33">
        <v>2.52</v>
      </c>
      <c r="AK1096" s="34">
        <v>4.8949999999999996</v>
      </c>
      <c r="AL1096" s="29">
        <v>4.0820000000000002E-2</v>
      </c>
      <c r="AM1096" s="29">
        <v>4.0820000000000002E-2</v>
      </c>
      <c r="AN1096" s="50">
        <v>87643</v>
      </c>
      <c r="AO1096" s="30">
        <v>244.2</v>
      </c>
      <c r="AP1096" s="29">
        <v>0.62773000000000001</v>
      </c>
      <c r="AQ1096" s="29">
        <v>1</v>
      </c>
      <c r="AR1096" s="29">
        <v>0.495</v>
      </c>
      <c r="AS1096" s="54">
        <v>5</v>
      </c>
      <c r="AT1096" s="29">
        <v>0.85714000000000001</v>
      </c>
      <c r="AU1096" s="29">
        <v>0.57791999999999999</v>
      </c>
      <c r="AV1096" s="54">
        <v>19</v>
      </c>
      <c r="AW1096" s="29">
        <v>0.35714000000000001</v>
      </c>
    </row>
    <row r="1097" spans="1:49" x14ac:dyDescent="0.2">
      <c r="A1097" s="17" t="str">
        <f t="shared" si="26"/>
        <v>JCB</v>
      </c>
      <c r="B1097" s="17" t="str">
        <f>IF(AND(OR(NOT(IsForecastDateRestricted),AND(D1097&gt;=StartDate,D1097&lt;=EndDate)),OR(NOT(IsTargetDateRestricted),AND(F1097&gt;=FirstTargetDate,F1097&lt;=EndTargetDate)),
OR(AND(Is1Week,E1097="1 wk ahead inc death"),AND(Is2Week,E1097="2 wk ahead inc death"),AND(Is3Week,E1097="3 wk ahead inc death"),AND(Is4Week,E1097="4 wk ahead inc death")),
OR(NOT(IsActiveModelsOnly),_xlfn.XLOOKUP(C1097,'Model Analyzer'!B$4:B$100,'Model Analyzer'!C$4:C$100))),EvalData!C1097,"NA")</f>
        <v>JCB</v>
      </c>
      <c r="C1097" s="17" t="s">
        <v>45</v>
      </c>
      <c r="D1097" s="36" t="d">
        <v>2020-08-31</v>
      </c>
      <c r="E1097" s="17" t="s">
        <v>38</v>
      </c>
      <c r="F1097" s="36" t="d">
        <v>2020-09-26</v>
      </c>
      <c r="G1097" s="26">
        <v>-1140</v>
      </c>
      <c r="H1097" s="27">
        <v>-5.2999999999999999E-2</v>
      </c>
      <c r="I1097" s="28">
        <v>-5.1799999999999999E-2</v>
      </c>
      <c r="J1097" s="28">
        <v>-5.4629999999999998E-2</v>
      </c>
      <c r="K1097" s="29">
        <v>0.9</v>
      </c>
      <c r="L1097" s="30">
        <v>13</v>
      </c>
      <c r="M1097" s="29">
        <v>0.63636000000000004</v>
      </c>
      <c r="N1097" s="30">
        <v>51</v>
      </c>
      <c r="O1097" s="26">
        <v>8.68</v>
      </c>
      <c r="P1097" s="26">
        <v>1365.31</v>
      </c>
      <c r="Q1097" s="26">
        <v>80.040000000000006</v>
      </c>
      <c r="R1097" s="31">
        <v>0.15926999999999999</v>
      </c>
      <c r="S1097" s="32">
        <v>-8.6199999999999992E-3</v>
      </c>
      <c r="T1097" s="29">
        <v>0.40262999999999999</v>
      </c>
      <c r="U1097" s="29">
        <v>-0.17272999999999999</v>
      </c>
      <c r="V1097" s="29">
        <v>0.56862999999999997</v>
      </c>
      <c r="W1097" s="29">
        <v>5.8819999999999997E-2</v>
      </c>
      <c r="X1097" s="30">
        <v>166.34</v>
      </c>
      <c r="Y1097" s="29">
        <v>0.24787000000000001</v>
      </c>
      <c r="Z1097" s="29">
        <v>0.26401999999999998</v>
      </c>
      <c r="AA1097" s="29">
        <v>0.73199999999999998</v>
      </c>
      <c r="AB1097" s="30">
        <v>1</v>
      </c>
      <c r="AC1097" s="29">
        <v>1</v>
      </c>
    </row>
    <row r="1098" spans="1:49" x14ac:dyDescent="0.2">
      <c r="A1098" s="17" t="str">
        <f t="shared" si="26"/>
        <v>JHU</v>
      </c>
      <c r="B1098" s="17" t="str">
        <f>IF(AND(OR(NOT(IsForecastDateRestricted),AND(D1098&gt;=StartDate,D1098&lt;=EndDate)),OR(NOT(IsTargetDateRestricted),AND(F1098&gt;=FirstTargetDate,F1098&lt;=EndTargetDate)),
OR(AND(Is1Week,E1098="1 wk ahead inc death"),AND(Is2Week,E1098="2 wk ahead inc death"),AND(Is3Week,E1098="3 wk ahead inc death"),AND(Is4Week,E1098="4 wk ahead inc death")),
OR(NOT(IsActiveModelsOnly),_xlfn.XLOOKUP(C1098,'Model Analyzer'!B$4:B$100,'Model Analyzer'!C$4:C$100))),EvalData!C1098,"NA")</f>
        <v>JHU</v>
      </c>
      <c r="C1098" s="17" t="s">
        <v>19</v>
      </c>
      <c r="D1098" s="36" t="d">
        <v>2020-08-31</v>
      </c>
      <c r="E1098" s="17" t="s">
        <v>38</v>
      </c>
      <c r="F1098" s="36" t="d">
        <v>2020-09-26</v>
      </c>
      <c r="G1098" s="30">
        <v>6728</v>
      </c>
      <c r="H1098" s="32">
        <v>0.26700000000000002</v>
      </c>
      <c r="I1098" s="28">
        <v>0.30571999999999999</v>
      </c>
      <c r="J1098" s="28">
        <v>0.30571999999999999</v>
      </c>
      <c r="K1098" s="29">
        <v>0</v>
      </c>
      <c r="L1098" s="30">
        <v>28</v>
      </c>
      <c r="M1098" s="29">
        <v>0.18182000000000001</v>
      </c>
      <c r="N1098" s="30">
        <v>51</v>
      </c>
      <c r="O1098" s="30">
        <v>29.65</v>
      </c>
      <c r="P1098" s="30">
        <v>6526.23</v>
      </c>
      <c r="Q1098" s="30">
        <v>155.12</v>
      </c>
      <c r="R1098" s="38">
        <v>0.32480999999999999</v>
      </c>
      <c r="S1098" s="32">
        <v>0.29859999999999998</v>
      </c>
      <c r="T1098" s="29">
        <v>1.20617</v>
      </c>
      <c r="U1098" s="29">
        <v>1.13259</v>
      </c>
      <c r="V1098" s="29">
        <v>0.35293999999999998</v>
      </c>
      <c r="W1098" s="29">
        <v>0.27450999999999998</v>
      </c>
      <c r="X1098" s="30">
        <v>258.74</v>
      </c>
      <c r="Y1098" s="29">
        <v>1.21943</v>
      </c>
      <c r="Z1098" s="29">
        <v>0.47950999999999999</v>
      </c>
      <c r="AA1098" s="29">
        <v>9.7000000000000003E-2</v>
      </c>
      <c r="AB1098" s="30">
        <v>27</v>
      </c>
      <c r="AC1098" s="29">
        <v>0.13333</v>
      </c>
      <c r="AD1098" s="30">
        <v>51</v>
      </c>
      <c r="AE1098" s="29">
        <v>0.98038999999999998</v>
      </c>
      <c r="AF1098" s="33">
        <v>2.5409999999999999</v>
      </c>
      <c r="AG1098" s="33">
        <v>3.7440000000000002</v>
      </c>
      <c r="AH1098" s="33">
        <v>8.0500000000000007</v>
      </c>
      <c r="AI1098" s="33">
        <v>116.39700000000001</v>
      </c>
      <c r="AJ1098" s="33">
        <v>22.762</v>
      </c>
      <c r="AK1098" s="34">
        <v>276</v>
      </c>
      <c r="AL1098" s="29">
        <v>0.21568999999999999</v>
      </c>
      <c r="AM1098" s="29">
        <v>0.41176000000000001</v>
      </c>
      <c r="AN1098" s="50">
        <v>45272</v>
      </c>
      <c r="AO1098" s="30">
        <v>395.1</v>
      </c>
      <c r="AP1098" s="29">
        <v>0.25840999999999997</v>
      </c>
      <c r="AQ1098" s="29">
        <v>0.53949000000000003</v>
      </c>
      <c r="AR1098" s="29">
        <v>0.372</v>
      </c>
      <c r="AS1098" s="54">
        <v>14</v>
      </c>
      <c r="AT1098" s="29">
        <v>0.53571000000000002</v>
      </c>
      <c r="AU1098" s="29">
        <v>0.78793000000000002</v>
      </c>
      <c r="AV1098" s="54">
        <v>10</v>
      </c>
      <c r="AW1098" s="29">
        <v>0.67857000000000001</v>
      </c>
    </row>
    <row r="1099" spans="1:49" x14ac:dyDescent="0.2">
      <c r="A1099" s="17" t="str">
        <f t="shared" si="26"/>
        <v>JHU-APL</v>
      </c>
      <c r="B1099" s="17" t="str">
        <f>IF(AND(OR(NOT(IsForecastDateRestricted),AND(D1099&gt;=StartDate,D1099&lt;=EndDate)),OR(NOT(IsTargetDateRestricted),AND(F1099&gt;=FirstTargetDate,F1099&lt;=EndTargetDate)),
OR(AND(Is1Week,E1099="1 wk ahead inc death"),AND(Is2Week,E1099="2 wk ahead inc death"),AND(Is3Week,E1099="3 wk ahead inc death"),AND(Is4Week,E1099="4 wk ahead inc death")),
OR(NOT(IsActiveModelsOnly),_xlfn.XLOOKUP(C1099,'Model Analyzer'!B$4:B$100,'Model Analyzer'!C$4:C$100))),EvalData!C1099,"NA")</f>
        <v>JHU-APL</v>
      </c>
      <c r="C1099" s="17" t="s">
        <v>52</v>
      </c>
      <c r="D1099" s="36" t="d">
        <v>2020-08-31</v>
      </c>
      <c r="E1099" s="17" t="s">
        <v>38</v>
      </c>
      <c r="F1099" s="36" t="d">
        <v>2020-09-26</v>
      </c>
      <c r="G1099" s="30">
        <v>-7137</v>
      </c>
      <c r="H1099" s="32">
        <v>-0.39200000000000002</v>
      </c>
      <c r="I1099" s="28">
        <v>-0.32430999999999999</v>
      </c>
      <c r="J1099" s="28">
        <v>-0.47996</v>
      </c>
      <c r="K1099" s="29">
        <v>0</v>
      </c>
      <c r="L1099" s="30">
        <v>32</v>
      </c>
      <c r="M1099" s="29">
        <v>6.0609999999999997E-2</v>
      </c>
      <c r="N1099" s="30">
        <v>51</v>
      </c>
      <c r="O1099" s="30">
        <v>23.04</v>
      </c>
      <c r="P1099" s="30">
        <v>6273.24</v>
      </c>
      <c r="Q1099" s="30">
        <v>205.08</v>
      </c>
      <c r="R1099" s="38">
        <v>0.35614000000000001</v>
      </c>
      <c r="S1099" s="32">
        <v>-0.12112000000000001</v>
      </c>
      <c r="T1099" s="29">
        <v>0.88943000000000005</v>
      </c>
      <c r="U1099" s="29">
        <v>-0.10775</v>
      </c>
      <c r="V1099" s="29">
        <v>0.31373000000000001</v>
      </c>
      <c r="W1099" s="29">
        <v>0.21568999999999999</v>
      </c>
      <c r="X1099" s="30">
        <v>441.85</v>
      </c>
      <c r="Y1099" s="29">
        <v>0.62643000000000004</v>
      </c>
      <c r="Z1099" s="29">
        <v>0.48013</v>
      </c>
      <c r="AA1099" s="29">
        <v>0.155</v>
      </c>
      <c r="AB1099" s="30">
        <v>25</v>
      </c>
      <c r="AC1099" s="29">
        <v>0.2</v>
      </c>
      <c r="AD1099" s="30">
        <v>51</v>
      </c>
      <c r="AE1099" s="29">
        <v>0.47059000000000001</v>
      </c>
      <c r="AF1099" s="33">
        <v>2.0739999999999998</v>
      </c>
      <c r="AG1099" s="33">
        <v>2.1739999999999999</v>
      </c>
      <c r="AH1099" s="33">
        <v>2.3199999999999998</v>
      </c>
      <c r="AI1099" s="33">
        <v>2.4950000000000001</v>
      </c>
      <c r="AJ1099" s="33">
        <v>2.6080000000000001</v>
      </c>
      <c r="AK1099" s="34">
        <v>3.1819999999999999</v>
      </c>
      <c r="AL1099" s="29">
        <v>0</v>
      </c>
      <c r="AM1099" s="29">
        <v>0</v>
      </c>
      <c r="AN1099" s="50">
        <v>223966</v>
      </c>
      <c r="AO1099" s="30">
        <v>492.9</v>
      </c>
      <c r="AP1099" s="29">
        <v>0.58248999999999995</v>
      </c>
      <c r="AQ1099" s="29">
        <v>1</v>
      </c>
      <c r="AR1099" s="29">
        <v>0.495</v>
      </c>
      <c r="AS1099" s="54">
        <v>5</v>
      </c>
      <c r="AT1099" s="29">
        <v>0.85714000000000001</v>
      </c>
      <c r="AU1099" s="29">
        <v>0.49536000000000002</v>
      </c>
      <c r="AV1099" s="54">
        <v>21</v>
      </c>
      <c r="AW1099" s="29">
        <v>0.28571000000000002</v>
      </c>
    </row>
    <row r="1100" spans="1:49" x14ac:dyDescent="0.2">
      <c r="A1100" s="17" t="str">
        <f t="shared" si="26"/>
        <v>Karlen</v>
      </c>
      <c r="B1100" s="17" t="str">
        <f>IF(AND(OR(NOT(IsForecastDateRestricted),AND(D1100&gt;=StartDate,D1100&lt;=EndDate)),OR(NOT(IsTargetDateRestricted),AND(F1100&gt;=FirstTargetDate,F1100&lt;=EndTargetDate)),
OR(AND(Is1Week,E1100="1 wk ahead inc death"),AND(Is2Week,E1100="2 wk ahead inc death"),AND(Is3Week,E1100="3 wk ahead inc death"),AND(Is4Week,E1100="4 wk ahead inc death")),
OR(NOT(IsActiveModelsOnly),_xlfn.XLOOKUP(C1100,'Model Analyzer'!B$4:B$100,'Model Analyzer'!C$4:C$100))),EvalData!C1100,"NA")</f>
        <v>Karlen</v>
      </c>
      <c r="C1100" s="17" t="s">
        <v>46</v>
      </c>
      <c r="D1100" s="36" t="d">
        <v>2020-08-31</v>
      </c>
      <c r="E1100" s="17" t="s">
        <v>38</v>
      </c>
      <c r="F1100" s="36" t="d">
        <v>2020-09-26</v>
      </c>
      <c r="G1100" s="30">
        <v>26</v>
      </c>
      <c r="H1100" s="32">
        <v>1E-3</v>
      </c>
      <c r="I1100" s="28">
        <v>1.1800000000000001E-3</v>
      </c>
      <c r="J1100" s="28">
        <v>1.1800000000000001E-3</v>
      </c>
      <c r="K1100" s="29">
        <v>1</v>
      </c>
      <c r="L1100" s="30">
        <v>1</v>
      </c>
      <c r="M1100" s="29">
        <v>1</v>
      </c>
      <c r="N1100" s="30">
        <v>51</v>
      </c>
      <c r="O1100" s="30">
        <v>6.43</v>
      </c>
      <c r="P1100" s="30">
        <v>2006.58</v>
      </c>
      <c r="Q1100" s="30">
        <v>104.94</v>
      </c>
      <c r="R1100" s="38">
        <v>0.20402999999999999</v>
      </c>
      <c r="S1100" s="32">
        <v>-7.2849999999999998E-2</v>
      </c>
      <c r="T1100" s="29">
        <v>0.35159000000000001</v>
      </c>
      <c r="U1100" s="29">
        <v>-0.11278000000000001</v>
      </c>
      <c r="V1100" s="29">
        <v>0.52941000000000005</v>
      </c>
      <c r="W1100" s="29">
        <v>7.843E-2</v>
      </c>
      <c r="X1100" s="30">
        <v>224.51</v>
      </c>
      <c r="Y1100" s="29">
        <v>0.26068999999999998</v>
      </c>
      <c r="Z1100" s="29">
        <v>0.26832</v>
      </c>
      <c r="AA1100" s="29">
        <v>0.61399999999999999</v>
      </c>
      <c r="AB1100" s="30">
        <v>6</v>
      </c>
      <c r="AC1100" s="29">
        <v>0.83333000000000002</v>
      </c>
      <c r="AD1100" s="30">
        <v>51</v>
      </c>
      <c r="AE1100" s="29">
        <v>0.92157</v>
      </c>
      <c r="AF1100" s="33">
        <v>2.5219999999999998</v>
      </c>
      <c r="AG1100" s="33">
        <v>3.6280000000000001</v>
      </c>
      <c r="AH1100" s="33">
        <v>5.2110000000000003</v>
      </c>
      <c r="AI1100" s="33">
        <v>40.487000000000002</v>
      </c>
      <c r="AJ1100" s="33">
        <v>10.36</v>
      </c>
      <c r="AK1100" s="34">
        <v>116</v>
      </c>
      <c r="AL1100" s="29">
        <v>0.33333000000000002</v>
      </c>
      <c r="AM1100" s="29">
        <v>0.25490000000000002</v>
      </c>
      <c r="AN1100" s="50">
        <v>38834</v>
      </c>
      <c r="AO1100" s="30">
        <v>149.80000000000001</v>
      </c>
      <c r="AP1100" s="29">
        <v>0.32423000000000002</v>
      </c>
      <c r="AQ1100" s="29">
        <v>0.67688000000000004</v>
      </c>
      <c r="AR1100" s="29">
        <v>0.35099999999999998</v>
      </c>
      <c r="AS1100" s="54">
        <v>15</v>
      </c>
      <c r="AT1100" s="29">
        <v>0.5</v>
      </c>
      <c r="AU1100" s="29">
        <v>0.86567000000000005</v>
      </c>
      <c r="AV1100" s="54">
        <v>6</v>
      </c>
      <c r="AW1100" s="29">
        <v>0.82142999999999999</v>
      </c>
    </row>
    <row r="1101" spans="1:49" x14ac:dyDescent="0.2">
      <c r="A1101" s="17" t="str">
        <f t="shared" si="26"/>
        <v>LANL</v>
      </c>
      <c r="B1101" s="17" t="str">
        <f>IF(AND(OR(NOT(IsForecastDateRestricted),AND(D1101&gt;=StartDate,D1101&lt;=EndDate)),OR(NOT(IsTargetDateRestricted),AND(F1101&gt;=FirstTargetDate,F1101&lt;=EndTargetDate)),
OR(AND(Is1Week,E1101="1 wk ahead inc death"),AND(Is2Week,E1101="2 wk ahead inc death"),AND(Is3Week,E1101="3 wk ahead inc death"),AND(Is4Week,E1101="4 wk ahead inc death")),
OR(NOT(IsActiveModelsOnly),_xlfn.XLOOKUP(C1101,'Model Analyzer'!B$4:B$100,'Model Analyzer'!C$4:C$100))),EvalData!C1101,"NA")</f>
        <v>LANL</v>
      </c>
      <c r="C1101" s="17" t="s">
        <v>20</v>
      </c>
      <c r="D1101" s="36" t="d">
        <v>2020-08-31</v>
      </c>
      <c r="E1101" s="17" t="s">
        <v>38</v>
      </c>
      <c r="F1101" s="36" t="d">
        <v>2020-09-26</v>
      </c>
      <c r="G1101" s="30">
        <v>-7521</v>
      </c>
      <c r="H1101" s="32">
        <v>-0.41799999999999998</v>
      </c>
      <c r="I1101" s="28">
        <v>-0.34175</v>
      </c>
      <c r="J1101" s="28">
        <v>-0.51919000000000004</v>
      </c>
      <c r="K1101" s="29">
        <v>0</v>
      </c>
      <c r="L1101" s="30">
        <v>33</v>
      </c>
      <c r="M1101" s="29">
        <v>3.0300000000000001E-2</v>
      </c>
      <c r="N1101" s="30">
        <v>51</v>
      </c>
      <c r="O1101" s="30">
        <v>20.170000000000002</v>
      </c>
      <c r="P1101" s="30">
        <v>2778.42</v>
      </c>
      <c r="Q1101" s="30">
        <v>140.97999999999999</v>
      </c>
      <c r="R1101" s="38">
        <v>0.39550999999999997</v>
      </c>
      <c r="S1101" s="32">
        <v>-0.35733999999999999</v>
      </c>
      <c r="T1101" s="29">
        <v>0.79135</v>
      </c>
      <c r="U1101" s="29">
        <v>-0.72002999999999995</v>
      </c>
      <c r="V1101" s="29">
        <v>0.29411999999999999</v>
      </c>
      <c r="W1101" s="29">
        <v>0.25490000000000002</v>
      </c>
      <c r="X1101" s="30">
        <v>273.2</v>
      </c>
      <c r="Y1101" s="29">
        <v>0.35597000000000001</v>
      </c>
      <c r="Z1101" s="29">
        <v>0.46337</v>
      </c>
      <c r="AA1101" s="29">
        <v>0.214</v>
      </c>
      <c r="AB1101" s="30">
        <v>22</v>
      </c>
      <c r="AC1101" s="29">
        <v>0.3</v>
      </c>
      <c r="AD1101" s="30">
        <v>51</v>
      </c>
      <c r="AE1101" s="29">
        <v>1</v>
      </c>
      <c r="AF1101" s="33">
        <v>8.5540000000000003</v>
      </c>
      <c r="AG1101" s="33">
        <v>10.893000000000001</v>
      </c>
      <c r="AH1101" s="33">
        <v>16.757999999999999</v>
      </c>
      <c r="AI1101" s="33">
        <v>49.685000000000002</v>
      </c>
      <c r="AJ1101" s="33">
        <v>67.832999999999998</v>
      </c>
      <c r="AK1101" s="34">
        <v>142</v>
      </c>
      <c r="AL1101" s="29">
        <v>0.21568999999999999</v>
      </c>
      <c r="AM1101" s="29">
        <v>0.78430999999999995</v>
      </c>
      <c r="AN1101" s="50">
        <v>38320</v>
      </c>
      <c r="AO1101" s="30">
        <v>192.7</v>
      </c>
      <c r="AP1101" s="29">
        <v>0.10647</v>
      </c>
      <c r="AQ1101" s="29">
        <v>0.22228000000000001</v>
      </c>
      <c r="AR1101" s="29">
        <v>0</v>
      </c>
      <c r="AS1101" s="54">
        <v>28</v>
      </c>
      <c r="AT1101" s="29">
        <v>3.5709999999999999E-2</v>
      </c>
      <c r="AU1101" s="29">
        <v>0.39516000000000001</v>
      </c>
      <c r="AV1101" s="54">
        <v>25</v>
      </c>
      <c r="AW1101" s="29">
        <v>0.14285999999999999</v>
      </c>
    </row>
    <row r="1102" spans="1:49" x14ac:dyDescent="0.2">
      <c r="A1102" s="17" t="str">
        <f t="shared" si="26"/>
        <v>LNQ</v>
      </c>
      <c r="B1102" s="17" t="str">
        <f>IF(AND(OR(NOT(IsForecastDateRestricted),AND(D1102&gt;=StartDate,D1102&lt;=EndDate)),OR(NOT(IsTargetDateRestricted),AND(F1102&gt;=FirstTargetDate,F1102&lt;=EndTargetDate)),
OR(AND(Is1Week,E1102="1 wk ahead inc death"),AND(Is2Week,E1102="2 wk ahead inc death"),AND(Is3Week,E1102="3 wk ahead inc death"),AND(Is4Week,E1102="4 wk ahead inc death")),
OR(NOT(IsActiveModelsOnly),_xlfn.XLOOKUP(C1102,'Model Analyzer'!B$4:B$100,'Model Analyzer'!C$4:C$100))),EvalData!C1102,"NA")</f>
        <v>LNQ</v>
      </c>
      <c r="C1102" s="17" t="s">
        <v>47</v>
      </c>
      <c r="D1102" s="36" t="d">
        <v>2020-08-31</v>
      </c>
      <c r="E1102" s="17" t="s">
        <v>38</v>
      </c>
      <c r="F1102" s="36" t="d">
        <v>2020-09-26</v>
      </c>
      <c r="G1102" s="30">
        <v>102</v>
      </c>
      <c r="H1102" s="32">
        <v>5.0000000000000001E-3</v>
      </c>
      <c r="I1102" s="28">
        <v>4.6299999999999996E-3</v>
      </c>
      <c r="J1102" s="28">
        <v>4.6299999999999996E-3</v>
      </c>
      <c r="K1102" s="29">
        <v>1</v>
      </c>
      <c r="L1102" s="30">
        <v>2</v>
      </c>
      <c r="M1102" s="29">
        <v>0.96970000000000001</v>
      </c>
      <c r="N1102" s="30">
        <v>51</v>
      </c>
      <c r="O1102" s="30">
        <v>49.39</v>
      </c>
      <c r="P1102" s="30">
        <v>1268.77</v>
      </c>
      <c r="Q1102" s="30">
        <v>69.040000000000006</v>
      </c>
      <c r="R1102" s="38">
        <v>0.23397000000000001</v>
      </c>
      <c r="S1102" s="32">
        <v>-0.16012999999999999</v>
      </c>
      <c r="T1102" s="29">
        <v>0.96496999999999999</v>
      </c>
      <c r="U1102" s="29">
        <v>-0.81538999999999995</v>
      </c>
      <c r="V1102" s="29">
        <v>0.43136999999999998</v>
      </c>
      <c r="W1102" s="29">
        <v>0.17646999999999999</v>
      </c>
      <c r="X1102" s="30">
        <v>130.5</v>
      </c>
      <c r="Y1102" s="29">
        <v>0.34039999999999998</v>
      </c>
      <c r="Z1102" s="29">
        <v>0.46732000000000001</v>
      </c>
      <c r="AA1102" s="29">
        <v>0.33700000000000002</v>
      </c>
      <c r="AB1102" s="30">
        <v>17</v>
      </c>
      <c r="AC1102" s="29">
        <v>0.46666999999999997</v>
      </c>
      <c r="AD1102" s="30">
        <v>51</v>
      </c>
      <c r="AE1102" s="29">
        <v>1</v>
      </c>
      <c r="AF1102" s="33">
        <v>12.898</v>
      </c>
      <c r="AG1102" s="33">
        <v>17.911000000000001</v>
      </c>
      <c r="AH1102" s="33">
        <v>36.15</v>
      </c>
      <c r="AI1102" s="33">
        <v>165.08600000000001</v>
      </c>
      <c r="AJ1102" s="33">
        <v>234</v>
      </c>
      <c r="AK1102" s="34">
        <v>446</v>
      </c>
      <c r="AL1102" s="29">
        <v>3.9219999999999998E-2</v>
      </c>
      <c r="AM1102" s="29">
        <v>0.96077999999999997</v>
      </c>
      <c r="AN1102" s="50">
        <v>52342</v>
      </c>
      <c r="AO1102" s="30">
        <v>269.3</v>
      </c>
      <c r="AP1102" s="29">
        <v>6.2379999999999998E-2</v>
      </c>
      <c r="AQ1102" s="29">
        <v>0.13023000000000001</v>
      </c>
      <c r="AR1102" s="29">
        <v>0</v>
      </c>
      <c r="AS1102" s="54">
        <v>28</v>
      </c>
      <c r="AT1102" s="29">
        <v>3.5709999999999999E-2</v>
      </c>
      <c r="AU1102" s="29">
        <v>0.24349999999999999</v>
      </c>
      <c r="AV1102" s="54">
        <v>26</v>
      </c>
      <c r="AW1102" s="29">
        <v>0.10714</v>
      </c>
    </row>
    <row r="1103" spans="1:49" x14ac:dyDescent="0.2">
      <c r="A1103" s="17" t="str">
        <f t="shared" si="26"/>
        <v>LSHTM</v>
      </c>
      <c r="B1103" s="17" t="str">
        <f>IF(AND(OR(NOT(IsForecastDateRestricted),AND(D1103&gt;=StartDate,D1103&lt;=EndDate)),OR(NOT(IsTargetDateRestricted),AND(F1103&gt;=FirstTargetDate,F1103&lt;=EndTargetDate)),
OR(AND(Is1Week,E1103="1 wk ahead inc death"),AND(Is2Week,E1103="2 wk ahead inc death"),AND(Is3Week,E1103="3 wk ahead inc death"),AND(Is4Week,E1103="4 wk ahead inc death")),
OR(NOT(IsActiveModelsOnly),_xlfn.XLOOKUP(C1103,'Model Analyzer'!B$4:B$100,'Model Analyzer'!C$4:C$100))),EvalData!C1103,"NA")</f>
        <v>LSHTM</v>
      </c>
      <c r="C1103" s="17" t="s">
        <v>21</v>
      </c>
      <c r="D1103" s="36" t="d">
        <v>2020-08-31</v>
      </c>
      <c r="E1103" s="17" t="s">
        <v>38</v>
      </c>
      <c r="F1103" s="36" t="d">
        <v>2020-09-26</v>
      </c>
      <c r="G1103" s="26">
        <v>-399</v>
      </c>
      <c r="H1103" s="27">
        <v>-1.7999999999999999E-2</v>
      </c>
      <c r="I1103" s="28">
        <v>-1.813E-2</v>
      </c>
      <c r="J1103" s="28">
        <v>-1.847E-2</v>
      </c>
      <c r="K1103" s="29">
        <v>1</v>
      </c>
      <c r="L1103" s="30">
        <v>4</v>
      </c>
      <c r="M1103" s="29">
        <v>0.90908999999999995</v>
      </c>
      <c r="N1103" s="30">
        <v>46</v>
      </c>
      <c r="O1103" s="26">
        <v>34.520000000000003</v>
      </c>
      <c r="P1103" s="26">
        <v>2149.7399999999998</v>
      </c>
      <c r="Q1103" s="26">
        <v>114.96</v>
      </c>
      <c r="R1103" s="31">
        <v>0.26762000000000002</v>
      </c>
      <c r="S1103" s="32">
        <v>-3.9649999999999998E-2</v>
      </c>
      <c r="T1103" s="29">
        <v>0.85246</v>
      </c>
      <c r="U1103" s="29">
        <v>-0.55291000000000001</v>
      </c>
      <c r="V1103" s="29">
        <v>0.41304000000000002</v>
      </c>
      <c r="W1103" s="29">
        <v>0.15217</v>
      </c>
      <c r="X1103" s="30">
        <v>178.69</v>
      </c>
      <c r="Y1103" s="29">
        <v>0.34199000000000002</v>
      </c>
      <c r="Z1103" s="29">
        <v>0.40468999999999999</v>
      </c>
      <c r="AA1103" s="29">
        <v>0.26700000000000002</v>
      </c>
      <c r="AB1103" s="30">
        <v>18</v>
      </c>
      <c r="AC1103" s="29">
        <v>0.43332999999999999</v>
      </c>
      <c r="AD1103" s="30">
        <v>46</v>
      </c>
      <c r="AE1103" s="29">
        <v>0.93478000000000006</v>
      </c>
      <c r="AF1103" s="33">
        <v>2.3090000000000002</v>
      </c>
      <c r="AG1103" s="33">
        <v>4.6539999999999999</v>
      </c>
      <c r="AH1103" s="33">
        <v>36.625</v>
      </c>
      <c r="AI1103" s="33">
        <v>474.08600000000001</v>
      </c>
      <c r="AJ1103" s="33">
        <v>168</v>
      </c>
      <c r="AK1103" s="34">
        <v>1073</v>
      </c>
      <c r="AL1103" s="29">
        <v>0.15217</v>
      </c>
      <c r="AM1103" s="29">
        <v>0.56521999999999994</v>
      </c>
      <c r="AN1103" s="50">
        <v>1132453</v>
      </c>
      <c r="AO1103" s="30">
        <v>2567.4</v>
      </c>
      <c r="AP1103" s="29">
        <v>0.19622999999999999</v>
      </c>
      <c r="AQ1103" s="29">
        <v>0.40966000000000002</v>
      </c>
      <c r="AR1103" s="29">
        <v>0.20599999999999999</v>
      </c>
      <c r="AS1103" s="54">
        <v>20</v>
      </c>
      <c r="AT1103" s="29">
        <v>0.32142999999999999</v>
      </c>
      <c r="AU1103" s="29">
        <v>0.57318000000000002</v>
      </c>
      <c r="AV1103" s="54">
        <v>20</v>
      </c>
      <c r="AW1103" s="29">
        <v>0.32142999999999999</v>
      </c>
    </row>
    <row r="1104" spans="1:49" x14ac:dyDescent="0.2">
      <c r="A1104" s="17" t="str">
        <f t="shared" si="26"/>
        <v>MOBS</v>
      </c>
      <c r="B1104" s="17" t="str">
        <f>IF(AND(OR(NOT(IsForecastDateRestricted),AND(D1104&gt;=StartDate,D1104&lt;=EndDate)),OR(NOT(IsTargetDateRestricted),AND(F1104&gt;=FirstTargetDate,F1104&lt;=EndTargetDate)),
OR(AND(Is1Week,E1104="1 wk ahead inc death"),AND(Is2Week,E1104="2 wk ahead inc death"),AND(Is3Week,E1104="3 wk ahead inc death"),AND(Is4Week,E1104="4 wk ahead inc death")),
OR(NOT(IsActiveModelsOnly),_xlfn.XLOOKUP(C1104,'Model Analyzer'!B$4:B$100,'Model Analyzer'!C$4:C$100))),EvalData!C1104,"NA")</f>
        <v>MOBS</v>
      </c>
      <c r="C1104" s="17" t="s">
        <v>24</v>
      </c>
      <c r="D1104" s="36" t="d">
        <v>2020-08-31</v>
      </c>
      <c r="E1104" s="17" t="s">
        <v>38</v>
      </c>
      <c r="F1104" s="36" t="d">
        <v>2020-09-26</v>
      </c>
      <c r="G1104" s="30">
        <v>-3292</v>
      </c>
      <c r="H1104" s="32">
        <v>-0.16200000000000001</v>
      </c>
      <c r="I1104" s="28">
        <v>-0.14959</v>
      </c>
      <c r="J1104" s="28">
        <v>-0.1759</v>
      </c>
      <c r="K1104" s="29">
        <v>0.75</v>
      </c>
      <c r="L1104" s="30">
        <v>22</v>
      </c>
      <c r="M1104" s="29">
        <v>0.36364000000000002</v>
      </c>
      <c r="N1104" s="30">
        <v>50</v>
      </c>
      <c r="O1104" s="30">
        <v>16.8</v>
      </c>
      <c r="P1104" s="30">
        <v>3399.9</v>
      </c>
      <c r="Q1104" s="30">
        <v>149.08000000000001</v>
      </c>
      <c r="R1104" s="38">
        <v>0.34383999999999998</v>
      </c>
      <c r="S1104" s="32">
        <v>-8.992E-2</v>
      </c>
      <c r="T1104" s="29">
        <v>0.70782999999999996</v>
      </c>
      <c r="U1104" s="29">
        <v>-2.928E-2</v>
      </c>
      <c r="V1104" s="29">
        <v>0.3</v>
      </c>
      <c r="W1104" s="29">
        <v>0.16</v>
      </c>
      <c r="X1104" s="30">
        <v>266.41000000000003</v>
      </c>
      <c r="Y1104" s="29">
        <v>0.54908000000000001</v>
      </c>
      <c r="Z1104" s="29">
        <v>0.43074000000000001</v>
      </c>
      <c r="AA1104" s="29">
        <v>0.25800000000000001</v>
      </c>
      <c r="AB1104" s="30">
        <v>19</v>
      </c>
      <c r="AC1104" s="29">
        <v>0.4</v>
      </c>
      <c r="AD1104" s="30">
        <v>50</v>
      </c>
      <c r="AE1104" s="29">
        <v>0.86</v>
      </c>
      <c r="AF1104" s="33">
        <v>2.101</v>
      </c>
      <c r="AG1104" s="33">
        <v>4.298</v>
      </c>
      <c r="AH1104" s="33">
        <v>11.467000000000001</v>
      </c>
      <c r="AI1104" s="33">
        <v>214.28399999999999</v>
      </c>
      <c r="AJ1104" s="33">
        <v>26.49</v>
      </c>
      <c r="AK1104" s="34">
        <v>153.863</v>
      </c>
      <c r="AL1104" s="29">
        <v>0.16</v>
      </c>
      <c r="AM1104" s="29">
        <v>0.54</v>
      </c>
      <c r="AN1104" s="50">
        <v>73525</v>
      </c>
      <c r="AO1104" s="30">
        <v>199.3</v>
      </c>
      <c r="AP1104" s="29">
        <v>0.24354000000000001</v>
      </c>
      <c r="AQ1104" s="29">
        <v>0.50843000000000005</v>
      </c>
      <c r="AR1104" s="29">
        <v>0.16500000000000001</v>
      </c>
      <c r="AS1104" s="54">
        <v>22</v>
      </c>
      <c r="AT1104" s="29">
        <v>0.25</v>
      </c>
      <c r="AU1104" s="29">
        <v>0.65061000000000002</v>
      </c>
      <c r="AV1104" s="54">
        <v>16</v>
      </c>
      <c r="AW1104" s="29">
        <v>0.46428999999999998</v>
      </c>
    </row>
    <row r="1105" spans="1:49" x14ac:dyDescent="0.2">
      <c r="A1105" s="17" t="str">
        <f t="shared" si="26"/>
        <v>NotreDame-Mobility</v>
      </c>
      <c r="B1105" s="17" t="str">
        <f>IF(AND(OR(NOT(IsForecastDateRestricted),AND(D1105&gt;=StartDate,D1105&lt;=EndDate)),OR(NOT(IsTargetDateRestricted),AND(F1105&gt;=FirstTargetDate,F1105&lt;=EndTargetDate)),
OR(AND(Is1Week,E1105="1 wk ahead inc death"),AND(Is2Week,E1105="2 wk ahead inc death"),AND(Is3Week,E1105="3 wk ahead inc death"),AND(Is4Week,E1105="4 wk ahead inc death")),
OR(NOT(IsActiveModelsOnly),_xlfn.XLOOKUP(C1105,'Model Analyzer'!B$4:B$100,'Model Analyzer'!C$4:C$100))),EvalData!C1105,"NA")</f>
        <v>NotreDame-Mobility</v>
      </c>
      <c r="C1105" s="17" t="s">
        <v>25</v>
      </c>
      <c r="D1105" s="36" t="d">
        <v>2020-08-31</v>
      </c>
      <c r="E1105" s="17" t="s">
        <v>38</v>
      </c>
      <c r="F1105" s="36" t="d">
        <v>2020-09-26</v>
      </c>
      <c r="G1105" s="30">
        <v>-3327</v>
      </c>
      <c r="H1105" s="32">
        <v>-0.16400000000000001</v>
      </c>
      <c r="I1105" s="28">
        <v>-0.15118000000000001</v>
      </c>
      <c r="J1105" s="28">
        <v>-0.17810000000000001</v>
      </c>
      <c r="K1105" s="29">
        <v>0.75</v>
      </c>
      <c r="L1105" s="30">
        <v>23</v>
      </c>
      <c r="M1105" s="29">
        <v>0.33333000000000002</v>
      </c>
      <c r="N1105" s="30">
        <v>51</v>
      </c>
      <c r="O1105" s="30">
        <v>16.07</v>
      </c>
      <c r="P1105" s="30">
        <v>2659.18</v>
      </c>
      <c r="Q1105" s="30">
        <v>114.92</v>
      </c>
      <c r="R1105" s="38">
        <v>0.29307</v>
      </c>
      <c r="S1105" s="32">
        <v>-0.15906000000000001</v>
      </c>
      <c r="T1105" s="29">
        <v>0.65532000000000001</v>
      </c>
      <c r="U1105" s="29">
        <v>-4.1799999999999997E-3</v>
      </c>
      <c r="V1105" s="29">
        <v>0.45097999999999999</v>
      </c>
      <c r="W1105" s="29">
        <v>0.17646999999999999</v>
      </c>
      <c r="X1105" s="30">
        <v>176.9</v>
      </c>
      <c r="Y1105" s="29">
        <v>0.51898</v>
      </c>
      <c r="Z1105" s="29">
        <v>0.38645000000000002</v>
      </c>
      <c r="AA1105" s="29">
        <v>0.34200000000000003</v>
      </c>
      <c r="AB1105" s="30">
        <v>16</v>
      </c>
      <c r="AC1105" s="29">
        <v>0.5</v>
      </c>
      <c r="AD1105" s="30">
        <v>51</v>
      </c>
      <c r="AE1105" s="29">
        <v>0.74509999999999998</v>
      </c>
      <c r="AF1105" s="33">
        <v>1.877</v>
      </c>
      <c r="AG1105" s="33">
        <v>2.653</v>
      </c>
      <c r="AH1105" s="33">
        <v>3.4180000000000001</v>
      </c>
      <c r="AI1105" s="33">
        <v>11.784000000000001</v>
      </c>
      <c r="AJ1105" s="33">
        <v>6.335</v>
      </c>
      <c r="AK1105" s="34">
        <v>33</v>
      </c>
      <c r="AL1105" s="29">
        <v>0.19608</v>
      </c>
      <c r="AM1105" s="29">
        <v>0.17646999999999999</v>
      </c>
      <c r="AN1105" s="50">
        <v>82474</v>
      </c>
      <c r="AO1105" s="30">
        <v>224.7</v>
      </c>
      <c r="AP1105" s="29">
        <v>0.40809000000000001</v>
      </c>
      <c r="AQ1105" s="29">
        <v>0.85197000000000001</v>
      </c>
      <c r="AR1105" s="29">
        <v>0.39200000000000002</v>
      </c>
      <c r="AS1105" s="54">
        <v>13</v>
      </c>
      <c r="AT1105" s="29">
        <v>0.57142999999999999</v>
      </c>
      <c r="AU1105" s="29">
        <v>0.76239999999999997</v>
      </c>
      <c r="AV1105" s="54">
        <v>12</v>
      </c>
      <c r="AW1105" s="29">
        <v>0.60714000000000001</v>
      </c>
    </row>
    <row r="1106" spans="1:49" x14ac:dyDescent="0.2">
      <c r="A1106" s="17" t="str">
        <f t="shared" si="26"/>
        <v>Oliver Wyman</v>
      </c>
      <c r="B1106" s="17" t="str">
        <f>IF(AND(OR(NOT(IsForecastDateRestricted),AND(D1106&gt;=StartDate,D1106&lt;=EndDate)),OR(NOT(IsTargetDateRestricted),AND(F1106&gt;=FirstTargetDate,F1106&lt;=EndTargetDate)),
OR(AND(Is1Week,E1106="1 wk ahead inc death"),AND(Is2Week,E1106="2 wk ahead inc death"),AND(Is3Week,E1106="3 wk ahead inc death"),AND(Is4Week,E1106="4 wk ahead inc death")),
OR(NOT(IsActiveModelsOnly),_xlfn.XLOOKUP(C1106,'Model Analyzer'!B$4:B$100,'Model Analyzer'!C$4:C$100))),EvalData!C1106,"NA")</f>
        <v>Oliver Wyman</v>
      </c>
      <c r="C1106" s="17" t="s">
        <v>26</v>
      </c>
      <c r="D1106" s="36" t="d">
        <v>2020-08-31</v>
      </c>
      <c r="E1106" s="17" t="s">
        <v>38</v>
      </c>
      <c r="F1106" s="36" t="d">
        <v>2020-09-26</v>
      </c>
      <c r="G1106" s="30">
        <v>-638</v>
      </c>
      <c r="H1106" s="32">
        <v>-2.9000000000000001E-2</v>
      </c>
      <c r="I1106" s="28">
        <v>-2.8989999999999998E-2</v>
      </c>
      <c r="J1106" s="28">
        <v>-2.9860000000000001E-2</v>
      </c>
      <c r="K1106" s="29">
        <v>1</v>
      </c>
      <c r="L1106" s="30">
        <v>7</v>
      </c>
      <c r="M1106" s="29">
        <v>0.81818000000000002</v>
      </c>
      <c r="N1106" s="30">
        <v>51</v>
      </c>
      <c r="O1106" s="30">
        <v>9.2899999999999991</v>
      </c>
      <c r="P1106" s="30">
        <v>2176.6999999999998</v>
      </c>
      <c r="Q1106" s="30">
        <v>95.82</v>
      </c>
      <c r="R1106" s="38">
        <v>0.21701000000000001</v>
      </c>
      <c r="S1106" s="32">
        <v>-5.7410000000000003E-2</v>
      </c>
      <c r="T1106" s="29">
        <v>0.44246000000000002</v>
      </c>
      <c r="U1106" s="29">
        <v>-8.0000000000000007E-5</v>
      </c>
      <c r="V1106" s="29">
        <v>0.52941000000000005</v>
      </c>
      <c r="W1106" s="29">
        <v>9.8040000000000002E-2</v>
      </c>
      <c r="X1106" s="30">
        <v>175.11</v>
      </c>
      <c r="Y1106" s="29">
        <v>0.35016000000000003</v>
      </c>
      <c r="Z1106" s="29">
        <v>0.31333</v>
      </c>
      <c r="AA1106" s="29">
        <v>0.58899999999999997</v>
      </c>
      <c r="AB1106" s="30">
        <v>7</v>
      </c>
      <c r="AC1106" s="29">
        <v>0.8</v>
      </c>
      <c r="AD1106" s="30">
        <v>51</v>
      </c>
      <c r="AE1106" s="29">
        <v>0.90195999999999998</v>
      </c>
      <c r="AF1106" s="33">
        <v>1.861</v>
      </c>
      <c r="AG1106" s="33">
        <v>2.9409999999999998</v>
      </c>
      <c r="AH1106" s="33">
        <v>4.0549999999999997</v>
      </c>
      <c r="AI1106" s="33">
        <v>32.676000000000002</v>
      </c>
      <c r="AJ1106" s="33">
        <v>12.867000000000001</v>
      </c>
      <c r="AK1106" s="34">
        <v>86</v>
      </c>
      <c r="AL1106" s="29">
        <v>0.19608</v>
      </c>
      <c r="AM1106" s="29">
        <v>0.25490000000000002</v>
      </c>
      <c r="AN1106" s="50">
        <v>45991</v>
      </c>
      <c r="AO1106" s="30">
        <v>200.6</v>
      </c>
      <c r="AP1106" s="29">
        <v>0.36853000000000002</v>
      </c>
      <c r="AQ1106" s="29">
        <v>0.76937999999999995</v>
      </c>
      <c r="AR1106" s="29">
        <v>0.47499999999999998</v>
      </c>
      <c r="AS1106" s="54">
        <v>8</v>
      </c>
      <c r="AT1106" s="29">
        <v>0.75</v>
      </c>
      <c r="AU1106" s="29">
        <v>0.89624999999999999</v>
      </c>
      <c r="AV1106" s="54">
        <v>5</v>
      </c>
      <c r="AW1106" s="29">
        <v>0.85714000000000001</v>
      </c>
    </row>
    <row r="1107" spans="1:49" x14ac:dyDescent="0.2">
      <c r="A1107" s="17" t="str">
        <f t="shared" si="26"/>
        <v>PSI</v>
      </c>
      <c r="B1107" s="17" t="str">
        <f>IF(AND(OR(NOT(IsForecastDateRestricted),AND(D1107&gt;=StartDate,D1107&lt;=EndDate)),OR(NOT(IsTargetDateRestricted),AND(F1107&gt;=FirstTargetDate,F1107&lt;=EndTargetDate)),
OR(AND(Is1Week,E1107="1 wk ahead inc death"),AND(Is2Week,E1107="2 wk ahead inc death"),AND(Is3Week,E1107="3 wk ahead inc death"),AND(Is4Week,E1107="4 wk ahead inc death")),
OR(NOT(IsActiveModelsOnly),_xlfn.XLOOKUP(C1107,'Model Analyzer'!B$4:B$100,'Model Analyzer'!C$4:C$100))),EvalData!C1107,"NA")</f>
        <v>PSI</v>
      </c>
      <c r="C1107" s="17" t="s">
        <v>27</v>
      </c>
      <c r="D1107" s="36" t="d">
        <v>2020-08-31</v>
      </c>
      <c r="E1107" s="17" t="s">
        <v>38</v>
      </c>
      <c r="F1107" s="36" t="d">
        <v>2020-09-26</v>
      </c>
      <c r="G1107" s="30">
        <v>2397</v>
      </c>
      <c r="H1107" s="32">
        <v>0.10299999999999999</v>
      </c>
      <c r="I1107" s="28">
        <v>0.10892</v>
      </c>
      <c r="J1107" s="28">
        <v>0.10892</v>
      </c>
      <c r="K1107" s="29">
        <v>0.75</v>
      </c>
      <c r="L1107" s="30">
        <v>19</v>
      </c>
      <c r="M1107" s="29">
        <v>0.45455000000000001</v>
      </c>
      <c r="N1107" s="30">
        <v>51</v>
      </c>
      <c r="O1107" s="30">
        <v>36.43</v>
      </c>
      <c r="P1107" s="30">
        <v>6902.66</v>
      </c>
      <c r="Q1107" s="30">
        <v>162.1</v>
      </c>
      <c r="R1107" s="38">
        <v>0.44069000000000003</v>
      </c>
      <c r="S1107" s="32">
        <v>0</v>
      </c>
      <c r="T1107" s="29">
        <v>1.33019</v>
      </c>
      <c r="U1107" s="29">
        <v>-0.68113999999999997</v>
      </c>
      <c r="V1107" s="29">
        <v>0.25490000000000002</v>
      </c>
      <c r="W1107" s="29">
        <v>0.25490000000000002</v>
      </c>
      <c r="X1107" s="30">
        <v>259.17</v>
      </c>
      <c r="Y1107" s="29">
        <v>0.53073000000000004</v>
      </c>
      <c r="Z1107" s="29">
        <v>0.51529000000000003</v>
      </c>
      <c r="AA1107" s="29">
        <v>0.16300000000000001</v>
      </c>
      <c r="AB1107" s="30">
        <v>24</v>
      </c>
      <c r="AC1107" s="29">
        <v>0.23333000000000001</v>
      </c>
      <c r="AD1107" s="30">
        <v>51</v>
      </c>
      <c r="AE1107" s="29">
        <v>0.45097999999999999</v>
      </c>
      <c r="AF1107" s="33">
        <v>1.3120000000000001</v>
      </c>
      <c r="AG1107" s="33">
        <v>1.4750000000000001</v>
      </c>
      <c r="AH1107" s="33">
        <v>1.83</v>
      </c>
      <c r="AI1107" s="33">
        <v>18.811</v>
      </c>
      <c r="AJ1107" s="33">
        <v>3.9</v>
      </c>
      <c r="AK1107" s="34">
        <v>26</v>
      </c>
      <c r="AL1107" s="29">
        <v>1.9609999999999999E-2</v>
      </c>
      <c r="AM1107" s="29">
        <v>0.13725000000000001</v>
      </c>
      <c r="AN1107" s="50">
        <v>185365</v>
      </c>
      <c r="AO1107" s="30">
        <v>548.9</v>
      </c>
      <c r="AP1107" s="29">
        <v>0.56481999999999999</v>
      </c>
      <c r="AQ1107" s="29">
        <v>1</v>
      </c>
      <c r="AR1107" s="29">
        <v>0.31</v>
      </c>
      <c r="AS1107" s="54">
        <v>16</v>
      </c>
      <c r="AT1107" s="29">
        <v>0.46428999999999998</v>
      </c>
      <c r="AU1107" s="29">
        <v>0.47471999999999998</v>
      </c>
      <c r="AV1107" s="54">
        <v>22</v>
      </c>
      <c r="AW1107" s="29">
        <v>0.25</v>
      </c>
    </row>
    <row r="1108" spans="1:49" x14ac:dyDescent="0.2">
      <c r="A1108" s="17" t="str">
        <f t="shared" si="26"/>
        <v>QJHong</v>
      </c>
      <c r="B1108" s="17" t="str">
        <f>IF(AND(OR(NOT(IsForecastDateRestricted),AND(D1108&gt;=StartDate,D1108&lt;=EndDate)),OR(NOT(IsTargetDateRestricted),AND(F1108&gt;=FirstTargetDate,F1108&lt;=EndTargetDate)),
OR(AND(Is1Week,E1108="1 wk ahead inc death"),AND(Is2Week,E1108="2 wk ahead inc death"),AND(Is3Week,E1108="3 wk ahead inc death"),AND(Is4Week,E1108="4 wk ahead inc death")),
OR(NOT(IsActiveModelsOnly),_xlfn.XLOOKUP(C1108,'Model Analyzer'!B$4:B$100,'Model Analyzer'!C$4:C$100))),EvalData!C1108,"NA")</f>
        <v>QJHong</v>
      </c>
      <c r="C1108" s="17" t="s">
        <v>28</v>
      </c>
      <c r="D1108" s="36" t="d">
        <v>2020-08-31</v>
      </c>
      <c r="E1108" s="17" t="s">
        <v>38</v>
      </c>
      <c r="F1108" s="36" t="d">
        <v>2020-09-26</v>
      </c>
      <c r="G1108" s="30">
        <v>-1693</v>
      </c>
      <c r="H1108" s="32">
        <v>-0.08</v>
      </c>
      <c r="I1108" s="28">
        <v>-7.6929999999999998E-2</v>
      </c>
      <c r="J1108" s="28">
        <v>-8.3339999999999997E-2</v>
      </c>
      <c r="K1108" s="29">
        <v>0.9</v>
      </c>
      <c r="L1108" s="30">
        <v>16</v>
      </c>
      <c r="M1108" s="29">
        <v>0.54544999999999999</v>
      </c>
      <c r="O1108" s="30"/>
      <c r="P1108" s="30"/>
      <c r="Q1108" s="30"/>
      <c r="R1108" s="38"/>
    </row>
    <row r="1109" spans="1:49" x14ac:dyDescent="0.2">
      <c r="A1109" s="17" t="str">
        <f t="shared" si="26"/>
        <v>RPI-UW</v>
      </c>
      <c r="B1109" s="17" t="str">
        <f>IF(AND(OR(NOT(IsForecastDateRestricted),AND(D1109&gt;=StartDate,D1109&lt;=EndDate)),OR(NOT(IsTargetDateRestricted),AND(F1109&gt;=FirstTargetDate,F1109&lt;=EndTargetDate)),
OR(AND(Is1Week,E1109="1 wk ahead inc death"),AND(Is2Week,E1109="2 wk ahead inc death"),AND(Is3Week,E1109="3 wk ahead inc death"),AND(Is4Week,E1109="4 wk ahead inc death")),
OR(NOT(IsActiveModelsOnly),_xlfn.XLOOKUP(C1109,'Model Analyzer'!B$4:B$100,'Model Analyzer'!C$4:C$100))),EvalData!C1109,"NA")</f>
        <v>RPI-UW</v>
      </c>
      <c r="C1109" s="17" t="s">
        <v>49</v>
      </c>
      <c r="D1109" s="36" t="d">
        <v>2020-08-31</v>
      </c>
      <c r="E1109" s="17" t="s">
        <v>38</v>
      </c>
      <c r="F1109" s="36" t="d">
        <v>2020-09-26</v>
      </c>
      <c r="G1109" s="30">
        <v>14822</v>
      </c>
      <c r="H1109" s="32">
        <v>0.51500000000000001</v>
      </c>
      <c r="I1109" s="28">
        <v>0.67351000000000005</v>
      </c>
      <c r="J1109" s="28">
        <v>0.67351000000000005</v>
      </c>
      <c r="K1109" s="29">
        <v>0</v>
      </c>
      <c r="L1109" s="30">
        <v>34</v>
      </c>
      <c r="M1109" s="29">
        <v>0</v>
      </c>
      <c r="N1109" s="30">
        <v>30</v>
      </c>
      <c r="O1109" s="30">
        <v>10.41</v>
      </c>
      <c r="P1109" s="30">
        <v>27969.71</v>
      </c>
      <c r="Q1109" s="30">
        <v>566.23</v>
      </c>
      <c r="R1109" s="38">
        <v>0.31474999999999997</v>
      </c>
      <c r="S1109" s="32">
        <v>0.30603999999999998</v>
      </c>
      <c r="T1109" s="29">
        <v>0.71560999999999997</v>
      </c>
      <c r="U1109" s="29">
        <v>0.31919999999999998</v>
      </c>
      <c r="V1109" s="29">
        <v>0.3</v>
      </c>
      <c r="W1109" s="29">
        <v>0.23333000000000001</v>
      </c>
      <c r="X1109" s="30">
        <v>1536.7</v>
      </c>
      <c r="Y1109" s="29">
        <v>0.61160999999999999</v>
      </c>
      <c r="Z1109" s="29">
        <v>0.45007999999999998</v>
      </c>
      <c r="AA1109" s="29">
        <v>5.8000000000000003E-2</v>
      </c>
      <c r="AB1109" s="30">
        <v>30</v>
      </c>
      <c r="AC1109" s="29">
        <v>3.3329999999999999E-2</v>
      </c>
      <c r="AD1109" s="30">
        <v>30</v>
      </c>
      <c r="AE1109" s="29">
        <v>0.66666999999999998</v>
      </c>
      <c r="AF1109" s="33">
        <v>2.2669999999999999</v>
      </c>
      <c r="AG1109" s="33">
        <v>2.5129999999999999</v>
      </c>
      <c r="AH1109" s="33">
        <v>3.294</v>
      </c>
      <c r="AI1109" s="33">
        <v>66.438000000000002</v>
      </c>
      <c r="AJ1109" s="33">
        <v>4.9320000000000004</v>
      </c>
      <c r="AK1109" s="34">
        <v>12.632999999999999</v>
      </c>
      <c r="AL1109" s="29">
        <v>0.13333</v>
      </c>
      <c r="AM1109" s="29">
        <v>6.6669999999999993E-2</v>
      </c>
      <c r="AN1109" s="50">
        <v>243892</v>
      </c>
      <c r="AO1109" s="30">
        <v>183.4</v>
      </c>
      <c r="AP1109" s="29">
        <v>0.43343999999999999</v>
      </c>
      <c r="AQ1109" s="29">
        <v>0.90488999999999997</v>
      </c>
      <c r="AR1109" s="29">
        <v>0.28899999999999998</v>
      </c>
      <c r="AS1109" s="54">
        <v>19</v>
      </c>
      <c r="AT1109" s="29">
        <v>0.35714000000000001</v>
      </c>
      <c r="AU1109" s="29">
        <v>0.40748000000000001</v>
      </c>
      <c r="AV1109" s="54">
        <v>24</v>
      </c>
      <c r="AW1109" s="29">
        <v>0.17857000000000001</v>
      </c>
    </row>
    <row r="1110" spans="1:49" x14ac:dyDescent="0.2">
      <c r="A1110" s="17" t="str">
        <f t="shared" si="26"/>
        <v>STH</v>
      </c>
      <c r="B1110" s="17" t="str">
        <f>IF(AND(OR(NOT(IsForecastDateRestricted),AND(D1110&gt;=StartDate,D1110&lt;=EndDate)),OR(NOT(IsTargetDateRestricted),AND(F1110&gt;=FirstTargetDate,F1110&lt;=EndTargetDate)),
OR(AND(Is1Week,E1110="1 wk ahead inc death"),AND(Is2Week,E1110="2 wk ahead inc death"),AND(Is3Week,E1110="3 wk ahead inc death"),AND(Is4Week,E1110="4 wk ahead inc death")),
OR(NOT(IsActiveModelsOnly),_xlfn.XLOOKUP(C1110,'Model Analyzer'!B$4:B$100,'Model Analyzer'!C$4:C$100))),EvalData!C1110,"NA")</f>
        <v>STH</v>
      </c>
      <c r="C1110" s="17" t="s">
        <v>42</v>
      </c>
      <c r="D1110" s="36" t="d">
        <v>2020-08-31</v>
      </c>
      <c r="E1110" s="17" t="s">
        <v>38</v>
      </c>
      <c r="F1110" s="36" t="d">
        <v>2020-09-26</v>
      </c>
      <c r="G1110" s="30">
        <v>-825</v>
      </c>
      <c r="H1110" s="32">
        <v>-3.7999999999999999E-2</v>
      </c>
      <c r="I1110" s="28">
        <v>-3.7490000000000002E-2</v>
      </c>
      <c r="J1110" s="28">
        <v>-3.8949999999999999E-2</v>
      </c>
      <c r="K1110" s="29">
        <v>1</v>
      </c>
      <c r="L1110" s="30">
        <v>12</v>
      </c>
      <c r="M1110" s="29">
        <v>0.66666999999999998</v>
      </c>
      <c r="O1110" s="30"/>
      <c r="P1110" s="30"/>
      <c r="Q1110" s="30"/>
      <c r="R1110" s="38"/>
    </row>
    <row r="1111" spans="1:49" x14ac:dyDescent="0.2">
      <c r="A1111" s="17" t="str">
        <f t="shared" si="26"/>
        <v>UA</v>
      </c>
      <c r="B1111" s="17" t="str">
        <f>IF(AND(OR(NOT(IsForecastDateRestricted),AND(D1111&gt;=StartDate,D1111&lt;=EndDate)),OR(NOT(IsTargetDateRestricted),AND(F1111&gt;=FirstTargetDate,F1111&lt;=EndTargetDate)),
OR(AND(Is1Week,E1111="1 wk ahead inc death"),AND(Is2Week,E1111="2 wk ahead inc death"),AND(Is3Week,E1111="3 wk ahead inc death"),AND(Is4Week,E1111="4 wk ahead inc death")),
OR(NOT(IsActiveModelsOnly),_xlfn.XLOOKUP(C1111,'Model Analyzer'!B$4:B$100,'Model Analyzer'!C$4:C$100))),EvalData!C1111,"NA")</f>
        <v>UA</v>
      </c>
      <c r="C1111" s="17" t="s">
        <v>29</v>
      </c>
      <c r="D1111" s="36" t="d">
        <v>2020-08-31</v>
      </c>
      <c r="E1111" s="17" t="s">
        <v>38</v>
      </c>
      <c r="F1111" s="36" t="d">
        <v>2020-09-26</v>
      </c>
      <c r="G1111" s="30">
        <v>5211</v>
      </c>
      <c r="H1111" s="32">
        <v>0.21299999999999999</v>
      </c>
      <c r="I1111" s="28">
        <v>0.23679</v>
      </c>
      <c r="J1111" s="28">
        <v>0.23679</v>
      </c>
      <c r="K1111" s="29">
        <v>0.75</v>
      </c>
      <c r="L1111" s="30">
        <v>26</v>
      </c>
      <c r="M1111" s="29">
        <v>0.24242</v>
      </c>
      <c r="N1111" s="30">
        <v>51</v>
      </c>
      <c r="O1111" s="30">
        <v>14.18</v>
      </c>
      <c r="P1111" s="30">
        <v>6056.58</v>
      </c>
      <c r="Q1111" s="30">
        <v>170.16</v>
      </c>
      <c r="R1111" s="38">
        <v>0.30775000000000002</v>
      </c>
      <c r="S1111" s="32">
        <v>0.12803</v>
      </c>
      <c r="T1111" s="29">
        <v>0.60795999999999994</v>
      </c>
      <c r="U1111" s="29">
        <v>0.29238999999999998</v>
      </c>
      <c r="V1111" s="29">
        <v>0.35293999999999998</v>
      </c>
      <c r="W1111" s="29">
        <v>0.19608</v>
      </c>
      <c r="X1111" s="30">
        <v>398.71</v>
      </c>
      <c r="Y1111" s="29">
        <v>0.56133999999999995</v>
      </c>
      <c r="Z1111" s="29">
        <v>0.39953</v>
      </c>
      <c r="AA1111" s="29">
        <v>0.23699999999999999</v>
      </c>
      <c r="AB1111" s="30">
        <v>21</v>
      </c>
      <c r="AC1111" s="29">
        <v>0.33333000000000002</v>
      </c>
      <c r="AD1111" s="30">
        <v>51</v>
      </c>
      <c r="AE1111" s="29">
        <v>0.98038999999999998</v>
      </c>
      <c r="AF1111" s="33">
        <v>2.5110000000000001</v>
      </c>
      <c r="AG1111" s="33">
        <v>3.2349999999999999</v>
      </c>
      <c r="AH1111" s="33">
        <v>4.9139999999999997</v>
      </c>
      <c r="AI1111" s="33">
        <v>8.3689999999999998</v>
      </c>
      <c r="AJ1111" s="33">
        <v>7.9809999999999999</v>
      </c>
      <c r="AK1111" s="34">
        <v>21.667000000000002</v>
      </c>
      <c r="AL1111" s="29">
        <v>0.39216000000000001</v>
      </c>
      <c r="AM1111" s="29">
        <v>0.17646999999999999</v>
      </c>
      <c r="AN1111" s="50">
        <v>39953</v>
      </c>
      <c r="AO1111" s="30">
        <v>149.4</v>
      </c>
      <c r="AP1111" s="29">
        <v>0.33793000000000001</v>
      </c>
      <c r="AQ1111" s="29">
        <v>0.70548</v>
      </c>
      <c r="AR1111" s="29">
        <v>0.433</v>
      </c>
      <c r="AS1111" s="54">
        <v>10</v>
      </c>
      <c r="AT1111" s="29">
        <v>0.67857000000000001</v>
      </c>
      <c r="AU1111" s="29">
        <v>0.91325999999999996</v>
      </c>
      <c r="AV1111" s="54">
        <v>3</v>
      </c>
      <c r="AW1111" s="29">
        <v>0.92857000000000001</v>
      </c>
    </row>
    <row r="1112" spans="1:49" x14ac:dyDescent="0.2">
      <c r="A1112" s="17" t="str">
        <f t="shared" si="26"/>
        <v>UCLA</v>
      </c>
      <c r="B1112" s="17" t="str">
        <f>IF(AND(OR(NOT(IsForecastDateRestricted),AND(D1112&gt;=StartDate,D1112&lt;=EndDate)),OR(NOT(IsTargetDateRestricted),AND(F1112&gt;=FirstTargetDate,F1112&lt;=EndTargetDate)),
OR(AND(Is1Week,E1112="1 wk ahead inc death"),AND(Is2Week,E1112="2 wk ahead inc death"),AND(Is3Week,E1112="3 wk ahead inc death"),AND(Is4Week,E1112="4 wk ahead inc death")),
OR(NOT(IsActiveModelsOnly),_xlfn.XLOOKUP(C1112,'Model Analyzer'!B$4:B$100,'Model Analyzer'!C$4:C$100))),EvalData!C1112,"NA")</f>
        <v>UCLA</v>
      </c>
      <c r="C1112" s="17" t="s">
        <v>30</v>
      </c>
      <c r="D1112" s="36" t="d">
        <v>2020-08-31</v>
      </c>
      <c r="E1112" s="17" t="s">
        <v>38</v>
      </c>
      <c r="F1112" s="36" t="d">
        <v>2020-09-26</v>
      </c>
      <c r="G1112" s="30">
        <v>-523</v>
      </c>
      <c r="H1112" s="32">
        <v>-2.4E-2</v>
      </c>
      <c r="I1112" s="28">
        <v>-2.3769999999999999E-2</v>
      </c>
      <c r="J1112" s="28">
        <v>-2.4340000000000001E-2</v>
      </c>
      <c r="K1112" s="29">
        <v>1</v>
      </c>
      <c r="L1112" s="30">
        <v>6</v>
      </c>
      <c r="M1112" s="29">
        <v>0.84848000000000001</v>
      </c>
      <c r="N1112" s="30">
        <v>51</v>
      </c>
      <c r="O1112" s="30">
        <v>56.28</v>
      </c>
      <c r="P1112" s="30">
        <v>1727.41</v>
      </c>
      <c r="Q1112" s="30">
        <v>91.94</v>
      </c>
      <c r="R1112" s="38">
        <v>0.32305</v>
      </c>
      <c r="S1112" s="32">
        <v>-0.20294000000000001</v>
      </c>
      <c r="T1112" s="29">
        <v>3.1243500000000002</v>
      </c>
      <c r="U1112" s="29">
        <v>-2.8559700000000001</v>
      </c>
      <c r="V1112" s="29">
        <v>0.33333000000000002</v>
      </c>
      <c r="W1112" s="29">
        <v>0.17646999999999999</v>
      </c>
      <c r="X1112" s="30">
        <v>131.72999999999999</v>
      </c>
      <c r="Y1112" s="29">
        <v>0.36434</v>
      </c>
      <c r="Z1112" s="29">
        <v>0.43740000000000001</v>
      </c>
      <c r="AA1112" s="29">
        <v>0.20799999999999999</v>
      </c>
      <c r="AB1112" s="30">
        <v>23</v>
      </c>
      <c r="AC1112" s="29">
        <v>0.26667000000000002</v>
      </c>
      <c r="AD1112" s="30">
        <v>51</v>
      </c>
      <c r="AE1112" s="29">
        <v>0.21568999999999999</v>
      </c>
      <c r="AF1112" s="33">
        <v>1.169</v>
      </c>
      <c r="AG1112" s="33">
        <v>1.228</v>
      </c>
      <c r="AH1112" s="33">
        <v>1.282</v>
      </c>
      <c r="AI1112" s="33">
        <v>5.3159999999999998</v>
      </c>
      <c r="AJ1112" s="33">
        <v>1.431</v>
      </c>
      <c r="AK1112" s="34">
        <v>2.6669999999999998</v>
      </c>
      <c r="AL1112" s="29">
        <v>0</v>
      </c>
      <c r="AM1112" s="29">
        <v>3.9219999999999998E-2</v>
      </c>
      <c r="AN1112" s="50">
        <v>122231</v>
      </c>
      <c r="AO1112" s="30">
        <v>528.29999999999995</v>
      </c>
      <c r="AP1112" s="29">
        <v>0.79690000000000005</v>
      </c>
      <c r="AQ1112" s="29">
        <v>1</v>
      </c>
      <c r="AR1112" s="29">
        <v>0.186</v>
      </c>
      <c r="AS1112" s="54">
        <v>21</v>
      </c>
      <c r="AT1112" s="29">
        <v>0.28571000000000002</v>
      </c>
      <c r="AU1112" s="29">
        <v>0.22703999999999999</v>
      </c>
      <c r="AV1112" s="54">
        <v>27</v>
      </c>
      <c r="AW1112" s="29">
        <v>7.1429999999999993E-2</v>
      </c>
    </row>
    <row r="1113" spans="1:49" x14ac:dyDescent="0.2">
      <c r="A1113" s="17" t="str">
        <f t="shared" si="26"/>
        <v>UCM</v>
      </c>
      <c r="B1113" s="17" t="str">
        <f>IF(AND(OR(NOT(IsForecastDateRestricted),AND(D1113&gt;=StartDate,D1113&lt;=EndDate)),OR(NOT(IsTargetDateRestricted),AND(F1113&gt;=FirstTargetDate,F1113&lt;=EndTargetDate)),
OR(AND(Is1Week,E1113="1 wk ahead inc death"),AND(Is2Week,E1113="2 wk ahead inc death"),AND(Is3Week,E1113="3 wk ahead inc death"),AND(Is4Week,E1113="4 wk ahead inc death")),
OR(NOT(IsActiveModelsOnly),_xlfn.XLOOKUP(C1113,'Model Analyzer'!B$4:B$100,'Model Analyzer'!C$4:C$100))),EvalData!C1113,"NA")</f>
        <v>UCM</v>
      </c>
      <c r="C1113" s="17" t="s">
        <v>48</v>
      </c>
      <c r="D1113" s="36" t="d">
        <v>2020-08-31</v>
      </c>
      <c r="E1113" s="17" t="s">
        <v>38</v>
      </c>
      <c r="F1113" s="36" t="d">
        <v>2020-09-26</v>
      </c>
      <c r="G1113" s="30">
        <v>-3925</v>
      </c>
      <c r="H1113" s="32">
        <v>-0.19600000000000001</v>
      </c>
      <c r="I1113" s="28">
        <v>-0.17835000000000001</v>
      </c>
      <c r="J1113" s="28">
        <v>-0.21707000000000001</v>
      </c>
      <c r="K1113" s="29">
        <v>0.75</v>
      </c>
      <c r="L1113" s="30">
        <v>25</v>
      </c>
      <c r="M1113" s="29">
        <v>0.27272999999999997</v>
      </c>
      <c r="O1113" s="30"/>
      <c r="P1113" s="30"/>
      <c r="Q1113" s="30"/>
      <c r="R1113" s="38"/>
    </row>
    <row r="1114" spans="1:49" x14ac:dyDescent="0.2">
      <c r="A1114" s="17" t="str">
        <f t="shared" si="26"/>
        <v>UGA-CEID</v>
      </c>
      <c r="B1114" s="17" t="str">
        <f>IF(AND(OR(NOT(IsForecastDateRestricted),AND(D1114&gt;=StartDate,D1114&lt;=EndDate)),OR(NOT(IsTargetDateRestricted),AND(F1114&gt;=FirstTargetDate,F1114&lt;=EndTargetDate)),
OR(AND(Is1Week,E1114="1 wk ahead inc death"),AND(Is2Week,E1114="2 wk ahead inc death"),AND(Is3Week,E1114="3 wk ahead inc death"),AND(Is4Week,E1114="4 wk ahead inc death")),
OR(NOT(IsActiveModelsOnly),_xlfn.XLOOKUP(C1114,'Model Analyzer'!B$4:B$100,'Model Analyzer'!C$4:C$100))),EvalData!C1114,"NA")</f>
        <v>UGA-CEID</v>
      </c>
      <c r="C1114" s="17" t="s">
        <v>50</v>
      </c>
      <c r="D1114" s="36" t="d">
        <v>2020-08-31</v>
      </c>
      <c r="E1114" s="17" t="s">
        <v>38</v>
      </c>
      <c r="F1114" s="36" t="d">
        <v>2020-09-26</v>
      </c>
      <c r="G1114" s="30">
        <v>3832</v>
      </c>
      <c r="H1114" s="32">
        <v>0.161</v>
      </c>
      <c r="I1114" s="28">
        <v>0.17413000000000001</v>
      </c>
      <c r="J1114" s="28">
        <v>0.17413000000000001</v>
      </c>
      <c r="K1114" s="29">
        <v>0.75</v>
      </c>
      <c r="L1114" s="30">
        <v>21</v>
      </c>
      <c r="M1114" s="29">
        <v>0.39394000000000001</v>
      </c>
      <c r="N1114" s="30">
        <v>51</v>
      </c>
      <c r="O1114" s="30">
        <v>46.88</v>
      </c>
      <c r="P1114" s="30">
        <v>2763.87</v>
      </c>
      <c r="Q1114" s="30">
        <v>123.24</v>
      </c>
      <c r="R1114" s="38">
        <v>0.28636</v>
      </c>
      <c r="S1114" s="32">
        <v>-1.042E-2</v>
      </c>
      <c r="T1114" s="29">
        <v>0.55598999999999998</v>
      </c>
      <c r="U1114" s="29">
        <v>-0.11037</v>
      </c>
      <c r="V1114" s="29">
        <v>0.39216000000000001</v>
      </c>
      <c r="W1114" s="29">
        <v>0.13725000000000001</v>
      </c>
      <c r="X1114" s="30">
        <v>219.01</v>
      </c>
      <c r="Y1114" s="29">
        <v>0.37986999999999999</v>
      </c>
      <c r="Z1114" s="29">
        <v>0.39523000000000003</v>
      </c>
      <c r="AA1114" s="29">
        <v>0.34699999999999998</v>
      </c>
      <c r="AB1114" s="30">
        <v>15</v>
      </c>
      <c r="AC1114" s="29">
        <v>0.53332999999999997</v>
      </c>
      <c r="AD1114" s="30">
        <v>51</v>
      </c>
      <c r="AE1114" s="29">
        <v>0.90195999999999998</v>
      </c>
      <c r="AF1114" s="33">
        <v>2.4929999999999999</v>
      </c>
      <c r="AG1114" s="33">
        <v>3.1030000000000002</v>
      </c>
      <c r="AH1114" s="33">
        <v>8.2140000000000004</v>
      </c>
      <c r="AI1114" s="33">
        <v>94.41</v>
      </c>
      <c r="AJ1114" s="33">
        <v>74.682000000000002</v>
      </c>
      <c r="AK1114" s="34">
        <v>156</v>
      </c>
      <c r="AL1114" s="29">
        <v>0.13725000000000001</v>
      </c>
      <c r="AM1114" s="29">
        <v>0.47059000000000001</v>
      </c>
      <c r="AN1114" s="50">
        <v>35328</v>
      </c>
      <c r="AO1114" s="30">
        <v>121.2</v>
      </c>
      <c r="AP1114" s="29">
        <v>0.26207000000000003</v>
      </c>
      <c r="AQ1114" s="29">
        <v>0.54713000000000001</v>
      </c>
      <c r="AR1114" s="29">
        <v>0.31</v>
      </c>
      <c r="AS1114" s="54">
        <v>16</v>
      </c>
      <c r="AT1114" s="29">
        <v>0.46428999999999998</v>
      </c>
      <c r="AU1114" s="29">
        <v>0.74434</v>
      </c>
      <c r="AV1114" s="54">
        <v>13</v>
      </c>
      <c r="AW1114" s="29">
        <v>0.57142999999999999</v>
      </c>
    </row>
    <row r="1115" spans="1:49" x14ac:dyDescent="0.2">
      <c r="A1115" s="17" t="str">
        <f t="shared" si="26"/>
        <v>UM</v>
      </c>
      <c r="B1115" s="17" t="str">
        <f>IF(AND(OR(NOT(IsForecastDateRestricted),AND(D1115&gt;=StartDate,D1115&lt;=EndDate)),OR(NOT(IsTargetDateRestricted),AND(F1115&gt;=FirstTargetDate,F1115&lt;=EndTargetDate)),
OR(AND(Is1Week,E1115="1 wk ahead inc death"),AND(Is2Week,E1115="2 wk ahead inc death"),AND(Is3Week,E1115="3 wk ahead inc death"),AND(Is4Week,E1115="4 wk ahead inc death")),
OR(NOT(IsActiveModelsOnly),_xlfn.XLOOKUP(C1115,'Model Analyzer'!B$4:B$100,'Model Analyzer'!C$4:C$100))),EvalData!C1115,"NA")</f>
        <v>UM</v>
      </c>
      <c r="C1115" s="17" t="s">
        <v>31</v>
      </c>
      <c r="D1115" s="36" t="d">
        <v>2020-08-31</v>
      </c>
      <c r="E1115" s="17" t="s">
        <v>38</v>
      </c>
      <c r="F1115" s="36" t="d">
        <v>2020-09-26</v>
      </c>
      <c r="G1115" s="30">
        <v>7659</v>
      </c>
      <c r="H1115" s="32">
        <v>0.29899999999999999</v>
      </c>
      <c r="I1115" s="28">
        <v>0.34803000000000001</v>
      </c>
      <c r="J1115" s="28">
        <v>0.34803000000000001</v>
      </c>
      <c r="K1115" s="29">
        <v>0</v>
      </c>
      <c r="L1115" s="30">
        <v>30</v>
      </c>
      <c r="M1115" s="29">
        <v>0.12121</v>
      </c>
      <c r="N1115" s="30">
        <v>43</v>
      </c>
      <c r="O1115" s="30">
        <v>20.399999999999999</v>
      </c>
      <c r="P1115" s="30">
        <v>3451.87</v>
      </c>
      <c r="Q1115" s="30">
        <v>107.12</v>
      </c>
      <c r="R1115" s="38">
        <v>0.26028000000000001</v>
      </c>
      <c r="S1115" s="32">
        <v>2.247E-2</v>
      </c>
      <c r="T1115" s="29">
        <v>0.90720000000000001</v>
      </c>
      <c r="U1115" s="29">
        <v>0.13771</v>
      </c>
      <c r="V1115" s="29">
        <v>0.37208999999999998</v>
      </c>
      <c r="W1115" s="29">
        <v>0.30232999999999999</v>
      </c>
      <c r="X1115" s="30">
        <v>162.38999999999999</v>
      </c>
      <c r="Y1115" s="29">
        <v>0.68455999999999995</v>
      </c>
      <c r="Z1115" s="29">
        <v>0.46607999999999999</v>
      </c>
      <c r="AA1115" s="29">
        <v>0.249</v>
      </c>
      <c r="AB1115" s="30">
        <v>20</v>
      </c>
      <c r="AC1115" s="29">
        <v>0.36667</v>
      </c>
      <c r="AD1115" s="30">
        <v>43</v>
      </c>
      <c r="AE1115" s="29">
        <v>0.46511999999999998</v>
      </c>
      <c r="AF1115" s="33">
        <v>1.115</v>
      </c>
      <c r="AG1115" s="33">
        <v>1.2949999999999999</v>
      </c>
      <c r="AH1115" s="33">
        <v>2</v>
      </c>
      <c r="AI1115" s="33">
        <v>5.2930000000000001</v>
      </c>
      <c r="AJ1115" s="33">
        <v>5.5220000000000002</v>
      </c>
      <c r="AK1115" s="34">
        <v>12.117000000000001</v>
      </c>
      <c r="AL1115" s="29">
        <v>0.13952999999999999</v>
      </c>
      <c r="AM1115" s="29">
        <v>0.13952999999999999</v>
      </c>
      <c r="AN1115" s="50">
        <v>80742</v>
      </c>
      <c r="AO1115" s="30">
        <v>451.8</v>
      </c>
      <c r="AP1115" s="29">
        <v>0.59687999999999997</v>
      </c>
      <c r="AQ1115" s="29">
        <v>1</v>
      </c>
      <c r="AR1115" s="29">
        <v>0.16500000000000001</v>
      </c>
      <c r="AS1115" s="54">
        <v>22</v>
      </c>
      <c r="AT1115" s="29">
        <v>0.25</v>
      </c>
      <c r="AU1115" s="29">
        <v>0.4128</v>
      </c>
      <c r="AV1115" s="54">
        <v>23</v>
      </c>
      <c r="AW1115" s="29">
        <v>0.21429000000000001</v>
      </c>
    </row>
    <row r="1116" spans="1:49" x14ac:dyDescent="0.2">
      <c r="A1116" s="17" t="str">
        <f t="shared" si="26"/>
        <v>UMass-MB</v>
      </c>
      <c r="B1116" s="17" t="str">
        <f>IF(AND(OR(NOT(IsForecastDateRestricted),AND(D1116&gt;=StartDate,D1116&lt;=EndDate)),OR(NOT(IsTargetDateRestricted),AND(F1116&gt;=FirstTargetDate,F1116&lt;=EndTargetDate)),
OR(AND(Is1Week,E1116="1 wk ahead inc death"),AND(Is2Week,E1116="2 wk ahead inc death"),AND(Is3Week,E1116="3 wk ahead inc death"),AND(Is4Week,E1116="4 wk ahead inc death")),
OR(NOT(IsActiveModelsOnly),_xlfn.XLOOKUP(C1116,'Model Analyzer'!B$4:B$100,'Model Analyzer'!C$4:C$100))),EvalData!C1116,"NA")</f>
        <v>UMass-MB</v>
      </c>
      <c r="C1116" s="17" t="s">
        <v>32</v>
      </c>
      <c r="D1116" s="36" t="d">
        <v>2020-08-31</v>
      </c>
      <c r="E1116" s="17" t="s">
        <v>38</v>
      </c>
      <c r="F1116" s="36" t="d">
        <v>2020-09-26</v>
      </c>
      <c r="G1116" s="30">
        <v>-2934</v>
      </c>
      <c r="H1116" s="32">
        <v>-0.14299999999999999</v>
      </c>
      <c r="I1116" s="28">
        <v>-0.13331999999999999</v>
      </c>
      <c r="J1116" s="28">
        <v>-0.15382999999999999</v>
      </c>
      <c r="K1116" s="29">
        <v>0.75</v>
      </c>
      <c r="L1116" s="30">
        <v>20</v>
      </c>
      <c r="M1116" s="29">
        <v>0.42424000000000001</v>
      </c>
      <c r="N1116" s="30">
        <v>51</v>
      </c>
      <c r="O1116" s="30">
        <v>14.12</v>
      </c>
      <c r="P1116" s="30">
        <v>2859.62</v>
      </c>
      <c r="Q1116" s="30">
        <v>114.65</v>
      </c>
      <c r="R1116" s="38">
        <v>0.25379000000000002</v>
      </c>
      <c r="S1116" s="32">
        <v>-0.21622</v>
      </c>
      <c r="T1116" s="29">
        <v>0.59472000000000003</v>
      </c>
      <c r="U1116" s="29">
        <v>-0.20730000000000001</v>
      </c>
      <c r="V1116" s="29">
        <v>0.37254999999999999</v>
      </c>
      <c r="W1116" s="29">
        <v>0.11765</v>
      </c>
      <c r="X1116" s="30">
        <v>208.84</v>
      </c>
      <c r="Y1116" s="29">
        <v>0.40866999999999998</v>
      </c>
      <c r="Z1116" s="29">
        <v>0.39254</v>
      </c>
      <c r="AA1116" s="29">
        <v>0.39</v>
      </c>
      <c r="AB1116" s="30">
        <v>14</v>
      </c>
      <c r="AC1116" s="29">
        <v>0.56667000000000001</v>
      </c>
      <c r="AD1116" s="30">
        <v>51</v>
      </c>
      <c r="AE1116" s="29">
        <v>0.98038999999999998</v>
      </c>
      <c r="AF1116" s="33">
        <v>4.306</v>
      </c>
      <c r="AG1116" s="33">
        <v>5.01</v>
      </c>
      <c r="AH1116" s="33">
        <v>6.5419999999999998</v>
      </c>
      <c r="AI1116" s="33">
        <v>14.789</v>
      </c>
      <c r="AJ1116" s="33">
        <v>12.526</v>
      </c>
      <c r="AK1116" s="34">
        <v>42</v>
      </c>
      <c r="AL1116" s="29">
        <v>0.56862999999999997</v>
      </c>
      <c r="AM1116" s="29">
        <v>0.27450999999999998</v>
      </c>
      <c r="AN1116" s="50">
        <v>31852</v>
      </c>
      <c r="AO1116" s="30">
        <v>148.4</v>
      </c>
      <c r="AP1116" s="29">
        <v>0.24714</v>
      </c>
      <c r="AQ1116" s="29">
        <v>0.51595000000000002</v>
      </c>
      <c r="AR1116" s="29">
        <v>0.14399999999999999</v>
      </c>
      <c r="AS1116" s="54">
        <v>25</v>
      </c>
      <c r="AT1116" s="29">
        <v>0.14285999999999999</v>
      </c>
      <c r="AU1116" s="29">
        <v>0.76568999999999998</v>
      </c>
      <c r="AV1116" s="54">
        <v>11</v>
      </c>
      <c r="AW1116" s="29">
        <v>0.64285999999999999</v>
      </c>
    </row>
    <row r="1117" spans="1:49" x14ac:dyDescent="0.2">
      <c r="A1117" s="17" t="str">
        <f t="shared" si="26"/>
        <v>USC</v>
      </c>
      <c r="B1117" s="17" t="str">
        <f>IF(AND(OR(NOT(IsForecastDateRestricted),AND(D1117&gt;=StartDate,D1117&lt;=EndDate)),OR(NOT(IsTargetDateRestricted),AND(F1117&gt;=FirstTargetDate,F1117&lt;=EndTargetDate)),
OR(AND(Is1Week,E1117="1 wk ahead inc death"),AND(Is2Week,E1117="2 wk ahead inc death"),AND(Is3Week,E1117="3 wk ahead inc death"),AND(Is4Week,E1117="4 wk ahead inc death")),
OR(NOT(IsActiveModelsOnly),_xlfn.XLOOKUP(C1117,'Model Analyzer'!B$4:B$100,'Model Analyzer'!C$4:C$100))),EvalData!C1117,"NA")</f>
        <v>USC</v>
      </c>
      <c r="C1117" s="17" t="s">
        <v>33</v>
      </c>
      <c r="D1117" s="36" t="d">
        <v>2020-08-31</v>
      </c>
      <c r="E1117" s="17" t="s">
        <v>38</v>
      </c>
      <c r="F1117" s="36" t="d">
        <v>2020-09-26</v>
      </c>
      <c r="G1117" s="30">
        <v>127</v>
      </c>
      <c r="H1117" s="32">
        <v>6.0000000000000001E-3</v>
      </c>
      <c r="I1117" s="28">
        <v>5.77E-3</v>
      </c>
      <c r="J1117" s="28">
        <v>5.77E-3</v>
      </c>
      <c r="K1117" s="29">
        <v>1</v>
      </c>
      <c r="L1117" s="30">
        <v>3</v>
      </c>
      <c r="M1117" s="29">
        <v>0.93938999999999995</v>
      </c>
      <c r="N1117" s="30">
        <v>51</v>
      </c>
      <c r="O1117" s="30">
        <v>40</v>
      </c>
      <c r="P1117" s="30">
        <v>1764.14</v>
      </c>
      <c r="Q1117" s="30">
        <v>92.82</v>
      </c>
      <c r="R1117" s="38">
        <v>0.21462999999999999</v>
      </c>
      <c r="S1117" s="32">
        <v>-6.2050000000000001E-2</v>
      </c>
      <c r="T1117" s="29">
        <v>0.34082000000000001</v>
      </c>
      <c r="U1117" s="29">
        <v>-3.209E-2</v>
      </c>
      <c r="V1117" s="29">
        <v>0.45097999999999999</v>
      </c>
      <c r="W1117" s="29">
        <v>9.8040000000000002E-2</v>
      </c>
      <c r="X1117" s="30">
        <v>193.76</v>
      </c>
      <c r="Y1117" s="29">
        <v>0.29737999999999998</v>
      </c>
      <c r="Z1117" s="29">
        <v>0.30303999999999998</v>
      </c>
      <c r="AA1117" s="29">
        <v>0.442</v>
      </c>
      <c r="AB1117" s="30">
        <v>12</v>
      </c>
      <c r="AC1117" s="29">
        <v>0.63332999999999995</v>
      </c>
    </row>
    <row r="1118" spans="1:49" x14ac:dyDescent="0.2">
      <c r="A1118" s="17" t="str">
        <f t="shared" si="26"/>
        <v>YYG</v>
      </c>
      <c r="B1118" s="17" t="str">
        <f>IF(AND(OR(NOT(IsForecastDateRestricted),AND(D1118&gt;=StartDate,D1118&lt;=EndDate)),OR(NOT(IsTargetDateRestricted),AND(F1118&gt;=FirstTargetDate,F1118&lt;=EndTargetDate)),
OR(AND(Is1Week,E1118="1 wk ahead inc death"),AND(Is2Week,E1118="2 wk ahead inc death"),AND(Is3Week,E1118="3 wk ahead inc death"),AND(Is4Week,E1118="4 wk ahead inc death")),
OR(NOT(IsActiveModelsOnly),_xlfn.XLOOKUP(C1118,'Model Analyzer'!B$4:B$100,'Model Analyzer'!C$4:C$100))),EvalData!C1118,"NA")</f>
        <v>YYG</v>
      </c>
      <c r="C1118" s="17" t="s">
        <v>35</v>
      </c>
      <c r="D1118" s="36" t="d">
        <v>2020-08-31</v>
      </c>
      <c r="E1118" s="17" t="s">
        <v>38</v>
      </c>
      <c r="F1118" s="36" t="d">
        <v>2020-09-26</v>
      </c>
      <c r="G1118" s="30">
        <v>-1779</v>
      </c>
      <c r="H1118" s="32">
        <v>-8.4000000000000005E-2</v>
      </c>
      <c r="I1118" s="28">
        <v>-8.0839999999999995E-2</v>
      </c>
      <c r="J1118" s="28">
        <v>-8.795E-2</v>
      </c>
      <c r="K1118" s="29">
        <v>0.9</v>
      </c>
      <c r="L1118" s="30">
        <v>17</v>
      </c>
      <c r="M1118" s="29">
        <v>0.51515</v>
      </c>
      <c r="N1118" s="30">
        <v>51</v>
      </c>
      <c r="O1118" s="30">
        <v>10.45</v>
      </c>
      <c r="P1118" s="30">
        <v>1262.52</v>
      </c>
      <c r="Q1118" s="30">
        <v>75.88</v>
      </c>
      <c r="R1118" s="38">
        <v>0.17709</v>
      </c>
      <c r="S1118" s="32">
        <v>-0.10317999999999999</v>
      </c>
      <c r="T1118" s="29">
        <v>0.47125</v>
      </c>
      <c r="U1118" s="29">
        <v>3.6549999999999999E-2</v>
      </c>
      <c r="V1118" s="29">
        <v>0.54901999999999995</v>
      </c>
      <c r="W1118" s="29">
        <v>9.8040000000000002E-2</v>
      </c>
      <c r="X1118" s="30">
        <v>145.16</v>
      </c>
      <c r="Y1118" s="29">
        <v>0.4113</v>
      </c>
      <c r="Z1118" s="29">
        <v>0.29338999999999998</v>
      </c>
      <c r="AA1118" s="29">
        <v>0.622</v>
      </c>
      <c r="AB1118" s="30">
        <v>5</v>
      </c>
      <c r="AC1118" s="29">
        <v>0.86667000000000005</v>
      </c>
      <c r="AD1118" s="30">
        <v>51</v>
      </c>
      <c r="AE1118" s="29">
        <v>0.92157</v>
      </c>
      <c r="AF1118" s="33">
        <v>2.6629999999999998</v>
      </c>
      <c r="AG1118" s="33">
        <v>3.077</v>
      </c>
      <c r="AH1118" s="33">
        <v>4.75</v>
      </c>
      <c r="AI1118" s="33">
        <v>26.016999999999999</v>
      </c>
      <c r="AJ1118" s="33">
        <v>24.876000000000001</v>
      </c>
      <c r="AK1118" s="34">
        <v>61</v>
      </c>
      <c r="AL1118" s="29">
        <v>0.13725000000000001</v>
      </c>
      <c r="AM1118" s="29">
        <v>0.37254999999999999</v>
      </c>
      <c r="AN1118" s="50">
        <v>34073</v>
      </c>
      <c r="AO1118" s="30">
        <v>138</v>
      </c>
      <c r="AP1118" s="29">
        <v>0.30257000000000001</v>
      </c>
      <c r="AQ1118" s="29">
        <v>0.63168000000000002</v>
      </c>
      <c r="AR1118" s="29">
        <v>0.433</v>
      </c>
      <c r="AS1118" s="54">
        <v>10</v>
      </c>
      <c r="AT1118" s="29">
        <v>0.67857000000000001</v>
      </c>
      <c r="AU1118" s="29">
        <v>0.83440999999999999</v>
      </c>
      <c r="AV1118" s="54">
        <v>9</v>
      </c>
      <c r="AW1118" s="29">
        <v>0.71428999999999998</v>
      </c>
    </row>
    <row r="1119" spans="1:49" x14ac:dyDescent="0.2">
      <c r="A1119" s="17" t="str">
        <f t="shared" si="26"/>
        <v>Baseline</v>
      </c>
      <c r="B1119" s="17" t="str">
        <f>IF(AND(OR(NOT(IsForecastDateRestricted),AND(D1119&gt;=StartDate,D1119&lt;=EndDate)),OR(NOT(IsTargetDateRestricted),AND(F1119&gt;=FirstTargetDate,F1119&lt;=EndTargetDate)),
OR(AND(Is1Week,E1119="1 wk ahead inc death"),AND(Is2Week,E1119="2 wk ahead inc death"),AND(Is3Week,E1119="3 wk ahead inc death"),AND(Is4Week,E1119="4 wk ahead inc death")),
OR(NOT(IsActiveModelsOnly),_xlfn.XLOOKUP(C1119,'Model Analyzer'!B$4:B$100,'Model Analyzer'!C$4:C$100))),EvalData!C1119,"NA")</f>
        <v>Baseline</v>
      </c>
      <c r="C1119" s="17" t="s">
        <v>12</v>
      </c>
      <c r="D1119" s="36" t="d">
        <v>2020-09-07</v>
      </c>
      <c r="E1119" s="17" t="s">
        <v>11</v>
      </c>
      <c r="F1119" s="36" t="d">
        <v>2020-09-12</v>
      </c>
      <c r="G1119" s="30">
        <v>983</v>
      </c>
      <c r="H1119" s="32">
        <v>0.17499999999999999</v>
      </c>
      <c r="I1119" s="28">
        <v>0.19153999999999999</v>
      </c>
      <c r="J1119" s="28">
        <v>0.19153999999999999</v>
      </c>
      <c r="K1119" s="29">
        <v>0.75</v>
      </c>
      <c r="L1119" s="30">
        <v>27</v>
      </c>
      <c r="M1119" s="29">
        <v>0.23529</v>
      </c>
      <c r="N1119" s="30">
        <v>51</v>
      </c>
      <c r="O1119" s="30">
        <v>17.32</v>
      </c>
      <c r="P1119" s="30">
        <v>870.92</v>
      </c>
      <c r="Q1119" s="30">
        <v>28.27</v>
      </c>
      <c r="R1119" s="38">
        <v>0.29082999999999998</v>
      </c>
      <c r="S1119" s="32">
        <v>0.20066999999999999</v>
      </c>
      <c r="T1119" s="29">
        <v>0.70277000000000001</v>
      </c>
      <c r="U1119" s="29">
        <v>0.38940999999999998</v>
      </c>
      <c r="V1119" s="29">
        <v>0.35293999999999998</v>
      </c>
      <c r="W1119" s="29">
        <v>0.15686</v>
      </c>
      <c r="X1119" s="30">
        <v>54.31</v>
      </c>
      <c r="Y1119" s="29">
        <v>0.65234000000000003</v>
      </c>
      <c r="Z1119" s="29">
        <v>0.40137</v>
      </c>
      <c r="AA1119" s="29">
        <v>0.318</v>
      </c>
      <c r="AB1119" s="30">
        <v>17</v>
      </c>
      <c r="AC1119" s="29">
        <v>0.48387000000000002</v>
      </c>
      <c r="AD1119" s="30">
        <v>51</v>
      </c>
      <c r="AE1119" s="29">
        <v>0.84314</v>
      </c>
      <c r="AF1119" s="33">
        <v>4</v>
      </c>
      <c r="AG1119" s="33">
        <v>4</v>
      </c>
      <c r="AH1119" s="33">
        <v>4</v>
      </c>
      <c r="AI1119" s="33">
        <v>3.9220000000000002</v>
      </c>
      <c r="AJ1119" s="33">
        <v>4</v>
      </c>
      <c r="AK1119" s="34">
        <v>4</v>
      </c>
      <c r="AL1119" s="29">
        <v>0</v>
      </c>
      <c r="AM1119" s="29">
        <v>0</v>
      </c>
      <c r="AN1119" s="50">
        <v>10600</v>
      </c>
      <c r="AO1119" s="30">
        <v>404.5</v>
      </c>
      <c r="AP1119" s="29">
        <v>0.41176000000000001</v>
      </c>
      <c r="AQ1119" s="29">
        <v>0.85963000000000001</v>
      </c>
      <c r="AR1119" s="29">
        <v>0.88800000000000001</v>
      </c>
      <c r="AS1119" s="54">
        <v>2</v>
      </c>
      <c r="AT1119" s="29">
        <v>0.96552000000000004</v>
      </c>
      <c r="AU1119" s="29">
        <v>0.86780999999999997</v>
      </c>
      <c r="AV1119" s="54">
        <v>7</v>
      </c>
      <c r="AW1119" s="29">
        <v>0.79310000000000003</v>
      </c>
    </row>
    <row r="1120" spans="1:49" x14ac:dyDescent="0.2">
      <c r="A1120" s="17" t="str">
        <f t="shared" si="26"/>
        <v>CMU</v>
      </c>
      <c r="B1120" s="17" t="str">
        <f>IF(AND(OR(NOT(IsForecastDateRestricted),AND(D1120&gt;=StartDate,D1120&lt;=EndDate)),OR(NOT(IsTargetDateRestricted),AND(F1120&gt;=FirstTargetDate,F1120&lt;=EndTargetDate)),
OR(AND(Is1Week,E1120="1 wk ahead inc death"),AND(Is2Week,E1120="2 wk ahead inc death"),AND(Is3Week,E1120="3 wk ahead inc death"),AND(Is4Week,E1120="4 wk ahead inc death")),
OR(NOT(IsActiveModelsOnly),_xlfn.XLOOKUP(C1120,'Model Analyzer'!B$4:B$100,'Model Analyzer'!C$4:C$100))),EvalData!C1120,"NA")</f>
        <v>CMU</v>
      </c>
      <c r="C1120" s="17" t="s">
        <v>43</v>
      </c>
      <c r="D1120" s="36" t="d">
        <v>2020-09-07</v>
      </c>
      <c r="E1120" s="17" t="s">
        <v>11</v>
      </c>
      <c r="F1120" s="36" t="d">
        <v>2020-09-12</v>
      </c>
      <c r="G1120" s="30"/>
      <c r="H1120" s="32"/>
      <c r="N1120" s="30">
        <v>49</v>
      </c>
      <c r="O1120" s="30">
        <v>13.81</v>
      </c>
      <c r="P1120" s="30">
        <v>669.14</v>
      </c>
      <c r="Q1120" s="30">
        <v>28.12</v>
      </c>
      <c r="R1120" s="38">
        <v>0.32591999999999999</v>
      </c>
      <c r="S1120" s="32">
        <v>0.13062000000000001</v>
      </c>
      <c r="T1120" s="29">
        <v>0.49492999999999998</v>
      </c>
      <c r="U1120" s="29">
        <v>8.1439999999999999E-2</v>
      </c>
      <c r="V1120" s="29">
        <v>0.40816000000000002</v>
      </c>
      <c r="W1120" s="29">
        <v>0.16327</v>
      </c>
      <c r="X1120" s="30">
        <v>49.69</v>
      </c>
      <c r="Y1120" s="29">
        <v>0.40720000000000001</v>
      </c>
      <c r="Z1120" s="29">
        <v>0.37448999999999999</v>
      </c>
      <c r="AA1120" s="29">
        <v>0.29599999999999999</v>
      </c>
      <c r="AB1120" s="30">
        <v>19</v>
      </c>
      <c r="AC1120" s="29">
        <v>0.41935</v>
      </c>
      <c r="AD1120" s="30">
        <v>49</v>
      </c>
      <c r="AE1120" s="29">
        <v>0.61224000000000001</v>
      </c>
      <c r="AF1120" s="33">
        <v>1.452</v>
      </c>
      <c r="AG1120" s="33">
        <v>1.7</v>
      </c>
      <c r="AH1120" s="33">
        <v>2.3330000000000002</v>
      </c>
      <c r="AI1120" s="33">
        <v>18.189</v>
      </c>
      <c r="AJ1120" s="33">
        <v>4.7779999999999996</v>
      </c>
      <c r="AK1120" s="34">
        <v>35.200000000000003</v>
      </c>
      <c r="AL1120" s="29">
        <v>0.12245</v>
      </c>
      <c r="AM1120" s="29">
        <v>0.14285999999999999</v>
      </c>
      <c r="AN1120" s="50">
        <v>10820</v>
      </c>
      <c r="AO1120" s="30">
        <v>224.3</v>
      </c>
      <c r="AP1120" s="29">
        <v>0.52666999999999997</v>
      </c>
      <c r="AQ1120" s="29">
        <v>1</v>
      </c>
      <c r="AR1120" s="29">
        <v>0.35099999999999998</v>
      </c>
      <c r="AS1120" s="54">
        <v>16</v>
      </c>
      <c r="AT1120" s="29">
        <v>0.48276000000000002</v>
      </c>
      <c r="AU1120" s="29">
        <v>0.61919999999999997</v>
      </c>
      <c r="AV1120" s="54">
        <v>19</v>
      </c>
      <c r="AW1120" s="29">
        <v>0.37930999999999998</v>
      </c>
    </row>
    <row r="1121" spans="1:49" x14ac:dyDescent="0.2">
      <c r="A1121" s="17" t="str">
        <f t="shared" si="26"/>
        <v>Columbia</v>
      </c>
      <c r="B1121" s="17" t="str">
        <f>IF(AND(OR(NOT(IsForecastDateRestricted),AND(D1121&gt;=StartDate,D1121&lt;=EndDate)),OR(NOT(IsTargetDateRestricted),AND(F1121&gt;=FirstTargetDate,F1121&lt;=EndTargetDate)),
OR(AND(Is1Week,E1121="1 wk ahead inc death"),AND(Is2Week,E1121="2 wk ahead inc death"),AND(Is3Week,E1121="3 wk ahead inc death"),AND(Is4Week,E1121="4 wk ahead inc death")),
OR(NOT(IsActiveModelsOnly),_xlfn.XLOOKUP(C1121,'Model Analyzer'!B$4:B$100,'Model Analyzer'!C$4:C$100))),EvalData!C1121,"NA")</f>
        <v>Columbia</v>
      </c>
      <c r="C1121" s="17" t="s">
        <v>13</v>
      </c>
      <c r="D1121" s="36" t="d">
        <v>2020-09-07</v>
      </c>
      <c r="E1121" s="17" t="s">
        <v>11</v>
      </c>
      <c r="F1121" s="36" t="d">
        <v>2020-09-12</v>
      </c>
      <c r="G1121" s="30">
        <v>-547</v>
      </c>
      <c r="H1121" s="32">
        <v>-0.113</v>
      </c>
      <c r="I1121" s="28">
        <v>-0.10659</v>
      </c>
      <c r="J1121" s="28">
        <v>-0.1193</v>
      </c>
      <c r="K1121" s="29">
        <v>0.75</v>
      </c>
      <c r="L1121" s="30">
        <v>20</v>
      </c>
      <c r="M1121" s="29">
        <v>0.44118000000000002</v>
      </c>
      <c r="N1121" s="30">
        <v>51</v>
      </c>
      <c r="O1121" s="30">
        <v>29.41</v>
      </c>
      <c r="P1121" s="30">
        <v>653.45000000000005</v>
      </c>
      <c r="Q1121" s="30">
        <v>27.69</v>
      </c>
      <c r="R1121" s="38">
        <v>0.32045000000000001</v>
      </c>
      <c r="S1121" s="32">
        <v>1.325E-2</v>
      </c>
      <c r="T1121" s="29">
        <v>0.50251999999999997</v>
      </c>
      <c r="U1121" s="29">
        <v>-3.6319999999999998E-2</v>
      </c>
      <c r="V1121" s="29">
        <v>0.33333000000000002</v>
      </c>
      <c r="W1121" s="29">
        <v>0.21568999999999999</v>
      </c>
      <c r="X1121" s="30">
        <v>49.25</v>
      </c>
      <c r="Y1121" s="29">
        <v>0.44322</v>
      </c>
      <c r="Z1121" s="29">
        <v>0.49509999999999998</v>
      </c>
      <c r="AA1121" s="29">
        <v>0.28799999999999998</v>
      </c>
      <c r="AB1121" s="30">
        <v>20</v>
      </c>
      <c r="AC1121" s="29">
        <v>0.3871</v>
      </c>
      <c r="AD1121" s="30">
        <v>51</v>
      </c>
      <c r="AE1121" s="29">
        <v>0.88234999999999997</v>
      </c>
      <c r="AF1121" s="33">
        <v>1.972</v>
      </c>
      <c r="AG1121" s="33">
        <v>3.7090000000000001</v>
      </c>
      <c r="AH1121" s="33">
        <v>5.444</v>
      </c>
      <c r="AI1121" s="33">
        <v>23.571000000000002</v>
      </c>
      <c r="AJ1121" s="33">
        <v>45</v>
      </c>
      <c r="AK1121" s="34">
        <v>76</v>
      </c>
      <c r="AL1121" s="29">
        <v>0.29411999999999999</v>
      </c>
      <c r="AM1121" s="29">
        <v>0.31373000000000001</v>
      </c>
      <c r="AN1121" s="50">
        <v>8202</v>
      </c>
      <c r="AO1121" s="30">
        <v>168.7</v>
      </c>
      <c r="AP1121" s="29">
        <v>0.30823</v>
      </c>
      <c r="AQ1121" s="29">
        <v>0.64349000000000001</v>
      </c>
      <c r="AR1121" s="29">
        <v>0.28899999999999998</v>
      </c>
      <c r="AS1121" s="54">
        <v>20</v>
      </c>
      <c r="AT1121" s="29">
        <v>0.34483000000000003</v>
      </c>
      <c r="AU1121" s="29">
        <v>0.80169999999999997</v>
      </c>
      <c r="AV1121" s="54">
        <v>12</v>
      </c>
      <c r="AW1121" s="29">
        <v>0.62068999999999996</v>
      </c>
    </row>
    <row r="1122" spans="1:49" x14ac:dyDescent="0.2">
      <c r="A1122" s="17" t="str">
        <f t="shared" si="26"/>
        <v>Columbia-UNC</v>
      </c>
      <c r="B1122" s="17" t="str">
        <f>IF(AND(OR(NOT(IsForecastDateRestricted),AND(D1122&gt;=StartDate,D1122&lt;=EndDate)),OR(NOT(IsTargetDateRestricted),AND(F1122&gt;=FirstTargetDate,F1122&lt;=EndTargetDate)),
OR(AND(Is1Week,E1122="1 wk ahead inc death"),AND(Is2Week,E1122="2 wk ahead inc death"),AND(Is3Week,E1122="3 wk ahead inc death"),AND(Is4Week,E1122="4 wk ahead inc death")),
OR(NOT(IsActiveModelsOnly),_xlfn.XLOOKUP(C1122,'Model Analyzer'!B$4:B$100,'Model Analyzer'!C$4:C$100))),EvalData!C1122,"NA")</f>
        <v>Columbia-UNC</v>
      </c>
      <c r="C1122" s="17" t="s">
        <v>14</v>
      </c>
      <c r="D1122" s="36" t="d">
        <v>2020-09-07</v>
      </c>
      <c r="E1122" s="17" t="s">
        <v>11</v>
      </c>
      <c r="F1122" s="36" t="d">
        <v>2020-09-12</v>
      </c>
      <c r="G1122" s="30">
        <v>725</v>
      </c>
      <c r="H1122" s="32">
        <v>0.13200000000000001</v>
      </c>
      <c r="I1122" s="28">
        <v>0.14127000000000001</v>
      </c>
      <c r="J1122" s="28">
        <v>0.14127000000000001</v>
      </c>
      <c r="K1122" s="29">
        <v>0.75</v>
      </c>
      <c r="L1122" s="30">
        <v>23</v>
      </c>
      <c r="M1122" s="29">
        <v>0.35293999999999998</v>
      </c>
      <c r="O1122" s="30"/>
      <c r="P1122" s="30"/>
      <c r="Q1122" s="30"/>
      <c r="R1122" s="38"/>
    </row>
    <row r="1123" spans="1:49" x14ac:dyDescent="0.2">
      <c r="A1123" s="17" t="str">
        <f t="shared" si="26"/>
        <v>CovidComplete</v>
      </c>
      <c r="B1123" s="17" t="str">
        <f>IF(AND(OR(NOT(IsForecastDateRestricted),AND(D1123&gt;=StartDate,D1123&lt;=EndDate)),OR(NOT(IsTargetDateRestricted),AND(F1123&gt;=FirstTargetDate,F1123&lt;=EndTargetDate)),
OR(AND(Is1Week,E1123="1 wk ahead inc death"),AND(Is2Week,E1123="2 wk ahead inc death"),AND(Is3Week,E1123="3 wk ahead inc death"),AND(Is4Week,E1123="4 wk ahead inc death")),
OR(NOT(IsActiveModelsOnly),_xlfn.XLOOKUP(C1123,'Model Analyzer'!B$4:B$100,'Model Analyzer'!C$4:C$100))),EvalData!C1123,"NA")</f>
        <v>CovidComplete</v>
      </c>
      <c r="C1123" s="17" t="s">
        <v>51</v>
      </c>
      <c r="D1123" s="36" t="d">
        <v>2020-09-07</v>
      </c>
      <c r="E1123" s="17" t="s">
        <v>11</v>
      </c>
      <c r="F1123" s="36" t="d">
        <v>2020-09-12</v>
      </c>
      <c r="G1123" s="30">
        <v>129</v>
      </c>
      <c r="H1123" s="32">
        <v>2.5000000000000001E-2</v>
      </c>
      <c r="I1123" s="28">
        <v>2.5139999999999999E-2</v>
      </c>
      <c r="J1123" s="28">
        <v>2.5139999999999999E-2</v>
      </c>
      <c r="K1123" s="29">
        <v>1</v>
      </c>
      <c r="L1123" s="30">
        <v>3</v>
      </c>
      <c r="M1123" s="29">
        <v>0.94118000000000002</v>
      </c>
      <c r="N1123" s="30">
        <v>51</v>
      </c>
      <c r="O1123" s="30">
        <v>12.87</v>
      </c>
      <c r="P1123" s="30">
        <v>452.88</v>
      </c>
      <c r="Q1123" s="30">
        <v>19.47</v>
      </c>
      <c r="R1123" s="38">
        <v>0.20146</v>
      </c>
      <c r="S1123" s="32">
        <v>5.407E-2</v>
      </c>
      <c r="T1123" s="29">
        <v>0.53966000000000003</v>
      </c>
      <c r="U1123" s="29">
        <v>0.22264999999999999</v>
      </c>
      <c r="V1123" s="29">
        <v>0.52941000000000005</v>
      </c>
      <c r="W1123" s="29">
        <v>9.8040000000000002E-2</v>
      </c>
      <c r="X1123" s="30">
        <v>38.71</v>
      </c>
      <c r="Y1123" s="29">
        <v>0.51205999999999996</v>
      </c>
      <c r="Z1123" s="29">
        <v>0.36276000000000003</v>
      </c>
      <c r="AA1123" s="29">
        <v>0.69199999999999995</v>
      </c>
      <c r="AB1123" s="30">
        <v>2</v>
      </c>
      <c r="AC1123" s="29">
        <v>0.96774000000000004</v>
      </c>
      <c r="AD1123" s="30">
        <v>51</v>
      </c>
      <c r="AE1123" s="29">
        <v>0.90195999999999998</v>
      </c>
      <c r="AF1123" s="33">
        <v>3.32</v>
      </c>
      <c r="AG1123" s="33">
        <v>3.347</v>
      </c>
      <c r="AH1123" s="33">
        <v>3.9390000000000001</v>
      </c>
      <c r="AI1123" s="33">
        <v>3.7810000000000001</v>
      </c>
      <c r="AJ1123" s="33">
        <v>4</v>
      </c>
      <c r="AK1123" s="34">
        <v>4.032</v>
      </c>
      <c r="AL1123" s="29">
        <v>3.9219999999999998E-2</v>
      </c>
      <c r="AM1123" s="29">
        <v>0</v>
      </c>
      <c r="AN1123" s="50">
        <v>8140</v>
      </c>
      <c r="AO1123" s="30">
        <v>325.7</v>
      </c>
      <c r="AP1123" s="29">
        <v>0.42842000000000002</v>
      </c>
      <c r="AQ1123" s="29">
        <v>0.89439999999999997</v>
      </c>
      <c r="AR1123" s="29">
        <v>0.90800000000000003</v>
      </c>
      <c r="AS1123" s="54">
        <v>1</v>
      </c>
      <c r="AT1123" s="29">
        <v>1</v>
      </c>
      <c r="AU1123" s="29">
        <v>0.93828</v>
      </c>
      <c r="AV1123" s="54">
        <v>5</v>
      </c>
      <c r="AW1123" s="29">
        <v>0.86207</v>
      </c>
    </row>
    <row r="1124" spans="1:49" x14ac:dyDescent="0.2">
      <c r="A1124" s="17" t="str">
        <f t="shared" si="26"/>
        <v>DDS</v>
      </c>
      <c r="B1124" s="17" t="str">
        <f>IF(AND(OR(NOT(IsForecastDateRestricted),AND(D1124&gt;=StartDate,D1124&lt;=EndDate)),OR(NOT(IsTargetDateRestricted),AND(F1124&gt;=FirstTargetDate,F1124&lt;=EndTargetDate)),
OR(AND(Is1Week,E1124="1 wk ahead inc death"),AND(Is2Week,E1124="2 wk ahead inc death"),AND(Is3Week,E1124="3 wk ahead inc death"),AND(Is4Week,E1124="4 wk ahead inc death")),
OR(NOT(IsActiveModelsOnly),_xlfn.XLOOKUP(C1124,'Model Analyzer'!B$4:B$100,'Model Analyzer'!C$4:C$100))),EvalData!C1124,"NA")</f>
        <v>DDS</v>
      </c>
      <c r="C1124" s="17" t="s">
        <v>44</v>
      </c>
      <c r="D1124" s="36" t="d">
        <v>2020-09-07</v>
      </c>
      <c r="E1124" s="17" t="s">
        <v>11</v>
      </c>
      <c r="F1124" s="36" t="d">
        <v>2020-09-12</v>
      </c>
      <c r="G1124" s="30">
        <v>537</v>
      </c>
      <c r="H1124" s="32">
        <v>0.1</v>
      </c>
      <c r="I1124" s="28">
        <v>0.10464</v>
      </c>
      <c r="J1124" s="28">
        <v>0.10464</v>
      </c>
      <c r="K1124" s="29">
        <v>0.9</v>
      </c>
      <c r="L1124" s="30">
        <v>17</v>
      </c>
      <c r="M1124" s="29">
        <v>0.52941000000000005</v>
      </c>
      <c r="N1124" s="30">
        <v>51</v>
      </c>
      <c r="O1124" s="30">
        <v>14.67</v>
      </c>
      <c r="P1124" s="30">
        <v>620.53</v>
      </c>
      <c r="Q1124" s="30">
        <v>24.25</v>
      </c>
      <c r="R1124" s="38">
        <v>0.27862999999999999</v>
      </c>
      <c r="S1124" s="32">
        <v>9.9210000000000007E-2</v>
      </c>
      <c r="T1124" s="29">
        <v>0.61253999999999997</v>
      </c>
      <c r="U1124" s="29">
        <v>0.32927000000000001</v>
      </c>
      <c r="V1124" s="29">
        <v>0.45097999999999999</v>
      </c>
      <c r="W1124" s="29">
        <v>0.13725000000000001</v>
      </c>
      <c r="X1124" s="30">
        <v>46.17</v>
      </c>
      <c r="Y1124" s="29">
        <v>0.57521</v>
      </c>
      <c r="Z1124" s="29">
        <v>0.36141000000000001</v>
      </c>
      <c r="AA1124" s="29">
        <v>0.47299999999999998</v>
      </c>
      <c r="AB1124" s="30">
        <v>10</v>
      </c>
      <c r="AC1124" s="29">
        <v>0.70967999999999998</v>
      </c>
      <c r="AD1124" s="30">
        <v>51</v>
      </c>
      <c r="AE1124" s="29">
        <v>0.94118000000000002</v>
      </c>
      <c r="AF1124" s="33">
        <v>2.754</v>
      </c>
      <c r="AG1124" s="33">
        <v>3.0790000000000002</v>
      </c>
      <c r="AH1124" s="33">
        <v>3.4380000000000002</v>
      </c>
      <c r="AI1124" s="33">
        <v>5.1849999999999996</v>
      </c>
      <c r="AJ1124" s="33">
        <v>5.048</v>
      </c>
      <c r="AK1124" s="34">
        <v>9.5</v>
      </c>
      <c r="AL1124" s="29">
        <v>0.15686</v>
      </c>
      <c r="AM1124" s="29">
        <v>7.843E-2</v>
      </c>
      <c r="AN1124" s="50">
        <v>6644</v>
      </c>
      <c r="AO1124" s="30">
        <v>125</v>
      </c>
      <c r="AP1124" s="29">
        <v>0.40068999999999999</v>
      </c>
      <c r="AQ1124" s="29">
        <v>0.83650999999999998</v>
      </c>
      <c r="AR1124" s="29">
        <v>0.74299999999999999</v>
      </c>
      <c r="AS1124" s="54">
        <v>3</v>
      </c>
      <c r="AT1124" s="29">
        <v>0.93103000000000002</v>
      </c>
      <c r="AU1124" s="29">
        <v>0.96397999999999995</v>
      </c>
      <c r="AV1124" s="54">
        <v>3</v>
      </c>
      <c r="AW1124" s="29">
        <v>0.93103000000000002</v>
      </c>
    </row>
    <row r="1125" spans="1:49" x14ac:dyDescent="0.2">
      <c r="A1125" s="17" t="str">
        <f t="shared" si="26"/>
        <v>Ensemble</v>
      </c>
      <c r="B1125" s="17" t="str">
        <f>IF(AND(OR(NOT(IsForecastDateRestricted),AND(D1125&gt;=StartDate,D1125&lt;=EndDate)),OR(NOT(IsTargetDateRestricted),AND(F1125&gt;=FirstTargetDate,F1125&lt;=EndTargetDate)),
OR(AND(Is1Week,E1125="1 wk ahead inc death"),AND(Is2Week,E1125="2 wk ahead inc death"),AND(Is3Week,E1125="3 wk ahead inc death"),AND(Is4Week,E1125="4 wk ahead inc death")),
OR(NOT(IsActiveModelsOnly),_xlfn.XLOOKUP(C1125,'Model Analyzer'!B$4:B$100,'Model Analyzer'!C$4:C$100))),EvalData!C1125,"NA")</f>
        <v>Ensemble</v>
      </c>
      <c r="C1125" s="17" t="s">
        <v>15</v>
      </c>
      <c r="D1125" s="36" t="d">
        <v>2020-09-07</v>
      </c>
      <c r="E1125" s="17" t="s">
        <v>11</v>
      </c>
      <c r="F1125" s="36" t="d">
        <v>2020-09-12</v>
      </c>
      <c r="G1125" s="30">
        <v>476</v>
      </c>
      <c r="H1125" s="32">
        <v>8.8999999999999996E-2</v>
      </c>
      <c r="I1125" s="28">
        <v>9.2749999999999999E-2</v>
      </c>
      <c r="J1125" s="28">
        <v>9.2749999999999999E-2</v>
      </c>
      <c r="K1125" s="29">
        <v>0.9</v>
      </c>
      <c r="L1125" s="30">
        <v>15</v>
      </c>
      <c r="M1125" s="29">
        <v>0.58823999999999999</v>
      </c>
      <c r="N1125" s="30">
        <v>51</v>
      </c>
      <c r="O1125" s="30">
        <v>11.77</v>
      </c>
      <c r="P1125" s="30">
        <v>459.91</v>
      </c>
      <c r="Q1125" s="30">
        <v>21.94</v>
      </c>
      <c r="R1125" s="38">
        <v>0.25329000000000002</v>
      </c>
      <c r="S1125" s="32">
        <v>0.13925999999999999</v>
      </c>
      <c r="T1125" s="29">
        <v>0.50914999999999999</v>
      </c>
      <c r="U1125" s="29">
        <v>0.26798</v>
      </c>
      <c r="V1125" s="29">
        <v>0.54901999999999995</v>
      </c>
      <c r="W1125" s="29">
        <v>9.8040000000000002E-2</v>
      </c>
      <c r="X1125" s="30">
        <v>40.19</v>
      </c>
      <c r="Y1125" s="29">
        <v>0.47993000000000002</v>
      </c>
      <c r="Z1125" s="29">
        <v>0.32416</v>
      </c>
      <c r="AA1125" s="29">
        <v>0.56499999999999995</v>
      </c>
      <c r="AB1125" s="30">
        <v>5</v>
      </c>
      <c r="AC1125" s="29">
        <v>0.87097000000000002</v>
      </c>
      <c r="AD1125" s="30">
        <v>51</v>
      </c>
      <c r="AE1125" s="29">
        <v>0.96077999999999997</v>
      </c>
      <c r="AF1125" s="33">
        <v>2.282</v>
      </c>
      <c r="AG1125" s="33">
        <v>2.6960000000000002</v>
      </c>
      <c r="AH1125" s="33">
        <v>3.258</v>
      </c>
      <c r="AI1125" s="33">
        <v>5.2460000000000004</v>
      </c>
      <c r="AJ1125" s="33">
        <v>4.55</v>
      </c>
      <c r="AK1125" s="34">
        <v>12</v>
      </c>
      <c r="AL1125" s="29">
        <v>0.11765</v>
      </c>
      <c r="AM1125" s="29">
        <v>0.13725000000000001</v>
      </c>
      <c r="AN1125" s="50">
        <v>5309</v>
      </c>
      <c r="AO1125" s="30">
        <v>118.1</v>
      </c>
      <c r="AP1125" s="29">
        <v>0.43053000000000002</v>
      </c>
      <c r="AQ1125" s="29">
        <v>0.89880000000000004</v>
      </c>
      <c r="AR1125" s="29">
        <v>0.74299999999999999</v>
      </c>
      <c r="AS1125" s="54">
        <v>3</v>
      </c>
      <c r="AT1125" s="29">
        <v>0.93103000000000002</v>
      </c>
      <c r="AU1125" s="29">
        <v>0.98975999999999997</v>
      </c>
      <c r="AV1125" s="54">
        <v>1</v>
      </c>
      <c r="AW1125" s="29">
        <v>1</v>
      </c>
    </row>
    <row r="1126" spans="1:49" x14ac:dyDescent="0.2">
      <c r="A1126" s="17" t="str">
        <f t="shared" si="26"/>
        <v>ERDC</v>
      </c>
      <c r="B1126" s="17" t="str">
        <f>IF(AND(OR(NOT(IsForecastDateRestricted),AND(D1126&gt;=StartDate,D1126&lt;=EndDate)),OR(NOT(IsTargetDateRestricted),AND(F1126&gt;=FirstTargetDate,F1126&lt;=EndTargetDate)),
OR(AND(Is1Week,E1126="1 wk ahead inc death"),AND(Is2Week,E1126="2 wk ahead inc death"),AND(Is3Week,E1126="3 wk ahead inc death"),AND(Is4Week,E1126="4 wk ahead inc death")),
OR(NOT(IsActiveModelsOnly),_xlfn.XLOOKUP(C1126,'Model Analyzer'!B$4:B$100,'Model Analyzer'!C$4:C$100))),EvalData!C1126,"NA")</f>
        <v>ERDC</v>
      </c>
      <c r="C1126" s="17" t="s">
        <v>16</v>
      </c>
      <c r="D1126" s="36" t="d">
        <v>2020-09-07</v>
      </c>
      <c r="E1126" s="17" t="s">
        <v>11</v>
      </c>
      <c r="F1126" s="36" t="d">
        <v>2020-09-12</v>
      </c>
      <c r="G1126" s="30">
        <v>1895</v>
      </c>
      <c r="H1126" s="32">
        <v>0.314</v>
      </c>
      <c r="I1126" s="28">
        <v>0.36925000000000002</v>
      </c>
      <c r="J1126" s="28">
        <v>0.36925000000000002</v>
      </c>
      <c r="K1126" s="29">
        <v>0</v>
      </c>
      <c r="L1126" s="30">
        <v>32</v>
      </c>
      <c r="M1126" s="29">
        <v>8.8239999999999999E-2</v>
      </c>
      <c r="N1126" s="30">
        <v>51</v>
      </c>
      <c r="O1126" s="30">
        <v>45.41</v>
      </c>
      <c r="P1126" s="30">
        <v>6947.34</v>
      </c>
      <c r="Q1126" s="30">
        <v>59.33</v>
      </c>
      <c r="R1126" s="38">
        <v>0.49742999999999998</v>
      </c>
      <c r="S1126" s="32">
        <v>0.30747999999999998</v>
      </c>
      <c r="T1126" s="29">
        <v>1.5778700000000001</v>
      </c>
      <c r="U1126" s="29">
        <v>1.3880300000000001</v>
      </c>
      <c r="V1126" s="29">
        <v>0.19608</v>
      </c>
      <c r="W1126" s="29">
        <v>0.39216000000000001</v>
      </c>
      <c r="X1126" s="30">
        <v>101.15</v>
      </c>
      <c r="Y1126" s="29">
        <v>1.5834999999999999</v>
      </c>
      <c r="Z1126" s="29">
        <v>0.65790999999999999</v>
      </c>
      <c r="AA1126" s="29">
        <v>0.02</v>
      </c>
      <c r="AB1126" s="30">
        <v>32</v>
      </c>
      <c r="AC1126" s="29">
        <v>0</v>
      </c>
      <c r="AD1126" s="30">
        <v>51</v>
      </c>
      <c r="AE1126" s="29">
        <v>7.843E-2</v>
      </c>
      <c r="AF1126" s="33">
        <v>1.091</v>
      </c>
      <c r="AG1126" s="33">
        <v>1.127</v>
      </c>
      <c r="AH1126" s="33">
        <v>1.1919999999999999</v>
      </c>
      <c r="AI1126" s="33">
        <v>1.2989999999999999</v>
      </c>
      <c r="AJ1126" s="33">
        <v>1.288</v>
      </c>
      <c r="AK1126" s="34">
        <v>1.7330000000000001</v>
      </c>
      <c r="AL1126" s="29">
        <v>0</v>
      </c>
      <c r="AM1126" s="29">
        <v>0</v>
      </c>
      <c r="AN1126" s="50">
        <v>101464</v>
      </c>
      <c r="AO1126" s="30">
        <v>2393.6999999999998</v>
      </c>
      <c r="AP1126" s="29">
        <v>0.88449999999999995</v>
      </c>
      <c r="AQ1126" s="29">
        <v>1</v>
      </c>
      <c r="AR1126" s="29">
        <v>8.3000000000000004E-2</v>
      </c>
      <c r="AS1126" s="54">
        <v>28</v>
      </c>
      <c r="AT1126" s="29">
        <v>6.8970000000000004E-2</v>
      </c>
      <c r="AU1126" s="29">
        <v>8.2559999999999995E-2</v>
      </c>
      <c r="AV1126" s="54">
        <v>30</v>
      </c>
      <c r="AW1126" s="29">
        <v>0</v>
      </c>
    </row>
    <row r="1127" spans="1:49" x14ac:dyDescent="0.2">
      <c r="A1127" s="17" t="str">
        <f t="shared" si="26"/>
        <v>ESG</v>
      </c>
      <c r="B1127" s="17" t="str">
        <f>IF(AND(OR(NOT(IsForecastDateRestricted),AND(D1127&gt;=StartDate,D1127&lt;=EndDate)),OR(NOT(IsTargetDateRestricted),AND(F1127&gt;=FirstTargetDate,F1127&lt;=EndTargetDate)),
OR(AND(Is1Week,E1127="1 wk ahead inc death"),AND(Is2Week,E1127="2 wk ahead inc death"),AND(Is3Week,E1127="3 wk ahead inc death"),AND(Is4Week,E1127="4 wk ahead inc death")),
OR(NOT(IsActiveModelsOnly),_xlfn.XLOOKUP(C1127,'Model Analyzer'!B$4:B$100,'Model Analyzer'!C$4:C$100))),EvalData!C1127,"NA")</f>
        <v>ESG</v>
      </c>
      <c r="C1127" s="17" t="s">
        <v>40</v>
      </c>
      <c r="D1127" s="36" t="d">
        <v>2020-09-07</v>
      </c>
      <c r="E1127" s="17" t="s">
        <v>11</v>
      </c>
      <c r="F1127" s="36" t="d">
        <v>2020-09-12</v>
      </c>
      <c r="G1127" s="30">
        <v>-1416</v>
      </c>
      <c r="H1127" s="32">
        <v>-0.32300000000000001</v>
      </c>
      <c r="I1127" s="28">
        <v>-0.27592</v>
      </c>
      <c r="J1127" s="28">
        <v>-0.38105</v>
      </c>
      <c r="K1127" s="29">
        <v>0</v>
      </c>
      <c r="L1127" s="30">
        <v>33</v>
      </c>
      <c r="M1127" s="29">
        <v>5.8819999999999997E-2</v>
      </c>
      <c r="N1127" s="30">
        <v>51</v>
      </c>
      <c r="O1127" s="30">
        <v>21.77</v>
      </c>
      <c r="P1127" s="30">
        <v>871.07</v>
      </c>
      <c r="Q1127" s="30">
        <v>33.159999999999997</v>
      </c>
      <c r="R1127" s="38">
        <v>0.36858000000000002</v>
      </c>
      <c r="S1127" s="32">
        <v>-0.40547</v>
      </c>
      <c r="T1127" s="29">
        <v>0.85026999999999997</v>
      </c>
      <c r="U1127" s="29">
        <v>-0.31186999999999998</v>
      </c>
      <c r="V1127" s="29">
        <v>0.29411999999999999</v>
      </c>
      <c r="W1127" s="29">
        <v>0.21568999999999999</v>
      </c>
      <c r="X1127" s="30">
        <v>72.760000000000005</v>
      </c>
      <c r="Y1127" s="29">
        <v>0.57062000000000002</v>
      </c>
      <c r="Z1127" s="29">
        <v>0.4909</v>
      </c>
      <c r="AA1127" s="29">
        <v>0.16300000000000001</v>
      </c>
      <c r="AB1127" s="30">
        <v>25</v>
      </c>
      <c r="AC1127" s="29">
        <v>0.22581000000000001</v>
      </c>
      <c r="AD1127" s="30">
        <v>51</v>
      </c>
      <c r="AE1127" s="29">
        <v>0.23529</v>
      </c>
      <c r="AF1127" s="33">
        <v>1.0660000000000001</v>
      </c>
      <c r="AG1127" s="33">
        <v>1.103</v>
      </c>
      <c r="AH1127" s="33">
        <v>1.161</v>
      </c>
      <c r="AI1127" s="33">
        <v>1.42</v>
      </c>
      <c r="AJ1127" s="33">
        <v>1.35</v>
      </c>
      <c r="AK1127" s="34">
        <v>1.667</v>
      </c>
      <c r="AL1127" s="29">
        <v>0</v>
      </c>
      <c r="AM1127" s="29">
        <v>0</v>
      </c>
      <c r="AN1127" s="50">
        <v>59566</v>
      </c>
      <c r="AO1127" s="30">
        <v>868.8</v>
      </c>
      <c r="AP1127" s="29">
        <v>0.86548000000000003</v>
      </c>
      <c r="AQ1127" s="29">
        <v>1</v>
      </c>
      <c r="AR1127" s="29">
        <v>0.248</v>
      </c>
      <c r="AS1127" s="54">
        <v>24</v>
      </c>
      <c r="AT1127" s="29">
        <v>0.2069</v>
      </c>
      <c r="AU1127" s="29">
        <v>0.24768000000000001</v>
      </c>
      <c r="AV1127" s="54">
        <v>28</v>
      </c>
      <c r="AW1127" s="29">
        <v>6.8970000000000004E-2</v>
      </c>
    </row>
    <row r="1128" spans="1:49" x14ac:dyDescent="0.2">
      <c r="A1128" s="17" t="str">
        <f t="shared" si="26"/>
        <v>GT-DeepCOVID</v>
      </c>
      <c r="B1128" s="17" t="str">
        <f>IF(AND(OR(NOT(IsForecastDateRestricted),AND(D1128&gt;=StartDate,D1128&lt;=EndDate)),OR(NOT(IsTargetDateRestricted),AND(F1128&gt;=FirstTargetDate,F1128&lt;=EndTargetDate)),
OR(AND(Is1Week,E1128="1 wk ahead inc death"),AND(Is2Week,E1128="2 wk ahead inc death"),AND(Is3Week,E1128="3 wk ahead inc death"),AND(Is4Week,E1128="4 wk ahead inc death")),
OR(NOT(IsActiveModelsOnly),_xlfn.XLOOKUP(C1128,'Model Analyzer'!B$4:B$100,'Model Analyzer'!C$4:C$100))),EvalData!C1128,"NA")</f>
        <v>GT-DeepCOVID</v>
      </c>
      <c r="C1128" s="17" t="s">
        <v>17</v>
      </c>
      <c r="D1128" s="36" t="d">
        <v>2020-09-07</v>
      </c>
      <c r="E1128" s="17" t="s">
        <v>11</v>
      </c>
      <c r="F1128" s="36" t="d">
        <v>2020-09-12</v>
      </c>
      <c r="G1128" s="30">
        <v>333</v>
      </c>
      <c r="H1128" s="32">
        <v>6.3E-2</v>
      </c>
      <c r="I1128" s="28">
        <v>6.4890000000000003E-2</v>
      </c>
      <c r="J1128" s="28">
        <v>6.4890000000000003E-2</v>
      </c>
      <c r="K1128" s="29">
        <v>0.9</v>
      </c>
      <c r="L1128" s="30">
        <v>10</v>
      </c>
      <c r="M1128" s="29">
        <v>0.73529</v>
      </c>
      <c r="N1128" s="30">
        <v>48</v>
      </c>
      <c r="O1128" s="30">
        <v>21.7</v>
      </c>
      <c r="P1128" s="30">
        <v>1089.33</v>
      </c>
      <c r="Q1128" s="30">
        <v>33.25</v>
      </c>
      <c r="R1128" s="38">
        <v>0.30353999999999998</v>
      </c>
      <c r="S1128" s="32">
        <v>7.4639999999999998E-2</v>
      </c>
      <c r="T1128" s="29">
        <v>0.86497000000000002</v>
      </c>
      <c r="U1128" s="29">
        <v>0.45584000000000002</v>
      </c>
      <c r="V1128" s="29">
        <v>0.35416999999999998</v>
      </c>
      <c r="W1128" s="29">
        <v>0.27083000000000002</v>
      </c>
      <c r="X1128" s="30">
        <v>81.17</v>
      </c>
      <c r="Y1128" s="29">
        <v>0.78720000000000001</v>
      </c>
      <c r="Z1128" s="29">
        <v>0.44136999999999998</v>
      </c>
      <c r="AA1128" s="29">
        <v>0.16</v>
      </c>
      <c r="AB1128" s="30">
        <v>26</v>
      </c>
      <c r="AC1128" s="29">
        <v>0.19355</v>
      </c>
      <c r="AD1128" s="30">
        <v>48</v>
      </c>
      <c r="AE1128" s="29">
        <v>0.85416999999999998</v>
      </c>
      <c r="AF1128" s="33">
        <v>2.3330000000000002</v>
      </c>
      <c r="AG1128" s="33">
        <v>2.9940000000000002</v>
      </c>
      <c r="AH1128" s="33">
        <v>3.93</v>
      </c>
      <c r="AI1128" s="33">
        <v>29.898</v>
      </c>
      <c r="AJ1128" s="33">
        <v>13.077</v>
      </c>
      <c r="AK1128" s="34">
        <v>45</v>
      </c>
      <c r="AL1128" s="29">
        <v>0.1875</v>
      </c>
      <c r="AM1128" s="29">
        <v>0.29166999999999998</v>
      </c>
      <c r="AN1128" s="50">
        <v>22446</v>
      </c>
      <c r="AO1128" s="30">
        <v>208</v>
      </c>
      <c r="AP1128" s="29">
        <v>0.33611999999999997</v>
      </c>
      <c r="AQ1128" s="29">
        <v>0.70172000000000001</v>
      </c>
      <c r="AR1128" s="29">
        <v>0.372</v>
      </c>
      <c r="AS1128" s="54">
        <v>15</v>
      </c>
      <c r="AT1128" s="29">
        <v>0.51724000000000003</v>
      </c>
      <c r="AU1128" s="29">
        <v>0.76249999999999996</v>
      </c>
      <c r="AV1128" s="54">
        <v>14</v>
      </c>
      <c r="AW1128" s="29">
        <v>0.55171999999999999</v>
      </c>
    </row>
    <row r="1129" spans="1:49" x14ac:dyDescent="0.2">
      <c r="A1129" s="17" t="str">
        <f t="shared" si="26"/>
        <v>IHME</v>
      </c>
      <c r="B1129" s="17" t="str">
        <f>IF(AND(OR(NOT(IsForecastDateRestricted),AND(D1129&gt;=StartDate,D1129&lt;=EndDate)),OR(NOT(IsTargetDateRestricted),AND(F1129&gt;=FirstTargetDate,F1129&lt;=EndTargetDate)),
OR(AND(Is1Week,E1129="1 wk ahead inc death"),AND(Is2Week,E1129="2 wk ahead inc death"),AND(Is3Week,E1129="3 wk ahead inc death"),AND(Is4Week,E1129="4 wk ahead inc death")),
OR(NOT(IsActiveModelsOnly),_xlfn.XLOOKUP(C1129,'Model Analyzer'!B$4:B$100,'Model Analyzer'!C$4:C$100))),EvalData!C1129,"NA")</f>
        <v>IHME</v>
      </c>
      <c r="C1129" s="17" t="s">
        <v>18</v>
      </c>
      <c r="D1129" s="36" t="d">
        <v>2020-09-07</v>
      </c>
      <c r="E1129" s="17" t="s">
        <v>11</v>
      </c>
      <c r="F1129" s="36" t="d">
        <v>2020-09-12</v>
      </c>
      <c r="G1129" s="30">
        <v>1032</v>
      </c>
      <c r="H1129" s="32">
        <v>0.183</v>
      </c>
      <c r="I1129" s="28">
        <v>0.20108999999999999</v>
      </c>
      <c r="J1129" s="28">
        <v>0.20108999999999999</v>
      </c>
      <c r="K1129" s="29">
        <v>0.75</v>
      </c>
      <c r="L1129" s="30">
        <v>28</v>
      </c>
      <c r="M1129" s="29">
        <v>0.20588000000000001</v>
      </c>
      <c r="N1129" s="30">
        <v>51</v>
      </c>
      <c r="O1129" s="30">
        <v>18.190000000000001</v>
      </c>
      <c r="P1129" s="30">
        <v>1080.92</v>
      </c>
      <c r="Q1129" s="30">
        <v>33.65</v>
      </c>
      <c r="R1129" s="38">
        <v>0.35260999999999998</v>
      </c>
      <c r="S1129" s="32">
        <v>0.2225</v>
      </c>
      <c r="T1129" s="29">
        <v>0.73690999999999995</v>
      </c>
      <c r="U1129" s="29">
        <v>0.53183000000000002</v>
      </c>
      <c r="V1129" s="29">
        <v>0.35293999999999998</v>
      </c>
      <c r="W1129" s="29">
        <v>0.11765</v>
      </c>
      <c r="X1129" s="30">
        <v>60.78</v>
      </c>
      <c r="Y1129" s="29">
        <v>0.71472999999999998</v>
      </c>
      <c r="Z1129" s="29">
        <v>0.41877999999999999</v>
      </c>
      <c r="AA1129" s="29">
        <v>0.24</v>
      </c>
      <c r="AB1129" s="30">
        <v>22</v>
      </c>
      <c r="AC1129" s="29">
        <v>0.32257999999999998</v>
      </c>
      <c r="AD1129" s="30">
        <v>51</v>
      </c>
      <c r="AE1129" s="29">
        <v>0.78430999999999995</v>
      </c>
      <c r="AF1129" s="33">
        <v>2</v>
      </c>
      <c r="AG1129" s="33">
        <v>2.2069999999999999</v>
      </c>
      <c r="AH1129" s="33">
        <v>2.6579999999999999</v>
      </c>
      <c r="AI1129" s="33">
        <v>3.258</v>
      </c>
      <c r="AJ1129" s="33">
        <v>3.3</v>
      </c>
      <c r="AK1129" s="34">
        <v>4.577</v>
      </c>
      <c r="AL1129" s="29">
        <v>9.8040000000000002E-2</v>
      </c>
      <c r="AM1129" s="29">
        <v>1.9609999999999999E-2</v>
      </c>
      <c r="AN1129" s="50">
        <v>19982</v>
      </c>
      <c r="AO1129" s="30">
        <v>442</v>
      </c>
      <c r="AP1129" s="29">
        <v>0.52781999999999996</v>
      </c>
      <c r="AQ1129" s="29">
        <v>1</v>
      </c>
      <c r="AR1129" s="29">
        <v>0.70199999999999996</v>
      </c>
      <c r="AS1129" s="54">
        <v>6</v>
      </c>
      <c r="AT1129" s="29">
        <v>0.82759000000000005</v>
      </c>
      <c r="AU1129" s="29">
        <v>0.82559000000000005</v>
      </c>
      <c r="AV1129" s="54">
        <v>9</v>
      </c>
      <c r="AW1129" s="29">
        <v>0.72414000000000001</v>
      </c>
    </row>
    <row r="1130" spans="1:49" x14ac:dyDescent="0.2">
      <c r="A1130" s="17" t="str">
        <f t="shared" si="26"/>
        <v>ISU</v>
      </c>
      <c r="B1130" s="17" t="str">
        <f>IF(AND(OR(NOT(IsForecastDateRestricted),AND(D1130&gt;=StartDate,D1130&lt;=EndDate)),OR(NOT(IsTargetDateRestricted),AND(F1130&gt;=FirstTargetDate,F1130&lt;=EndTargetDate)),
OR(AND(Is1Week,E1130="1 wk ahead inc death"),AND(Is2Week,E1130="2 wk ahead inc death"),AND(Is3Week,E1130="3 wk ahead inc death"),AND(Is4Week,E1130="4 wk ahead inc death")),
OR(NOT(IsActiveModelsOnly),_xlfn.XLOOKUP(C1130,'Model Analyzer'!B$4:B$100,'Model Analyzer'!C$4:C$100))),EvalData!C1130,"NA")</f>
        <v>ISU</v>
      </c>
      <c r="C1130" s="17" t="s">
        <v>41</v>
      </c>
      <c r="D1130" s="36" t="d">
        <v>2020-09-07</v>
      </c>
      <c r="E1130" s="17" t="s">
        <v>11</v>
      </c>
      <c r="F1130" s="36" t="d">
        <v>2020-09-12</v>
      </c>
      <c r="G1130" s="30">
        <v>594</v>
      </c>
      <c r="H1130" s="32">
        <v>0.11</v>
      </c>
      <c r="I1130" s="28">
        <v>0.11574</v>
      </c>
      <c r="J1130" s="28">
        <v>0.11574</v>
      </c>
      <c r="K1130" s="29">
        <v>0.75</v>
      </c>
      <c r="L1130" s="30">
        <v>19</v>
      </c>
      <c r="M1130" s="29">
        <v>0.47059000000000001</v>
      </c>
      <c r="N1130" s="30">
        <v>49</v>
      </c>
      <c r="O1130" s="30">
        <v>13.65</v>
      </c>
      <c r="P1130" s="30">
        <v>880.34</v>
      </c>
      <c r="Q1130" s="30">
        <v>27.51</v>
      </c>
      <c r="R1130" s="38">
        <v>0.28784999999999999</v>
      </c>
      <c r="S1130" s="32">
        <v>6.3099999999999996E-3</v>
      </c>
      <c r="T1130" s="29">
        <v>0.59194000000000002</v>
      </c>
      <c r="U1130" s="29">
        <v>0.20934</v>
      </c>
      <c r="V1130" s="29">
        <v>0.36735000000000001</v>
      </c>
      <c r="W1130" s="29">
        <v>0.16327</v>
      </c>
      <c r="X1130" s="30">
        <v>58.75</v>
      </c>
      <c r="Y1130" s="29">
        <v>0.52952999999999995</v>
      </c>
      <c r="Z1130" s="29">
        <v>0.39188000000000001</v>
      </c>
      <c r="AA1130" s="29">
        <v>0.40300000000000002</v>
      </c>
      <c r="AB1130" s="30">
        <v>14</v>
      </c>
      <c r="AC1130" s="29">
        <v>0.58065</v>
      </c>
      <c r="AD1130" s="30">
        <v>49</v>
      </c>
      <c r="AE1130" s="29">
        <v>0.59184000000000003</v>
      </c>
      <c r="AF1130" s="33">
        <v>1.373</v>
      </c>
      <c r="AG1130" s="33">
        <v>1.492</v>
      </c>
      <c r="AH1130" s="33">
        <v>1.8640000000000001</v>
      </c>
      <c r="AI1130" s="33">
        <v>3.1720000000000002</v>
      </c>
      <c r="AJ1130" s="33">
        <v>2.4740000000000002</v>
      </c>
      <c r="AK1130" s="34">
        <v>7.3</v>
      </c>
      <c r="AL1130" s="29">
        <v>8.1629999999999994E-2</v>
      </c>
      <c r="AM1130" s="29">
        <v>6.1219999999999997E-2</v>
      </c>
      <c r="AN1130" s="50">
        <v>27242</v>
      </c>
      <c r="AO1130" s="30">
        <v>256.39999999999998</v>
      </c>
      <c r="AP1130" s="29">
        <v>0.64481999999999995</v>
      </c>
      <c r="AQ1130" s="29">
        <v>1</v>
      </c>
      <c r="AR1130" s="29">
        <v>0.45400000000000001</v>
      </c>
      <c r="AS1130" s="54">
        <v>11</v>
      </c>
      <c r="AT1130" s="29">
        <v>0.65517000000000003</v>
      </c>
      <c r="AU1130" s="29">
        <v>0.59855999999999998</v>
      </c>
      <c r="AV1130" s="54">
        <v>20</v>
      </c>
      <c r="AW1130" s="29">
        <v>0.34483000000000003</v>
      </c>
    </row>
    <row r="1131" spans="1:49" x14ac:dyDescent="0.2">
      <c r="A1131" s="17" t="str">
        <f t="shared" si="26"/>
        <v>JCB</v>
      </c>
      <c r="B1131" s="17" t="str">
        <f>IF(AND(OR(NOT(IsForecastDateRestricted),AND(D1131&gt;=StartDate,D1131&lt;=EndDate)),OR(NOT(IsTargetDateRestricted),AND(F1131&gt;=FirstTargetDate,F1131&lt;=EndTargetDate)),
OR(AND(Is1Week,E1131="1 wk ahead inc death"),AND(Is2Week,E1131="2 wk ahead inc death"),AND(Is3Week,E1131="3 wk ahead inc death"),AND(Is4Week,E1131="4 wk ahead inc death")),
OR(NOT(IsActiveModelsOnly),_xlfn.XLOOKUP(C1131,'Model Analyzer'!B$4:B$100,'Model Analyzer'!C$4:C$100))),EvalData!C1131,"NA")</f>
        <v>JCB</v>
      </c>
      <c r="C1131" s="17" t="s">
        <v>45</v>
      </c>
      <c r="D1131" s="36" t="d">
        <v>2020-09-07</v>
      </c>
      <c r="E1131" s="17" t="s">
        <v>11</v>
      </c>
      <c r="F1131" s="36" t="d">
        <v>2020-09-12</v>
      </c>
      <c r="G1131" s="30">
        <v>386</v>
      </c>
      <c r="H1131" s="32">
        <v>7.2999999999999995E-2</v>
      </c>
      <c r="I1131" s="28">
        <v>7.5209999999999999E-2</v>
      </c>
      <c r="J1131" s="28">
        <v>7.5209999999999999E-2</v>
      </c>
      <c r="K1131" s="29">
        <v>0.9</v>
      </c>
      <c r="L1131" s="30">
        <v>14</v>
      </c>
      <c r="M1131" s="29">
        <v>0.61765000000000003</v>
      </c>
      <c r="N1131" s="30">
        <v>51</v>
      </c>
      <c r="O1131" s="30">
        <v>11.76</v>
      </c>
      <c r="P1131" s="30">
        <v>439.26</v>
      </c>
      <c r="Q1131" s="30">
        <v>22.86</v>
      </c>
      <c r="R1131" s="38">
        <v>0.26243</v>
      </c>
      <c r="S1131" s="32">
        <v>0.15415000000000001</v>
      </c>
      <c r="T1131" s="29">
        <v>0.51022000000000001</v>
      </c>
      <c r="U1131" s="29">
        <v>0.30245</v>
      </c>
      <c r="V1131" s="29">
        <v>0.43136999999999998</v>
      </c>
      <c r="W1131" s="29">
        <v>9.8040000000000002E-2</v>
      </c>
      <c r="X1131" s="30">
        <v>44.5</v>
      </c>
      <c r="Y1131" s="29">
        <v>0.49469999999999997</v>
      </c>
      <c r="Z1131" s="29">
        <v>0.31639</v>
      </c>
      <c r="AA1131" s="29">
        <v>0.52200000000000002</v>
      </c>
      <c r="AB1131" s="30">
        <v>8</v>
      </c>
      <c r="AC1131" s="29">
        <v>0.77419000000000004</v>
      </c>
    </row>
    <row r="1132" spans="1:49" x14ac:dyDescent="0.2">
      <c r="A1132" s="17" t="str">
        <f t="shared" si="26"/>
        <v>JHU-APL</v>
      </c>
      <c r="B1132" s="17" t="str">
        <f>IF(AND(OR(NOT(IsForecastDateRestricted),AND(D1132&gt;=StartDate,D1132&lt;=EndDate)),OR(NOT(IsTargetDateRestricted),AND(F1132&gt;=FirstTargetDate,F1132&lt;=EndTargetDate)),
OR(AND(Is1Week,E1132="1 wk ahead inc death"),AND(Is2Week,E1132="2 wk ahead inc death"),AND(Is3Week,E1132="3 wk ahead inc death"),AND(Is4Week,E1132="4 wk ahead inc death")),
OR(NOT(IsActiveModelsOnly),_xlfn.XLOOKUP(C1132,'Model Analyzer'!B$4:B$100,'Model Analyzer'!C$4:C$100))),EvalData!C1132,"NA")</f>
        <v>JHU-APL</v>
      </c>
      <c r="C1132" s="17" t="s">
        <v>52</v>
      </c>
      <c r="D1132" s="36" t="d">
        <v>2020-09-07</v>
      </c>
      <c r="E1132" s="17" t="s">
        <v>11</v>
      </c>
      <c r="F1132" s="36" t="d">
        <v>2020-09-12</v>
      </c>
      <c r="G1132" s="30">
        <v>1551</v>
      </c>
      <c r="H1132" s="32">
        <v>0.26400000000000001</v>
      </c>
      <c r="I1132" s="28">
        <v>0.30221999999999999</v>
      </c>
      <c r="J1132" s="28">
        <v>0.30221999999999999</v>
      </c>
      <c r="K1132" s="29">
        <v>0</v>
      </c>
      <c r="L1132" s="30">
        <v>31</v>
      </c>
      <c r="M1132" s="29">
        <v>0.11765</v>
      </c>
      <c r="N1132" s="30">
        <v>51</v>
      </c>
      <c r="O1132" s="30">
        <v>62.54</v>
      </c>
      <c r="P1132" s="30">
        <v>6713.27</v>
      </c>
      <c r="Q1132" s="30">
        <v>61.18</v>
      </c>
      <c r="R1132" s="38">
        <v>0.44217000000000001</v>
      </c>
      <c r="S1132" s="32">
        <v>0.41871000000000003</v>
      </c>
      <c r="T1132" s="29">
        <v>1.2731300000000001</v>
      </c>
      <c r="U1132" s="29">
        <v>1.0867199999999999</v>
      </c>
      <c r="V1132" s="29">
        <v>0.29411999999999999</v>
      </c>
      <c r="W1132" s="29">
        <v>0.49020000000000002</v>
      </c>
      <c r="X1132" s="30">
        <v>132.63</v>
      </c>
      <c r="Y1132" s="29">
        <v>1.2871600000000001</v>
      </c>
      <c r="Z1132" s="29">
        <v>0.67047999999999996</v>
      </c>
      <c r="AA1132" s="29">
        <v>3.5000000000000003E-2</v>
      </c>
      <c r="AB1132" s="30">
        <v>31</v>
      </c>
      <c r="AC1132" s="29">
        <v>3.2259999999999997E-2</v>
      </c>
      <c r="AD1132" s="30">
        <v>51</v>
      </c>
      <c r="AE1132" s="29">
        <v>0.37254999999999999</v>
      </c>
      <c r="AF1132" s="33">
        <v>1.577</v>
      </c>
      <c r="AG1132" s="33">
        <v>1.651</v>
      </c>
      <c r="AH1132" s="33">
        <v>1.8</v>
      </c>
      <c r="AI1132" s="33">
        <v>3.6829999999999998</v>
      </c>
      <c r="AJ1132" s="33">
        <v>2.1829999999999998</v>
      </c>
      <c r="AK1132" s="34">
        <v>2.6669999999999998</v>
      </c>
      <c r="AL1132" s="29">
        <v>1.9609999999999999E-2</v>
      </c>
      <c r="AM1132" s="29">
        <v>1.9609999999999999E-2</v>
      </c>
      <c r="AN1132" s="50">
        <v>69347</v>
      </c>
      <c r="AO1132" s="30">
        <v>1352.9</v>
      </c>
      <c r="AP1132" s="29">
        <v>0.66222000000000003</v>
      </c>
      <c r="AQ1132" s="29">
        <v>1</v>
      </c>
      <c r="AR1132" s="29">
        <v>0.35099999999999998</v>
      </c>
      <c r="AS1132" s="54">
        <v>16</v>
      </c>
      <c r="AT1132" s="29">
        <v>0.48276000000000002</v>
      </c>
      <c r="AU1132" s="29">
        <v>0.39216000000000001</v>
      </c>
      <c r="AV1132" s="54">
        <v>26</v>
      </c>
      <c r="AW1132" s="29">
        <v>0.13793</v>
      </c>
    </row>
    <row r="1133" spans="1:49" x14ac:dyDescent="0.2">
      <c r="A1133" s="17" t="str">
        <f t="shared" si="26"/>
        <v>JHU-IDD</v>
      </c>
      <c r="B1133" s="17" t="str">
        <f>IF(AND(OR(NOT(IsForecastDateRestricted),AND(D1133&gt;=StartDate,D1133&lt;=EndDate)),OR(NOT(IsTargetDateRestricted),AND(F1133&gt;=FirstTargetDate,F1133&lt;=EndTargetDate)),
OR(AND(Is1Week,E1133="1 wk ahead inc death"),AND(Is2Week,E1133="2 wk ahead inc death"),AND(Is3Week,E1133="3 wk ahead inc death"),AND(Is4Week,E1133="4 wk ahead inc death")),
OR(NOT(IsActiveModelsOnly),_xlfn.XLOOKUP(C1133,'Model Analyzer'!B$4:B$100,'Model Analyzer'!C$4:C$100))),EvalData!C1133,"NA")</f>
        <v>JHU-IDD</v>
      </c>
      <c r="C1133" s="17" t="s">
        <v>53</v>
      </c>
      <c r="D1133" s="36" t="d">
        <v>2020-09-07</v>
      </c>
      <c r="E1133" s="17" t="s">
        <v>11</v>
      </c>
      <c r="F1133" s="36" t="d">
        <v>2020-09-12</v>
      </c>
      <c r="G1133" s="30">
        <v>1129</v>
      </c>
      <c r="H1133" s="32">
        <v>0.19900000000000001</v>
      </c>
      <c r="I1133" s="28">
        <v>0.21998999999999999</v>
      </c>
      <c r="J1133" s="28">
        <v>0.21998999999999999</v>
      </c>
      <c r="K1133" s="29">
        <v>0.75</v>
      </c>
      <c r="L1133" s="30">
        <v>29</v>
      </c>
      <c r="M1133" s="29">
        <v>0.17646999999999999</v>
      </c>
      <c r="N1133" s="30">
        <v>51</v>
      </c>
      <c r="O1133" s="30">
        <v>30.08</v>
      </c>
      <c r="P1133" s="30">
        <v>1457.15</v>
      </c>
      <c r="Q1133" s="30">
        <v>29.2</v>
      </c>
      <c r="R1133" s="38">
        <v>0.33932000000000001</v>
      </c>
      <c r="S1133" s="32">
        <v>0.28767999999999999</v>
      </c>
      <c r="T1133" s="29">
        <v>1.1044799999999999</v>
      </c>
      <c r="U1133" s="29">
        <v>1.0428200000000001</v>
      </c>
      <c r="V1133" s="29">
        <v>0.33333000000000002</v>
      </c>
      <c r="W1133" s="29">
        <v>0.27450999999999998</v>
      </c>
      <c r="X1133" s="30">
        <v>43.15</v>
      </c>
      <c r="Y1133" s="29">
        <v>1.1363099999999999</v>
      </c>
      <c r="Z1133" s="29">
        <v>0.50832999999999995</v>
      </c>
      <c r="AA1133" s="29">
        <v>5.3999999999999999E-2</v>
      </c>
      <c r="AB1133" s="30">
        <v>29</v>
      </c>
      <c r="AC1133" s="29">
        <v>9.6769999999999995E-2</v>
      </c>
      <c r="AD1133" s="30">
        <v>51</v>
      </c>
      <c r="AE1133" s="29">
        <v>0.96077999999999997</v>
      </c>
      <c r="AF1133" s="33">
        <v>2.7010000000000001</v>
      </c>
      <c r="AG1133" s="33">
        <v>3.278</v>
      </c>
      <c r="AH1133" s="33">
        <v>8.0709999999999997</v>
      </c>
      <c r="AI1133" s="33">
        <v>28.07</v>
      </c>
      <c r="AJ1133" s="33">
        <v>18.545000000000002</v>
      </c>
      <c r="AK1133" s="34">
        <v>52</v>
      </c>
      <c r="AL1133" s="29">
        <v>0.25490000000000002</v>
      </c>
      <c r="AM1133" s="29">
        <v>0.37254999999999999</v>
      </c>
      <c r="AN1133" s="50">
        <v>10352</v>
      </c>
      <c r="AO1133" s="30">
        <v>349.2</v>
      </c>
      <c r="AP1133" s="29">
        <v>0.27028999999999997</v>
      </c>
      <c r="AQ1133" s="29">
        <v>0.56428</v>
      </c>
      <c r="AR1133" s="29">
        <v>0.35099999999999998</v>
      </c>
      <c r="AS1133" s="54">
        <v>16</v>
      </c>
      <c r="AT1133" s="29">
        <v>0.48276000000000002</v>
      </c>
      <c r="AU1133" s="29">
        <v>0.81015000000000004</v>
      </c>
      <c r="AV1133" s="54">
        <v>11</v>
      </c>
      <c r="AW1133" s="29">
        <v>0.65517000000000003</v>
      </c>
    </row>
    <row r="1134" spans="1:49" x14ac:dyDescent="0.2">
      <c r="A1134" s="17" t="str">
        <f t="shared" si="26"/>
        <v>Karlen</v>
      </c>
      <c r="B1134" s="17" t="str">
        <f>IF(AND(OR(NOT(IsForecastDateRestricted),AND(D1134&gt;=StartDate,D1134&lt;=EndDate)),OR(NOT(IsTargetDateRestricted),AND(F1134&gt;=FirstTargetDate,F1134&lt;=EndTargetDate)),
OR(AND(Is1Week,E1134="1 wk ahead inc death"),AND(Is2Week,E1134="2 wk ahead inc death"),AND(Is3Week,E1134="3 wk ahead inc death"),AND(Is4Week,E1134="4 wk ahead inc death")),
OR(NOT(IsActiveModelsOnly),_xlfn.XLOOKUP(C1134,'Model Analyzer'!B$4:B$100,'Model Analyzer'!C$4:C$100))),EvalData!C1134,"NA")</f>
        <v>Karlen</v>
      </c>
      <c r="C1134" s="17" t="s">
        <v>46</v>
      </c>
      <c r="D1134" s="36" t="d">
        <v>2020-09-07</v>
      </c>
      <c r="E1134" s="17" t="s">
        <v>11</v>
      </c>
      <c r="F1134" s="36" t="d">
        <v>2020-09-12</v>
      </c>
      <c r="G1134" s="30">
        <v>289</v>
      </c>
      <c r="H1134" s="32">
        <v>5.5E-2</v>
      </c>
      <c r="I1134" s="28">
        <v>5.6309999999999999E-2</v>
      </c>
      <c r="J1134" s="28">
        <v>5.6309999999999999E-2</v>
      </c>
      <c r="K1134" s="29">
        <v>0.9</v>
      </c>
      <c r="L1134" s="30">
        <v>7</v>
      </c>
      <c r="M1134" s="29">
        <v>0.82352999999999998</v>
      </c>
      <c r="N1134" s="30">
        <v>51</v>
      </c>
      <c r="O1134" s="30">
        <v>15.42</v>
      </c>
      <c r="P1134" s="30">
        <v>508.96</v>
      </c>
      <c r="Q1134" s="30">
        <v>22.04</v>
      </c>
      <c r="R1134" s="38">
        <v>0.23737</v>
      </c>
      <c r="S1134" s="32">
        <v>0.11778</v>
      </c>
      <c r="T1134" s="29">
        <v>0.62504000000000004</v>
      </c>
      <c r="U1134" s="29">
        <v>0.38308999999999999</v>
      </c>
      <c r="V1134" s="29">
        <v>0.50980000000000003</v>
      </c>
      <c r="W1134" s="29">
        <v>0.11765</v>
      </c>
      <c r="X1134" s="30">
        <v>43.04</v>
      </c>
      <c r="Y1134" s="29">
        <v>0.59809999999999997</v>
      </c>
      <c r="Z1134" s="29">
        <v>0.33722999999999997</v>
      </c>
      <c r="AA1134" s="29">
        <v>0.54300000000000004</v>
      </c>
      <c r="AB1134" s="30">
        <v>6</v>
      </c>
      <c r="AC1134" s="29">
        <v>0.83870999999999996</v>
      </c>
      <c r="AD1134" s="30">
        <v>51</v>
      </c>
      <c r="AE1134" s="29">
        <v>0.94118000000000002</v>
      </c>
      <c r="AF1134" s="33">
        <v>1.9810000000000001</v>
      </c>
      <c r="AG1134" s="33">
        <v>2.718</v>
      </c>
      <c r="AH1134" s="33">
        <v>4.1429999999999998</v>
      </c>
      <c r="AI1134" s="33">
        <v>12.372</v>
      </c>
      <c r="AJ1134" s="33">
        <v>6.5</v>
      </c>
      <c r="AK1134" s="34">
        <v>32</v>
      </c>
      <c r="AL1134" s="29">
        <v>0.25490000000000002</v>
      </c>
      <c r="AM1134" s="29">
        <v>0.19608</v>
      </c>
      <c r="AN1134" s="50">
        <v>6791</v>
      </c>
      <c r="AO1134" s="30">
        <v>175.7</v>
      </c>
      <c r="AP1134" s="29">
        <v>0.38446000000000002</v>
      </c>
      <c r="AQ1134" s="29">
        <v>0.80264000000000002</v>
      </c>
      <c r="AR1134" s="29">
        <v>0.51600000000000001</v>
      </c>
      <c r="AS1134" s="54">
        <v>9</v>
      </c>
      <c r="AT1134" s="29">
        <v>0.72414000000000001</v>
      </c>
      <c r="AU1134" s="29">
        <v>0.95176000000000005</v>
      </c>
      <c r="AV1134" s="54">
        <v>4</v>
      </c>
      <c r="AW1134" s="29">
        <v>0.89654999999999996</v>
      </c>
    </row>
    <row r="1135" spans="1:49" x14ac:dyDescent="0.2">
      <c r="A1135" s="17" t="str">
        <f t="shared" si="26"/>
        <v>LANL</v>
      </c>
      <c r="B1135" s="17" t="str">
        <f>IF(AND(OR(NOT(IsForecastDateRestricted),AND(D1135&gt;=StartDate,D1135&lt;=EndDate)),OR(NOT(IsTargetDateRestricted),AND(F1135&gt;=FirstTargetDate,F1135&lt;=EndTargetDate)),
OR(AND(Is1Week,E1135="1 wk ahead inc death"),AND(Is2Week,E1135="2 wk ahead inc death"),AND(Is3Week,E1135="3 wk ahead inc death"),AND(Is4Week,E1135="4 wk ahead inc death")),
OR(NOT(IsActiveModelsOnly),_xlfn.XLOOKUP(C1135,'Model Analyzer'!B$4:B$100,'Model Analyzer'!C$4:C$100))),EvalData!C1135,"NA")</f>
        <v>LANL</v>
      </c>
      <c r="C1135" s="17" t="s">
        <v>20</v>
      </c>
      <c r="D1135" s="36" t="d">
        <v>2020-09-07</v>
      </c>
      <c r="E1135" s="17" t="s">
        <v>11</v>
      </c>
      <c r="F1135" s="36" t="d">
        <v>2020-09-12</v>
      </c>
      <c r="G1135" s="30">
        <v>-1109</v>
      </c>
      <c r="H1135" s="32">
        <v>-0.24299999999999999</v>
      </c>
      <c r="I1135" s="28">
        <v>-0.21609999999999999</v>
      </c>
      <c r="J1135" s="28">
        <v>-0.27566000000000002</v>
      </c>
      <c r="K1135" s="29">
        <v>0.75</v>
      </c>
      <c r="L1135" s="30">
        <v>30</v>
      </c>
      <c r="M1135" s="29">
        <v>0.14706</v>
      </c>
      <c r="N1135" s="30">
        <v>51</v>
      </c>
      <c r="O1135" s="30">
        <v>12.11</v>
      </c>
      <c r="P1135" s="30">
        <v>578.25</v>
      </c>
      <c r="Q1135" s="30">
        <v>27.14</v>
      </c>
      <c r="R1135" s="38">
        <v>0.28198000000000001</v>
      </c>
      <c r="S1135" s="32">
        <v>-0.1128</v>
      </c>
      <c r="T1135" s="29">
        <v>0.51856000000000002</v>
      </c>
      <c r="U1135" s="29">
        <v>-0.21865999999999999</v>
      </c>
      <c r="V1135" s="29">
        <v>0.47059000000000001</v>
      </c>
      <c r="W1135" s="29">
        <v>9.8040000000000002E-2</v>
      </c>
      <c r="X1135" s="30">
        <v>56.14</v>
      </c>
      <c r="Y1135" s="29">
        <v>0.33646999999999999</v>
      </c>
      <c r="Z1135" s="29">
        <v>0.35743999999999998</v>
      </c>
      <c r="AA1135" s="29">
        <v>0.50700000000000001</v>
      </c>
      <c r="AB1135" s="30">
        <v>9</v>
      </c>
      <c r="AC1135" s="29">
        <v>0.74194000000000004</v>
      </c>
      <c r="AD1135" s="30">
        <v>51</v>
      </c>
      <c r="AE1135" s="29">
        <v>0.98038999999999998</v>
      </c>
      <c r="AF1135" s="33">
        <v>4</v>
      </c>
      <c r="AG1135" s="33">
        <v>6.3570000000000002</v>
      </c>
      <c r="AH1135" s="33">
        <v>9.3330000000000002</v>
      </c>
      <c r="AI1135" s="33">
        <v>15.382999999999999</v>
      </c>
      <c r="AJ1135" s="33">
        <v>21</v>
      </c>
      <c r="AK1135" s="34">
        <v>32</v>
      </c>
      <c r="AL1135" s="29">
        <v>0.43136999999999998</v>
      </c>
      <c r="AM1135" s="29">
        <v>0.43136999999999998</v>
      </c>
      <c r="AN1135" s="50">
        <v>7671</v>
      </c>
      <c r="AO1135" s="30">
        <v>171.1</v>
      </c>
      <c r="AP1135" s="29">
        <v>0.20091999999999999</v>
      </c>
      <c r="AQ1135" s="29">
        <v>0.41947000000000001</v>
      </c>
      <c r="AR1135" s="29">
        <v>0.124</v>
      </c>
      <c r="AS1135" s="54">
        <v>26</v>
      </c>
      <c r="AT1135" s="29">
        <v>0.13793</v>
      </c>
      <c r="AU1135" s="29">
        <v>0.66298000000000001</v>
      </c>
      <c r="AV1135" s="54">
        <v>18</v>
      </c>
      <c r="AW1135" s="29">
        <v>0.41378999999999999</v>
      </c>
    </row>
    <row r="1136" spans="1:49" x14ac:dyDescent="0.2">
      <c r="A1136" s="17" t="str">
        <f t="shared" si="26"/>
        <v>LNQ</v>
      </c>
      <c r="B1136" s="17" t="str">
        <f>IF(AND(OR(NOT(IsForecastDateRestricted),AND(D1136&gt;=StartDate,D1136&lt;=EndDate)),OR(NOT(IsTargetDateRestricted),AND(F1136&gt;=FirstTargetDate,F1136&lt;=EndTargetDate)),
OR(AND(Is1Week,E1136="1 wk ahead inc death"),AND(Is2Week,E1136="2 wk ahead inc death"),AND(Is3Week,E1136="3 wk ahead inc death"),AND(Is4Week,E1136="4 wk ahead inc death")),
OR(NOT(IsActiveModelsOnly),_xlfn.XLOOKUP(C1136,'Model Analyzer'!B$4:B$100,'Model Analyzer'!C$4:C$100))),EvalData!C1136,"NA")</f>
        <v>LNQ</v>
      </c>
      <c r="C1136" s="17" t="s">
        <v>47</v>
      </c>
      <c r="D1136" s="36" t="d">
        <v>2020-09-07</v>
      </c>
      <c r="E1136" s="17" t="s">
        <v>11</v>
      </c>
      <c r="F1136" s="36" t="d">
        <v>2020-09-12</v>
      </c>
      <c r="G1136" s="30">
        <v>372</v>
      </c>
      <c r="H1136" s="32">
        <v>7.0000000000000007E-2</v>
      </c>
      <c r="I1136" s="28">
        <v>7.2489999999999999E-2</v>
      </c>
      <c r="J1136" s="28">
        <v>7.2489999999999999E-2</v>
      </c>
      <c r="K1136" s="29">
        <v>0.9</v>
      </c>
      <c r="L1136" s="30">
        <v>13</v>
      </c>
      <c r="M1136" s="29">
        <v>0.64705999999999997</v>
      </c>
      <c r="N1136" s="30">
        <v>51</v>
      </c>
      <c r="O1136" s="30">
        <v>14.89</v>
      </c>
      <c r="P1136" s="30">
        <v>436.73</v>
      </c>
      <c r="Q1136" s="30">
        <v>19.37</v>
      </c>
      <c r="R1136" s="38">
        <v>0.23114999999999999</v>
      </c>
      <c r="S1136" s="32">
        <v>0</v>
      </c>
      <c r="T1136" s="29">
        <v>0.56140000000000001</v>
      </c>
      <c r="U1136" s="29">
        <v>-0.24507000000000001</v>
      </c>
      <c r="V1136" s="29">
        <v>0.58823999999999999</v>
      </c>
      <c r="W1136" s="29">
        <v>0.13725000000000001</v>
      </c>
      <c r="X1136" s="30">
        <v>40.18</v>
      </c>
      <c r="Y1136" s="29">
        <v>0.32379000000000002</v>
      </c>
      <c r="Z1136" s="29">
        <v>0.35077000000000003</v>
      </c>
      <c r="AA1136" s="29">
        <v>0.66500000000000004</v>
      </c>
      <c r="AB1136" s="30">
        <v>3</v>
      </c>
      <c r="AC1136" s="29">
        <v>0.93547999999999998</v>
      </c>
      <c r="AD1136" s="30">
        <v>51</v>
      </c>
      <c r="AE1136" s="29">
        <v>1</v>
      </c>
      <c r="AF1136" s="33">
        <v>6.5330000000000004</v>
      </c>
      <c r="AG1136" s="33">
        <v>10.909000000000001</v>
      </c>
      <c r="AH1136" s="33">
        <v>16.600000000000001</v>
      </c>
      <c r="AI1136" s="33">
        <v>31.300999999999998</v>
      </c>
      <c r="AJ1136" s="33">
        <v>45.5</v>
      </c>
      <c r="AK1136" s="34">
        <v>71.667000000000002</v>
      </c>
      <c r="AL1136" s="29">
        <v>0.23529</v>
      </c>
      <c r="AM1136" s="29">
        <v>0.74509999999999998</v>
      </c>
      <c r="AN1136" s="50">
        <v>10108</v>
      </c>
      <c r="AO1136" s="30">
        <v>241.8</v>
      </c>
      <c r="AP1136" s="29">
        <v>0.12383</v>
      </c>
      <c r="AQ1136" s="29">
        <v>0.25851000000000002</v>
      </c>
      <c r="AR1136" s="29">
        <v>2.1000000000000001E-2</v>
      </c>
      <c r="AS1136" s="54">
        <v>29</v>
      </c>
      <c r="AT1136" s="29">
        <v>3.4479999999999997E-2</v>
      </c>
      <c r="AU1136" s="29">
        <v>0.45018999999999998</v>
      </c>
      <c r="AV1136" s="54">
        <v>24</v>
      </c>
      <c r="AW1136" s="29">
        <v>0.2069</v>
      </c>
    </row>
    <row r="1137" spans="1:49" x14ac:dyDescent="0.2">
      <c r="A1137" s="17" t="str">
        <f t="shared" si="26"/>
        <v>LSHTM</v>
      </c>
      <c r="B1137" s="17" t="str">
        <f>IF(AND(OR(NOT(IsForecastDateRestricted),AND(D1137&gt;=StartDate,D1137&lt;=EndDate)),OR(NOT(IsTargetDateRestricted),AND(F1137&gt;=FirstTargetDate,F1137&lt;=EndTargetDate)),
OR(AND(Is1Week,E1137="1 wk ahead inc death"),AND(Is2Week,E1137="2 wk ahead inc death"),AND(Is3Week,E1137="3 wk ahead inc death"),AND(Is4Week,E1137="4 wk ahead inc death")),
OR(NOT(IsActiveModelsOnly),_xlfn.XLOOKUP(C1137,'Model Analyzer'!B$4:B$100,'Model Analyzer'!C$4:C$100))),EvalData!C1137,"NA")</f>
        <v>LSHTM</v>
      </c>
      <c r="C1137" s="17" t="s">
        <v>21</v>
      </c>
      <c r="D1137" s="36" t="d">
        <v>2020-09-07</v>
      </c>
      <c r="E1137" s="17" t="s">
        <v>11</v>
      </c>
      <c r="F1137" s="36" t="d">
        <v>2020-09-12</v>
      </c>
      <c r="G1137" s="30">
        <v>329</v>
      </c>
      <c r="H1137" s="32">
        <v>6.2E-2</v>
      </c>
      <c r="I1137" s="28">
        <v>6.411E-2</v>
      </c>
      <c r="J1137" s="28">
        <v>6.411E-2</v>
      </c>
      <c r="K1137" s="29">
        <v>0.9</v>
      </c>
      <c r="L1137" s="30">
        <v>9</v>
      </c>
      <c r="M1137" s="29">
        <v>0.76471</v>
      </c>
      <c r="N1137" s="30">
        <v>46</v>
      </c>
      <c r="O1137" s="30">
        <v>14.46</v>
      </c>
      <c r="P1137" s="30">
        <v>554.61</v>
      </c>
      <c r="Q1137" s="30">
        <v>27.09</v>
      </c>
      <c r="R1137" s="38">
        <v>0.22195000000000001</v>
      </c>
      <c r="S1137" s="32">
        <v>8.6139999999999994E-2</v>
      </c>
      <c r="T1137" s="29">
        <v>0.63688</v>
      </c>
      <c r="U1137" s="29">
        <v>0.22303000000000001</v>
      </c>
      <c r="V1137" s="29">
        <v>0.5</v>
      </c>
      <c r="W1137" s="29">
        <v>0.1087</v>
      </c>
      <c r="X1137" s="30">
        <v>51.65</v>
      </c>
      <c r="Y1137" s="29">
        <v>0.54920000000000002</v>
      </c>
      <c r="Z1137" s="29">
        <v>0.34803000000000001</v>
      </c>
      <c r="AA1137" s="29">
        <v>0.44500000000000001</v>
      </c>
      <c r="AB1137" s="30">
        <v>12</v>
      </c>
      <c r="AC1137" s="29">
        <v>0.64515999999999996</v>
      </c>
      <c r="AD1137" s="30">
        <v>46</v>
      </c>
      <c r="AE1137" s="29">
        <v>0.95652000000000004</v>
      </c>
      <c r="AF1137" s="33">
        <v>2.6509999999999998</v>
      </c>
      <c r="AG1137" s="33">
        <v>3.3820000000000001</v>
      </c>
      <c r="AH1137" s="33">
        <v>10.211</v>
      </c>
      <c r="AI1137" s="33">
        <v>45.695999999999998</v>
      </c>
      <c r="AJ1137" s="33">
        <v>39.515000000000001</v>
      </c>
      <c r="AK1137" s="34">
        <v>125</v>
      </c>
      <c r="AL1137" s="29">
        <v>0.17391000000000001</v>
      </c>
      <c r="AM1137" s="29">
        <v>0.47826000000000002</v>
      </c>
      <c r="AN1137" s="50">
        <v>9611</v>
      </c>
      <c r="AO1137" s="30">
        <v>148</v>
      </c>
      <c r="AP1137" s="29">
        <v>0.26163999999999998</v>
      </c>
      <c r="AQ1137" s="29">
        <v>0.54622000000000004</v>
      </c>
      <c r="AR1137" s="29">
        <v>0.28899999999999998</v>
      </c>
      <c r="AS1137" s="54">
        <v>20</v>
      </c>
      <c r="AT1137" s="29">
        <v>0.34483000000000003</v>
      </c>
      <c r="AU1137" s="29">
        <v>0.71623999999999999</v>
      </c>
      <c r="AV1137" s="54">
        <v>17</v>
      </c>
      <c r="AW1137" s="29">
        <v>0.44828000000000001</v>
      </c>
    </row>
    <row r="1138" spans="1:49" x14ac:dyDescent="0.2">
      <c r="A1138" s="17" t="str">
        <f t="shared" si="26"/>
        <v>MIT-CovAlliance</v>
      </c>
      <c r="B1138" s="17" t="str">
        <f>IF(AND(OR(NOT(IsForecastDateRestricted),AND(D1138&gt;=StartDate,D1138&lt;=EndDate)),OR(NOT(IsTargetDateRestricted),AND(F1138&gt;=FirstTargetDate,F1138&lt;=EndTargetDate)),
OR(AND(Is1Week,E1138="1 wk ahead inc death"),AND(Is2Week,E1138="2 wk ahead inc death"),AND(Is3Week,E1138="3 wk ahead inc death"),AND(Is4Week,E1138="4 wk ahead inc death")),
OR(NOT(IsActiveModelsOnly),_xlfn.XLOOKUP(C1138,'Model Analyzer'!B$4:B$100,'Model Analyzer'!C$4:C$100))),EvalData!C1138,"NA")</f>
        <v>MIT-CovAlliance</v>
      </c>
      <c r="C1138" s="17" t="s">
        <v>22</v>
      </c>
      <c r="D1138" s="36" t="d">
        <v>2020-09-07</v>
      </c>
      <c r="E1138" s="17" t="s">
        <v>11</v>
      </c>
      <c r="F1138" s="36" t="d">
        <v>2020-09-12</v>
      </c>
      <c r="G1138" s="30">
        <v>242</v>
      </c>
      <c r="H1138" s="32">
        <v>4.5999999999999999E-2</v>
      </c>
      <c r="I1138" s="28">
        <v>4.7160000000000001E-2</v>
      </c>
      <c r="J1138" s="28">
        <v>4.7160000000000001E-2</v>
      </c>
      <c r="K1138" s="29">
        <v>1</v>
      </c>
      <c r="L1138" s="30">
        <v>5</v>
      </c>
      <c r="M1138" s="29">
        <v>0.88234999999999997</v>
      </c>
      <c r="N1138" s="30">
        <v>51</v>
      </c>
      <c r="O1138" s="30">
        <v>23.95</v>
      </c>
      <c r="P1138" s="30">
        <v>1499.34</v>
      </c>
      <c r="Q1138" s="30">
        <v>28.39</v>
      </c>
      <c r="R1138" s="38">
        <v>0.26512999999999998</v>
      </c>
      <c r="S1138" s="32">
        <v>1.325E-2</v>
      </c>
      <c r="T1138" s="29">
        <v>0.94079000000000002</v>
      </c>
      <c r="U1138" s="29">
        <v>0.50078999999999996</v>
      </c>
      <c r="V1138" s="29">
        <v>0.39216000000000001</v>
      </c>
      <c r="W1138" s="29">
        <v>0.19608</v>
      </c>
      <c r="X1138" s="30">
        <v>60.6</v>
      </c>
      <c r="Y1138" s="29">
        <v>0.88800000000000001</v>
      </c>
      <c r="Z1138" s="29">
        <v>0.45227000000000001</v>
      </c>
      <c r="AA1138" s="29">
        <v>0.32</v>
      </c>
      <c r="AB1138" s="30">
        <v>16</v>
      </c>
      <c r="AC1138" s="29">
        <v>0.51612999999999998</v>
      </c>
      <c r="AD1138" s="30">
        <v>51</v>
      </c>
      <c r="AE1138" s="29">
        <v>0.94118000000000002</v>
      </c>
      <c r="AF1138" s="33">
        <v>15.037000000000001</v>
      </c>
      <c r="AG1138" s="33">
        <v>15.211</v>
      </c>
      <c r="AH1138" s="33">
        <v>15.476000000000001</v>
      </c>
      <c r="AI1138" s="33">
        <v>16.943000000000001</v>
      </c>
      <c r="AJ1138" s="33">
        <v>16.882999999999999</v>
      </c>
      <c r="AK1138" s="34">
        <v>23</v>
      </c>
      <c r="AL1138" s="29">
        <v>1.9609999999999999E-2</v>
      </c>
      <c r="AM1138" s="29">
        <v>0.92157</v>
      </c>
      <c r="AN1138" s="50">
        <v>20851</v>
      </c>
      <c r="AO1138" s="30">
        <v>477.4</v>
      </c>
      <c r="AP1138" s="29">
        <v>0.11666</v>
      </c>
      <c r="AQ1138" s="29">
        <v>0.24356</v>
      </c>
      <c r="AR1138" s="29">
        <v>0</v>
      </c>
      <c r="AS1138" s="54">
        <v>30</v>
      </c>
      <c r="AT1138" s="29">
        <v>0</v>
      </c>
      <c r="AU1138" s="29">
        <v>0.41850999999999999</v>
      </c>
      <c r="AV1138" s="54">
        <v>25</v>
      </c>
      <c r="AW1138" s="29">
        <v>0.17241000000000001</v>
      </c>
    </row>
    <row r="1139" spans="1:49" x14ac:dyDescent="0.2">
      <c r="A1139" s="17" t="str">
        <f t="shared" si="26"/>
        <v>MOBS</v>
      </c>
      <c r="B1139" s="17" t="str">
        <f>IF(AND(OR(NOT(IsForecastDateRestricted),AND(D1139&gt;=StartDate,D1139&lt;=EndDate)),OR(NOT(IsTargetDateRestricted),AND(F1139&gt;=FirstTargetDate,F1139&lt;=EndTargetDate)),
OR(AND(Is1Week,E1139="1 wk ahead inc death"),AND(Is2Week,E1139="2 wk ahead inc death"),AND(Is3Week,E1139="3 wk ahead inc death"),AND(Is4Week,E1139="4 wk ahead inc death")),
OR(NOT(IsActiveModelsOnly),_xlfn.XLOOKUP(C1139,'Model Analyzer'!B$4:B$100,'Model Analyzer'!C$4:C$100))),EvalData!C1139,"NA")</f>
        <v>MOBS</v>
      </c>
      <c r="C1139" s="17" t="s">
        <v>24</v>
      </c>
      <c r="D1139" s="36" t="d">
        <v>2020-09-07</v>
      </c>
      <c r="E1139" s="17" t="s">
        <v>11</v>
      </c>
      <c r="F1139" s="36" t="d">
        <v>2020-09-12</v>
      </c>
      <c r="G1139" s="30">
        <v>51</v>
      </c>
      <c r="H1139" s="32">
        <v>0.01</v>
      </c>
      <c r="I1139" s="28">
        <v>9.9399999999999992E-3</v>
      </c>
      <c r="J1139" s="28">
        <v>9.9399999999999992E-3</v>
      </c>
      <c r="K1139" s="29">
        <v>1</v>
      </c>
      <c r="L1139" s="30">
        <v>1</v>
      </c>
      <c r="M1139" s="29">
        <v>1</v>
      </c>
      <c r="N1139" s="30">
        <v>50</v>
      </c>
      <c r="O1139" s="30">
        <v>13.22</v>
      </c>
      <c r="P1139" s="30">
        <v>826.67</v>
      </c>
      <c r="Q1139" s="30">
        <v>23.7</v>
      </c>
      <c r="R1139" s="38">
        <v>0.24085999999999999</v>
      </c>
      <c r="S1139" s="32">
        <v>3.4529999999999998E-2</v>
      </c>
      <c r="T1139" s="29">
        <v>0.55822000000000005</v>
      </c>
      <c r="U1139" s="29">
        <v>0.31318000000000001</v>
      </c>
      <c r="V1139" s="29">
        <v>0.42</v>
      </c>
      <c r="W1139" s="29">
        <v>0.12</v>
      </c>
      <c r="X1139" s="30">
        <v>50.01</v>
      </c>
      <c r="Y1139" s="29">
        <v>0.53417000000000003</v>
      </c>
      <c r="Z1139" s="29">
        <v>0.34655000000000002</v>
      </c>
      <c r="AA1139" s="29">
        <v>0.52800000000000002</v>
      </c>
      <c r="AB1139" s="30">
        <v>7</v>
      </c>
      <c r="AC1139" s="29">
        <v>0.80645</v>
      </c>
      <c r="AD1139" s="30">
        <v>50</v>
      </c>
      <c r="AE1139" s="29">
        <v>0.94</v>
      </c>
      <c r="AF1139" s="33">
        <v>2.59</v>
      </c>
      <c r="AG1139" s="33">
        <v>4.3109999999999999</v>
      </c>
      <c r="AH1139" s="33">
        <v>9.5329999999999995</v>
      </c>
      <c r="AI1139" s="33">
        <v>88.728999999999999</v>
      </c>
      <c r="AJ1139" s="33">
        <v>21.125</v>
      </c>
      <c r="AK1139" s="34">
        <v>63.6</v>
      </c>
      <c r="AL1139" s="29">
        <v>0.26</v>
      </c>
      <c r="AM1139" s="29">
        <v>0.44</v>
      </c>
      <c r="AN1139" s="50">
        <v>15532</v>
      </c>
      <c r="AO1139" s="30">
        <v>204.3</v>
      </c>
      <c r="AP1139" s="29">
        <v>0.25058999999999998</v>
      </c>
      <c r="AQ1139" s="29">
        <v>0.52315</v>
      </c>
      <c r="AR1139" s="29">
        <v>0.248</v>
      </c>
      <c r="AS1139" s="54">
        <v>24</v>
      </c>
      <c r="AT1139" s="29">
        <v>0.2069</v>
      </c>
      <c r="AU1139" s="29">
        <v>0.74714000000000003</v>
      </c>
      <c r="AV1139" s="54">
        <v>15</v>
      </c>
      <c r="AW1139" s="29">
        <v>0.51724000000000003</v>
      </c>
    </row>
    <row r="1140" spans="1:49" x14ac:dyDescent="0.2">
      <c r="A1140" s="17" t="str">
        <f t="shared" si="26"/>
        <v>NotreDame-Mobility</v>
      </c>
      <c r="B1140" s="17" t="str">
        <f>IF(AND(OR(NOT(IsForecastDateRestricted),AND(D1140&gt;=StartDate,D1140&lt;=EndDate)),OR(NOT(IsTargetDateRestricted),AND(F1140&gt;=FirstTargetDate,F1140&lt;=EndTargetDate)),
OR(AND(Is1Week,E1140="1 wk ahead inc death"),AND(Is2Week,E1140="2 wk ahead inc death"),AND(Is3Week,E1140="3 wk ahead inc death"),AND(Is4Week,E1140="4 wk ahead inc death")),
OR(NOT(IsActiveModelsOnly),_xlfn.XLOOKUP(C1140,'Model Analyzer'!B$4:B$100,'Model Analyzer'!C$4:C$100))),EvalData!C1140,"NA")</f>
        <v>NotreDame-Mobility</v>
      </c>
      <c r="C1140" s="17" t="s">
        <v>25</v>
      </c>
      <c r="D1140" s="36" t="d">
        <v>2020-09-07</v>
      </c>
      <c r="E1140" s="17" t="s">
        <v>11</v>
      </c>
      <c r="F1140" s="36" t="d">
        <v>2020-09-12</v>
      </c>
      <c r="G1140" s="30">
        <v>106</v>
      </c>
      <c r="H1140" s="32">
        <v>0.02</v>
      </c>
      <c r="I1140" s="28">
        <v>2.0650000000000002E-2</v>
      </c>
      <c r="J1140" s="28">
        <v>2.0650000000000002E-2</v>
      </c>
      <c r="K1140" s="29">
        <v>1</v>
      </c>
      <c r="L1140" s="30">
        <v>2</v>
      </c>
      <c r="M1140" s="29">
        <v>0.97058999999999995</v>
      </c>
      <c r="N1140" s="30">
        <v>51</v>
      </c>
      <c r="O1140" s="30">
        <v>16.32</v>
      </c>
      <c r="P1140" s="30">
        <v>914.57</v>
      </c>
      <c r="Q1140" s="30">
        <v>30.06</v>
      </c>
      <c r="R1140" s="38">
        <v>0.33898</v>
      </c>
      <c r="S1140" s="32">
        <v>7.6960000000000001E-2</v>
      </c>
      <c r="T1140" s="29">
        <v>0.67757000000000001</v>
      </c>
      <c r="U1140" s="29">
        <v>0.33115</v>
      </c>
      <c r="V1140" s="29">
        <v>0.37254999999999999</v>
      </c>
      <c r="W1140" s="29">
        <v>0.15686</v>
      </c>
      <c r="X1140" s="30">
        <v>48.03</v>
      </c>
      <c r="Y1140" s="29">
        <v>0.62961</v>
      </c>
      <c r="Z1140" s="29">
        <v>0.41205000000000003</v>
      </c>
      <c r="AA1140" s="29">
        <v>0.32600000000000001</v>
      </c>
      <c r="AB1140" s="30">
        <v>15</v>
      </c>
      <c r="AC1140" s="29">
        <v>0.54839000000000004</v>
      </c>
      <c r="AD1140" s="30">
        <v>51</v>
      </c>
      <c r="AE1140" s="29">
        <v>0.68627000000000005</v>
      </c>
      <c r="AF1140" s="33">
        <v>1.778</v>
      </c>
      <c r="AG1140" s="33">
        <v>2.09</v>
      </c>
      <c r="AH1140" s="33">
        <v>2.778</v>
      </c>
      <c r="AI1140" s="33">
        <v>7.3570000000000002</v>
      </c>
      <c r="AJ1140" s="33">
        <v>6</v>
      </c>
      <c r="AK1140" s="34">
        <v>15.1</v>
      </c>
      <c r="AL1140" s="29">
        <v>0.13725000000000001</v>
      </c>
      <c r="AM1140" s="29">
        <v>0.13725000000000001</v>
      </c>
      <c r="AN1140" s="50">
        <v>16656</v>
      </c>
      <c r="AO1140" s="30">
        <v>373.3</v>
      </c>
      <c r="AP1140" s="29">
        <v>0.46766000000000002</v>
      </c>
      <c r="AQ1140" s="29">
        <v>0.97633999999999999</v>
      </c>
      <c r="AR1140" s="29">
        <v>0.433</v>
      </c>
      <c r="AS1140" s="54">
        <v>12</v>
      </c>
      <c r="AT1140" s="29">
        <v>0.62068999999999996</v>
      </c>
      <c r="AU1140" s="29">
        <v>0.72182999999999997</v>
      </c>
      <c r="AV1140" s="54">
        <v>16</v>
      </c>
      <c r="AW1140" s="29">
        <v>0.48276000000000002</v>
      </c>
    </row>
    <row r="1141" spans="1:49" x14ac:dyDescent="0.2">
      <c r="A1141" s="17" t="str">
        <f t="shared" si="26"/>
        <v>Oliver Wyman</v>
      </c>
      <c r="B1141" s="17" t="str">
        <f>IF(AND(OR(NOT(IsForecastDateRestricted),AND(D1141&gt;=StartDate,D1141&lt;=EndDate)),OR(NOT(IsTargetDateRestricted),AND(F1141&gt;=FirstTargetDate,F1141&lt;=EndTargetDate)),
OR(AND(Is1Week,E1141="1 wk ahead inc death"),AND(Is2Week,E1141="2 wk ahead inc death"),AND(Is3Week,E1141="3 wk ahead inc death"),AND(Is4Week,E1141="4 wk ahead inc death")),
OR(NOT(IsActiveModelsOnly),_xlfn.XLOOKUP(C1141,'Model Analyzer'!B$4:B$100,'Model Analyzer'!C$4:C$100))),EvalData!C1141,"NA")</f>
        <v>Oliver Wyman</v>
      </c>
      <c r="C1141" s="17" t="s">
        <v>26</v>
      </c>
      <c r="D1141" s="36" t="d">
        <v>2020-09-07</v>
      </c>
      <c r="E1141" s="17" t="s">
        <v>11</v>
      </c>
      <c r="F1141" s="36" t="d">
        <v>2020-09-12</v>
      </c>
      <c r="G1141" s="30">
        <v>336</v>
      </c>
      <c r="H1141" s="32">
        <v>6.3E-2</v>
      </c>
      <c r="I1141" s="28">
        <v>6.547E-2</v>
      </c>
      <c r="J1141" s="28">
        <v>6.547E-2</v>
      </c>
      <c r="K1141" s="29">
        <v>0.9</v>
      </c>
      <c r="L1141" s="30">
        <v>11</v>
      </c>
      <c r="M1141" s="29">
        <v>0.70587999999999995</v>
      </c>
      <c r="N1141" s="30">
        <v>51</v>
      </c>
      <c r="O1141" s="30">
        <v>15.75</v>
      </c>
      <c r="P1141" s="30">
        <v>585.33000000000004</v>
      </c>
      <c r="Q1141" s="30">
        <v>23.53</v>
      </c>
      <c r="R1141" s="38">
        <v>0.26950000000000002</v>
      </c>
      <c r="S1141" s="32">
        <v>0.12189</v>
      </c>
      <c r="T1141" s="29">
        <v>0.63497999999999999</v>
      </c>
      <c r="U1141" s="29">
        <v>0.28232000000000002</v>
      </c>
      <c r="V1141" s="29">
        <v>0.50980000000000003</v>
      </c>
      <c r="W1141" s="29">
        <v>0.15686</v>
      </c>
      <c r="X1141" s="30">
        <v>42.86</v>
      </c>
      <c r="Y1141" s="29">
        <v>0.56052000000000002</v>
      </c>
      <c r="Z1141" s="29">
        <v>0.36274000000000001</v>
      </c>
      <c r="AA1141" s="29">
        <v>0.45800000000000002</v>
      </c>
      <c r="AB1141" s="30">
        <v>11</v>
      </c>
      <c r="AC1141" s="29">
        <v>0.67742000000000002</v>
      </c>
      <c r="AD1141" s="30">
        <v>51</v>
      </c>
      <c r="AE1141" s="29">
        <v>0.82352999999999998</v>
      </c>
      <c r="AF1141" s="33">
        <v>1.7629999999999999</v>
      </c>
      <c r="AG1141" s="33">
        <v>2.319</v>
      </c>
      <c r="AH1141" s="33">
        <v>3.25</v>
      </c>
      <c r="AI1141" s="33">
        <v>8.4039999999999999</v>
      </c>
      <c r="AJ1141" s="33">
        <v>5.55</v>
      </c>
      <c r="AK1141" s="34">
        <v>29</v>
      </c>
      <c r="AL1141" s="29">
        <v>0.13725000000000001</v>
      </c>
      <c r="AM1141" s="29">
        <v>0.15686</v>
      </c>
      <c r="AN1141" s="50">
        <v>10023</v>
      </c>
      <c r="AO1141" s="30">
        <v>326.3</v>
      </c>
      <c r="AP1141" s="29">
        <v>0.43825999999999998</v>
      </c>
      <c r="AQ1141" s="29">
        <v>0.91495000000000004</v>
      </c>
      <c r="AR1141" s="29">
        <v>0.55700000000000005</v>
      </c>
      <c r="AS1141" s="54">
        <v>7</v>
      </c>
      <c r="AT1141" s="29">
        <v>0.79310000000000003</v>
      </c>
      <c r="AU1141" s="29">
        <v>0.85963999999999996</v>
      </c>
      <c r="AV1141" s="54">
        <v>8</v>
      </c>
      <c r="AW1141" s="29">
        <v>0.75861999999999996</v>
      </c>
    </row>
    <row r="1142" spans="1:49" x14ac:dyDescent="0.2">
      <c r="A1142" s="17" t="str">
        <f t="shared" si="26"/>
        <v>PSI</v>
      </c>
      <c r="B1142" s="17" t="str">
        <f>IF(AND(OR(NOT(IsForecastDateRestricted),AND(D1142&gt;=StartDate,D1142&lt;=EndDate)),OR(NOT(IsTargetDateRestricted),AND(F1142&gt;=FirstTargetDate,F1142&lt;=EndTargetDate)),
OR(AND(Is1Week,E1142="1 wk ahead inc death"),AND(Is2Week,E1142="2 wk ahead inc death"),AND(Is3Week,E1142="3 wk ahead inc death"),AND(Is4Week,E1142="4 wk ahead inc death")),
OR(NOT(IsActiveModelsOnly),_xlfn.XLOOKUP(C1142,'Model Analyzer'!B$4:B$100,'Model Analyzer'!C$4:C$100))),EvalData!C1142,"NA")</f>
        <v>PSI</v>
      </c>
      <c r="C1142" s="17" t="s">
        <v>27</v>
      </c>
      <c r="D1142" s="36" t="d">
        <v>2020-09-07</v>
      </c>
      <c r="E1142" s="17" t="s">
        <v>11</v>
      </c>
      <c r="F1142" s="36" t="d">
        <v>2020-09-12</v>
      </c>
      <c r="G1142" s="30">
        <v>786</v>
      </c>
      <c r="H1142" s="32">
        <v>0.14299999999999999</v>
      </c>
      <c r="I1142" s="28">
        <v>0.15315999999999999</v>
      </c>
      <c r="J1142" s="28">
        <v>0.15315999999999999</v>
      </c>
      <c r="K1142" s="29">
        <v>0.75</v>
      </c>
      <c r="L1142" s="30">
        <v>24</v>
      </c>
      <c r="M1142" s="29">
        <v>0.32352999999999998</v>
      </c>
      <c r="N1142" s="30">
        <v>51</v>
      </c>
      <c r="O1142" s="30">
        <v>32.97</v>
      </c>
      <c r="P1142" s="30">
        <v>1764.39</v>
      </c>
      <c r="Q1142" s="30">
        <v>37.020000000000003</v>
      </c>
      <c r="R1142" s="38">
        <v>0.39112999999999998</v>
      </c>
      <c r="S1142" s="32">
        <v>0.15472</v>
      </c>
      <c r="T1142" s="29">
        <v>1.2386200000000001</v>
      </c>
      <c r="U1142" s="29">
        <v>0.34545999999999999</v>
      </c>
      <c r="V1142" s="29">
        <v>0.31373000000000001</v>
      </c>
      <c r="W1142" s="29">
        <v>0.33333000000000002</v>
      </c>
      <c r="X1142" s="30">
        <v>61.89</v>
      </c>
      <c r="Y1142" s="29">
        <v>0.93777999999999995</v>
      </c>
      <c r="Z1142" s="29">
        <v>0.51097999999999999</v>
      </c>
      <c r="AA1142" s="29">
        <v>4.2000000000000003E-2</v>
      </c>
      <c r="AB1142" s="30">
        <v>30</v>
      </c>
      <c r="AC1142" s="29">
        <v>6.4519999999999994E-2</v>
      </c>
      <c r="AD1142" s="30">
        <v>51</v>
      </c>
      <c r="AE1142" s="29">
        <v>0.47059000000000001</v>
      </c>
      <c r="AF1142" s="33">
        <v>1.2869999999999999</v>
      </c>
      <c r="AG1142" s="33">
        <v>1.472</v>
      </c>
      <c r="AH1142" s="33">
        <v>1.875</v>
      </c>
      <c r="AI1142" s="33">
        <v>5.0860000000000003</v>
      </c>
      <c r="AJ1142" s="33">
        <v>4.9000000000000004</v>
      </c>
      <c r="AK1142" s="34">
        <v>9</v>
      </c>
      <c r="AL1142" s="29">
        <v>0.11765</v>
      </c>
      <c r="AM1142" s="29">
        <v>7.843E-2</v>
      </c>
      <c r="AN1142" s="50">
        <v>40326</v>
      </c>
      <c r="AO1142" s="30">
        <v>716.3</v>
      </c>
      <c r="AP1142" s="29">
        <v>0.58960000000000001</v>
      </c>
      <c r="AQ1142" s="29">
        <v>1</v>
      </c>
      <c r="AR1142" s="29">
        <v>0.28899999999999998</v>
      </c>
      <c r="AS1142" s="54">
        <v>20</v>
      </c>
      <c r="AT1142" s="29">
        <v>0.34483000000000003</v>
      </c>
      <c r="AU1142" s="29">
        <v>0.49536000000000002</v>
      </c>
      <c r="AV1142" s="54">
        <v>23</v>
      </c>
      <c r="AW1142" s="29">
        <v>0.24138000000000001</v>
      </c>
    </row>
    <row r="1143" spans="1:49" x14ac:dyDescent="0.2">
      <c r="A1143" s="17" t="str">
        <f t="shared" si="26"/>
        <v>QJHong</v>
      </c>
      <c r="B1143" s="17" t="str">
        <f>IF(AND(OR(NOT(IsForecastDateRestricted),AND(D1143&gt;=StartDate,D1143&lt;=EndDate)),OR(NOT(IsTargetDateRestricted),AND(F1143&gt;=FirstTargetDate,F1143&lt;=EndTargetDate)),
OR(AND(Is1Week,E1143="1 wk ahead inc death"),AND(Is2Week,E1143="2 wk ahead inc death"),AND(Is3Week,E1143="3 wk ahead inc death"),AND(Is4Week,E1143="4 wk ahead inc death")),
OR(NOT(IsActiveModelsOnly),_xlfn.XLOOKUP(C1143,'Model Analyzer'!B$4:B$100,'Model Analyzer'!C$4:C$100))),EvalData!C1143,"NA")</f>
        <v>QJHong</v>
      </c>
      <c r="C1143" s="17" t="s">
        <v>28</v>
      </c>
      <c r="D1143" s="36" t="d">
        <v>2020-09-07</v>
      </c>
      <c r="E1143" s="17" t="s">
        <v>11</v>
      </c>
      <c r="F1143" s="36" t="d">
        <v>2020-09-12</v>
      </c>
      <c r="G1143" s="30">
        <v>283</v>
      </c>
      <c r="H1143" s="32">
        <v>5.3999999999999999E-2</v>
      </c>
      <c r="I1143" s="28">
        <v>5.5140000000000002E-2</v>
      </c>
      <c r="J1143" s="28">
        <v>5.5140000000000002E-2</v>
      </c>
      <c r="K1143" s="29">
        <v>0.9</v>
      </c>
      <c r="L1143" s="30">
        <v>6</v>
      </c>
      <c r="M1143" s="29">
        <v>0.85294000000000003</v>
      </c>
      <c r="O1143" s="30"/>
      <c r="P1143" s="30"/>
      <c r="Q1143" s="30"/>
      <c r="R1143" s="38"/>
    </row>
    <row r="1144" spans="1:49" x14ac:dyDescent="0.2">
      <c r="A1144" s="17" t="str">
        <f t="shared" si="26"/>
        <v>RPI-UW</v>
      </c>
      <c r="B1144" s="17" t="str">
        <f>IF(AND(OR(NOT(IsForecastDateRestricted),AND(D1144&gt;=StartDate,D1144&lt;=EndDate)),OR(NOT(IsTargetDateRestricted),AND(F1144&gt;=FirstTargetDate,F1144&lt;=EndTargetDate)),
OR(AND(Is1Week,E1144="1 wk ahead inc death"),AND(Is2Week,E1144="2 wk ahead inc death"),AND(Is3Week,E1144="3 wk ahead inc death"),AND(Is4Week,E1144="4 wk ahead inc death")),
OR(NOT(IsActiveModelsOnly),_xlfn.XLOOKUP(C1144,'Model Analyzer'!B$4:B$100,'Model Analyzer'!C$4:C$100))),EvalData!C1144,"NA")</f>
        <v>RPI-UW</v>
      </c>
      <c r="C1144" s="17" t="s">
        <v>49</v>
      </c>
      <c r="D1144" s="36" t="d">
        <v>2020-09-07</v>
      </c>
      <c r="E1144" s="17" t="s">
        <v>11</v>
      </c>
      <c r="F1144" s="36" t="d">
        <v>2020-09-12</v>
      </c>
      <c r="G1144" s="30">
        <v>878</v>
      </c>
      <c r="H1144" s="32">
        <v>0.158</v>
      </c>
      <c r="I1144" s="28">
        <v>0.17108000000000001</v>
      </c>
      <c r="J1144" s="28">
        <v>0.17108000000000001</v>
      </c>
      <c r="K1144" s="29">
        <v>0.75</v>
      </c>
      <c r="L1144" s="30">
        <v>26</v>
      </c>
      <c r="M1144" s="29">
        <v>0.26471</v>
      </c>
      <c r="N1144" s="30">
        <v>30</v>
      </c>
      <c r="O1144" s="30">
        <v>10.25</v>
      </c>
      <c r="P1144" s="30">
        <v>753.67</v>
      </c>
      <c r="Q1144" s="30">
        <v>46.73</v>
      </c>
      <c r="R1144" s="38">
        <v>0.25672</v>
      </c>
      <c r="S1144" s="32">
        <v>0.18065000000000001</v>
      </c>
      <c r="T1144" s="29">
        <v>0.69094999999999995</v>
      </c>
      <c r="U1144" s="29">
        <v>9.0149999999999994E-2</v>
      </c>
      <c r="V1144" s="29">
        <v>0.36667</v>
      </c>
      <c r="W1144" s="29">
        <v>0.16667000000000001</v>
      </c>
      <c r="X1144" s="30">
        <v>83.19</v>
      </c>
      <c r="Y1144" s="29">
        <v>0.49206</v>
      </c>
      <c r="Z1144" s="29">
        <v>0.38695000000000002</v>
      </c>
      <c r="AA1144" s="29">
        <v>0.17399999999999999</v>
      </c>
      <c r="AB1144" s="30">
        <v>23</v>
      </c>
      <c r="AC1144" s="29">
        <v>0.29032000000000002</v>
      </c>
      <c r="AD1144" s="30">
        <v>30</v>
      </c>
      <c r="AE1144" s="29">
        <v>0.93332999999999999</v>
      </c>
      <c r="AF1144" s="33">
        <v>2.0379999999999998</v>
      </c>
      <c r="AG1144" s="33">
        <v>2.556</v>
      </c>
      <c r="AH1144" s="33">
        <v>3.7679999999999998</v>
      </c>
      <c r="AI1144" s="33">
        <v>33.700000000000003</v>
      </c>
      <c r="AJ1144" s="33">
        <v>6</v>
      </c>
      <c r="AK1144" s="34">
        <v>18.399999999999999</v>
      </c>
      <c r="AL1144" s="29">
        <v>0.16667000000000001</v>
      </c>
      <c r="AM1144" s="29">
        <v>0.13333</v>
      </c>
      <c r="AN1144" s="50">
        <v>5230</v>
      </c>
      <c r="AO1144" s="30">
        <v>55.3</v>
      </c>
      <c r="AP1144" s="29">
        <v>0.40289000000000003</v>
      </c>
      <c r="AQ1144" s="29">
        <v>0.84109999999999996</v>
      </c>
      <c r="AR1144" s="29">
        <v>0.39200000000000002</v>
      </c>
      <c r="AS1144" s="54">
        <v>13</v>
      </c>
      <c r="AT1144" s="29">
        <v>0.58621000000000001</v>
      </c>
      <c r="AU1144" s="29">
        <v>0.56306</v>
      </c>
      <c r="AV1144" s="54">
        <v>22</v>
      </c>
      <c r="AW1144" s="29">
        <v>0.27585999999999999</v>
      </c>
    </row>
    <row r="1145" spans="1:49" x14ac:dyDescent="0.2">
      <c r="A1145" s="17" t="str">
        <f t="shared" si="26"/>
        <v>STH</v>
      </c>
      <c r="B1145" s="17" t="str">
        <f>IF(AND(OR(NOT(IsForecastDateRestricted),AND(D1145&gt;=StartDate,D1145&lt;=EndDate)),OR(NOT(IsTargetDateRestricted),AND(F1145&gt;=FirstTargetDate,F1145&lt;=EndTargetDate)),
OR(AND(Is1Week,E1145="1 wk ahead inc death"),AND(Is2Week,E1145="2 wk ahead inc death"),AND(Is3Week,E1145="3 wk ahead inc death"),AND(Is4Week,E1145="4 wk ahead inc death")),
OR(NOT(IsActiveModelsOnly),_xlfn.XLOOKUP(C1145,'Model Analyzer'!B$4:B$100,'Model Analyzer'!C$4:C$100))),EvalData!C1145,"NA")</f>
        <v>STH</v>
      </c>
      <c r="C1145" s="17" t="s">
        <v>42</v>
      </c>
      <c r="D1145" s="36" t="d">
        <v>2020-09-07</v>
      </c>
      <c r="E1145" s="17" t="s">
        <v>11</v>
      </c>
      <c r="F1145" s="36" t="d">
        <v>2020-09-12</v>
      </c>
      <c r="G1145" s="30">
        <v>-2373</v>
      </c>
      <c r="H1145" s="32">
        <v>-0.621</v>
      </c>
      <c r="I1145" s="28">
        <v>-0.46239000000000002</v>
      </c>
      <c r="J1145" s="28">
        <v>-0.86009000000000002</v>
      </c>
      <c r="K1145" s="29">
        <v>0</v>
      </c>
      <c r="L1145" s="30">
        <v>35</v>
      </c>
      <c r="M1145" s="29">
        <v>0</v>
      </c>
      <c r="O1145" s="30"/>
      <c r="P1145" s="30"/>
      <c r="Q1145" s="30"/>
      <c r="R1145" s="38"/>
    </row>
    <row r="1146" spans="1:49" x14ac:dyDescent="0.2">
      <c r="A1146" s="17" t="str">
        <f t="shared" si="26"/>
        <v>UA</v>
      </c>
      <c r="B1146" s="17" t="str">
        <f>IF(AND(OR(NOT(IsForecastDateRestricted),AND(D1146&gt;=StartDate,D1146&lt;=EndDate)),OR(NOT(IsTargetDateRestricted),AND(F1146&gt;=FirstTargetDate,F1146&lt;=EndTargetDate)),
OR(AND(Is1Week,E1146="1 wk ahead inc death"),AND(Is2Week,E1146="2 wk ahead inc death"),AND(Is3Week,E1146="3 wk ahead inc death"),AND(Is4Week,E1146="4 wk ahead inc death")),
OR(NOT(IsActiveModelsOnly),_xlfn.XLOOKUP(C1146,'Model Analyzer'!B$4:B$100,'Model Analyzer'!C$4:C$100))),EvalData!C1146,"NA")</f>
        <v>UA</v>
      </c>
      <c r="C1146" s="17" t="s">
        <v>29</v>
      </c>
      <c r="D1146" s="36" t="d">
        <v>2020-09-07</v>
      </c>
      <c r="E1146" s="17" t="s">
        <v>11</v>
      </c>
      <c r="F1146" s="36" t="d">
        <v>2020-09-12</v>
      </c>
      <c r="G1146" s="30">
        <v>809</v>
      </c>
      <c r="H1146" s="32">
        <v>0.14599999999999999</v>
      </c>
      <c r="I1146" s="28">
        <v>0.15764</v>
      </c>
      <c r="J1146" s="28">
        <v>0.15764</v>
      </c>
      <c r="K1146" s="29">
        <v>0.75</v>
      </c>
      <c r="L1146" s="30">
        <v>25</v>
      </c>
      <c r="M1146" s="29">
        <v>0.29411999999999999</v>
      </c>
      <c r="N1146" s="30">
        <v>51</v>
      </c>
      <c r="O1146" s="30">
        <v>13.73</v>
      </c>
      <c r="P1146" s="30">
        <v>1301.3900000000001</v>
      </c>
      <c r="Q1146" s="30">
        <v>40.29</v>
      </c>
      <c r="R1146" s="38">
        <v>0.26890999999999998</v>
      </c>
      <c r="S1146" s="32">
        <v>7.2319999999999995E-2</v>
      </c>
      <c r="T1146" s="29">
        <v>0.58040999999999998</v>
      </c>
      <c r="U1146" s="29">
        <v>0.14223</v>
      </c>
      <c r="V1146" s="29">
        <v>0.37254999999999999</v>
      </c>
      <c r="W1146" s="29">
        <v>9.8040000000000002E-2</v>
      </c>
      <c r="X1146" s="30">
        <v>99.12</v>
      </c>
      <c r="Y1146" s="29">
        <v>0.4869</v>
      </c>
      <c r="Z1146" s="29">
        <v>0.38390999999999997</v>
      </c>
      <c r="AA1146" s="29">
        <v>0.42799999999999999</v>
      </c>
      <c r="AB1146" s="30">
        <v>13</v>
      </c>
      <c r="AC1146" s="29">
        <v>0.6129</v>
      </c>
      <c r="AD1146" s="30">
        <v>51</v>
      </c>
      <c r="AE1146" s="29">
        <v>0.74509999999999998</v>
      </c>
      <c r="AF1146" s="33">
        <v>1.407</v>
      </c>
      <c r="AG1146" s="33">
        <v>1.5980000000000001</v>
      </c>
      <c r="AH1146" s="33">
        <v>2.133</v>
      </c>
      <c r="AI1146" s="33">
        <v>3.6150000000000002</v>
      </c>
      <c r="AJ1146" s="33">
        <v>4.5999999999999996</v>
      </c>
      <c r="AK1146" s="34">
        <v>7.25</v>
      </c>
      <c r="AL1146" s="29">
        <v>0.21568999999999999</v>
      </c>
      <c r="AM1146" s="29">
        <v>3.9219999999999998E-2</v>
      </c>
      <c r="AN1146" s="50">
        <v>29975</v>
      </c>
      <c r="AO1146" s="30">
        <v>242.9</v>
      </c>
      <c r="AP1146" s="29">
        <v>0.57225000000000004</v>
      </c>
      <c r="AQ1146" s="29">
        <v>1</v>
      </c>
      <c r="AR1146" s="29">
        <v>0.51600000000000001</v>
      </c>
      <c r="AS1146" s="54">
        <v>9</v>
      </c>
      <c r="AT1146" s="29">
        <v>0.72414000000000001</v>
      </c>
      <c r="AU1146" s="29">
        <v>0.78430999999999995</v>
      </c>
      <c r="AV1146" s="54">
        <v>13</v>
      </c>
      <c r="AW1146" s="29">
        <v>0.58621000000000001</v>
      </c>
    </row>
    <row r="1147" spans="1:49" x14ac:dyDescent="0.2">
      <c r="A1147" s="17" t="str">
        <f t="shared" si="26"/>
        <v>UCLA</v>
      </c>
      <c r="B1147" s="17" t="str">
        <f>IF(AND(OR(NOT(IsForecastDateRestricted),AND(D1147&gt;=StartDate,D1147&lt;=EndDate)),OR(NOT(IsTargetDateRestricted),AND(F1147&gt;=FirstTargetDate,F1147&lt;=EndTargetDate)),
OR(AND(Is1Week,E1147="1 wk ahead inc death"),AND(Is2Week,E1147="2 wk ahead inc death"),AND(Is3Week,E1147="3 wk ahead inc death"),AND(Is4Week,E1147="4 wk ahead inc death")),
OR(NOT(IsActiveModelsOnly),_xlfn.XLOOKUP(C1147,'Model Analyzer'!B$4:B$100,'Model Analyzer'!C$4:C$100))),EvalData!C1147,"NA")</f>
        <v>UCLA</v>
      </c>
      <c r="C1147" s="17" t="s">
        <v>30</v>
      </c>
      <c r="D1147" s="36" t="d">
        <v>2020-09-07</v>
      </c>
      <c r="E1147" s="17" t="s">
        <v>11</v>
      </c>
      <c r="F1147" s="36" t="d">
        <v>2020-09-12</v>
      </c>
      <c r="G1147" s="30">
        <v>496</v>
      </c>
      <c r="H1147" s="32">
        <v>9.1999999999999998E-2</v>
      </c>
      <c r="I1147" s="28">
        <v>9.665E-2</v>
      </c>
      <c r="J1147" s="28">
        <v>9.665E-2</v>
      </c>
      <c r="K1147" s="29">
        <v>0.9</v>
      </c>
      <c r="L1147" s="30">
        <v>16</v>
      </c>
      <c r="M1147" s="29">
        <v>0.55881999999999998</v>
      </c>
      <c r="N1147" s="30">
        <v>51</v>
      </c>
      <c r="O1147" s="30">
        <v>20.76</v>
      </c>
      <c r="P1147" s="30">
        <v>792.07</v>
      </c>
      <c r="Q1147" s="30">
        <v>29.2</v>
      </c>
      <c r="R1147" s="38">
        <v>0.31192999999999999</v>
      </c>
      <c r="S1147" s="32">
        <v>0.13815</v>
      </c>
      <c r="T1147" s="29">
        <v>0.80388000000000004</v>
      </c>
      <c r="U1147" s="29">
        <v>0.15804000000000001</v>
      </c>
      <c r="V1147" s="29">
        <v>0.39216000000000001</v>
      </c>
      <c r="W1147" s="29">
        <v>0.19608</v>
      </c>
      <c r="X1147" s="30">
        <v>52.73</v>
      </c>
      <c r="Y1147" s="29">
        <v>0.61512999999999995</v>
      </c>
      <c r="Z1147" s="29">
        <v>0.42231999999999997</v>
      </c>
      <c r="AA1147" s="29">
        <v>0.26300000000000001</v>
      </c>
      <c r="AB1147" s="30">
        <v>21</v>
      </c>
      <c r="AC1147" s="29">
        <v>0.35483999999999999</v>
      </c>
      <c r="AD1147" s="30">
        <v>51</v>
      </c>
      <c r="AE1147" s="29">
        <v>0.15686</v>
      </c>
      <c r="AF1147" s="33">
        <v>1.0409999999999999</v>
      </c>
      <c r="AG1147" s="33">
        <v>1.0640000000000001</v>
      </c>
      <c r="AH1147" s="33">
        <v>1.093</v>
      </c>
      <c r="AI1147" s="33">
        <v>1.911</v>
      </c>
      <c r="AJ1147" s="33">
        <v>1.1859999999999999</v>
      </c>
      <c r="AK1147" s="34">
        <v>1.6879999999999999</v>
      </c>
      <c r="AL1147" s="29">
        <v>1.9609999999999999E-2</v>
      </c>
      <c r="AM1147" s="29">
        <v>1.9609999999999999E-2</v>
      </c>
      <c r="AN1147" s="50">
        <v>51104</v>
      </c>
      <c r="AO1147" s="30">
        <v>1070.2</v>
      </c>
      <c r="AP1147" s="29">
        <v>0.89093</v>
      </c>
      <c r="AQ1147" s="29">
        <v>1</v>
      </c>
      <c r="AR1147" s="29">
        <v>0.124</v>
      </c>
      <c r="AS1147" s="54">
        <v>26</v>
      </c>
      <c r="AT1147" s="29">
        <v>0.13793</v>
      </c>
      <c r="AU1147" s="29">
        <v>0.16511999999999999</v>
      </c>
      <c r="AV1147" s="54">
        <v>29</v>
      </c>
      <c r="AW1147" s="29">
        <v>3.4479999999999997E-2</v>
      </c>
    </row>
    <row r="1148" spans="1:49" x14ac:dyDescent="0.2">
      <c r="A1148" s="17" t="str">
        <f t="shared" si="26"/>
        <v>UCM</v>
      </c>
      <c r="B1148" s="17" t="str">
        <f>IF(AND(OR(NOT(IsForecastDateRestricted),AND(D1148&gt;=StartDate,D1148&lt;=EndDate)),OR(NOT(IsTargetDateRestricted),AND(F1148&gt;=FirstTargetDate,F1148&lt;=EndTargetDate)),
OR(AND(Is1Week,E1148="1 wk ahead inc death"),AND(Is2Week,E1148="2 wk ahead inc death"),AND(Is3Week,E1148="3 wk ahead inc death"),AND(Is4Week,E1148="4 wk ahead inc death")),
OR(NOT(IsActiveModelsOnly),_xlfn.XLOOKUP(C1148,'Model Analyzer'!B$4:B$100,'Model Analyzer'!C$4:C$100))),EvalData!C1148,"NA")</f>
        <v>UCM</v>
      </c>
      <c r="C1148" s="17" t="s">
        <v>48</v>
      </c>
      <c r="D1148" s="36" t="d">
        <v>2020-09-07</v>
      </c>
      <c r="E1148" s="17" t="s">
        <v>11</v>
      </c>
      <c r="F1148" s="36" t="d">
        <v>2020-09-12</v>
      </c>
      <c r="G1148" s="30">
        <v>-521</v>
      </c>
      <c r="H1148" s="32">
        <v>-0.107</v>
      </c>
      <c r="I1148" s="28">
        <v>-0.10152</v>
      </c>
      <c r="J1148" s="28">
        <v>-0.11298999999999999</v>
      </c>
      <c r="K1148" s="29">
        <v>0.75</v>
      </c>
      <c r="L1148" s="30">
        <v>18</v>
      </c>
      <c r="M1148" s="29">
        <v>0.5</v>
      </c>
      <c r="O1148" s="30"/>
      <c r="P1148" s="30"/>
      <c r="Q1148" s="30"/>
      <c r="R1148" s="38"/>
    </row>
    <row r="1149" spans="1:49" x14ac:dyDescent="0.2">
      <c r="A1149" s="17" t="str">
        <f t="shared" si="26"/>
        <v>UCSD-NEU</v>
      </c>
      <c r="B1149" s="17" t="str">
        <f>IF(AND(OR(NOT(IsForecastDateRestricted),AND(D1149&gt;=StartDate,D1149&lt;=EndDate)),OR(NOT(IsTargetDateRestricted),AND(F1149&gt;=FirstTargetDate,F1149&lt;=EndTargetDate)),
OR(AND(Is1Week,E1149="1 wk ahead inc death"),AND(Is2Week,E1149="2 wk ahead inc death"),AND(Is3Week,E1149="3 wk ahead inc death"),AND(Is4Week,E1149="4 wk ahead inc death")),
OR(NOT(IsActiveModelsOnly),_xlfn.XLOOKUP(C1149,'Model Analyzer'!B$4:B$100,'Model Analyzer'!C$4:C$100))),EvalData!C1149,"NA")</f>
        <v>UCSD-NEU</v>
      </c>
      <c r="C1149" s="17" t="s">
        <v>54</v>
      </c>
      <c r="D1149" s="36" t="d">
        <v>2020-09-07</v>
      </c>
      <c r="E1149" s="17" t="s">
        <v>11</v>
      </c>
      <c r="F1149" s="36" t="d">
        <v>2020-09-12</v>
      </c>
      <c r="G1149" s="30">
        <v>-178</v>
      </c>
      <c r="H1149" s="32">
        <v>-3.5000000000000003E-2</v>
      </c>
      <c r="I1149" s="28">
        <v>-3.4680000000000002E-2</v>
      </c>
      <c r="J1149" s="28">
        <v>-3.5929999999999997E-2</v>
      </c>
      <c r="K1149" s="29">
        <v>1</v>
      </c>
      <c r="L1149" s="30">
        <v>4</v>
      </c>
      <c r="M1149" s="29">
        <v>0.91176000000000001</v>
      </c>
      <c r="N1149" s="30">
        <v>50</v>
      </c>
      <c r="O1149" s="30">
        <v>39.39</v>
      </c>
      <c r="P1149" s="30">
        <v>1638.46</v>
      </c>
      <c r="Q1149" s="30">
        <v>37.159999999999997</v>
      </c>
      <c r="R1149" s="38">
        <v>0.44712000000000002</v>
      </c>
      <c r="S1149" s="32">
        <v>-5.1290000000000002E-2</v>
      </c>
      <c r="T1149" s="29">
        <v>0.71999000000000002</v>
      </c>
      <c r="U1149" s="29">
        <v>-5.3659999999999999E-2</v>
      </c>
      <c r="V1149" s="29">
        <v>0.22</v>
      </c>
      <c r="W1149" s="29">
        <v>0.2</v>
      </c>
      <c r="X1149" s="30">
        <v>62.73</v>
      </c>
      <c r="Y1149" s="29">
        <v>0.58699999999999997</v>
      </c>
      <c r="Z1149" s="29">
        <v>0.59045999999999998</v>
      </c>
      <c r="AA1149" s="29">
        <v>0.113</v>
      </c>
      <c r="AB1149" s="30">
        <v>27</v>
      </c>
      <c r="AC1149" s="29">
        <v>0.16128999999999999</v>
      </c>
      <c r="AD1149" s="30">
        <v>50</v>
      </c>
      <c r="AE1149" s="29">
        <v>0.57999999999999996</v>
      </c>
      <c r="AF1149" s="33">
        <v>1.127</v>
      </c>
      <c r="AG1149" s="33">
        <v>1.363</v>
      </c>
      <c r="AH1149" s="33">
        <v>2.4750000000000001</v>
      </c>
      <c r="AI1149" s="33">
        <v>15.615</v>
      </c>
      <c r="AJ1149" s="33">
        <v>22</v>
      </c>
      <c r="AK1149" s="34">
        <v>50.2</v>
      </c>
      <c r="AL1149" s="29">
        <v>0.06</v>
      </c>
      <c r="AM1149" s="29">
        <v>0.26</v>
      </c>
      <c r="AN1149" s="50">
        <v>31207</v>
      </c>
      <c r="AO1149" s="30">
        <v>403.5</v>
      </c>
      <c r="AP1149" s="29">
        <v>0.49791999999999997</v>
      </c>
      <c r="AQ1149" s="29">
        <v>1</v>
      </c>
      <c r="AR1149" s="29">
        <v>0.26800000000000002</v>
      </c>
      <c r="AS1149" s="54">
        <v>23</v>
      </c>
      <c r="AT1149" s="29">
        <v>0.24138000000000001</v>
      </c>
      <c r="AU1149" s="29">
        <v>0.59855999999999998</v>
      </c>
      <c r="AV1149" s="54">
        <v>20</v>
      </c>
      <c r="AW1149" s="29">
        <v>0.34483000000000003</v>
      </c>
    </row>
    <row r="1150" spans="1:49" x14ac:dyDescent="0.2">
      <c r="A1150" s="17" t="str">
        <f t="shared" si="26"/>
        <v>UGA-CEID</v>
      </c>
      <c r="B1150" s="17" t="str">
        <f>IF(AND(OR(NOT(IsForecastDateRestricted),AND(D1150&gt;=StartDate,D1150&lt;=EndDate)),OR(NOT(IsTargetDateRestricted),AND(F1150&gt;=FirstTargetDate,F1150&lt;=EndTargetDate)),
OR(AND(Is1Week,E1150="1 wk ahead inc death"),AND(Is2Week,E1150="2 wk ahead inc death"),AND(Is3Week,E1150="3 wk ahead inc death"),AND(Is4Week,E1150="4 wk ahead inc death")),
OR(NOT(IsActiveModelsOnly),_xlfn.XLOOKUP(C1150,'Model Analyzer'!B$4:B$100,'Model Analyzer'!C$4:C$100))),EvalData!C1150,"NA")</f>
        <v>UGA-CEID</v>
      </c>
      <c r="C1150" s="17" t="s">
        <v>50</v>
      </c>
      <c r="D1150" s="36" t="d">
        <v>2020-09-07</v>
      </c>
      <c r="E1150" s="17" t="s">
        <v>11</v>
      </c>
      <c r="F1150" s="36" t="d">
        <v>2020-09-12</v>
      </c>
      <c r="G1150" s="30">
        <v>718</v>
      </c>
      <c r="H1150" s="32">
        <v>0.13100000000000001</v>
      </c>
      <c r="I1150" s="28">
        <v>0.13991000000000001</v>
      </c>
      <c r="J1150" s="28">
        <v>0.13991000000000001</v>
      </c>
      <c r="K1150" s="29">
        <v>0.75</v>
      </c>
      <c r="L1150" s="30">
        <v>22</v>
      </c>
      <c r="M1150" s="29">
        <v>0.38235000000000002</v>
      </c>
      <c r="N1150" s="30">
        <v>51</v>
      </c>
      <c r="O1150" s="30">
        <v>24.89</v>
      </c>
      <c r="P1150" s="30">
        <v>943.05</v>
      </c>
      <c r="Q1150" s="30">
        <v>31.02</v>
      </c>
      <c r="R1150" s="38">
        <v>0.33241999999999999</v>
      </c>
      <c r="S1150" s="32">
        <v>0.17063</v>
      </c>
      <c r="T1150" s="29">
        <v>0.82304999999999995</v>
      </c>
      <c r="U1150" s="29">
        <v>0.19012999999999999</v>
      </c>
      <c r="V1150" s="29">
        <v>0.41176000000000001</v>
      </c>
      <c r="W1150" s="29">
        <v>0.19608</v>
      </c>
      <c r="X1150" s="30">
        <v>58.17</v>
      </c>
      <c r="Y1150" s="29">
        <v>0.64081999999999995</v>
      </c>
      <c r="Z1150" s="29">
        <v>0.44605</v>
      </c>
      <c r="AA1150" s="29">
        <v>0.16500000000000001</v>
      </c>
      <c r="AB1150" s="30">
        <v>24</v>
      </c>
      <c r="AC1150" s="29">
        <v>0.25806000000000001</v>
      </c>
      <c r="AD1150" s="30">
        <v>51</v>
      </c>
      <c r="AE1150" s="29">
        <v>0.84314</v>
      </c>
      <c r="AF1150" s="33">
        <v>1.909</v>
      </c>
      <c r="AG1150" s="33">
        <v>2.2599999999999998</v>
      </c>
      <c r="AH1150" s="33">
        <v>4</v>
      </c>
      <c r="AI1150" s="33">
        <v>44.981999999999999</v>
      </c>
      <c r="AJ1150" s="33">
        <v>22</v>
      </c>
      <c r="AK1150" s="34">
        <v>120</v>
      </c>
      <c r="AL1150" s="29">
        <v>0.11765</v>
      </c>
      <c r="AM1150" s="29">
        <v>0.35293999999999998</v>
      </c>
      <c r="AN1150" s="50">
        <v>10222</v>
      </c>
      <c r="AO1150" s="30">
        <v>188.4</v>
      </c>
      <c r="AP1150" s="29">
        <v>0.35316999999999998</v>
      </c>
      <c r="AQ1150" s="29">
        <v>0.73731000000000002</v>
      </c>
      <c r="AR1150" s="29">
        <v>0.39200000000000002</v>
      </c>
      <c r="AS1150" s="54">
        <v>13</v>
      </c>
      <c r="AT1150" s="29">
        <v>0.58621000000000001</v>
      </c>
      <c r="AU1150" s="29">
        <v>0.81850999999999996</v>
      </c>
      <c r="AV1150" s="54">
        <v>10</v>
      </c>
      <c r="AW1150" s="29">
        <v>0.68966000000000005</v>
      </c>
    </row>
    <row r="1151" spans="1:49" x14ac:dyDescent="0.2">
      <c r="A1151" s="17" t="str">
        <f t="shared" si="26"/>
        <v>UM</v>
      </c>
      <c r="B1151" s="17" t="str">
        <f>IF(AND(OR(NOT(IsForecastDateRestricted),AND(D1151&gt;=StartDate,D1151&lt;=EndDate)),OR(NOT(IsTargetDateRestricted),AND(F1151&gt;=FirstTargetDate,F1151&lt;=EndTargetDate)),
OR(AND(Is1Week,E1151="1 wk ahead inc death"),AND(Is2Week,E1151="2 wk ahead inc death"),AND(Is3Week,E1151="3 wk ahead inc death"),AND(Is4Week,E1151="4 wk ahead inc death")),
OR(NOT(IsActiveModelsOnly),_xlfn.XLOOKUP(C1151,'Model Analyzer'!B$4:B$100,'Model Analyzer'!C$4:C$100))),EvalData!C1151,"NA")</f>
        <v>UM</v>
      </c>
      <c r="C1151" s="17" t="s">
        <v>31</v>
      </c>
      <c r="D1151" s="36" t="d">
        <v>2020-09-07</v>
      </c>
      <c r="E1151" s="17" t="s">
        <v>11</v>
      </c>
      <c r="F1151" s="36" t="d">
        <v>2020-09-12</v>
      </c>
      <c r="G1151" s="30">
        <v>2385</v>
      </c>
      <c r="H1151" s="32">
        <v>0.38200000000000001</v>
      </c>
      <c r="I1151" s="28">
        <v>0.46472999999999998</v>
      </c>
      <c r="J1151" s="28">
        <v>0.46472999999999998</v>
      </c>
      <c r="K1151" s="29">
        <v>0</v>
      </c>
      <c r="L1151" s="30">
        <v>34</v>
      </c>
      <c r="M1151" s="29">
        <v>2.9409999999999999E-2</v>
      </c>
      <c r="N1151" s="30">
        <v>49</v>
      </c>
      <c r="O1151" s="30">
        <v>48.74</v>
      </c>
      <c r="P1151" s="30">
        <v>33979.730000000003</v>
      </c>
      <c r="Q1151" s="30">
        <v>59.53</v>
      </c>
      <c r="R1151" s="38">
        <v>0.40888000000000002</v>
      </c>
      <c r="S1151" s="32">
        <v>0.14953</v>
      </c>
      <c r="T1151" s="29">
        <v>1.97281</v>
      </c>
      <c r="U1151" s="29">
        <v>1.73654</v>
      </c>
      <c r="V1151" s="29">
        <v>0.42857000000000001</v>
      </c>
      <c r="W1151" s="29">
        <v>0.30612</v>
      </c>
      <c r="X1151" s="30">
        <v>161.26</v>
      </c>
      <c r="Y1151" s="29">
        <v>1.96434</v>
      </c>
      <c r="Z1151" s="29">
        <v>0.58664000000000005</v>
      </c>
      <c r="AA1151" s="29">
        <v>6.4000000000000001E-2</v>
      </c>
      <c r="AB1151" s="30">
        <v>28</v>
      </c>
      <c r="AC1151" s="29">
        <v>0.12903000000000001</v>
      </c>
      <c r="AD1151" s="30">
        <v>49</v>
      </c>
      <c r="AE1151" s="29">
        <v>0.32652999999999999</v>
      </c>
      <c r="AF1151" s="33">
        <v>1.069</v>
      </c>
      <c r="AG1151" s="33">
        <v>1.143</v>
      </c>
      <c r="AH1151" s="33">
        <v>1.333</v>
      </c>
      <c r="AI1151" s="33">
        <v>1.6990000000000001</v>
      </c>
      <c r="AJ1151" s="33">
        <v>2.0379999999999998</v>
      </c>
      <c r="AK1151" s="34">
        <v>2.657</v>
      </c>
      <c r="AL1151" s="29">
        <v>0</v>
      </c>
      <c r="AM1151" s="29">
        <v>0</v>
      </c>
      <c r="AN1151" s="50">
        <v>66242</v>
      </c>
      <c r="AO1151" s="30">
        <v>2221</v>
      </c>
      <c r="AP1151" s="29">
        <v>0.79235</v>
      </c>
      <c r="AQ1151" s="29">
        <v>1</v>
      </c>
      <c r="AR1151" s="29">
        <v>0.33</v>
      </c>
      <c r="AS1151" s="54">
        <v>19</v>
      </c>
      <c r="AT1151" s="29">
        <v>0.37930999999999998</v>
      </c>
      <c r="AU1151" s="29">
        <v>0.33023999999999998</v>
      </c>
      <c r="AV1151" s="54">
        <v>27</v>
      </c>
      <c r="AW1151" s="29">
        <v>0.10345</v>
      </c>
    </row>
    <row r="1152" spans="1:49" x14ac:dyDescent="0.2">
      <c r="A1152" s="17" t="str">
        <f t="shared" si="26"/>
        <v>UMass-MB</v>
      </c>
      <c r="B1152" s="17" t="str">
        <f>IF(AND(OR(NOT(IsForecastDateRestricted),AND(D1152&gt;=StartDate,D1152&lt;=EndDate)),OR(NOT(IsTargetDateRestricted),AND(F1152&gt;=FirstTargetDate,F1152&lt;=EndTargetDate)),
OR(AND(Is1Week,E1152="1 wk ahead inc death"),AND(Is2Week,E1152="2 wk ahead inc death"),AND(Is3Week,E1152="3 wk ahead inc death"),AND(Is4Week,E1152="4 wk ahead inc death")),
OR(NOT(IsActiveModelsOnly),_xlfn.XLOOKUP(C1152,'Model Analyzer'!B$4:B$100,'Model Analyzer'!C$4:C$100))),EvalData!C1152,"NA")</f>
        <v>UMass-MB</v>
      </c>
      <c r="C1152" s="17" t="s">
        <v>32</v>
      </c>
      <c r="D1152" s="36" t="d">
        <v>2020-09-07</v>
      </c>
      <c r="E1152" s="17" t="s">
        <v>11</v>
      </c>
      <c r="F1152" s="36" t="d">
        <v>2020-09-12</v>
      </c>
      <c r="G1152" s="30">
        <v>314</v>
      </c>
      <c r="H1152" s="32">
        <v>5.8999999999999997E-2</v>
      </c>
      <c r="I1152" s="28">
        <v>6.1179999999999998E-2</v>
      </c>
      <c r="J1152" s="28">
        <v>6.1179999999999998E-2</v>
      </c>
      <c r="K1152" s="29">
        <v>0.9</v>
      </c>
      <c r="L1152" s="30">
        <v>8</v>
      </c>
      <c r="M1152" s="29">
        <v>0.79412000000000005</v>
      </c>
      <c r="N1152" s="30">
        <v>51</v>
      </c>
      <c r="O1152" s="30">
        <v>9.58</v>
      </c>
      <c r="P1152" s="30">
        <v>324.26</v>
      </c>
      <c r="Q1152" s="30">
        <v>17.690000000000001</v>
      </c>
      <c r="R1152" s="38">
        <v>0.22197</v>
      </c>
      <c r="S1152" s="32">
        <v>9.7070000000000004E-2</v>
      </c>
      <c r="T1152" s="29">
        <v>0.43711</v>
      </c>
      <c r="U1152" s="29">
        <v>0.16896</v>
      </c>
      <c r="V1152" s="29">
        <v>0.60784000000000005</v>
      </c>
      <c r="W1152" s="29">
        <v>9.8040000000000002E-2</v>
      </c>
      <c r="X1152" s="30">
        <v>30.05</v>
      </c>
      <c r="Y1152" s="29">
        <v>0.40018999999999999</v>
      </c>
      <c r="Z1152" s="29">
        <v>0.30984</v>
      </c>
      <c r="AA1152" s="29">
        <v>0.69299999999999995</v>
      </c>
      <c r="AB1152" s="30">
        <v>1</v>
      </c>
      <c r="AC1152" s="29">
        <v>1</v>
      </c>
      <c r="AD1152" s="30">
        <v>51</v>
      </c>
      <c r="AE1152" s="29">
        <v>0.96077999999999997</v>
      </c>
      <c r="AF1152" s="33">
        <v>2.6789999999999998</v>
      </c>
      <c r="AG1152" s="33">
        <v>2.9260000000000002</v>
      </c>
      <c r="AH1152" s="33">
        <v>3.7090000000000001</v>
      </c>
      <c r="AI1152" s="33">
        <v>4.8719999999999999</v>
      </c>
      <c r="AJ1152" s="33">
        <v>4.8570000000000002</v>
      </c>
      <c r="AK1152" s="34">
        <v>10</v>
      </c>
      <c r="AL1152" s="29">
        <v>0.17646999999999999</v>
      </c>
      <c r="AM1152" s="29">
        <v>9.8040000000000002E-2</v>
      </c>
      <c r="AN1152" s="50">
        <v>5904</v>
      </c>
      <c r="AO1152" s="30">
        <v>110.5</v>
      </c>
      <c r="AP1152" s="29">
        <v>0.40759000000000001</v>
      </c>
      <c r="AQ1152" s="29">
        <v>0.85091000000000006</v>
      </c>
      <c r="AR1152" s="29">
        <v>0.72199999999999998</v>
      </c>
      <c r="AS1152" s="54">
        <v>5</v>
      </c>
      <c r="AT1152" s="29">
        <v>0.86207</v>
      </c>
      <c r="AU1152" s="29">
        <v>0.97777000000000003</v>
      </c>
      <c r="AV1152" s="54">
        <v>2</v>
      </c>
      <c r="AW1152" s="29">
        <v>0.96552000000000004</v>
      </c>
    </row>
    <row r="1153" spans="1:49" x14ac:dyDescent="0.2">
      <c r="A1153" s="17" t="str">
        <f t="shared" si="26"/>
        <v>USC</v>
      </c>
      <c r="B1153" s="17" t="str">
        <f>IF(AND(OR(NOT(IsForecastDateRestricted),AND(D1153&gt;=StartDate,D1153&lt;=EndDate)),OR(NOT(IsTargetDateRestricted),AND(F1153&gt;=FirstTargetDate,F1153&lt;=EndTargetDate)),
OR(AND(Is1Week,E1153="1 wk ahead inc death"),AND(Is2Week,E1153="2 wk ahead inc death"),AND(Is3Week,E1153="3 wk ahead inc death"),AND(Is4Week,E1153="4 wk ahead inc death")),
OR(NOT(IsActiveModelsOnly),_xlfn.XLOOKUP(C1153,'Model Analyzer'!B$4:B$100,'Model Analyzer'!C$4:C$100))),EvalData!C1153,"NA")</f>
        <v>USC</v>
      </c>
      <c r="C1153" s="17" t="s">
        <v>33</v>
      </c>
      <c r="D1153" s="36" t="d">
        <v>2020-09-07</v>
      </c>
      <c r="E1153" s="17" t="s">
        <v>11</v>
      </c>
      <c r="F1153" s="36" t="d">
        <v>2020-09-12</v>
      </c>
      <c r="G1153" s="30">
        <v>704</v>
      </c>
      <c r="H1153" s="32">
        <v>0.129</v>
      </c>
      <c r="I1153" s="28">
        <v>0.13718</v>
      </c>
      <c r="J1153" s="28">
        <v>0.13718</v>
      </c>
      <c r="K1153" s="29">
        <v>0.75</v>
      </c>
      <c r="L1153" s="30">
        <v>21</v>
      </c>
      <c r="M1153" s="29">
        <v>0.41176000000000001</v>
      </c>
      <c r="N1153" s="30">
        <v>51</v>
      </c>
      <c r="O1153" s="30">
        <v>18.149999999999999</v>
      </c>
      <c r="P1153" s="30">
        <v>819.08</v>
      </c>
      <c r="Q1153" s="30">
        <v>27.06</v>
      </c>
      <c r="R1153" s="38">
        <v>0.31824999999999998</v>
      </c>
      <c r="S1153" s="32">
        <v>9.5310000000000006E-2</v>
      </c>
      <c r="T1153" s="29">
        <v>0.70465999999999995</v>
      </c>
      <c r="U1153" s="29">
        <v>0.24807000000000001</v>
      </c>
      <c r="V1153" s="29">
        <v>0.39216000000000001</v>
      </c>
      <c r="W1153" s="29">
        <v>0.19608</v>
      </c>
      <c r="X1153" s="30">
        <v>44.14</v>
      </c>
      <c r="Y1153" s="29">
        <v>0.59884000000000004</v>
      </c>
      <c r="Z1153" s="29">
        <v>0.41188999999999998</v>
      </c>
      <c r="AA1153" s="29">
        <v>0.316</v>
      </c>
      <c r="AB1153" s="30">
        <v>18</v>
      </c>
      <c r="AC1153" s="29">
        <v>0.45161000000000001</v>
      </c>
    </row>
    <row r="1154" spans="1:49" x14ac:dyDescent="0.2">
      <c r="A1154" s="17" t="str">
        <f t="shared" si="26"/>
        <v>YYG</v>
      </c>
      <c r="B1154" s="17" t="str">
        <f>IF(AND(OR(NOT(IsForecastDateRestricted),AND(D1154&gt;=StartDate,D1154&lt;=EndDate)),OR(NOT(IsTargetDateRestricted),AND(F1154&gt;=FirstTargetDate,F1154&lt;=EndTargetDate)),
OR(AND(Is1Week,E1154="1 wk ahead inc death"),AND(Is2Week,E1154="2 wk ahead inc death"),AND(Is3Week,E1154="3 wk ahead inc death"),AND(Is4Week,E1154="4 wk ahead inc death")),
OR(NOT(IsActiveModelsOnly),_xlfn.XLOOKUP(C1154,'Model Analyzer'!B$4:B$100,'Model Analyzer'!C$4:C$100))),EvalData!C1154,"NA")</f>
        <v>YYG</v>
      </c>
      <c r="C1154" s="17" t="s">
        <v>35</v>
      </c>
      <c r="D1154" s="36" t="d">
        <v>2020-09-07</v>
      </c>
      <c r="E1154" s="17" t="s">
        <v>11</v>
      </c>
      <c r="F1154" s="36" t="d">
        <v>2020-09-12</v>
      </c>
      <c r="G1154" s="30">
        <v>349</v>
      </c>
      <c r="H1154" s="32">
        <v>6.6000000000000003E-2</v>
      </c>
      <c r="I1154" s="28">
        <v>6.8000000000000005E-2</v>
      </c>
      <c r="J1154" s="28">
        <v>6.8000000000000005E-2</v>
      </c>
      <c r="K1154" s="29">
        <v>0.9</v>
      </c>
      <c r="L1154" s="30">
        <v>12</v>
      </c>
      <c r="M1154" s="29">
        <v>0.67647000000000002</v>
      </c>
      <c r="N1154" s="30">
        <v>51</v>
      </c>
      <c r="O1154" s="30">
        <v>13.01</v>
      </c>
      <c r="P1154" s="30">
        <v>513.19000000000005</v>
      </c>
      <c r="Q1154" s="30">
        <v>23.27</v>
      </c>
      <c r="R1154" s="38">
        <v>0.26772000000000001</v>
      </c>
      <c r="S1154" s="32">
        <v>8.004E-2</v>
      </c>
      <c r="T1154" s="29">
        <v>0.55769000000000002</v>
      </c>
      <c r="U1154" s="29">
        <v>0.32018999999999997</v>
      </c>
      <c r="V1154" s="29">
        <v>0.49020000000000002</v>
      </c>
      <c r="W1154" s="29">
        <v>7.843E-2</v>
      </c>
      <c r="X1154" s="30">
        <v>42.91</v>
      </c>
      <c r="Y1154" s="29">
        <v>0.55398999999999998</v>
      </c>
      <c r="Z1154" s="29">
        <v>0.35905999999999999</v>
      </c>
      <c r="AA1154" s="29">
        <v>0.57799999999999996</v>
      </c>
      <c r="AB1154" s="30">
        <v>4</v>
      </c>
      <c r="AC1154" s="29">
        <v>0.90322999999999998</v>
      </c>
      <c r="AD1154" s="30">
        <v>51</v>
      </c>
      <c r="AE1154" s="29">
        <v>0.92157</v>
      </c>
      <c r="AF1154" s="33">
        <v>2.2949999999999999</v>
      </c>
      <c r="AG1154" s="33">
        <v>2.6019999999999999</v>
      </c>
      <c r="AH1154" s="33">
        <v>3.4159999999999999</v>
      </c>
      <c r="AI1154" s="33">
        <v>19.957999999999998</v>
      </c>
      <c r="AJ1154" s="33">
        <v>19</v>
      </c>
      <c r="AK1154" s="34">
        <v>42.4</v>
      </c>
      <c r="AL1154" s="29">
        <v>9.8040000000000002E-2</v>
      </c>
      <c r="AM1154" s="29">
        <v>0.31373000000000001</v>
      </c>
      <c r="AN1154" s="50">
        <v>7941</v>
      </c>
      <c r="AO1154" s="30">
        <v>297.8</v>
      </c>
      <c r="AP1154" s="29">
        <v>0.35874</v>
      </c>
      <c r="AQ1154" s="29">
        <v>0.74894000000000005</v>
      </c>
      <c r="AR1154" s="29">
        <v>0.53700000000000003</v>
      </c>
      <c r="AS1154" s="54">
        <v>8</v>
      </c>
      <c r="AT1154" s="29">
        <v>0.75861999999999996</v>
      </c>
      <c r="AU1154" s="29">
        <v>0.90703999999999996</v>
      </c>
      <c r="AV1154" s="54">
        <v>6</v>
      </c>
      <c r="AW1154" s="29">
        <v>0.82759000000000005</v>
      </c>
    </row>
    <row r="1155" spans="1:49" x14ac:dyDescent="0.2">
      <c r="A1155" s="17" t="str">
        <f t="shared" si="26"/>
        <v>Baseline</v>
      </c>
      <c r="B1155" s="17" t="str">
        <f>IF(AND(OR(NOT(IsForecastDateRestricted),AND(D1155&gt;=StartDate,D1155&lt;=EndDate)),OR(NOT(IsTargetDateRestricted),AND(F1155&gt;=FirstTargetDate,F1155&lt;=EndTargetDate)),
OR(AND(Is1Week,E1155="1 wk ahead inc death"),AND(Is2Week,E1155="2 wk ahead inc death"),AND(Is3Week,E1155="3 wk ahead inc death"),AND(Is4Week,E1155="4 wk ahead inc death")),
OR(NOT(IsActiveModelsOnly),_xlfn.XLOOKUP(C1155,'Model Analyzer'!B$4:B$100,'Model Analyzer'!C$4:C$100))),EvalData!C1155,"NA")</f>
        <v>Baseline</v>
      </c>
      <c r="C1155" s="17" t="s">
        <v>12</v>
      </c>
      <c r="D1155" s="36" t="d">
        <v>2020-09-07</v>
      </c>
      <c r="E1155" s="17" t="s">
        <v>36</v>
      </c>
      <c r="F1155" s="36" t="d">
        <v>2020-09-19</v>
      </c>
      <c r="G1155" s="30">
        <v>1512</v>
      </c>
      <c r="H1155" s="32">
        <v>0.13200000000000001</v>
      </c>
      <c r="I1155" s="28">
        <v>0.14108000000000001</v>
      </c>
      <c r="J1155" s="28">
        <v>0.14108000000000001</v>
      </c>
      <c r="K1155" s="29">
        <v>0.75</v>
      </c>
      <c r="L1155" s="30">
        <v>24</v>
      </c>
      <c r="M1155" s="29">
        <v>0.32352999999999998</v>
      </c>
      <c r="N1155" s="30">
        <v>51</v>
      </c>
      <c r="O1155" s="30">
        <v>8.8000000000000007</v>
      </c>
      <c r="P1155" s="30">
        <v>971.33</v>
      </c>
      <c r="Q1155" s="30">
        <v>50.86</v>
      </c>
      <c r="R1155" s="38">
        <v>0.23094999999999999</v>
      </c>
      <c r="S1155" s="32">
        <v>5.9720000000000002E-2</v>
      </c>
      <c r="T1155" s="29">
        <v>0.43413000000000002</v>
      </c>
      <c r="U1155" s="29">
        <v>1.5140000000000001E-2</v>
      </c>
      <c r="V1155" s="29">
        <v>0.41176000000000001</v>
      </c>
      <c r="W1155" s="29">
        <v>7.843E-2</v>
      </c>
      <c r="X1155" s="30">
        <v>104.06</v>
      </c>
      <c r="Y1155" s="29">
        <v>0.33998</v>
      </c>
      <c r="Z1155" s="29">
        <v>0.3105</v>
      </c>
      <c r="AA1155" s="29">
        <v>0.55800000000000005</v>
      </c>
      <c r="AB1155" s="30">
        <v>13</v>
      </c>
      <c r="AC1155" s="29">
        <v>0.6129</v>
      </c>
      <c r="AD1155" s="30">
        <v>51</v>
      </c>
      <c r="AE1155" s="29">
        <v>0.92157</v>
      </c>
      <c r="AF1155" s="33">
        <v>3.875</v>
      </c>
      <c r="AG1155" s="33">
        <v>3.9670000000000001</v>
      </c>
      <c r="AH1155" s="33">
        <v>4</v>
      </c>
      <c r="AI1155" s="33">
        <v>3.8679999999999999</v>
      </c>
      <c r="AJ1155" s="33">
        <v>4</v>
      </c>
      <c r="AK1155" s="34">
        <v>4</v>
      </c>
      <c r="AL1155" s="29">
        <v>0</v>
      </c>
      <c r="AM1155" s="29">
        <v>0</v>
      </c>
      <c r="AN1155" s="50">
        <v>18867</v>
      </c>
      <c r="AO1155" s="30">
        <v>139.5</v>
      </c>
      <c r="AP1155" s="29">
        <v>0.41661999999999999</v>
      </c>
      <c r="AQ1155" s="29">
        <v>0.86977000000000004</v>
      </c>
      <c r="AR1155" s="29">
        <v>0.97</v>
      </c>
      <c r="AS1155" s="54">
        <v>1</v>
      </c>
      <c r="AT1155" s="29">
        <v>1</v>
      </c>
      <c r="AU1155" s="29">
        <v>0.95311000000000001</v>
      </c>
      <c r="AV1155" s="54">
        <v>4</v>
      </c>
      <c r="AW1155" s="29">
        <v>0.89654999999999996</v>
      </c>
    </row>
    <row r="1156" spans="1:49" x14ac:dyDescent="0.2">
      <c r="A1156" s="17" t="str">
        <f t="shared" si="26"/>
        <v>CMU</v>
      </c>
      <c r="B1156" s="17" t="str">
        <f>IF(AND(OR(NOT(IsForecastDateRestricted),AND(D1156&gt;=StartDate,D1156&lt;=EndDate)),OR(NOT(IsTargetDateRestricted),AND(F1156&gt;=FirstTargetDate,F1156&lt;=EndTargetDate)),
OR(AND(Is1Week,E1156="1 wk ahead inc death"),AND(Is2Week,E1156="2 wk ahead inc death"),AND(Is3Week,E1156="3 wk ahead inc death"),AND(Is4Week,E1156="4 wk ahead inc death")),
OR(NOT(IsActiveModelsOnly),_xlfn.XLOOKUP(C1156,'Model Analyzer'!B$4:B$100,'Model Analyzer'!C$4:C$100))),EvalData!C1156,"NA")</f>
        <v>CMU</v>
      </c>
      <c r="C1156" s="17" t="s">
        <v>43</v>
      </c>
      <c r="D1156" s="36" t="d">
        <v>2020-09-07</v>
      </c>
      <c r="E1156" s="17" t="s">
        <v>36</v>
      </c>
      <c r="F1156" s="36" t="d">
        <v>2020-09-19</v>
      </c>
      <c r="G1156" s="30"/>
      <c r="H1156" s="32"/>
      <c r="N1156" s="30">
        <v>49</v>
      </c>
      <c r="O1156" s="30">
        <v>12.62</v>
      </c>
      <c r="P1156" s="30">
        <v>612.70000000000005</v>
      </c>
      <c r="Q1156" s="30">
        <v>42.71</v>
      </c>
      <c r="R1156" s="38">
        <v>0.21664</v>
      </c>
      <c r="S1156" s="32">
        <v>4.3490000000000001E-2</v>
      </c>
      <c r="T1156" s="29">
        <v>0.36019000000000001</v>
      </c>
      <c r="U1156" s="29">
        <v>-3.508E-2</v>
      </c>
      <c r="V1156" s="29">
        <v>0.53061000000000003</v>
      </c>
      <c r="W1156" s="29">
        <v>6.1219999999999997E-2</v>
      </c>
      <c r="X1156" s="30">
        <v>71.760000000000005</v>
      </c>
      <c r="Y1156" s="29">
        <v>0.30348999999999998</v>
      </c>
      <c r="Z1156" s="29">
        <v>0.31197000000000003</v>
      </c>
      <c r="AA1156" s="29">
        <v>0.57899999999999996</v>
      </c>
      <c r="AB1156" s="30">
        <v>12</v>
      </c>
      <c r="AC1156" s="29">
        <v>0.64515999999999996</v>
      </c>
      <c r="AD1156" s="30">
        <v>49</v>
      </c>
      <c r="AE1156" s="29">
        <v>0.81633</v>
      </c>
      <c r="AF1156" s="33">
        <v>1.5209999999999999</v>
      </c>
      <c r="AG1156" s="33">
        <v>2.0350000000000001</v>
      </c>
      <c r="AH1156" s="33">
        <v>3.3809999999999998</v>
      </c>
      <c r="AI1156" s="33">
        <v>35.03</v>
      </c>
      <c r="AJ1156" s="33">
        <v>9.1110000000000007</v>
      </c>
      <c r="AK1156" s="34">
        <v>76.400000000000006</v>
      </c>
      <c r="AL1156" s="29">
        <v>8.1629999999999994E-2</v>
      </c>
      <c r="AM1156" s="29">
        <v>0.22449</v>
      </c>
      <c r="AN1156" s="50">
        <v>12605</v>
      </c>
      <c r="AO1156" s="30">
        <v>104.9</v>
      </c>
      <c r="AP1156" s="29">
        <v>0.44789000000000001</v>
      </c>
      <c r="AQ1156" s="29">
        <v>0.93505000000000005</v>
      </c>
      <c r="AR1156" s="29">
        <v>0.51600000000000001</v>
      </c>
      <c r="AS1156" s="54">
        <v>9</v>
      </c>
      <c r="AT1156" s="29">
        <v>0.72414000000000001</v>
      </c>
      <c r="AU1156" s="29">
        <v>0.82154000000000005</v>
      </c>
      <c r="AV1156" s="54">
        <v>11</v>
      </c>
      <c r="AW1156" s="29">
        <v>0.65517000000000003</v>
      </c>
    </row>
    <row r="1157" spans="1:49" x14ac:dyDescent="0.2">
      <c r="A1157" s="17" t="str">
        <f t="shared" si="26"/>
        <v>Columbia</v>
      </c>
      <c r="B1157" s="17" t="str">
        <f>IF(AND(OR(NOT(IsForecastDateRestricted),AND(D1157&gt;=StartDate,D1157&lt;=EndDate)),OR(NOT(IsTargetDateRestricted),AND(F1157&gt;=FirstTargetDate,F1157&lt;=EndTargetDate)),
OR(AND(Is1Week,E1157="1 wk ahead inc death"),AND(Is2Week,E1157="2 wk ahead inc death"),AND(Is3Week,E1157="3 wk ahead inc death"),AND(Is4Week,E1157="4 wk ahead inc death")),
OR(NOT(IsActiveModelsOnly),_xlfn.XLOOKUP(C1157,'Model Analyzer'!B$4:B$100,'Model Analyzer'!C$4:C$100))),EvalData!C1157,"NA")</f>
        <v>Columbia</v>
      </c>
      <c r="C1157" s="17" t="s">
        <v>13</v>
      </c>
      <c r="D1157" s="36" t="d">
        <v>2020-09-07</v>
      </c>
      <c r="E1157" s="17" t="s">
        <v>36</v>
      </c>
      <c r="F1157" s="36" t="d">
        <v>2020-09-19</v>
      </c>
      <c r="G1157" s="30">
        <v>-1022</v>
      </c>
      <c r="H1157" s="32">
        <v>-0.1</v>
      </c>
      <c r="I1157" s="28">
        <v>-9.536E-2</v>
      </c>
      <c r="J1157" s="28">
        <v>-0.10542</v>
      </c>
      <c r="K1157" s="29">
        <v>0.75</v>
      </c>
      <c r="L1157" s="30">
        <v>21</v>
      </c>
      <c r="M1157" s="29">
        <v>0.41176000000000001</v>
      </c>
      <c r="N1157" s="30">
        <v>51</v>
      </c>
      <c r="O1157" s="30">
        <v>51.7</v>
      </c>
      <c r="P1157" s="30">
        <v>1390.28</v>
      </c>
      <c r="Q1157" s="30">
        <v>56.43</v>
      </c>
      <c r="R1157" s="38">
        <v>0.31902000000000003</v>
      </c>
      <c r="S1157" s="32">
        <v>-0.10054</v>
      </c>
      <c r="T1157" s="29">
        <v>0.48515000000000003</v>
      </c>
      <c r="U1157" s="29">
        <v>-0.12481</v>
      </c>
      <c r="V1157" s="29">
        <v>0.31373000000000001</v>
      </c>
      <c r="W1157" s="29">
        <v>0.19608</v>
      </c>
      <c r="X1157" s="30">
        <v>88.88</v>
      </c>
      <c r="Y1157" s="29">
        <v>0.42653999999999997</v>
      </c>
      <c r="Z1157" s="29">
        <v>0.52561000000000002</v>
      </c>
      <c r="AA1157" s="29">
        <v>0.16500000000000001</v>
      </c>
      <c r="AB1157" s="30">
        <v>25</v>
      </c>
      <c r="AC1157" s="29">
        <v>0.22581000000000001</v>
      </c>
      <c r="AD1157" s="30">
        <v>51</v>
      </c>
      <c r="AE1157" s="29">
        <v>0.90195999999999998</v>
      </c>
      <c r="AF1157" s="33">
        <v>3.3650000000000002</v>
      </c>
      <c r="AG1157" s="33">
        <v>4.7709999999999999</v>
      </c>
      <c r="AH1157" s="33">
        <v>6.7169999999999996</v>
      </c>
      <c r="AI1157" s="33">
        <v>44.969000000000001</v>
      </c>
      <c r="AJ1157" s="33">
        <v>79</v>
      </c>
      <c r="AK1157" s="34">
        <v>160</v>
      </c>
      <c r="AL1157" s="29">
        <v>0.33333000000000002</v>
      </c>
      <c r="AM1157" s="29">
        <v>0.37254999999999999</v>
      </c>
      <c r="AN1157" s="50">
        <v>18737</v>
      </c>
      <c r="AO1157" s="30">
        <v>157.6</v>
      </c>
      <c r="AP1157" s="29">
        <v>0.22908000000000001</v>
      </c>
      <c r="AQ1157" s="29">
        <v>0.47825000000000001</v>
      </c>
      <c r="AR1157" s="29">
        <v>0.20599999999999999</v>
      </c>
      <c r="AS1157" s="54">
        <v>23</v>
      </c>
      <c r="AT1157" s="29">
        <v>0.24138000000000001</v>
      </c>
      <c r="AU1157" s="29">
        <v>0.67720999999999998</v>
      </c>
      <c r="AV1157" s="54">
        <v>17</v>
      </c>
      <c r="AW1157" s="29">
        <v>0.44828000000000001</v>
      </c>
    </row>
    <row r="1158" spans="1:49" x14ac:dyDescent="0.2">
      <c r="A1158" s="17" t="str">
        <f t="shared" si="26"/>
        <v>Columbia-UNC</v>
      </c>
      <c r="B1158" s="17" t="str">
        <f>IF(AND(OR(NOT(IsForecastDateRestricted),AND(D1158&gt;=StartDate,D1158&lt;=EndDate)),OR(NOT(IsTargetDateRestricted),AND(F1158&gt;=FirstTargetDate,F1158&lt;=EndTargetDate)),
OR(AND(Is1Week,E1158="1 wk ahead inc death"),AND(Is2Week,E1158="2 wk ahead inc death"),AND(Is3Week,E1158="3 wk ahead inc death"),AND(Is4Week,E1158="4 wk ahead inc death")),
OR(NOT(IsActiveModelsOnly),_xlfn.XLOOKUP(C1158,'Model Analyzer'!B$4:B$100,'Model Analyzer'!C$4:C$100))),EvalData!C1158,"NA")</f>
        <v>Columbia-UNC</v>
      </c>
      <c r="C1158" s="17" t="s">
        <v>14</v>
      </c>
      <c r="D1158" s="36" t="d">
        <v>2020-09-07</v>
      </c>
      <c r="E1158" s="17" t="s">
        <v>36</v>
      </c>
      <c r="F1158" s="36" t="d">
        <v>2020-09-19</v>
      </c>
      <c r="G1158" s="30">
        <v>855</v>
      </c>
      <c r="H1158" s="32">
        <v>7.6999999999999999E-2</v>
      </c>
      <c r="I1158" s="28">
        <v>7.9780000000000004E-2</v>
      </c>
      <c r="J1158" s="28">
        <v>7.9780000000000004E-2</v>
      </c>
      <c r="K1158" s="29">
        <v>0.9</v>
      </c>
      <c r="L1158" s="30">
        <v>18</v>
      </c>
      <c r="M1158" s="29">
        <v>0.5</v>
      </c>
      <c r="O1158" s="30"/>
      <c r="P1158" s="30"/>
      <c r="Q1158" s="30"/>
      <c r="R1158" s="38"/>
    </row>
    <row r="1159" spans="1:49" x14ac:dyDescent="0.2">
      <c r="A1159" s="17" t="str">
        <f t="shared" ref="A1159:A1222" si="27">IF(OR(B1159="NA",NOT(IsMinimumForecastsToParticipate),COUNTIF(B$7:B$3184,"="&amp;C1159)&gt;=MinForecastsToParticipate),B1159,"NA")</f>
        <v>CovidComplete</v>
      </c>
      <c r="B1159" s="17" t="str">
        <f>IF(AND(OR(NOT(IsForecastDateRestricted),AND(D1159&gt;=StartDate,D1159&lt;=EndDate)),OR(NOT(IsTargetDateRestricted),AND(F1159&gt;=FirstTargetDate,F1159&lt;=EndTargetDate)),
OR(AND(Is1Week,E1159="1 wk ahead inc death"),AND(Is2Week,E1159="2 wk ahead inc death"),AND(Is3Week,E1159="3 wk ahead inc death"),AND(Is4Week,E1159="4 wk ahead inc death")),
OR(NOT(IsActiveModelsOnly),_xlfn.XLOOKUP(C1159,'Model Analyzer'!B$4:B$100,'Model Analyzer'!C$4:C$100))),EvalData!C1159,"NA")</f>
        <v>CovidComplete</v>
      </c>
      <c r="C1159" s="17" t="s">
        <v>51</v>
      </c>
      <c r="D1159" s="36" t="d">
        <v>2020-09-07</v>
      </c>
      <c r="E1159" s="17" t="s">
        <v>36</v>
      </c>
      <c r="F1159" s="36" t="d">
        <v>2020-09-19</v>
      </c>
      <c r="G1159" s="30">
        <v>-278</v>
      </c>
      <c r="H1159" s="32">
        <v>-2.5999999999999999E-2</v>
      </c>
      <c r="I1159" s="28">
        <v>-2.5940000000000001E-2</v>
      </c>
      <c r="J1159" s="28">
        <v>-2.6630000000000001E-2</v>
      </c>
      <c r="K1159" s="29">
        <v>1</v>
      </c>
      <c r="L1159" s="30">
        <v>8</v>
      </c>
      <c r="M1159" s="29">
        <v>0.79412000000000005</v>
      </c>
      <c r="N1159" s="30">
        <v>51</v>
      </c>
      <c r="O1159" s="30">
        <v>7.73</v>
      </c>
      <c r="P1159" s="30">
        <v>488.56</v>
      </c>
      <c r="Q1159" s="30">
        <v>35.67</v>
      </c>
      <c r="R1159" s="38">
        <v>0.18012</v>
      </c>
      <c r="S1159" s="32">
        <v>-3.116E-2</v>
      </c>
      <c r="T1159" s="29">
        <v>0.36862</v>
      </c>
      <c r="U1159" s="29">
        <v>-2.315E-2</v>
      </c>
      <c r="V1159" s="29">
        <v>0.60784000000000005</v>
      </c>
      <c r="W1159" s="29">
        <v>7.843E-2</v>
      </c>
      <c r="X1159" s="30">
        <v>66.849999999999994</v>
      </c>
      <c r="Y1159" s="29">
        <v>0.30912000000000001</v>
      </c>
      <c r="Z1159" s="29">
        <v>0.26928999999999997</v>
      </c>
      <c r="AA1159" s="29">
        <v>0.73699999999999999</v>
      </c>
      <c r="AB1159" s="30">
        <v>5</v>
      </c>
      <c r="AC1159" s="29">
        <v>0.87097000000000002</v>
      </c>
      <c r="AD1159" s="30">
        <v>51</v>
      </c>
      <c r="AE1159" s="29">
        <v>0.92157</v>
      </c>
      <c r="AF1159" s="33">
        <v>3.32</v>
      </c>
      <c r="AG1159" s="33">
        <v>3.347</v>
      </c>
      <c r="AH1159" s="33">
        <v>3.9390000000000001</v>
      </c>
      <c r="AI1159" s="33">
        <v>3.782</v>
      </c>
      <c r="AJ1159" s="33">
        <v>4</v>
      </c>
      <c r="AK1159" s="34">
        <v>4.032</v>
      </c>
      <c r="AL1159" s="29">
        <v>3.9219999999999998E-2</v>
      </c>
      <c r="AM1159" s="29">
        <v>0</v>
      </c>
      <c r="AN1159" s="50">
        <v>15121</v>
      </c>
      <c r="AO1159" s="30">
        <v>258.5</v>
      </c>
      <c r="AP1159" s="29">
        <v>0.42836999999999997</v>
      </c>
      <c r="AQ1159" s="29">
        <v>0.89431000000000005</v>
      </c>
      <c r="AR1159" s="29">
        <v>0.92900000000000005</v>
      </c>
      <c r="AS1159" s="54">
        <v>2</v>
      </c>
      <c r="AT1159" s="29">
        <v>0.96552000000000004</v>
      </c>
      <c r="AU1159" s="29">
        <v>0.95889999999999997</v>
      </c>
      <c r="AV1159" s="54">
        <v>3</v>
      </c>
      <c r="AW1159" s="29">
        <v>0.93103000000000002</v>
      </c>
    </row>
    <row r="1160" spans="1:49" x14ac:dyDescent="0.2">
      <c r="A1160" s="17" t="str">
        <f t="shared" si="27"/>
        <v>DDS</v>
      </c>
      <c r="B1160" s="17" t="str">
        <f>IF(AND(OR(NOT(IsForecastDateRestricted),AND(D1160&gt;=StartDate,D1160&lt;=EndDate)),OR(NOT(IsTargetDateRestricted),AND(F1160&gt;=FirstTargetDate,F1160&lt;=EndTargetDate)),
OR(AND(Is1Week,E1160="1 wk ahead inc death"),AND(Is2Week,E1160="2 wk ahead inc death"),AND(Is3Week,E1160="3 wk ahead inc death"),AND(Is4Week,E1160="4 wk ahead inc death")),
OR(NOT(IsActiveModelsOnly),_xlfn.XLOOKUP(C1160,'Model Analyzer'!B$4:B$100,'Model Analyzer'!C$4:C$100))),EvalData!C1160,"NA")</f>
        <v>DDS</v>
      </c>
      <c r="C1160" s="17" t="s">
        <v>44</v>
      </c>
      <c r="D1160" s="36" t="d">
        <v>2020-09-07</v>
      </c>
      <c r="E1160" s="17" t="s">
        <v>36</v>
      </c>
      <c r="F1160" s="36" t="d">
        <v>2020-09-19</v>
      </c>
      <c r="G1160" s="30">
        <v>746</v>
      </c>
      <c r="H1160" s="32">
        <v>6.7000000000000004E-2</v>
      </c>
      <c r="I1160" s="28">
        <v>6.9610000000000005E-2</v>
      </c>
      <c r="J1160" s="28">
        <v>6.9610000000000005E-2</v>
      </c>
      <c r="K1160" s="29">
        <v>0.9</v>
      </c>
      <c r="L1160" s="30">
        <v>17</v>
      </c>
      <c r="M1160" s="29">
        <v>0.52941000000000005</v>
      </c>
      <c r="N1160" s="30">
        <v>51</v>
      </c>
      <c r="O1160" s="30">
        <v>8.24</v>
      </c>
      <c r="P1160" s="30">
        <v>1018.88</v>
      </c>
      <c r="Q1160" s="30">
        <v>47.9</v>
      </c>
      <c r="R1160" s="38">
        <v>0.21793000000000001</v>
      </c>
      <c r="S1160" s="32">
        <v>5.407E-2</v>
      </c>
      <c r="T1160" s="29">
        <v>0.41332000000000002</v>
      </c>
      <c r="U1160" s="29">
        <v>7.8979999999999995E-2</v>
      </c>
      <c r="V1160" s="29">
        <v>0.45097999999999999</v>
      </c>
      <c r="W1160" s="29">
        <v>7.843E-2</v>
      </c>
      <c r="X1160" s="30">
        <v>94.4</v>
      </c>
      <c r="Y1160" s="29">
        <v>0.36754999999999999</v>
      </c>
      <c r="Z1160" s="29">
        <v>0.32207999999999998</v>
      </c>
      <c r="AA1160" s="29">
        <v>0.58899999999999997</v>
      </c>
      <c r="AB1160" s="30">
        <v>11</v>
      </c>
      <c r="AC1160" s="29">
        <v>0.67742000000000002</v>
      </c>
      <c r="AD1160" s="30">
        <v>51</v>
      </c>
      <c r="AE1160" s="29">
        <v>0.92157</v>
      </c>
      <c r="AF1160" s="33">
        <v>2.8109999999999999</v>
      </c>
      <c r="AG1160" s="33">
        <v>3.1480000000000001</v>
      </c>
      <c r="AH1160" s="33">
        <v>3.577</v>
      </c>
      <c r="AI1160" s="33">
        <v>6.9950000000000001</v>
      </c>
      <c r="AJ1160" s="33">
        <v>5.99</v>
      </c>
      <c r="AK1160" s="34">
        <v>10</v>
      </c>
      <c r="AL1160" s="29">
        <v>0.23529</v>
      </c>
      <c r="AM1160" s="29">
        <v>7.843E-2</v>
      </c>
      <c r="AN1160" s="50">
        <v>15686</v>
      </c>
      <c r="AO1160" s="30">
        <v>114.5</v>
      </c>
      <c r="AP1160" s="29">
        <v>0.37913000000000002</v>
      </c>
      <c r="AQ1160" s="29">
        <v>0.79149999999999998</v>
      </c>
      <c r="AR1160" s="29">
        <v>0.64</v>
      </c>
      <c r="AS1160" s="54">
        <v>5</v>
      </c>
      <c r="AT1160" s="29">
        <v>0.86207</v>
      </c>
      <c r="AU1160" s="29">
        <v>0.92659999999999998</v>
      </c>
      <c r="AV1160" s="54">
        <v>7</v>
      </c>
      <c r="AW1160" s="29">
        <v>0.79310000000000003</v>
      </c>
    </row>
    <row r="1161" spans="1:49" x14ac:dyDescent="0.2">
      <c r="A1161" s="17" t="str">
        <f t="shared" si="27"/>
        <v>Ensemble</v>
      </c>
      <c r="B1161" s="17" t="str">
        <f>IF(AND(OR(NOT(IsForecastDateRestricted),AND(D1161&gt;=StartDate,D1161&lt;=EndDate)),OR(NOT(IsTargetDateRestricted),AND(F1161&gt;=FirstTargetDate,F1161&lt;=EndTargetDate)),
OR(AND(Is1Week,E1161="1 wk ahead inc death"),AND(Is2Week,E1161="2 wk ahead inc death"),AND(Is3Week,E1161="3 wk ahead inc death"),AND(Is4Week,E1161="4 wk ahead inc death")),
OR(NOT(IsActiveModelsOnly),_xlfn.XLOOKUP(C1161,'Model Analyzer'!B$4:B$100,'Model Analyzer'!C$4:C$100))),EvalData!C1161,"NA")</f>
        <v>Ensemble</v>
      </c>
      <c r="C1161" s="17" t="s">
        <v>15</v>
      </c>
      <c r="D1161" s="36" t="d">
        <v>2020-09-07</v>
      </c>
      <c r="E1161" s="17" t="s">
        <v>36</v>
      </c>
      <c r="F1161" s="36" t="d">
        <v>2020-09-19</v>
      </c>
      <c r="G1161" s="30">
        <v>301</v>
      </c>
      <c r="H1161" s="32">
        <v>2.8000000000000001E-2</v>
      </c>
      <c r="I1161" s="28">
        <v>2.809E-2</v>
      </c>
      <c r="J1161" s="28">
        <v>2.809E-2</v>
      </c>
      <c r="K1161" s="29">
        <v>1</v>
      </c>
      <c r="L1161" s="30">
        <v>9</v>
      </c>
      <c r="M1161" s="29">
        <v>0.76471</v>
      </c>
      <c r="N1161" s="30">
        <v>51</v>
      </c>
      <c r="O1161" s="30">
        <v>4.68</v>
      </c>
      <c r="P1161" s="30">
        <v>435.48</v>
      </c>
      <c r="Q1161" s="30">
        <v>34.799999999999997</v>
      </c>
      <c r="R1161" s="38">
        <v>0.18517</v>
      </c>
      <c r="S1161" s="32">
        <v>1.149E-2</v>
      </c>
      <c r="T1161" s="29">
        <v>0.27604000000000001</v>
      </c>
      <c r="U1161" s="29">
        <v>-2.6769999999999999E-2</v>
      </c>
      <c r="V1161" s="29">
        <v>0.64705999999999997</v>
      </c>
      <c r="W1161" s="29">
        <v>5.8819999999999997E-2</v>
      </c>
      <c r="X1161" s="30">
        <v>66.42</v>
      </c>
      <c r="Y1161" s="29">
        <v>0.22153</v>
      </c>
      <c r="Z1161" s="29">
        <v>0.21478</v>
      </c>
      <c r="AA1161" s="29">
        <v>0.79700000000000004</v>
      </c>
      <c r="AB1161" s="30">
        <v>3</v>
      </c>
      <c r="AC1161" s="29">
        <v>0.93547999999999998</v>
      </c>
      <c r="AD1161" s="30">
        <v>51</v>
      </c>
      <c r="AE1161" s="29">
        <v>0.96077999999999997</v>
      </c>
      <c r="AF1161" s="33">
        <v>2.532</v>
      </c>
      <c r="AG1161" s="33">
        <v>2.9860000000000002</v>
      </c>
      <c r="AH1161" s="33">
        <v>3.694</v>
      </c>
      <c r="AI1161" s="33">
        <v>8.6189999999999998</v>
      </c>
      <c r="AJ1161" s="33">
        <v>5.3159999999999998</v>
      </c>
      <c r="AK1161" s="34">
        <v>26</v>
      </c>
      <c r="AL1161" s="29">
        <v>0.15686</v>
      </c>
      <c r="AM1161" s="29">
        <v>0.17646999999999999</v>
      </c>
      <c r="AN1161" s="50">
        <v>11477</v>
      </c>
      <c r="AO1161" s="30">
        <v>95.1</v>
      </c>
      <c r="AP1161" s="29">
        <v>0.38474000000000003</v>
      </c>
      <c r="AQ1161" s="29">
        <v>0.80320999999999998</v>
      </c>
      <c r="AR1161" s="29">
        <v>0.66</v>
      </c>
      <c r="AS1161" s="54">
        <v>4</v>
      </c>
      <c r="AT1161" s="29">
        <v>0.89654999999999996</v>
      </c>
      <c r="AU1161" s="29">
        <v>0.96126999999999996</v>
      </c>
      <c r="AV1161" s="54">
        <v>2</v>
      </c>
      <c r="AW1161" s="29">
        <v>0.96552000000000004</v>
      </c>
    </row>
    <row r="1162" spans="1:49" x14ac:dyDescent="0.2">
      <c r="A1162" s="17" t="str">
        <f t="shared" si="27"/>
        <v>ERDC</v>
      </c>
      <c r="B1162" s="17" t="str">
        <f>IF(AND(OR(NOT(IsForecastDateRestricted),AND(D1162&gt;=StartDate,D1162&lt;=EndDate)),OR(NOT(IsTargetDateRestricted),AND(F1162&gt;=FirstTargetDate,F1162&lt;=EndTargetDate)),
OR(AND(Is1Week,E1162="1 wk ahead inc death"),AND(Is2Week,E1162="2 wk ahead inc death"),AND(Is3Week,E1162="3 wk ahead inc death"),AND(Is4Week,E1162="4 wk ahead inc death")),
OR(NOT(IsActiveModelsOnly),_xlfn.XLOOKUP(C1162,'Model Analyzer'!B$4:B$100,'Model Analyzer'!C$4:C$100))),EvalData!C1162,"NA")</f>
        <v>ERDC</v>
      </c>
      <c r="C1162" s="17" t="s">
        <v>16</v>
      </c>
      <c r="D1162" s="36" t="d">
        <v>2020-09-07</v>
      </c>
      <c r="E1162" s="17" t="s">
        <v>36</v>
      </c>
      <c r="F1162" s="36" t="d">
        <v>2020-09-19</v>
      </c>
      <c r="G1162" s="30">
        <v>3085</v>
      </c>
      <c r="H1162" s="32">
        <v>0.253</v>
      </c>
      <c r="I1162" s="28">
        <v>0.28786</v>
      </c>
      <c r="J1162" s="28">
        <v>0.28786</v>
      </c>
      <c r="K1162" s="29">
        <v>0</v>
      </c>
      <c r="L1162" s="30">
        <v>29</v>
      </c>
      <c r="M1162" s="29">
        <v>0.17646999999999999</v>
      </c>
      <c r="N1162" s="30">
        <v>51</v>
      </c>
      <c r="O1162" s="30">
        <v>35.81</v>
      </c>
      <c r="P1162" s="30">
        <v>11829.54</v>
      </c>
      <c r="Q1162" s="30">
        <v>110.53</v>
      </c>
      <c r="R1162" s="38">
        <v>0.39998</v>
      </c>
      <c r="S1162" s="32">
        <v>0.22739000000000001</v>
      </c>
      <c r="T1162" s="29">
        <v>1.2469699999999999</v>
      </c>
      <c r="U1162" s="29">
        <v>0.96579000000000004</v>
      </c>
      <c r="V1162" s="29">
        <v>0.29411999999999999</v>
      </c>
      <c r="W1162" s="29">
        <v>0.37254999999999999</v>
      </c>
      <c r="X1162" s="30">
        <v>193.66</v>
      </c>
      <c r="Y1162" s="29">
        <v>1.2061299999999999</v>
      </c>
      <c r="Z1162" s="29">
        <v>0.59216000000000002</v>
      </c>
      <c r="AA1162" s="29">
        <v>3.9E-2</v>
      </c>
      <c r="AB1162" s="30">
        <v>30</v>
      </c>
      <c r="AC1162" s="29">
        <v>6.4519999999999994E-2</v>
      </c>
      <c r="AD1162" s="30">
        <v>51</v>
      </c>
      <c r="AE1162" s="29">
        <v>9.8040000000000002E-2</v>
      </c>
      <c r="AF1162" s="33">
        <v>1.087</v>
      </c>
      <c r="AG1162" s="33">
        <v>1.133</v>
      </c>
      <c r="AH1162" s="33">
        <v>1.1890000000000001</v>
      </c>
      <c r="AI1162" s="33">
        <v>1.3069999999999999</v>
      </c>
      <c r="AJ1162" s="33">
        <v>1.288</v>
      </c>
      <c r="AK1162" s="34">
        <v>1.7589999999999999</v>
      </c>
      <c r="AL1162" s="29">
        <v>0</v>
      </c>
      <c r="AM1162" s="29">
        <v>0</v>
      </c>
      <c r="AN1162" s="50">
        <v>184628</v>
      </c>
      <c r="AO1162" s="30">
        <v>1832.9</v>
      </c>
      <c r="AP1162" s="29">
        <v>0.88161999999999996</v>
      </c>
      <c r="AQ1162" s="29">
        <v>1</v>
      </c>
      <c r="AR1162" s="29">
        <v>0.10299999999999999</v>
      </c>
      <c r="AS1162" s="54">
        <v>27</v>
      </c>
      <c r="AT1162" s="29">
        <v>0.10345</v>
      </c>
      <c r="AU1162" s="29">
        <v>0.1032</v>
      </c>
      <c r="AV1162" s="54">
        <v>30</v>
      </c>
      <c r="AW1162" s="29">
        <v>0</v>
      </c>
    </row>
    <row r="1163" spans="1:49" x14ac:dyDescent="0.2">
      <c r="A1163" s="17" t="str">
        <f t="shared" si="27"/>
        <v>ESG</v>
      </c>
      <c r="B1163" s="17" t="str">
        <f>IF(AND(OR(NOT(IsForecastDateRestricted),AND(D1163&gt;=StartDate,D1163&lt;=EndDate)),OR(NOT(IsTargetDateRestricted),AND(F1163&gt;=FirstTargetDate,F1163&lt;=EndTargetDate)),
OR(AND(Is1Week,E1163="1 wk ahead inc death"),AND(Is2Week,E1163="2 wk ahead inc death"),AND(Is3Week,E1163="3 wk ahead inc death"),AND(Is4Week,E1163="4 wk ahead inc death")),
OR(NOT(IsActiveModelsOnly),_xlfn.XLOOKUP(C1163,'Model Analyzer'!B$4:B$100,'Model Analyzer'!C$4:C$100))),EvalData!C1163,"NA")</f>
        <v>ESG</v>
      </c>
      <c r="C1163" s="17" t="s">
        <v>40</v>
      </c>
      <c r="D1163" s="36" t="d">
        <v>2020-09-07</v>
      </c>
      <c r="E1163" s="17" t="s">
        <v>36</v>
      </c>
      <c r="F1163" s="36" t="d">
        <v>2020-09-19</v>
      </c>
      <c r="G1163" s="30">
        <v>-3963</v>
      </c>
      <c r="H1163" s="32">
        <v>-0.46200000000000002</v>
      </c>
      <c r="I1163" s="28">
        <v>-0.36979000000000001</v>
      </c>
      <c r="J1163" s="28">
        <v>-0.58675999999999995</v>
      </c>
      <c r="K1163" s="29">
        <v>0</v>
      </c>
      <c r="L1163" s="30">
        <v>34</v>
      </c>
      <c r="M1163" s="29">
        <v>2.9409999999999999E-2</v>
      </c>
      <c r="N1163" s="30">
        <v>51</v>
      </c>
      <c r="O1163" s="30">
        <v>27.07</v>
      </c>
      <c r="P1163" s="30">
        <v>2100.19</v>
      </c>
      <c r="Q1163" s="30">
        <v>83.24</v>
      </c>
      <c r="R1163" s="38">
        <v>0.52297000000000005</v>
      </c>
      <c r="S1163" s="32">
        <v>-0.55467999999999995</v>
      </c>
      <c r="T1163" s="29">
        <v>0.99865000000000004</v>
      </c>
      <c r="U1163" s="29">
        <v>-0.84675</v>
      </c>
      <c r="V1163" s="29">
        <v>0.21568999999999999</v>
      </c>
      <c r="W1163" s="29">
        <v>0.37254999999999999</v>
      </c>
      <c r="X1163" s="30">
        <v>165.45</v>
      </c>
      <c r="Y1163" s="29">
        <v>0.45877000000000001</v>
      </c>
      <c r="Z1163" s="29">
        <v>0.56511</v>
      </c>
      <c r="AA1163" s="29">
        <v>4.2000000000000003E-2</v>
      </c>
      <c r="AB1163" s="30">
        <v>29</v>
      </c>
      <c r="AC1163" s="29">
        <v>9.6769999999999995E-2</v>
      </c>
      <c r="AD1163" s="30">
        <v>51</v>
      </c>
      <c r="AE1163" s="29">
        <v>0.17646999999999999</v>
      </c>
      <c r="AF1163" s="33">
        <v>1.071</v>
      </c>
      <c r="AG1163" s="33">
        <v>1.1040000000000001</v>
      </c>
      <c r="AH1163" s="33">
        <v>1.19</v>
      </c>
      <c r="AI1163" s="33">
        <v>1.552</v>
      </c>
      <c r="AJ1163" s="33">
        <v>1.4</v>
      </c>
      <c r="AK1163" s="34">
        <v>1.8</v>
      </c>
      <c r="AL1163" s="29">
        <v>1.9609999999999999E-2</v>
      </c>
      <c r="AM1163" s="29">
        <v>0</v>
      </c>
      <c r="AN1163" s="50">
        <v>153571</v>
      </c>
      <c r="AO1163" s="30">
        <v>789</v>
      </c>
      <c r="AP1163" s="29">
        <v>0.85296000000000005</v>
      </c>
      <c r="AQ1163" s="29">
        <v>1</v>
      </c>
      <c r="AR1163" s="29">
        <v>0.16500000000000001</v>
      </c>
      <c r="AS1163" s="54">
        <v>24</v>
      </c>
      <c r="AT1163" s="29">
        <v>0.2069</v>
      </c>
      <c r="AU1163" s="29">
        <v>0.18576000000000001</v>
      </c>
      <c r="AV1163" s="54">
        <v>28</v>
      </c>
      <c r="AW1163" s="29">
        <v>6.8970000000000004E-2</v>
      </c>
    </row>
    <row r="1164" spans="1:49" x14ac:dyDescent="0.2">
      <c r="A1164" s="17" t="str">
        <f t="shared" si="27"/>
        <v>GT-DeepCOVID</v>
      </c>
      <c r="B1164" s="17" t="str">
        <f>IF(AND(OR(NOT(IsForecastDateRestricted),AND(D1164&gt;=StartDate,D1164&lt;=EndDate)),OR(NOT(IsTargetDateRestricted),AND(F1164&gt;=FirstTargetDate,F1164&lt;=EndTargetDate)),
OR(AND(Is1Week,E1164="1 wk ahead inc death"),AND(Is2Week,E1164="2 wk ahead inc death"),AND(Is3Week,E1164="3 wk ahead inc death"),AND(Is4Week,E1164="4 wk ahead inc death")),
OR(NOT(IsActiveModelsOnly),_xlfn.XLOOKUP(C1164,'Model Analyzer'!B$4:B$100,'Model Analyzer'!C$4:C$100))),EvalData!C1164,"NA")</f>
        <v>GT-DeepCOVID</v>
      </c>
      <c r="C1164" s="17" t="s">
        <v>17</v>
      </c>
      <c r="D1164" s="36" t="d">
        <v>2020-09-07</v>
      </c>
      <c r="E1164" s="17" t="s">
        <v>36</v>
      </c>
      <c r="F1164" s="36" t="d">
        <v>2020-09-19</v>
      </c>
      <c r="G1164" s="30">
        <v>129</v>
      </c>
      <c r="H1164" s="32">
        <v>1.2E-2</v>
      </c>
      <c r="I1164" s="28">
        <v>1.204E-2</v>
      </c>
      <c r="J1164" s="28">
        <v>1.204E-2</v>
      </c>
      <c r="K1164" s="29">
        <v>1</v>
      </c>
      <c r="L1164" s="30">
        <v>5</v>
      </c>
      <c r="M1164" s="29">
        <v>0.88234999999999997</v>
      </c>
      <c r="N1164" s="30">
        <v>48</v>
      </c>
      <c r="O1164" s="30">
        <v>9.9700000000000006</v>
      </c>
      <c r="P1164" s="30">
        <v>1410.34</v>
      </c>
      <c r="Q1164" s="30">
        <v>64.73</v>
      </c>
      <c r="R1164" s="38">
        <v>0.23735999999999999</v>
      </c>
      <c r="S1164" s="32">
        <v>1.78E-2</v>
      </c>
      <c r="T1164" s="29">
        <v>0.48963000000000001</v>
      </c>
      <c r="U1164" s="29">
        <v>6.7960000000000007E-2</v>
      </c>
      <c r="V1164" s="29">
        <v>0.41666999999999998</v>
      </c>
      <c r="W1164" s="29">
        <v>0.125</v>
      </c>
      <c r="X1164" s="30">
        <v>148.52000000000001</v>
      </c>
      <c r="Y1164" s="29">
        <v>0.42363000000000001</v>
      </c>
      <c r="Z1164" s="29">
        <v>0.37018000000000001</v>
      </c>
      <c r="AA1164" s="29">
        <v>0.42599999999999999</v>
      </c>
      <c r="AB1164" s="30">
        <v>17</v>
      </c>
      <c r="AC1164" s="29">
        <v>0.48387000000000002</v>
      </c>
      <c r="AD1164" s="30">
        <v>48</v>
      </c>
      <c r="AE1164" s="29">
        <v>0.875</v>
      </c>
      <c r="AF1164" s="33">
        <v>2.8860000000000001</v>
      </c>
      <c r="AG1164" s="33">
        <v>3.3279999999999998</v>
      </c>
      <c r="AH1164" s="33">
        <v>6.0709999999999997</v>
      </c>
      <c r="AI1164" s="33">
        <v>56.286000000000001</v>
      </c>
      <c r="AJ1164" s="33">
        <v>24.331</v>
      </c>
      <c r="AK1164" s="34">
        <v>72.972999999999999</v>
      </c>
      <c r="AL1164" s="29">
        <v>0.27083000000000002</v>
      </c>
      <c r="AM1164" s="29">
        <v>0.375</v>
      </c>
      <c r="AN1164" s="50">
        <v>40323</v>
      </c>
      <c r="AO1164" s="30">
        <v>150.80000000000001</v>
      </c>
      <c r="AP1164" s="29">
        <v>0.28111000000000003</v>
      </c>
      <c r="AQ1164" s="29">
        <v>0.58687999999999996</v>
      </c>
      <c r="AR1164" s="29">
        <v>0.22700000000000001</v>
      </c>
      <c r="AS1164" s="54">
        <v>22</v>
      </c>
      <c r="AT1164" s="29">
        <v>0.27585999999999999</v>
      </c>
      <c r="AU1164" s="29">
        <v>0.70623999999999998</v>
      </c>
      <c r="AV1164" s="54">
        <v>15</v>
      </c>
      <c r="AW1164" s="29">
        <v>0.51724000000000003</v>
      </c>
    </row>
    <row r="1165" spans="1:49" x14ac:dyDescent="0.2">
      <c r="A1165" s="17" t="str">
        <f t="shared" si="27"/>
        <v>IHME</v>
      </c>
      <c r="B1165" s="17" t="str">
        <f>IF(AND(OR(NOT(IsForecastDateRestricted),AND(D1165&gt;=StartDate,D1165&lt;=EndDate)),OR(NOT(IsTargetDateRestricted),AND(F1165&gt;=FirstTargetDate,F1165&lt;=EndTargetDate)),
OR(AND(Is1Week,E1165="1 wk ahead inc death"),AND(Is2Week,E1165="2 wk ahead inc death"),AND(Is3Week,E1165="3 wk ahead inc death"),AND(Is4Week,E1165="4 wk ahead inc death")),
OR(NOT(IsActiveModelsOnly),_xlfn.XLOOKUP(C1165,'Model Analyzer'!B$4:B$100,'Model Analyzer'!C$4:C$100))),EvalData!C1165,"NA")</f>
        <v>IHME</v>
      </c>
      <c r="C1165" s="17" t="s">
        <v>18</v>
      </c>
      <c r="D1165" s="36" t="d">
        <v>2020-09-07</v>
      </c>
      <c r="E1165" s="17" t="s">
        <v>36</v>
      </c>
      <c r="F1165" s="36" t="d">
        <v>2020-09-19</v>
      </c>
      <c r="G1165" s="30">
        <v>1928</v>
      </c>
      <c r="H1165" s="32">
        <v>0.16500000000000001</v>
      </c>
      <c r="I1165" s="28">
        <v>0.1799</v>
      </c>
      <c r="J1165" s="28">
        <v>0.1799</v>
      </c>
      <c r="K1165" s="29">
        <v>0.75</v>
      </c>
      <c r="L1165" s="30">
        <v>27</v>
      </c>
      <c r="M1165" s="29">
        <v>0.23529</v>
      </c>
      <c r="N1165" s="30">
        <v>51</v>
      </c>
      <c r="O1165" s="30">
        <v>9.59</v>
      </c>
      <c r="P1165" s="30">
        <v>1484.63</v>
      </c>
      <c r="Q1165" s="30">
        <v>62.65</v>
      </c>
      <c r="R1165" s="38">
        <v>0.30979000000000001</v>
      </c>
      <c r="S1165" s="32">
        <v>0.20585000000000001</v>
      </c>
      <c r="T1165" s="29">
        <v>0.47675000000000001</v>
      </c>
      <c r="U1165" s="29">
        <v>0.21715000000000001</v>
      </c>
      <c r="V1165" s="29">
        <v>0.33333000000000002</v>
      </c>
      <c r="W1165" s="29">
        <v>0.11765</v>
      </c>
      <c r="X1165" s="30">
        <v>115.34</v>
      </c>
      <c r="Y1165" s="29">
        <v>0.42298000000000002</v>
      </c>
      <c r="Z1165" s="29">
        <v>0.34828999999999999</v>
      </c>
      <c r="AA1165" s="29">
        <v>0.29299999999999998</v>
      </c>
      <c r="AB1165" s="30">
        <v>24</v>
      </c>
      <c r="AC1165" s="29">
        <v>0.25806000000000001</v>
      </c>
      <c r="AD1165" s="30">
        <v>51</v>
      </c>
      <c r="AE1165" s="29">
        <v>0.84314</v>
      </c>
      <c r="AF1165" s="33">
        <v>2.1949999999999998</v>
      </c>
      <c r="AG1165" s="33">
        <v>2.4700000000000002</v>
      </c>
      <c r="AH1165" s="33">
        <v>3.0209999999999999</v>
      </c>
      <c r="AI1165" s="33">
        <v>4.1289999999999996</v>
      </c>
      <c r="AJ1165" s="33">
        <v>3.7959999999999998</v>
      </c>
      <c r="AK1165" s="34">
        <v>6</v>
      </c>
      <c r="AL1165" s="29">
        <v>0.13725000000000001</v>
      </c>
      <c r="AM1165" s="29">
        <v>3.9219999999999998E-2</v>
      </c>
      <c r="AN1165" s="50">
        <v>39991</v>
      </c>
      <c r="AO1165" s="30">
        <v>200.5</v>
      </c>
      <c r="AP1165" s="29">
        <v>0.48037999999999997</v>
      </c>
      <c r="AQ1165" s="29">
        <v>1</v>
      </c>
      <c r="AR1165" s="29">
        <v>0.70199999999999996</v>
      </c>
      <c r="AS1165" s="54">
        <v>3</v>
      </c>
      <c r="AT1165" s="29">
        <v>0.93103000000000002</v>
      </c>
      <c r="AU1165" s="29">
        <v>0.88751000000000002</v>
      </c>
      <c r="AV1165" s="54">
        <v>8</v>
      </c>
      <c r="AW1165" s="29">
        <v>0.75861999999999996</v>
      </c>
    </row>
    <row r="1166" spans="1:49" x14ac:dyDescent="0.2">
      <c r="A1166" s="17" t="str">
        <f t="shared" si="27"/>
        <v>ISU</v>
      </c>
      <c r="B1166" s="17" t="str">
        <f>IF(AND(OR(NOT(IsForecastDateRestricted),AND(D1166&gt;=StartDate,D1166&lt;=EndDate)),OR(NOT(IsTargetDateRestricted),AND(F1166&gt;=FirstTargetDate,F1166&lt;=EndTargetDate)),
OR(AND(Is1Week,E1166="1 wk ahead inc death"),AND(Is2Week,E1166="2 wk ahead inc death"),AND(Is3Week,E1166="3 wk ahead inc death"),AND(Is4Week,E1166="4 wk ahead inc death")),
OR(NOT(IsActiveModelsOnly),_xlfn.XLOOKUP(C1166,'Model Analyzer'!B$4:B$100,'Model Analyzer'!C$4:C$100))),EvalData!C1166,"NA")</f>
        <v>ISU</v>
      </c>
      <c r="C1166" s="17" t="s">
        <v>41</v>
      </c>
      <c r="D1166" s="36" t="d">
        <v>2020-09-07</v>
      </c>
      <c r="E1166" s="17" t="s">
        <v>36</v>
      </c>
      <c r="F1166" s="36" t="d">
        <v>2020-09-19</v>
      </c>
      <c r="G1166" s="30">
        <v>355</v>
      </c>
      <c r="H1166" s="32">
        <v>3.3000000000000002E-2</v>
      </c>
      <c r="I1166" s="28">
        <v>3.3119999999999997E-2</v>
      </c>
      <c r="J1166" s="28">
        <v>3.3119999999999997E-2</v>
      </c>
      <c r="K1166" s="29">
        <v>1</v>
      </c>
      <c r="L1166" s="30">
        <v>13</v>
      </c>
      <c r="M1166" s="29">
        <v>0.64705999999999997</v>
      </c>
      <c r="N1166" s="30">
        <v>49</v>
      </c>
      <c r="O1166" s="30">
        <v>8.83</v>
      </c>
      <c r="P1166" s="30">
        <v>1190.4000000000001</v>
      </c>
      <c r="Q1166" s="30">
        <v>52.43</v>
      </c>
      <c r="R1166" s="38">
        <v>0.25028</v>
      </c>
      <c r="S1166" s="32">
        <v>-4.9430000000000002E-2</v>
      </c>
      <c r="T1166" s="29">
        <v>0.43768000000000001</v>
      </c>
      <c r="U1166" s="29">
        <v>-0.11501</v>
      </c>
      <c r="V1166" s="29">
        <v>0.46938999999999997</v>
      </c>
      <c r="W1166" s="29">
        <v>0.16327</v>
      </c>
      <c r="X1166" s="30">
        <v>100.82</v>
      </c>
      <c r="Y1166" s="29">
        <v>0.31023000000000001</v>
      </c>
      <c r="Z1166" s="29">
        <v>0.31025000000000003</v>
      </c>
      <c r="AA1166" s="29">
        <v>0.432</v>
      </c>
      <c r="AB1166" s="30">
        <v>15</v>
      </c>
      <c r="AC1166" s="29">
        <v>0.54839000000000004</v>
      </c>
      <c r="AD1166" s="30">
        <v>49</v>
      </c>
      <c r="AE1166" s="29">
        <v>0.61224000000000001</v>
      </c>
      <c r="AF1166" s="33">
        <v>1.3919999999999999</v>
      </c>
      <c r="AG1166" s="33">
        <v>1.5489999999999999</v>
      </c>
      <c r="AH1166" s="33">
        <v>1.9330000000000001</v>
      </c>
      <c r="AI1166" s="33">
        <v>4.3339999999999996</v>
      </c>
      <c r="AJ1166" s="33">
        <v>2.621</v>
      </c>
      <c r="AK1166" s="34">
        <v>6.9089999999999998</v>
      </c>
      <c r="AL1166" s="29">
        <v>6.1219999999999997E-2</v>
      </c>
      <c r="AM1166" s="29">
        <v>8.1629999999999994E-2</v>
      </c>
      <c r="AN1166" s="50">
        <v>49113</v>
      </c>
      <c r="AO1166" s="30">
        <v>236.6</v>
      </c>
      <c r="AP1166" s="29">
        <v>0.62614000000000003</v>
      </c>
      <c r="AQ1166" s="29">
        <v>1</v>
      </c>
      <c r="AR1166" s="29">
        <v>0.47499999999999998</v>
      </c>
      <c r="AS1166" s="54">
        <v>12</v>
      </c>
      <c r="AT1166" s="29">
        <v>0.62068999999999996</v>
      </c>
      <c r="AU1166" s="29">
        <v>0.61919999999999997</v>
      </c>
      <c r="AV1166" s="54">
        <v>20</v>
      </c>
      <c r="AW1166" s="29">
        <v>0.34483000000000003</v>
      </c>
    </row>
    <row r="1167" spans="1:49" x14ac:dyDescent="0.2">
      <c r="A1167" s="17" t="str">
        <f t="shared" si="27"/>
        <v>JCB</v>
      </c>
      <c r="B1167" s="17" t="str">
        <f>IF(AND(OR(NOT(IsForecastDateRestricted),AND(D1167&gt;=StartDate,D1167&lt;=EndDate)),OR(NOT(IsTargetDateRestricted),AND(F1167&gt;=FirstTargetDate,F1167&lt;=EndTargetDate)),
OR(AND(Is1Week,E1167="1 wk ahead inc death"),AND(Is2Week,E1167="2 wk ahead inc death"),AND(Is3Week,E1167="3 wk ahead inc death"),AND(Is4Week,E1167="4 wk ahead inc death")),
OR(NOT(IsActiveModelsOnly),_xlfn.XLOOKUP(C1167,'Model Analyzer'!B$4:B$100,'Model Analyzer'!C$4:C$100))),EvalData!C1167,"NA")</f>
        <v>JCB</v>
      </c>
      <c r="C1167" s="17" t="s">
        <v>45</v>
      </c>
      <c r="D1167" s="36" t="d">
        <v>2020-09-07</v>
      </c>
      <c r="E1167" s="17" t="s">
        <v>36</v>
      </c>
      <c r="F1167" s="36" t="d">
        <v>2020-09-19</v>
      </c>
      <c r="G1167" s="30">
        <v>-124</v>
      </c>
      <c r="H1167" s="32">
        <v>-1.2E-2</v>
      </c>
      <c r="I1167" s="28">
        <v>-1.157E-2</v>
      </c>
      <c r="J1167" s="28">
        <v>-1.171E-2</v>
      </c>
      <c r="K1167" s="29">
        <v>1</v>
      </c>
      <c r="L1167" s="30">
        <v>4</v>
      </c>
      <c r="M1167" s="29">
        <v>0.91176000000000001</v>
      </c>
      <c r="N1167" s="30">
        <v>51</v>
      </c>
      <c r="O1167" s="30">
        <v>4.25</v>
      </c>
      <c r="P1167" s="30">
        <v>531.80999999999995</v>
      </c>
      <c r="Q1167" s="30">
        <v>37.590000000000003</v>
      </c>
      <c r="R1167" s="38">
        <v>0.16899</v>
      </c>
      <c r="S1167" s="32">
        <v>3.4189999999999998E-2</v>
      </c>
      <c r="T1167" s="29">
        <v>0.26449</v>
      </c>
      <c r="U1167" s="29">
        <v>-1.184E-2</v>
      </c>
      <c r="V1167" s="29">
        <v>0.66666999999999998</v>
      </c>
      <c r="W1167" s="29">
        <v>1.9609999999999999E-2</v>
      </c>
      <c r="X1167" s="30">
        <v>75.349999999999994</v>
      </c>
      <c r="Y1167" s="29">
        <v>0.21575</v>
      </c>
      <c r="Z1167" s="29">
        <v>0.21132000000000001</v>
      </c>
      <c r="AA1167" s="29">
        <v>0.81</v>
      </c>
      <c r="AB1167" s="30">
        <v>2</v>
      </c>
      <c r="AC1167" s="29">
        <v>0.96774000000000004</v>
      </c>
    </row>
    <row r="1168" spans="1:49" x14ac:dyDescent="0.2">
      <c r="A1168" s="17" t="str">
        <f t="shared" si="27"/>
        <v>JHU-APL</v>
      </c>
      <c r="B1168" s="17" t="str">
        <f>IF(AND(OR(NOT(IsForecastDateRestricted),AND(D1168&gt;=StartDate,D1168&lt;=EndDate)),OR(NOT(IsTargetDateRestricted),AND(F1168&gt;=FirstTargetDate,F1168&lt;=EndTargetDate)),
OR(AND(Is1Week,E1168="1 wk ahead inc death"),AND(Is2Week,E1168="2 wk ahead inc death"),AND(Is3Week,E1168="3 wk ahead inc death"),AND(Is4Week,E1168="4 wk ahead inc death")),
OR(NOT(IsActiveModelsOnly),_xlfn.XLOOKUP(C1168,'Model Analyzer'!B$4:B$100,'Model Analyzer'!C$4:C$100))),EvalData!C1168,"NA")</f>
        <v>JHU-APL</v>
      </c>
      <c r="C1168" s="17" t="s">
        <v>52</v>
      </c>
      <c r="D1168" s="36" t="d">
        <v>2020-09-07</v>
      </c>
      <c r="E1168" s="17" t="s">
        <v>36</v>
      </c>
      <c r="F1168" s="36" t="d">
        <v>2020-09-19</v>
      </c>
      <c r="G1168" s="30">
        <v>3406</v>
      </c>
      <c r="H1168" s="32">
        <v>0.27600000000000002</v>
      </c>
      <c r="I1168" s="28">
        <v>0.31780999999999998</v>
      </c>
      <c r="J1168" s="28">
        <v>0.31780999999999998</v>
      </c>
      <c r="K1168" s="29">
        <v>0</v>
      </c>
      <c r="L1168" s="30">
        <v>30</v>
      </c>
      <c r="M1168" s="29">
        <v>0.14706</v>
      </c>
      <c r="N1168" s="30">
        <v>51</v>
      </c>
      <c r="O1168" s="30">
        <v>51.08</v>
      </c>
      <c r="P1168" s="30">
        <v>13531.03</v>
      </c>
      <c r="Q1168" s="30">
        <v>126.41</v>
      </c>
      <c r="R1168" s="38">
        <v>0.42170000000000002</v>
      </c>
      <c r="S1168" s="32">
        <v>0.35554999999999998</v>
      </c>
      <c r="T1168" s="29">
        <v>2.8281399999999999</v>
      </c>
      <c r="U1168" s="29">
        <v>-0.80828999999999995</v>
      </c>
      <c r="V1168" s="29">
        <v>0.27450999999999998</v>
      </c>
      <c r="W1168" s="29">
        <v>0.41176000000000001</v>
      </c>
      <c r="X1168" s="30">
        <v>265.69</v>
      </c>
      <c r="Y1168" s="29">
        <v>1.1001099999999999</v>
      </c>
      <c r="Z1168" s="29">
        <v>0.6079</v>
      </c>
      <c r="AA1168" s="29">
        <v>3.5999999999999997E-2</v>
      </c>
      <c r="AB1168" s="30">
        <v>31</v>
      </c>
      <c r="AC1168" s="29">
        <v>3.2259999999999997E-2</v>
      </c>
      <c r="AD1168" s="30">
        <v>51</v>
      </c>
      <c r="AE1168" s="29">
        <v>0.43136999999999998</v>
      </c>
      <c r="AF1168" s="33">
        <v>1.64</v>
      </c>
      <c r="AG1168" s="33">
        <v>1.67</v>
      </c>
      <c r="AH1168" s="33">
        <v>1.8420000000000001</v>
      </c>
      <c r="AI1168" s="33">
        <v>4.9050000000000002</v>
      </c>
      <c r="AJ1168" s="33">
        <v>2.302</v>
      </c>
      <c r="AK1168" s="34">
        <v>3.0880000000000001</v>
      </c>
      <c r="AL1168" s="29">
        <v>3.9219999999999998E-2</v>
      </c>
      <c r="AM1168" s="29">
        <v>0</v>
      </c>
      <c r="AN1168" s="50">
        <v>127256</v>
      </c>
      <c r="AO1168" s="30">
        <v>945.8</v>
      </c>
      <c r="AP1168" s="29">
        <v>0.64354</v>
      </c>
      <c r="AQ1168" s="29">
        <v>1</v>
      </c>
      <c r="AR1168" s="29">
        <v>0.41299999999999998</v>
      </c>
      <c r="AS1168" s="54">
        <v>14</v>
      </c>
      <c r="AT1168" s="29">
        <v>0.55171999999999999</v>
      </c>
      <c r="AU1168" s="29">
        <v>0.45407999999999998</v>
      </c>
      <c r="AV1168" s="54">
        <v>24</v>
      </c>
      <c r="AW1168" s="29">
        <v>0.2069</v>
      </c>
    </row>
    <row r="1169" spans="1:49" x14ac:dyDescent="0.2">
      <c r="A1169" s="17" t="str">
        <f t="shared" si="27"/>
        <v>JHU-IDD</v>
      </c>
      <c r="B1169" s="17" t="str">
        <f>IF(AND(OR(NOT(IsForecastDateRestricted),AND(D1169&gt;=StartDate,D1169&lt;=EndDate)),OR(NOT(IsTargetDateRestricted),AND(F1169&gt;=FirstTargetDate,F1169&lt;=EndTargetDate)),
OR(AND(Is1Week,E1169="1 wk ahead inc death"),AND(Is2Week,E1169="2 wk ahead inc death"),AND(Is3Week,E1169="3 wk ahead inc death"),AND(Is4Week,E1169="4 wk ahead inc death")),
OR(NOT(IsActiveModelsOnly),_xlfn.XLOOKUP(C1169,'Model Analyzer'!B$4:B$100,'Model Analyzer'!C$4:C$100))),EvalData!C1169,"NA")</f>
        <v>JHU-IDD</v>
      </c>
      <c r="C1169" s="17" t="s">
        <v>53</v>
      </c>
      <c r="D1169" s="36" t="d">
        <v>2020-09-07</v>
      </c>
      <c r="E1169" s="17" t="s">
        <v>36</v>
      </c>
      <c r="F1169" s="36" t="d">
        <v>2020-09-19</v>
      </c>
      <c r="G1169" s="30">
        <v>2018</v>
      </c>
      <c r="H1169" s="32">
        <v>0.17299999999999999</v>
      </c>
      <c r="I1169" s="28">
        <v>0.1883</v>
      </c>
      <c r="J1169" s="28">
        <v>0.1883</v>
      </c>
      <c r="K1169" s="29">
        <v>0.75</v>
      </c>
      <c r="L1169" s="30">
        <v>28</v>
      </c>
      <c r="M1169" s="29">
        <v>0.20588000000000001</v>
      </c>
      <c r="N1169" s="30">
        <v>51</v>
      </c>
      <c r="O1169" s="30">
        <v>21.04</v>
      </c>
      <c r="P1169" s="30">
        <v>2207.36</v>
      </c>
      <c r="Q1169" s="30">
        <v>58.49</v>
      </c>
      <c r="R1169" s="38">
        <v>0.31036000000000002</v>
      </c>
      <c r="S1169" s="32">
        <v>0.23025999999999999</v>
      </c>
      <c r="T1169" s="29">
        <v>0.81501999999999997</v>
      </c>
      <c r="U1169" s="29">
        <v>0.71669000000000005</v>
      </c>
      <c r="V1169" s="29">
        <v>0.41176000000000001</v>
      </c>
      <c r="W1169" s="29">
        <v>0.21568999999999999</v>
      </c>
      <c r="X1169" s="30">
        <v>84.69</v>
      </c>
      <c r="Y1169" s="29">
        <v>0.82269999999999999</v>
      </c>
      <c r="Z1169" s="29">
        <v>0.436</v>
      </c>
      <c r="AA1169" s="29">
        <v>0.115</v>
      </c>
      <c r="AB1169" s="30">
        <v>26</v>
      </c>
      <c r="AC1169" s="29">
        <v>0.19355</v>
      </c>
      <c r="AD1169" s="30">
        <v>51</v>
      </c>
      <c r="AE1169" s="29">
        <v>0.96077999999999997</v>
      </c>
      <c r="AF1169" s="33">
        <v>2.7189999999999999</v>
      </c>
      <c r="AG1169" s="33">
        <v>3.3450000000000002</v>
      </c>
      <c r="AH1169" s="33">
        <v>8.0830000000000002</v>
      </c>
      <c r="AI1169" s="33">
        <v>55.439</v>
      </c>
      <c r="AJ1169" s="33">
        <v>22.45</v>
      </c>
      <c r="AK1169" s="34">
        <v>118</v>
      </c>
      <c r="AL1169" s="29">
        <v>0.23529</v>
      </c>
      <c r="AM1169" s="29">
        <v>0.39216000000000001</v>
      </c>
      <c r="AN1169" s="50">
        <v>19512</v>
      </c>
      <c r="AO1169" s="30">
        <v>284.8</v>
      </c>
      <c r="AP1169" s="29">
        <v>0.26468999999999998</v>
      </c>
      <c r="AQ1169" s="29">
        <v>0.55259999999999998</v>
      </c>
      <c r="AR1169" s="29">
        <v>0.35099999999999998</v>
      </c>
      <c r="AS1169" s="54">
        <v>16</v>
      </c>
      <c r="AT1169" s="29">
        <v>0.48276000000000002</v>
      </c>
      <c r="AU1169" s="29">
        <v>0.79983000000000004</v>
      </c>
      <c r="AV1169" s="54">
        <v>13</v>
      </c>
      <c r="AW1169" s="29">
        <v>0.58621000000000001</v>
      </c>
    </row>
    <row r="1170" spans="1:49" x14ac:dyDescent="0.2">
      <c r="A1170" s="17" t="str">
        <f t="shared" si="27"/>
        <v>Karlen</v>
      </c>
      <c r="B1170" s="17" t="str">
        <f>IF(AND(OR(NOT(IsForecastDateRestricted),AND(D1170&gt;=StartDate,D1170&lt;=EndDate)),OR(NOT(IsTargetDateRestricted),AND(F1170&gt;=FirstTargetDate,F1170&lt;=EndTargetDate)),
OR(AND(Is1Week,E1170="1 wk ahead inc death"),AND(Is2Week,E1170="2 wk ahead inc death"),AND(Is3Week,E1170="3 wk ahead inc death"),AND(Is4Week,E1170="4 wk ahead inc death")),
OR(NOT(IsActiveModelsOnly),_xlfn.XLOOKUP(C1170,'Model Analyzer'!B$4:B$100,'Model Analyzer'!C$4:C$100))),EvalData!C1170,"NA")</f>
        <v>Karlen</v>
      </c>
      <c r="C1170" s="17" t="s">
        <v>46</v>
      </c>
      <c r="D1170" s="36" t="d">
        <v>2020-09-07</v>
      </c>
      <c r="E1170" s="17" t="s">
        <v>36</v>
      </c>
      <c r="F1170" s="36" t="d">
        <v>2020-09-19</v>
      </c>
      <c r="G1170" s="30">
        <v>-332</v>
      </c>
      <c r="H1170" s="32">
        <v>-3.1E-2</v>
      </c>
      <c r="I1170" s="28">
        <v>-3.0980000000000001E-2</v>
      </c>
      <c r="J1170" s="28">
        <v>-3.1969999999999998E-2</v>
      </c>
      <c r="K1170" s="29">
        <v>1</v>
      </c>
      <c r="L1170" s="30">
        <v>11</v>
      </c>
      <c r="M1170" s="29">
        <v>0.70587999999999995</v>
      </c>
      <c r="N1170" s="30">
        <v>51</v>
      </c>
      <c r="O1170" s="30">
        <v>7.11</v>
      </c>
      <c r="P1170" s="30">
        <v>673.16</v>
      </c>
      <c r="Q1170" s="30">
        <v>39.630000000000003</v>
      </c>
      <c r="R1170" s="38">
        <v>0.16596</v>
      </c>
      <c r="S1170" s="32">
        <v>3.637E-2</v>
      </c>
      <c r="T1170" s="29">
        <v>0.35003000000000001</v>
      </c>
      <c r="U1170" s="29">
        <v>8.6800000000000002E-3</v>
      </c>
      <c r="V1170" s="29">
        <v>0.60784000000000005</v>
      </c>
      <c r="W1170" s="29">
        <v>7.843E-2</v>
      </c>
      <c r="X1170" s="30">
        <v>80.709999999999994</v>
      </c>
      <c r="Y1170" s="29">
        <v>0.28072999999999998</v>
      </c>
      <c r="Z1170" s="29">
        <v>0.24671000000000001</v>
      </c>
      <c r="AA1170" s="29">
        <v>0.73499999999999999</v>
      </c>
      <c r="AB1170" s="30">
        <v>6</v>
      </c>
      <c r="AC1170" s="29">
        <v>0.83870999999999996</v>
      </c>
      <c r="AD1170" s="30">
        <v>51</v>
      </c>
      <c r="AE1170" s="29">
        <v>0.94118000000000002</v>
      </c>
      <c r="AF1170" s="33">
        <v>2.0939999999999999</v>
      </c>
      <c r="AG1170" s="33">
        <v>2.863</v>
      </c>
      <c r="AH1170" s="33">
        <v>4.1079999999999997</v>
      </c>
      <c r="AI1170" s="33">
        <v>18.187999999999999</v>
      </c>
      <c r="AJ1170" s="33">
        <v>7.6079999999999997</v>
      </c>
      <c r="AK1170" s="34">
        <v>70</v>
      </c>
      <c r="AL1170" s="29">
        <v>0.23529</v>
      </c>
      <c r="AM1170" s="29">
        <v>0.19608</v>
      </c>
      <c r="AN1170" s="50">
        <v>14271</v>
      </c>
      <c r="AO1170" s="30">
        <v>129.1</v>
      </c>
      <c r="AP1170" s="29">
        <v>0.3619</v>
      </c>
      <c r="AQ1170" s="29">
        <v>0.75553000000000003</v>
      </c>
      <c r="AR1170" s="29">
        <v>0.53700000000000003</v>
      </c>
      <c r="AS1170" s="54">
        <v>8</v>
      </c>
      <c r="AT1170" s="29">
        <v>0.75861999999999996</v>
      </c>
      <c r="AU1170" s="29">
        <v>0.93095000000000006</v>
      </c>
      <c r="AV1170" s="54">
        <v>6</v>
      </c>
      <c r="AW1170" s="29">
        <v>0.82759000000000005</v>
      </c>
    </row>
    <row r="1171" spans="1:49" x14ac:dyDescent="0.2">
      <c r="A1171" s="17" t="str">
        <f t="shared" si="27"/>
        <v>LANL</v>
      </c>
      <c r="B1171" s="17" t="str">
        <f>IF(AND(OR(NOT(IsForecastDateRestricted),AND(D1171&gt;=StartDate,D1171&lt;=EndDate)),OR(NOT(IsTargetDateRestricted),AND(F1171&gt;=FirstTargetDate,F1171&lt;=EndTargetDate)),
OR(AND(Is1Week,E1171="1 wk ahead inc death"),AND(Is2Week,E1171="2 wk ahead inc death"),AND(Is3Week,E1171="3 wk ahead inc death"),AND(Is4Week,E1171="4 wk ahead inc death")),
OR(NOT(IsActiveModelsOnly),_xlfn.XLOOKUP(C1171,'Model Analyzer'!B$4:B$100,'Model Analyzer'!C$4:C$100))),EvalData!C1171,"NA")</f>
        <v>LANL</v>
      </c>
      <c r="C1171" s="17" t="s">
        <v>20</v>
      </c>
      <c r="D1171" s="36" t="d">
        <v>2020-09-07</v>
      </c>
      <c r="E1171" s="17" t="s">
        <v>36</v>
      </c>
      <c r="F1171" s="36" t="d">
        <v>2020-09-19</v>
      </c>
      <c r="G1171" s="30">
        <v>-3195</v>
      </c>
      <c r="H1171" s="32">
        <v>-0.35399999999999998</v>
      </c>
      <c r="I1171" s="28">
        <v>-0.29812</v>
      </c>
      <c r="J1171" s="28">
        <v>-0.42475000000000002</v>
      </c>
      <c r="K1171" s="29">
        <v>0</v>
      </c>
      <c r="L1171" s="30">
        <v>32</v>
      </c>
      <c r="M1171" s="29">
        <v>8.8239999999999999E-2</v>
      </c>
      <c r="N1171" s="30">
        <v>51</v>
      </c>
      <c r="O1171" s="30">
        <v>16.5</v>
      </c>
      <c r="P1171" s="30">
        <v>998.55</v>
      </c>
      <c r="Q1171" s="30">
        <v>55.57</v>
      </c>
      <c r="R1171" s="38">
        <v>0.2782</v>
      </c>
      <c r="S1171" s="32">
        <v>-0.26408999999999999</v>
      </c>
      <c r="T1171" s="29">
        <v>0.66091999999999995</v>
      </c>
      <c r="U1171" s="29">
        <v>-0.56686999999999999</v>
      </c>
      <c r="V1171" s="29">
        <v>0.35293999999999998</v>
      </c>
      <c r="W1171" s="29">
        <v>0.15686</v>
      </c>
      <c r="X1171" s="30">
        <v>112.45</v>
      </c>
      <c r="Y1171" s="29">
        <v>0.30557000000000001</v>
      </c>
      <c r="Z1171" s="29">
        <v>0.38519999999999999</v>
      </c>
      <c r="AA1171" s="29">
        <v>0.29699999999999999</v>
      </c>
      <c r="AB1171" s="30">
        <v>23</v>
      </c>
      <c r="AC1171" s="29">
        <v>0.29032000000000002</v>
      </c>
      <c r="AD1171" s="30">
        <v>51</v>
      </c>
      <c r="AE1171" s="29">
        <v>0.98038999999999998</v>
      </c>
      <c r="AF1171" s="33">
        <v>6.2729999999999997</v>
      </c>
      <c r="AG1171" s="33">
        <v>8.0939999999999994</v>
      </c>
      <c r="AH1171" s="33">
        <v>12.933</v>
      </c>
      <c r="AI1171" s="33">
        <v>27.074999999999999</v>
      </c>
      <c r="AJ1171" s="33">
        <v>32.832999999999998</v>
      </c>
      <c r="AK1171" s="34">
        <v>64</v>
      </c>
      <c r="AL1171" s="29">
        <v>0.37254999999999999</v>
      </c>
      <c r="AM1171" s="29">
        <v>0.60784000000000005</v>
      </c>
      <c r="AN1171" s="50">
        <v>17484</v>
      </c>
      <c r="AO1171" s="30">
        <v>144.4</v>
      </c>
      <c r="AP1171" s="29">
        <v>0.14932000000000001</v>
      </c>
      <c r="AQ1171" s="29">
        <v>0.31173000000000001</v>
      </c>
      <c r="AR1171" s="29">
        <v>0</v>
      </c>
      <c r="AS1171" s="54">
        <v>28</v>
      </c>
      <c r="AT1171" s="29">
        <v>6.8970000000000004E-2</v>
      </c>
      <c r="AU1171" s="29">
        <v>0.52627999999999997</v>
      </c>
      <c r="AV1171" s="54">
        <v>23</v>
      </c>
      <c r="AW1171" s="29">
        <v>0.24138000000000001</v>
      </c>
    </row>
    <row r="1172" spans="1:49" x14ac:dyDescent="0.2">
      <c r="A1172" s="17" t="str">
        <f t="shared" si="27"/>
        <v>LNQ</v>
      </c>
      <c r="B1172" s="17" t="str">
        <f>IF(AND(OR(NOT(IsForecastDateRestricted),AND(D1172&gt;=StartDate,D1172&lt;=EndDate)),OR(NOT(IsTargetDateRestricted),AND(F1172&gt;=FirstTargetDate,F1172&lt;=EndTargetDate)),
OR(AND(Is1Week,E1172="1 wk ahead inc death"),AND(Is2Week,E1172="2 wk ahead inc death"),AND(Is3Week,E1172="3 wk ahead inc death"),AND(Is4Week,E1172="4 wk ahead inc death")),
OR(NOT(IsActiveModelsOnly),_xlfn.XLOOKUP(C1172,'Model Analyzer'!B$4:B$100,'Model Analyzer'!C$4:C$100))),EvalData!C1172,"NA")</f>
        <v>LNQ</v>
      </c>
      <c r="C1172" s="17" t="s">
        <v>47</v>
      </c>
      <c r="D1172" s="36" t="d">
        <v>2020-09-07</v>
      </c>
      <c r="E1172" s="17" t="s">
        <v>36</v>
      </c>
      <c r="F1172" s="36" t="d">
        <v>2020-09-19</v>
      </c>
      <c r="G1172" s="30">
        <v>115</v>
      </c>
      <c r="H1172" s="32">
        <v>1.0999999999999999E-2</v>
      </c>
      <c r="I1172" s="28">
        <v>1.073E-2</v>
      </c>
      <c r="J1172" s="28">
        <v>1.073E-2</v>
      </c>
      <c r="K1172" s="29">
        <v>1</v>
      </c>
      <c r="L1172" s="30">
        <v>3</v>
      </c>
      <c r="M1172" s="29">
        <v>0.94118000000000002</v>
      </c>
      <c r="N1172" s="30">
        <v>51</v>
      </c>
      <c r="O1172" s="30">
        <v>25.64</v>
      </c>
      <c r="P1172" s="30">
        <v>559.04999999999995</v>
      </c>
      <c r="Q1172" s="30">
        <v>36.08</v>
      </c>
      <c r="R1172" s="38">
        <v>0.23408999999999999</v>
      </c>
      <c r="S1172" s="32">
        <v>-0.13134000000000001</v>
      </c>
      <c r="T1172" s="29">
        <v>0.54120000000000001</v>
      </c>
      <c r="U1172" s="29">
        <v>-0.41106999999999999</v>
      </c>
      <c r="V1172" s="29">
        <v>0.52941000000000005</v>
      </c>
      <c r="W1172" s="29">
        <v>0.13725000000000001</v>
      </c>
      <c r="X1172" s="30">
        <v>68.23</v>
      </c>
      <c r="Y1172" s="29">
        <v>0.28902</v>
      </c>
      <c r="Z1172" s="29">
        <v>0.38003999999999999</v>
      </c>
      <c r="AA1172" s="29">
        <v>0.374</v>
      </c>
      <c r="AB1172" s="30">
        <v>18</v>
      </c>
      <c r="AC1172" s="29">
        <v>0.45161000000000001</v>
      </c>
      <c r="AD1172" s="30">
        <v>51</v>
      </c>
      <c r="AE1172" s="29">
        <v>1</v>
      </c>
      <c r="AF1172" s="33">
        <v>8.798</v>
      </c>
      <c r="AG1172" s="33">
        <v>12.115</v>
      </c>
      <c r="AH1172" s="33">
        <v>24.582999999999998</v>
      </c>
      <c r="AI1172" s="33">
        <v>55.874000000000002</v>
      </c>
      <c r="AJ1172" s="33">
        <v>74.25</v>
      </c>
      <c r="AK1172" s="34">
        <v>134</v>
      </c>
      <c r="AL1172" s="29">
        <v>0.19608</v>
      </c>
      <c r="AM1172" s="29">
        <v>0.80391999999999997</v>
      </c>
      <c r="AN1172" s="50">
        <v>21910</v>
      </c>
      <c r="AO1172" s="30">
        <v>201.8</v>
      </c>
      <c r="AP1172" s="29">
        <v>9.6769999999999995E-2</v>
      </c>
      <c r="AQ1172" s="29">
        <v>0.20202000000000001</v>
      </c>
      <c r="AR1172" s="29">
        <v>0</v>
      </c>
      <c r="AS1172" s="54">
        <v>28</v>
      </c>
      <c r="AT1172" s="29">
        <v>6.8970000000000004E-2</v>
      </c>
      <c r="AU1172" s="29">
        <v>0.36321999999999999</v>
      </c>
      <c r="AV1172" s="54">
        <v>26</v>
      </c>
      <c r="AW1172" s="29">
        <v>0.13793</v>
      </c>
    </row>
    <row r="1173" spans="1:49" x14ac:dyDescent="0.2">
      <c r="A1173" s="17" t="str">
        <f t="shared" si="27"/>
        <v>LSHTM</v>
      </c>
      <c r="B1173" s="17" t="str">
        <f>IF(AND(OR(NOT(IsForecastDateRestricted),AND(D1173&gt;=StartDate,D1173&lt;=EndDate)),OR(NOT(IsTargetDateRestricted),AND(F1173&gt;=FirstTargetDate,F1173&lt;=EndTargetDate)),
OR(AND(Is1Week,E1173="1 wk ahead inc death"),AND(Is2Week,E1173="2 wk ahead inc death"),AND(Is3Week,E1173="3 wk ahead inc death"),AND(Is4Week,E1173="4 wk ahead inc death")),
OR(NOT(IsActiveModelsOnly),_xlfn.XLOOKUP(C1173,'Model Analyzer'!B$4:B$100,'Model Analyzer'!C$4:C$100))),EvalData!C1173,"NA")</f>
        <v>LSHTM</v>
      </c>
      <c r="C1173" s="17" t="s">
        <v>21</v>
      </c>
      <c r="D1173" s="36" t="d">
        <v>2020-09-07</v>
      </c>
      <c r="E1173" s="17" t="s">
        <v>36</v>
      </c>
      <c r="F1173" s="36" t="d">
        <v>2020-09-19</v>
      </c>
      <c r="G1173" s="30">
        <v>-134</v>
      </c>
      <c r="H1173" s="32">
        <v>-1.2999999999999999E-2</v>
      </c>
      <c r="I1173" s="28">
        <v>-1.2500000000000001E-2</v>
      </c>
      <c r="J1173" s="28">
        <v>-1.2659999999999999E-2</v>
      </c>
      <c r="K1173" s="29">
        <v>1</v>
      </c>
      <c r="L1173" s="30">
        <v>6</v>
      </c>
      <c r="M1173" s="29">
        <v>0.85294000000000003</v>
      </c>
      <c r="N1173" s="30">
        <v>46</v>
      </c>
      <c r="O1173" s="30">
        <v>6.32</v>
      </c>
      <c r="P1173" s="30">
        <v>653.21</v>
      </c>
      <c r="Q1173" s="30">
        <v>47.85</v>
      </c>
      <c r="R1173" s="38">
        <v>0.15096999999999999</v>
      </c>
      <c r="S1173" s="32">
        <v>2.9180000000000001E-2</v>
      </c>
      <c r="T1173" s="29">
        <v>0.35148000000000001</v>
      </c>
      <c r="U1173" s="29">
        <v>-9.0910000000000005E-2</v>
      </c>
      <c r="V1173" s="29">
        <v>0.60870000000000002</v>
      </c>
      <c r="W1173" s="29">
        <v>8.6959999999999996E-2</v>
      </c>
      <c r="X1173" s="30">
        <v>93.83</v>
      </c>
      <c r="Y1173" s="29">
        <v>0.25062000000000001</v>
      </c>
      <c r="Z1173" s="29">
        <v>0.25477</v>
      </c>
      <c r="AA1173" s="29">
        <v>0.67400000000000004</v>
      </c>
      <c r="AB1173" s="30">
        <v>8</v>
      </c>
      <c r="AC1173" s="29">
        <v>0.77419000000000004</v>
      </c>
      <c r="AD1173" s="30">
        <v>46</v>
      </c>
      <c r="AE1173" s="29">
        <v>0.97826000000000002</v>
      </c>
      <c r="AF1173" s="33">
        <v>3.0619999999999998</v>
      </c>
      <c r="AG1173" s="33">
        <v>4.3369999999999997</v>
      </c>
      <c r="AH1173" s="33">
        <v>13.819000000000001</v>
      </c>
      <c r="AI1173" s="33">
        <v>85.147000000000006</v>
      </c>
      <c r="AJ1173" s="33">
        <v>47.213999999999999</v>
      </c>
      <c r="AK1173" s="34">
        <v>278</v>
      </c>
      <c r="AL1173" s="29">
        <v>0.15217</v>
      </c>
      <c r="AM1173" s="29">
        <v>0.54347999999999996</v>
      </c>
      <c r="AN1173" s="50">
        <v>19189</v>
      </c>
      <c r="AO1173" s="30">
        <v>127.5</v>
      </c>
      <c r="AP1173" s="29">
        <v>0.21961</v>
      </c>
      <c r="AQ1173" s="29">
        <v>0.45848</v>
      </c>
      <c r="AR1173" s="29">
        <v>0.26800000000000002</v>
      </c>
      <c r="AS1173" s="54">
        <v>21</v>
      </c>
      <c r="AT1173" s="29">
        <v>0.31034</v>
      </c>
      <c r="AU1173" s="29">
        <v>0.63746999999999998</v>
      </c>
      <c r="AV1173" s="54">
        <v>19</v>
      </c>
      <c r="AW1173" s="29">
        <v>0.37930999999999998</v>
      </c>
    </row>
    <row r="1174" spans="1:49" x14ac:dyDescent="0.2">
      <c r="A1174" s="17" t="str">
        <f t="shared" si="27"/>
        <v>MIT-CovAlliance</v>
      </c>
      <c r="B1174" s="17" t="str">
        <f>IF(AND(OR(NOT(IsForecastDateRestricted),AND(D1174&gt;=StartDate,D1174&lt;=EndDate)),OR(NOT(IsTargetDateRestricted),AND(F1174&gt;=FirstTargetDate,F1174&lt;=EndTargetDate)),
OR(AND(Is1Week,E1174="1 wk ahead inc death"),AND(Is2Week,E1174="2 wk ahead inc death"),AND(Is3Week,E1174="3 wk ahead inc death"),AND(Is4Week,E1174="4 wk ahead inc death")),
OR(NOT(IsActiveModelsOnly),_xlfn.XLOOKUP(C1174,'Model Analyzer'!B$4:B$100,'Model Analyzer'!C$4:C$100))),EvalData!C1174,"NA")</f>
        <v>MIT-CovAlliance</v>
      </c>
      <c r="C1174" s="17" t="s">
        <v>22</v>
      </c>
      <c r="D1174" s="36" t="d">
        <v>2020-09-07</v>
      </c>
      <c r="E1174" s="17" t="s">
        <v>36</v>
      </c>
      <c r="F1174" s="36" t="d">
        <v>2020-09-19</v>
      </c>
      <c r="G1174" s="30">
        <v>516</v>
      </c>
      <c r="H1174" s="32">
        <v>4.7E-2</v>
      </c>
      <c r="I1174" s="28">
        <v>4.8149999999999998E-2</v>
      </c>
      <c r="J1174" s="28">
        <v>4.8149999999999998E-2</v>
      </c>
      <c r="K1174" s="29">
        <v>1</v>
      </c>
      <c r="L1174" s="30">
        <v>15</v>
      </c>
      <c r="M1174" s="29">
        <v>0.58823999999999999</v>
      </c>
      <c r="N1174" s="30">
        <v>51</v>
      </c>
      <c r="O1174" s="30">
        <v>15.52</v>
      </c>
      <c r="P1174" s="30">
        <v>2427.83</v>
      </c>
      <c r="Q1174" s="30">
        <v>65.2</v>
      </c>
      <c r="R1174" s="38">
        <v>0.25385999999999997</v>
      </c>
      <c r="S1174" s="32">
        <v>-2.41E-2</v>
      </c>
      <c r="T1174" s="29">
        <v>0.62551999999999996</v>
      </c>
      <c r="U1174" s="29">
        <v>0.12482</v>
      </c>
      <c r="V1174" s="29">
        <v>0.39216000000000001</v>
      </c>
      <c r="W1174" s="29">
        <v>0.21568999999999999</v>
      </c>
      <c r="X1174" s="30">
        <v>142.88</v>
      </c>
      <c r="Y1174" s="29">
        <v>0.53188999999999997</v>
      </c>
      <c r="Z1174" s="29">
        <v>0.39956000000000003</v>
      </c>
      <c r="AA1174" s="29">
        <v>0.32800000000000001</v>
      </c>
      <c r="AB1174" s="30">
        <v>21</v>
      </c>
      <c r="AC1174" s="29">
        <v>0.35483999999999999</v>
      </c>
      <c r="AD1174" s="30">
        <v>51</v>
      </c>
      <c r="AE1174" s="29">
        <v>0.98038999999999998</v>
      </c>
      <c r="AF1174" s="33">
        <v>17.431000000000001</v>
      </c>
      <c r="AG1174" s="33">
        <v>17.635999999999999</v>
      </c>
      <c r="AH1174" s="33">
        <v>17.956</v>
      </c>
      <c r="AI1174" s="33">
        <v>21.701000000000001</v>
      </c>
      <c r="AJ1174" s="33">
        <v>19.071000000000002</v>
      </c>
      <c r="AK1174" s="34">
        <v>27.5</v>
      </c>
      <c r="AL1174" s="29">
        <v>0</v>
      </c>
      <c r="AM1174" s="29">
        <v>0.98038999999999998</v>
      </c>
      <c r="AN1174" s="50">
        <v>47799</v>
      </c>
      <c r="AO1174" s="30">
        <v>268.8</v>
      </c>
      <c r="AP1174" s="29">
        <v>9.665E-2</v>
      </c>
      <c r="AQ1174" s="29">
        <v>0.20177</v>
      </c>
      <c r="AR1174" s="29">
        <v>0</v>
      </c>
      <c r="AS1174" s="54">
        <v>28</v>
      </c>
      <c r="AT1174" s="29">
        <v>6.8970000000000004E-2</v>
      </c>
      <c r="AU1174" s="29">
        <v>0.36282999999999999</v>
      </c>
      <c r="AV1174" s="54">
        <v>27</v>
      </c>
      <c r="AW1174" s="29">
        <v>0.10345</v>
      </c>
    </row>
    <row r="1175" spans="1:49" x14ac:dyDescent="0.2">
      <c r="A1175" s="17" t="str">
        <f t="shared" si="27"/>
        <v>MOBS</v>
      </c>
      <c r="B1175" s="17" t="str">
        <f>IF(AND(OR(NOT(IsForecastDateRestricted),AND(D1175&gt;=StartDate,D1175&lt;=EndDate)),OR(NOT(IsTargetDateRestricted),AND(F1175&gt;=FirstTargetDate,F1175&lt;=EndTargetDate)),
OR(AND(Is1Week,E1175="1 wk ahead inc death"),AND(Is2Week,E1175="2 wk ahead inc death"),AND(Is3Week,E1175="3 wk ahead inc death"),AND(Is4Week,E1175="4 wk ahead inc death")),
OR(NOT(IsActiveModelsOnly),_xlfn.XLOOKUP(C1175,'Model Analyzer'!B$4:B$100,'Model Analyzer'!C$4:C$100))),EvalData!C1175,"NA")</f>
        <v>MOBS</v>
      </c>
      <c r="C1175" s="17" t="s">
        <v>24</v>
      </c>
      <c r="D1175" s="36" t="d">
        <v>2020-09-07</v>
      </c>
      <c r="E1175" s="17" t="s">
        <v>36</v>
      </c>
      <c r="F1175" s="36" t="d">
        <v>2020-09-19</v>
      </c>
      <c r="G1175" s="30">
        <v>-693</v>
      </c>
      <c r="H1175" s="32">
        <v>-6.7000000000000004E-2</v>
      </c>
      <c r="I1175" s="28">
        <v>-6.4659999999999995E-2</v>
      </c>
      <c r="J1175" s="28">
        <v>-6.9129999999999997E-2</v>
      </c>
      <c r="K1175" s="29">
        <v>0.9</v>
      </c>
      <c r="L1175" s="30">
        <v>16</v>
      </c>
      <c r="M1175" s="29">
        <v>0.55881999999999998</v>
      </c>
      <c r="N1175" s="30">
        <v>50</v>
      </c>
      <c r="O1175" s="30">
        <v>9.5299999999999994</v>
      </c>
      <c r="P1175" s="30">
        <v>1285.76</v>
      </c>
      <c r="Q1175" s="30">
        <v>49.82</v>
      </c>
      <c r="R1175" s="38">
        <v>0.25056</v>
      </c>
      <c r="S1175" s="32">
        <v>-7.8170000000000003E-2</v>
      </c>
      <c r="T1175" s="29">
        <v>0.46412999999999999</v>
      </c>
      <c r="U1175" s="29">
        <v>9.5700000000000004E-3</v>
      </c>
      <c r="V1175" s="29">
        <v>0.42</v>
      </c>
      <c r="W1175" s="29">
        <v>0.12</v>
      </c>
      <c r="X1175" s="30">
        <v>100.23</v>
      </c>
      <c r="Y1175" s="29">
        <v>0.37808999999999998</v>
      </c>
      <c r="Z1175" s="29">
        <v>0.32726</v>
      </c>
      <c r="AA1175" s="29">
        <v>0.42899999999999999</v>
      </c>
      <c r="AB1175" s="30">
        <v>16</v>
      </c>
      <c r="AC1175" s="29">
        <v>0.51612999999999998</v>
      </c>
      <c r="AD1175" s="30">
        <v>50</v>
      </c>
      <c r="AE1175" s="29">
        <v>0.94</v>
      </c>
      <c r="AF1175" s="33">
        <v>2.77</v>
      </c>
      <c r="AG1175" s="33">
        <v>4.9710000000000001</v>
      </c>
      <c r="AH1175" s="33">
        <v>11.686</v>
      </c>
      <c r="AI1175" s="33">
        <v>174.489</v>
      </c>
      <c r="AJ1175" s="33">
        <v>28.766999999999999</v>
      </c>
      <c r="AK1175" s="34">
        <v>147.80000000000001</v>
      </c>
      <c r="AL1175" s="29">
        <v>0.26</v>
      </c>
      <c r="AM1175" s="29">
        <v>0.54</v>
      </c>
      <c r="AN1175" s="50">
        <v>32320</v>
      </c>
      <c r="AO1175" s="30">
        <v>177.1</v>
      </c>
      <c r="AP1175" s="29">
        <v>0.2266</v>
      </c>
      <c r="AQ1175" s="29">
        <v>0.47306999999999999</v>
      </c>
      <c r="AR1175" s="29">
        <v>0.14399999999999999</v>
      </c>
      <c r="AS1175" s="54">
        <v>25</v>
      </c>
      <c r="AT1175" s="29">
        <v>0.17241000000000001</v>
      </c>
      <c r="AU1175" s="29">
        <v>0.69786999999999999</v>
      </c>
      <c r="AV1175" s="54">
        <v>16</v>
      </c>
      <c r="AW1175" s="29">
        <v>0.48276000000000002</v>
      </c>
    </row>
    <row r="1176" spans="1:49" x14ac:dyDescent="0.2">
      <c r="A1176" s="17" t="str">
        <f t="shared" si="27"/>
        <v>NotreDame-Mobility</v>
      </c>
      <c r="B1176" s="17" t="str">
        <f>IF(AND(OR(NOT(IsForecastDateRestricted),AND(D1176&gt;=StartDate,D1176&lt;=EndDate)),OR(NOT(IsTargetDateRestricted),AND(F1176&gt;=FirstTargetDate,F1176&lt;=EndTargetDate)),
OR(AND(Is1Week,E1176="1 wk ahead inc death"),AND(Is2Week,E1176="2 wk ahead inc death"),AND(Is3Week,E1176="3 wk ahead inc death"),AND(Is4Week,E1176="4 wk ahead inc death")),
OR(NOT(IsActiveModelsOnly),_xlfn.XLOOKUP(C1176,'Model Analyzer'!B$4:B$100,'Model Analyzer'!C$4:C$100))),EvalData!C1176,"NA")</f>
        <v>NotreDame-Mobility</v>
      </c>
      <c r="C1176" s="17" t="s">
        <v>25</v>
      </c>
      <c r="D1176" s="36" t="d">
        <v>2020-09-07</v>
      </c>
      <c r="E1176" s="17" t="s">
        <v>36</v>
      </c>
      <c r="F1176" s="36" t="d">
        <v>2020-09-19</v>
      </c>
      <c r="G1176" s="30">
        <v>-421</v>
      </c>
      <c r="H1176" s="32">
        <v>-0.04</v>
      </c>
      <c r="I1176" s="28">
        <v>-3.9280000000000002E-2</v>
      </c>
      <c r="J1176" s="28">
        <v>-4.0890000000000003E-2</v>
      </c>
      <c r="K1176" s="29">
        <v>1</v>
      </c>
      <c r="L1176" s="30">
        <v>14</v>
      </c>
      <c r="M1176" s="29">
        <v>0.61765000000000003</v>
      </c>
      <c r="N1176" s="30">
        <v>51</v>
      </c>
      <c r="O1176" s="30">
        <v>13.04</v>
      </c>
      <c r="P1176" s="30">
        <v>1874.36</v>
      </c>
      <c r="Q1176" s="30">
        <v>64.33</v>
      </c>
      <c r="R1176" s="38">
        <v>0.28278999999999999</v>
      </c>
      <c r="S1176" s="32">
        <v>-3.449E-2</v>
      </c>
      <c r="T1176" s="29">
        <v>0.56652000000000002</v>
      </c>
      <c r="U1176" s="29">
        <v>-1.7559999999999999E-2</v>
      </c>
      <c r="V1176" s="29">
        <v>0.39216000000000001</v>
      </c>
      <c r="W1176" s="29">
        <v>0.15686</v>
      </c>
      <c r="X1176" s="30">
        <v>105.84</v>
      </c>
      <c r="Y1176" s="29">
        <v>0.42671999999999999</v>
      </c>
      <c r="Z1176" s="29">
        <v>0.37975999999999999</v>
      </c>
      <c r="AA1176" s="29">
        <v>0.36</v>
      </c>
      <c r="AB1176" s="30">
        <v>19</v>
      </c>
      <c r="AC1176" s="29">
        <v>0.41935</v>
      </c>
      <c r="AD1176" s="30">
        <v>51</v>
      </c>
      <c r="AE1176" s="29">
        <v>0.72548999999999997</v>
      </c>
      <c r="AF1176" s="33">
        <v>1.829</v>
      </c>
      <c r="AG1176" s="33">
        <v>2.3199999999999998</v>
      </c>
      <c r="AH1176" s="33">
        <v>2.9420000000000002</v>
      </c>
      <c r="AI1176" s="33">
        <v>10.291</v>
      </c>
      <c r="AJ1176" s="33">
        <v>7.3029999999999999</v>
      </c>
      <c r="AK1176" s="34">
        <v>26</v>
      </c>
      <c r="AL1176" s="29">
        <v>9.8040000000000002E-2</v>
      </c>
      <c r="AM1176" s="29">
        <v>0.17646999999999999</v>
      </c>
      <c r="AN1176" s="50">
        <v>44254</v>
      </c>
      <c r="AO1176" s="30">
        <v>251.2</v>
      </c>
      <c r="AP1176" s="29">
        <v>0.43952999999999998</v>
      </c>
      <c r="AQ1176" s="29">
        <v>0.91759999999999997</v>
      </c>
      <c r="AR1176" s="29">
        <v>0.47499999999999998</v>
      </c>
      <c r="AS1176" s="54">
        <v>12</v>
      </c>
      <c r="AT1176" s="29">
        <v>0.62068999999999996</v>
      </c>
      <c r="AU1176" s="29">
        <v>0.75688</v>
      </c>
      <c r="AV1176" s="54">
        <v>14</v>
      </c>
      <c r="AW1176" s="29">
        <v>0.55171999999999999</v>
      </c>
    </row>
    <row r="1177" spans="1:49" x14ac:dyDescent="0.2">
      <c r="A1177" s="17" t="str">
        <f t="shared" si="27"/>
        <v>Oliver Wyman</v>
      </c>
      <c r="B1177" s="17" t="str">
        <f>IF(AND(OR(NOT(IsForecastDateRestricted),AND(D1177&gt;=StartDate,D1177&lt;=EndDate)),OR(NOT(IsTargetDateRestricted),AND(F1177&gt;=FirstTargetDate,F1177&lt;=EndTargetDate)),
OR(AND(Is1Week,E1177="1 wk ahead inc death"),AND(Is2Week,E1177="2 wk ahead inc death"),AND(Is3Week,E1177="3 wk ahead inc death"),AND(Is4Week,E1177="4 wk ahead inc death")),
OR(NOT(IsActiveModelsOnly),_xlfn.XLOOKUP(C1177,'Model Analyzer'!B$4:B$100,'Model Analyzer'!C$4:C$100))),EvalData!C1177,"NA")</f>
        <v>Oliver Wyman</v>
      </c>
      <c r="C1177" s="17" t="s">
        <v>26</v>
      </c>
      <c r="D1177" s="36" t="d">
        <v>2020-09-07</v>
      </c>
      <c r="E1177" s="17" t="s">
        <v>36</v>
      </c>
      <c r="F1177" s="36" t="d">
        <v>2020-09-19</v>
      </c>
      <c r="G1177" s="30">
        <v>48</v>
      </c>
      <c r="H1177" s="32">
        <v>4.0000000000000001E-3</v>
      </c>
      <c r="I1177" s="28">
        <v>4.4799999999999996E-3</v>
      </c>
      <c r="J1177" s="28">
        <v>4.4799999999999996E-3</v>
      </c>
      <c r="K1177" s="29">
        <v>1</v>
      </c>
      <c r="L1177" s="30">
        <v>1</v>
      </c>
      <c r="M1177" s="29">
        <v>1</v>
      </c>
      <c r="N1177" s="30">
        <v>51</v>
      </c>
      <c r="O1177" s="30">
        <v>7</v>
      </c>
      <c r="P1177" s="30">
        <v>550.13</v>
      </c>
      <c r="Q1177" s="30">
        <v>37.49</v>
      </c>
      <c r="R1177" s="38">
        <v>0.17480999999999999</v>
      </c>
      <c r="S1177" s="32">
        <v>5.892E-2</v>
      </c>
      <c r="T1177" s="29">
        <v>0.35335</v>
      </c>
      <c r="U1177" s="29">
        <v>1.3050000000000001E-2</v>
      </c>
      <c r="V1177" s="29">
        <v>0.56862999999999997</v>
      </c>
      <c r="W1177" s="29">
        <v>3.9219999999999998E-2</v>
      </c>
      <c r="X1177" s="30">
        <v>69.66</v>
      </c>
      <c r="Y1177" s="29">
        <v>0.27537</v>
      </c>
      <c r="Z1177" s="29">
        <v>0.24787999999999999</v>
      </c>
      <c r="AA1177" s="29">
        <v>0.73</v>
      </c>
      <c r="AB1177" s="30">
        <v>7</v>
      </c>
      <c r="AC1177" s="29">
        <v>0.80645</v>
      </c>
      <c r="AD1177" s="30">
        <v>51</v>
      </c>
      <c r="AE1177" s="29">
        <v>0.94118000000000002</v>
      </c>
      <c r="AF1177" s="33">
        <v>2.0390000000000001</v>
      </c>
      <c r="AG1177" s="33">
        <v>2.673</v>
      </c>
      <c r="AH1177" s="33">
        <v>3.569</v>
      </c>
      <c r="AI1177" s="33">
        <v>15.17</v>
      </c>
      <c r="AJ1177" s="33">
        <v>6</v>
      </c>
      <c r="AK1177" s="34">
        <v>60</v>
      </c>
      <c r="AL1177" s="29">
        <v>0.15686</v>
      </c>
      <c r="AM1177" s="29">
        <v>0.21568999999999999</v>
      </c>
      <c r="AN1177" s="50">
        <v>12971</v>
      </c>
      <c r="AO1177" s="30">
        <v>90.6</v>
      </c>
      <c r="AP1177" s="29">
        <v>0.39750999999999997</v>
      </c>
      <c r="AQ1177" s="29">
        <v>0.82986000000000004</v>
      </c>
      <c r="AR1177" s="29">
        <v>0.59899999999999998</v>
      </c>
      <c r="AS1177" s="54">
        <v>7</v>
      </c>
      <c r="AT1177" s="29">
        <v>0.79310000000000003</v>
      </c>
      <c r="AU1177" s="29">
        <v>0.96177000000000001</v>
      </c>
      <c r="AV1177" s="54">
        <v>1</v>
      </c>
      <c r="AW1177" s="29">
        <v>1</v>
      </c>
    </row>
    <row r="1178" spans="1:49" x14ac:dyDescent="0.2">
      <c r="A1178" s="17" t="str">
        <f t="shared" si="27"/>
        <v>PSI</v>
      </c>
      <c r="B1178" s="17" t="str">
        <f>IF(AND(OR(NOT(IsForecastDateRestricted),AND(D1178&gt;=StartDate,D1178&lt;=EndDate)),OR(NOT(IsTargetDateRestricted),AND(F1178&gt;=FirstTargetDate,F1178&lt;=EndTargetDate)),
OR(AND(Is1Week,E1178="1 wk ahead inc death"),AND(Is2Week,E1178="2 wk ahead inc death"),AND(Is3Week,E1178="3 wk ahead inc death"),AND(Is4Week,E1178="4 wk ahead inc death")),
OR(NOT(IsActiveModelsOnly),_xlfn.XLOOKUP(C1178,'Model Analyzer'!B$4:B$100,'Model Analyzer'!C$4:C$100))),EvalData!C1178,"NA")</f>
        <v>PSI</v>
      </c>
      <c r="C1178" s="17" t="s">
        <v>27</v>
      </c>
      <c r="D1178" s="36" t="d">
        <v>2020-09-07</v>
      </c>
      <c r="E1178" s="17" t="s">
        <v>36</v>
      </c>
      <c r="F1178" s="36" t="d">
        <v>2020-09-19</v>
      </c>
      <c r="G1178" s="30">
        <v>1134</v>
      </c>
      <c r="H1178" s="32">
        <v>0.10100000000000001</v>
      </c>
      <c r="I1178" s="28">
        <v>0.10581</v>
      </c>
      <c r="J1178" s="28">
        <v>0.10581</v>
      </c>
      <c r="K1178" s="29">
        <v>0.75</v>
      </c>
      <c r="L1178" s="30">
        <v>22</v>
      </c>
      <c r="M1178" s="29">
        <v>0.38235000000000002</v>
      </c>
      <c r="N1178" s="30">
        <v>51</v>
      </c>
      <c r="O1178" s="30">
        <v>27.94</v>
      </c>
      <c r="P1178" s="30">
        <v>2365.46</v>
      </c>
      <c r="Q1178" s="30">
        <v>69.47</v>
      </c>
      <c r="R1178" s="38">
        <v>0.3533</v>
      </c>
      <c r="S1178" s="32">
        <v>0.16127</v>
      </c>
      <c r="T1178" s="29">
        <v>1.1655500000000001</v>
      </c>
      <c r="U1178" s="29">
        <v>-0.40981000000000001</v>
      </c>
      <c r="V1178" s="29">
        <v>0.35293999999999998</v>
      </c>
      <c r="W1178" s="29">
        <v>0.27450999999999998</v>
      </c>
      <c r="X1178" s="30">
        <v>125.45</v>
      </c>
      <c r="Y1178" s="29">
        <v>0.53139999999999998</v>
      </c>
      <c r="Z1178" s="29">
        <v>0.47243000000000002</v>
      </c>
      <c r="AA1178" s="29">
        <v>4.8000000000000001E-2</v>
      </c>
      <c r="AB1178" s="30">
        <v>28</v>
      </c>
      <c r="AC1178" s="29">
        <v>0.12903000000000001</v>
      </c>
      <c r="AD1178" s="30">
        <v>51</v>
      </c>
      <c r="AE1178" s="29">
        <v>0.50980000000000003</v>
      </c>
      <c r="AF1178" s="33">
        <v>1.3049999999999999</v>
      </c>
      <c r="AG1178" s="33">
        <v>1.474</v>
      </c>
      <c r="AH1178" s="33">
        <v>1.806</v>
      </c>
      <c r="AI1178" s="33">
        <v>8.1739999999999995</v>
      </c>
      <c r="AJ1178" s="33">
        <v>5.4630000000000001</v>
      </c>
      <c r="AK1178" s="34">
        <v>16</v>
      </c>
      <c r="AL1178" s="29">
        <v>9.8040000000000002E-2</v>
      </c>
      <c r="AM1178" s="29">
        <v>0.11765</v>
      </c>
      <c r="AN1178" s="50">
        <v>75332</v>
      </c>
      <c r="AO1178" s="30">
        <v>433</v>
      </c>
      <c r="AP1178" s="29">
        <v>0.57645000000000002</v>
      </c>
      <c r="AQ1178" s="29">
        <v>1</v>
      </c>
      <c r="AR1178" s="29">
        <v>0.31</v>
      </c>
      <c r="AS1178" s="54">
        <v>20</v>
      </c>
      <c r="AT1178" s="29">
        <v>0.34483000000000003</v>
      </c>
      <c r="AU1178" s="29">
        <v>0.53664000000000001</v>
      </c>
      <c r="AV1178" s="54">
        <v>22</v>
      </c>
      <c r="AW1178" s="29">
        <v>0.27585999999999999</v>
      </c>
    </row>
    <row r="1179" spans="1:49" x14ac:dyDescent="0.2">
      <c r="A1179" s="17" t="str">
        <f t="shared" si="27"/>
        <v>QJHong</v>
      </c>
      <c r="B1179" s="17" t="str">
        <f>IF(AND(OR(NOT(IsForecastDateRestricted),AND(D1179&gt;=StartDate,D1179&lt;=EndDate)),OR(NOT(IsTargetDateRestricted),AND(F1179&gt;=FirstTargetDate,F1179&lt;=EndTargetDate)),
OR(AND(Is1Week,E1179="1 wk ahead inc death"),AND(Is2Week,E1179="2 wk ahead inc death"),AND(Is3Week,E1179="3 wk ahead inc death"),AND(Is4Week,E1179="4 wk ahead inc death")),
OR(NOT(IsActiveModelsOnly),_xlfn.XLOOKUP(C1179,'Model Analyzer'!B$4:B$100,'Model Analyzer'!C$4:C$100))),EvalData!C1179,"NA")</f>
        <v>QJHong</v>
      </c>
      <c r="C1179" s="17" t="s">
        <v>28</v>
      </c>
      <c r="D1179" s="36" t="d">
        <v>2020-09-07</v>
      </c>
      <c r="E1179" s="17" t="s">
        <v>36</v>
      </c>
      <c r="F1179" s="36" t="d">
        <v>2020-09-19</v>
      </c>
      <c r="G1179" s="30">
        <v>-272</v>
      </c>
      <c r="H1179" s="32">
        <v>-2.5999999999999999E-2</v>
      </c>
      <c r="I1179" s="28">
        <v>-2.538E-2</v>
      </c>
      <c r="J1179" s="28">
        <v>-2.6040000000000001E-2</v>
      </c>
      <c r="K1179" s="29">
        <v>1</v>
      </c>
      <c r="L1179" s="30">
        <v>7</v>
      </c>
      <c r="M1179" s="29">
        <v>0.82352999999999998</v>
      </c>
      <c r="O1179" s="30"/>
      <c r="P1179" s="30"/>
      <c r="Q1179" s="30"/>
      <c r="R1179" s="38"/>
    </row>
    <row r="1180" spans="1:49" x14ac:dyDescent="0.2">
      <c r="A1180" s="17" t="str">
        <f t="shared" si="27"/>
        <v>RPI-UW</v>
      </c>
      <c r="B1180" s="17" t="str">
        <f>IF(AND(OR(NOT(IsForecastDateRestricted),AND(D1180&gt;=StartDate,D1180&lt;=EndDate)),OR(NOT(IsTargetDateRestricted),AND(F1180&gt;=FirstTargetDate,F1180&lt;=EndTargetDate)),
OR(AND(Is1Week,E1180="1 wk ahead inc death"),AND(Is2Week,E1180="2 wk ahead inc death"),AND(Is3Week,E1180="3 wk ahead inc death"),AND(Is4Week,E1180="4 wk ahead inc death")),
OR(NOT(IsActiveModelsOnly),_xlfn.XLOOKUP(C1180,'Model Analyzer'!B$4:B$100,'Model Analyzer'!C$4:C$100))),EvalData!C1180,"NA")</f>
        <v>RPI-UW</v>
      </c>
      <c r="C1180" s="17" t="s">
        <v>49</v>
      </c>
      <c r="D1180" s="36" t="d">
        <v>2020-09-07</v>
      </c>
      <c r="E1180" s="17" t="s">
        <v>36</v>
      </c>
      <c r="F1180" s="36" t="d">
        <v>2020-09-19</v>
      </c>
      <c r="G1180" s="30">
        <v>1339</v>
      </c>
      <c r="H1180" s="32">
        <v>0.11799999999999999</v>
      </c>
      <c r="I1180" s="28">
        <v>0.12494</v>
      </c>
      <c r="J1180" s="28">
        <v>0.12494</v>
      </c>
      <c r="K1180" s="29">
        <v>0.75</v>
      </c>
      <c r="L1180" s="30">
        <v>23</v>
      </c>
      <c r="M1180" s="29">
        <v>0.35293999999999998</v>
      </c>
      <c r="N1180" s="30">
        <v>30</v>
      </c>
      <c r="O1180" s="30">
        <v>6.66</v>
      </c>
      <c r="P1180" s="30">
        <v>1268.78</v>
      </c>
      <c r="Q1180" s="30">
        <v>92.97</v>
      </c>
      <c r="R1180" s="38">
        <v>0.23114000000000001</v>
      </c>
      <c r="S1180" s="32">
        <v>5.0599999999999999E-2</v>
      </c>
      <c r="T1180" s="29">
        <v>0.50693999999999995</v>
      </c>
      <c r="U1180" s="29">
        <v>-0.14310999999999999</v>
      </c>
      <c r="V1180" s="29">
        <v>0.53332999999999997</v>
      </c>
      <c r="W1180" s="29">
        <v>6.6669999999999993E-2</v>
      </c>
      <c r="X1180" s="30">
        <v>173.2</v>
      </c>
      <c r="Y1180" s="29">
        <v>0.30953000000000003</v>
      </c>
      <c r="Z1180" s="29">
        <v>0.31512000000000001</v>
      </c>
      <c r="AA1180" s="29">
        <v>0.32700000000000001</v>
      </c>
      <c r="AB1180" s="30">
        <v>22</v>
      </c>
      <c r="AC1180" s="29">
        <v>0.32257999999999998</v>
      </c>
      <c r="AD1180" s="30">
        <v>30</v>
      </c>
      <c r="AE1180" s="29">
        <v>0.96667000000000003</v>
      </c>
      <c r="AF1180" s="33">
        <v>2.1419999999999999</v>
      </c>
      <c r="AG1180" s="33">
        <v>2.65</v>
      </c>
      <c r="AH1180" s="33">
        <v>4.2549999999999999</v>
      </c>
      <c r="AI1180" s="33">
        <v>64.08</v>
      </c>
      <c r="AJ1180" s="33">
        <v>8.6140000000000008</v>
      </c>
      <c r="AK1180" s="34">
        <v>34.1</v>
      </c>
      <c r="AL1180" s="29">
        <v>0.2</v>
      </c>
      <c r="AM1180" s="29">
        <v>0.2</v>
      </c>
      <c r="AN1180" s="50">
        <v>10684</v>
      </c>
      <c r="AO1180" s="30">
        <v>43.3</v>
      </c>
      <c r="AP1180" s="29">
        <v>0.36681999999999998</v>
      </c>
      <c r="AQ1180" s="29">
        <v>0.76580000000000004</v>
      </c>
      <c r="AR1180" s="29">
        <v>0.35099999999999998</v>
      </c>
      <c r="AS1180" s="54">
        <v>16</v>
      </c>
      <c r="AT1180" s="29">
        <v>0.48276000000000002</v>
      </c>
      <c r="AU1180" s="29">
        <v>0.55596999999999996</v>
      </c>
      <c r="AV1180" s="54">
        <v>21</v>
      </c>
      <c r="AW1180" s="29">
        <v>0.31034</v>
      </c>
    </row>
    <row r="1181" spans="1:49" x14ac:dyDescent="0.2">
      <c r="A1181" s="17" t="str">
        <f t="shared" si="27"/>
        <v>STH</v>
      </c>
      <c r="B1181" s="17" t="str">
        <f>IF(AND(OR(NOT(IsForecastDateRestricted),AND(D1181&gt;=StartDate,D1181&lt;=EndDate)),OR(NOT(IsTargetDateRestricted),AND(F1181&gt;=FirstTargetDate,F1181&lt;=EndTargetDate)),
OR(AND(Is1Week,E1181="1 wk ahead inc death"),AND(Is2Week,E1181="2 wk ahead inc death"),AND(Is3Week,E1181="3 wk ahead inc death"),AND(Is4Week,E1181="4 wk ahead inc death")),
OR(NOT(IsActiveModelsOnly),_xlfn.XLOOKUP(C1181,'Model Analyzer'!B$4:B$100,'Model Analyzer'!C$4:C$100))),EvalData!C1181,"NA")</f>
        <v>STH</v>
      </c>
      <c r="C1181" s="17" t="s">
        <v>42</v>
      </c>
      <c r="D1181" s="36" t="d">
        <v>2020-09-07</v>
      </c>
      <c r="E1181" s="17" t="s">
        <v>36</v>
      </c>
      <c r="F1181" s="36" t="d">
        <v>2020-09-19</v>
      </c>
      <c r="G1181" s="30">
        <v>-5809</v>
      </c>
      <c r="H1181" s="32">
        <v>-0.78100000000000003</v>
      </c>
      <c r="I1181" s="28">
        <v>-0.54203999999999997</v>
      </c>
      <c r="J1181" s="28">
        <v>-1.1835800000000001</v>
      </c>
      <c r="K1181" s="29">
        <v>0</v>
      </c>
      <c r="L1181" s="30">
        <v>35</v>
      </c>
      <c r="M1181" s="29">
        <v>0</v>
      </c>
      <c r="O1181" s="30"/>
      <c r="P1181" s="30"/>
      <c r="Q1181" s="30"/>
      <c r="R1181" s="38"/>
    </row>
    <row r="1182" spans="1:49" x14ac:dyDescent="0.2">
      <c r="A1182" s="17" t="str">
        <f t="shared" si="27"/>
        <v>UA</v>
      </c>
      <c r="B1182" s="17" t="str">
        <f>IF(AND(OR(NOT(IsForecastDateRestricted),AND(D1182&gt;=StartDate,D1182&lt;=EndDate)),OR(NOT(IsTargetDateRestricted),AND(F1182&gt;=FirstTargetDate,F1182&lt;=EndTargetDate)),
OR(AND(Is1Week,E1182="1 wk ahead inc death"),AND(Is2Week,E1182="2 wk ahead inc death"),AND(Is3Week,E1182="3 wk ahead inc death"),AND(Is4Week,E1182="4 wk ahead inc death")),
OR(NOT(IsActiveModelsOnly),_xlfn.XLOOKUP(C1182,'Model Analyzer'!B$4:B$100,'Model Analyzer'!C$4:C$100))),EvalData!C1182,"NA")</f>
        <v>UA</v>
      </c>
      <c r="C1182" s="17" t="s">
        <v>29</v>
      </c>
      <c r="D1182" s="36" t="d">
        <v>2020-09-07</v>
      </c>
      <c r="E1182" s="17" t="s">
        <v>36</v>
      </c>
      <c r="F1182" s="36" t="d">
        <v>2020-09-19</v>
      </c>
      <c r="G1182" s="30">
        <v>1781</v>
      </c>
      <c r="H1182" s="32">
        <v>0.154</v>
      </c>
      <c r="I1182" s="28">
        <v>0.16617999999999999</v>
      </c>
      <c r="J1182" s="28">
        <v>0.16617999999999999</v>
      </c>
      <c r="K1182" s="29">
        <v>0.75</v>
      </c>
      <c r="L1182" s="30">
        <v>25</v>
      </c>
      <c r="M1182" s="29">
        <v>0.29411999999999999</v>
      </c>
      <c r="N1182" s="30">
        <v>51</v>
      </c>
      <c r="O1182" s="30">
        <v>8.26</v>
      </c>
      <c r="P1182" s="30">
        <v>2280.9299999999998</v>
      </c>
      <c r="Q1182" s="30">
        <v>84.61</v>
      </c>
      <c r="R1182" s="38">
        <v>0.23724999999999999</v>
      </c>
      <c r="S1182" s="32">
        <v>2.198E-2</v>
      </c>
      <c r="T1182" s="29">
        <v>0.41683999999999999</v>
      </c>
      <c r="U1182" s="29">
        <v>-2.9780000000000001E-2</v>
      </c>
      <c r="V1182" s="29">
        <v>0.47059000000000001</v>
      </c>
      <c r="W1182" s="29">
        <v>3.9219999999999998E-2</v>
      </c>
      <c r="X1182" s="30">
        <v>196.23</v>
      </c>
      <c r="Y1182" s="29">
        <v>0.31063000000000002</v>
      </c>
      <c r="Z1182" s="29">
        <v>0.30132999999999999</v>
      </c>
      <c r="AA1182" s="29">
        <v>0.50700000000000001</v>
      </c>
      <c r="AB1182" s="30">
        <v>14</v>
      </c>
      <c r="AC1182" s="29">
        <v>0.58065</v>
      </c>
      <c r="AD1182" s="30">
        <v>51</v>
      </c>
      <c r="AE1182" s="29">
        <v>0.84314</v>
      </c>
      <c r="AF1182" s="33">
        <v>1.496</v>
      </c>
      <c r="AG1182" s="33">
        <v>1.821</v>
      </c>
      <c r="AH1182" s="33">
        <v>2.766</v>
      </c>
      <c r="AI1182" s="33">
        <v>5.0810000000000004</v>
      </c>
      <c r="AJ1182" s="33">
        <v>5.5309999999999997</v>
      </c>
      <c r="AK1182" s="34">
        <v>14</v>
      </c>
      <c r="AL1182" s="29">
        <v>0.23529</v>
      </c>
      <c r="AM1182" s="29">
        <v>0.13725000000000001</v>
      </c>
      <c r="AN1182" s="50">
        <v>49260</v>
      </c>
      <c r="AO1182" s="30">
        <v>161.19999999999999</v>
      </c>
      <c r="AP1182" s="29">
        <v>0.49525999999999998</v>
      </c>
      <c r="AQ1182" s="29">
        <v>1</v>
      </c>
      <c r="AR1182" s="29">
        <v>0.495</v>
      </c>
      <c r="AS1182" s="54">
        <v>10</v>
      </c>
      <c r="AT1182" s="29">
        <v>0.68966000000000005</v>
      </c>
      <c r="AU1182" s="29">
        <v>0.88751000000000002</v>
      </c>
      <c r="AV1182" s="54">
        <v>8</v>
      </c>
      <c r="AW1182" s="29">
        <v>0.75861999999999996</v>
      </c>
    </row>
    <row r="1183" spans="1:49" x14ac:dyDescent="0.2">
      <c r="A1183" s="17" t="str">
        <f t="shared" si="27"/>
        <v>UCLA</v>
      </c>
      <c r="B1183" s="17" t="str">
        <f>IF(AND(OR(NOT(IsForecastDateRestricted),AND(D1183&gt;=StartDate,D1183&lt;=EndDate)),OR(NOT(IsTargetDateRestricted),AND(F1183&gt;=FirstTargetDate,F1183&lt;=EndTargetDate)),
OR(AND(Is1Week,E1183="1 wk ahead inc death"),AND(Is2Week,E1183="2 wk ahead inc death"),AND(Is3Week,E1183="3 wk ahead inc death"),AND(Is4Week,E1183="4 wk ahead inc death")),
OR(NOT(IsActiveModelsOnly),_xlfn.XLOOKUP(C1183,'Model Analyzer'!B$4:B$100,'Model Analyzer'!C$4:C$100))),EvalData!C1183,"NA")</f>
        <v>UCLA</v>
      </c>
      <c r="C1183" s="17" t="s">
        <v>30</v>
      </c>
      <c r="D1183" s="36" t="d">
        <v>2020-09-07</v>
      </c>
      <c r="E1183" s="17" t="s">
        <v>36</v>
      </c>
      <c r="F1183" s="36" t="d">
        <v>2020-09-19</v>
      </c>
      <c r="G1183" s="30">
        <v>59</v>
      </c>
      <c r="H1183" s="32">
        <v>5.0000000000000001E-3</v>
      </c>
      <c r="I1183" s="28">
        <v>5.5100000000000001E-3</v>
      </c>
      <c r="J1183" s="28">
        <v>5.5100000000000001E-3</v>
      </c>
      <c r="K1183" s="29">
        <v>1</v>
      </c>
      <c r="L1183" s="30">
        <v>2</v>
      </c>
      <c r="M1183" s="29">
        <v>0.97058999999999995</v>
      </c>
      <c r="N1183" s="30">
        <v>51</v>
      </c>
      <c r="O1183" s="30">
        <v>10.06</v>
      </c>
      <c r="P1183" s="30">
        <v>891.84</v>
      </c>
      <c r="Q1183" s="30">
        <v>49.43</v>
      </c>
      <c r="R1183" s="38">
        <v>0.24873000000000001</v>
      </c>
      <c r="S1183" s="32">
        <v>0</v>
      </c>
      <c r="T1183" s="29">
        <v>0.46726000000000001</v>
      </c>
      <c r="U1183" s="29">
        <v>-0.12770999999999999</v>
      </c>
      <c r="V1183" s="29">
        <v>0.49020000000000002</v>
      </c>
      <c r="W1183" s="29">
        <v>5.8819999999999997E-2</v>
      </c>
      <c r="X1183" s="30">
        <v>88.61</v>
      </c>
      <c r="Y1183" s="29">
        <v>0.31522</v>
      </c>
      <c r="Z1183" s="29">
        <v>0.31580000000000003</v>
      </c>
      <c r="AA1183" s="29">
        <v>0.61299999999999999</v>
      </c>
      <c r="AB1183" s="30">
        <v>9</v>
      </c>
      <c r="AC1183" s="29">
        <v>0.74194000000000004</v>
      </c>
      <c r="AD1183" s="30">
        <v>51</v>
      </c>
      <c r="AE1183" s="29">
        <v>0.15686</v>
      </c>
      <c r="AF1183" s="33">
        <v>1.085</v>
      </c>
      <c r="AG1183" s="33">
        <v>1.123</v>
      </c>
      <c r="AH1183" s="33">
        <v>1.1639999999999999</v>
      </c>
      <c r="AI1183" s="33">
        <v>3.2669999999999999</v>
      </c>
      <c r="AJ1183" s="33">
        <v>1.282</v>
      </c>
      <c r="AK1183" s="34">
        <v>1.7589999999999999</v>
      </c>
      <c r="AL1183" s="29">
        <v>0</v>
      </c>
      <c r="AM1183" s="29">
        <v>3.9219999999999998E-2</v>
      </c>
      <c r="AN1183" s="50">
        <v>73720</v>
      </c>
      <c r="AO1183" s="30">
        <v>491.6</v>
      </c>
      <c r="AP1183" s="29">
        <v>0.85028999999999999</v>
      </c>
      <c r="AQ1183" s="29">
        <v>1</v>
      </c>
      <c r="AR1183" s="29">
        <v>0.124</v>
      </c>
      <c r="AS1183" s="54">
        <v>26</v>
      </c>
      <c r="AT1183" s="29">
        <v>0.13793</v>
      </c>
      <c r="AU1183" s="29">
        <v>0.16511999999999999</v>
      </c>
      <c r="AV1183" s="54">
        <v>29</v>
      </c>
      <c r="AW1183" s="29">
        <v>3.4479999999999997E-2</v>
      </c>
    </row>
    <row r="1184" spans="1:49" x14ac:dyDescent="0.2">
      <c r="A1184" s="17" t="str">
        <f t="shared" si="27"/>
        <v>UCM</v>
      </c>
      <c r="B1184" s="17" t="str">
        <f>IF(AND(OR(NOT(IsForecastDateRestricted),AND(D1184&gt;=StartDate,D1184&lt;=EndDate)),OR(NOT(IsTargetDateRestricted),AND(F1184&gt;=FirstTargetDate,F1184&lt;=EndTargetDate)),
OR(AND(Is1Week,E1184="1 wk ahead inc death"),AND(Is2Week,E1184="2 wk ahead inc death"),AND(Is3Week,E1184="3 wk ahead inc death"),AND(Is4Week,E1184="4 wk ahead inc death")),
OR(NOT(IsActiveModelsOnly),_xlfn.XLOOKUP(C1184,'Model Analyzer'!B$4:B$100,'Model Analyzer'!C$4:C$100))),EvalData!C1184,"NA")</f>
        <v>UCM</v>
      </c>
      <c r="C1184" s="17" t="s">
        <v>48</v>
      </c>
      <c r="D1184" s="36" t="d">
        <v>2020-09-07</v>
      </c>
      <c r="E1184" s="17" t="s">
        <v>36</v>
      </c>
      <c r="F1184" s="36" t="d">
        <v>2020-09-19</v>
      </c>
      <c r="G1184" s="30">
        <v>-1622</v>
      </c>
      <c r="H1184" s="32">
        <v>-0.16400000000000001</v>
      </c>
      <c r="I1184" s="28">
        <v>-0.15135000000000001</v>
      </c>
      <c r="J1184" s="28">
        <v>-0.17834</v>
      </c>
      <c r="K1184" s="29">
        <v>0.75</v>
      </c>
      <c r="L1184" s="30">
        <v>26</v>
      </c>
      <c r="M1184" s="29">
        <v>0.26471</v>
      </c>
      <c r="O1184" s="30"/>
      <c r="P1184" s="30"/>
      <c r="Q1184" s="30"/>
      <c r="R1184" s="38"/>
    </row>
    <row r="1185" spans="1:49" x14ac:dyDescent="0.2">
      <c r="A1185" s="17" t="str">
        <f t="shared" si="27"/>
        <v>UCSD-NEU</v>
      </c>
      <c r="B1185" s="17" t="str">
        <f>IF(AND(OR(NOT(IsForecastDateRestricted),AND(D1185&gt;=StartDate,D1185&lt;=EndDate)),OR(NOT(IsTargetDateRestricted),AND(F1185&gt;=FirstTargetDate,F1185&lt;=EndTargetDate)),
OR(AND(Is1Week,E1185="1 wk ahead inc death"),AND(Is2Week,E1185="2 wk ahead inc death"),AND(Is3Week,E1185="3 wk ahead inc death"),AND(Is4Week,E1185="4 wk ahead inc death")),
OR(NOT(IsActiveModelsOnly),_xlfn.XLOOKUP(C1185,'Model Analyzer'!B$4:B$100,'Model Analyzer'!C$4:C$100))),EvalData!C1185,"NA")</f>
        <v>UCSD-NEU</v>
      </c>
      <c r="C1185" s="17" t="s">
        <v>54</v>
      </c>
      <c r="D1185" s="36" t="d">
        <v>2020-09-07</v>
      </c>
      <c r="E1185" s="17" t="s">
        <v>36</v>
      </c>
      <c r="F1185" s="36" t="d">
        <v>2020-09-19</v>
      </c>
      <c r="G1185" s="30">
        <v>-2655</v>
      </c>
      <c r="H1185" s="32">
        <v>-0.28499999999999998</v>
      </c>
      <c r="I1185" s="28">
        <v>-0.24773999999999999</v>
      </c>
      <c r="J1185" s="28">
        <v>-0.32932</v>
      </c>
      <c r="K1185" s="29">
        <v>0</v>
      </c>
      <c r="L1185" s="30">
        <v>31</v>
      </c>
      <c r="M1185" s="29">
        <v>0.11765</v>
      </c>
      <c r="N1185" s="30">
        <v>50</v>
      </c>
      <c r="O1185" s="30">
        <v>65.63</v>
      </c>
      <c r="P1185" s="30">
        <v>1937.73</v>
      </c>
      <c r="Q1185" s="30">
        <v>71.34</v>
      </c>
      <c r="R1185" s="38">
        <v>0.42309000000000002</v>
      </c>
      <c r="S1185" s="32">
        <v>-0.28767999999999999</v>
      </c>
      <c r="T1185" s="29">
        <v>1.65832</v>
      </c>
      <c r="U1185" s="29">
        <v>-0.83879999999999999</v>
      </c>
      <c r="V1185" s="29">
        <v>0.24</v>
      </c>
      <c r="W1185" s="29">
        <v>0.32</v>
      </c>
      <c r="X1185" s="30">
        <v>134.33000000000001</v>
      </c>
      <c r="Y1185" s="29">
        <v>0.73734</v>
      </c>
      <c r="Z1185" s="29">
        <v>0.60711999999999999</v>
      </c>
      <c r="AA1185" s="29">
        <v>3.1E-2</v>
      </c>
      <c r="AB1185" s="30">
        <v>32</v>
      </c>
      <c r="AC1185" s="29">
        <v>0</v>
      </c>
      <c r="AD1185" s="30">
        <v>50</v>
      </c>
      <c r="AE1185" s="29">
        <v>0.68</v>
      </c>
      <c r="AF1185" s="33">
        <v>1.5009999999999999</v>
      </c>
      <c r="AG1185" s="33">
        <v>1.879</v>
      </c>
      <c r="AH1185" s="33">
        <v>3.62</v>
      </c>
      <c r="AI1185" s="33">
        <v>34.527999999999999</v>
      </c>
      <c r="AJ1185" s="33">
        <v>44</v>
      </c>
      <c r="AK1185" s="34">
        <v>105.6</v>
      </c>
      <c r="AL1185" s="29">
        <v>0</v>
      </c>
      <c r="AM1185" s="29">
        <v>0.34</v>
      </c>
      <c r="AN1185" s="50">
        <v>47590</v>
      </c>
      <c r="AO1185" s="30">
        <v>377.2</v>
      </c>
      <c r="AP1185" s="29">
        <v>0.40155999999999997</v>
      </c>
      <c r="AQ1185" s="29">
        <v>0.83833000000000002</v>
      </c>
      <c r="AR1185" s="29">
        <v>0.35099999999999998</v>
      </c>
      <c r="AS1185" s="54">
        <v>16</v>
      </c>
      <c r="AT1185" s="29">
        <v>0.48276000000000002</v>
      </c>
      <c r="AU1185" s="29">
        <v>0.67613000000000001</v>
      </c>
      <c r="AV1185" s="54">
        <v>18</v>
      </c>
      <c r="AW1185" s="29">
        <v>0.41378999999999999</v>
      </c>
    </row>
    <row r="1186" spans="1:49" x14ac:dyDescent="0.2">
      <c r="A1186" s="17" t="str">
        <f t="shared" si="27"/>
        <v>UGA-CEID</v>
      </c>
      <c r="B1186" s="17" t="str">
        <f>IF(AND(OR(NOT(IsForecastDateRestricted),AND(D1186&gt;=StartDate,D1186&lt;=EndDate)),OR(NOT(IsTargetDateRestricted),AND(F1186&gt;=FirstTargetDate,F1186&lt;=EndTargetDate)),
OR(AND(Is1Week,E1186="1 wk ahead inc death"),AND(Is2Week,E1186="2 wk ahead inc death"),AND(Is3Week,E1186="3 wk ahead inc death"),AND(Is4Week,E1186="4 wk ahead inc death")),
OR(NOT(IsActiveModelsOnly),_xlfn.XLOOKUP(C1186,'Model Analyzer'!B$4:B$100,'Model Analyzer'!C$4:C$100))),EvalData!C1186,"NA")</f>
        <v>UGA-CEID</v>
      </c>
      <c r="C1186" s="17" t="s">
        <v>50</v>
      </c>
      <c r="D1186" s="36" t="d">
        <v>2020-09-07</v>
      </c>
      <c r="E1186" s="17" t="s">
        <v>36</v>
      </c>
      <c r="F1186" s="36" t="d">
        <v>2020-09-19</v>
      </c>
      <c r="G1186" s="30">
        <v>964</v>
      </c>
      <c r="H1186" s="32">
        <v>8.5999999999999993E-2</v>
      </c>
      <c r="I1186" s="28">
        <v>8.9950000000000002E-2</v>
      </c>
      <c r="J1186" s="28">
        <v>8.9950000000000002E-2</v>
      </c>
      <c r="K1186" s="29">
        <v>0.9</v>
      </c>
      <c r="L1186" s="30">
        <v>20</v>
      </c>
      <c r="M1186" s="29">
        <v>0.44118000000000002</v>
      </c>
      <c r="N1186" s="30">
        <v>51</v>
      </c>
      <c r="O1186" s="30">
        <v>14.44</v>
      </c>
      <c r="P1186" s="30">
        <v>1118.6600000000001</v>
      </c>
      <c r="Q1186" s="30">
        <v>53.65</v>
      </c>
      <c r="R1186" s="38">
        <v>0.26913999999999999</v>
      </c>
      <c r="S1186" s="32">
        <v>0.13794000000000001</v>
      </c>
      <c r="T1186" s="29">
        <v>0.59006000000000003</v>
      </c>
      <c r="U1186" s="29">
        <v>-0.17385999999999999</v>
      </c>
      <c r="V1186" s="29">
        <v>0.47059000000000001</v>
      </c>
      <c r="W1186" s="29">
        <v>0.13725000000000001</v>
      </c>
      <c r="X1186" s="30">
        <v>103.81</v>
      </c>
      <c r="Y1186" s="29">
        <v>0.33778999999999998</v>
      </c>
      <c r="Z1186" s="29">
        <v>0.33933000000000002</v>
      </c>
      <c r="AA1186" s="29">
        <v>0.35199999999999998</v>
      </c>
      <c r="AB1186" s="30">
        <v>20</v>
      </c>
      <c r="AC1186" s="29">
        <v>0.3871</v>
      </c>
      <c r="AD1186" s="30">
        <v>51</v>
      </c>
      <c r="AE1186" s="29">
        <v>0.94118000000000002</v>
      </c>
      <c r="AF1186" s="33">
        <v>2.2639999999999998</v>
      </c>
      <c r="AG1186" s="33">
        <v>2.8450000000000002</v>
      </c>
      <c r="AH1186" s="33">
        <v>8</v>
      </c>
      <c r="AI1186" s="33">
        <v>101.752</v>
      </c>
      <c r="AJ1186" s="33">
        <v>46.5</v>
      </c>
      <c r="AK1186" s="34">
        <v>274</v>
      </c>
      <c r="AL1186" s="29">
        <v>0.11765</v>
      </c>
      <c r="AM1186" s="29">
        <v>0.47059000000000001</v>
      </c>
      <c r="AN1186" s="50">
        <v>15282</v>
      </c>
      <c r="AO1186" s="30">
        <v>111.4</v>
      </c>
      <c r="AP1186" s="29">
        <v>0.28095999999999999</v>
      </c>
      <c r="AQ1186" s="29">
        <v>0.58655000000000002</v>
      </c>
      <c r="AR1186" s="29">
        <v>0.372</v>
      </c>
      <c r="AS1186" s="54">
        <v>15</v>
      </c>
      <c r="AT1186" s="29">
        <v>0.51724000000000003</v>
      </c>
      <c r="AU1186" s="29">
        <v>0.81977</v>
      </c>
      <c r="AV1186" s="54">
        <v>12</v>
      </c>
      <c r="AW1186" s="29">
        <v>0.62068999999999996</v>
      </c>
    </row>
    <row r="1187" spans="1:49" x14ac:dyDescent="0.2">
      <c r="A1187" s="17" t="str">
        <f t="shared" si="27"/>
        <v>UM</v>
      </c>
      <c r="B1187" s="17" t="str">
        <f>IF(AND(OR(NOT(IsForecastDateRestricted),AND(D1187&gt;=StartDate,D1187&lt;=EndDate)),OR(NOT(IsTargetDateRestricted),AND(F1187&gt;=FirstTargetDate,F1187&lt;=EndTargetDate)),
OR(AND(Is1Week,E1187="1 wk ahead inc death"),AND(Is2Week,E1187="2 wk ahead inc death"),AND(Is3Week,E1187="3 wk ahead inc death"),AND(Is4Week,E1187="4 wk ahead inc death")),
OR(NOT(IsActiveModelsOnly),_xlfn.XLOOKUP(C1187,'Model Analyzer'!B$4:B$100,'Model Analyzer'!C$4:C$100))),EvalData!C1187,"NA")</f>
        <v>UM</v>
      </c>
      <c r="C1187" s="17" t="s">
        <v>31</v>
      </c>
      <c r="D1187" s="36" t="d">
        <v>2020-09-07</v>
      </c>
      <c r="E1187" s="17" t="s">
        <v>36</v>
      </c>
      <c r="F1187" s="36" t="d">
        <v>2020-09-19</v>
      </c>
      <c r="G1187" s="30">
        <v>4612</v>
      </c>
      <c r="H1187" s="32">
        <v>0.35799999999999998</v>
      </c>
      <c r="I1187" s="28">
        <v>0.43034</v>
      </c>
      <c r="J1187" s="28">
        <v>0.43034</v>
      </c>
      <c r="K1187" s="29">
        <v>0</v>
      </c>
      <c r="L1187" s="30">
        <v>33</v>
      </c>
      <c r="M1187" s="29">
        <v>5.8819999999999997E-2</v>
      </c>
      <c r="N1187" s="30">
        <v>49</v>
      </c>
      <c r="O1187" s="30">
        <v>42.25</v>
      </c>
      <c r="P1187" s="30">
        <v>57426.46</v>
      </c>
      <c r="Q1187" s="30">
        <v>118.69</v>
      </c>
      <c r="R1187" s="38">
        <v>0.31952999999999998</v>
      </c>
      <c r="S1187" s="32">
        <v>0.12107999999999999</v>
      </c>
      <c r="T1187" s="29">
        <v>1.6603300000000001</v>
      </c>
      <c r="U1187" s="29">
        <v>1.2307699999999999</v>
      </c>
      <c r="V1187" s="29">
        <v>0.34694000000000003</v>
      </c>
      <c r="W1187" s="29">
        <v>0.28571000000000002</v>
      </c>
      <c r="X1187" s="30">
        <v>328.72</v>
      </c>
      <c r="Y1187" s="29">
        <v>1.5717000000000001</v>
      </c>
      <c r="Z1187" s="29">
        <v>0.54990000000000006</v>
      </c>
      <c r="AA1187" s="29">
        <v>6.9000000000000006E-2</v>
      </c>
      <c r="AB1187" s="30">
        <v>27</v>
      </c>
      <c r="AC1187" s="29">
        <v>0.16128999999999999</v>
      </c>
      <c r="AD1187" s="30">
        <v>49</v>
      </c>
      <c r="AE1187" s="29">
        <v>0.38775999999999999</v>
      </c>
      <c r="AF1187" s="33">
        <v>1.091</v>
      </c>
      <c r="AG1187" s="33">
        <v>1.2410000000000001</v>
      </c>
      <c r="AH1187" s="33">
        <v>1.538</v>
      </c>
      <c r="AI1187" s="33">
        <v>2.5390000000000001</v>
      </c>
      <c r="AJ1187" s="33">
        <v>3.25</v>
      </c>
      <c r="AK1187" s="34">
        <v>4.4260000000000002</v>
      </c>
      <c r="AL1187" s="29">
        <v>2.0410000000000001E-2</v>
      </c>
      <c r="AM1187" s="29">
        <v>2.0410000000000001E-2</v>
      </c>
      <c r="AN1187" s="50">
        <v>88884</v>
      </c>
      <c r="AO1187" s="30">
        <v>1123.3</v>
      </c>
      <c r="AP1187" s="29">
        <v>0.69999</v>
      </c>
      <c r="AQ1187" s="29">
        <v>1</v>
      </c>
      <c r="AR1187" s="29">
        <v>0.35099999999999998</v>
      </c>
      <c r="AS1187" s="54">
        <v>16</v>
      </c>
      <c r="AT1187" s="29">
        <v>0.48276000000000002</v>
      </c>
      <c r="AU1187" s="29">
        <v>0.39216000000000001</v>
      </c>
      <c r="AV1187" s="54">
        <v>25</v>
      </c>
      <c r="AW1187" s="29">
        <v>0.17241000000000001</v>
      </c>
    </row>
    <row r="1188" spans="1:49" x14ac:dyDescent="0.2">
      <c r="A1188" s="17" t="str">
        <f t="shared" si="27"/>
        <v>UMass-MB</v>
      </c>
      <c r="B1188" s="17" t="str">
        <f>IF(AND(OR(NOT(IsForecastDateRestricted),AND(D1188&gt;=StartDate,D1188&lt;=EndDate)),OR(NOT(IsTargetDateRestricted),AND(F1188&gt;=FirstTargetDate,F1188&lt;=EndTargetDate)),
OR(AND(Is1Week,E1188="1 wk ahead inc death"),AND(Is2Week,E1188="2 wk ahead inc death"),AND(Is3Week,E1188="3 wk ahead inc death"),AND(Is4Week,E1188="4 wk ahead inc death")),
OR(NOT(IsActiveModelsOnly),_xlfn.XLOOKUP(C1188,'Model Analyzer'!B$4:B$100,'Model Analyzer'!C$4:C$100))),EvalData!C1188,"NA")</f>
        <v>UMass-MB</v>
      </c>
      <c r="C1188" s="17" t="s">
        <v>32</v>
      </c>
      <c r="D1188" s="36" t="d">
        <v>2020-09-07</v>
      </c>
      <c r="E1188" s="17" t="s">
        <v>36</v>
      </c>
      <c r="F1188" s="36" t="d">
        <v>2020-09-19</v>
      </c>
      <c r="G1188" s="30">
        <v>-315</v>
      </c>
      <c r="H1188" s="32">
        <v>-0.03</v>
      </c>
      <c r="I1188" s="28">
        <v>-2.9389999999999999E-2</v>
      </c>
      <c r="J1188" s="28">
        <v>-3.0280000000000001E-2</v>
      </c>
      <c r="K1188" s="29">
        <v>1</v>
      </c>
      <c r="L1188" s="30">
        <v>10</v>
      </c>
      <c r="M1188" s="29">
        <v>0.73529</v>
      </c>
      <c r="N1188" s="30">
        <v>51</v>
      </c>
      <c r="O1188" s="30">
        <v>5.53</v>
      </c>
      <c r="P1188" s="30">
        <v>366.95</v>
      </c>
      <c r="Q1188" s="30">
        <v>27.75</v>
      </c>
      <c r="R1188" s="38">
        <v>0.18739</v>
      </c>
      <c r="S1188" s="32">
        <v>0</v>
      </c>
      <c r="T1188" s="29">
        <v>0.29394999999999999</v>
      </c>
      <c r="U1188" s="29">
        <v>-8.8139999999999996E-2</v>
      </c>
      <c r="V1188" s="29">
        <v>0.66666999999999998</v>
      </c>
      <c r="W1188" s="29">
        <v>5.8819999999999997E-2</v>
      </c>
      <c r="X1188" s="30">
        <v>49.34</v>
      </c>
      <c r="Y1188" s="29">
        <v>0.21934999999999999</v>
      </c>
      <c r="Z1188" s="29">
        <v>0.21929999999999999</v>
      </c>
      <c r="AA1188" s="29">
        <v>0.81499999999999995</v>
      </c>
      <c r="AB1188" s="30">
        <v>1</v>
      </c>
      <c r="AC1188" s="29">
        <v>1</v>
      </c>
      <c r="AD1188" s="30">
        <v>51</v>
      </c>
      <c r="AE1188" s="29">
        <v>0.98038999999999998</v>
      </c>
      <c r="AF1188" s="33">
        <v>2.75</v>
      </c>
      <c r="AG1188" s="33">
        <v>3.2029999999999998</v>
      </c>
      <c r="AH1188" s="33">
        <v>3.903</v>
      </c>
      <c r="AI1188" s="33">
        <v>7.0830000000000002</v>
      </c>
      <c r="AJ1188" s="33">
        <v>5.8819999999999997</v>
      </c>
      <c r="AK1188" s="34">
        <v>21</v>
      </c>
      <c r="AL1188" s="29">
        <v>0.23529</v>
      </c>
      <c r="AM1188" s="29">
        <v>0.13725000000000001</v>
      </c>
      <c r="AN1188" s="50">
        <v>11702</v>
      </c>
      <c r="AO1188" s="30">
        <v>88.4</v>
      </c>
      <c r="AP1188" s="29">
        <v>0.36915999999999999</v>
      </c>
      <c r="AQ1188" s="29">
        <v>0.77068000000000003</v>
      </c>
      <c r="AR1188" s="29">
        <v>0.64</v>
      </c>
      <c r="AS1188" s="54">
        <v>5</v>
      </c>
      <c r="AT1188" s="29">
        <v>0.86207</v>
      </c>
      <c r="AU1188" s="29">
        <v>0.94740999999999997</v>
      </c>
      <c r="AV1188" s="54">
        <v>5</v>
      </c>
      <c r="AW1188" s="29">
        <v>0.86207</v>
      </c>
    </row>
    <row r="1189" spans="1:49" x14ac:dyDescent="0.2">
      <c r="A1189" s="17" t="str">
        <f t="shared" si="27"/>
        <v>USC</v>
      </c>
      <c r="B1189" s="17" t="str">
        <f>IF(AND(OR(NOT(IsForecastDateRestricted),AND(D1189&gt;=StartDate,D1189&lt;=EndDate)),OR(NOT(IsTargetDateRestricted),AND(F1189&gt;=FirstTargetDate,F1189&lt;=EndTargetDate)),
OR(AND(Is1Week,E1189="1 wk ahead inc death"),AND(Is2Week,E1189="2 wk ahead inc death"),AND(Is3Week,E1189="3 wk ahead inc death"),AND(Is4Week,E1189="4 wk ahead inc death")),
OR(NOT(IsActiveModelsOnly),_xlfn.XLOOKUP(C1189,'Model Analyzer'!B$4:B$100,'Model Analyzer'!C$4:C$100))),EvalData!C1189,"NA")</f>
        <v>USC</v>
      </c>
      <c r="C1189" s="17" t="s">
        <v>33</v>
      </c>
      <c r="D1189" s="36" t="d">
        <v>2020-09-07</v>
      </c>
      <c r="E1189" s="17" t="s">
        <v>36</v>
      </c>
      <c r="F1189" s="36" t="d">
        <v>2020-09-19</v>
      </c>
      <c r="G1189" s="30">
        <v>931</v>
      </c>
      <c r="H1189" s="32">
        <v>8.3000000000000004E-2</v>
      </c>
      <c r="I1189" s="28">
        <v>8.6870000000000003E-2</v>
      </c>
      <c r="J1189" s="28">
        <v>8.6870000000000003E-2</v>
      </c>
      <c r="K1189" s="29">
        <v>0.9</v>
      </c>
      <c r="L1189" s="30">
        <v>19</v>
      </c>
      <c r="M1189" s="29">
        <v>0.47059000000000001</v>
      </c>
      <c r="N1189" s="30">
        <v>51</v>
      </c>
      <c r="O1189" s="30">
        <v>8.61</v>
      </c>
      <c r="P1189" s="30">
        <v>980.83</v>
      </c>
      <c r="Q1189" s="30">
        <v>46.78</v>
      </c>
      <c r="R1189" s="38">
        <v>0.2447</v>
      </c>
      <c r="S1189" s="32">
        <v>1.8239999999999999E-2</v>
      </c>
      <c r="T1189" s="29">
        <v>0.41254000000000002</v>
      </c>
      <c r="U1189" s="29">
        <v>-4.446E-2</v>
      </c>
      <c r="V1189" s="29">
        <v>0.49020000000000002</v>
      </c>
      <c r="W1189" s="29">
        <v>9.8040000000000002E-2</v>
      </c>
      <c r="X1189" s="30">
        <v>77.790000000000006</v>
      </c>
      <c r="Y1189" s="29">
        <v>0.30419000000000002</v>
      </c>
      <c r="Z1189" s="29">
        <v>0.29008</v>
      </c>
      <c r="AA1189" s="29">
        <v>0.58899999999999997</v>
      </c>
      <c r="AB1189" s="30">
        <v>10</v>
      </c>
      <c r="AC1189" s="29">
        <v>0.70967999999999998</v>
      </c>
    </row>
    <row r="1190" spans="1:49" x14ac:dyDescent="0.2">
      <c r="A1190" s="17" t="str">
        <f t="shared" si="27"/>
        <v>YYG</v>
      </c>
      <c r="B1190" s="17" t="str">
        <f>IF(AND(OR(NOT(IsForecastDateRestricted),AND(D1190&gt;=StartDate,D1190&lt;=EndDate)),OR(NOT(IsTargetDateRestricted),AND(F1190&gt;=FirstTargetDate,F1190&lt;=EndTargetDate)),
OR(AND(Is1Week,E1190="1 wk ahead inc death"),AND(Is2Week,E1190="2 wk ahead inc death"),AND(Is3Week,E1190="3 wk ahead inc death"),AND(Is4Week,E1190="4 wk ahead inc death")),
OR(NOT(IsActiveModelsOnly),_xlfn.XLOOKUP(C1190,'Model Analyzer'!B$4:B$100,'Model Analyzer'!C$4:C$100))),EvalData!C1190,"NA")</f>
        <v>YYG</v>
      </c>
      <c r="C1190" s="17" t="s">
        <v>35</v>
      </c>
      <c r="D1190" s="36" t="d">
        <v>2020-09-07</v>
      </c>
      <c r="E1190" s="17" t="s">
        <v>36</v>
      </c>
      <c r="F1190" s="36" t="d">
        <v>2020-09-19</v>
      </c>
      <c r="G1190" s="30">
        <v>-339</v>
      </c>
      <c r="H1190" s="32">
        <v>-3.2000000000000001E-2</v>
      </c>
      <c r="I1190" s="28">
        <v>-3.1629999999999998E-2</v>
      </c>
      <c r="J1190" s="28">
        <v>-3.2669999999999998E-2</v>
      </c>
      <c r="K1190" s="29">
        <v>1</v>
      </c>
      <c r="L1190" s="30">
        <v>12</v>
      </c>
      <c r="M1190" s="29">
        <v>0.67647000000000002</v>
      </c>
      <c r="N1190" s="30">
        <v>51</v>
      </c>
      <c r="O1190" s="30">
        <v>6.6</v>
      </c>
      <c r="P1190" s="30">
        <v>539.20000000000005</v>
      </c>
      <c r="Q1190" s="30">
        <v>38.270000000000003</v>
      </c>
      <c r="R1190" s="38">
        <v>0.19886999999999999</v>
      </c>
      <c r="S1190" s="32">
        <v>0</v>
      </c>
      <c r="T1190" s="29">
        <v>0.33784999999999998</v>
      </c>
      <c r="U1190" s="29">
        <v>1.5570000000000001E-2</v>
      </c>
      <c r="V1190" s="29">
        <v>0.52941000000000005</v>
      </c>
      <c r="W1190" s="29">
        <v>5.8819999999999997E-2</v>
      </c>
      <c r="X1190" s="30">
        <v>73.14</v>
      </c>
      <c r="Y1190" s="29">
        <v>0.30348999999999998</v>
      </c>
      <c r="Z1190" s="29">
        <v>0.25781999999999999</v>
      </c>
      <c r="AA1190" s="29">
        <v>0.747</v>
      </c>
      <c r="AB1190" s="30">
        <v>4</v>
      </c>
      <c r="AC1190" s="29">
        <v>0.90322999999999998</v>
      </c>
      <c r="AD1190" s="30">
        <v>51</v>
      </c>
      <c r="AE1190" s="29">
        <v>0.92157</v>
      </c>
      <c r="AF1190" s="33">
        <v>2.4089999999999998</v>
      </c>
      <c r="AG1190" s="33">
        <v>2.778</v>
      </c>
      <c r="AH1190" s="33">
        <v>3.5379999999999998</v>
      </c>
      <c r="AI1190" s="33">
        <v>22.475999999999999</v>
      </c>
      <c r="AJ1190" s="33">
        <v>22.227</v>
      </c>
      <c r="AK1190" s="34">
        <v>49</v>
      </c>
      <c r="AL1190" s="29">
        <v>9.8040000000000002E-2</v>
      </c>
      <c r="AM1190" s="29">
        <v>0.35293999999999998</v>
      </c>
      <c r="AN1190" s="50">
        <v>15497</v>
      </c>
      <c r="AO1190" s="30">
        <v>128.30000000000001</v>
      </c>
      <c r="AP1190" s="29">
        <v>0.33633999999999997</v>
      </c>
      <c r="AQ1190" s="29">
        <v>0.70216999999999996</v>
      </c>
      <c r="AR1190" s="29">
        <v>0.495</v>
      </c>
      <c r="AS1190" s="54">
        <v>10</v>
      </c>
      <c r="AT1190" s="29">
        <v>0.68966000000000005</v>
      </c>
      <c r="AU1190" s="29">
        <v>0.88136999999999999</v>
      </c>
      <c r="AV1190" s="54">
        <v>10</v>
      </c>
      <c r="AW1190" s="29">
        <v>0.68966000000000005</v>
      </c>
    </row>
    <row r="1191" spans="1:49" x14ac:dyDescent="0.2">
      <c r="A1191" s="17" t="str">
        <f t="shared" si="27"/>
        <v>Baseline</v>
      </c>
      <c r="B1191" s="17" t="str">
        <f>IF(AND(OR(NOT(IsForecastDateRestricted),AND(D1191&gt;=StartDate,D1191&lt;=EndDate)),OR(NOT(IsTargetDateRestricted),AND(F1191&gt;=FirstTargetDate,F1191&lt;=EndTargetDate)),
OR(AND(Is1Week,E1191="1 wk ahead inc death"),AND(Is2Week,E1191="2 wk ahead inc death"),AND(Is3Week,E1191="3 wk ahead inc death"),AND(Is4Week,E1191="4 wk ahead inc death")),
OR(NOT(IsActiveModelsOnly),_xlfn.XLOOKUP(C1191,'Model Analyzer'!B$4:B$100,'Model Analyzer'!C$4:C$100))),EvalData!C1191,"NA")</f>
        <v>Baseline</v>
      </c>
      <c r="C1191" s="17" t="s">
        <v>12</v>
      </c>
      <c r="D1191" s="36" t="d">
        <v>2020-09-07</v>
      </c>
      <c r="E1191" s="17" t="s">
        <v>37</v>
      </c>
      <c r="F1191" s="36" t="d">
        <v>2020-09-26</v>
      </c>
      <c r="G1191" s="30">
        <v>2262</v>
      </c>
      <c r="H1191" s="32">
        <v>0.13200000000000001</v>
      </c>
      <c r="I1191" s="28">
        <v>0.14065</v>
      </c>
      <c r="J1191" s="28">
        <v>0.14065</v>
      </c>
      <c r="K1191" s="29">
        <v>0.75</v>
      </c>
      <c r="L1191" s="30">
        <v>24</v>
      </c>
      <c r="M1191" s="29">
        <v>0.32352999999999998</v>
      </c>
      <c r="N1191" s="30">
        <v>51</v>
      </c>
      <c r="O1191" s="30">
        <v>7.24</v>
      </c>
      <c r="P1191" s="30">
        <v>1508.41</v>
      </c>
      <c r="Q1191" s="30">
        <v>77.489999999999995</v>
      </c>
      <c r="R1191" s="38">
        <v>0.21434</v>
      </c>
      <c r="S1191" s="32">
        <v>1.333E-2</v>
      </c>
      <c r="T1191" s="29">
        <v>0.37840000000000001</v>
      </c>
      <c r="U1191" s="29">
        <v>-3.338E-2</v>
      </c>
      <c r="V1191" s="29">
        <v>0.47059000000000001</v>
      </c>
      <c r="W1191" s="29">
        <v>7.843E-2</v>
      </c>
      <c r="X1191" s="30">
        <v>167.91</v>
      </c>
      <c r="Y1191" s="29">
        <v>0.28482000000000002</v>
      </c>
      <c r="Z1191" s="29">
        <v>0.28232000000000002</v>
      </c>
      <c r="AA1191" s="29">
        <v>0.629</v>
      </c>
      <c r="AB1191" s="30">
        <v>10</v>
      </c>
      <c r="AC1191" s="29">
        <v>0.70967999999999998</v>
      </c>
      <c r="AD1191" s="30">
        <v>51</v>
      </c>
      <c r="AE1191" s="29">
        <v>0.92157</v>
      </c>
      <c r="AF1191" s="33">
        <v>3.875</v>
      </c>
      <c r="AG1191" s="33">
        <v>3.9670000000000001</v>
      </c>
      <c r="AH1191" s="33">
        <v>4</v>
      </c>
      <c r="AI1191" s="33">
        <v>3.8759999999999999</v>
      </c>
      <c r="AJ1191" s="33">
        <v>4</v>
      </c>
      <c r="AK1191" s="34">
        <v>4.0190000000000001</v>
      </c>
      <c r="AL1191" s="29">
        <v>0</v>
      </c>
      <c r="AM1191" s="29">
        <v>0</v>
      </c>
      <c r="AN1191" s="50">
        <v>28402</v>
      </c>
      <c r="AO1191" s="30">
        <v>103.3</v>
      </c>
      <c r="AP1191" s="29">
        <v>0.41599000000000003</v>
      </c>
      <c r="AQ1191" s="29">
        <v>0.86845000000000006</v>
      </c>
      <c r="AR1191" s="29">
        <v>0.97</v>
      </c>
      <c r="AS1191" s="54">
        <v>1</v>
      </c>
      <c r="AT1191" s="29">
        <v>1</v>
      </c>
      <c r="AU1191" s="29">
        <v>0.95277000000000001</v>
      </c>
      <c r="AV1191" s="54">
        <v>2</v>
      </c>
      <c r="AW1191" s="29">
        <v>0.96552000000000004</v>
      </c>
    </row>
    <row r="1192" spans="1:49" x14ac:dyDescent="0.2">
      <c r="A1192" s="17" t="str">
        <f t="shared" si="27"/>
        <v>CMU</v>
      </c>
      <c r="B1192" s="17" t="str">
        <f>IF(AND(OR(NOT(IsForecastDateRestricted),AND(D1192&gt;=StartDate,D1192&lt;=EndDate)),OR(NOT(IsTargetDateRestricted),AND(F1192&gt;=FirstTargetDate,F1192&lt;=EndTargetDate)),
OR(AND(Is1Week,E1192="1 wk ahead inc death"),AND(Is2Week,E1192="2 wk ahead inc death"),AND(Is3Week,E1192="3 wk ahead inc death"),AND(Is4Week,E1192="4 wk ahead inc death")),
OR(NOT(IsActiveModelsOnly),_xlfn.XLOOKUP(C1192,'Model Analyzer'!B$4:B$100,'Model Analyzer'!C$4:C$100))),EvalData!C1192,"NA")</f>
        <v>CMU</v>
      </c>
      <c r="C1192" s="17" t="s">
        <v>43</v>
      </c>
      <c r="D1192" s="36" t="d">
        <v>2020-09-07</v>
      </c>
      <c r="E1192" s="17" t="s">
        <v>37</v>
      </c>
      <c r="F1192" s="36" t="d">
        <v>2020-09-26</v>
      </c>
      <c r="G1192" s="30"/>
      <c r="H1192" s="32"/>
      <c r="N1192" s="30">
        <v>49</v>
      </c>
      <c r="O1192" s="30">
        <v>8.2899999999999991</v>
      </c>
      <c r="P1192" s="30">
        <v>638.57000000000005</v>
      </c>
      <c r="Q1192" s="30">
        <v>50.57</v>
      </c>
      <c r="R1192" s="38">
        <v>0.15140000000000001</v>
      </c>
      <c r="S1192" s="32">
        <v>-1.626E-2</v>
      </c>
      <c r="T1192" s="29">
        <v>0.39927000000000001</v>
      </c>
      <c r="U1192" s="29">
        <v>-0.25474999999999998</v>
      </c>
      <c r="V1192" s="29">
        <v>0.59184000000000003</v>
      </c>
      <c r="W1192" s="29">
        <v>4.0820000000000002E-2</v>
      </c>
      <c r="X1192" s="30">
        <v>105.41</v>
      </c>
      <c r="Y1192" s="29">
        <v>0.21948000000000001</v>
      </c>
      <c r="Z1192" s="29">
        <v>0.24843999999999999</v>
      </c>
      <c r="AA1192" s="29">
        <v>0.76800000000000002</v>
      </c>
      <c r="AB1192" s="30">
        <v>3</v>
      </c>
      <c r="AC1192" s="29">
        <v>0.93547999999999998</v>
      </c>
      <c r="AD1192" s="30">
        <v>49</v>
      </c>
      <c r="AE1192" s="29">
        <v>0.91837000000000002</v>
      </c>
      <c r="AF1192" s="33">
        <v>1.802</v>
      </c>
      <c r="AG1192" s="33">
        <v>2.4889999999999999</v>
      </c>
      <c r="AH1192" s="33">
        <v>3.7429999999999999</v>
      </c>
      <c r="AI1192" s="33">
        <v>47.107999999999997</v>
      </c>
      <c r="AJ1192" s="33">
        <v>11</v>
      </c>
      <c r="AK1192" s="34">
        <v>64</v>
      </c>
      <c r="AL1192" s="29">
        <v>0.18367</v>
      </c>
      <c r="AM1192" s="29">
        <v>0.26530999999999999</v>
      </c>
      <c r="AN1192" s="50">
        <v>17460</v>
      </c>
      <c r="AO1192" s="30">
        <v>75</v>
      </c>
      <c r="AP1192" s="29">
        <v>0.39333000000000001</v>
      </c>
      <c r="AQ1192" s="29">
        <v>0.82115000000000005</v>
      </c>
      <c r="AR1192" s="29">
        <v>0.47499999999999998</v>
      </c>
      <c r="AS1192" s="54">
        <v>9</v>
      </c>
      <c r="AT1192" s="29">
        <v>0.72414000000000001</v>
      </c>
      <c r="AU1192" s="29">
        <v>0.89805999999999997</v>
      </c>
      <c r="AV1192" s="54">
        <v>8</v>
      </c>
      <c r="AW1192" s="29">
        <v>0.75861999999999996</v>
      </c>
    </row>
    <row r="1193" spans="1:49" x14ac:dyDescent="0.2">
      <c r="A1193" s="17" t="str">
        <f t="shared" si="27"/>
        <v>Columbia</v>
      </c>
      <c r="B1193" s="17" t="str">
        <f>IF(AND(OR(NOT(IsForecastDateRestricted),AND(D1193&gt;=StartDate,D1193&lt;=EndDate)),OR(NOT(IsTargetDateRestricted),AND(F1193&gt;=FirstTargetDate,F1193&lt;=EndTargetDate)),
OR(AND(Is1Week,E1193="1 wk ahead inc death"),AND(Is2Week,E1193="2 wk ahead inc death"),AND(Is3Week,E1193="3 wk ahead inc death"),AND(Is4Week,E1193="4 wk ahead inc death")),
OR(NOT(IsActiveModelsOnly),_xlfn.XLOOKUP(C1193,'Model Analyzer'!B$4:B$100,'Model Analyzer'!C$4:C$100))),EvalData!C1193,"NA")</f>
        <v>Columbia</v>
      </c>
      <c r="C1193" s="17" t="s">
        <v>13</v>
      </c>
      <c r="D1193" s="36" t="d">
        <v>2020-09-07</v>
      </c>
      <c r="E1193" s="17" t="s">
        <v>37</v>
      </c>
      <c r="F1193" s="36" t="d">
        <v>2020-09-26</v>
      </c>
      <c r="G1193" s="30">
        <v>-364</v>
      </c>
      <c r="H1193" s="32">
        <v>-2.3E-2</v>
      </c>
      <c r="I1193" s="28">
        <v>-2.2630000000000001E-2</v>
      </c>
      <c r="J1193" s="28">
        <v>-2.316E-2</v>
      </c>
      <c r="K1193" s="29">
        <v>1</v>
      </c>
      <c r="L1193" s="30">
        <v>5</v>
      </c>
      <c r="M1193" s="29">
        <v>0.88234999999999997</v>
      </c>
      <c r="N1193" s="30">
        <v>51</v>
      </c>
      <c r="O1193" s="30">
        <v>62.32</v>
      </c>
      <c r="P1193" s="30">
        <v>1964.98</v>
      </c>
      <c r="Q1193" s="30">
        <v>73.819999999999993</v>
      </c>
      <c r="R1193" s="38">
        <v>0.29529</v>
      </c>
      <c r="S1193" s="32">
        <v>-2.691E-2</v>
      </c>
      <c r="T1193" s="29">
        <v>0.46594999999999998</v>
      </c>
      <c r="U1193" s="29">
        <v>-0.10061</v>
      </c>
      <c r="V1193" s="29">
        <v>0.37254999999999999</v>
      </c>
      <c r="W1193" s="29">
        <v>0.21568999999999999</v>
      </c>
      <c r="X1193" s="30">
        <v>117.77</v>
      </c>
      <c r="Y1193" s="29">
        <v>0.41220000000000001</v>
      </c>
      <c r="Z1193" s="29">
        <v>0.50975999999999999</v>
      </c>
      <c r="AA1193" s="29">
        <v>0.26</v>
      </c>
      <c r="AB1193" s="30">
        <v>22</v>
      </c>
      <c r="AC1193" s="29">
        <v>0.32257999999999998</v>
      </c>
      <c r="AD1193" s="30">
        <v>51</v>
      </c>
      <c r="AE1193" s="29">
        <v>0.94118000000000002</v>
      </c>
      <c r="AF1193" s="33">
        <v>3.6960000000000002</v>
      </c>
      <c r="AG1193" s="33">
        <v>5.5629999999999997</v>
      </c>
      <c r="AH1193" s="33">
        <v>7.2309999999999999</v>
      </c>
      <c r="AI1193" s="33">
        <v>68.388000000000005</v>
      </c>
      <c r="AJ1193" s="33">
        <v>105</v>
      </c>
      <c r="AK1193" s="34">
        <v>208</v>
      </c>
      <c r="AL1193" s="29">
        <v>0.39216000000000001</v>
      </c>
      <c r="AM1193" s="29">
        <v>0.41176000000000001</v>
      </c>
      <c r="AN1193" s="50">
        <v>27041</v>
      </c>
      <c r="AO1193" s="30">
        <v>165.8</v>
      </c>
      <c r="AP1193" s="29">
        <v>0.20157</v>
      </c>
      <c r="AQ1193" s="29">
        <v>0.42081000000000002</v>
      </c>
      <c r="AR1193" s="29">
        <v>0.14399999999999999</v>
      </c>
      <c r="AS1193" s="54">
        <v>26</v>
      </c>
      <c r="AT1193" s="29">
        <v>0.13793</v>
      </c>
      <c r="AU1193" s="29">
        <v>0.65525</v>
      </c>
      <c r="AV1193" s="54">
        <v>18</v>
      </c>
      <c r="AW1193" s="29">
        <v>0.41378999999999999</v>
      </c>
    </row>
    <row r="1194" spans="1:49" x14ac:dyDescent="0.2">
      <c r="A1194" s="17" t="str">
        <f t="shared" si="27"/>
        <v>Columbia-UNC</v>
      </c>
      <c r="B1194" s="17" t="str">
        <f>IF(AND(OR(NOT(IsForecastDateRestricted),AND(D1194&gt;=StartDate,D1194&lt;=EndDate)),OR(NOT(IsTargetDateRestricted),AND(F1194&gt;=FirstTargetDate,F1194&lt;=EndTargetDate)),
OR(AND(Is1Week,E1194="1 wk ahead inc death"),AND(Is2Week,E1194="2 wk ahead inc death"),AND(Is3Week,E1194="3 wk ahead inc death"),AND(Is4Week,E1194="4 wk ahead inc death")),
OR(NOT(IsActiveModelsOnly),_xlfn.XLOOKUP(C1194,'Model Analyzer'!B$4:B$100,'Model Analyzer'!C$4:C$100))),EvalData!C1194,"NA")</f>
        <v>Columbia-UNC</v>
      </c>
      <c r="C1194" s="17" t="s">
        <v>14</v>
      </c>
      <c r="D1194" s="36" t="d">
        <v>2020-09-07</v>
      </c>
      <c r="E1194" s="17" t="s">
        <v>37</v>
      </c>
      <c r="F1194" s="36" t="d">
        <v>2020-09-26</v>
      </c>
      <c r="G1194" s="30">
        <v>1199</v>
      </c>
      <c r="H1194" s="32">
        <v>7.1999999999999995E-2</v>
      </c>
      <c r="I1194" s="28">
        <v>7.4560000000000001E-2</v>
      </c>
      <c r="J1194" s="28">
        <v>7.4560000000000001E-2</v>
      </c>
      <c r="K1194" s="29">
        <v>0.9</v>
      </c>
      <c r="L1194" s="30">
        <v>15</v>
      </c>
      <c r="M1194" s="29">
        <v>0.58823999999999999</v>
      </c>
      <c r="O1194" s="30"/>
      <c r="P1194" s="30"/>
      <c r="Q1194" s="30"/>
      <c r="R1194" s="38"/>
    </row>
    <row r="1195" spans="1:49" x14ac:dyDescent="0.2">
      <c r="A1195" s="17" t="str">
        <f t="shared" si="27"/>
        <v>CovidComplete</v>
      </c>
      <c r="B1195" s="17" t="str">
        <f>IF(AND(OR(NOT(IsForecastDateRestricted),AND(D1195&gt;=StartDate,D1195&lt;=EndDate)),OR(NOT(IsTargetDateRestricted),AND(F1195&gt;=FirstTargetDate,F1195&lt;=EndTargetDate)),
OR(AND(Is1Week,E1195="1 wk ahead inc death"),AND(Is2Week,E1195="2 wk ahead inc death"),AND(Is3Week,E1195="3 wk ahead inc death"),AND(Is4Week,E1195="4 wk ahead inc death")),
OR(NOT(IsActiveModelsOnly),_xlfn.XLOOKUP(C1195,'Model Analyzer'!B$4:B$100,'Model Analyzer'!C$4:C$100))),EvalData!C1195,"NA")</f>
        <v>CovidComplete</v>
      </c>
      <c r="C1195" s="17" t="s">
        <v>51</v>
      </c>
      <c r="D1195" s="36" t="d">
        <v>2020-09-07</v>
      </c>
      <c r="E1195" s="17" t="s">
        <v>37</v>
      </c>
      <c r="F1195" s="36" t="d">
        <v>2020-09-26</v>
      </c>
      <c r="G1195" s="30">
        <v>-423</v>
      </c>
      <c r="H1195" s="32">
        <v>-2.7E-2</v>
      </c>
      <c r="I1195" s="28">
        <v>-2.63E-2</v>
      </c>
      <c r="J1195" s="28">
        <v>-2.7009999999999999E-2</v>
      </c>
      <c r="K1195" s="29">
        <v>1</v>
      </c>
      <c r="L1195" s="30">
        <v>6</v>
      </c>
      <c r="M1195" s="29">
        <v>0.85294000000000003</v>
      </c>
      <c r="N1195" s="30">
        <v>51</v>
      </c>
      <c r="O1195" s="30">
        <v>9.82</v>
      </c>
      <c r="P1195" s="30">
        <v>879.15</v>
      </c>
      <c r="Q1195" s="30">
        <v>54.92</v>
      </c>
      <c r="R1195" s="38">
        <v>0.16064000000000001</v>
      </c>
      <c r="S1195" s="32">
        <v>-1.4630000000000001E-2</v>
      </c>
      <c r="T1195" s="29">
        <v>0.43169999999999997</v>
      </c>
      <c r="U1195" s="29">
        <v>-5.824E-2</v>
      </c>
      <c r="V1195" s="29">
        <v>0.56862999999999997</v>
      </c>
      <c r="W1195" s="29">
        <v>9.8040000000000002E-2</v>
      </c>
      <c r="X1195" s="30">
        <v>104.82</v>
      </c>
      <c r="Y1195" s="29">
        <v>0.33756999999999998</v>
      </c>
      <c r="Z1195" s="29">
        <v>0.28000000000000003</v>
      </c>
      <c r="AA1195" s="29">
        <v>0.72799999999999998</v>
      </c>
      <c r="AB1195" s="30">
        <v>5</v>
      </c>
      <c r="AC1195" s="29">
        <v>0.87097000000000002</v>
      </c>
      <c r="AD1195" s="30">
        <v>51</v>
      </c>
      <c r="AE1195" s="29">
        <v>0.92157</v>
      </c>
      <c r="AF1195" s="33">
        <v>3.323</v>
      </c>
      <c r="AG1195" s="33">
        <v>3.3450000000000002</v>
      </c>
      <c r="AH1195" s="33">
        <v>3.956</v>
      </c>
      <c r="AI1195" s="33">
        <v>3.7839999999999998</v>
      </c>
      <c r="AJ1195" s="33">
        <v>4</v>
      </c>
      <c r="AK1195" s="34">
        <v>4.0220000000000002</v>
      </c>
      <c r="AL1195" s="29">
        <v>3.9219999999999998E-2</v>
      </c>
      <c r="AM1195" s="29">
        <v>0</v>
      </c>
      <c r="AN1195" s="50">
        <v>26865</v>
      </c>
      <c r="AO1195" s="30">
        <v>345.3</v>
      </c>
      <c r="AP1195" s="29">
        <v>0.42824000000000001</v>
      </c>
      <c r="AQ1195" s="29">
        <v>0.89402999999999999</v>
      </c>
      <c r="AR1195" s="29">
        <v>0.92900000000000005</v>
      </c>
      <c r="AS1195" s="54">
        <v>2</v>
      </c>
      <c r="AT1195" s="29">
        <v>0.96552000000000004</v>
      </c>
      <c r="AU1195" s="29">
        <v>0.95884000000000003</v>
      </c>
      <c r="AV1195" s="54">
        <v>1</v>
      </c>
      <c r="AW1195" s="29">
        <v>1</v>
      </c>
    </row>
    <row r="1196" spans="1:49" x14ac:dyDescent="0.2">
      <c r="A1196" s="17" t="str">
        <f t="shared" si="27"/>
        <v>DDS</v>
      </c>
      <c r="B1196" s="17" t="str">
        <f>IF(AND(OR(NOT(IsForecastDateRestricted),AND(D1196&gt;=StartDate,D1196&lt;=EndDate)),OR(NOT(IsTargetDateRestricted),AND(F1196&gt;=FirstTargetDate,F1196&lt;=EndTargetDate)),
OR(AND(Is1Week,E1196="1 wk ahead inc death"),AND(Is2Week,E1196="2 wk ahead inc death"),AND(Is3Week,E1196="3 wk ahead inc death"),AND(Is4Week,E1196="4 wk ahead inc death")),
OR(NOT(IsActiveModelsOnly),_xlfn.XLOOKUP(C1196,'Model Analyzer'!B$4:B$100,'Model Analyzer'!C$4:C$100))),EvalData!C1196,"NA")</f>
        <v>DDS</v>
      </c>
      <c r="C1196" s="17" t="s">
        <v>44</v>
      </c>
      <c r="D1196" s="36" t="d">
        <v>2020-09-07</v>
      </c>
      <c r="E1196" s="17" t="s">
        <v>37</v>
      </c>
      <c r="F1196" s="36" t="d">
        <v>2020-09-26</v>
      </c>
      <c r="G1196" s="30">
        <v>985</v>
      </c>
      <c r="H1196" s="32">
        <v>5.8999999999999997E-2</v>
      </c>
      <c r="I1196" s="28">
        <v>6.1249999999999999E-2</v>
      </c>
      <c r="J1196" s="28">
        <v>6.1249999999999999E-2</v>
      </c>
      <c r="K1196" s="29">
        <v>0.9</v>
      </c>
      <c r="L1196" s="30">
        <v>13</v>
      </c>
      <c r="M1196" s="29">
        <v>0.64705999999999997</v>
      </c>
      <c r="N1196" s="30">
        <v>51</v>
      </c>
      <c r="O1196" s="30">
        <v>11.25</v>
      </c>
      <c r="P1196" s="30">
        <v>1826.14</v>
      </c>
      <c r="Q1196" s="30">
        <v>80.94</v>
      </c>
      <c r="R1196" s="38">
        <v>0.27792</v>
      </c>
      <c r="S1196" s="32">
        <v>1.8020000000000001E-2</v>
      </c>
      <c r="T1196" s="29">
        <v>0.52132999999999996</v>
      </c>
      <c r="U1196" s="29">
        <v>7.2150000000000006E-2</v>
      </c>
      <c r="V1196" s="29">
        <v>0.31373000000000001</v>
      </c>
      <c r="W1196" s="29">
        <v>0.11765</v>
      </c>
      <c r="X1196" s="30">
        <v>148.38999999999999</v>
      </c>
      <c r="Y1196" s="29">
        <v>0.44452999999999998</v>
      </c>
      <c r="Z1196" s="29">
        <v>0.37634000000000001</v>
      </c>
      <c r="AA1196" s="29">
        <v>0.46200000000000002</v>
      </c>
      <c r="AB1196" s="30">
        <v>15</v>
      </c>
      <c r="AC1196" s="29">
        <v>0.54839000000000004</v>
      </c>
      <c r="AD1196" s="30">
        <v>51</v>
      </c>
      <c r="AE1196" s="29">
        <v>0.90195999999999998</v>
      </c>
      <c r="AF1196" s="33">
        <v>2.9969999999999999</v>
      </c>
      <c r="AG1196" s="33">
        <v>3.2559999999999998</v>
      </c>
      <c r="AH1196" s="33">
        <v>3.8610000000000002</v>
      </c>
      <c r="AI1196" s="33">
        <v>8.1590000000000007</v>
      </c>
      <c r="AJ1196" s="33">
        <v>6.3819999999999997</v>
      </c>
      <c r="AK1196" s="34">
        <v>16</v>
      </c>
      <c r="AL1196" s="29">
        <v>0.23529</v>
      </c>
      <c r="AM1196" s="29">
        <v>0.11765</v>
      </c>
      <c r="AN1196" s="50">
        <v>27014</v>
      </c>
      <c r="AO1196" s="30">
        <v>129.4</v>
      </c>
      <c r="AP1196" s="29">
        <v>0.36251</v>
      </c>
      <c r="AQ1196" s="29">
        <v>0.75680000000000003</v>
      </c>
      <c r="AR1196" s="29">
        <v>0.57799999999999996</v>
      </c>
      <c r="AS1196" s="54">
        <v>5</v>
      </c>
      <c r="AT1196" s="29">
        <v>0.86207</v>
      </c>
      <c r="AU1196" s="29">
        <v>0.89029000000000003</v>
      </c>
      <c r="AV1196" s="54">
        <v>9</v>
      </c>
      <c r="AW1196" s="29">
        <v>0.72414000000000001</v>
      </c>
    </row>
    <row r="1197" spans="1:49" x14ac:dyDescent="0.2">
      <c r="A1197" s="17" t="str">
        <f t="shared" si="27"/>
        <v>Ensemble</v>
      </c>
      <c r="B1197" s="17" t="str">
        <f>IF(AND(OR(NOT(IsForecastDateRestricted),AND(D1197&gt;=StartDate,D1197&lt;=EndDate)),OR(NOT(IsTargetDateRestricted),AND(F1197&gt;=FirstTargetDate,F1197&lt;=EndTargetDate)),
OR(AND(Is1Week,E1197="1 wk ahead inc death"),AND(Is2Week,E1197="2 wk ahead inc death"),AND(Is3Week,E1197="3 wk ahead inc death"),AND(Is4Week,E1197="4 wk ahead inc death")),
OR(NOT(IsActiveModelsOnly),_xlfn.XLOOKUP(C1197,'Model Analyzer'!B$4:B$100,'Model Analyzer'!C$4:C$100))),EvalData!C1197,"NA")</f>
        <v>Ensemble</v>
      </c>
      <c r="C1197" s="17" t="s">
        <v>15</v>
      </c>
      <c r="D1197" s="36" t="d">
        <v>2020-09-07</v>
      </c>
      <c r="E1197" s="17" t="s">
        <v>37</v>
      </c>
      <c r="F1197" s="36" t="d">
        <v>2020-09-26</v>
      </c>
      <c r="G1197" s="30">
        <v>340</v>
      </c>
      <c r="H1197" s="32">
        <v>2.1000000000000001E-2</v>
      </c>
      <c r="I1197" s="28">
        <v>2.1139999999999999E-2</v>
      </c>
      <c r="J1197" s="28">
        <v>2.1139999999999999E-2</v>
      </c>
      <c r="K1197" s="29">
        <v>1</v>
      </c>
      <c r="L1197" s="30">
        <v>4</v>
      </c>
      <c r="M1197" s="29">
        <v>0.91176000000000001</v>
      </c>
      <c r="N1197" s="30">
        <v>51</v>
      </c>
      <c r="O1197" s="30">
        <v>4.1500000000000004</v>
      </c>
      <c r="P1197" s="30">
        <v>632.54999999999995</v>
      </c>
      <c r="Q1197" s="30">
        <v>52.08</v>
      </c>
      <c r="R1197" s="38">
        <v>0.17735000000000001</v>
      </c>
      <c r="S1197" s="32">
        <v>4.172E-2</v>
      </c>
      <c r="T1197" s="29">
        <v>0.26397999999999999</v>
      </c>
      <c r="U1197" s="29">
        <v>-8.5199999999999998E-2</v>
      </c>
      <c r="V1197" s="29">
        <v>0.64705999999999997</v>
      </c>
      <c r="W1197" s="29">
        <v>1.9609999999999999E-2</v>
      </c>
      <c r="X1197" s="30">
        <v>106.39</v>
      </c>
      <c r="Y1197" s="29">
        <v>0.20050999999999999</v>
      </c>
      <c r="Z1197" s="29">
        <v>0.21248</v>
      </c>
      <c r="AA1197" s="29">
        <v>0.77900000000000003</v>
      </c>
      <c r="AB1197" s="30">
        <v>2</v>
      </c>
      <c r="AC1197" s="29">
        <v>0.96774000000000004</v>
      </c>
      <c r="AD1197" s="30">
        <v>51</v>
      </c>
      <c r="AE1197" s="29">
        <v>0.98038999999999998</v>
      </c>
      <c r="AF1197" s="33">
        <v>2.754</v>
      </c>
      <c r="AG1197" s="33">
        <v>3.3220000000000001</v>
      </c>
      <c r="AH1197" s="33">
        <v>4.0510000000000002</v>
      </c>
      <c r="AI1197" s="33">
        <v>11.997</v>
      </c>
      <c r="AJ1197" s="33">
        <v>5.758</v>
      </c>
      <c r="AK1197" s="34">
        <v>42</v>
      </c>
      <c r="AL1197" s="29">
        <v>0.19608</v>
      </c>
      <c r="AM1197" s="29">
        <v>0.19608</v>
      </c>
      <c r="AN1197" s="50">
        <v>17040</v>
      </c>
      <c r="AO1197" s="30">
        <v>96</v>
      </c>
      <c r="AP1197" s="29">
        <v>0.35252</v>
      </c>
      <c r="AQ1197" s="29">
        <v>0.73594999999999999</v>
      </c>
      <c r="AR1197" s="29">
        <v>0.61899999999999999</v>
      </c>
      <c r="AS1197" s="54">
        <v>3</v>
      </c>
      <c r="AT1197" s="29">
        <v>0.93103000000000002</v>
      </c>
      <c r="AU1197" s="29">
        <v>0.93028</v>
      </c>
      <c r="AV1197" s="54">
        <v>4</v>
      </c>
      <c r="AW1197" s="29">
        <v>0.89654999999999996</v>
      </c>
    </row>
    <row r="1198" spans="1:49" x14ac:dyDescent="0.2">
      <c r="A1198" s="17" t="str">
        <f t="shared" si="27"/>
        <v>ERDC</v>
      </c>
      <c r="B1198" s="17" t="str">
        <f>IF(AND(OR(NOT(IsForecastDateRestricted),AND(D1198&gt;=StartDate,D1198&lt;=EndDate)),OR(NOT(IsTargetDateRestricted),AND(F1198&gt;=FirstTargetDate,F1198&lt;=EndTargetDate)),
OR(AND(Is1Week,E1198="1 wk ahead inc death"),AND(Is2Week,E1198="2 wk ahead inc death"),AND(Is3Week,E1198="3 wk ahead inc death"),AND(Is4Week,E1198="4 wk ahead inc death")),
OR(NOT(IsActiveModelsOnly),_xlfn.XLOOKUP(C1198,'Model Analyzer'!B$4:B$100,'Model Analyzer'!C$4:C$100))),EvalData!C1198,"NA")</f>
        <v>ERDC</v>
      </c>
      <c r="C1198" s="17" t="s">
        <v>16</v>
      </c>
      <c r="D1198" s="36" t="d">
        <v>2020-09-07</v>
      </c>
      <c r="E1198" s="17" t="s">
        <v>37</v>
      </c>
      <c r="F1198" s="36" t="d">
        <v>2020-09-26</v>
      </c>
      <c r="G1198" s="30">
        <v>4557</v>
      </c>
      <c r="H1198" s="32">
        <v>0.249</v>
      </c>
      <c r="I1198" s="28">
        <v>0.28336</v>
      </c>
      <c r="J1198" s="28">
        <v>0.28336</v>
      </c>
      <c r="K1198" s="29">
        <v>0.75</v>
      </c>
      <c r="L1198" s="30">
        <v>30</v>
      </c>
      <c r="M1198" s="29">
        <v>0.14706</v>
      </c>
      <c r="N1198" s="30">
        <v>51</v>
      </c>
      <c r="O1198" s="30">
        <v>32.9</v>
      </c>
      <c r="P1198" s="30">
        <v>14435.72</v>
      </c>
      <c r="Q1198" s="30">
        <v>160.84</v>
      </c>
      <c r="R1198" s="38">
        <v>0.33854000000000001</v>
      </c>
      <c r="S1198" s="32">
        <v>0.21256</v>
      </c>
      <c r="T1198" s="29">
        <v>1.1569700000000001</v>
      </c>
      <c r="U1198" s="29">
        <v>0.94171000000000005</v>
      </c>
      <c r="V1198" s="29">
        <v>0.33333000000000002</v>
      </c>
      <c r="W1198" s="29">
        <v>0.35293999999999998</v>
      </c>
      <c r="X1198" s="30">
        <v>291.44</v>
      </c>
      <c r="Y1198" s="29">
        <v>1.13625</v>
      </c>
      <c r="Z1198" s="29">
        <v>0.54657999999999995</v>
      </c>
      <c r="AA1198" s="29">
        <v>4.5999999999999999E-2</v>
      </c>
      <c r="AB1198" s="30">
        <v>28</v>
      </c>
      <c r="AC1198" s="29">
        <v>0.12903000000000001</v>
      </c>
      <c r="AD1198" s="30">
        <v>51</v>
      </c>
      <c r="AE1198" s="29">
        <v>0.17646999999999999</v>
      </c>
      <c r="AF1198" s="33">
        <v>1.099</v>
      </c>
      <c r="AG1198" s="33">
        <v>1.139</v>
      </c>
      <c r="AH1198" s="33">
        <v>1.1950000000000001</v>
      </c>
      <c r="AI1198" s="33">
        <v>1.3120000000000001</v>
      </c>
      <c r="AJ1198" s="33">
        <v>1.3009999999999999</v>
      </c>
      <c r="AK1198" s="34">
        <v>1.7170000000000001</v>
      </c>
      <c r="AL1198" s="29">
        <v>0</v>
      </c>
      <c r="AM1198" s="29">
        <v>0</v>
      </c>
      <c r="AN1198" s="50">
        <v>264254</v>
      </c>
      <c r="AO1198" s="30">
        <v>1719.4</v>
      </c>
      <c r="AP1198" s="29">
        <v>0.87824000000000002</v>
      </c>
      <c r="AQ1198" s="29">
        <v>1</v>
      </c>
      <c r="AR1198" s="29">
        <v>0.186</v>
      </c>
      <c r="AS1198" s="54">
        <v>24</v>
      </c>
      <c r="AT1198" s="29">
        <v>0.2069</v>
      </c>
      <c r="AU1198" s="29">
        <v>0.18576000000000001</v>
      </c>
      <c r="AV1198" s="54">
        <v>29</v>
      </c>
      <c r="AW1198" s="29">
        <v>3.4479999999999997E-2</v>
      </c>
    </row>
    <row r="1199" spans="1:49" x14ac:dyDescent="0.2">
      <c r="A1199" s="17" t="str">
        <f t="shared" si="27"/>
        <v>ESG</v>
      </c>
      <c r="B1199" s="17" t="str">
        <f>IF(AND(OR(NOT(IsForecastDateRestricted),AND(D1199&gt;=StartDate,D1199&lt;=EndDate)),OR(NOT(IsTargetDateRestricted),AND(F1199&gt;=FirstTargetDate,F1199&lt;=EndTargetDate)),
OR(AND(Is1Week,E1199="1 wk ahead inc death"),AND(Is2Week,E1199="2 wk ahead inc death"),AND(Is3Week,E1199="3 wk ahead inc death"),AND(Is4Week,E1199="4 wk ahead inc death")),
OR(NOT(IsActiveModelsOnly),_xlfn.XLOOKUP(C1199,'Model Analyzer'!B$4:B$100,'Model Analyzer'!C$4:C$100))),EvalData!C1199,"NA")</f>
        <v>ESG</v>
      </c>
      <c r="C1199" s="17" t="s">
        <v>40</v>
      </c>
      <c r="D1199" s="36" t="d">
        <v>2020-09-07</v>
      </c>
      <c r="E1199" s="17" t="s">
        <v>37</v>
      </c>
      <c r="F1199" s="36" t="d">
        <v>2020-09-26</v>
      </c>
      <c r="G1199" s="30">
        <v>-6830</v>
      </c>
      <c r="H1199" s="32">
        <v>-0.55300000000000005</v>
      </c>
      <c r="I1199" s="28">
        <v>-0.42470000000000002</v>
      </c>
      <c r="J1199" s="28">
        <v>-0.73821999999999999</v>
      </c>
      <c r="K1199" s="29">
        <v>0</v>
      </c>
      <c r="L1199" s="30">
        <v>34</v>
      </c>
      <c r="M1199" s="29">
        <v>2.9409999999999999E-2</v>
      </c>
      <c r="N1199" s="30">
        <v>51</v>
      </c>
      <c r="O1199" s="30">
        <v>35.950000000000003</v>
      </c>
      <c r="P1199" s="30">
        <v>3828.83</v>
      </c>
      <c r="Q1199" s="30">
        <v>140.84</v>
      </c>
      <c r="R1199" s="38">
        <v>0.61514000000000002</v>
      </c>
      <c r="S1199" s="32">
        <v>-0.67306999999999995</v>
      </c>
      <c r="T1199" s="29">
        <v>1.2620899999999999</v>
      </c>
      <c r="U1199" s="29">
        <v>-1.0921799999999999</v>
      </c>
      <c r="V1199" s="29">
        <v>0.13725000000000001</v>
      </c>
      <c r="W1199" s="29">
        <v>0.50980000000000003</v>
      </c>
      <c r="X1199" s="30">
        <v>267.81</v>
      </c>
      <c r="Y1199" s="29">
        <v>0.53022000000000002</v>
      </c>
      <c r="Z1199" s="29">
        <v>0.66483999999999999</v>
      </c>
      <c r="AA1199" s="29">
        <v>1.7000000000000001E-2</v>
      </c>
      <c r="AB1199" s="30">
        <v>32</v>
      </c>
      <c r="AC1199" s="29">
        <v>0</v>
      </c>
      <c r="AD1199" s="30">
        <v>51</v>
      </c>
      <c r="AE1199" s="29">
        <v>9.8040000000000002E-2</v>
      </c>
      <c r="AF1199" s="33">
        <v>1.0760000000000001</v>
      </c>
      <c r="AG1199" s="33">
        <v>1.109</v>
      </c>
      <c r="AH1199" s="33">
        <v>1.214</v>
      </c>
      <c r="AI1199" s="33">
        <v>1.6890000000000001</v>
      </c>
      <c r="AJ1199" s="33">
        <v>1.4039999999999999</v>
      </c>
      <c r="AK1199" s="34">
        <v>1.857</v>
      </c>
      <c r="AL1199" s="29">
        <v>0</v>
      </c>
      <c r="AM1199" s="29">
        <v>0</v>
      </c>
      <c r="AN1199" s="50">
        <v>262303</v>
      </c>
      <c r="AO1199" s="30">
        <v>933.6</v>
      </c>
      <c r="AP1199" s="29">
        <v>0.84348999999999996</v>
      </c>
      <c r="AQ1199" s="29">
        <v>1</v>
      </c>
      <c r="AR1199" s="29">
        <v>0.10299999999999999</v>
      </c>
      <c r="AS1199" s="54">
        <v>27</v>
      </c>
      <c r="AT1199" s="29">
        <v>0.10345</v>
      </c>
      <c r="AU1199" s="29">
        <v>0.1032</v>
      </c>
      <c r="AV1199" s="54">
        <v>30</v>
      </c>
      <c r="AW1199" s="29">
        <v>0</v>
      </c>
    </row>
    <row r="1200" spans="1:49" x14ac:dyDescent="0.2">
      <c r="A1200" s="17" t="str">
        <f t="shared" si="27"/>
        <v>GT-DeepCOVID</v>
      </c>
      <c r="B1200" s="17" t="str">
        <f>IF(AND(OR(NOT(IsForecastDateRestricted),AND(D1200&gt;=StartDate,D1200&lt;=EndDate)),OR(NOT(IsTargetDateRestricted),AND(F1200&gt;=FirstTargetDate,F1200&lt;=EndTargetDate)),
OR(AND(Is1Week,E1200="1 wk ahead inc death"),AND(Is2Week,E1200="2 wk ahead inc death"),AND(Is3Week,E1200="3 wk ahead inc death"),AND(Is4Week,E1200="4 wk ahead inc death")),
OR(NOT(IsActiveModelsOnly),_xlfn.XLOOKUP(C1200,'Model Analyzer'!B$4:B$100,'Model Analyzer'!C$4:C$100))),EvalData!C1200,"NA")</f>
        <v>GT-DeepCOVID</v>
      </c>
      <c r="C1200" s="17" t="s">
        <v>17</v>
      </c>
      <c r="D1200" s="36" t="d">
        <v>2020-09-07</v>
      </c>
      <c r="E1200" s="17" t="s">
        <v>37</v>
      </c>
      <c r="F1200" s="36" t="d">
        <v>2020-09-26</v>
      </c>
      <c r="G1200" s="30">
        <v>270</v>
      </c>
      <c r="H1200" s="32">
        <v>1.7000000000000001E-2</v>
      </c>
      <c r="I1200" s="28">
        <v>1.6789999999999999E-2</v>
      </c>
      <c r="J1200" s="28">
        <v>1.6789999999999999E-2</v>
      </c>
      <c r="K1200" s="29">
        <v>1</v>
      </c>
      <c r="L1200" s="30">
        <v>3</v>
      </c>
      <c r="M1200" s="29">
        <v>0.94118000000000002</v>
      </c>
      <c r="N1200" s="30">
        <v>48</v>
      </c>
      <c r="O1200" s="30">
        <v>11.25</v>
      </c>
      <c r="P1200" s="30">
        <v>2046.76</v>
      </c>
      <c r="Q1200" s="30">
        <v>90.63</v>
      </c>
      <c r="R1200" s="38">
        <v>0.23085</v>
      </c>
      <c r="S1200" s="32">
        <v>3.32E-3</v>
      </c>
      <c r="T1200" s="29">
        <v>0.52810999999999997</v>
      </c>
      <c r="U1200" s="29">
        <v>6.8629999999999997E-2</v>
      </c>
      <c r="V1200" s="29">
        <v>0.35416999999999998</v>
      </c>
      <c r="W1200" s="29">
        <v>0.14582999999999999</v>
      </c>
      <c r="X1200" s="30">
        <v>210.4</v>
      </c>
      <c r="Y1200" s="29">
        <v>0.45118999999999998</v>
      </c>
      <c r="Z1200" s="29">
        <v>0.37095</v>
      </c>
      <c r="AA1200" s="29">
        <v>0.42899999999999999</v>
      </c>
      <c r="AB1200" s="30">
        <v>16</v>
      </c>
      <c r="AC1200" s="29">
        <v>0.51612999999999998</v>
      </c>
      <c r="AD1200" s="30">
        <v>48</v>
      </c>
      <c r="AE1200" s="29">
        <v>0.89583000000000002</v>
      </c>
      <c r="AF1200" s="33">
        <v>3.2810000000000001</v>
      </c>
      <c r="AG1200" s="33">
        <v>3.9089999999999998</v>
      </c>
      <c r="AH1200" s="33">
        <v>8.2140000000000004</v>
      </c>
      <c r="AI1200" s="33">
        <v>86.460999999999999</v>
      </c>
      <c r="AJ1200" s="33">
        <v>33.289000000000001</v>
      </c>
      <c r="AK1200" s="34">
        <v>115.8</v>
      </c>
      <c r="AL1200" s="29">
        <v>0.22917000000000001</v>
      </c>
      <c r="AM1200" s="29">
        <v>0.39583000000000002</v>
      </c>
      <c r="AN1200" s="50">
        <v>49804</v>
      </c>
      <c r="AO1200" s="30">
        <v>145.80000000000001</v>
      </c>
      <c r="AP1200" s="29">
        <v>0.24697</v>
      </c>
      <c r="AQ1200" s="29">
        <v>0.51559999999999995</v>
      </c>
      <c r="AR1200" s="29">
        <v>0.26800000000000002</v>
      </c>
      <c r="AS1200" s="54">
        <v>20</v>
      </c>
      <c r="AT1200" s="29">
        <v>0.34483000000000003</v>
      </c>
      <c r="AU1200" s="29">
        <v>0.66666999999999998</v>
      </c>
      <c r="AV1200" s="54">
        <v>17</v>
      </c>
      <c r="AW1200" s="29">
        <v>0.44828000000000001</v>
      </c>
    </row>
    <row r="1201" spans="1:49" x14ac:dyDescent="0.2">
      <c r="A1201" s="17" t="str">
        <f t="shared" si="27"/>
        <v>IHME</v>
      </c>
      <c r="B1201" s="17" t="str">
        <f>IF(AND(OR(NOT(IsForecastDateRestricted),AND(D1201&gt;=StartDate,D1201&lt;=EndDate)),OR(NOT(IsTargetDateRestricted),AND(F1201&gt;=FirstTargetDate,F1201&lt;=EndTargetDate)),
OR(AND(Is1Week,E1201="1 wk ahead inc death"),AND(Is2Week,E1201="2 wk ahead inc death"),AND(Is3Week,E1201="3 wk ahead inc death"),AND(Is4Week,E1201="4 wk ahead inc death")),
OR(NOT(IsActiveModelsOnly),_xlfn.XLOOKUP(C1201,'Model Analyzer'!B$4:B$100,'Model Analyzer'!C$4:C$100))),EvalData!C1201,"NA")</f>
        <v>IHME</v>
      </c>
      <c r="C1201" s="17" t="s">
        <v>18</v>
      </c>
      <c r="D1201" s="36" t="d">
        <v>2020-09-07</v>
      </c>
      <c r="E1201" s="17" t="s">
        <v>37</v>
      </c>
      <c r="F1201" s="36" t="d">
        <v>2020-09-26</v>
      </c>
      <c r="G1201" s="30">
        <v>3448</v>
      </c>
      <c r="H1201" s="32">
        <v>0.19400000000000001</v>
      </c>
      <c r="I1201" s="28">
        <v>0.21440000000000001</v>
      </c>
      <c r="J1201" s="28">
        <v>0.21440000000000001</v>
      </c>
      <c r="K1201" s="29">
        <v>0.75</v>
      </c>
      <c r="L1201" s="30">
        <v>28</v>
      </c>
      <c r="M1201" s="29">
        <v>0.20588000000000001</v>
      </c>
      <c r="N1201" s="30">
        <v>51</v>
      </c>
      <c r="O1201" s="30">
        <v>11.16</v>
      </c>
      <c r="P1201" s="30">
        <v>2995</v>
      </c>
      <c r="Q1201" s="30">
        <v>111</v>
      </c>
      <c r="R1201" s="38">
        <v>0.33365</v>
      </c>
      <c r="S1201" s="32">
        <v>0.22883999999999999</v>
      </c>
      <c r="T1201" s="29">
        <v>0.52741000000000005</v>
      </c>
      <c r="U1201" s="29">
        <v>0.22642999999999999</v>
      </c>
      <c r="V1201" s="29">
        <v>0.29411999999999999</v>
      </c>
      <c r="W1201" s="29">
        <v>0.13725000000000001</v>
      </c>
      <c r="X1201" s="30">
        <v>197.28</v>
      </c>
      <c r="Y1201" s="29">
        <v>0.4617</v>
      </c>
      <c r="Z1201" s="29">
        <v>0.37364999999999998</v>
      </c>
      <c r="AA1201" s="29">
        <v>0.216</v>
      </c>
      <c r="AB1201" s="30">
        <v>23</v>
      </c>
      <c r="AC1201" s="29">
        <v>0.29032000000000002</v>
      </c>
      <c r="AD1201" s="30">
        <v>51</v>
      </c>
      <c r="AE1201" s="29">
        <v>0.82352999999999998</v>
      </c>
      <c r="AF1201" s="33">
        <v>2.3519999999999999</v>
      </c>
      <c r="AG1201" s="33">
        <v>2.7069999999999999</v>
      </c>
      <c r="AH1201" s="33">
        <v>3.4</v>
      </c>
      <c r="AI1201" s="33">
        <v>5.0090000000000003</v>
      </c>
      <c r="AJ1201" s="33">
        <v>4.4050000000000002</v>
      </c>
      <c r="AK1201" s="34">
        <v>8</v>
      </c>
      <c r="AL1201" s="29">
        <v>0.17646999999999999</v>
      </c>
      <c r="AM1201" s="29">
        <v>5.8819999999999997E-2</v>
      </c>
      <c r="AN1201" s="50">
        <v>62789</v>
      </c>
      <c r="AO1201" s="30">
        <v>219.2</v>
      </c>
      <c r="AP1201" s="29">
        <v>0.44069000000000003</v>
      </c>
      <c r="AQ1201" s="29">
        <v>0.92003000000000001</v>
      </c>
      <c r="AR1201" s="29">
        <v>0.61899999999999999</v>
      </c>
      <c r="AS1201" s="54">
        <v>3</v>
      </c>
      <c r="AT1201" s="29">
        <v>0.93103000000000002</v>
      </c>
      <c r="AU1201" s="29">
        <v>0.86048000000000002</v>
      </c>
      <c r="AV1201" s="54">
        <v>10</v>
      </c>
      <c r="AW1201" s="29">
        <v>0.68966000000000005</v>
      </c>
    </row>
    <row r="1202" spans="1:49" x14ac:dyDescent="0.2">
      <c r="A1202" s="17" t="str">
        <f t="shared" si="27"/>
        <v>ISU</v>
      </c>
      <c r="B1202" s="17" t="str">
        <f>IF(AND(OR(NOT(IsForecastDateRestricted),AND(D1202&gt;=StartDate,D1202&lt;=EndDate)),OR(NOT(IsTargetDateRestricted),AND(F1202&gt;=FirstTargetDate,F1202&lt;=EndTargetDate)),
OR(AND(Is1Week,E1202="1 wk ahead inc death"),AND(Is2Week,E1202="2 wk ahead inc death"),AND(Is3Week,E1202="3 wk ahead inc death"),AND(Is4Week,E1202="4 wk ahead inc death")),
OR(NOT(IsActiveModelsOnly),_xlfn.XLOOKUP(C1202,'Model Analyzer'!B$4:B$100,'Model Analyzer'!C$4:C$100))),EvalData!C1202,"NA")</f>
        <v>ISU</v>
      </c>
      <c r="C1202" s="17" t="s">
        <v>41</v>
      </c>
      <c r="D1202" s="36" t="d">
        <v>2020-09-07</v>
      </c>
      <c r="E1202" s="17" t="s">
        <v>37</v>
      </c>
      <c r="F1202" s="36" t="d">
        <v>2020-09-26</v>
      </c>
      <c r="G1202" s="30">
        <v>18</v>
      </c>
      <c r="H1202" s="32">
        <v>1E-3</v>
      </c>
      <c r="I1202" s="28">
        <v>1.1199999999999999E-3</v>
      </c>
      <c r="J1202" s="28">
        <v>1.1199999999999999E-3</v>
      </c>
      <c r="K1202" s="29">
        <v>1</v>
      </c>
      <c r="L1202" s="30">
        <v>1</v>
      </c>
      <c r="M1202" s="29">
        <v>1</v>
      </c>
      <c r="N1202" s="30">
        <v>49</v>
      </c>
      <c r="O1202" s="30">
        <v>9.7200000000000006</v>
      </c>
      <c r="P1202" s="30">
        <v>1748.66</v>
      </c>
      <c r="Q1202" s="30">
        <v>85.37</v>
      </c>
      <c r="R1202" s="38">
        <v>0.29651</v>
      </c>
      <c r="S1202" s="32">
        <v>-0.11135</v>
      </c>
      <c r="T1202" s="29">
        <v>0.48000999999999999</v>
      </c>
      <c r="U1202" s="29">
        <v>-0.17452000000000001</v>
      </c>
      <c r="V1202" s="29">
        <v>0.34694000000000003</v>
      </c>
      <c r="W1202" s="29">
        <v>0.12245</v>
      </c>
      <c r="X1202" s="30">
        <v>151.96</v>
      </c>
      <c r="Y1202" s="29">
        <v>0.33126</v>
      </c>
      <c r="Z1202" s="29">
        <v>0.34142</v>
      </c>
      <c r="AA1202" s="29">
        <v>0.27700000000000002</v>
      </c>
      <c r="AB1202" s="30">
        <v>21</v>
      </c>
      <c r="AC1202" s="29">
        <v>0.35483999999999999</v>
      </c>
      <c r="AD1202" s="30">
        <v>49</v>
      </c>
      <c r="AE1202" s="29">
        <v>0.59184000000000003</v>
      </c>
      <c r="AF1202" s="33">
        <v>1.4159999999999999</v>
      </c>
      <c r="AG1202" s="33">
        <v>1.5669999999999999</v>
      </c>
      <c r="AH1202" s="33">
        <v>2</v>
      </c>
      <c r="AI1202" s="33">
        <v>5.4909999999999997</v>
      </c>
      <c r="AJ1202" s="33">
        <v>2.75</v>
      </c>
      <c r="AK1202" s="34">
        <v>7.42</v>
      </c>
      <c r="AL1202" s="29">
        <v>8.1629999999999994E-2</v>
      </c>
      <c r="AM1202" s="29">
        <v>8.1629999999999994E-2</v>
      </c>
      <c r="AN1202" s="50">
        <v>72605</v>
      </c>
      <c r="AO1202" s="30">
        <v>249.8</v>
      </c>
      <c r="AP1202" s="29">
        <v>0.61236000000000002</v>
      </c>
      <c r="AQ1202" s="29">
        <v>1</v>
      </c>
      <c r="AR1202" s="29">
        <v>0.433</v>
      </c>
      <c r="AS1202" s="54">
        <v>11</v>
      </c>
      <c r="AT1202" s="29">
        <v>0.65517000000000003</v>
      </c>
      <c r="AU1202" s="29">
        <v>0.59855999999999998</v>
      </c>
      <c r="AV1202" s="54">
        <v>19</v>
      </c>
      <c r="AW1202" s="29">
        <v>0.37930999999999998</v>
      </c>
    </row>
    <row r="1203" spans="1:49" x14ac:dyDescent="0.2">
      <c r="A1203" s="17" t="str">
        <f t="shared" si="27"/>
        <v>JCB</v>
      </c>
      <c r="B1203" s="17" t="str">
        <f>IF(AND(OR(NOT(IsForecastDateRestricted),AND(D1203&gt;=StartDate,D1203&lt;=EndDate)),OR(NOT(IsTargetDateRestricted),AND(F1203&gt;=FirstTargetDate,F1203&lt;=EndTargetDate)),
OR(AND(Is1Week,E1203="1 wk ahead inc death"),AND(Is2Week,E1203="2 wk ahead inc death"),AND(Is3Week,E1203="3 wk ahead inc death"),AND(Is4Week,E1203="4 wk ahead inc death")),
OR(NOT(IsActiveModelsOnly),_xlfn.XLOOKUP(C1203,'Model Analyzer'!B$4:B$100,'Model Analyzer'!C$4:C$100))),EvalData!C1203,"NA")</f>
        <v>JCB</v>
      </c>
      <c r="C1203" s="17" t="s">
        <v>45</v>
      </c>
      <c r="D1203" s="36" t="d">
        <v>2020-09-07</v>
      </c>
      <c r="E1203" s="17" t="s">
        <v>37</v>
      </c>
      <c r="F1203" s="36" t="d">
        <v>2020-09-26</v>
      </c>
      <c r="G1203" s="30">
        <v>-748</v>
      </c>
      <c r="H1203" s="32">
        <v>-4.8000000000000001E-2</v>
      </c>
      <c r="I1203" s="28">
        <v>-4.6510000000000003E-2</v>
      </c>
      <c r="J1203" s="28">
        <v>-4.8779999999999997E-2</v>
      </c>
      <c r="K1203" s="29">
        <v>1</v>
      </c>
      <c r="L1203" s="30">
        <v>11</v>
      </c>
      <c r="M1203" s="29">
        <v>0.70587999999999995</v>
      </c>
      <c r="N1203" s="30">
        <v>51</v>
      </c>
      <c r="O1203" s="30">
        <v>5.08</v>
      </c>
      <c r="P1203" s="30">
        <v>951.14</v>
      </c>
      <c r="Q1203" s="30">
        <v>60.71</v>
      </c>
      <c r="R1203" s="38">
        <v>0.22048999999999999</v>
      </c>
      <c r="S1203" s="32">
        <v>0</v>
      </c>
      <c r="T1203" s="29">
        <v>0.30946000000000001</v>
      </c>
      <c r="U1203" s="29">
        <v>-5.8450000000000002E-2</v>
      </c>
      <c r="V1203" s="29">
        <v>0.54901999999999995</v>
      </c>
      <c r="W1203" s="29">
        <v>3.9219999999999998E-2</v>
      </c>
      <c r="X1203" s="30">
        <v>117.92</v>
      </c>
      <c r="Y1203" s="29">
        <v>0.24342</v>
      </c>
      <c r="Z1203" s="29">
        <v>0.24573999999999999</v>
      </c>
      <c r="AA1203" s="29">
        <v>0.72499999999999998</v>
      </c>
      <c r="AB1203" s="30">
        <v>6</v>
      </c>
      <c r="AC1203" s="29">
        <v>0.83870999999999996</v>
      </c>
    </row>
    <row r="1204" spans="1:49" x14ac:dyDescent="0.2">
      <c r="A1204" s="17" t="str">
        <f t="shared" si="27"/>
        <v>JHU-APL</v>
      </c>
      <c r="B1204" s="17" t="str">
        <f>IF(AND(OR(NOT(IsForecastDateRestricted),AND(D1204&gt;=StartDate,D1204&lt;=EndDate)),OR(NOT(IsTargetDateRestricted),AND(F1204&gt;=FirstTargetDate,F1204&lt;=EndTargetDate)),
OR(AND(Is1Week,E1204="1 wk ahead inc death"),AND(Is2Week,E1204="2 wk ahead inc death"),AND(Is3Week,E1204="3 wk ahead inc death"),AND(Is4Week,E1204="4 wk ahead inc death")),
OR(NOT(IsActiveModelsOnly),_xlfn.XLOOKUP(C1204,'Model Analyzer'!B$4:B$100,'Model Analyzer'!C$4:C$100))),EvalData!C1204,"NA")</f>
        <v>JHU-APL</v>
      </c>
      <c r="C1204" s="17" t="s">
        <v>52</v>
      </c>
      <c r="D1204" s="36" t="d">
        <v>2020-09-07</v>
      </c>
      <c r="E1204" s="17" t="s">
        <v>37</v>
      </c>
      <c r="F1204" s="36" t="d">
        <v>2020-09-26</v>
      </c>
      <c r="G1204" s="30">
        <v>5337</v>
      </c>
      <c r="H1204" s="32">
        <v>0.28699999999999998</v>
      </c>
      <c r="I1204" s="28">
        <v>0.33185999999999999</v>
      </c>
      <c r="J1204" s="28">
        <v>0.33185999999999999</v>
      </c>
      <c r="K1204" s="29">
        <v>0</v>
      </c>
      <c r="L1204" s="30">
        <v>31</v>
      </c>
      <c r="M1204" s="29">
        <v>0.11765</v>
      </c>
      <c r="N1204" s="30">
        <v>51</v>
      </c>
      <c r="O1204" s="30">
        <v>44.33</v>
      </c>
      <c r="P1204" s="30">
        <v>17968.509999999998</v>
      </c>
      <c r="Q1204" s="30">
        <v>184.25</v>
      </c>
      <c r="R1204" s="38">
        <v>0.39279999999999998</v>
      </c>
      <c r="S1204" s="32">
        <v>0.46578000000000003</v>
      </c>
      <c r="T1204" s="29">
        <v>1.8727799999999999</v>
      </c>
      <c r="U1204" s="29">
        <v>0.26100000000000001</v>
      </c>
      <c r="V1204" s="29">
        <v>0.33333000000000002</v>
      </c>
      <c r="W1204" s="29">
        <v>0.43136999999999998</v>
      </c>
      <c r="X1204" s="30">
        <v>386.27</v>
      </c>
      <c r="Y1204" s="29">
        <v>1.13855</v>
      </c>
      <c r="Z1204" s="29">
        <v>0.58677999999999997</v>
      </c>
      <c r="AA1204" s="29">
        <v>4.5999999999999999E-2</v>
      </c>
      <c r="AB1204" s="30">
        <v>28</v>
      </c>
      <c r="AC1204" s="29">
        <v>0.12903000000000001</v>
      </c>
      <c r="AD1204" s="30">
        <v>51</v>
      </c>
      <c r="AE1204" s="29">
        <v>0.43136999999999998</v>
      </c>
      <c r="AF1204" s="33">
        <v>1.877</v>
      </c>
      <c r="AG1204" s="33">
        <v>1.9390000000000001</v>
      </c>
      <c r="AH1204" s="33">
        <v>2.1190000000000002</v>
      </c>
      <c r="AI1204" s="33">
        <v>4.6150000000000002</v>
      </c>
      <c r="AJ1204" s="33">
        <v>2.6619999999999999</v>
      </c>
      <c r="AK1204" s="34">
        <v>3.468</v>
      </c>
      <c r="AL1204" s="29">
        <v>1.9609999999999999E-2</v>
      </c>
      <c r="AM1204" s="29">
        <v>0</v>
      </c>
      <c r="AN1204" s="50">
        <v>157270</v>
      </c>
      <c r="AO1204" s="30">
        <v>791.3</v>
      </c>
      <c r="AP1204" s="29">
        <v>0.59238000000000002</v>
      </c>
      <c r="AQ1204" s="29">
        <v>1</v>
      </c>
      <c r="AR1204" s="29">
        <v>0.433</v>
      </c>
      <c r="AS1204" s="54">
        <v>11</v>
      </c>
      <c r="AT1204" s="29">
        <v>0.65517000000000003</v>
      </c>
      <c r="AU1204" s="29">
        <v>0.45407999999999998</v>
      </c>
      <c r="AV1204" s="54">
        <v>24</v>
      </c>
      <c r="AW1204" s="29">
        <v>0.2069</v>
      </c>
    </row>
    <row r="1205" spans="1:49" x14ac:dyDescent="0.2">
      <c r="A1205" s="17" t="str">
        <f t="shared" si="27"/>
        <v>JHU-IDD</v>
      </c>
      <c r="B1205" s="17" t="str">
        <f>IF(AND(OR(NOT(IsForecastDateRestricted),AND(D1205&gt;=StartDate,D1205&lt;=EndDate)),OR(NOT(IsTargetDateRestricted),AND(F1205&gt;=FirstTargetDate,F1205&lt;=EndTargetDate)),
OR(AND(Is1Week,E1205="1 wk ahead inc death"),AND(Is2Week,E1205="2 wk ahead inc death"),AND(Is3Week,E1205="3 wk ahead inc death"),AND(Is4Week,E1205="4 wk ahead inc death")),
OR(NOT(IsActiveModelsOnly),_xlfn.XLOOKUP(C1205,'Model Analyzer'!B$4:B$100,'Model Analyzer'!C$4:C$100))),EvalData!C1205,"NA")</f>
        <v>JHU-IDD</v>
      </c>
      <c r="C1205" s="17" t="s">
        <v>53</v>
      </c>
      <c r="D1205" s="36" t="d">
        <v>2020-09-07</v>
      </c>
      <c r="E1205" s="17" t="s">
        <v>37</v>
      </c>
      <c r="F1205" s="36" t="d">
        <v>2020-09-26</v>
      </c>
      <c r="G1205" s="30">
        <v>3232</v>
      </c>
      <c r="H1205" s="32">
        <v>0.183</v>
      </c>
      <c r="I1205" s="28">
        <v>0.20097000000000001</v>
      </c>
      <c r="J1205" s="28">
        <v>0.20097000000000001</v>
      </c>
      <c r="K1205" s="29">
        <v>0.75</v>
      </c>
      <c r="L1205" s="30">
        <v>27</v>
      </c>
      <c r="M1205" s="29">
        <v>0.23529</v>
      </c>
      <c r="N1205" s="30">
        <v>51</v>
      </c>
      <c r="O1205" s="30">
        <v>22.42</v>
      </c>
      <c r="P1205" s="30">
        <v>3033.03</v>
      </c>
      <c r="Q1205" s="30">
        <v>87.75</v>
      </c>
      <c r="R1205" s="38">
        <v>0.30245</v>
      </c>
      <c r="S1205" s="32">
        <v>0.27782000000000001</v>
      </c>
      <c r="T1205" s="29">
        <v>0.89232</v>
      </c>
      <c r="U1205" s="29">
        <v>0.78047</v>
      </c>
      <c r="V1205" s="29">
        <v>0.35293999999999998</v>
      </c>
      <c r="W1205" s="29">
        <v>0.21568999999999999</v>
      </c>
      <c r="X1205" s="30">
        <v>133.69</v>
      </c>
      <c r="Y1205" s="29">
        <v>0.89844999999999997</v>
      </c>
      <c r="Z1205" s="29">
        <v>0.44274000000000002</v>
      </c>
      <c r="AA1205" s="29">
        <v>0.13</v>
      </c>
      <c r="AB1205" s="30">
        <v>26</v>
      </c>
      <c r="AC1205" s="29">
        <v>0.19355</v>
      </c>
      <c r="AD1205" s="30">
        <v>51</v>
      </c>
      <c r="AE1205" s="29">
        <v>0.98038999999999998</v>
      </c>
      <c r="AF1205" s="33">
        <v>2.6920000000000002</v>
      </c>
      <c r="AG1205" s="33">
        <v>3.63</v>
      </c>
      <c r="AH1205" s="33">
        <v>8.0790000000000006</v>
      </c>
      <c r="AI1205" s="33">
        <v>86.498999999999995</v>
      </c>
      <c r="AJ1205" s="33">
        <v>21.324000000000002</v>
      </c>
      <c r="AK1205" s="34">
        <v>210</v>
      </c>
      <c r="AL1205" s="29">
        <v>0.21568999999999999</v>
      </c>
      <c r="AM1205" s="29">
        <v>0.41176000000000001</v>
      </c>
      <c r="AN1205" s="50">
        <v>29286</v>
      </c>
      <c r="AO1205" s="30">
        <v>302.8</v>
      </c>
      <c r="AP1205" s="29">
        <v>0.25992999999999999</v>
      </c>
      <c r="AQ1205" s="29">
        <v>0.54264999999999997</v>
      </c>
      <c r="AR1205" s="29">
        <v>0.372</v>
      </c>
      <c r="AS1205" s="54">
        <v>16</v>
      </c>
      <c r="AT1205" s="29">
        <v>0.48276000000000002</v>
      </c>
      <c r="AU1205" s="29">
        <v>0.79083000000000003</v>
      </c>
      <c r="AV1205" s="54">
        <v>12</v>
      </c>
      <c r="AW1205" s="29">
        <v>0.62068999999999996</v>
      </c>
    </row>
    <row r="1206" spans="1:49" x14ac:dyDescent="0.2">
      <c r="A1206" s="17" t="str">
        <f t="shared" si="27"/>
        <v>Karlen</v>
      </c>
      <c r="B1206" s="17" t="str">
        <f>IF(AND(OR(NOT(IsForecastDateRestricted),AND(D1206&gt;=StartDate,D1206&lt;=EndDate)),OR(NOT(IsTargetDateRestricted),AND(F1206&gt;=FirstTargetDate,F1206&lt;=EndTargetDate)),
OR(AND(Is1Week,E1206="1 wk ahead inc death"),AND(Is2Week,E1206="2 wk ahead inc death"),AND(Is3Week,E1206="3 wk ahead inc death"),AND(Is4Week,E1206="4 wk ahead inc death")),
OR(NOT(IsActiveModelsOnly),_xlfn.XLOOKUP(C1206,'Model Analyzer'!B$4:B$100,'Model Analyzer'!C$4:C$100))),EvalData!C1206,"NA")</f>
        <v>Karlen</v>
      </c>
      <c r="C1206" s="17" t="s">
        <v>46</v>
      </c>
      <c r="D1206" s="36" t="d">
        <v>2020-09-07</v>
      </c>
      <c r="E1206" s="17" t="s">
        <v>37</v>
      </c>
      <c r="F1206" s="36" t="d">
        <v>2020-09-26</v>
      </c>
      <c r="G1206" s="30">
        <v>-1116</v>
      </c>
      <c r="H1206" s="32">
        <v>-7.1999999999999995E-2</v>
      </c>
      <c r="I1206" s="28">
        <v>-6.9389999999999993E-2</v>
      </c>
      <c r="J1206" s="28">
        <v>-7.4569999999999997E-2</v>
      </c>
      <c r="K1206" s="29">
        <v>0.9</v>
      </c>
      <c r="L1206" s="30">
        <v>16</v>
      </c>
      <c r="M1206" s="29">
        <v>0.55881999999999998</v>
      </c>
      <c r="N1206" s="30">
        <v>51</v>
      </c>
      <c r="O1206" s="30">
        <v>7.04</v>
      </c>
      <c r="P1206" s="30">
        <v>1287.06</v>
      </c>
      <c r="Q1206" s="30">
        <v>67.33</v>
      </c>
      <c r="R1206" s="38">
        <v>0.19922999999999999</v>
      </c>
      <c r="S1206" s="32">
        <v>0</v>
      </c>
      <c r="T1206" s="29">
        <v>0.37393999999999999</v>
      </c>
      <c r="U1206" s="29">
        <v>-6.6030000000000005E-2</v>
      </c>
      <c r="V1206" s="29">
        <v>0.49020000000000002</v>
      </c>
      <c r="W1206" s="29">
        <v>7.843E-2</v>
      </c>
      <c r="X1206" s="30">
        <v>136.09</v>
      </c>
      <c r="Y1206" s="29">
        <v>0.28808</v>
      </c>
      <c r="Z1206" s="29">
        <v>0.28144000000000002</v>
      </c>
      <c r="AA1206" s="29">
        <v>0.68600000000000005</v>
      </c>
      <c r="AB1206" s="30">
        <v>8</v>
      </c>
      <c r="AC1206" s="29">
        <v>0.77419000000000004</v>
      </c>
      <c r="AD1206" s="30">
        <v>51</v>
      </c>
      <c r="AE1206" s="29">
        <v>0.98038999999999998</v>
      </c>
      <c r="AF1206" s="33">
        <v>2.1629999999999998</v>
      </c>
      <c r="AG1206" s="33">
        <v>3.242</v>
      </c>
      <c r="AH1206" s="33">
        <v>4.8259999999999996</v>
      </c>
      <c r="AI1206" s="33">
        <v>26.763999999999999</v>
      </c>
      <c r="AJ1206" s="33">
        <v>9.1980000000000004</v>
      </c>
      <c r="AK1206" s="34">
        <v>100</v>
      </c>
      <c r="AL1206" s="29">
        <v>0.33333000000000002</v>
      </c>
      <c r="AM1206" s="29">
        <v>0.23529</v>
      </c>
      <c r="AN1206" s="50">
        <v>21975</v>
      </c>
      <c r="AO1206" s="30">
        <v>134.80000000000001</v>
      </c>
      <c r="AP1206" s="29">
        <v>0.33699000000000001</v>
      </c>
      <c r="AQ1206" s="29">
        <v>0.70352000000000003</v>
      </c>
      <c r="AR1206" s="29">
        <v>0.433</v>
      </c>
      <c r="AS1206" s="54">
        <v>11</v>
      </c>
      <c r="AT1206" s="29">
        <v>0.65517000000000003</v>
      </c>
      <c r="AU1206" s="29">
        <v>0.91210000000000002</v>
      </c>
      <c r="AV1206" s="54">
        <v>6</v>
      </c>
      <c r="AW1206" s="29">
        <v>0.82759000000000005</v>
      </c>
    </row>
    <row r="1207" spans="1:49" x14ac:dyDescent="0.2">
      <c r="A1207" s="17" t="str">
        <f t="shared" si="27"/>
        <v>LANL</v>
      </c>
      <c r="B1207" s="17" t="str">
        <f>IF(AND(OR(NOT(IsForecastDateRestricted),AND(D1207&gt;=StartDate,D1207&lt;=EndDate)),OR(NOT(IsTargetDateRestricted),AND(F1207&gt;=FirstTargetDate,F1207&lt;=EndTargetDate)),
OR(AND(Is1Week,E1207="1 wk ahead inc death"),AND(Is2Week,E1207="2 wk ahead inc death"),AND(Is3Week,E1207="3 wk ahead inc death"),AND(Is4Week,E1207="4 wk ahead inc death")),
OR(NOT(IsActiveModelsOnly),_xlfn.XLOOKUP(C1207,'Model Analyzer'!B$4:B$100,'Model Analyzer'!C$4:C$100))),EvalData!C1207,"NA")</f>
        <v>LANL</v>
      </c>
      <c r="C1207" s="17" t="s">
        <v>20</v>
      </c>
      <c r="D1207" s="36" t="d">
        <v>2020-09-07</v>
      </c>
      <c r="E1207" s="17" t="s">
        <v>37</v>
      </c>
      <c r="F1207" s="36" t="d">
        <v>2020-09-26</v>
      </c>
      <c r="G1207" s="26">
        <v>-5735</v>
      </c>
      <c r="H1207" s="27">
        <v>-0.441</v>
      </c>
      <c r="I1207" s="28">
        <v>-0.35660999999999998</v>
      </c>
      <c r="J1207" s="28">
        <v>-0.55427000000000004</v>
      </c>
      <c r="K1207" s="29">
        <v>0</v>
      </c>
      <c r="L1207" s="30">
        <v>33</v>
      </c>
      <c r="M1207" s="29">
        <v>5.8819999999999997E-2</v>
      </c>
      <c r="N1207" s="30">
        <v>51</v>
      </c>
      <c r="O1207" s="26">
        <v>21.62</v>
      </c>
      <c r="P1207" s="26">
        <v>1810.89</v>
      </c>
      <c r="Q1207" s="26">
        <v>93.18</v>
      </c>
      <c r="R1207" s="31">
        <v>0.33323999999999998</v>
      </c>
      <c r="S1207" s="32">
        <v>-0.33646999999999999</v>
      </c>
      <c r="T1207" s="29">
        <v>0.84155000000000002</v>
      </c>
      <c r="U1207" s="29">
        <v>-0.78527000000000002</v>
      </c>
      <c r="V1207" s="29">
        <v>0.27450999999999998</v>
      </c>
      <c r="W1207" s="29">
        <v>0.23529</v>
      </c>
      <c r="X1207" s="30">
        <v>187.08</v>
      </c>
      <c r="Y1207" s="29">
        <v>0.34683999999999998</v>
      </c>
      <c r="Z1207" s="29">
        <v>0.45373999999999998</v>
      </c>
      <c r="AA1207" s="29">
        <v>0.17799999999999999</v>
      </c>
      <c r="AB1207" s="30">
        <v>25</v>
      </c>
      <c r="AC1207" s="29">
        <v>0.22581000000000001</v>
      </c>
      <c r="AD1207" s="30">
        <v>51</v>
      </c>
      <c r="AE1207" s="29">
        <v>0.98038999999999998</v>
      </c>
      <c r="AF1207" s="33">
        <v>7.5389999999999997</v>
      </c>
      <c r="AG1207" s="33">
        <v>10.083</v>
      </c>
      <c r="AH1207" s="33">
        <v>16.611000000000001</v>
      </c>
      <c r="AI1207" s="33">
        <v>38.317999999999998</v>
      </c>
      <c r="AJ1207" s="33">
        <v>49.832999999999998</v>
      </c>
      <c r="AK1207" s="34">
        <v>94</v>
      </c>
      <c r="AL1207" s="29">
        <v>0.27450999999999998</v>
      </c>
      <c r="AM1207" s="29">
        <v>0.70587999999999995</v>
      </c>
      <c r="AN1207" s="50">
        <v>26621</v>
      </c>
      <c r="AO1207" s="30">
        <v>141</v>
      </c>
      <c r="AP1207" s="29">
        <v>0.12139999999999999</v>
      </c>
      <c r="AQ1207" s="29">
        <v>0.25344</v>
      </c>
      <c r="AR1207" s="29">
        <v>0</v>
      </c>
      <c r="AS1207" s="54">
        <v>28</v>
      </c>
      <c r="AT1207" s="29">
        <v>6.8970000000000004E-2</v>
      </c>
      <c r="AU1207" s="29">
        <v>0.44263999999999998</v>
      </c>
      <c r="AV1207" s="54">
        <v>25</v>
      </c>
      <c r="AW1207" s="29">
        <v>0.17241000000000001</v>
      </c>
    </row>
    <row r="1208" spans="1:49" x14ac:dyDescent="0.2">
      <c r="A1208" s="17" t="str">
        <f t="shared" si="27"/>
        <v>LNQ</v>
      </c>
      <c r="B1208" s="17" t="str">
        <f>IF(AND(OR(NOT(IsForecastDateRestricted),AND(D1208&gt;=StartDate,D1208&lt;=EndDate)),OR(NOT(IsTargetDateRestricted),AND(F1208&gt;=FirstTargetDate,F1208&lt;=EndTargetDate)),
OR(AND(Is1Week,E1208="1 wk ahead inc death"),AND(Is2Week,E1208="2 wk ahead inc death"),AND(Is3Week,E1208="3 wk ahead inc death"),AND(Is4Week,E1208="4 wk ahead inc death")),
OR(NOT(IsActiveModelsOnly),_xlfn.XLOOKUP(C1208,'Model Analyzer'!B$4:B$100,'Model Analyzer'!C$4:C$100))),EvalData!C1208,"NA")</f>
        <v>LNQ</v>
      </c>
      <c r="C1208" s="17" t="s">
        <v>47</v>
      </c>
      <c r="D1208" s="36" t="d">
        <v>2020-09-07</v>
      </c>
      <c r="E1208" s="17" t="s">
        <v>37</v>
      </c>
      <c r="F1208" s="36" t="d">
        <v>2020-09-26</v>
      </c>
      <c r="G1208" s="30">
        <v>-219</v>
      </c>
      <c r="H1208" s="32">
        <v>-1.4E-2</v>
      </c>
      <c r="I1208" s="28">
        <v>-1.362E-2</v>
      </c>
      <c r="J1208" s="28">
        <v>-1.3809999999999999E-2</v>
      </c>
      <c r="K1208" s="29">
        <v>1</v>
      </c>
      <c r="L1208" s="30">
        <v>2</v>
      </c>
      <c r="M1208" s="29">
        <v>0.97058999999999995</v>
      </c>
      <c r="N1208" s="30">
        <v>51</v>
      </c>
      <c r="O1208" s="30">
        <v>29.39</v>
      </c>
      <c r="P1208" s="30">
        <v>744.35</v>
      </c>
      <c r="Q1208" s="30">
        <v>51.71</v>
      </c>
      <c r="R1208" s="38">
        <v>0.20769000000000001</v>
      </c>
      <c r="S1208" s="32">
        <v>-0.10697</v>
      </c>
      <c r="T1208" s="29">
        <v>0.59880999999999995</v>
      </c>
      <c r="U1208" s="29">
        <v>-0.50805999999999996</v>
      </c>
      <c r="V1208" s="29">
        <v>0.52941000000000005</v>
      </c>
      <c r="W1208" s="29">
        <v>0.19608</v>
      </c>
      <c r="X1208" s="30">
        <v>105.52</v>
      </c>
      <c r="Y1208" s="29">
        <v>0.29060999999999998</v>
      </c>
      <c r="Z1208" s="29">
        <v>0.39976</v>
      </c>
      <c r="AA1208" s="29">
        <v>0.38800000000000001</v>
      </c>
      <c r="AB1208" s="30">
        <v>17</v>
      </c>
      <c r="AC1208" s="29">
        <v>0.48387000000000002</v>
      </c>
      <c r="AD1208" s="30">
        <v>51</v>
      </c>
      <c r="AE1208" s="29">
        <v>1</v>
      </c>
      <c r="AF1208" s="33">
        <v>11.355</v>
      </c>
      <c r="AG1208" s="33">
        <v>14.727</v>
      </c>
      <c r="AH1208" s="33">
        <v>32.895000000000003</v>
      </c>
      <c r="AI1208" s="33">
        <v>84.159000000000006</v>
      </c>
      <c r="AJ1208" s="33">
        <v>117</v>
      </c>
      <c r="AK1208" s="34">
        <v>209</v>
      </c>
      <c r="AL1208" s="29">
        <v>9.8040000000000002E-2</v>
      </c>
      <c r="AM1208" s="29">
        <v>0.90195999999999998</v>
      </c>
      <c r="AN1208" s="50">
        <v>34183</v>
      </c>
      <c r="AO1208" s="30">
        <v>210</v>
      </c>
      <c r="AP1208" s="29">
        <v>7.7929999999999999E-2</v>
      </c>
      <c r="AQ1208" s="29">
        <v>0.16270000000000001</v>
      </c>
      <c r="AR1208" s="29">
        <v>0</v>
      </c>
      <c r="AS1208" s="54">
        <v>28</v>
      </c>
      <c r="AT1208" s="29">
        <v>6.8970000000000004E-2</v>
      </c>
      <c r="AU1208" s="29">
        <v>0.29892999999999997</v>
      </c>
      <c r="AV1208" s="54">
        <v>28</v>
      </c>
      <c r="AW1208" s="29">
        <v>6.8970000000000004E-2</v>
      </c>
    </row>
    <row r="1209" spans="1:49" x14ac:dyDescent="0.2">
      <c r="A1209" s="17" t="str">
        <f t="shared" si="27"/>
        <v>LSHTM</v>
      </c>
      <c r="B1209" s="17" t="str">
        <f>IF(AND(OR(NOT(IsForecastDateRestricted),AND(D1209&gt;=StartDate,D1209&lt;=EndDate)),OR(NOT(IsTargetDateRestricted),AND(F1209&gt;=FirstTargetDate,F1209&lt;=EndTargetDate)),
OR(AND(Is1Week,E1209="1 wk ahead inc death"),AND(Is2Week,E1209="2 wk ahead inc death"),AND(Is3Week,E1209="3 wk ahead inc death"),AND(Is4Week,E1209="4 wk ahead inc death")),
OR(NOT(IsActiveModelsOnly),_xlfn.XLOOKUP(C1209,'Model Analyzer'!B$4:B$100,'Model Analyzer'!C$4:C$100))),EvalData!C1209,"NA")</f>
        <v>LSHTM</v>
      </c>
      <c r="C1209" s="17" t="s">
        <v>21</v>
      </c>
      <c r="D1209" s="36" t="d">
        <v>2020-09-07</v>
      </c>
      <c r="E1209" s="17" t="s">
        <v>37</v>
      </c>
      <c r="F1209" s="36" t="d">
        <v>2020-09-26</v>
      </c>
      <c r="G1209" s="30">
        <v>-624</v>
      </c>
      <c r="H1209" s="32">
        <v>-0.04</v>
      </c>
      <c r="I1209" s="28">
        <v>-3.8800000000000001E-2</v>
      </c>
      <c r="J1209" s="28">
        <v>-4.0370000000000003E-2</v>
      </c>
      <c r="K1209" s="29">
        <v>1</v>
      </c>
      <c r="L1209" s="30">
        <v>8</v>
      </c>
      <c r="M1209" s="29">
        <v>0.79412000000000005</v>
      </c>
      <c r="N1209" s="30">
        <v>46</v>
      </c>
      <c r="O1209" s="30">
        <v>7.24</v>
      </c>
      <c r="P1209" s="30">
        <v>1101.1400000000001</v>
      </c>
      <c r="Q1209" s="30">
        <v>77.59</v>
      </c>
      <c r="R1209" s="38">
        <v>0.16969999999999999</v>
      </c>
      <c r="S1209" s="32">
        <v>-2.5340000000000001E-2</v>
      </c>
      <c r="T1209" s="29">
        <v>0.39040000000000002</v>
      </c>
      <c r="U1209" s="29">
        <v>-0.17651</v>
      </c>
      <c r="V1209" s="29">
        <v>0.60870000000000002</v>
      </c>
      <c r="W1209" s="29">
        <v>0.1087</v>
      </c>
      <c r="X1209" s="30">
        <v>155.63</v>
      </c>
      <c r="Y1209" s="29">
        <v>0.25009999999999999</v>
      </c>
      <c r="Z1209" s="29">
        <v>0.27700999999999998</v>
      </c>
      <c r="AA1209" s="29">
        <v>0.58499999999999996</v>
      </c>
      <c r="AB1209" s="30">
        <v>11</v>
      </c>
      <c r="AC1209" s="29">
        <v>0.67742000000000002</v>
      </c>
      <c r="AD1209" s="30">
        <v>46</v>
      </c>
      <c r="AE1209" s="29">
        <v>0.97826000000000002</v>
      </c>
      <c r="AF1209" s="33">
        <v>3.5819999999999999</v>
      </c>
      <c r="AG1209" s="33">
        <v>5.1210000000000004</v>
      </c>
      <c r="AH1209" s="33">
        <v>21.318999999999999</v>
      </c>
      <c r="AI1209" s="33">
        <v>133.90299999999999</v>
      </c>
      <c r="AJ1209" s="33">
        <v>81.234999999999999</v>
      </c>
      <c r="AK1209" s="34">
        <v>526</v>
      </c>
      <c r="AL1209" s="29">
        <v>0.17391000000000001</v>
      </c>
      <c r="AM1209" s="29">
        <v>0.58696000000000004</v>
      </c>
      <c r="AN1209" s="50">
        <v>33148</v>
      </c>
      <c r="AO1209" s="30">
        <v>135</v>
      </c>
      <c r="AP1209" s="29">
        <v>0.18357999999999999</v>
      </c>
      <c r="AQ1209" s="29">
        <v>0.38327</v>
      </c>
      <c r="AR1209" s="29">
        <v>0.20599999999999999</v>
      </c>
      <c r="AS1209" s="54">
        <v>22</v>
      </c>
      <c r="AT1209" s="29">
        <v>0.27585999999999999</v>
      </c>
      <c r="AU1209" s="29">
        <v>0.55889</v>
      </c>
      <c r="AV1209" s="54">
        <v>20</v>
      </c>
      <c r="AW1209" s="29">
        <v>0.34483000000000003</v>
      </c>
    </row>
    <row r="1210" spans="1:49" x14ac:dyDescent="0.2">
      <c r="A1210" s="17" t="str">
        <f t="shared" si="27"/>
        <v>MIT-CovAlliance</v>
      </c>
      <c r="B1210" s="17" t="str">
        <f>IF(AND(OR(NOT(IsForecastDateRestricted),AND(D1210&gt;=StartDate,D1210&lt;=EndDate)),OR(NOT(IsTargetDateRestricted),AND(F1210&gt;=FirstTargetDate,F1210&lt;=EndTargetDate)),
OR(AND(Is1Week,E1210="1 wk ahead inc death"),AND(Is2Week,E1210="2 wk ahead inc death"),AND(Is3Week,E1210="3 wk ahead inc death"),AND(Is4Week,E1210="4 wk ahead inc death")),
OR(NOT(IsActiveModelsOnly),_xlfn.XLOOKUP(C1210,'Model Analyzer'!B$4:B$100,'Model Analyzer'!C$4:C$100))),EvalData!C1210,"NA")</f>
        <v>MIT-CovAlliance</v>
      </c>
      <c r="C1210" s="17" t="s">
        <v>22</v>
      </c>
      <c r="D1210" s="36" t="d">
        <v>2020-09-07</v>
      </c>
      <c r="E1210" s="17" t="s">
        <v>37</v>
      </c>
      <c r="F1210" s="36" t="d">
        <v>2020-09-26</v>
      </c>
      <c r="G1210" s="30">
        <v>1496</v>
      </c>
      <c r="H1210" s="32">
        <v>8.8999999999999996E-2</v>
      </c>
      <c r="I1210" s="28">
        <v>9.3020000000000005E-2</v>
      </c>
      <c r="J1210" s="28">
        <v>9.3020000000000005E-2</v>
      </c>
      <c r="K1210" s="29">
        <v>0.9</v>
      </c>
      <c r="L1210" s="30">
        <v>20</v>
      </c>
      <c r="M1210" s="29">
        <v>0.44118000000000002</v>
      </c>
      <c r="N1210" s="30">
        <v>51</v>
      </c>
      <c r="O1210" s="30">
        <v>15.48</v>
      </c>
      <c r="P1210" s="30">
        <v>3008.79</v>
      </c>
      <c r="Q1210" s="30">
        <v>102.29</v>
      </c>
      <c r="R1210" s="38">
        <v>0.27334000000000003</v>
      </c>
      <c r="S1210" s="32">
        <v>-4.2200000000000001E-2</v>
      </c>
      <c r="T1210" s="29">
        <v>0.64356999999999998</v>
      </c>
      <c r="U1210" s="29">
        <v>0.17424999999999999</v>
      </c>
      <c r="V1210" s="29">
        <v>0.37254999999999999</v>
      </c>
      <c r="W1210" s="29">
        <v>0.19608</v>
      </c>
      <c r="X1210" s="30">
        <v>229.83</v>
      </c>
      <c r="Y1210" s="29">
        <v>0.56389999999999996</v>
      </c>
      <c r="Z1210" s="29">
        <v>0.41271000000000002</v>
      </c>
      <c r="AA1210" s="29">
        <v>0.3</v>
      </c>
      <c r="AB1210" s="30">
        <v>19</v>
      </c>
      <c r="AC1210" s="29">
        <v>0.41935</v>
      </c>
      <c r="AD1210" s="30">
        <v>51</v>
      </c>
      <c r="AE1210" s="29">
        <v>1</v>
      </c>
      <c r="AF1210" s="33">
        <v>19.933</v>
      </c>
      <c r="AG1210" s="33">
        <v>20.192</v>
      </c>
      <c r="AH1210" s="33">
        <v>20.795999999999999</v>
      </c>
      <c r="AI1210" s="33">
        <v>26.05</v>
      </c>
      <c r="AJ1210" s="33">
        <v>22.641999999999999</v>
      </c>
      <c r="AK1210" s="34">
        <v>32.332999999999998</v>
      </c>
      <c r="AL1210" s="29">
        <v>0</v>
      </c>
      <c r="AM1210" s="29">
        <v>1</v>
      </c>
      <c r="AN1210" s="50">
        <v>82572</v>
      </c>
      <c r="AO1210" s="30">
        <v>306.5</v>
      </c>
      <c r="AP1210" s="29">
        <v>8.362E-2</v>
      </c>
      <c r="AQ1210" s="29">
        <v>0.17457</v>
      </c>
      <c r="AR1210" s="29">
        <v>0</v>
      </c>
      <c r="AS1210" s="54">
        <v>28</v>
      </c>
      <c r="AT1210" s="29">
        <v>6.8970000000000004E-2</v>
      </c>
      <c r="AU1210" s="29">
        <v>0.31866</v>
      </c>
      <c r="AV1210" s="54">
        <v>26</v>
      </c>
      <c r="AW1210" s="29">
        <v>0.13793</v>
      </c>
    </row>
    <row r="1211" spans="1:49" x14ac:dyDescent="0.2">
      <c r="A1211" s="17" t="str">
        <f t="shared" si="27"/>
        <v>MOBS</v>
      </c>
      <c r="B1211" s="17" t="str">
        <f>IF(AND(OR(NOT(IsForecastDateRestricted),AND(D1211&gt;=StartDate,D1211&lt;=EndDate)),OR(NOT(IsTargetDateRestricted),AND(F1211&gt;=FirstTargetDate,F1211&lt;=EndTargetDate)),
OR(AND(Is1Week,E1211="1 wk ahead inc death"),AND(Is2Week,E1211="2 wk ahead inc death"),AND(Is3Week,E1211="3 wk ahead inc death"),AND(Is4Week,E1211="4 wk ahead inc death")),
OR(NOT(IsActiveModelsOnly),_xlfn.XLOOKUP(C1211,'Model Analyzer'!B$4:B$100,'Model Analyzer'!C$4:C$100))),EvalData!C1211,"NA")</f>
        <v>MOBS</v>
      </c>
      <c r="C1211" s="17" t="s">
        <v>24</v>
      </c>
      <c r="D1211" s="36" t="d">
        <v>2020-09-07</v>
      </c>
      <c r="E1211" s="17" t="s">
        <v>37</v>
      </c>
      <c r="F1211" s="36" t="d">
        <v>2020-09-26</v>
      </c>
      <c r="G1211" s="30">
        <v>-1490</v>
      </c>
      <c r="H1211" s="32">
        <v>-9.7000000000000003E-2</v>
      </c>
      <c r="I1211" s="28">
        <v>-9.2649999999999996E-2</v>
      </c>
      <c r="J1211" s="28">
        <v>-0.10211000000000001</v>
      </c>
      <c r="K1211" s="29">
        <v>0.9</v>
      </c>
      <c r="L1211" s="30">
        <v>21</v>
      </c>
      <c r="M1211" s="29">
        <v>0.41176000000000001</v>
      </c>
      <c r="N1211" s="30">
        <v>50</v>
      </c>
      <c r="O1211" s="30">
        <v>8.68</v>
      </c>
      <c r="P1211" s="30">
        <v>1503.95</v>
      </c>
      <c r="Q1211" s="30">
        <v>73.48</v>
      </c>
      <c r="R1211" s="38">
        <v>0.22574</v>
      </c>
      <c r="S1211" s="32">
        <v>-6.6269999999999996E-2</v>
      </c>
      <c r="T1211" s="29">
        <v>0.43586999999999998</v>
      </c>
      <c r="U1211" s="29">
        <v>-7.0709999999999995E-2</v>
      </c>
      <c r="V1211" s="29">
        <v>0.42</v>
      </c>
      <c r="W1211" s="29">
        <v>0.14000000000000001</v>
      </c>
      <c r="X1211" s="30">
        <v>161.69</v>
      </c>
      <c r="Y1211" s="29">
        <v>0.33284000000000002</v>
      </c>
      <c r="Z1211" s="29">
        <v>0.31657000000000002</v>
      </c>
      <c r="AA1211" s="29">
        <v>0.47599999999999998</v>
      </c>
      <c r="AB1211" s="30">
        <v>14</v>
      </c>
      <c r="AC1211" s="29">
        <v>0.58065</v>
      </c>
      <c r="AD1211" s="30">
        <v>50</v>
      </c>
      <c r="AE1211" s="29">
        <v>0.98</v>
      </c>
      <c r="AF1211" s="33">
        <v>2.927</v>
      </c>
      <c r="AG1211" s="33">
        <v>5.8040000000000003</v>
      </c>
      <c r="AH1211" s="33">
        <v>12.938000000000001</v>
      </c>
      <c r="AI1211" s="33">
        <v>263.488</v>
      </c>
      <c r="AJ1211" s="33">
        <v>31.5</v>
      </c>
      <c r="AK1211" s="34">
        <v>255.2</v>
      </c>
      <c r="AL1211" s="29">
        <v>0.22</v>
      </c>
      <c r="AM1211" s="29">
        <v>0.6</v>
      </c>
      <c r="AN1211" s="50">
        <v>52751</v>
      </c>
      <c r="AO1211" s="30">
        <v>171.1</v>
      </c>
      <c r="AP1211" s="29">
        <v>0.20985999999999999</v>
      </c>
      <c r="AQ1211" s="29">
        <v>0.43811</v>
      </c>
      <c r="AR1211" s="29">
        <v>0.16500000000000001</v>
      </c>
      <c r="AS1211" s="54">
        <v>25</v>
      </c>
      <c r="AT1211" s="29">
        <v>0.17241000000000001</v>
      </c>
      <c r="AU1211" s="29">
        <v>0.67086999999999997</v>
      </c>
      <c r="AV1211" s="54">
        <v>16</v>
      </c>
      <c r="AW1211" s="29">
        <v>0.48276000000000002</v>
      </c>
    </row>
    <row r="1212" spans="1:49" x14ac:dyDescent="0.2">
      <c r="A1212" s="17" t="str">
        <f t="shared" si="27"/>
        <v>NotreDame-Mobility</v>
      </c>
      <c r="B1212" s="17" t="str">
        <f>IF(AND(OR(NOT(IsForecastDateRestricted),AND(D1212&gt;=StartDate,D1212&lt;=EndDate)),OR(NOT(IsTargetDateRestricted),AND(F1212&gt;=FirstTargetDate,F1212&lt;=EndTargetDate)),
OR(AND(Is1Week,E1212="1 wk ahead inc death"),AND(Is2Week,E1212="2 wk ahead inc death"),AND(Is3Week,E1212="3 wk ahead inc death"),AND(Is4Week,E1212="4 wk ahead inc death")),
OR(NOT(IsActiveModelsOnly),_xlfn.XLOOKUP(C1212,'Model Analyzer'!B$4:B$100,'Model Analyzer'!C$4:C$100))),EvalData!C1212,"NA")</f>
        <v>NotreDame-Mobility</v>
      </c>
      <c r="C1212" s="17" t="s">
        <v>25</v>
      </c>
      <c r="D1212" s="36" t="d">
        <v>2020-09-07</v>
      </c>
      <c r="E1212" s="17" t="s">
        <v>37</v>
      </c>
      <c r="F1212" s="36" t="d">
        <v>2020-09-26</v>
      </c>
      <c r="G1212" s="26">
        <v>-626</v>
      </c>
      <c r="H1212" s="27">
        <v>-0.04</v>
      </c>
      <c r="I1212" s="28">
        <v>-3.8929999999999999E-2</v>
      </c>
      <c r="J1212" s="28">
        <v>-4.0500000000000001E-2</v>
      </c>
      <c r="K1212" s="29">
        <v>1</v>
      </c>
      <c r="L1212" s="30">
        <v>9</v>
      </c>
      <c r="M1212" s="29">
        <v>0.76471</v>
      </c>
      <c r="N1212" s="30">
        <v>51</v>
      </c>
      <c r="O1212" s="26">
        <v>11.87</v>
      </c>
      <c r="P1212" s="26">
        <v>3021.07</v>
      </c>
      <c r="Q1212" s="26">
        <v>98.82</v>
      </c>
      <c r="R1212" s="31">
        <v>0.27488000000000001</v>
      </c>
      <c r="S1212" s="32">
        <v>-9.1509999999999994E-2</v>
      </c>
      <c r="T1212" s="29">
        <v>0.52534000000000003</v>
      </c>
      <c r="U1212" s="29">
        <v>-6.6659999999999997E-2</v>
      </c>
      <c r="V1212" s="29">
        <v>0.41176000000000001</v>
      </c>
      <c r="W1212" s="29">
        <v>0.17646999999999999</v>
      </c>
      <c r="X1212" s="30">
        <v>165.47</v>
      </c>
      <c r="Y1212" s="29">
        <v>0.39616000000000001</v>
      </c>
      <c r="Z1212" s="29">
        <v>0.35349000000000003</v>
      </c>
      <c r="AA1212" s="29">
        <v>0.28199999999999997</v>
      </c>
      <c r="AB1212" s="30">
        <v>20</v>
      </c>
      <c r="AC1212" s="29">
        <v>0.3871</v>
      </c>
      <c r="AD1212" s="30">
        <v>51</v>
      </c>
      <c r="AE1212" s="29">
        <v>0.72548999999999997</v>
      </c>
      <c r="AF1212" s="33">
        <v>1.8859999999999999</v>
      </c>
      <c r="AG1212" s="33">
        <v>2.44</v>
      </c>
      <c r="AH1212" s="33">
        <v>3.4420000000000002</v>
      </c>
      <c r="AI1212" s="33">
        <v>13.715999999999999</v>
      </c>
      <c r="AJ1212" s="33">
        <v>8.2690000000000001</v>
      </c>
      <c r="AK1212" s="34">
        <v>34.103000000000002</v>
      </c>
      <c r="AL1212" s="29">
        <v>0.13725000000000001</v>
      </c>
      <c r="AM1212" s="29">
        <v>0.21568999999999999</v>
      </c>
      <c r="AN1212" s="50">
        <v>69197</v>
      </c>
      <c r="AO1212" s="30">
        <v>253.7</v>
      </c>
      <c r="AP1212" s="29">
        <v>0.41364000000000001</v>
      </c>
      <c r="AQ1212" s="29">
        <v>0.86355999999999999</v>
      </c>
      <c r="AR1212" s="29">
        <v>0.39200000000000002</v>
      </c>
      <c r="AS1212" s="54">
        <v>15</v>
      </c>
      <c r="AT1212" s="29">
        <v>0.51724000000000003</v>
      </c>
      <c r="AU1212" s="29">
        <v>0.74505999999999994</v>
      </c>
      <c r="AV1212" s="54">
        <v>15</v>
      </c>
      <c r="AW1212" s="29">
        <v>0.51724000000000003</v>
      </c>
    </row>
    <row r="1213" spans="1:49" x14ac:dyDescent="0.2">
      <c r="A1213" s="17" t="str">
        <f t="shared" si="27"/>
        <v>Oliver Wyman</v>
      </c>
      <c r="B1213" s="17" t="str">
        <f>IF(AND(OR(NOT(IsForecastDateRestricted),AND(D1213&gt;=StartDate,D1213&lt;=EndDate)),OR(NOT(IsTargetDateRestricted),AND(F1213&gt;=FirstTargetDate,F1213&lt;=EndTargetDate)),
OR(AND(Is1Week,E1213="1 wk ahead inc death"),AND(Is2Week,E1213="2 wk ahead inc death"),AND(Is3Week,E1213="3 wk ahead inc death"),AND(Is4Week,E1213="4 wk ahead inc death")),
OR(NOT(IsActiveModelsOnly),_xlfn.XLOOKUP(C1213,'Model Analyzer'!B$4:B$100,'Model Analyzer'!C$4:C$100))),EvalData!C1213,"NA")</f>
        <v>Oliver Wyman</v>
      </c>
      <c r="C1213" s="17" t="s">
        <v>26</v>
      </c>
      <c r="D1213" s="36" t="d">
        <v>2020-09-07</v>
      </c>
      <c r="E1213" s="17" t="s">
        <v>37</v>
      </c>
      <c r="F1213" s="36" t="d">
        <v>2020-09-26</v>
      </c>
      <c r="G1213" s="30">
        <v>-491</v>
      </c>
      <c r="H1213" s="32">
        <v>-3.1E-2</v>
      </c>
      <c r="I1213" s="28">
        <v>-3.0530000000000002E-2</v>
      </c>
      <c r="J1213" s="28">
        <v>-3.1489999999999997E-2</v>
      </c>
      <c r="K1213" s="29">
        <v>1</v>
      </c>
      <c r="L1213" s="30">
        <v>7</v>
      </c>
      <c r="M1213" s="29">
        <v>0.82352999999999998</v>
      </c>
      <c r="N1213" s="30">
        <v>51</v>
      </c>
      <c r="O1213" s="30">
        <v>6.19</v>
      </c>
      <c r="P1213" s="30">
        <v>713.14</v>
      </c>
      <c r="Q1213" s="30">
        <v>50.25</v>
      </c>
      <c r="R1213" s="38">
        <v>0.16163</v>
      </c>
      <c r="S1213" s="32">
        <v>1.163E-2</v>
      </c>
      <c r="T1213" s="29">
        <v>0.33173000000000002</v>
      </c>
      <c r="U1213" s="29">
        <v>-5.0959999999999998E-2</v>
      </c>
      <c r="V1213" s="29">
        <v>0.52941000000000005</v>
      </c>
      <c r="W1213" s="29">
        <v>3.9219999999999998E-2</v>
      </c>
      <c r="X1213" s="30">
        <v>103.22</v>
      </c>
      <c r="Y1213" s="29">
        <v>0.24506</v>
      </c>
      <c r="Z1213" s="29">
        <v>0.24617</v>
      </c>
      <c r="AA1213" s="29">
        <v>0.79</v>
      </c>
      <c r="AB1213" s="30">
        <v>1</v>
      </c>
      <c r="AC1213" s="29">
        <v>1</v>
      </c>
      <c r="AD1213" s="30">
        <v>51</v>
      </c>
      <c r="AE1213" s="29">
        <v>0.96077999999999997</v>
      </c>
      <c r="AF1213" s="33">
        <v>2.238</v>
      </c>
      <c r="AG1213" s="33">
        <v>2.956</v>
      </c>
      <c r="AH1213" s="33">
        <v>3.7669999999999999</v>
      </c>
      <c r="AI1213" s="33">
        <v>23.376000000000001</v>
      </c>
      <c r="AJ1213" s="33">
        <v>7.125</v>
      </c>
      <c r="AK1213" s="34">
        <v>94.332999999999998</v>
      </c>
      <c r="AL1213" s="29">
        <v>0.21568999999999999</v>
      </c>
      <c r="AM1213" s="29">
        <v>0.21568999999999999</v>
      </c>
      <c r="AN1213" s="50">
        <v>22888</v>
      </c>
      <c r="AO1213" s="30">
        <v>99.6</v>
      </c>
      <c r="AP1213" s="29">
        <v>0.37058000000000002</v>
      </c>
      <c r="AQ1213" s="29">
        <v>0.77364999999999995</v>
      </c>
      <c r="AR1213" s="29">
        <v>0.55700000000000005</v>
      </c>
      <c r="AS1213" s="54">
        <v>6</v>
      </c>
      <c r="AT1213" s="29">
        <v>0.82759000000000005</v>
      </c>
      <c r="AU1213" s="29">
        <v>0.94877</v>
      </c>
      <c r="AV1213" s="54">
        <v>3</v>
      </c>
      <c r="AW1213" s="29">
        <v>0.93103000000000002</v>
      </c>
    </row>
    <row r="1214" spans="1:49" x14ac:dyDescent="0.2">
      <c r="A1214" s="17" t="str">
        <f t="shared" si="27"/>
        <v>PSI</v>
      </c>
      <c r="B1214" s="17" t="str">
        <f>IF(AND(OR(NOT(IsForecastDateRestricted),AND(D1214&gt;=StartDate,D1214&lt;=EndDate)),OR(NOT(IsTargetDateRestricted),AND(F1214&gt;=FirstTargetDate,F1214&lt;=EndTargetDate)),
OR(AND(Is1Week,E1214="1 wk ahead inc death"),AND(Is2Week,E1214="2 wk ahead inc death"),AND(Is3Week,E1214="3 wk ahead inc death"),AND(Is4Week,E1214="4 wk ahead inc death")),
OR(NOT(IsActiveModelsOnly),_xlfn.XLOOKUP(C1214,'Model Analyzer'!B$4:B$100,'Model Analyzer'!C$4:C$100))),EvalData!C1214,"NA")</f>
        <v>PSI</v>
      </c>
      <c r="C1214" s="17" t="s">
        <v>27</v>
      </c>
      <c r="D1214" s="36" t="d">
        <v>2020-09-07</v>
      </c>
      <c r="E1214" s="17" t="s">
        <v>37</v>
      </c>
      <c r="F1214" s="36" t="d">
        <v>2020-09-26</v>
      </c>
      <c r="G1214" s="30">
        <v>1957</v>
      </c>
      <c r="H1214" s="32">
        <v>0.115</v>
      </c>
      <c r="I1214" s="28">
        <v>0.12169000000000001</v>
      </c>
      <c r="J1214" s="28">
        <v>0.12169000000000001</v>
      </c>
      <c r="K1214" s="29">
        <v>0.75</v>
      </c>
      <c r="L1214" s="30">
        <v>22</v>
      </c>
      <c r="M1214" s="29">
        <v>0.38235000000000002</v>
      </c>
      <c r="N1214" s="30">
        <v>51</v>
      </c>
      <c r="O1214" s="30">
        <v>34.36</v>
      </c>
      <c r="P1214" s="30">
        <v>4837.18</v>
      </c>
      <c r="Q1214" s="30">
        <v>120.08</v>
      </c>
      <c r="R1214" s="38">
        <v>0.37429000000000001</v>
      </c>
      <c r="S1214" s="32">
        <v>0.11692</v>
      </c>
      <c r="T1214" s="29">
        <v>1.4826999999999999</v>
      </c>
      <c r="U1214" s="29">
        <v>-0.67820000000000003</v>
      </c>
      <c r="V1214" s="29">
        <v>0.25490000000000002</v>
      </c>
      <c r="W1214" s="29">
        <v>0.35293999999999998</v>
      </c>
      <c r="X1214" s="30">
        <v>234.25</v>
      </c>
      <c r="Y1214" s="29">
        <v>0.57513000000000003</v>
      </c>
      <c r="Z1214" s="29">
        <v>0.51234999999999997</v>
      </c>
      <c r="AA1214" s="29">
        <v>3.4000000000000002E-2</v>
      </c>
      <c r="AB1214" s="30">
        <v>31</v>
      </c>
      <c r="AC1214" s="29">
        <v>3.2259999999999997E-2</v>
      </c>
      <c r="AD1214" s="30">
        <v>51</v>
      </c>
      <c r="AE1214" s="29">
        <v>0.45097999999999999</v>
      </c>
      <c r="AF1214" s="33">
        <v>1.3140000000000001</v>
      </c>
      <c r="AG1214" s="33">
        <v>1.4690000000000001</v>
      </c>
      <c r="AH1214" s="33">
        <v>1.8220000000000001</v>
      </c>
      <c r="AI1214" s="33">
        <v>11.768000000000001</v>
      </c>
      <c r="AJ1214" s="33">
        <v>5.5419999999999998</v>
      </c>
      <c r="AK1214" s="34">
        <v>21.5</v>
      </c>
      <c r="AL1214" s="29">
        <v>5.8819999999999997E-2</v>
      </c>
      <c r="AM1214" s="29">
        <v>0.11765</v>
      </c>
      <c r="AN1214" s="50">
        <v>140007</v>
      </c>
      <c r="AO1214" s="30">
        <v>485.9</v>
      </c>
      <c r="AP1214" s="29">
        <v>0.57186999999999999</v>
      </c>
      <c r="AQ1214" s="29">
        <v>1</v>
      </c>
      <c r="AR1214" s="29">
        <v>0.28899999999999998</v>
      </c>
      <c r="AS1214" s="54">
        <v>19</v>
      </c>
      <c r="AT1214" s="29">
        <v>0.37930999999999998</v>
      </c>
      <c r="AU1214" s="29">
        <v>0.47471999999999998</v>
      </c>
      <c r="AV1214" s="54">
        <v>22</v>
      </c>
      <c r="AW1214" s="29">
        <v>0.27585999999999999</v>
      </c>
    </row>
    <row r="1215" spans="1:49" x14ac:dyDescent="0.2">
      <c r="A1215" s="17" t="str">
        <f t="shared" si="27"/>
        <v>QJHong</v>
      </c>
      <c r="B1215" s="17" t="str">
        <f>IF(AND(OR(NOT(IsForecastDateRestricted),AND(D1215&gt;=StartDate,D1215&lt;=EndDate)),OR(NOT(IsTargetDateRestricted),AND(F1215&gt;=FirstTargetDate,F1215&lt;=EndTargetDate)),
OR(AND(Is1Week,E1215="1 wk ahead inc death"),AND(Is2Week,E1215="2 wk ahead inc death"),AND(Is3Week,E1215="3 wk ahead inc death"),AND(Is4Week,E1215="4 wk ahead inc death")),
OR(NOT(IsActiveModelsOnly),_xlfn.XLOOKUP(C1215,'Model Analyzer'!B$4:B$100,'Model Analyzer'!C$4:C$100))),EvalData!C1215,"NA")</f>
        <v>QJHong</v>
      </c>
      <c r="C1215" s="17" t="s">
        <v>28</v>
      </c>
      <c r="D1215" s="36" t="d">
        <v>2020-09-07</v>
      </c>
      <c r="E1215" s="17" t="s">
        <v>37</v>
      </c>
      <c r="F1215" s="36" t="d">
        <v>2020-09-26</v>
      </c>
      <c r="G1215" s="30">
        <v>-812</v>
      </c>
      <c r="H1215" s="32">
        <v>-5.1999999999999998E-2</v>
      </c>
      <c r="I1215" s="28">
        <v>-5.049E-2</v>
      </c>
      <c r="J1215" s="28">
        <v>-5.3179999999999998E-2</v>
      </c>
      <c r="K1215" s="29">
        <v>0.9</v>
      </c>
      <c r="L1215" s="30">
        <v>12</v>
      </c>
      <c r="M1215" s="29">
        <v>0.67647000000000002</v>
      </c>
      <c r="O1215" s="30"/>
      <c r="P1215" s="30"/>
      <c r="Q1215" s="30"/>
      <c r="R1215" s="38"/>
    </row>
    <row r="1216" spans="1:49" x14ac:dyDescent="0.2">
      <c r="A1216" s="17" t="str">
        <f t="shared" si="27"/>
        <v>RPI-UW</v>
      </c>
      <c r="B1216" s="17" t="str">
        <f>IF(AND(OR(NOT(IsForecastDateRestricted),AND(D1216&gt;=StartDate,D1216&lt;=EndDate)),OR(NOT(IsTargetDateRestricted),AND(F1216&gt;=FirstTargetDate,F1216&lt;=EndTargetDate)),
OR(AND(Is1Week,E1216="1 wk ahead inc death"),AND(Is2Week,E1216="2 wk ahead inc death"),AND(Is3Week,E1216="3 wk ahead inc death"),AND(Is4Week,E1216="4 wk ahead inc death")),
OR(NOT(IsActiveModelsOnly),_xlfn.XLOOKUP(C1216,'Model Analyzer'!B$4:B$100,'Model Analyzer'!C$4:C$100))),EvalData!C1216,"NA")</f>
        <v>RPI-UW</v>
      </c>
      <c r="C1216" s="17" t="s">
        <v>49</v>
      </c>
      <c r="D1216" s="36" t="d">
        <v>2020-09-07</v>
      </c>
      <c r="E1216" s="17" t="s">
        <v>37</v>
      </c>
      <c r="F1216" s="36" t="d">
        <v>2020-09-26</v>
      </c>
      <c r="G1216" s="30">
        <v>2046</v>
      </c>
      <c r="H1216" s="32">
        <v>0.12</v>
      </c>
      <c r="I1216" s="28">
        <v>0.12722</v>
      </c>
      <c r="J1216" s="28">
        <v>0.12722</v>
      </c>
      <c r="K1216" s="29">
        <v>0.75</v>
      </c>
      <c r="L1216" s="30">
        <v>23</v>
      </c>
      <c r="M1216" s="29">
        <v>0.35293999999999998</v>
      </c>
      <c r="N1216" s="30">
        <v>30</v>
      </c>
      <c r="O1216" s="30">
        <v>8.42</v>
      </c>
      <c r="P1216" s="30">
        <v>2473.64</v>
      </c>
      <c r="Q1216" s="30">
        <v>164.3</v>
      </c>
      <c r="R1216" s="38">
        <v>0.27838000000000002</v>
      </c>
      <c r="S1216" s="32">
        <v>5.534E-2</v>
      </c>
      <c r="T1216" s="29">
        <v>0.61240000000000006</v>
      </c>
      <c r="U1216" s="29">
        <v>-0.23788000000000001</v>
      </c>
      <c r="V1216" s="29">
        <v>0.33333000000000002</v>
      </c>
      <c r="W1216" s="29">
        <v>0.1</v>
      </c>
      <c r="X1216" s="30">
        <v>293.08</v>
      </c>
      <c r="Y1216" s="29">
        <v>0.35960999999999999</v>
      </c>
      <c r="Z1216" s="29">
        <v>0.37685999999999997</v>
      </c>
      <c r="AA1216" s="29">
        <v>0.20599999999999999</v>
      </c>
      <c r="AB1216" s="30">
        <v>24</v>
      </c>
      <c r="AC1216" s="29">
        <v>0.25806000000000001</v>
      </c>
      <c r="AD1216" s="30">
        <v>30</v>
      </c>
      <c r="AE1216" s="29">
        <v>0.83333000000000002</v>
      </c>
      <c r="AF1216" s="33">
        <v>2.2549999999999999</v>
      </c>
      <c r="AG1216" s="33">
        <v>2.758</v>
      </c>
      <c r="AH1216" s="33">
        <v>4.7510000000000003</v>
      </c>
      <c r="AI1216" s="33">
        <v>94.307000000000002</v>
      </c>
      <c r="AJ1216" s="33">
        <v>13.015000000000001</v>
      </c>
      <c r="AK1216" s="34">
        <v>47.1</v>
      </c>
      <c r="AL1216" s="29">
        <v>0.3</v>
      </c>
      <c r="AM1216" s="29">
        <v>0.2</v>
      </c>
      <c r="AN1216" s="50">
        <v>21651</v>
      </c>
      <c r="AO1216" s="30">
        <v>52.2</v>
      </c>
      <c r="AP1216" s="29">
        <v>0.33965000000000001</v>
      </c>
      <c r="AQ1216" s="29">
        <v>0.70909</v>
      </c>
      <c r="AR1216" s="29">
        <v>0.20599999999999999</v>
      </c>
      <c r="AS1216" s="54">
        <v>22</v>
      </c>
      <c r="AT1216" s="29">
        <v>0.27585999999999999</v>
      </c>
      <c r="AU1216" s="29">
        <v>0.46621000000000001</v>
      </c>
      <c r="AV1216" s="54">
        <v>23</v>
      </c>
      <c r="AW1216" s="29">
        <v>0.24138000000000001</v>
      </c>
    </row>
    <row r="1217" spans="1:49" x14ac:dyDescent="0.2">
      <c r="A1217" s="17" t="str">
        <f t="shared" si="27"/>
        <v>STH</v>
      </c>
      <c r="B1217" s="17" t="str">
        <f>IF(AND(OR(NOT(IsForecastDateRestricted),AND(D1217&gt;=StartDate,D1217&lt;=EndDate)),OR(NOT(IsTargetDateRestricted),AND(F1217&gt;=FirstTargetDate,F1217&lt;=EndTargetDate)),
OR(AND(Is1Week,E1217="1 wk ahead inc death"),AND(Is2Week,E1217="2 wk ahead inc death"),AND(Is3Week,E1217="3 wk ahead inc death"),AND(Is4Week,E1217="4 wk ahead inc death")),
OR(NOT(IsActiveModelsOnly),_xlfn.XLOOKUP(C1217,'Model Analyzer'!B$4:B$100,'Model Analyzer'!C$4:C$100))),EvalData!C1217,"NA")</f>
        <v>STH</v>
      </c>
      <c r="C1217" s="17" t="s">
        <v>42</v>
      </c>
      <c r="D1217" s="36" t="d">
        <v>2020-09-07</v>
      </c>
      <c r="E1217" s="17" t="s">
        <v>37</v>
      </c>
      <c r="F1217" s="36" t="d">
        <v>2020-09-26</v>
      </c>
      <c r="G1217" s="30">
        <v>-9499</v>
      </c>
      <c r="H1217" s="32">
        <v>-0.89300000000000002</v>
      </c>
      <c r="I1217" s="28">
        <v>-0.59065999999999996</v>
      </c>
      <c r="J1217" s="28">
        <v>-1.44296</v>
      </c>
      <c r="K1217" s="29">
        <v>0</v>
      </c>
      <c r="L1217" s="30">
        <v>35</v>
      </c>
      <c r="M1217" s="29">
        <v>0</v>
      </c>
      <c r="O1217" s="30"/>
      <c r="P1217" s="30"/>
      <c r="Q1217" s="30"/>
      <c r="R1217" s="38"/>
    </row>
    <row r="1218" spans="1:49" x14ac:dyDescent="0.2">
      <c r="A1218" s="17" t="str">
        <f t="shared" si="27"/>
        <v>UA</v>
      </c>
      <c r="B1218" s="17" t="str">
        <f>IF(AND(OR(NOT(IsForecastDateRestricted),AND(D1218&gt;=StartDate,D1218&lt;=EndDate)),OR(NOT(IsTargetDateRestricted),AND(F1218&gt;=FirstTargetDate,F1218&lt;=EndTargetDate)),
OR(AND(Is1Week,E1218="1 wk ahead inc death"),AND(Is2Week,E1218="2 wk ahead inc death"),AND(Is3Week,E1218="3 wk ahead inc death"),AND(Is4Week,E1218="4 wk ahead inc death")),
OR(NOT(IsActiveModelsOnly),_xlfn.XLOOKUP(C1218,'Model Analyzer'!B$4:B$100,'Model Analyzer'!C$4:C$100))),EvalData!C1218,"NA")</f>
        <v>UA</v>
      </c>
      <c r="C1218" s="17" t="s">
        <v>29</v>
      </c>
      <c r="D1218" s="36" t="d">
        <v>2020-09-07</v>
      </c>
      <c r="E1218" s="17" t="s">
        <v>37</v>
      </c>
      <c r="F1218" s="36" t="d">
        <v>2020-09-26</v>
      </c>
      <c r="G1218" s="30">
        <v>2756</v>
      </c>
      <c r="H1218" s="32">
        <v>0.158</v>
      </c>
      <c r="I1218" s="28">
        <v>0.17136999999999999</v>
      </c>
      <c r="J1218" s="28">
        <v>0.17136999999999999</v>
      </c>
      <c r="K1218" s="29">
        <v>0.75</v>
      </c>
      <c r="L1218" s="30">
        <v>25</v>
      </c>
      <c r="M1218" s="29">
        <v>0.29411999999999999</v>
      </c>
      <c r="N1218" s="30">
        <v>51</v>
      </c>
      <c r="O1218" s="30">
        <v>8.6199999999999992</v>
      </c>
      <c r="P1218" s="30">
        <v>3396.47</v>
      </c>
      <c r="Q1218" s="30">
        <v>126.69</v>
      </c>
      <c r="R1218" s="38">
        <v>0.24524000000000001</v>
      </c>
      <c r="S1218" s="32">
        <v>9.6009999999999998E-2</v>
      </c>
      <c r="T1218" s="29">
        <v>0.43208999999999997</v>
      </c>
      <c r="U1218" s="29">
        <v>-1.636E-2</v>
      </c>
      <c r="V1218" s="29">
        <v>0.45097999999999999</v>
      </c>
      <c r="W1218" s="29">
        <v>7.843E-2</v>
      </c>
      <c r="X1218" s="30">
        <v>289.12</v>
      </c>
      <c r="Y1218" s="29">
        <v>0.32228000000000001</v>
      </c>
      <c r="Z1218" s="29">
        <v>0.31215999999999999</v>
      </c>
      <c r="AA1218" s="29">
        <v>0.374</v>
      </c>
      <c r="AB1218" s="30">
        <v>18</v>
      </c>
      <c r="AC1218" s="29">
        <v>0.45161000000000001</v>
      </c>
      <c r="AD1218" s="30">
        <v>51</v>
      </c>
      <c r="AE1218" s="29">
        <v>0.88234999999999997</v>
      </c>
      <c r="AF1218" s="33">
        <v>1.6539999999999999</v>
      </c>
      <c r="AG1218" s="33">
        <v>2.423</v>
      </c>
      <c r="AH1218" s="33">
        <v>3.7130000000000001</v>
      </c>
      <c r="AI1218" s="33">
        <v>6.8540000000000001</v>
      </c>
      <c r="AJ1218" s="33">
        <v>6.3970000000000002</v>
      </c>
      <c r="AK1218" s="34">
        <v>17</v>
      </c>
      <c r="AL1218" s="29">
        <v>0.19608</v>
      </c>
      <c r="AM1218" s="29">
        <v>0.17646999999999999</v>
      </c>
      <c r="AN1218" s="50">
        <v>55580</v>
      </c>
      <c r="AO1218" s="30">
        <v>135.1</v>
      </c>
      <c r="AP1218" s="29">
        <v>0.42907000000000001</v>
      </c>
      <c r="AQ1218" s="29">
        <v>0.89576</v>
      </c>
      <c r="AR1218" s="29">
        <v>0.53700000000000003</v>
      </c>
      <c r="AS1218" s="54">
        <v>8</v>
      </c>
      <c r="AT1218" s="29">
        <v>0.75861999999999996</v>
      </c>
      <c r="AU1218" s="29">
        <v>0.91793000000000002</v>
      </c>
      <c r="AV1218" s="54">
        <v>5</v>
      </c>
      <c r="AW1218" s="29">
        <v>0.86207</v>
      </c>
    </row>
    <row r="1219" spans="1:49" x14ac:dyDescent="0.2">
      <c r="A1219" s="17" t="str">
        <f t="shared" si="27"/>
        <v>UCLA</v>
      </c>
      <c r="B1219" s="17" t="str">
        <f>IF(AND(OR(NOT(IsForecastDateRestricted),AND(D1219&gt;=StartDate,D1219&lt;=EndDate)),OR(NOT(IsTargetDateRestricted),AND(F1219&gt;=FirstTargetDate,F1219&lt;=EndTargetDate)),
OR(AND(Is1Week,E1219="1 wk ahead inc death"),AND(Is2Week,E1219="2 wk ahead inc death"),AND(Is3Week,E1219="3 wk ahead inc death"),AND(Is4Week,E1219="4 wk ahead inc death")),
OR(NOT(IsActiveModelsOnly),_xlfn.XLOOKUP(C1219,'Model Analyzer'!B$4:B$100,'Model Analyzer'!C$4:C$100))),EvalData!C1219,"NA")</f>
        <v>UCLA</v>
      </c>
      <c r="C1219" s="17" t="s">
        <v>30</v>
      </c>
      <c r="D1219" s="36" t="d">
        <v>2020-09-07</v>
      </c>
      <c r="E1219" s="17" t="s">
        <v>37</v>
      </c>
      <c r="F1219" s="36" t="d">
        <v>2020-09-26</v>
      </c>
      <c r="G1219" s="30">
        <v>-632</v>
      </c>
      <c r="H1219" s="32">
        <v>-0.04</v>
      </c>
      <c r="I1219" s="28">
        <v>-3.9300000000000002E-2</v>
      </c>
      <c r="J1219" s="28">
        <v>-4.0910000000000002E-2</v>
      </c>
      <c r="K1219" s="29">
        <v>1</v>
      </c>
      <c r="L1219" s="30">
        <v>10</v>
      </c>
      <c r="M1219" s="29">
        <v>0.73529</v>
      </c>
      <c r="N1219" s="30">
        <v>51</v>
      </c>
      <c r="O1219" s="30">
        <v>7.91</v>
      </c>
      <c r="P1219" s="30">
        <v>1124.83</v>
      </c>
      <c r="Q1219" s="30">
        <v>68</v>
      </c>
      <c r="R1219" s="38">
        <v>0.20554</v>
      </c>
      <c r="S1219" s="32">
        <v>-7.0919999999999997E-2</v>
      </c>
      <c r="T1219" s="29">
        <v>0.4002</v>
      </c>
      <c r="U1219" s="29">
        <v>-0.19212000000000001</v>
      </c>
      <c r="V1219" s="29">
        <v>0.52941000000000005</v>
      </c>
      <c r="W1219" s="29">
        <v>0.11765</v>
      </c>
      <c r="X1219" s="30">
        <v>126.2</v>
      </c>
      <c r="Y1219" s="29">
        <v>0.26494000000000001</v>
      </c>
      <c r="Z1219" s="29">
        <v>0.29166999999999998</v>
      </c>
      <c r="AA1219" s="29">
        <v>0.58499999999999996</v>
      </c>
      <c r="AB1219" s="30">
        <v>12</v>
      </c>
      <c r="AC1219" s="29">
        <v>0.64515999999999996</v>
      </c>
      <c r="AD1219" s="30">
        <v>51</v>
      </c>
      <c r="AE1219" s="29">
        <v>0.29411999999999999</v>
      </c>
      <c r="AF1219" s="33">
        <v>1.1180000000000001</v>
      </c>
      <c r="AG1219" s="33">
        <v>1.1619999999999999</v>
      </c>
      <c r="AH1219" s="33">
        <v>1.232</v>
      </c>
      <c r="AI1219" s="33">
        <v>4.484</v>
      </c>
      <c r="AJ1219" s="33">
        <v>1.373</v>
      </c>
      <c r="AK1219" s="34">
        <v>1.7849999999999999</v>
      </c>
      <c r="AL1219" s="29">
        <v>0</v>
      </c>
      <c r="AM1219" s="29">
        <v>3.9219999999999998E-2</v>
      </c>
      <c r="AN1219" s="50">
        <v>91982</v>
      </c>
      <c r="AO1219" s="30">
        <v>387.9</v>
      </c>
      <c r="AP1219" s="29">
        <v>0.83040000000000003</v>
      </c>
      <c r="AQ1219" s="29">
        <v>1</v>
      </c>
      <c r="AR1219" s="29">
        <v>0.26800000000000002</v>
      </c>
      <c r="AS1219" s="54">
        <v>20</v>
      </c>
      <c r="AT1219" s="29">
        <v>0.34483000000000003</v>
      </c>
      <c r="AU1219" s="29">
        <v>0.30959999999999999</v>
      </c>
      <c r="AV1219" s="54">
        <v>27</v>
      </c>
      <c r="AW1219" s="29">
        <v>0.10345</v>
      </c>
    </row>
    <row r="1220" spans="1:49" x14ac:dyDescent="0.2">
      <c r="A1220" s="17" t="str">
        <f t="shared" si="27"/>
        <v>UCM</v>
      </c>
      <c r="B1220" s="17" t="str">
        <f>IF(AND(OR(NOT(IsForecastDateRestricted),AND(D1220&gt;=StartDate,D1220&lt;=EndDate)),OR(NOT(IsTargetDateRestricted),AND(F1220&gt;=FirstTargetDate,F1220&lt;=EndTargetDate)),
OR(AND(Is1Week,E1220="1 wk ahead inc death"),AND(Is2Week,E1220="2 wk ahead inc death"),AND(Is3Week,E1220="3 wk ahead inc death"),AND(Is4Week,E1220="4 wk ahead inc death")),
OR(NOT(IsActiveModelsOnly),_xlfn.XLOOKUP(C1220,'Model Analyzer'!B$4:B$100,'Model Analyzer'!C$4:C$100))),EvalData!C1220,"NA")</f>
        <v>UCM</v>
      </c>
      <c r="C1220" s="17" t="s">
        <v>48</v>
      </c>
      <c r="D1220" s="36" t="d">
        <v>2020-09-07</v>
      </c>
      <c r="E1220" s="17" t="s">
        <v>37</v>
      </c>
      <c r="F1220" s="36" t="d">
        <v>2020-09-26</v>
      </c>
      <c r="G1220" s="26">
        <v>-2625</v>
      </c>
      <c r="H1220" s="27">
        <v>-0.17799999999999999</v>
      </c>
      <c r="I1220" s="28">
        <v>-0.16322999999999999</v>
      </c>
      <c r="J1220" s="28">
        <v>-0.19506999999999999</v>
      </c>
      <c r="K1220" s="29">
        <v>0.75</v>
      </c>
      <c r="L1220" s="30">
        <v>26</v>
      </c>
      <c r="M1220" s="29">
        <v>0.26471</v>
      </c>
    </row>
    <row r="1221" spans="1:49" x14ac:dyDescent="0.2">
      <c r="A1221" s="17" t="str">
        <f t="shared" si="27"/>
        <v>UCSD-NEU</v>
      </c>
      <c r="B1221" s="17" t="str">
        <f>IF(AND(OR(NOT(IsForecastDateRestricted),AND(D1221&gt;=StartDate,D1221&lt;=EndDate)),OR(NOT(IsTargetDateRestricted),AND(F1221&gt;=FirstTargetDate,F1221&lt;=EndTargetDate)),
OR(AND(Is1Week,E1221="1 wk ahead inc death"),AND(Is2Week,E1221="2 wk ahead inc death"),AND(Is3Week,E1221="3 wk ahead inc death"),AND(Is4Week,E1221="4 wk ahead inc death")),
OR(NOT(IsActiveModelsOnly),_xlfn.XLOOKUP(C1221,'Model Analyzer'!B$4:B$100,'Model Analyzer'!C$4:C$100))),EvalData!C1221,"NA")</f>
        <v>UCSD-NEU</v>
      </c>
      <c r="C1221" s="17" t="s">
        <v>54</v>
      </c>
      <c r="D1221" s="36" t="d">
        <v>2020-09-07</v>
      </c>
      <c r="E1221" s="17" t="s">
        <v>37</v>
      </c>
      <c r="F1221" s="36" t="d">
        <v>2020-09-26</v>
      </c>
      <c r="G1221" s="30">
        <v>-3034</v>
      </c>
      <c r="H1221" s="32">
        <v>-0.20899999999999999</v>
      </c>
      <c r="I1221" s="28">
        <v>-0.18865999999999999</v>
      </c>
      <c r="J1221" s="28">
        <v>-0.23252999999999999</v>
      </c>
      <c r="K1221" s="29">
        <v>0.75</v>
      </c>
      <c r="L1221" s="30">
        <v>29</v>
      </c>
      <c r="M1221" s="29">
        <v>0.17646999999999999</v>
      </c>
      <c r="N1221" s="30">
        <v>50</v>
      </c>
      <c r="O1221" s="30">
        <v>70.12</v>
      </c>
      <c r="P1221" s="30">
        <v>2128.48</v>
      </c>
      <c r="Q1221" s="30">
        <v>89.42</v>
      </c>
      <c r="R1221" s="38">
        <v>0.34666000000000002</v>
      </c>
      <c r="S1221" s="32">
        <v>-0.11488</v>
      </c>
      <c r="T1221" s="29">
        <v>1.89354</v>
      </c>
      <c r="U1221" s="29">
        <v>-0.99926000000000004</v>
      </c>
      <c r="V1221" s="29">
        <v>0.4</v>
      </c>
      <c r="W1221" s="29">
        <v>0.24</v>
      </c>
      <c r="X1221" s="30">
        <v>185.49</v>
      </c>
      <c r="Y1221" s="29">
        <v>0.71487999999999996</v>
      </c>
      <c r="Z1221" s="29">
        <v>0.53839999999999999</v>
      </c>
      <c r="AA1221" s="29">
        <v>7.9000000000000001E-2</v>
      </c>
      <c r="AB1221" s="30">
        <v>27</v>
      </c>
      <c r="AC1221" s="29">
        <v>0.16128999999999999</v>
      </c>
      <c r="AD1221" s="30">
        <v>50</v>
      </c>
      <c r="AE1221" s="29">
        <v>0.8</v>
      </c>
      <c r="AF1221" s="33">
        <v>1.5409999999999999</v>
      </c>
      <c r="AG1221" s="33">
        <v>2.274</v>
      </c>
      <c r="AH1221" s="33">
        <v>3.56</v>
      </c>
      <c r="AI1221" s="33">
        <v>51.593000000000004</v>
      </c>
      <c r="AJ1221" s="33">
        <v>83.5</v>
      </c>
      <c r="AK1221" s="34">
        <v>170.4</v>
      </c>
      <c r="AL1221" s="29">
        <v>0.04</v>
      </c>
      <c r="AM1221" s="29">
        <v>0.34</v>
      </c>
      <c r="AN1221" s="50">
        <v>65000</v>
      </c>
      <c r="AO1221" s="30">
        <v>345.6</v>
      </c>
      <c r="AP1221" s="29">
        <v>0.37185000000000001</v>
      </c>
      <c r="AQ1221" s="29">
        <v>0.77629999999999999</v>
      </c>
      <c r="AR1221" s="29">
        <v>0.433</v>
      </c>
      <c r="AS1221" s="54">
        <v>11</v>
      </c>
      <c r="AT1221" s="29">
        <v>0.65517000000000003</v>
      </c>
      <c r="AU1221" s="29">
        <v>0.77653000000000005</v>
      </c>
      <c r="AV1221" s="54">
        <v>13</v>
      </c>
      <c r="AW1221" s="29">
        <v>0.58621000000000001</v>
      </c>
    </row>
    <row r="1222" spans="1:49" x14ac:dyDescent="0.2">
      <c r="A1222" s="17" t="str">
        <f t="shared" si="27"/>
        <v>UGA-CEID</v>
      </c>
      <c r="B1222" s="17" t="str">
        <f>IF(AND(OR(NOT(IsForecastDateRestricted),AND(D1222&gt;=StartDate,D1222&lt;=EndDate)),OR(NOT(IsTargetDateRestricted),AND(F1222&gt;=FirstTargetDate,F1222&lt;=EndTargetDate)),
OR(AND(Is1Week,E1222="1 wk ahead inc death"),AND(Is2Week,E1222="2 wk ahead inc death"),AND(Is3Week,E1222="3 wk ahead inc death"),AND(Is4Week,E1222="4 wk ahead inc death")),
OR(NOT(IsActiveModelsOnly),_xlfn.XLOOKUP(C1222,'Model Analyzer'!B$4:B$100,'Model Analyzer'!C$4:C$100))),EvalData!C1222,"NA")</f>
        <v>UGA-CEID</v>
      </c>
      <c r="C1222" s="17" t="s">
        <v>50</v>
      </c>
      <c r="D1222" s="36" t="d">
        <v>2020-09-07</v>
      </c>
      <c r="E1222" s="17" t="s">
        <v>37</v>
      </c>
      <c r="F1222" s="36" t="d">
        <v>2020-09-26</v>
      </c>
      <c r="G1222" s="30">
        <v>1480</v>
      </c>
      <c r="H1222" s="32">
        <v>8.7999999999999995E-2</v>
      </c>
      <c r="I1222" s="28">
        <v>9.2030000000000001E-2</v>
      </c>
      <c r="J1222" s="28">
        <v>9.2030000000000001E-2</v>
      </c>
      <c r="K1222" s="29">
        <v>0.9</v>
      </c>
      <c r="L1222" s="30">
        <v>19</v>
      </c>
      <c r="M1222" s="29">
        <v>0.47059000000000001</v>
      </c>
      <c r="N1222" s="30">
        <v>51</v>
      </c>
      <c r="O1222" s="30">
        <v>13.42</v>
      </c>
      <c r="P1222" s="30">
        <v>1380.45</v>
      </c>
      <c r="Q1222" s="30">
        <v>74.45</v>
      </c>
      <c r="R1222" s="38">
        <v>0.22967000000000001</v>
      </c>
      <c r="S1222" s="32">
        <v>8.2110000000000002E-2</v>
      </c>
      <c r="T1222" s="29">
        <v>0.55493000000000003</v>
      </c>
      <c r="U1222" s="29">
        <v>-0.24918000000000001</v>
      </c>
      <c r="V1222" s="29">
        <v>0.47059000000000001</v>
      </c>
      <c r="W1222" s="29">
        <v>9.8040000000000002E-2</v>
      </c>
      <c r="X1222" s="30">
        <v>157.72</v>
      </c>
      <c r="Y1222" s="29">
        <v>0.28491</v>
      </c>
      <c r="Z1222" s="29">
        <v>0.31541000000000002</v>
      </c>
      <c r="AA1222" s="29">
        <v>0.48699999999999999</v>
      </c>
      <c r="AB1222" s="30">
        <v>13</v>
      </c>
      <c r="AC1222" s="29">
        <v>0.6129</v>
      </c>
      <c r="AD1222" s="30">
        <v>51</v>
      </c>
      <c r="AE1222" s="29">
        <v>0.96077999999999997</v>
      </c>
      <c r="AF1222" s="33">
        <v>2.395</v>
      </c>
      <c r="AG1222" s="33">
        <v>3.5169999999999999</v>
      </c>
      <c r="AH1222" s="33">
        <v>14</v>
      </c>
      <c r="AI1222" s="33">
        <v>168.482</v>
      </c>
      <c r="AJ1222" s="33">
        <v>77.5</v>
      </c>
      <c r="AK1222" s="34">
        <v>438</v>
      </c>
      <c r="AL1222" s="29">
        <v>0.13725000000000001</v>
      </c>
      <c r="AM1222" s="29">
        <v>0.52941000000000005</v>
      </c>
      <c r="AN1222" s="50">
        <v>24246</v>
      </c>
      <c r="AO1222" s="30">
        <v>117.4</v>
      </c>
      <c r="AP1222" s="29">
        <v>0.23727999999999999</v>
      </c>
      <c r="AQ1222" s="29">
        <v>0.49536999999999998</v>
      </c>
      <c r="AR1222" s="29">
        <v>0.31</v>
      </c>
      <c r="AS1222" s="54">
        <v>17</v>
      </c>
      <c r="AT1222" s="29">
        <v>0.44828000000000001</v>
      </c>
      <c r="AU1222" s="29">
        <v>0.74534999999999996</v>
      </c>
      <c r="AV1222" s="54">
        <v>14</v>
      </c>
      <c r="AW1222" s="29">
        <v>0.55171999999999999</v>
      </c>
    </row>
    <row r="1223" spans="1:49" x14ac:dyDescent="0.2">
      <c r="A1223" s="17" t="str">
        <f t="shared" ref="A1223:A1286" si="28">IF(OR(B1223="NA",NOT(IsMinimumForecastsToParticipate),COUNTIF(B$7:B$3184,"="&amp;C1223)&gt;=MinForecastsToParticipate),B1223,"NA")</f>
        <v>UM</v>
      </c>
      <c r="B1223" s="17" t="str">
        <f>IF(AND(OR(NOT(IsForecastDateRestricted),AND(D1223&gt;=StartDate,D1223&lt;=EndDate)),OR(NOT(IsTargetDateRestricted),AND(F1223&gt;=FirstTargetDate,F1223&lt;=EndTargetDate)),
OR(AND(Is1Week,E1223="1 wk ahead inc death"),AND(Is2Week,E1223="2 wk ahead inc death"),AND(Is3Week,E1223="3 wk ahead inc death"),AND(Is4Week,E1223="4 wk ahead inc death")),
OR(NOT(IsActiveModelsOnly),_xlfn.XLOOKUP(C1223,'Model Analyzer'!B$4:B$100,'Model Analyzer'!C$4:C$100))),EvalData!C1223,"NA")</f>
        <v>UM</v>
      </c>
      <c r="C1223" s="17" t="s">
        <v>31</v>
      </c>
      <c r="D1223" s="36" t="d">
        <v>2020-09-07</v>
      </c>
      <c r="E1223" s="17" t="s">
        <v>37</v>
      </c>
      <c r="F1223" s="36" t="d">
        <v>2020-09-26</v>
      </c>
      <c r="G1223" s="30">
        <v>7260</v>
      </c>
      <c r="H1223" s="32">
        <v>0.373</v>
      </c>
      <c r="I1223" s="28">
        <v>0.45144000000000001</v>
      </c>
      <c r="J1223" s="28">
        <v>0.45144000000000001</v>
      </c>
      <c r="K1223" s="29">
        <v>0</v>
      </c>
      <c r="L1223" s="30">
        <v>32</v>
      </c>
      <c r="M1223" s="29">
        <v>8.8239999999999999E-2</v>
      </c>
      <c r="N1223" s="30">
        <v>49</v>
      </c>
      <c r="O1223" s="30">
        <v>41.11</v>
      </c>
      <c r="P1223" s="30">
        <v>51926.75</v>
      </c>
      <c r="Q1223" s="30">
        <v>186</v>
      </c>
      <c r="R1223" s="38">
        <v>0.38761000000000001</v>
      </c>
      <c r="S1223" s="32">
        <v>0.13019</v>
      </c>
      <c r="T1223" s="29">
        <v>1.56667</v>
      </c>
      <c r="U1223" s="29">
        <v>1.1067199999999999</v>
      </c>
      <c r="V1223" s="29">
        <v>0.30612</v>
      </c>
      <c r="W1223" s="29">
        <v>0.30612</v>
      </c>
      <c r="X1223" s="30">
        <v>488.83</v>
      </c>
      <c r="Y1223" s="29">
        <v>1.4748399999999999</v>
      </c>
      <c r="Z1223" s="29">
        <v>0.56183000000000005</v>
      </c>
      <c r="AA1223" s="29">
        <v>4.2000000000000003E-2</v>
      </c>
      <c r="AB1223" s="30">
        <v>30</v>
      </c>
      <c r="AC1223" s="29">
        <v>6.4519999999999994E-2</v>
      </c>
      <c r="AD1223" s="30">
        <v>49</v>
      </c>
      <c r="AE1223" s="29">
        <v>0.53061000000000003</v>
      </c>
      <c r="AF1223" s="33">
        <v>1.1120000000000001</v>
      </c>
      <c r="AG1223" s="33">
        <v>1.325</v>
      </c>
      <c r="AH1223" s="33">
        <v>1.7589999999999999</v>
      </c>
      <c r="AI1223" s="33">
        <v>3.8260000000000001</v>
      </c>
      <c r="AJ1223" s="33">
        <v>5.4370000000000003</v>
      </c>
      <c r="AK1223" s="34">
        <v>7.2910000000000004</v>
      </c>
      <c r="AL1223" s="29">
        <v>0.18367</v>
      </c>
      <c r="AM1223" s="29">
        <v>4.0820000000000002E-2</v>
      </c>
      <c r="AN1223" s="50">
        <v>105572</v>
      </c>
      <c r="AO1223" s="30">
        <v>682</v>
      </c>
      <c r="AP1223" s="29">
        <v>0.62575999999999998</v>
      </c>
      <c r="AQ1223" s="29">
        <v>1</v>
      </c>
      <c r="AR1223" s="29">
        <v>0.31</v>
      </c>
      <c r="AS1223" s="54">
        <v>17</v>
      </c>
      <c r="AT1223" s="29">
        <v>0.44828000000000001</v>
      </c>
      <c r="AU1223" s="29">
        <v>0.53664000000000001</v>
      </c>
      <c r="AV1223" s="54">
        <v>21</v>
      </c>
      <c r="AW1223" s="29">
        <v>0.31034</v>
      </c>
    </row>
    <row r="1224" spans="1:49" x14ac:dyDescent="0.2">
      <c r="A1224" s="17" t="str">
        <f t="shared" si="28"/>
        <v>UMass-MB</v>
      </c>
      <c r="B1224" s="17" t="str">
        <f>IF(AND(OR(NOT(IsForecastDateRestricted),AND(D1224&gt;=StartDate,D1224&lt;=EndDate)),OR(NOT(IsTargetDateRestricted),AND(F1224&gt;=FirstTargetDate,F1224&lt;=EndTargetDate)),
OR(AND(Is1Week,E1224="1 wk ahead inc death"),AND(Is2Week,E1224="2 wk ahead inc death"),AND(Is3Week,E1224="3 wk ahead inc death"),AND(Is4Week,E1224="4 wk ahead inc death")),
OR(NOT(IsActiveModelsOnly),_xlfn.XLOOKUP(C1224,'Model Analyzer'!B$4:B$100,'Model Analyzer'!C$4:C$100))),EvalData!C1224,"NA")</f>
        <v>UMass-MB</v>
      </c>
      <c r="C1224" s="17" t="s">
        <v>32</v>
      </c>
      <c r="D1224" s="36" t="d">
        <v>2020-09-07</v>
      </c>
      <c r="E1224" s="17" t="s">
        <v>37</v>
      </c>
      <c r="F1224" s="36" t="d">
        <v>2020-09-26</v>
      </c>
      <c r="G1224" s="30">
        <v>-1130</v>
      </c>
      <c r="H1224" s="32">
        <v>-7.2999999999999995E-2</v>
      </c>
      <c r="I1224" s="28">
        <v>-7.0260000000000003E-2</v>
      </c>
      <c r="J1224" s="28">
        <v>-7.5579999999999994E-2</v>
      </c>
      <c r="K1224" s="29">
        <v>0.9</v>
      </c>
      <c r="L1224" s="30">
        <v>17</v>
      </c>
      <c r="M1224" s="29">
        <v>0.52941000000000005</v>
      </c>
      <c r="N1224" s="30">
        <v>51</v>
      </c>
      <c r="O1224" s="30">
        <v>5.49</v>
      </c>
      <c r="P1224" s="30">
        <v>638.16999999999996</v>
      </c>
      <c r="Q1224" s="30">
        <v>46.39</v>
      </c>
      <c r="R1224" s="38">
        <v>0.15881000000000001</v>
      </c>
      <c r="S1224" s="32">
        <v>-6.5680000000000002E-2</v>
      </c>
      <c r="T1224" s="29">
        <v>0.30095</v>
      </c>
      <c r="U1224" s="29">
        <v>-0.15903999999999999</v>
      </c>
      <c r="V1224" s="29">
        <v>0.64705999999999997</v>
      </c>
      <c r="W1224" s="29">
        <v>7.843E-2</v>
      </c>
      <c r="X1224" s="30">
        <v>84.65</v>
      </c>
      <c r="Y1224" s="29">
        <v>0.21029999999999999</v>
      </c>
      <c r="Z1224" s="29">
        <v>0.22847000000000001</v>
      </c>
      <c r="AA1224" s="29">
        <v>0.74</v>
      </c>
      <c r="AB1224" s="30">
        <v>4</v>
      </c>
      <c r="AC1224" s="29">
        <v>0.90322999999999998</v>
      </c>
      <c r="AD1224" s="30">
        <v>51</v>
      </c>
      <c r="AE1224" s="29">
        <v>1</v>
      </c>
      <c r="AF1224" s="33">
        <v>3.0739999999999998</v>
      </c>
      <c r="AG1224" s="33">
        <v>3.637</v>
      </c>
      <c r="AH1224" s="33">
        <v>4.3120000000000003</v>
      </c>
      <c r="AI1224" s="33">
        <v>9.5389999999999997</v>
      </c>
      <c r="AJ1224" s="33">
        <v>7.3739999999999997</v>
      </c>
      <c r="AK1224" s="34">
        <v>27</v>
      </c>
      <c r="AL1224" s="29">
        <v>0.31373000000000001</v>
      </c>
      <c r="AM1224" s="29">
        <v>0.15686</v>
      </c>
      <c r="AN1224" s="50">
        <v>17789</v>
      </c>
      <c r="AO1224" s="30">
        <v>90.3</v>
      </c>
      <c r="AP1224" s="29">
        <v>0.33424999999999999</v>
      </c>
      <c r="AQ1224" s="29">
        <v>0.69779999999999998</v>
      </c>
      <c r="AR1224" s="29">
        <v>0.55700000000000005</v>
      </c>
      <c r="AS1224" s="54">
        <v>6</v>
      </c>
      <c r="AT1224" s="29">
        <v>0.82759000000000005</v>
      </c>
      <c r="AU1224" s="29">
        <v>0.90868000000000004</v>
      </c>
      <c r="AV1224" s="54">
        <v>7</v>
      </c>
      <c r="AW1224" s="29">
        <v>0.79310000000000003</v>
      </c>
    </row>
    <row r="1225" spans="1:49" x14ac:dyDescent="0.2">
      <c r="A1225" s="17" t="str">
        <f t="shared" si="28"/>
        <v>USC</v>
      </c>
      <c r="B1225" s="17" t="str">
        <f>IF(AND(OR(NOT(IsForecastDateRestricted),AND(D1225&gt;=StartDate,D1225&lt;=EndDate)),OR(NOT(IsTargetDateRestricted),AND(F1225&gt;=FirstTargetDate,F1225&lt;=EndTargetDate)),
OR(AND(Is1Week,E1225="1 wk ahead inc death"),AND(Is2Week,E1225="2 wk ahead inc death"),AND(Is3Week,E1225="3 wk ahead inc death"),AND(Is4Week,E1225="4 wk ahead inc death")),
OR(NOT(IsActiveModelsOnly),_xlfn.XLOOKUP(C1225,'Model Analyzer'!B$4:B$100,'Model Analyzer'!C$4:C$100))),EvalData!C1225,"NA")</f>
        <v>USC</v>
      </c>
      <c r="C1225" s="17" t="s">
        <v>33</v>
      </c>
      <c r="D1225" s="36" t="d">
        <v>2020-09-07</v>
      </c>
      <c r="E1225" s="17" t="s">
        <v>37</v>
      </c>
      <c r="F1225" s="36" t="d">
        <v>2020-09-26</v>
      </c>
      <c r="G1225" s="30">
        <v>1084</v>
      </c>
      <c r="H1225" s="32">
        <v>6.5000000000000002E-2</v>
      </c>
      <c r="I1225" s="28">
        <v>6.7400000000000002E-2</v>
      </c>
      <c r="J1225" s="28">
        <v>6.7400000000000002E-2</v>
      </c>
      <c r="K1225" s="29">
        <v>0.9</v>
      </c>
      <c r="L1225" s="30">
        <v>14</v>
      </c>
      <c r="M1225" s="29">
        <v>0.61765000000000003</v>
      </c>
      <c r="N1225" s="30">
        <v>51</v>
      </c>
      <c r="O1225" s="30">
        <v>7.16</v>
      </c>
      <c r="P1225" s="30">
        <v>1232.1099999999999</v>
      </c>
      <c r="Q1225" s="30">
        <v>63.57</v>
      </c>
      <c r="R1225" s="38">
        <v>0.18795999999999999</v>
      </c>
      <c r="S1225" s="32">
        <v>1.6670000000000001E-2</v>
      </c>
      <c r="T1225" s="29">
        <v>0.36562</v>
      </c>
      <c r="U1225" s="29">
        <v>-9.0160000000000004E-2</v>
      </c>
      <c r="V1225" s="29">
        <v>0.56862999999999997</v>
      </c>
      <c r="W1225" s="29">
        <v>9.8040000000000002E-2</v>
      </c>
      <c r="X1225" s="30">
        <v>113.13</v>
      </c>
      <c r="Y1225" s="29">
        <v>0.26069999999999999</v>
      </c>
      <c r="Z1225" s="29">
        <v>0.26729999999999998</v>
      </c>
      <c r="AA1225" s="29">
        <v>0.68600000000000005</v>
      </c>
      <c r="AB1225" s="30">
        <v>7</v>
      </c>
      <c r="AC1225" s="29">
        <v>0.80645</v>
      </c>
    </row>
    <row r="1226" spans="1:49" x14ac:dyDescent="0.2">
      <c r="A1226" s="17" t="str">
        <f t="shared" si="28"/>
        <v>YYG</v>
      </c>
      <c r="B1226" s="17" t="str">
        <f>IF(AND(OR(NOT(IsForecastDateRestricted),AND(D1226&gt;=StartDate,D1226&lt;=EndDate)),OR(NOT(IsTargetDateRestricted),AND(F1226&gt;=FirstTargetDate,F1226&lt;=EndTargetDate)),
OR(AND(Is1Week,E1226="1 wk ahead inc death"),AND(Is2Week,E1226="2 wk ahead inc death"),AND(Is3Week,E1226="3 wk ahead inc death"),AND(Is4Week,E1226="4 wk ahead inc death")),
OR(NOT(IsActiveModelsOnly),_xlfn.XLOOKUP(C1226,'Model Analyzer'!B$4:B$100,'Model Analyzer'!C$4:C$100))),EvalData!C1226,"NA")</f>
        <v>YYG</v>
      </c>
      <c r="C1226" s="17" t="s">
        <v>35</v>
      </c>
      <c r="D1226" s="36" t="d">
        <v>2020-09-07</v>
      </c>
      <c r="E1226" s="17" t="s">
        <v>37</v>
      </c>
      <c r="F1226" s="36" t="d">
        <v>2020-09-26</v>
      </c>
      <c r="G1226" s="30">
        <v>-1334</v>
      </c>
      <c r="H1226" s="32">
        <v>-8.6999999999999994E-2</v>
      </c>
      <c r="I1226" s="28">
        <v>-8.2949999999999996E-2</v>
      </c>
      <c r="J1226" s="28">
        <v>-9.0450000000000003E-2</v>
      </c>
      <c r="K1226" s="29">
        <v>0.9</v>
      </c>
      <c r="L1226" s="30">
        <v>18</v>
      </c>
      <c r="M1226" s="29">
        <v>0.5</v>
      </c>
      <c r="N1226" s="30">
        <v>51</v>
      </c>
      <c r="O1226" s="30">
        <v>7.95</v>
      </c>
      <c r="P1226" s="30">
        <v>905.6</v>
      </c>
      <c r="Q1226" s="30">
        <v>59.8</v>
      </c>
      <c r="R1226" s="38">
        <v>0.20816999999999999</v>
      </c>
      <c r="S1226" s="32">
        <v>-5.3699999999999998E-2</v>
      </c>
      <c r="T1226" s="29">
        <v>0.38867000000000002</v>
      </c>
      <c r="U1226" s="29">
        <v>-2.4889999999999999E-2</v>
      </c>
      <c r="V1226" s="29">
        <v>0.52941000000000005</v>
      </c>
      <c r="W1226" s="29">
        <v>5.8819999999999997E-2</v>
      </c>
      <c r="X1226" s="30">
        <v>119.62</v>
      </c>
      <c r="Y1226" s="29">
        <v>0.33595000000000003</v>
      </c>
      <c r="Z1226" s="29">
        <v>0.27118999999999999</v>
      </c>
      <c r="AA1226" s="29">
        <v>0.64700000000000002</v>
      </c>
      <c r="AB1226" s="30">
        <v>9</v>
      </c>
      <c r="AC1226" s="29">
        <v>0.74194000000000004</v>
      </c>
      <c r="AD1226" s="30">
        <v>51</v>
      </c>
      <c r="AE1226" s="29">
        <v>0.90195999999999998</v>
      </c>
      <c r="AF1226" s="33">
        <v>2.56</v>
      </c>
      <c r="AG1226" s="33">
        <v>2.9569999999999999</v>
      </c>
      <c r="AH1226" s="33">
        <v>3.7320000000000002</v>
      </c>
      <c r="AI1226" s="33">
        <v>24.619</v>
      </c>
      <c r="AJ1226" s="33">
        <v>26.295999999999999</v>
      </c>
      <c r="AK1226" s="34">
        <v>64</v>
      </c>
      <c r="AL1226" s="29">
        <v>7.843E-2</v>
      </c>
      <c r="AM1226" s="29">
        <v>0.37254999999999999</v>
      </c>
      <c r="AN1226" s="50">
        <v>21294</v>
      </c>
      <c r="AO1226" s="30">
        <v>110.4</v>
      </c>
      <c r="AP1226" s="29">
        <v>0.31875999999999999</v>
      </c>
      <c r="AQ1226" s="29">
        <v>0.66546000000000005</v>
      </c>
      <c r="AR1226" s="29">
        <v>0.47499999999999998</v>
      </c>
      <c r="AS1226" s="54">
        <v>9</v>
      </c>
      <c r="AT1226" s="29">
        <v>0.72414000000000001</v>
      </c>
      <c r="AU1226" s="29">
        <v>0.83752000000000004</v>
      </c>
      <c r="AV1226" s="54">
        <v>11</v>
      </c>
      <c r="AW1226" s="29">
        <v>0.65517000000000003</v>
      </c>
    </row>
    <row r="1227" spans="1:49" x14ac:dyDescent="0.2">
      <c r="A1227" s="17" t="str">
        <f t="shared" si="28"/>
        <v>Baseline</v>
      </c>
      <c r="B1227" s="17" t="str">
        <f>IF(AND(OR(NOT(IsForecastDateRestricted),AND(D1227&gt;=StartDate,D1227&lt;=EndDate)),OR(NOT(IsTargetDateRestricted),AND(F1227&gt;=FirstTargetDate,F1227&lt;=EndTargetDate)),
OR(AND(Is1Week,E1227="1 wk ahead inc death"),AND(Is2Week,E1227="2 wk ahead inc death"),AND(Is3Week,E1227="3 wk ahead inc death"),AND(Is4Week,E1227="4 wk ahead inc death")),
OR(NOT(IsActiveModelsOnly),_xlfn.XLOOKUP(C1227,'Model Analyzer'!B$4:B$100,'Model Analyzer'!C$4:C$100))),EvalData!C1227,"NA")</f>
        <v>Baseline</v>
      </c>
      <c r="C1227" s="17" t="s">
        <v>12</v>
      </c>
      <c r="D1227" s="36" t="d">
        <v>2020-09-07</v>
      </c>
      <c r="E1227" s="17" t="s">
        <v>38</v>
      </c>
      <c r="F1227" s="36" t="d">
        <v>2020-10-03</v>
      </c>
      <c r="G1227" s="30">
        <v>3462</v>
      </c>
      <c r="H1227" s="32">
        <v>0.153</v>
      </c>
      <c r="I1227" s="28">
        <v>0.16488</v>
      </c>
      <c r="J1227" s="28">
        <v>0.16488</v>
      </c>
      <c r="K1227" s="29">
        <v>0.75</v>
      </c>
      <c r="L1227" s="30">
        <v>24</v>
      </c>
      <c r="M1227" s="29">
        <v>0.32352999999999998</v>
      </c>
      <c r="N1227" s="30">
        <v>51</v>
      </c>
      <c r="O1227" s="30">
        <v>8.32</v>
      </c>
      <c r="P1227" s="30">
        <v>2601.41</v>
      </c>
      <c r="Q1227" s="30">
        <v>116.86</v>
      </c>
      <c r="R1227" s="38">
        <v>0.26679000000000003</v>
      </c>
      <c r="S1227" s="32">
        <v>0</v>
      </c>
      <c r="T1227" s="29">
        <v>0.41311999999999999</v>
      </c>
      <c r="U1227" s="29">
        <v>-6.7930000000000004E-2</v>
      </c>
      <c r="V1227" s="29">
        <v>0.43136999999999998</v>
      </c>
      <c r="W1227" s="29">
        <v>7.843E-2</v>
      </c>
      <c r="X1227" s="30">
        <v>251.61</v>
      </c>
      <c r="Y1227" s="29">
        <v>0.29570000000000002</v>
      </c>
      <c r="Z1227" s="29">
        <v>0.29815000000000003</v>
      </c>
      <c r="AA1227" s="29">
        <v>0.56999999999999995</v>
      </c>
      <c r="AB1227" s="30">
        <v>10</v>
      </c>
      <c r="AC1227" s="29">
        <v>0.70967999999999998</v>
      </c>
      <c r="AD1227" s="30">
        <v>51</v>
      </c>
      <c r="AE1227" s="29">
        <v>0.92157</v>
      </c>
      <c r="AF1227" s="33">
        <v>3.8620000000000001</v>
      </c>
      <c r="AG1227" s="33">
        <v>3.9670000000000001</v>
      </c>
      <c r="AH1227" s="33">
        <v>4</v>
      </c>
      <c r="AI1227" s="33">
        <v>3.8809999999999998</v>
      </c>
      <c r="AJ1227" s="33">
        <v>4</v>
      </c>
      <c r="AK1227" s="34">
        <v>4.0289999999999999</v>
      </c>
      <c r="AL1227" s="29">
        <v>0</v>
      </c>
      <c r="AM1227" s="29">
        <v>0</v>
      </c>
      <c r="AN1227" s="50">
        <v>39457</v>
      </c>
      <c r="AO1227" s="30">
        <v>119.5</v>
      </c>
      <c r="AP1227" s="29">
        <v>0.41566999999999998</v>
      </c>
      <c r="AQ1227" s="29">
        <v>0.86778</v>
      </c>
      <c r="AR1227" s="29">
        <v>0.97</v>
      </c>
      <c r="AS1227" s="54">
        <v>1</v>
      </c>
      <c r="AT1227" s="29">
        <v>1</v>
      </c>
      <c r="AU1227" s="29">
        <v>0.95259000000000005</v>
      </c>
      <c r="AV1227" s="54">
        <v>2</v>
      </c>
      <c r="AW1227" s="29">
        <v>0.96552000000000004</v>
      </c>
    </row>
    <row r="1228" spans="1:49" x14ac:dyDescent="0.2">
      <c r="A1228" s="17" t="str">
        <f t="shared" si="28"/>
        <v>CMU</v>
      </c>
      <c r="B1228" s="17" t="str">
        <f>IF(AND(OR(NOT(IsForecastDateRestricted),AND(D1228&gt;=StartDate,D1228&lt;=EndDate)),OR(NOT(IsTargetDateRestricted),AND(F1228&gt;=FirstTargetDate,F1228&lt;=EndTargetDate)),
OR(AND(Is1Week,E1228="1 wk ahead inc death"),AND(Is2Week,E1228="2 wk ahead inc death"),AND(Is3Week,E1228="3 wk ahead inc death"),AND(Is4Week,E1228="4 wk ahead inc death")),
OR(NOT(IsActiveModelsOnly),_xlfn.XLOOKUP(C1228,'Model Analyzer'!B$4:B$100,'Model Analyzer'!C$4:C$100))),EvalData!C1228,"NA")</f>
        <v>CMU</v>
      </c>
      <c r="C1228" s="17" t="s">
        <v>43</v>
      </c>
      <c r="D1228" s="36" t="d">
        <v>2020-09-07</v>
      </c>
      <c r="E1228" s="17" t="s">
        <v>38</v>
      </c>
      <c r="F1228" s="36" t="d">
        <v>2020-10-03</v>
      </c>
      <c r="G1228" s="30"/>
      <c r="H1228" s="32"/>
      <c r="N1228" s="30">
        <v>49</v>
      </c>
      <c r="O1228" s="30">
        <v>6.31</v>
      </c>
      <c r="P1228" s="30">
        <v>916.71</v>
      </c>
      <c r="Q1228" s="30">
        <v>63.86</v>
      </c>
      <c r="R1228" s="38">
        <v>0.14000000000000001</v>
      </c>
      <c r="S1228" s="32">
        <v>-7.6100000000000001E-2</v>
      </c>
      <c r="T1228" s="29">
        <v>0.33513999999999999</v>
      </c>
      <c r="U1228" s="29">
        <v>-0.25036000000000003</v>
      </c>
      <c r="V1228" s="29">
        <v>0.57142999999999999</v>
      </c>
      <c r="W1228" s="29">
        <v>6.1219999999999997E-2</v>
      </c>
      <c r="X1228" s="30">
        <v>141.54</v>
      </c>
      <c r="Y1228" s="29">
        <v>0.20755999999999999</v>
      </c>
      <c r="Z1228" s="29">
        <v>0.24435999999999999</v>
      </c>
      <c r="AA1228" s="29">
        <v>0.73599999999999999</v>
      </c>
      <c r="AB1228" s="30">
        <v>4</v>
      </c>
      <c r="AC1228" s="29">
        <v>0.90322999999999998</v>
      </c>
      <c r="AD1228" s="30">
        <v>49</v>
      </c>
      <c r="AE1228" s="29">
        <v>0.89795999999999998</v>
      </c>
      <c r="AF1228" s="33">
        <v>2.3220000000000001</v>
      </c>
      <c r="AG1228" s="33">
        <v>3</v>
      </c>
      <c r="AH1228" s="33">
        <v>4.4889999999999999</v>
      </c>
      <c r="AI1228" s="33">
        <v>61.796999999999997</v>
      </c>
      <c r="AJ1228" s="33">
        <v>15</v>
      </c>
      <c r="AK1228" s="34">
        <v>109.7</v>
      </c>
      <c r="AL1228" s="29">
        <v>0.14285999999999999</v>
      </c>
      <c r="AM1228" s="29">
        <v>0.30612</v>
      </c>
      <c r="AN1228" s="50">
        <v>25840</v>
      </c>
      <c r="AO1228" s="30">
        <v>87.4</v>
      </c>
      <c r="AP1228" s="29">
        <v>0.34197</v>
      </c>
      <c r="AQ1228" s="29">
        <v>0.71392</v>
      </c>
      <c r="AR1228" s="29">
        <v>0.45400000000000001</v>
      </c>
      <c r="AS1228" s="54">
        <v>9</v>
      </c>
      <c r="AT1228" s="29">
        <v>0.72414000000000001</v>
      </c>
      <c r="AU1228" s="29">
        <v>0.82952000000000004</v>
      </c>
      <c r="AV1228" s="54">
        <v>12</v>
      </c>
      <c r="AW1228" s="29">
        <v>0.62068999999999996</v>
      </c>
    </row>
    <row r="1229" spans="1:49" x14ac:dyDescent="0.2">
      <c r="A1229" s="17" t="str">
        <f t="shared" si="28"/>
        <v>Columbia</v>
      </c>
      <c r="B1229" s="17" t="str">
        <f>IF(AND(OR(NOT(IsForecastDateRestricted),AND(D1229&gt;=StartDate,D1229&lt;=EndDate)),OR(NOT(IsTargetDateRestricted),AND(F1229&gt;=FirstTargetDate,F1229&lt;=EndTargetDate)),
OR(AND(Is1Week,E1229="1 wk ahead inc death"),AND(Is2Week,E1229="2 wk ahead inc death"),AND(Is3Week,E1229="3 wk ahead inc death"),AND(Is4Week,E1229="4 wk ahead inc death")),
OR(NOT(IsActiveModelsOnly),_xlfn.XLOOKUP(C1229,'Model Analyzer'!B$4:B$100,'Model Analyzer'!C$4:C$100))),EvalData!C1229,"NA")</f>
        <v>Columbia</v>
      </c>
      <c r="C1229" s="17" t="s">
        <v>13</v>
      </c>
      <c r="D1229" s="36" t="d">
        <v>2020-09-07</v>
      </c>
      <c r="E1229" s="17" t="s">
        <v>38</v>
      </c>
      <c r="F1229" s="36" t="d">
        <v>2020-10-03</v>
      </c>
      <c r="G1229" s="30">
        <v>1345</v>
      </c>
      <c r="H1229" s="32">
        <v>6.2E-2</v>
      </c>
      <c r="I1229" s="28">
        <v>6.4060000000000006E-2</v>
      </c>
      <c r="J1229" s="28">
        <v>6.4060000000000006E-2</v>
      </c>
      <c r="K1229" s="29">
        <v>0.9</v>
      </c>
      <c r="L1229" s="30">
        <v>12</v>
      </c>
      <c r="M1229" s="29">
        <v>0.67647000000000002</v>
      </c>
      <c r="N1229" s="30">
        <v>51</v>
      </c>
      <c r="O1229" s="30">
        <v>59.42</v>
      </c>
      <c r="P1229" s="30">
        <v>3257.57</v>
      </c>
      <c r="Q1229" s="30">
        <v>108.88</v>
      </c>
      <c r="R1229" s="38">
        <v>0.30268</v>
      </c>
      <c r="S1229" s="32">
        <v>1.934E-2</v>
      </c>
      <c r="T1229" s="29">
        <v>0.93128999999999995</v>
      </c>
      <c r="U1229" s="29">
        <v>-0.51958000000000004</v>
      </c>
      <c r="V1229" s="29">
        <v>0.29411999999999999</v>
      </c>
      <c r="W1229" s="29">
        <v>0.23529</v>
      </c>
      <c r="X1229" s="30">
        <v>171.67</v>
      </c>
      <c r="Y1229" s="29">
        <v>0.4279</v>
      </c>
      <c r="Z1229" s="29">
        <v>0.51456000000000002</v>
      </c>
      <c r="AA1229" s="29">
        <v>0.247</v>
      </c>
      <c r="AB1229" s="30">
        <v>23</v>
      </c>
      <c r="AC1229" s="29">
        <v>0.29032000000000002</v>
      </c>
      <c r="AD1229" s="30">
        <v>51</v>
      </c>
      <c r="AE1229" s="29">
        <v>0.96077999999999997</v>
      </c>
      <c r="AF1229" s="33">
        <v>4.1669999999999998</v>
      </c>
      <c r="AG1229" s="33">
        <v>6.0449999999999999</v>
      </c>
      <c r="AH1229" s="33">
        <v>8.6470000000000002</v>
      </c>
      <c r="AI1229" s="33">
        <v>96.105000000000004</v>
      </c>
      <c r="AJ1229" s="33">
        <v>148</v>
      </c>
      <c r="AK1229" s="34">
        <v>304</v>
      </c>
      <c r="AL1229" s="29">
        <v>0.43136999999999998</v>
      </c>
      <c r="AM1229" s="29">
        <v>0.43136999999999998</v>
      </c>
      <c r="AN1229" s="50">
        <v>41447</v>
      </c>
      <c r="AO1229" s="30">
        <v>193</v>
      </c>
      <c r="AP1229" s="29">
        <v>0.18243000000000001</v>
      </c>
      <c r="AQ1229" s="29">
        <v>0.38085999999999998</v>
      </c>
      <c r="AR1229" s="29">
        <v>0.10299999999999999</v>
      </c>
      <c r="AS1229" s="54">
        <v>26</v>
      </c>
      <c r="AT1229" s="29">
        <v>0.13793</v>
      </c>
      <c r="AU1229" s="29">
        <v>0.61665999999999999</v>
      </c>
      <c r="AV1229" s="54">
        <v>19</v>
      </c>
      <c r="AW1229" s="29">
        <v>0.37930999999999998</v>
      </c>
    </row>
    <row r="1230" spans="1:49" x14ac:dyDescent="0.2">
      <c r="A1230" s="17" t="str">
        <f t="shared" si="28"/>
        <v>Columbia-UNC</v>
      </c>
      <c r="B1230" s="17" t="str">
        <f>IF(AND(OR(NOT(IsForecastDateRestricted),AND(D1230&gt;=StartDate,D1230&lt;=EndDate)),OR(NOT(IsTargetDateRestricted),AND(F1230&gt;=FirstTargetDate,F1230&lt;=EndTargetDate)),
OR(AND(Is1Week,E1230="1 wk ahead inc death"),AND(Is2Week,E1230="2 wk ahead inc death"),AND(Is3Week,E1230="3 wk ahead inc death"),AND(Is4Week,E1230="4 wk ahead inc death")),
OR(NOT(IsActiveModelsOnly),_xlfn.XLOOKUP(C1230,'Model Analyzer'!B$4:B$100,'Model Analyzer'!C$4:C$100))),EvalData!C1230,"NA")</f>
        <v>Columbia-UNC</v>
      </c>
      <c r="C1230" s="17" t="s">
        <v>14</v>
      </c>
      <c r="D1230" s="36" t="d">
        <v>2020-09-07</v>
      </c>
      <c r="E1230" s="17" t="s">
        <v>38</v>
      </c>
      <c r="F1230" s="36" t="d">
        <v>2020-10-03</v>
      </c>
      <c r="G1230" s="30">
        <v>2068</v>
      </c>
      <c r="H1230" s="32">
        <v>9.4E-2</v>
      </c>
      <c r="I1230" s="28">
        <v>9.8489999999999994E-2</v>
      </c>
      <c r="J1230" s="28">
        <v>9.8489999999999994E-2</v>
      </c>
      <c r="K1230" s="29">
        <v>0.9</v>
      </c>
      <c r="L1230" s="30">
        <v>16</v>
      </c>
      <c r="M1230" s="29">
        <v>0.55881999999999998</v>
      </c>
      <c r="O1230" s="30"/>
      <c r="P1230" s="30"/>
      <c r="Q1230" s="30"/>
      <c r="R1230" s="38"/>
    </row>
    <row r="1231" spans="1:49" x14ac:dyDescent="0.2">
      <c r="A1231" s="17" t="str">
        <f t="shared" si="28"/>
        <v>CovidComplete</v>
      </c>
      <c r="B1231" s="17" t="str">
        <f>IF(AND(OR(NOT(IsForecastDateRestricted),AND(D1231&gt;=StartDate,D1231&lt;=EndDate)),OR(NOT(IsTargetDateRestricted),AND(F1231&gt;=FirstTargetDate,F1231&lt;=EndTargetDate)),
OR(AND(Is1Week,E1231="1 wk ahead inc death"),AND(Is2Week,E1231="2 wk ahead inc death"),AND(Is3Week,E1231="3 wk ahead inc death"),AND(Is4Week,E1231="4 wk ahead inc death")),
OR(NOT(IsActiveModelsOnly),_xlfn.XLOOKUP(C1231,'Model Analyzer'!B$4:B$100,'Model Analyzer'!C$4:C$100))),EvalData!C1231,"NA")</f>
        <v>CovidComplete</v>
      </c>
      <c r="C1231" s="17" t="s">
        <v>51</v>
      </c>
      <c r="D1231" s="36" t="d">
        <v>2020-09-07</v>
      </c>
      <c r="E1231" s="17" t="s">
        <v>38</v>
      </c>
      <c r="F1231" s="36" t="d">
        <v>2020-10-03</v>
      </c>
      <c r="G1231" s="30">
        <v>-118</v>
      </c>
      <c r="H1231" s="32">
        <v>-6.0000000000000001E-3</v>
      </c>
      <c r="I1231" s="28">
        <v>-5.62E-3</v>
      </c>
      <c r="J1231" s="28">
        <v>-5.6499999999999996E-3</v>
      </c>
      <c r="K1231" s="29">
        <v>1</v>
      </c>
      <c r="L1231" s="30">
        <v>1</v>
      </c>
      <c r="M1231" s="29">
        <v>1</v>
      </c>
      <c r="N1231" s="30">
        <v>51</v>
      </c>
      <c r="O1231" s="30">
        <v>11.7</v>
      </c>
      <c r="P1231" s="30">
        <v>1288.01</v>
      </c>
      <c r="Q1231" s="30">
        <v>77.510000000000005</v>
      </c>
      <c r="R1231" s="38">
        <v>0.18959000000000001</v>
      </c>
      <c r="S1231" s="32">
        <v>-3.2969999999999999E-2</v>
      </c>
      <c r="T1231" s="29">
        <v>0.49641999999999997</v>
      </c>
      <c r="U1231" s="29">
        <v>-6.08E-2</v>
      </c>
      <c r="V1231" s="29">
        <v>0.56862999999999997</v>
      </c>
      <c r="W1231" s="29">
        <v>9.8040000000000002E-2</v>
      </c>
      <c r="X1231" s="30">
        <v>137.08000000000001</v>
      </c>
      <c r="Y1231" s="29">
        <v>0.38152999999999998</v>
      </c>
      <c r="Z1231" s="29">
        <v>0.29204000000000002</v>
      </c>
      <c r="AA1231" s="29">
        <v>0.67100000000000004</v>
      </c>
      <c r="AB1231" s="30">
        <v>6</v>
      </c>
      <c r="AC1231" s="29">
        <v>0.83870999999999996</v>
      </c>
      <c r="AD1231" s="30">
        <v>51</v>
      </c>
      <c r="AE1231" s="29">
        <v>0.92157</v>
      </c>
      <c r="AF1231" s="33">
        <v>3.3239999999999998</v>
      </c>
      <c r="AG1231" s="33">
        <v>3.347</v>
      </c>
      <c r="AH1231" s="33">
        <v>3.9550000000000001</v>
      </c>
      <c r="AI1231" s="33">
        <v>3.7839999999999998</v>
      </c>
      <c r="AJ1231" s="33">
        <v>4</v>
      </c>
      <c r="AK1231" s="34">
        <v>4.0170000000000003</v>
      </c>
      <c r="AL1231" s="29">
        <v>3.9219999999999998E-2</v>
      </c>
      <c r="AM1231" s="29">
        <v>0</v>
      </c>
      <c r="AN1231" s="50">
        <v>36529</v>
      </c>
      <c r="AO1231" s="30">
        <v>433.7</v>
      </c>
      <c r="AP1231" s="29">
        <v>0.42817</v>
      </c>
      <c r="AQ1231" s="29">
        <v>0.89387000000000005</v>
      </c>
      <c r="AR1231" s="29">
        <v>0.92900000000000005</v>
      </c>
      <c r="AS1231" s="54">
        <v>2</v>
      </c>
      <c r="AT1231" s="29">
        <v>0.96552000000000004</v>
      </c>
      <c r="AU1231" s="29">
        <v>0.95881000000000005</v>
      </c>
      <c r="AV1231" s="54">
        <v>1</v>
      </c>
      <c r="AW1231" s="29">
        <v>1</v>
      </c>
    </row>
    <row r="1232" spans="1:49" x14ac:dyDescent="0.2">
      <c r="A1232" s="17" t="str">
        <f t="shared" si="28"/>
        <v>DDS</v>
      </c>
      <c r="B1232" s="17" t="str">
        <f>IF(AND(OR(NOT(IsForecastDateRestricted),AND(D1232&gt;=StartDate,D1232&lt;=EndDate)),OR(NOT(IsTargetDateRestricted),AND(F1232&gt;=FirstTargetDate,F1232&lt;=EndTargetDate)),
OR(AND(Is1Week,E1232="1 wk ahead inc death"),AND(Is2Week,E1232="2 wk ahead inc death"),AND(Is3Week,E1232="3 wk ahead inc death"),AND(Is4Week,E1232="4 wk ahead inc death")),
OR(NOT(IsActiveModelsOnly),_xlfn.XLOOKUP(C1232,'Model Analyzer'!B$4:B$100,'Model Analyzer'!C$4:C$100))),EvalData!C1232,"NA")</f>
        <v>DDS</v>
      </c>
      <c r="C1232" s="17" t="s">
        <v>44</v>
      </c>
      <c r="D1232" s="36" t="d">
        <v>2020-09-07</v>
      </c>
      <c r="E1232" s="17" t="s">
        <v>38</v>
      </c>
      <c r="F1232" s="36" t="d">
        <v>2020-10-03</v>
      </c>
      <c r="G1232" s="30">
        <v>1508</v>
      </c>
      <c r="H1232" s="32">
        <v>6.9000000000000006E-2</v>
      </c>
      <c r="I1232" s="28">
        <v>7.1819999999999995E-2</v>
      </c>
      <c r="J1232" s="28">
        <v>7.1819999999999995E-2</v>
      </c>
      <c r="K1232" s="29">
        <v>0.9</v>
      </c>
      <c r="L1232" s="30">
        <v>14</v>
      </c>
      <c r="M1232" s="29">
        <v>0.61765000000000003</v>
      </c>
      <c r="N1232" s="30">
        <v>51</v>
      </c>
      <c r="O1232" s="30">
        <v>13.44</v>
      </c>
      <c r="P1232" s="30">
        <v>2942.1</v>
      </c>
      <c r="Q1232" s="30">
        <v>116.29</v>
      </c>
      <c r="R1232" s="38">
        <v>0.28792000000000001</v>
      </c>
      <c r="S1232" s="32">
        <v>2.4230000000000002E-2</v>
      </c>
      <c r="T1232" s="29">
        <v>0.59965000000000002</v>
      </c>
      <c r="U1232" s="29">
        <v>8.9399999999999993E-2</v>
      </c>
      <c r="V1232" s="29">
        <v>0.25490000000000002</v>
      </c>
      <c r="W1232" s="29">
        <v>9.8040000000000002E-2</v>
      </c>
      <c r="X1232" s="30">
        <v>211.25</v>
      </c>
      <c r="Y1232" s="29">
        <v>0.50619999999999998</v>
      </c>
      <c r="Z1232" s="29">
        <v>0.40383999999999998</v>
      </c>
      <c r="AA1232" s="29">
        <v>0.44400000000000001</v>
      </c>
      <c r="AB1232" s="30">
        <v>15</v>
      </c>
      <c r="AC1232" s="29">
        <v>0.54839000000000004</v>
      </c>
      <c r="AD1232" s="30">
        <v>51</v>
      </c>
      <c r="AE1232" s="29">
        <v>0.90195999999999998</v>
      </c>
      <c r="AF1232" s="33">
        <v>3.13</v>
      </c>
      <c r="AG1232" s="33">
        <v>3.347</v>
      </c>
      <c r="AH1232" s="33">
        <v>3.9950000000000001</v>
      </c>
      <c r="AI1232" s="33">
        <v>9.4280000000000008</v>
      </c>
      <c r="AJ1232" s="33">
        <v>7.21</v>
      </c>
      <c r="AK1232" s="34">
        <v>21.75</v>
      </c>
      <c r="AL1232" s="29">
        <v>0.21568999999999999</v>
      </c>
      <c r="AM1232" s="29">
        <v>0.15686</v>
      </c>
      <c r="AN1232" s="50">
        <v>36281</v>
      </c>
      <c r="AO1232" s="30">
        <v>135.4</v>
      </c>
      <c r="AP1232" s="29">
        <v>0.34720000000000001</v>
      </c>
      <c r="AQ1232" s="29">
        <v>0.72484000000000004</v>
      </c>
      <c r="AR1232" s="29">
        <v>0.55700000000000005</v>
      </c>
      <c r="AS1232" s="54">
        <v>4</v>
      </c>
      <c r="AT1232" s="29">
        <v>0.89654999999999996</v>
      </c>
      <c r="AU1232" s="29">
        <v>0.87372000000000005</v>
      </c>
      <c r="AV1232" s="54">
        <v>7</v>
      </c>
      <c r="AW1232" s="29">
        <v>0.79310000000000003</v>
      </c>
    </row>
    <row r="1233" spans="1:49" x14ac:dyDescent="0.2">
      <c r="A1233" s="17" t="str">
        <f t="shared" si="28"/>
        <v>Ensemble</v>
      </c>
      <c r="B1233" s="17" t="str">
        <f>IF(AND(OR(NOT(IsForecastDateRestricted),AND(D1233&gt;=StartDate,D1233&lt;=EndDate)),OR(NOT(IsTargetDateRestricted),AND(F1233&gt;=FirstTargetDate,F1233&lt;=EndTargetDate)),
OR(AND(Is1Week,E1233="1 wk ahead inc death"),AND(Is2Week,E1233="2 wk ahead inc death"),AND(Is3Week,E1233="3 wk ahead inc death"),AND(Is4Week,E1233="4 wk ahead inc death")),
OR(NOT(IsActiveModelsOnly),_xlfn.XLOOKUP(C1233,'Model Analyzer'!B$4:B$100,'Model Analyzer'!C$4:C$100))),EvalData!C1233,"NA")</f>
        <v>Ensemble</v>
      </c>
      <c r="C1233" s="17" t="s">
        <v>15</v>
      </c>
      <c r="D1233" s="36" t="d">
        <v>2020-09-07</v>
      </c>
      <c r="E1233" s="17" t="s">
        <v>38</v>
      </c>
      <c r="F1233" s="36" t="d">
        <v>2020-10-03</v>
      </c>
      <c r="G1233" s="30">
        <v>734</v>
      </c>
      <c r="H1233" s="32">
        <v>3.4000000000000002E-2</v>
      </c>
      <c r="I1233" s="28">
        <v>3.4959999999999998E-2</v>
      </c>
      <c r="J1233" s="28">
        <v>3.4959999999999998E-2</v>
      </c>
      <c r="K1233" s="29">
        <v>1</v>
      </c>
      <c r="L1233" s="30">
        <v>5</v>
      </c>
      <c r="M1233" s="29">
        <v>0.88234999999999997</v>
      </c>
      <c r="N1233" s="30">
        <v>51</v>
      </c>
      <c r="O1233" s="30">
        <v>4.62</v>
      </c>
      <c r="P1233" s="30">
        <v>859.95</v>
      </c>
      <c r="Q1233" s="30">
        <v>71.14</v>
      </c>
      <c r="R1233" s="38">
        <v>0.17150000000000001</v>
      </c>
      <c r="S1233" s="32">
        <v>6.2700000000000004E-3</v>
      </c>
      <c r="T1233" s="29">
        <v>0.27666000000000002</v>
      </c>
      <c r="U1233" s="29">
        <v>-0.13177</v>
      </c>
      <c r="V1233" s="29">
        <v>0.64705999999999997</v>
      </c>
      <c r="W1233" s="29">
        <v>5.8819999999999997E-2</v>
      </c>
      <c r="X1233" s="30">
        <v>137.13999999999999</v>
      </c>
      <c r="Y1233" s="29">
        <v>0.19488</v>
      </c>
      <c r="Z1233" s="29">
        <v>0.21759999999999999</v>
      </c>
      <c r="AA1233" s="29">
        <v>0.81</v>
      </c>
      <c r="AB1233" s="30">
        <v>1</v>
      </c>
      <c r="AC1233" s="29">
        <v>1</v>
      </c>
      <c r="AD1233" s="30">
        <v>51</v>
      </c>
      <c r="AE1233" s="29">
        <v>0.98038999999999998</v>
      </c>
      <c r="AF1233" s="33">
        <v>3.0059999999999998</v>
      </c>
      <c r="AG1233" s="33">
        <v>3.7730000000000001</v>
      </c>
      <c r="AH1233" s="33">
        <v>4.3869999999999996</v>
      </c>
      <c r="AI1233" s="33">
        <v>15.712</v>
      </c>
      <c r="AJ1233" s="33">
        <v>6.3440000000000003</v>
      </c>
      <c r="AK1233" s="34">
        <v>60</v>
      </c>
      <c r="AL1233" s="29">
        <v>0.25490000000000002</v>
      </c>
      <c r="AM1233" s="29">
        <v>0.19608</v>
      </c>
      <c r="AN1233" s="50">
        <v>24473</v>
      </c>
      <c r="AO1233" s="30">
        <v>105.7</v>
      </c>
      <c r="AP1233" s="29">
        <v>0.32374000000000003</v>
      </c>
      <c r="AQ1233" s="29">
        <v>0.67586000000000002</v>
      </c>
      <c r="AR1233" s="29">
        <v>0.55700000000000005</v>
      </c>
      <c r="AS1233" s="54">
        <v>4</v>
      </c>
      <c r="AT1233" s="29">
        <v>0.89654999999999996</v>
      </c>
      <c r="AU1233" s="29">
        <v>0.89493</v>
      </c>
      <c r="AV1233" s="54">
        <v>5</v>
      </c>
      <c r="AW1233" s="29">
        <v>0.86207</v>
      </c>
    </row>
    <row r="1234" spans="1:49" x14ac:dyDescent="0.2">
      <c r="A1234" s="17" t="str">
        <f t="shared" si="28"/>
        <v>ERDC</v>
      </c>
      <c r="B1234" s="17" t="str">
        <f>IF(AND(OR(NOT(IsForecastDateRestricted),AND(D1234&gt;=StartDate,D1234&lt;=EndDate)),OR(NOT(IsTargetDateRestricted),AND(F1234&gt;=FirstTargetDate,F1234&lt;=EndTargetDate)),
OR(AND(Is1Week,E1234="1 wk ahead inc death"),AND(Is2Week,E1234="2 wk ahead inc death"),AND(Is3Week,E1234="3 wk ahead inc death"),AND(Is4Week,E1234="4 wk ahead inc death")),
OR(NOT(IsActiveModelsOnly),_xlfn.XLOOKUP(C1234,'Model Analyzer'!B$4:B$100,'Model Analyzer'!C$4:C$100))),EvalData!C1234,"NA")</f>
        <v>ERDC</v>
      </c>
      <c r="C1234" s="17" t="s">
        <v>16</v>
      </c>
      <c r="D1234" s="36" t="d">
        <v>2020-09-07</v>
      </c>
      <c r="E1234" s="17" t="s">
        <v>38</v>
      </c>
      <c r="F1234" s="36" t="d">
        <v>2020-10-03</v>
      </c>
      <c r="G1234" s="30">
        <v>6466</v>
      </c>
      <c r="H1234" s="32">
        <v>0.26800000000000002</v>
      </c>
      <c r="I1234" s="28">
        <v>0.30795</v>
      </c>
      <c r="J1234" s="28">
        <v>0.30795</v>
      </c>
      <c r="K1234" s="29">
        <v>0</v>
      </c>
      <c r="L1234" s="30">
        <v>30</v>
      </c>
      <c r="M1234" s="29">
        <v>0.14706</v>
      </c>
      <c r="N1234" s="30">
        <v>51</v>
      </c>
      <c r="O1234" s="30">
        <v>33.31</v>
      </c>
      <c r="P1234" s="30">
        <v>20132.669999999998</v>
      </c>
      <c r="Q1234" s="30">
        <v>217.65</v>
      </c>
      <c r="R1234" s="38">
        <v>0.36636999999999997</v>
      </c>
      <c r="S1234" s="32">
        <v>0.20763999999999999</v>
      </c>
      <c r="T1234" s="29">
        <v>1.1803399999999999</v>
      </c>
      <c r="U1234" s="29">
        <v>0.96972999999999998</v>
      </c>
      <c r="V1234" s="29">
        <v>0.31373000000000001</v>
      </c>
      <c r="W1234" s="29">
        <v>0.33333000000000002</v>
      </c>
      <c r="X1234" s="30">
        <v>399.78</v>
      </c>
      <c r="Y1234" s="29">
        <v>1.1616899999999999</v>
      </c>
      <c r="Z1234" s="29">
        <v>0.53561000000000003</v>
      </c>
      <c r="AA1234" s="29">
        <v>4.2999999999999997E-2</v>
      </c>
      <c r="AB1234" s="30">
        <v>29</v>
      </c>
      <c r="AC1234" s="29">
        <v>9.6769999999999995E-2</v>
      </c>
      <c r="AD1234" s="30">
        <v>51</v>
      </c>
      <c r="AE1234" s="29">
        <v>0.13725000000000001</v>
      </c>
      <c r="AF1234" s="33">
        <v>1.099</v>
      </c>
      <c r="AG1234" s="33">
        <v>1.143</v>
      </c>
      <c r="AH1234" s="33">
        <v>1.2070000000000001</v>
      </c>
      <c r="AI1234" s="33">
        <v>1.339</v>
      </c>
      <c r="AJ1234" s="33">
        <v>1.323</v>
      </c>
      <c r="AK1234" s="34">
        <v>1.6819999999999999</v>
      </c>
      <c r="AL1234" s="29">
        <v>0</v>
      </c>
      <c r="AM1234" s="29">
        <v>0</v>
      </c>
      <c r="AN1234" s="50">
        <v>350712</v>
      </c>
      <c r="AO1234" s="30">
        <v>1681</v>
      </c>
      <c r="AP1234" s="29">
        <v>0.87190000000000001</v>
      </c>
      <c r="AQ1234" s="29">
        <v>1</v>
      </c>
      <c r="AR1234" s="29">
        <v>0.14399999999999999</v>
      </c>
      <c r="AS1234" s="54">
        <v>23</v>
      </c>
      <c r="AT1234" s="29">
        <v>0.24138000000000001</v>
      </c>
      <c r="AU1234" s="29">
        <v>0.14448</v>
      </c>
      <c r="AV1234" s="54">
        <v>29</v>
      </c>
      <c r="AW1234" s="29">
        <v>3.4479999999999997E-2</v>
      </c>
    </row>
    <row r="1235" spans="1:49" x14ac:dyDescent="0.2">
      <c r="A1235" s="17" t="str">
        <f t="shared" si="28"/>
        <v>ESG</v>
      </c>
      <c r="B1235" s="17" t="str">
        <f>IF(AND(OR(NOT(IsForecastDateRestricted),AND(D1235&gt;=StartDate,D1235&lt;=EndDate)),OR(NOT(IsTargetDateRestricted),AND(F1235&gt;=FirstTargetDate,F1235&lt;=EndTargetDate)),
OR(AND(Is1Week,E1235="1 wk ahead inc death"),AND(Is2Week,E1235="2 wk ahead inc death"),AND(Is3Week,E1235="3 wk ahead inc death"),AND(Is4Week,E1235="4 wk ahead inc death")),
OR(NOT(IsActiveModelsOnly),_xlfn.XLOOKUP(C1235,'Model Analyzer'!B$4:B$100,'Model Analyzer'!C$4:C$100))),EvalData!C1235,"NA")</f>
        <v>ESG</v>
      </c>
      <c r="C1235" s="17" t="s">
        <v>40</v>
      </c>
      <c r="D1235" s="36" t="d">
        <v>2020-09-07</v>
      </c>
      <c r="E1235" s="17" t="s">
        <v>38</v>
      </c>
      <c r="F1235" s="36" t="d">
        <v>2020-10-03</v>
      </c>
      <c r="G1235" s="30">
        <v>-9651</v>
      </c>
      <c r="H1235" s="32">
        <v>-0.61599999999999999</v>
      </c>
      <c r="I1235" s="28">
        <v>-0.45963999999999999</v>
      </c>
      <c r="J1235" s="28">
        <v>-0.85060999999999998</v>
      </c>
      <c r="K1235" s="29">
        <v>0</v>
      </c>
      <c r="L1235" s="30">
        <v>34</v>
      </c>
      <c r="M1235" s="29">
        <v>2.9409999999999999E-2</v>
      </c>
      <c r="N1235" s="30">
        <v>51</v>
      </c>
      <c r="O1235" s="30">
        <v>45.11</v>
      </c>
      <c r="P1235" s="30">
        <v>5671.28</v>
      </c>
      <c r="Q1235" s="30">
        <v>197.06</v>
      </c>
      <c r="R1235" s="38">
        <v>0.66295999999999999</v>
      </c>
      <c r="S1235" s="32">
        <v>-0.78624000000000005</v>
      </c>
      <c r="T1235" s="29">
        <v>1.53298</v>
      </c>
      <c r="U1235" s="29">
        <v>-1.3769199999999999</v>
      </c>
      <c r="V1235" s="29">
        <v>0.11765</v>
      </c>
      <c r="W1235" s="29">
        <v>0.58823999999999999</v>
      </c>
      <c r="X1235" s="30">
        <v>363.28</v>
      </c>
      <c r="Y1235" s="29">
        <v>0.56799999999999995</v>
      </c>
      <c r="Z1235" s="29">
        <v>0.74431000000000003</v>
      </c>
      <c r="AA1235" s="29">
        <v>1.4E-2</v>
      </c>
      <c r="AB1235" s="30">
        <v>32</v>
      </c>
      <c r="AC1235" s="29">
        <v>0</v>
      </c>
      <c r="AD1235" s="30">
        <v>51</v>
      </c>
      <c r="AE1235" s="29">
        <v>7.843E-2</v>
      </c>
      <c r="AF1235" s="33">
        <v>1.0780000000000001</v>
      </c>
      <c r="AG1235" s="33">
        <v>1.117</v>
      </c>
      <c r="AH1235" s="33">
        <v>1.2290000000000001</v>
      </c>
      <c r="AI1235" s="33">
        <v>1.831</v>
      </c>
      <c r="AJ1235" s="33">
        <v>1.4159999999999999</v>
      </c>
      <c r="AK1235" s="34">
        <v>1.8979999999999999</v>
      </c>
      <c r="AL1235" s="29">
        <v>0</v>
      </c>
      <c r="AM1235" s="29">
        <v>0</v>
      </c>
      <c r="AN1235" s="50">
        <v>369687</v>
      </c>
      <c r="AO1235" s="30">
        <v>1010.8</v>
      </c>
      <c r="AP1235" s="29">
        <v>0.83475999999999995</v>
      </c>
      <c r="AQ1235" s="29">
        <v>1</v>
      </c>
      <c r="AR1235" s="29">
        <v>8.3000000000000004E-2</v>
      </c>
      <c r="AS1235" s="54">
        <v>27</v>
      </c>
      <c r="AT1235" s="29">
        <v>0.10345</v>
      </c>
      <c r="AU1235" s="29">
        <v>8.2559999999999995E-2</v>
      </c>
      <c r="AV1235" s="54">
        <v>30</v>
      </c>
      <c r="AW1235" s="29">
        <v>0</v>
      </c>
    </row>
    <row r="1236" spans="1:49" x14ac:dyDescent="0.2">
      <c r="A1236" s="17" t="str">
        <f t="shared" si="28"/>
        <v>GT-DeepCOVID</v>
      </c>
      <c r="B1236" s="17" t="str">
        <f>IF(AND(OR(NOT(IsForecastDateRestricted),AND(D1236&gt;=StartDate,D1236&lt;=EndDate)),OR(NOT(IsTargetDateRestricted),AND(F1236&gt;=FirstTargetDate,F1236&lt;=EndTargetDate)),
OR(AND(Is1Week,E1236="1 wk ahead inc death"),AND(Is2Week,E1236="2 wk ahead inc death"),AND(Is3Week,E1236="3 wk ahead inc death"),AND(Is4Week,E1236="4 wk ahead inc death")),
OR(NOT(IsActiveModelsOnly),_xlfn.XLOOKUP(C1236,'Model Analyzer'!B$4:B$100,'Model Analyzer'!C$4:C$100))),EvalData!C1236,"NA")</f>
        <v>GT-DeepCOVID</v>
      </c>
      <c r="C1236" s="17" t="s">
        <v>17</v>
      </c>
      <c r="D1236" s="36" t="d">
        <v>2020-09-07</v>
      </c>
      <c r="E1236" s="17" t="s">
        <v>38</v>
      </c>
      <c r="F1236" s="36" t="d">
        <v>2020-10-03</v>
      </c>
      <c r="G1236" s="30">
        <v>882</v>
      </c>
      <c r="H1236" s="32">
        <v>4.1000000000000002E-2</v>
      </c>
      <c r="I1236" s="28">
        <v>4.2009999999999999E-2</v>
      </c>
      <c r="J1236" s="28">
        <v>4.2009999999999999E-2</v>
      </c>
      <c r="K1236" s="29">
        <v>1</v>
      </c>
      <c r="L1236" s="30">
        <v>6</v>
      </c>
      <c r="M1236" s="29">
        <v>0.85294000000000003</v>
      </c>
      <c r="N1236" s="30">
        <v>48</v>
      </c>
      <c r="O1236" s="30">
        <v>11.61</v>
      </c>
      <c r="P1236" s="30">
        <v>2714.72</v>
      </c>
      <c r="Q1236" s="30">
        <v>122</v>
      </c>
      <c r="R1236" s="38">
        <v>0.24210000000000001</v>
      </c>
      <c r="S1236" s="32">
        <v>-1.5570000000000001E-2</v>
      </c>
      <c r="T1236" s="29">
        <v>0.54313</v>
      </c>
      <c r="U1236" s="29">
        <v>6.9720000000000004E-2</v>
      </c>
      <c r="V1236" s="29">
        <v>0.39583000000000002</v>
      </c>
      <c r="W1236" s="29">
        <v>0.14582999999999999</v>
      </c>
      <c r="X1236" s="30">
        <v>238.54</v>
      </c>
      <c r="Y1236" s="29">
        <v>0.46245999999999998</v>
      </c>
      <c r="Z1236" s="29">
        <v>0.37846000000000002</v>
      </c>
      <c r="AA1236" s="29">
        <v>0.42</v>
      </c>
      <c r="AB1236" s="30">
        <v>16</v>
      </c>
      <c r="AC1236" s="29">
        <v>0.51612999999999998</v>
      </c>
      <c r="AD1236" s="30">
        <v>48</v>
      </c>
      <c r="AE1236" s="29">
        <v>0.89583000000000002</v>
      </c>
      <c r="AF1236" s="33">
        <v>3.4119999999999999</v>
      </c>
      <c r="AG1236" s="33">
        <v>4.3120000000000003</v>
      </c>
      <c r="AH1236" s="33">
        <v>8.92</v>
      </c>
      <c r="AI1236" s="33">
        <v>114.636</v>
      </c>
      <c r="AJ1236" s="33">
        <v>36.270000000000003</v>
      </c>
      <c r="AK1236" s="34">
        <v>128</v>
      </c>
      <c r="AL1236" s="29">
        <v>0.1875</v>
      </c>
      <c r="AM1236" s="29">
        <v>0.47916999999999998</v>
      </c>
      <c r="AN1236" s="50">
        <v>43528</v>
      </c>
      <c r="AO1236" s="30">
        <v>147</v>
      </c>
      <c r="AP1236" s="29">
        <v>0.22747000000000001</v>
      </c>
      <c r="AQ1236" s="29">
        <v>0.47488000000000002</v>
      </c>
      <c r="AR1236" s="29">
        <v>0.22700000000000001</v>
      </c>
      <c r="AS1236" s="54">
        <v>20</v>
      </c>
      <c r="AT1236" s="29">
        <v>0.34483000000000003</v>
      </c>
      <c r="AU1236" s="29">
        <v>0.62797999999999998</v>
      </c>
      <c r="AV1236" s="54">
        <v>16</v>
      </c>
      <c r="AW1236" s="29">
        <v>0.48276000000000002</v>
      </c>
    </row>
    <row r="1237" spans="1:49" x14ac:dyDescent="0.2">
      <c r="A1237" s="17" t="str">
        <f t="shared" si="28"/>
        <v>IHME</v>
      </c>
      <c r="B1237" s="17" t="str">
        <f>IF(AND(OR(NOT(IsForecastDateRestricted),AND(D1237&gt;=StartDate,D1237&lt;=EndDate)),OR(NOT(IsTargetDateRestricted),AND(F1237&gt;=FirstTargetDate,F1237&lt;=EndTargetDate)),
OR(AND(Is1Week,E1237="1 wk ahead inc death"),AND(Is2Week,E1237="2 wk ahead inc death"),AND(Is3Week,E1237="3 wk ahead inc death"),AND(Is4Week,E1237="4 wk ahead inc death")),
OR(NOT(IsActiveModelsOnly),_xlfn.XLOOKUP(C1237,'Model Analyzer'!B$4:B$100,'Model Analyzer'!C$4:C$100))),EvalData!C1237,"NA")</f>
        <v>IHME</v>
      </c>
      <c r="C1237" s="17" t="s">
        <v>18</v>
      </c>
      <c r="D1237" s="36" t="d">
        <v>2020-09-07</v>
      </c>
      <c r="E1237" s="17" t="s">
        <v>38</v>
      </c>
      <c r="F1237" s="36" t="d">
        <v>2020-10-03</v>
      </c>
      <c r="G1237" s="30">
        <v>5940</v>
      </c>
      <c r="H1237" s="32">
        <v>0.249</v>
      </c>
      <c r="I1237" s="28">
        <v>0.28289999999999998</v>
      </c>
      <c r="J1237" s="28">
        <v>0.28289999999999998</v>
      </c>
      <c r="K1237" s="29">
        <v>0.75</v>
      </c>
      <c r="L1237" s="30">
        <v>29</v>
      </c>
      <c r="M1237" s="29">
        <v>0.17646999999999999</v>
      </c>
      <c r="N1237" s="30">
        <v>51</v>
      </c>
      <c r="O1237" s="30">
        <v>13.19</v>
      </c>
      <c r="P1237" s="30">
        <v>5221.34</v>
      </c>
      <c r="Q1237" s="30">
        <v>167.29</v>
      </c>
      <c r="R1237" s="38">
        <v>0.35510000000000003</v>
      </c>
      <c r="S1237" s="32">
        <v>0.30323</v>
      </c>
      <c r="T1237" s="29">
        <v>0.59474000000000005</v>
      </c>
      <c r="U1237" s="29">
        <v>0.24202000000000001</v>
      </c>
      <c r="V1237" s="29">
        <v>0.23529</v>
      </c>
      <c r="W1237" s="29">
        <v>0.15686</v>
      </c>
      <c r="X1237" s="30">
        <v>298.01</v>
      </c>
      <c r="Y1237" s="29">
        <v>0.50880000000000003</v>
      </c>
      <c r="Z1237" s="29">
        <v>0.41243999999999997</v>
      </c>
      <c r="AA1237" s="29">
        <v>0.191</v>
      </c>
      <c r="AB1237" s="30">
        <v>24</v>
      </c>
      <c r="AC1237" s="29">
        <v>0.25806000000000001</v>
      </c>
      <c r="AD1237" s="30">
        <v>51</v>
      </c>
      <c r="AE1237" s="29">
        <v>0.82352999999999998</v>
      </c>
      <c r="AF1237" s="33">
        <v>2.472</v>
      </c>
      <c r="AG1237" s="33">
        <v>2.927</v>
      </c>
      <c r="AH1237" s="33">
        <v>3.7389999999999999</v>
      </c>
      <c r="AI1237" s="33">
        <v>5.9249999999999998</v>
      </c>
      <c r="AJ1237" s="33">
        <v>5.0469999999999997</v>
      </c>
      <c r="AK1237" s="34">
        <v>10</v>
      </c>
      <c r="AL1237" s="29">
        <v>0.15686</v>
      </c>
      <c r="AM1237" s="29">
        <v>9.8040000000000002E-2</v>
      </c>
      <c r="AN1237" s="50">
        <v>84321</v>
      </c>
      <c r="AO1237" s="30">
        <v>222.5</v>
      </c>
      <c r="AP1237" s="29">
        <v>0.40760000000000002</v>
      </c>
      <c r="AQ1237" s="29">
        <v>0.85094000000000003</v>
      </c>
      <c r="AR1237" s="29">
        <v>0.59899999999999998</v>
      </c>
      <c r="AS1237" s="54">
        <v>3</v>
      </c>
      <c r="AT1237" s="29">
        <v>0.93103000000000002</v>
      </c>
      <c r="AU1237" s="29">
        <v>0.84465999999999997</v>
      </c>
      <c r="AV1237" s="54">
        <v>11</v>
      </c>
      <c r="AW1237" s="29">
        <v>0.65517000000000003</v>
      </c>
    </row>
    <row r="1238" spans="1:49" x14ac:dyDescent="0.2">
      <c r="A1238" s="17" t="str">
        <f t="shared" si="28"/>
        <v>ISU</v>
      </c>
      <c r="B1238" s="17" t="str">
        <f>IF(AND(OR(NOT(IsForecastDateRestricted),AND(D1238&gt;=StartDate,D1238&lt;=EndDate)),OR(NOT(IsTargetDateRestricted),AND(F1238&gt;=FirstTargetDate,F1238&lt;=EndTargetDate)),
OR(AND(Is1Week,E1238="1 wk ahead inc death"),AND(Is2Week,E1238="2 wk ahead inc death"),AND(Is3Week,E1238="3 wk ahead inc death"),AND(Is4Week,E1238="4 wk ahead inc death")),
OR(NOT(IsActiveModelsOnly),_xlfn.XLOOKUP(C1238,'Model Analyzer'!B$4:B$100,'Model Analyzer'!C$4:C$100))),EvalData!C1238,"NA")</f>
        <v>ISU</v>
      </c>
      <c r="C1238" s="17" t="s">
        <v>41</v>
      </c>
      <c r="D1238" s="36" t="d">
        <v>2020-09-07</v>
      </c>
      <c r="E1238" s="17" t="s">
        <v>38</v>
      </c>
      <c r="F1238" s="36" t="d">
        <v>2020-10-03</v>
      </c>
      <c r="G1238" s="26">
        <v>-153</v>
      </c>
      <c r="H1238" s="27">
        <v>-7.0000000000000001E-3</v>
      </c>
      <c r="I1238" s="28">
        <v>-7.2899999999999996E-3</v>
      </c>
      <c r="J1238" s="28">
        <v>-7.3400000000000002E-3</v>
      </c>
      <c r="K1238" s="29">
        <v>1</v>
      </c>
      <c r="L1238" s="30">
        <v>3</v>
      </c>
      <c r="M1238" s="29">
        <v>0.94118000000000002</v>
      </c>
      <c r="N1238" s="30">
        <v>49</v>
      </c>
      <c r="O1238" s="26">
        <v>10.62</v>
      </c>
      <c r="P1238" s="26">
        <v>2464.3200000000002</v>
      </c>
      <c r="Q1238" s="26">
        <v>117.14</v>
      </c>
      <c r="R1238" s="31">
        <v>0.29128999999999999</v>
      </c>
      <c r="S1238" s="32">
        <v>-9.8849999999999993E-2</v>
      </c>
      <c r="T1238" s="29">
        <v>0.51317999999999997</v>
      </c>
      <c r="U1238" s="29">
        <v>-0.25485999999999998</v>
      </c>
      <c r="V1238" s="29">
        <v>0.30612</v>
      </c>
      <c r="W1238" s="29">
        <v>0.14285999999999999</v>
      </c>
      <c r="X1238" s="30">
        <v>206.46</v>
      </c>
      <c r="Y1238" s="29">
        <v>0.32765</v>
      </c>
      <c r="Z1238" s="29">
        <v>0.35997000000000001</v>
      </c>
      <c r="AA1238" s="29">
        <v>0.33100000000000002</v>
      </c>
      <c r="AB1238" s="30">
        <v>19</v>
      </c>
      <c r="AC1238" s="29">
        <v>0.41935</v>
      </c>
      <c r="AD1238" s="30">
        <v>49</v>
      </c>
      <c r="AE1238" s="29">
        <v>0.55101999999999995</v>
      </c>
      <c r="AF1238" s="33">
        <v>1.4390000000000001</v>
      </c>
      <c r="AG1238" s="33">
        <v>1.59</v>
      </c>
      <c r="AH1238" s="33">
        <v>2.0619999999999998</v>
      </c>
      <c r="AI1238" s="33">
        <v>6.7140000000000004</v>
      </c>
      <c r="AJ1238" s="33">
        <v>2.8650000000000002</v>
      </c>
      <c r="AK1238" s="34">
        <v>8.0289999999999999</v>
      </c>
      <c r="AL1238" s="29">
        <v>8.1629999999999994E-2</v>
      </c>
      <c r="AM1238" s="29">
        <v>8.1629999999999994E-2</v>
      </c>
      <c r="AN1238" s="50">
        <v>100623</v>
      </c>
      <c r="AO1238" s="30">
        <v>254.5</v>
      </c>
      <c r="AP1238" s="29">
        <v>0.59894999999999998</v>
      </c>
      <c r="AQ1238" s="29">
        <v>1</v>
      </c>
      <c r="AR1238" s="29">
        <v>0.39200000000000002</v>
      </c>
      <c r="AS1238" s="54">
        <v>12</v>
      </c>
      <c r="AT1238" s="29">
        <v>0.62068999999999996</v>
      </c>
      <c r="AU1238" s="29">
        <v>0.55728</v>
      </c>
      <c r="AV1238" s="54">
        <v>20</v>
      </c>
      <c r="AW1238" s="29">
        <v>0.34483000000000003</v>
      </c>
    </row>
    <row r="1239" spans="1:49" x14ac:dyDescent="0.2">
      <c r="A1239" s="17" t="str">
        <f t="shared" si="28"/>
        <v>JCB</v>
      </c>
      <c r="B1239" s="17" t="str">
        <f>IF(AND(OR(NOT(IsForecastDateRestricted),AND(D1239&gt;=StartDate,D1239&lt;=EndDate)),OR(NOT(IsTargetDateRestricted),AND(F1239&gt;=FirstTargetDate,F1239&lt;=EndTargetDate)),
OR(AND(Is1Week,E1239="1 wk ahead inc death"),AND(Is2Week,E1239="2 wk ahead inc death"),AND(Is3Week,E1239="3 wk ahead inc death"),AND(Is4Week,E1239="4 wk ahead inc death")),
OR(NOT(IsActiveModelsOnly),_xlfn.XLOOKUP(C1239,'Model Analyzer'!B$4:B$100,'Model Analyzer'!C$4:C$100))),EvalData!C1239,"NA")</f>
        <v>JCB</v>
      </c>
      <c r="C1239" s="17" t="s">
        <v>45</v>
      </c>
      <c r="D1239" s="36" t="d">
        <v>2020-09-07</v>
      </c>
      <c r="E1239" s="17" t="s">
        <v>38</v>
      </c>
      <c r="F1239" s="36" t="d">
        <v>2020-10-03</v>
      </c>
      <c r="G1239" s="30">
        <v>-1190</v>
      </c>
      <c r="H1239" s="32">
        <v>-5.8000000000000003E-2</v>
      </c>
      <c r="I1239" s="28">
        <v>-5.6669999999999998E-2</v>
      </c>
      <c r="J1239" s="28">
        <v>-6.0080000000000001E-2</v>
      </c>
      <c r="K1239" s="29">
        <v>0.9</v>
      </c>
      <c r="L1239" s="30">
        <v>11</v>
      </c>
      <c r="M1239" s="29">
        <v>0.70587999999999995</v>
      </c>
      <c r="N1239" s="30">
        <v>51</v>
      </c>
      <c r="O1239" s="30">
        <v>4.8499999999999996</v>
      </c>
      <c r="P1239" s="30">
        <v>1222.5</v>
      </c>
      <c r="Q1239" s="30">
        <v>76.63</v>
      </c>
      <c r="R1239" s="38">
        <v>0.18157000000000001</v>
      </c>
      <c r="S1239" s="32">
        <v>-3.7499999999999999E-3</v>
      </c>
      <c r="T1239" s="29">
        <v>0.30206</v>
      </c>
      <c r="U1239" s="29">
        <v>-9.2590000000000006E-2</v>
      </c>
      <c r="V1239" s="29">
        <v>0.58823999999999999</v>
      </c>
      <c r="W1239" s="29">
        <v>3.9219999999999998E-2</v>
      </c>
      <c r="X1239" s="30">
        <v>151.13</v>
      </c>
      <c r="Y1239" s="29">
        <v>0.23075999999999999</v>
      </c>
      <c r="Z1239" s="29">
        <v>0.24141000000000001</v>
      </c>
      <c r="AA1239" s="29">
        <v>0.78600000000000003</v>
      </c>
      <c r="AB1239" s="30">
        <v>2</v>
      </c>
      <c r="AC1239" s="29">
        <v>0.96774000000000004</v>
      </c>
    </row>
    <row r="1240" spans="1:49" x14ac:dyDescent="0.2">
      <c r="A1240" s="17" t="str">
        <f t="shared" si="28"/>
        <v>JHU-APL</v>
      </c>
      <c r="B1240" s="17" t="str">
        <f>IF(AND(OR(NOT(IsForecastDateRestricted),AND(D1240&gt;=StartDate,D1240&lt;=EndDate)),OR(NOT(IsTargetDateRestricted),AND(F1240&gt;=FirstTargetDate,F1240&lt;=EndTargetDate)),
OR(AND(Is1Week,E1240="1 wk ahead inc death"),AND(Is2Week,E1240="2 wk ahead inc death"),AND(Is3Week,E1240="3 wk ahead inc death"),AND(Is4Week,E1240="4 wk ahead inc death")),
OR(NOT(IsActiveModelsOnly),_xlfn.XLOOKUP(C1240,'Model Analyzer'!B$4:B$100,'Model Analyzer'!C$4:C$100))),EvalData!C1240,"NA")</f>
        <v>JHU-APL</v>
      </c>
      <c r="C1240" s="17" t="s">
        <v>52</v>
      </c>
      <c r="D1240" s="36" t="d">
        <v>2020-09-07</v>
      </c>
      <c r="E1240" s="17" t="s">
        <v>38</v>
      </c>
      <c r="F1240" s="36" t="d">
        <v>2020-10-03</v>
      </c>
      <c r="G1240" s="30">
        <v>7413</v>
      </c>
      <c r="H1240" s="32">
        <v>0.30199999999999999</v>
      </c>
      <c r="I1240" s="28">
        <v>0.35304999999999997</v>
      </c>
      <c r="J1240" s="28">
        <v>0.35304999999999997</v>
      </c>
      <c r="K1240" s="29">
        <v>0</v>
      </c>
      <c r="L1240" s="30">
        <v>31</v>
      </c>
      <c r="M1240" s="29">
        <v>0.11765</v>
      </c>
      <c r="N1240" s="30">
        <v>51</v>
      </c>
      <c r="O1240" s="30">
        <v>41.38</v>
      </c>
      <c r="P1240" s="30">
        <v>21058.93</v>
      </c>
      <c r="Q1240" s="30">
        <v>239.63</v>
      </c>
      <c r="R1240" s="38">
        <v>0.36562</v>
      </c>
      <c r="S1240" s="32">
        <v>0.45199</v>
      </c>
      <c r="T1240" s="29">
        <v>1.62144</v>
      </c>
      <c r="U1240" s="29">
        <v>0.77075000000000005</v>
      </c>
      <c r="V1240" s="29">
        <v>0.27450999999999998</v>
      </c>
      <c r="W1240" s="29">
        <v>0.43136999999999998</v>
      </c>
      <c r="X1240" s="30">
        <v>483.74</v>
      </c>
      <c r="Y1240" s="29">
        <v>1.25789</v>
      </c>
      <c r="Z1240" s="29">
        <v>0.57479999999999998</v>
      </c>
      <c r="AA1240" s="29">
        <v>3.6999999999999998E-2</v>
      </c>
      <c r="AB1240" s="30">
        <v>30</v>
      </c>
      <c r="AC1240" s="29">
        <v>6.4519999999999994E-2</v>
      </c>
      <c r="AD1240" s="30">
        <v>51</v>
      </c>
      <c r="AE1240" s="29">
        <v>0.45097999999999999</v>
      </c>
      <c r="AF1240" s="33">
        <v>2.2170000000000001</v>
      </c>
      <c r="AG1240" s="33">
        <v>2.3079999999999998</v>
      </c>
      <c r="AH1240" s="33">
        <v>2.4740000000000002</v>
      </c>
      <c r="AI1240" s="33">
        <v>3.5870000000000002</v>
      </c>
      <c r="AJ1240" s="33">
        <v>3.125</v>
      </c>
      <c r="AK1240" s="34">
        <v>3.8889999999999998</v>
      </c>
      <c r="AL1240" s="29">
        <v>1.9609999999999999E-2</v>
      </c>
      <c r="AM1240" s="29">
        <v>0</v>
      </c>
      <c r="AN1240" s="50">
        <v>175610</v>
      </c>
      <c r="AO1240" s="30">
        <v>725.9</v>
      </c>
      <c r="AP1240" s="29">
        <v>0.53356000000000003</v>
      </c>
      <c r="AQ1240" s="29">
        <v>1</v>
      </c>
      <c r="AR1240" s="29">
        <v>0.45400000000000001</v>
      </c>
      <c r="AS1240" s="54">
        <v>9</v>
      </c>
      <c r="AT1240" s="29">
        <v>0.72414000000000001</v>
      </c>
      <c r="AU1240" s="29">
        <v>0.47471999999999998</v>
      </c>
      <c r="AV1240" s="54">
        <v>22</v>
      </c>
      <c r="AW1240" s="29">
        <v>0.27585999999999999</v>
      </c>
    </row>
    <row r="1241" spans="1:49" x14ac:dyDescent="0.2">
      <c r="A1241" s="17" t="str">
        <f t="shared" si="28"/>
        <v>JHU-IDD</v>
      </c>
      <c r="B1241" s="17" t="str">
        <f>IF(AND(OR(NOT(IsForecastDateRestricted),AND(D1241&gt;=StartDate,D1241&lt;=EndDate)),OR(NOT(IsTargetDateRestricted),AND(F1241&gt;=FirstTargetDate,F1241&lt;=EndTargetDate)),
OR(AND(Is1Week,E1241="1 wk ahead inc death"),AND(Is2Week,E1241="2 wk ahead inc death"),AND(Is3Week,E1241="3 wk ahead inc death"),AND(Is4Week,E1241="4 wk ahead inc death")),
OR(NOT(IsActiveModelsOnly),_xlfn.XLOOKUP(C1241,'Model Analyzer'!B$4:B$100,'Model Analyzer'!C$4:C$100))),EvalData!C1241,"NA")</f>
        <v>JHU-IDD</v>
      </c>
      <c r="C1241" s="17" t="s">
        <v>53</v>
      </c>
      <c r="D1241" s="36" t="d">
        <v>2020-09-07</v>
      </c>
      <c r="E1241" s="17" t="s">
        <v>38</v>
      </c>
      <c r="F1241" s="36" t="d">
        <v>2020-10-03</v>
      </c>
      <c r="G1241" s="30">
        <v>4908</v>
      </c>
      <c r="H1241" s="32">
        <v>0.21</v>
      </c>
      <c r="I1241" s="28">
        <v>0.23375000000000001</v>
      </c>
      <c r="J1241" s="28">
        <v>0.23375000000000001</v>
      </c>
      <c r="K1241" s="29">
        <v>0.75</v>
      </c>
      <c r="L1241" s="30">
        <v>28</v>
      </c>
      <c r="M1241" s="29">
        <v>0.20588000000000001</v>
      </c>
      <c r="N1241" s="30">
        <v>51</v>
      </c>
      <c r="O1241" s="30">
        <v>24.18</v>
      </c>
      <c r="P1241" s="30">
        <v>4330.38</v>
      </c>
      <c r="Q1241" s="30">
        <v>122.18</v>
      </c>
      <c r="R1241" s="38">
        <v>0.30515999999999999</v>
      </c>
      <c r="S1241" s="32">
        <v>0.27028999999999997</v>
      </c>
      <c r="T1241" s="29">
        <v>1.0085599999999999</v>
      </c>
      <c r="U1241" s="29">
        <v>0.86882000000000004</v>
      </c>
      <c r="V1241" s="29">
        <v>0.31373000000000001</v>
      </c>
      <c r="W1241" s="29">
        <v>0.27450999999999998</v>
      </c>
      <c r="X1241" s="30">
        <v>197.03</v>
      </c>
      <c r="Y1241" s="29">
        <v>1.0043899999999999</v>
      </c>
      <c r="Z1241" s="29">
        <v>0.45365</v>
      </c>
      <c r="AA1241" s="29">
        <v>0.13700000000000001</v>
      </c>
      <c r="AB1241" s="30">
        <v>26</v>
      </c>
      <c r="AC1241" s="29">
        <v>0.19355</v>
      </c>
      <c r="AD1241" s="30">
        <v>51</v>
      </c>
      <c r="AE1241" s="29">
        <v>1</v>
      </c>
      <c r="AF1241" s="33">
        <v>2.6909999999999998</v>
      </c>
      <c r="AG1241" s="33">
        <v>3.78</v>
      </c>
      <c r="AH1241" s="33">
        <v>8.1050000000000004</v>
      </c>
      <c r="AI1241" s="33">
        <v>120.343</v>
      </c>
      <c r="AJ1241" s="33">
        <v>21.992999999999999</v>
      </c>
      <c r="AK1241" s="34">
        <v>302</v>
      </c>
      <c r="AL1241" s="29">
        <v>0.25490000000000002</v>
      </c>
      <c r="AM1241" s="29">
        <v>0.39216000000000001</v>
      </c>
      <c r="AN1241" s="50">
        <v>39952</v>
      </c>
      <c r="AO1241" s="30">
        <v>340.8</v>
      </c>
      <c r="AP1241" s="29">
        <v>0.25623000000000001</v>
      </c>
      <c r="AQ1241" s="29">
        <v>0.53493000000000002</v>
      </c>
      <c r="AR1241" s="29">
        <v>0.372</v>
      </c>
      <c r="AS1241" s="54">
        <v>14</v>
      </c>
      <c r="AT1241" s="29">
        <v>0.55171999999999999</v>
      </c>
      <c r="AU1241" s="29">
        <v>0.78371000000000002</v>
      </c>
      <c r="AV1241" s="54">
        <v>13</v>
      </c>
      <c r="AW1241" s="29">
        <v>0.58621000000000001</v>
      </c>
    </row>
    <row r="1242" spans="1:49" x14ac:dyDescent="0.2">
      <c r="A1242" s="17" t="str">
        <f t="shared" si="28"/>
        <v>Karlen</v>
      </c>
      <c r="B1242" s="17" t="str">
        <f>IF(AND(OR(NOT(IsForecastDateRestricted),AND(D1242&gt;=StartDate,D1242&lt;=EndDate)),OR(NOT(IsTargetDateRestricted),AND(F1242&gt;=FirstTargetDate,F1242&lt;=EndTargetDate)),
OR(AND(Is1Week,E1242="1 wk ahead inc death"),AND(Is2Week,E1242="2 wk ahead inc death"),AND(Is3Week,E1242="3 wk ahead inc death"),AND(Is4Week,E1242="4 wk ahead inc death")),
OR(NOT(IsActiveModelsOnly),_xlfn.XLOOKUP(C1242,'Model Analyzer'!B$4:B$100,'Model Analyzer'!C$4:C$100))),EvalData!C1242,"NA")</f>
        <v>Karlen</v>
      </c>
      <c r="C1242" s="17" t="s">
        <v>46</v>
      </c>
      <c r="D1242" s="36" t="d">
        <v>2020-09-07</v>
      </c>
      <c r="E1242" s="17" t="s">
        <v>38</v>
      </c>
      <c r="F1242" s="36" t="d">
        <v>2020-10-03</v>
      </c>
      <c r="G1242" s="30">
        <v>-1767</v>
      </c>
      <c r="H1242" s="32">
        <v>-8.7999999999999995E-2</v>
      </c>
      <c r="I1242" s="28">
        <v>-8.4150000000000003E-2</v>
      </c>
      <c r="J1242" s="28">
        <v>-9.1889999999999999E-2</v>
      </c>
      <c r="K1242" s="29">
        <v>0.9</v>
      </c>
      <c r="L1242" s="30">
        <v>15</v>
      </c>
      <c r="M1242" s="29">
        <v>0.58823999999999999</v>
      </c>
      <c r="N1242" s="30">
        <v>51</v>
      </c>
      <c r="O1242" s="30">
        <v>7.43</v>
      </c>
      <c r="P1242" s="30">
        <v>1898.64</v>
      </c>
      <c r="Q1242" s="30">
        <v>93.24</v>
      </c>
      <c r="R1242" s="38">
        <v>0.21437</v>
      </c>
      <c r="S1242" s="32">
        <v>-5.7910000000000003E-2</v>
      </c>
      <c r="T1242" s="29">
        <v>0.39193</v>
      </c>
      <c r="U1242" s="29">
        <v>-0.12203</v>
      </c>
      <c r="V1242" s="29">
        <v>0.49020000000000002</v>
      </c>
      <c r="W1242" s="29">
        <v>5.8819999999999997E-2</v>
      </c>
      <c r="X1242" s="30">
        <v>187.67</v>
      </c>
      <c r="Y1242" s="29">
        <v>0.28715000000000002</v>
      </c>
      <c r="Z1242" s="29">
        <v>0.29371999999999998</v>
      </c>
      <c r="AA1242" s="29">
        <v>0.629</v>
      </c>
      <c r="AB1242" s="30">
        <v>7</v>
      </c>
      <c r="AC1242" s="29">
        <v>0.80645</v>
      </c>
      <c r="AD1242" s="30">
        <v>51</v>
      </c>
      <c r="AE1242" s="29">
        <v>0.98038999999999998</v>
      </c>
      <c r="AF1242" s="33">
        <v>2.3359999999999999</v>
      </c>
      <c r="AG1242" s="33">
        <v>3.536</v>
      </c>
      <c r="AH1242" s="33">
        <v>5.3360000000000003</v>
      </c>
      <c r="AI1242" s="33">
        <v>31.280999999999999</v>
      </c>
      <c r="AJ1242" s="33">
        <v>11.364000000000001</v>
      </c>
      <c r="AK1242" s="34">
        <v>92</v>
      </c>
      <c r="AL1242" s="29">
        <v>0.33333000000000002</v>
      </c>
      <c r="AM1242" s="29">
        <v>0.27450999999999998</v>
      </c>
      <c r="AN1242" s="50">
        <v>31114</v>
      </c>
      <c r="AO1242" s="30">
        <v>142.30000000000001</v>
      </c>
      <c r="AP1242" s="29">
        <v>0.31501000000000001</v>
      </c>
      <c r="AQ1242" s="29">
        <v>0.65764</v>
      </c>
      <c r="AR1242" s="29">
        <v>0.39200000000000002</v>
      </c>
      <c r="AS1242" s="54">
        <v>12</v>
      </c>
      <c r="AT1242" s="29">
        <v>0.62068999999999996</v>
      </c>
      <c r="AU1242" s="29">
        <v>0.88278999999999996</v>
      </c>
      <c r="AV1242" s="54">
        <v>6</v>
      </c>
      <c r="AW1242" s="29">
        <v>0.82759000000000005</v>
      </c>
    </row>
    <row r="1243" spans="1:49" x14ac:dyDescent="0.2">
      <c r="A1243" s="17" t="str">
        <f t="shared" si="28"/>
        <v>LANL</v>
      </c>
      <c r="B1243" s="17" t="str">
        <f>IF(AND(OR(NOT(IsForecastDateRestricted),AND(D1243&gt;=StartDate,D1243&lt;=EndDate)),OR(NOT(IsTargetDateRestricted),AND(F1243&gt;=FirstTargetDate,F1243&lt;=EndTargetDate)),
OR(AND(Is1Week,E1243="1 wk ahead inc death"),AND(Is2Week,E1243="2 wk ahead inc death"),AND(Is3Week,E1243="3 wk ahead inc death"),AND(Is4Week,E1243="4 wk ahead inc death")),
OR(NOT(IsActiveModelsOnly),_xlfn.XLOOKUP(C1243,'Model Analyzer'!B$4:B$100,'Model Analyzer'!C$4:C$100))),EvalData!C1243,"NA")</f>
        <v>LANL</v>
      </c>
      <c r="C1243" s="17" t="s">
        <v>20</v>
      </c>
      <c r="D1243" s="36" t="d">
        <v>2020-09-07</v>
      </c>
      <c r="E1243" s="17" t="s">
        <v>38</v>
      </c>
      <c r="F1243" s="36" t="d">
        <v>2020-10-03</v>
      </c>
      <c r="G1243" s="30">
        <v>-8387</v>
      </c>
      <c r="H1243" s="32">
        <v>-0.51</v>
      </c>
      <c r="I1243" s="28">
        <v>-0.39944000000000002</v>
      </c>
      <c r="J1243" s="28">
        <v>-0.66510999999999998</v>
      </c>
      <c r="K1243" s="29">
        <v>0</v>
      </c>
      <c r="L1243" s="30">
        <v>33</v>
      </c>
      <c r="M1243" s="29">
        <v>5.8819999999999997E-2</v>
      </c>
      <c r="N1243" s="30">
        <v>51</v>
      </c>
      <c r="O1243" s="30">
        <v>28.28</v>
      </c>
      <c r="P1243" s="30">
        <v>2956.82</v>
      </c>
      <c r="Q1243" s="30">
        <v>138.37</v>
      </c>
      <c r="R1243" s="38">
        <v>0.40236</v>
      </c>
      <c r="S1243" s="32">
        <v>-0.45690999999999998</v>
      </c>
      <c r="T1243" s="29">
        <v>1.0398499999999999</v>
      </c>
      <c r="U1243" s="29">
        <v>-1.0177400000000001</v>
      </c>
      <c r="V1243" s="29">
        <v>0.23529</v>
      </c>
      <c r="W1243" s="29">
        <v>0.27450999999999998</v>
      </c>
      <c r="X1243" s="30">
        <v>264.33</v>
      </c>
      <c r="Y1243" s="29">
        <v>0.38094</v>
      </c>
      <c r="Z1243" s="29">
        <v>0.52163999999999999</v>
      </c>
      <c r="AA1243" s="29">
        <v>0.13</v>
      </c>
      <c r="AB1243" s="30">
        <v>27</v>
      </c>
      <c r="AC1243" s="29">
        <v>0.16128999999999999</v>
      </c>
      <c r="AD1243" s="30">
        <v>51</v>
      </c>
      <c r="AE1243" s="29">
        <v>0.98038999999999998</v>
      </c>
      <c r="AF1243" s="33">
        <v>8.7899999999999991</v>
      </c>
      <c r="AG1243" s="33">
        <v>11.867000000000001</v>
      </c>
      <c r="AH1243" s="33">
        <v>20.2</v>
      </c>
      <c r="AI1243" s="33">
        <v>48.988999999999997</v>
      </c>
      <c r="AJ1243" s="33">
        <v>66.832999999999998</v>
      </c>
      <c r="AK1243" s="34">
        <v>122</v>
      </c>
      <c r="AL1243" s="29">
        <v>0.21568999999999999</v>
      </c>
      <c r="AM1243" s="29">
        <v>0.76471</v>
      </c>
      <c r="AN1243" s="50">
        <v>36586</v>
      </c>
      <c r="AO1243" s="30">
        <v>140.80000000000001</v>
      </c>
      <c r="AP1243" s="29">
        <v>0.10269</v>
      </c>
      <c r="AQ1243" s="29">
        <v>0.21439</v>
      </c>
      <c r="AR1243" s="29">
        <v>0</v>
      </c>
      <c r="AS1243" s="54">
        <v>28</v>
      </c>
      <c r="AT1243" s="29">
        <v>6.8970000000000004E-2</v>
      </c>
      <c r="AU1243" s="29">
        <v>0.38280999999999998</v>
      </c>
      <c r="AV1243" s="54">
        <v>26</v>
      </c>
      <c r="AW1243" s="29">
        <v>0.13793</v>
      </c>
    </row>
    <row r="1244" spans="1:49" x14ac:dyDescent="0.2">
      <c r="A1244" s="17" t="str">
        <f t="shared" si="28"/>
        <v>LNQ</v>
      </c>
      <c r="B1244" s="17" t="str">
        <f>IF(AND(OR(NOT(IsForecastDateRestricted),AND(D1244&gt;=StartDate,D1244&lt;=EndDate)),OR(NOT(IsTargetDateRestricted),AND(F1244&gt;=FirstTargetDate,F1244&lt;=EndTargetDate)),
OR(AND(Is1Week,E1244="1 wk ahead inc death"),AND(Is2Week,E1244="2 wk ahead inc death"),AND(Is3Week,E1244="3 wk ahead inc death"),AND(Is4Week,E1244="4 wk ahead inc death")),
OR(NOT(IsActiveModelsOnly),_xlfn.XLOOKUP(C1244,'Model Analyzer'!B$4:B$100,'Model Analyzer'!C$4:C$100))),EvalData!C1244,"NA")</f>
        <v>LNQ</v>
      </c>
      <c r="C1244" s="17" t="s">
        <v>47</v>
      </c>
      <c r="D1244" s="36" t="d">
        <v>2020-09-07</v>
      </c>
      <c r="E1244" s="17" t="s">
        <v>38</v>
      </c>
      <c r="F1244" s="36" t="d">
        <v>2020-10-03</v>
      </c>
      <c r="G1244" s="30">
        <v>-206</v>
      </c>
      <c r="H1244" s="32">
        <v>-0.01</v>
      </c>
      <c r="I1244" s="28">
        <v>-9.8099999999999993E-3</v>
      </c>
      <c r="J1244" s="28">
        <v>-9.9100000000000004E-3</v>
      </c>
      <c r="K1244" s="29">
        <v>1</v>
      </c>
      <c r="L1244" s="30">
        <v>4</v>
      </c>
      <c r="M1244" s="29">
        <v>0.91176000000000001</v>
      </c>
      <c r="N1244" s="30">
        <v>51</v>
      </c>
      <c r="O1244" s="30">
        <v>34.950000000000003</v>
      </c>
      <c r="P1244" s="30">
        <v>1048.3800000000001</v>
      </c>
      <c r="Q1244" s="30">
        <v>71.61</v>
      </c>
      <c r="R1244" s="38">
        <v>0.25409999999999999</v>
      </c>
      <c r="S1244" s="32">
        <v>-0.13075999999999999</v>
      </c>
      <c r="T1244" s="29">
        <v>0.68047999999999997</v>
      </c>
      <c r="U1244" s="29">
        <v>-0.60341</v>
      </c>
      <c r="V1244" s="29">
        <v>0.50980000000000003</v>
      </c>
      <c r="W1244" s="29">
        <v>0.21568999999999999</v>
      </c>
      <c r="X1244" s="30">
        <v>136.74</v>
      </c>
      <c r="Y1244" s="29">
        <v>0.29693999999999998</v>
      </c>
      <c r="Z1244" s="29">
        <v>0.41466999999999998</v>
      </c>
      <c r="AA1244" s="29">
        <v>0.32300000000000001</v>
      </c>
      <c r="AB1244" s="30">
        <v>21</v>
      </c>
      <c r="AC1244" s="29">
        <v>0.35483999999999999</v>
      </c>
      <c r="AD1244" s="30">
        <v>51</v>
      </c>
      <c r="AE1244" s="29">
        <v>1</v>
      </c>
      <c r="AF1244" s="33">
        <v>12.103999999999999</v>
      </c>
      <c r="AG1244" s="33">
        <v>16.707000000000001</v>
      </c>
      <c r="AH1244" s="33">
        <v>38.636000000000003</v>
      </c>
      <c r="AI1244" s="33">
        <v>113.07</v>
      </c>
      <c r="AJ1244" s="33">
        <v>165</v>
      </c>
      <c r="AK1244" s="34">
        <v>285</v>
      </c>
      <c r="AL1244" s="29">
        <v>9.8040000000000002E-2</v>
      </c>
      <c r="AM1244" s="29">
        <v>0.90195999999999998</v>
      </c>
      <c r="AN1244" s="50">
        <v>46617</v>
      </c>
      <c r="AO1244" s="30">
        <v>220.9</v>
      </c>
      <c r="AP1244" s="29">
        <v>6.8809999999999996E-2</v>
      </c>
      <c r="AQ1244" s="29">
        <v>0.14363999999999999</v>
      </c>
      <c r="AR1244" s="29">
        <v>0</v>
      </c>
      <c r="AS1244" s="54">
        <v>28</v>
      </c>
      <c r="AT1244" s="29">
        <v>6.8970000000000004E-2</v>
      </c>
      <c r="AU1244" s="29">
        <v>0.26665</v>
      </c>
      <c r="AV1244" s="54">
        <v>28</v>
      </c>
      <c r="AW1244" s="29">
        <v>6.8970000000000004E-2</v>
      </c>
    </row>
    <row r="1245" spans="1:49" x14ac:dyDescent="0.2">
      <c r="A1245" s="17" t="str">
        <f t="shared" si="28"/>
        <v>LSHTM</v>
      </c>
      <c r="B1245" s="17" t="str">
        <f>IF(AND(OR(NOT(IsForecastDateRestricted),AND(D1245&gt;=StartDate,D1245&lt;=EndDate)),OR(NOT(IsTargetDateRestricted),AND(F1245&gt;=FirstTargetDate,F1245&lt;=EndTargetDate)),
OR(AND(Is1Week,E1245="1 wk ahead inc death"),AND(Is2Week,E1245="2 wk ahead inc death"),AND(Is3Week,E1245="3 wk ahead inc death"),AND(Is4Week,E1245="4 wk ahead inc death")),
OR(NOT(IsActiveModelsOnly),_xlfn.XLOOKUP(C1245,'Model Analyzer'!B$4:B$100,'Model Analyzer'!C$4:C$100))),EvalData!C1245,"NA")</f>
        <v>LSHTM</v>
      </c>
      <c r="C1245" s="17" t="s">
        <v>21</v>
      </c>
      <c r="D1245" s="36" t="d">
        <v>2020-09-07</v>
      </c>
      <c r="E1245" s="17" t="s">
        <v>38</v>
      </c>
      <c r="F1245" s="36" t="d">
        <v>2020-10-03</v>
      </c>
      <c r="G1245" s="30">
        <v>-935</v>
      </c>
      <c r="H1245" s="32">
        <v>-4.5999999999999999E-2</v>
      </c>
      <c r="I1245" s="28">
        <v>-4.453E-2</v>
      </c>
      <c r="J1245" s="28">
        <v>-4.6609999999999999E-2</v>
      </c>
      <c r="K1245" s="29">
        <v>1</v>
      </c>
      <c r="L1245" s="30">
        <v>7</v>
      </c>
      <c r="M1245" s="29">
        <v>0.82352999999999998</v>
      </c>
      <c r="N1245" s="30">
        <v>46</v>
      </c>
      <c r="O1245" s="30">
        <v>8.7200000000000006</v>
      </c>
      <c r="P1245" s="30">
        <v>1816.88</v>
      </c>
      <c r="Q1245" s="30">
        <v>113.11</v>
      </c>
      <c r="R1245" s="38">
        <v>0.20326</v>
      </c>
      <c r="S1245" s="32">
        <v>-4.9239999999999999E-2</v>
      </c>
      <c r="T1245" s="29">
        <v>0.44324999999999998</v>
      </c>
      <c r="U1245" s="29">
        <v>-0.22394</v>
      </c>
      <c r="V1245" s="29">
        <v>0.52173999999999998</v>
      </c>
      <c r="W1245" s="29">
        <v>0.13042999999999999</v>
      </c>
      <c r="X1245" s="30">
        <v>224.01</v>
      </c>
      <c r="Y1245" s="29">
        <v>0.26923999999999998</v>
      </c>
      <c r="Z1245" s="29">
        <v>0.30070999999999998</v>
      </c>
      <c r="AA1245" s="29">
        <v>0.48799999999999999</v>
      </c>
      <c r="AB1245" s="30">
        <v>13</v>
      </c>
      <c r="AC1245" s="29">
        <v>0.6129</v>
      </c>
      <c r="AD1245" s="30">
        <v>46</v>
      </c>
      <c r="AE1245" s="29">
        <v>1</v>
      </c>
      <c r="AF1245" s="33">
        <v>4.1479999999999997</v>
      </c>
      <c r="AG1245" s="33">
        <v>7.5369999999999999</v>
      </c>
      <c r="AH1245" s="33">
        <v>30.988</v>
      </c>
      <c r="AI1245" s="33">
        <v>204.28899999999999</v>
      </c>
      <c r="AJ1245" s="33">
        <v>124.511</v>
      </c>
      <c r="AK1245" s="34">
        <v>748</v>
      </c>
      <c r="AL1245" s="29">
        <v>0.21739</v>
      </c>
      <c r="AM1245" s="29">
        <v>0.65217000000000003</v>
      </c>
      <c r="AN1245" s="50">
        <v>54243</v>
      </c>
      <c r="AO1245" s="30">
        <v>168.7</v>
      </c>
      <c r="AP1245" s="29">
        <v>0.15201999999999999</v>
      </c>
      <c r="AQ1245" s="29">
        <v>0.31736999999999999</v>
      </c>
      <c r="AR1245" s="29">
        <v>0.124</v>
      </c>
      <c r="AS1245" s="54">
        <v>24</v>
      </c>
      <c r="AT1245" s="29">
        <v>0.2069</v>
      </c>
      <c r="AU1245" s="29">
        <v>0.48165999999999998</v>
      </c>
      <c r="AV1245" s="54">
        <v>21</v>
      </c>
      <c r="AW1245" s="29">
        <v>0.31034</v>
      </c>
    </row>
    <row r="1246" spans="1:49" x14ac:dyDescent="0.2">
      <c r="A1246" s="17" t="str">
        <f t="shared" si="28"/>
        <v>MIT-CovAlliance</v>
      </c>
      <c r="B1246" s="17" t="str">
        <f>IF(AND(OR(NOT(IsForecastDateRestricted),AND(D1246&gt;=StartDate,D1246&lt;=EndDate)),OR(NOT(IsTargetDateRestricted),AND(F1246&gt;=FirstTargetDate,F1246&lt;=EndTargetDate)),
OR(AND(Is1Week,E1246="1 wk ahead inc death"),AND(Is2Week,E1246="2 wk ahead inc death"),AND(Is3Week,E1246="3 wk ahead inc death"),AND(Is4Week,E1246="4 wk ahead inc death")),
OR(NOT(IsActiveModelsOnly),_xlfn.XLOOKUP(C1246,'Model Analyzer'!B$4:B$100,'Model Analyzer'!C$4:C$100))),EvalData!C1246,"NA")</f>
        <v>MIT-CovAlliance</v>
      </c>
      <c r="C1246" s="17" t="s">
        <v>22</v>
      </c>
      <c r="D1246" s="36" t="d">
        <v>2020-09-07</v>
      </c>
      <c r="E1246" s="17" t="s">
        <v>38</v>
      </c>
      <c r="F1246" s="36" t="d">
        <v>2020-10-03</v>
      </c>
      <c r="G1246" s="30">
        <v>3389</v>
      </c>
      <c r="H1246" s="32">
        <v>0.15</v>
      </c>
      <c r="I1246" s="28">
        <v>0.16139999999999999</v>
      </c>
      <c r="J1246" s="28">
        <v>0.16139999999999999</v>
      </c>
      <c r="K1246" s="29">
        <v>0.75</v>
      </c>
      <c r="L1246" s="30">
        <v>23</v>
      </c>
      <c r="M1246" s="29">
        <v>0.35293999999999998</v>
      </c>
      <c r="N1246" s="30">
        <v>51</v>
      </c>
      <c r="O1246" s="30">
        <v>19.309999999999999</v>
      </c>
      <c r="P1246" s="30">
        <v>5516.83</v>
      </c>
      <c r="Q1246" s="30">
        <v>151.96</v>
      </c>
      <c r="R1246" s="38">
        <v>0.27140999999999998</v>
      </c>
      <c r="S1246" s="32">
        <v>-1.6580000000000001E-2</v>
      </c>
      <c r="T1246" s="29">
        <v>0.75719999999999998</v>
      </c>
      <c r="U1246" s="29">
        <v>0.27350999999999998</v>
      </c>
      <c r="V1246" s="29">
        <v>0.33333000000000002</v>
      </c>
      <c r="W1246" s="29">
        <v>0.23529</v>
      </c>
      <c r="X1246" s="30">
        <v>351.85</v>
      </c>
      <c r="Y1246" s="29">
        <v>0.66613999999999995</v>
      </c>
      <c r="Z1246" s="29">
        <v>0.43692999999999999</v>
      </c>
      <c r="AA1246" s="29">
        <v>0.28699999999999998</v>
      </c>
      <c r="AB1246" s="30">
        <v>22</v>
      </c>
      <c r="AC1246" s="29">
        <v>0.32257999999999998</v>
      </c>
      <c r="AD1246" s="30">
        <v>51</v>
      </c>
      <c r="AE1246" s="29">
        <v>1</v>
      </c>
      <c r="AF1246" s="33">
        <v>22.475000000000001</v>
      </c>
      <c r="AG1246" s="33">
        <v>22.728999999999999</v>
      </c>
      <c r="AH1246" s="33">
        <v>23.393000000000001</v>
      </c>
      <c r="AI1246" s="33">
        <v>30.622</v>
      </c>
      <c r="AJ1246" s="33">
        <v>25.606000000000002</v>
      </c>
      <c r="AK1246" s="34">
        <v>43.555999999999997</v>
      </c>
      <c r="AL1246" s="29">
        <v>0</v>
      </c>
      <c r="AM1246" s="29">
        <v>1</v>
      </c>
      <c r="AN1246" s="50">
        <v>122145</v>
      </c>
      <c r="AO1246" s="30">
        <v>358.2</v>
      </c>
      <c r="AP1246" s="29">
        <v>7.3749999999999996E-2</v>
      </c>
      <c r="AQ1246" s="29">
        <v>0.15398000000000001</v>
      </c>
      <c r="AR1246" s="29">
        <v>0</v>
      </c>
      <c r="AS1246" s="54">
        <v>28</v>
      </c>
      <c r="AT1246" s="29">
        <v>6.8970000000000004E-2</v>
      </c>
      <c r="AU1246" s="29">
        <v>0.28423999999999999</v>
      </c>
      <c r="AV1246" s="54">
        <v>27</v>
      </c>
      <c r="AW1246" s="29">
        <v>0.10345</v>
      </c>
    </row>
    <row r="1247" spans="1:49" x14ac:dyDescent="0.2">
      <c r="A1247" s="17" t="str">
        <f t="shared" si="28"/>
        <v>MOBS</v>
      </c>
      <c r="B1247" s="17" t="str">
        <f>IF(AND(OR(NOT(IsForecastDateRestricted),AND(D1247&gt;=StartDate,D1247&lt;=EndDate)),OR(NOT(IsTargetDateRestricted),AND(F1247&gt;=FirstTargetDate,F1247&lt;=EndTargetDate)),
OR(AND(Is1Week,E1247="1 wk ahead inc death"),AND(Is2Week,E1247="2 wk ahead inc death"),AND(Is3Week,E1247="3 wk ahead inc death"),AND(Is4Week,E1247="4 wk ahead inc death")),
OR(NOT(IsActiveModelsOnly),_xlfn.XLOOKUP(C1247,'Model Analyzer'!B$4:B$100,'Model Analyzer'!C$4:C$100))),EvalData!C1247,"NA")</f>
        <v>MOBS</v>
      </c>
      <c r="C1247" s="17" t="s">
        <v>24</v>
      </c>
      <c r="D1247" s="36" t="d">
        <v>2020-09-07</v>
      </c>
      <c r="E1247" s="17" t="s">
        <v>38</v>
      </c>
      <c r="F1247" s="36" t="d">
        <v>2020-10-03</v>
      </c>
      <c r="G1247" s="30">
        <v>-1957</v>
      </c>
      <c r="H1247" s="32">
        <v>-9.8000000000000004E-2</v>
      </c>
      <c r="I1247" s="28">
        <v>-9.3200000000000005E-2</v>
      </c>
      <c r="J1247" s="28">
        <v>-0.10278</v>
      </c>
      <c r="K1247" s="29">
        <v>0.9</v>
      </c>
      <c r="L1247" s="30">
        <v>17</v>
      </c>
      <c r="M1247" s="29">
        <v>0.52941000000000005</v>
      </c>
      <c r="N1247" s="30">
        <v>50</v>
      </c>
      <c r="O1247" s="30">
        <v>9.35</v>
      </c>
      <c r="P1247" s="30">
        <v>2118.69</v>
      </c>
      <c r="Q1247" s="30">
        <v>105.22</v>
      </c>
      <c r="R1247" s="38">
        <v>0.24882000000000001</v>
      </c>
      <c r="S1247" s="32">
        <v>-8.9069999999999996E-2</v>
      </c>
      <c r="T1247" s="29">
        <v>0.46533999999999998</v>
      </c>
      <c r="U1247" s="29">
        <v>-0.12262000000000001</v>
      </c>
      <c r="V1247" s="29">
        <v>0.46</v>
      </c>
      <c r="W1247" s="29">
        <v>0.12</v>
      </c>
      <c r="X1247" s="30">
        <v>221.4</v>
      </c>
      <c r="Y1247" s="29">
        <v>0.33629999999999999</v>
      </c>
      <c r="Z1247" s="29">
        <v>0.33593000000000001</v>
      </c>
      <c r="AA1247" s="29">
        <v>0.47399999999999998</v>
      </c>
      <c r="AB1247" s="30">
        <v>14</v>
      </c>
      <c r="AC1247" s="29">
        <v>0.58065</v>
      </c>
      <c r="AD1247" s="30">
        <v>50</v>
      </c>
      <c r="AE1247" s="29">
        <v>0.94</v>
      </c>
      <c r="AF1247" s="33">
        <v>3.056</v>
      </c>
      <c r="AG1247" s="33">
        <v>6.5350000000000001</v>
      </c>
      <c r="AH1247" s="33">
        <v>14.456</v>
      </c>
      <c r="AI1247" s="33">
        <v>355.31299999999999</v>
      </c>
      <c r="AJ1247" s="33">
        <v>38.75</v>
      </c>
      <c r="AK1247" s="34">
        <v>393.4</v>
      </c>
      <c r="AL1247" s="29">
        <v>0.2</v>
      </c>
      <c r="AM1247" s="29">
        <v>0.62</v>
      </c>
      <c r="AN1247" s="50">
        <v>74092</v>
      </c>
      <c r="AO1247" s="30">
        <v>190.4</v>
      </c>
      <c r="AP1247" s="29">
        <v>0.19583</v>
      </c>
      <c r="AQ1247" s="29">
        <v>0.40882000000000002</v>
      </c>
      <c r="AR1247" s="29">
        <v>0.124</v>
      </c>
      <c r="AS1247" s="54">
        <v>24</v>
      </c>
      <c r="AT1247" s="29">
        <v>0.2069</v>
      </c>
      <c r="AU1247" s="29">
        <v>0.62744</v>
      </c>
      <c r="AV1247" s="54">
        <v>17</v>
      </c>
      <c r="AW1247" s="29">
        <v>0.44828000000000001</v>
      </c>
    </row>
    <row r="1248" spans="1:49" x14ac:dyDescent="0.2">
      <c r="A1248" s="17" t="str">
        <f t="shared" si="28"/>
        <v>NotreDame-Mobility</v>
      </c>
      <c r="B1248" s="17" t="str">
        <f>IF(AND(OR(NOT(IsForecastDateRestricted),AND(D1248&gt;=StartDate,D1248&lt;=EndDate)),OR(NOT(IsTargetDateRestricted),AND(F1248&gt;=FirstTargetDate,F1248&lt;=EndTargetDate)),
OR(AND(Is1Week,E1248="1 wk ahead inc death"),AND(Is2Week,E1248="2 wk ahead inc death"),AND(Is3Week,E1248="3 wk ahead inc death"),AND(Is4Week,E1248="4 wk ahead inc death")),
OR(NOT(IsActiveModelsOnly),_xlfn.XLOOKUP(C1248,'Model Analyzer'!B$4:B$100,'Model Analyzer'!C$4:C$100))),EvalData!C1248,"NA")</f>
        <v>NotreDame-Mobility</v>
      </c>
      <c r="C1248" s="17" t="s">
        <v>25</v>
      </c>
      <c r="D1248" s="36" t="d">
        <v>2020-09-07</v>
      </c>
      <c r="E1248" s="17" t="s">
        <v>38</v>
      </c>
      <c r="F1248" s="36" t="d">
        <v>2020-10-03</v>
      </c>
      <c r="G1248" s="30">
        <v>132</v>
      </c>
      <c r="H1248" s="32">
        <v>6.0000000000000001E-3</v>
      </c>
      <c r="I1248" s="28">
        <v>6.2899999999999996E-3</v>
      </c>
      <c r="J1248" s="28">
        <v>6.2899999999999996E-3</v>
      </c>
      <c r="K1248" s="29">
        <v>1</v>
      </c>
      <c r="L1248" s="30">
        <v>2</v>
      </c>
      <c r="M1248" s="29">
        <v>0.97058999999999995</v>
      </c>
      <c r="N1248" s="30">
        <v>51</v>
      </c>
      <c r="O1248" s="30">
        <v>11.7</v>
      </c>
      <c r="P1248" s="30">
        <v>4456.93</v>
      </c>
      <c r="Q1248" s="30">
        <v>135.88</v>
      </c>
      <c r="R1248" s="38">
        <v>0.25972000000000001</v>
      </c>
      <c r="S1248" s="32">
        <v>-0.10438</v>
      </c>
      <c r="T1248" s="29">
        <v>0.52903</v>
      </c>
      <c r="U1248" s="29">
        <v>-0.13458000000000001</v>
      </c>
      <c r="V1248" s="29">
        <v>0.35293999999999998</v>
      </c>
      <c r="W1248" s="29">
        <v>0.19608</v>
      </c>
      <c r="X1248" s="30">
        <v>229.2</v>
      </c>
      <c r="Y1248" s="29">
        <v>0.38224999999999998</v>
      </c>
      <c r="Z1248" s="29">
        <v>0.36223</v>
      </c>
      <c r="AA1248" s="29">
        <v>0.32300000000000001</v>
      </c>
      <c r="AB1248" s="30">
        <v>20</v>
      </c>
      <c r="AC1248" s="29">
        <v>0.3871</v>
      </c>
      <c r="AD1248" s="30">
        <v>51</v>
      </c>
      <c r="AE1248" s="29">
        <v>0.74509999999999998</v>
      </c>
      <c r="AF1248" s="33">
        <v>1.962</v>
      </c>
      <c r="AG1248" s="33">
        <v>2.5979999999999999</v>
      </c>
      <c r="AH1248" s="33">
        <v>3.593</v>
      </c>
      <c r="AI1248" s="33">
        <v>17.786000000000001</v>
      </c>
      <c r="AJ1248" s="33">
        <v>9.6229999999999993</v>
      </c>
      <c r="AK1248" s="34">
        <v>34</v>
      </c>
      <c r="AL1248" s="29">
        <v>0.15686</v>
      </c>
      <c r="AM1248" s="29">
        <v>0.23529</v>
      </c>
      <c r="AN1248" s="50">
        <v>90732</v>
      </c>
      <c r="AO1248" s="30">
        <v>234.7</v>
      </c>
      <c r="AP1248" s="29">
        <v>0.38584000000000002</v>
      </c>
      <c r="AQ1248" s="29">
        <v>0.80552000000000001</v>
      </c>
      <c r="AR1248" s="29">
        <v>0.372</v>
      </c>
      <c r="AS1248" s="54">
        <v>14</v>
      </c>
      <c r="AT1248" s="29">
        <v>0.55171999999999999</v>
      </c>
      <c r="AU1248" s="29">
        <v>0.74648999999999999</v>
      </c>
      <c r="AV1248" s="54">
        <v>14</v>
      </c>
      <c r="AW1248" s="29">
        <v>0.55171999999999999</v>
      </c>
    </row>
    <row r="1249" spans="1:49" x14ac:dyDescent="0.2">
      <c r="A1249" s="17" t="str">
        <f t="shared" si="28"/>
        <v>Oliver Wyman</v>
      </c>
      <c r="B1249" s="17" t="str">
        <f>IF(AND(OR(NOT(IsForecastDateRestricted),AND(D1249&gt;=StartDate,D1249&lt;=EndDate)),OR(NOT(IsTargetDateRestricted),AND(F1249&gt;=FirstTargetDate,F1249&lt;=EndTargetDate)),
OR(AND(Is1Week,E1249="1 wk ahead inc death"),AND(Is2Week,E1249="2 wk ahead inc death"),AND(Is3Week,E1249="3 wk ahead inc death"),AND(Is4Week,E1249="4 wk ahead inc death")),
OR(NOT(IsActiveModelsOnly),_xlfn.XLOOKUP(C1249,'Model Analyzer'!B$4:B$100,'Model Analyzer'!C$4:C$100))),EvalData!C1249,"NA")</f>
        <v>Oliver Wyman</v>
      </c>
      <c r="C1249" s="17" t="s">
        <v>26</v>
      </c>
      <c r="D1249" s="36" t="d">
        <v>2020-09-07</v>
      </c>
      <c r="E1249" s="17" t="s">
        <v>38</v>
      </c>
      <c r="F1249" s="36" t="d">
        <v>2020-10-03</v>
      </c>
      <c r="G1249" s="30">
        <v>-1040</v>
      </c>
      <c r="H1249" s="32">
        <v>-5.0999999999999997E-2</v>
      </c>
      <c r="I1249" s="28">
        <v>-4.9529999999999998E-2</v>
      </c>
      <c r="J1249" s="28">
        <v>-5.2109999999999997E-2</v>
      </c>
      <c r="K1249" s="29">
        <v>0.9</v>
      </c>
      <c r="L1249" s="30">
        <v>8</v>
      </c>
      <c r="M1249" s="29">
        <v>0.79412000000000005</v>
      </c>
      <c r="N1249" s="30">
        <v>51</v>
      </c>
      <c r="O1249" s="30">
        <v>6.61</v>
      </c>
      <c r="P1249" s="30">
        <v>1027.45</v>
      </c>
      <c r="Q1249" s="30">
        <v>71.12</v>
      </c>
      <c r="R1249" s="38">
        <v>0.17487</v>
      </c>
      <c r="S1249" s="32">
        <v>-1.1050000000000001E-2</v>
      </c>
      <c r="T1249" s="29">
        <v>0.34288000000000002</v>
      </c>
      <c r="U1249" s="29">
        <v>-0.10876</v>
      </c>
      <c r="V1249" s="29">
        <v>0.54901999999999995</v>
      </c>
      <c r="W1249" s="29">
        <v>3.9219999999999998E-2</v>
      </c>
      <c r="X1249" s="30">
        <v>135.34</v>
      </c>
      <c r="Y1249" s="29">
        <v>0.23644999999999999</v>
      </c>
      <c r="Z1249" s="29">
        <v>0.24918000000000001</v>
      </c>
      <c r="AA1249" s="29">
        <v>0.77800000000000002</v>
      </c>
      <c r="AB1249" s="30">
        <v>3</v>
      </c>
      <c r="AC1249" s="29">
        <v>0.93547999999999998</v>
      </c>
      <c r="AD1249" s="30">
        <v>51</v>
      </c>
      <c r="AE1249" s="29">
        <v>0.96077999999999997</v>
      </c>
      <c r="AF1249" s="33">
        <v>2.4060000000000001</v>
      </c>
      <c r="AG1249" s="33">
        <v>3.194</v>
      </c>
      <c r="AH1249" s="33">
        <v>4.12</v>
      </c>
      <c r="AI1249" s="33">
        <v>33.936</v>
      </c>
      <c r="AJ1249" s="33">
        <v>8.1470000000000002</v>
      </c>
      <c r="AK1249" s="34">
        <v>136</v>
      </c>
      <c r="AL1249" s="29">
        <v>0.23529</v>
      </c>
      <c r="AM1249" s="29">
        <v>0.23529</v>
      </c>
      <c r="AN1249" s="50">
        <v>31003</v>
      </c>
      <c r="AO1249" s="30">
        <v>112</v>
      </c>
      <c r="AP1249" s="29">
        <v>0.34686</v>
      </c>
      <c r="AQ1249" s="29">
        <v>0.72414000000000001</v>
      </c>
      <c r="AR1249" s="29">
        <v>0.51600000000000001</v>
      </c>
      <c r="AS1249" s="54">
        <v>6</v>
      </c>
      <c r="AT1249" s="29">
        <v>0.82759000000000005</v>
      </c>
      <c r="AU1249" s="29">
        <v>0.92390000000000005</v>
      </c>
      <c r="AV1249" s="54">
        <v>4</v>
      </c>
      <c r="AW1249" s="29">
        <v>0.89654999999999996</v>
      </c>
    </row>
    <row r="1250" spans="1:49" x14ac:dyDescent="0.2">
      <c r="A1250" s="17" t="str">
        <f t="shared" si="28"/>
        <v>PSI</v>
      </c>
      <c r="B1250" s="17" t="str">
        <f>IF(AND(OR(NOT(IsForecastDateRestricted),AND(D1250&gt;=StartDate,D1250&lt;=EndDate)),OR(NOT(IsTargetDateRestricted),AND(F1250&gt;=FirstTargetDate,F1250&lt;=EndTargetDate)),
OR(AND(Is1Week,E1250="1 wk ahead inc death"),AND(Is2Week,E1250="2 wk ahead inc death"),AND(Is3Week,E1250="3 wk ahead inc death"),AND(Is4Week,E1250="4 wk ahead inc death")),
OR(NOT(IsActiveModelsOnly),_xlfn.XLOOKUP(C1250,'Model Analyzer'!B$4:B$100,'Model Analyzer'!C$4:C$100))),EvalData!C1250,"NA")</f>
        <v>PSI</v>
      </c>
      <c r="C1250" s="17" t="s">
        <v>27</v>
      </c>
      <c r="D1250" s="36" t="d">
        <v>2020-09-07</v>
      </c>
      <c r="E1250" s="17" t="s">
        <v>38</v>
      </c>
      <c r="F1250" s="36" t="d">
        <v>2020-10-03</v>
      </c>
      <c r="G1250" s="30">
        <v>3692</v>
      </c>
      <c r="H1250" s="32">
        <v>0.16200000000000001</v>
      </c>
      <c r="I1250" s="28">
        <v>0.17582999999999999</v>
      </c>
      <c r="J1250" s="28">
        <v>0.17582999999999999</v>
      </c>
      <c r="K1250" s="29">
        <v>0.75</v>
      </c>
      <c r="L1250" s="30">
        <v>25</v>
      </c>
      <c r="M1250" s="29">
        <v>0.29411999999999999</v>
      </c>
      <c r="N1250" s="30">
        <v>51</v>
      </c>
      <c r="O1250" s="30">
        <v>43.7</v>
      </c>
      <c r="P1250" s="30">
        <v>10926.84</v>
      </c>
      <c r="Q1250" s="30">
        <v>190.69</v>
      </c>
      <c r="R1250" s="38">
        <v>0.43037999999999998</v>
      </c>
      <c r="S1250" s="32">
        <v>8.9800000000000005E-2</v>
      </c>
      <c r="T1250" s="29">
        <v>1.9488099999999999</v>
      </c>
      <c r="U1250" s="29">
        <v>-0.98392000000000002</v>
      </c>
      <c r="V1250" s="29">
        <v>0.29411999999999999</v>
      </c>
      <c r="W1250" s="29">
        <v>0.39216000000000001</v>
      </c>
      <c r="X1250" s="30">
        <v>402.02</v>
      </c>
      <c r="Y1250" s="29">
        <v>0.67430000000000001</v>
      </c>
      <c r="Z1250" s="29">
        <v>0.56335000000000002</v>
      </c>
      <c r="AA1250" s="29">
        <v>9.0999999999999998E-2</v>
      </c>
      <c r="AB1250" s="30">
        <v>28</v>
      </c>
      <c r="AC1250" s="29">
        <v>0.12903000000000001</v>
      </c>
      <c r="AD1250" s="30">
        <v>51</v>
      </c>
      <c r="AE1250" s="29">
        <v>0.45097999999999999</v>
      </c>
      <c r="AF1250" s="33">
        <v>1.3169999999999999</v>
      </c>
      <c r="AG1250" s="33">
        <v>1.4450000000000001</v>
      </c>
      <c r="AH1250" s="33">
        <v>1.831</v>
      </c>
      <c r="AI1250" s="33">
        <v>17.483000000000001</v>
      </c>
      <c r="AJ1250" s="33">
        <v>5.5789999999999997</v>
      </c>
      <c r="AK1250" s="34">
        <v>28</v>
      </c>
      <c r="AL1250" s="29">
        <v>5.8819999999999997E-2</v>
      </c>
      <c r="AM1250" s="29">
        <v>9.8040000000000002E-2</v>
      </c>
      <c r="AN1250" s="50">
        <v>242575</v>
      </c>
      <c r="AO1250" s="30">
        <v>632.6</v>
      </c>
      <c r="AP1250" s="29">
        <v>0.56899999999999995</v>
      </c>
      <c r="AQ1250" s="29">
        <v>1</v>
      </c>
      <c r="AR1250" s="29">
        <v>0.31</v>
      </c>
      <c r="AS1250" s="54">
        <v>17</v>
      </c>
      <c r="AT1250" s="29">
        <v>0.44828000000000001</v>
      </c>
      <c r="AU1250" s="29">
        <v>0.47471999999999998</v>
      </c>
      <c r="AV1250" s="54">
        <v>22</v>
      </c>
      <c r="AW1250" s="29">
        <v>0.27585999999999999</v>
      </c>
    </row>
    <row r="1251" spans="1:49" x14ac:dyDescent="0.2">
      <c r="A1251" s="17" t="str">
        <f t="shared" si="28"/>
        <v>QJHong</v>
      </c>
      <c r="B1251" s="17" t="str">
        <f>IF(AND(OR(NOT(IsForecastDateRestricted),AND(D1251&gt;=StartDate,D1251&lt;=EndDate)),OR(NOT(IsTargetDateRestricted),AND(F1251&gt;=FirstTargetDate,F1251&lt;=EndTargetDate)),
OR(AND(Is1Week,E1251="1 wk ahead inc death"),AND(Is2Week,E1251="2 wk ahead inc death"),AND(Is3Week,E1251="3 wk ahead inc death"),AND(Is4Week,E1251="4 wk ahead inc death")),
OR(NOT(IsActiveModelsOnly),_xlfn.XLOOKUP(C1251,'Model Analyzer'!B$4:B$100,'Model Analyzer'!C$4:C$100))),EvalData!C1251,"NA")</f>
        <v>QJHong</v>
      </c>
      <c r="C1251" s="17" t="s">
        <v>28</v>
      </c>
      <c r="D1251" s="36" t="d">
        <v>2020-09-07</v>
      </c>
      <c r="E1251" s="17" t="s">
        <v>38</v>
      </c>
      <c r="F1251" s="36" t="d">
        <v>2020-10-03</v>
      </c>
      <c r="G1251" s="30">
        <v>-1156</v>
      </c>
      <c r="H1251" s="32">
        <v>-5.7000000000000002E-2</v>
      </c>
      <c r="I1251" s="28">
        <v>-5.5059999999999998E-2</v>
      </c>
      <c r="J1251" s="28">
        <v>-5.8259999999999999E-2</v>
      </c>
      <c r="K1251" s="29">
        <v>0.9</v>
      </c>
      <c r="L1251" s="30">
        <v>10</v>
      </c>
      <c r="M1251" s="29">
        <v>0.73529</v>
      </c>
      <c r="O1251" s="30"/>
      <c r="P1251" s="30"/>
      <c r="Q1251" s="30"/>
      <c r="R1251" s="38"/>
    </row>
    <row r="1252" spans="1:49" x14ac:dyDescent="0.2">
      <c r="A1252" s="17" t="str">
        <f t="shared" si="28"/>
        <v>RPI-UW</v>
      </c>
      <c r="B1252" s="17" t="str">
        <f>IF(AND(OR(NOT(IsForecastDateRestricted),AND(D1252&gt;=StartDate,D1252&lt;=EndDate)),OR(NOT(IsTargetDateRestricted),AND(F1252&gt;=FirstTargetDate,F1252&lt;=EndTargetDate)),
OR(AND(Is1Week,E1252="1 wk ahead inc death"),AND(Is2Week,E1252="2 wk ahead inc death"),AND(Is3Week,E1252="3 wk ahead inc death"),AND(Is4Week,E1252="4 wk ahead inc death")),
OR(NOT(IsActiveModelsOnly),_xlfn.XLOOKUP(C1252,'Model Analyzer'!B$4:B$100,'Model Analyzer'!C$4:C$100))),EvalData!C1252,"NA")</f>
        <v>RPI-UW</v>
      </c>
      <c r="C1252" s="17" t="s">
        <v>49</v>
      </c>
      <c r="D1252" s="36" t="d">
        <v>2020-09-07</v>
      </c>
      <c r="E1252" s="17" t="s">
        <v>38</v>
      </c>
      <c r="F1252" s="36" t="d">
        <v>2020-10-03</v>
      </c>
      <c r="G1252" s="30">
        <v>3321</v>
      </c>
      <c r="H1252" s="32">
        <v>0.14699999999999999</v>
      </c>
      <c r="I1252" s="28">
        <v>0.15817000000000001</v>
      </c>
      <c r="J1252" s="28">
        <v>0.15817000000000001</v>
      </c>
      <c r="K1252" s="29">
        <v>0.75</v>
      </c>
      <c r="L1252" s="30">
        <v>22</v>
      </c>
      <c r="M1252" s="29">
        <v>0.38235000000000002</v>
      </c>
      <c r="N1252" s="30">
        <v>30</v>
      </c>
      <c r="O1252" s="30">
        <v>9.65</v>
      </c>
      <c r="P1252" s="30">
        <v>4439.01</v>
      </c>
      <c r="Q1252" s="30">
        <v>252.23</v>
      </c>
      <c r="R1252" s="38">
        <v>0.314</v>
      </c>
      <c r="S1252" s="32">
        <v>1.235E-2</v>
      </c>
      <c r="T1252" s="29">
        <v>0.68301999999999996</v>
      </c>
      <c r="U1252" s="29">
        <v>-0.23696999999999999</v>
      </c>
      <c r="V1252" s="29">
        <v>0.3</v>
      </c>
      <c r="W1252" s="29">
        <v>0.2</v>
      </c>
      <c r="X1252" s="30">
        <v>447.98</v>
      </c>
      <c r="Y1252" s="29">
        <v>0.41239999999999999</v>
      </c>
      <c r="Z1252" s="29">
        <v>0.41918</v>
      </c>
      <c r="AA1252" s="29">
        <v>0.182</v>
      </c>
      <c r="AB1252" s="30">
        <v>25</v>
      </c>
      <c r="AC1252" s="29">
        <v>0.22581000000000001</v>
      </c>
      <c r="AD1252" s="30">
        <v>30</v>
      </c>
      <c r="AE1252" s="29">
        <v>0.8</v>
      </c>
      <c r="AF1252" s="33">
        <v>2.3719999999999999</v>
      </c>
      <c r="AG1252" s="33">
        <v>2.88</v>
      </c>
      <c r="AH1252" s="33">
        <v>5.1909999999999998</v>
      </c>
      <c r="AI1252" s="33">
        <v>124.398</v>
      </c>
      <c r="AJ1252" s="33">
        <v>17.818000000000001</v>
      </c>
      <c r="AK1252" s="34">
        <v>58.5</v>
      </c>
      <c r="AL1252" s="29">
        <v>0.23333000000000001</v>
      </c>
      <c r="AM1252" s="29">
        <v>0.23333000000000001</v>
      </c>
      <c r="AN1252" s="50">
        <v>37171</v>
      </c>
      <c r="AO1252" s="30">
        <v>66.400000000000006</v>
      </c>
      <c r="AP1252" s="29">
        <v>0.31624999999999998</v>
      </c>
      <c r="AQ1252" s="29">
        <v>0.66024000000000005</v>
      </c>
      <c r="AR1252" s="29">
        <v>0.20599999999999999</v>
      </c>
      <c r="AS1252" s="54">
        <v>22</v>
      </c>
      <c r="AT1252" s="29">
        <v>0.27585999999999999</v>
      </c>
      <c r="AU1252" s="29">
        <v>0.42745</v>
      </c>
      <c r="AV1252" s="54">
        <v>24</v>
      </c>
      <c r="AW1252" s="29">
        <v>0.2069</v>
      </c>
    </row>
    <row r="1253" spans="1:49" x14ac:dyDescent="0.2">
      <c r="A1253" s="17" t="str">
        <f t="shared" si="28"/>
        <v>STH</v>
      </c>
      <c r="B1253" s="17" t="str">
        <f>IF(AND(OR(NOT(IsForecastDateRestricted),AND(D1253&gt;=StartDate,D1253&lt;=EndDate)),OR(NOT(IsTargetDateRestricted),AND(F1253&gt;=FirstTargetDate,F1253&lt;=EndTargetDate)),
OR(AND(Is1Week,E1253="1 wk ahead inc death"),AND(Is2Week,E1253="2 wk ahead inc death"),AND(Is3Week,E1253="3 wk ahead inc death"),AND(Is4Week,E1253="4 wk ahead inc death")),
OR(NOT(IsActiveModelsOnly),_xlfn.XLOOKUP(C1253,'Model Analyzer'!B$4:B$100,'Model Analyzer'!C$4:C$100))),EvalData!C1253,"NA")</f>
        <v>STH</v>
      </c>
      <c r="C1253" s="17" t="s">
        <v>42</v>
      </c>
      <c r="D1253" s="36" t="d">
        <v>2020-09-07</v>
      </c>
      <c r="E1253" s="17" t="s">
        <v>38</v>
      </c>
      <c r="F1253" s="36" t="d">
        <v>2020-10-03</v>
      </c>
      <c r="G1253" s="30">
        <v>-12955</v>
      </c>
      <c r="H1253" s="32">
        <v>-0.96</v>
      </c>
      <c r="I1253" s="28">
        <v>-0.61699000000000004</v>
      </c>
      <c r="J1253" s="28">
        <v>-1.6109199999999999</v>
      </c>
      <c r="K1253" s="29">
        <v>0</v>
      </c>
      <c r="L1253" s="30">
        <v>35</v>
      </c>
      <c r="M1253" s="29">
        <v>0</v>
      </c>
      <c r="O1253" s="30"/>
      <c r="P1253" s="30"/>
      <c r="Q1253" s="30"/>
      <c r="R1253" s="38"/>
    </row>
    <row r="1254" spans="1:49" x14ac:dyDescent="0.2">
      <c r="A1254" s="17" t="str">
        <f t="shared" si="28"/>
        <v>UA</v>
      </c>
      <c r="B1254" s="17" t="str">
        <f>IF(AND(OR(NOT(IsForecastDateRestricted),AND(D1254&gt;=StartDate,D1254&lt;=EndDate)),OR(NOT(IsTargetDateRestricted),AND(F1254&gt;=FirstTargetDate,F1254&lt;=EndTargetDate)),
OR(AND(Is1Week,E1254="1 wk ahead inc death"),AND(Is2Week,E1254="2 wk ahead inc death"),AND(Is3Week,E1254="3 wk ahead inc death"),AND(Is4Week,E1254="4 wk ahead inc death")),
OR(NOT(IsActiveModelsOnly),_xlfn.XLOOKUP(C1254,'Model Analyzer'!B$4:B$100,'Model Analyzer'!C$4:C$100))),EvalData!C1254,"NA")</f>
        <v>UA</v>
      </c>
      <c r="C1254" s="17" t="s">
        <v>29</v>
      </c>
      <c r="D1254" s="36" t="d">
        <v>2020-09-07</v>
      </c>
      <c r="E1254" s="17" t="s">
        <v>38</v>
      </c>
      <c r="F1254" s="36" t="d">
        <v>2020-10-03</v>
      </c>
      <c r="G1254" s="30">
        <v>4185</v>
      </c>
      <c r="H1254" s="32">
        <v>0.182</v>
      </c>
      <c r="I1254" s="28">
        <v>0.19930999999999999</v>
      </c>
      <c r="J1254" s="28">
        <v>0.19930999999999999</v>
      </c>
      <c r="K1254" s="29">
        <v>0.75</v>
      </c>
      <c r="L1254" s="30">
        <v>27</v>
      </c>
      <c r="M1254" s="29">
        <v>0.23529</v>
      </c>
      <c r="N1254" s="30">
        <v>51</v>
      </c>
      <c r="O1254" s="30">
        <v>9.44</v>
      </c>
      <c r="P1254" s="30">
        <v>4392.45</v>
      </c>
      <c r="Q1254" s="30">
        <v>161.02000000000001</v>
      </c>
      <c r="R1254" s="38">
        <v>0.24110999999999999</v>
      </c>
      <c r="S1254" s="32">
        <v>0.14796999999999999</v>
      </c>
      <c r="T1254" s="29">
        <v>0.46181</v>
      </c>
      <c r="U1254" s="29">
        <v>2.554E-2</v>
      </c>
      <c r="V1254" s="29">
        <v>0.39216000000000001</v>
      </c>
      <c r="W1254" s="29">
        <v>7.843E-2</v>
      </c>
      <c r="X1254" s="30">
        <v>351.85</v>
      </c>
      <c r="Y1254" s="29">
        <v>0.36853999999999998</v>
      </c>
      <c r="Z1254" s="29">
        <v>0.35449999999999998</v>
      </c>
      <c r="AA1254" s="29">
        <v>0.374</v>
      </c>
      <c r="AB1254" s="30">
        <v>18</v>
      </c>
      <c r="AC1254" s="29">
        <v>0.45161000000000001</v>
      </c>
      <c r="AD1254" s="30">
        <v>51</v>
      </c>
      <c r="AE1254" s="29">
        <v>0.96077999999999997</v>
      </c>
      <c r="AF1254" s="33">
        <v>2.246</v>
      </c>
      <c r="AG1254" s="33">
        <v>3.0880000000000001</v>
      </c>
      <c r="AH1254" s="33">
        <v>4.5049999999999999</v>
      </c>
      <c r="AI1254" s="33">
        <v>7.8140000000000001</v>
      </c>
      <c r="AJ1254" s="33">
        <v>7.3769999999999998</v>
      </c>
      <c r="AK1254" s="34">
        <v>17.667000000000002</v>
      </c>
      <c r="AL1254" s="29">
        <v>0.29411999999999999</v>
      </c>
      <c r="AM1254" s="29">
        <v>0.19608</v>
      </c>
      <c r="AN1254" s="50">
        <v>36220</v>
      </c>
      <c r="AO1254" s="30">
        <v>124.1</v>
      </c>
      <c r="AP1254" s="29">
        <v>0.35725000000000001</v>
      </c>
      <c r="AQ1254" s="29">
        <v>0.74582000000000004</v>
      </c>
      <c r="AR1254" s="29">
        <v>0.495</v>
      </c>
      <c r="AS1254" s="54">
        <v>8</v>
      </c>
      <c r="AT1254" s="29">
        <v>0.75861999999999996</v>
      </c>
      <c r="AU1254" s="29">
        <v>0.93539000000000005</v>
      </c>
      <c r="AV1254" s="54">
        <v>3</v>
      </c>
      <c r="AW1254" s="29">
        <v>0.93103000000000002</v>
      </c>
    </row>
    <row r="1255" spans="1:49" x14ac:dyDescent="0.2">
      <c r="A1255" s="17" t="str">
        <f t="shared" si="28"/>
        <v>UCLA</v>
      </c>
      <c r="B1255" s="17" t="str">
        <f>IF(AND(OR(NOT(IsForecastDateRestricted),AND(D1255&gt;=StartDate,D1255&lt;=EndDate)),OR(NOT(IsTargetDateRestricted),AND(F1255&gt;=FirstTargetDate,F1255&lt;=EndTargetDate)),
OR(AND(Is1Week,E1255="1 wk ahead inc death"),AND(Is2Week,E1255="2 wk ahead inc death"),AND(Is3Week,E1255="3 wk ahead inc death"),AND(Is4Week,E1255="4 wk ahead inc death")),
OR(NOT(IsActiveModelsOnly),_xlfn.XLOOKUP(C1255,'Model Analyzer'!B$4:B$100,'Model Analyzer'!C$4:C$100))),EvalData!C1255,"NA")</f>
        <v>UCLA</v>
      </c>
      <c r="C1255" s="17" t="s">
        <v>30</v>
      </c>
      <c r="D1255" s="36" t="d">
        <v>2020-09-07</v>
      </c>
      <c r="E1255" s="17" t="s">
        <v>38</v>
      </c>
      <c r="F1255" s="36" t="d">
        <v>2020-10-03</v>
      </c>
      <c r="G1255" s="30">
        <v>-1312</v>
      </c>
      <c r="H1255" s="32">
        <v>-6.5000000000000002E-2</v>
      </c>
      <c r="I1255" s="28">
        <v>-6.2489999999999997E-2</v>
      </c>
      <c r="J1255" s="28">
        <v>-6.6650000000000001E-2</v>
      </c>
      <c r="K1255" s="29">
        <v>0.9</v>
      </c>
      <c r="L1255" s="30">
        <v>13</v>
      </c>
      <c r="M1255" s="29">
        <v>0.64705999999999997</v>
      </c>
      <c r="N1255" s="30">
        <v>51</v>
      </c>
      <c r="O1255" s="30">
        <v>8.65</v>
      </c>
      <c r="P1255" s="30">
        <v>1584.12</v>
      </c>
      <c r="Q1255" s="30">
        <v>91.92</v>
      </c>
      <c r="R1255" s="38">
        <v>0.20829</v>
      </c>
      <c r="S1255" s="32">
        <v>-0.10536</v>
      </c>
      <c r="T1255" s="29">
        <v>0.42125000000000001</v>
      </c>
      <c r="U1255" s="29">
        <v>-0.26130999999999999</v>
      </c>
      <c r="V1255" s="29">
        <v>0.47059000000000001</v>
      </c>
      <c r="W1255" s="29">
        <v>0.11765</v>
      </c>
      <c r="X1255" s="30">
        <v>164.56</v>
      </c>
      <c r="Y1255" s="29">
        <v>0.26268999999999998</v>
      </c>
      <c r="Z1255" s="29">
        <v>0.3024</v>
      </c>
      <c r="AA1255" s="29">
        <v>0.56299999999999994</v>
      </c>
      <c r="AB1255" s="30">
        <v>11</v>
      </c>
      <c r="AC1255" s="29">
        <v>0.67742000000000002</v>
      </c>
      <c r="AD1255" s="30">
        <v>51</v>
      </c>
      <c r="AE1255" s="29">
        <v>0.37254999999999999</v>
      </c>
      <c r="AF1255" s="33">
        <v>1.1559999999999999</v>
      </c>
      <c r="AG1255" s="33">
        <v>1.198</v>
      </c>
      <c r="AH1255" s="33">
        <v>1.292</v>
      </c>
      <c r="AI1255" s="33">
        <v>5.6219999999999999</v>
      </c>
      <c r="AJ1255" s="33">
        <v>1.496</v>
      </c>
      <c r="AK1255" s="34">
        <v>1.7989999999999999</v>
      </c>
      <c r="AL1255" s="29">
        <v>0</v>
      </c>
      <c r="AM1255" s="29">
        <v>3.9219999999999998E-2</v>
      </c>
      <c r="AN1255" s="50">
        <v>116899</v>
      </c>
      <c r="AO1255" s="30">
        <v>379.4</v>
      </c>
      <c r="AP1255" s="29">
        <v>0.80906999999999996</v>
      </c>
      <c r="AQ1255" s="29">
        <v>1</v>
      </c>
      <c r="AR1255" s="29">
        <v>0.35099999999999998</v>
      </c>
      <c r="AS1255" s="54">
        <v>16</v>
      </c>
      <c r="AT1255" s="29">
        <v>0.48276000000000002</v>
      </c>
      <c r="AU1255" s="29">
        <v>0.39216000000000001</v>
      </c>
      <c r="AV1255" s="54">
        <v>25</v>
      </c>
      <c r="AW1255" s="29">
        <v>0.17241000000000001</v>
      </c>
    </row>
    <row r="1256" spans="1:49" x14ac:dyDescent="0.2">
      <c r="A1256" s="17" t="str">
        <f t="shared" si="28"/>
        <v>UCM</v>
      </c>
      <c r="B1256" s="17" t="str">
        <f>IF(AND(OR(NOT(IsForecastDateRestricted),AND(D1256&gt;=StartDate,D1256&lt;=EndDate)),OR(NOT(IsTargetDateRestricted),AND(F1256&gt;=FirstTargetDate,F1256&lt;=EndTargetDate)),
OR(AND(Is1Week,E1256="1 wk ahead inc death"),AND(Is2Week,E1256="2 wk ahead inc death"),AND(Is3Week,E1256="3 wk ahead inc death"),AND(Is4Week,E1256="4 wk ahead inc death")),
OR(NOT(IsActiveModelsOnly),_xlfn.XLOOKUP(C1256,'Model Analyzer'!B$4:B$100,'Model Analyzer'!C$4:C$100))),EvalData!C1256,"NA")</f>
        <v>UCM</v>
      </c>
      <c r="C1256" s="17" t="s">
        <v>48</v>
      </c>
      <c r="D1256" s="36" t="d">
        <v>2020-09-07</v>
      </c>
      <c r="E1256" s="17" t="s">
        <v>38</v>
      </c>
      <c r="F1256" s="36" t="d">
        <v>2020-10-03</v>
      </c>
      <c r="G1256" s="30">
        <v>-3296</v>
      </c>
      <c r="H1256" s="32">
        <v>-0.17100000000000001</v>
      </c>
      <c r="I1256" s="28">
        <v>-0.15697</v>
      </c>
      <c r="J1256" s="28">
        <v>-0.1862</v>
      </c>
      <c r="K1256" s="29">
        <v>0.75</v>
      </c>
      <c r="L1256" s="30">
        <v>26</v>
      </c>
      <c r="M1256" s="29">
        <v>0.26471</v>
      </c>
      <c r="O1256" s="30"/>
      <c r="P1256" s="30"/>
      <c r="Q1256" s="30"/>
      <c r="R1256" s="38"/>
    </row>
    <row r="1257" spans="1:49" x14ac:dyDescent="0.2">
      <c r="A1257" s="17" t="str">
        <f t="shared" si="28"/>
        <v>UCSD-NEU</v>
      </c>
      <c r="B1257" s="17" t="str">
        <f>IF(AND(OR(NOT(IsForecastDateRestricted),AND(D1257&gt;=StartDate,D1257&lt;=EndDate)),OR(NOT(IsTargetDateRestricted),AND(F1257&gt;=FirstTargetDate,F1257&lt;=EndTargetDate)),
OR(AND(Is1Week,E1257="1 wk ahead inc death"),AND(Is2Week,E1257="2 wk ahead inc death"),AND(Is3Week,E1257="3 wk ahead inc death"),AND(Is4Week,E1257="4 wk ahead inc death")),
OR(NOT(IsActiveModelsOnly),_xlfn.XLOOKUP(C1257,'Model Analyzer'!B$4:B$100,'Model Analyzer'!C$4:C$100))),EvalData!C1257,"NA")</f>
        <v>UCSD-NEU</v>
      </c>
      <c r="C1257" s="17" t="s">
        <v>54</v>
      </c>
      <c r="D1257" s="36" t="d">
        <v>2020-09-07</v>
      </c>
      <c r="E1257" s="17" t="s">
        <v>38</v>
      </c>
      <c r="F1257" s="36" t="d">
        <v>2020-10-03</v>
      </c>
      <c r="G1257" s="30">
        <v>-2732</v>
      </c>
      <c r="H1257" s="32">
        <v>-0.13900000000000001</v>
      </c>
      <c r="I1257" s="28">
        <v>-0.13011</v>
      </c>
      <c r="J1257" s="28">
        <v>-0.14957999999999999</v>
      </c>
      <c r="K1257" s="29">
        <v>0.75</v>
      </c>
      <c r="L1257" s="30">
        <v>21</v>
      </c>
      <c r="M1257" s="29">
        <v>0.41176000000000001</v>
      </c>
      <c r="N1257" s="30">
        <v>50</v>
      </c>
      <c r="O1257" s="30">
        <v>26.65</v>
      </c>
      <c r="P1257" s="30">
        <v>2432.92</v>
      </c>
      <c r="Q1257" s="30">
        <v>103.86</v>
      </c>
      <c r="R1257" s="38">
        <v>0.19588</v>
      </c>
      <c r="S1257" s="32">
        <v>-3.2870000000000003E-2</v>
      </c>
      <c r="T1257" s="29">
        <v>1.03346</v>
      </c>
      <c r="U1257" s="29">
        <v>-0.14380000000000001</v>
      </c>
      <c r="V1257" s="29">
        <v>0.44</v>
      </c>
      <c r="W1257" s="29">
        <v>0.2</v>
      </c>
      <c r="X1257" s="30">
        <v>230.35</v>
      </c>
      <c r="Y1257" s="29">
        <v>0.63036999999999999</v>
      </c>
      <c r="Z1257" s="29">
        <v>0.40477999999999997</v>
      </c>
      <c r="AA1257" s="29">
        <v>0.39300000000000002</v>
      </c>
      <c r="AB1257" s="30">
        <v>17</v>
      </c>
      <c r="AC1257" s="29">
        <v>0.48387000000000002</v>
      </c>
      <c r="AD1257" s="30">
        <v>50</v>
      </c>
      <c r="AE1257" s="29">
        <v>0.86</v>
      </c>
      <c r="AF1257" s="33">
        <v>1.5229999999999999</v>
      </c>
      <c r="AG1257" s="33">
        <v>2.2440000000000002</v>
      </c>
      <c r="AH1257" s="33">
        <v>3.6579999999999999</v>
      </c>
      <c r="AI1257" s="33">
        <v>79.674000000000007</v>
      </c>
      <c r="AJ1257" s="33">
        <v>62.667000000000002</v>
      </c>
      <c r="AK1257" s="34">
        <v>308.39999999999998</v>
      </c>
      <c r="AL1257" s="29">
        <v>0.1</v>
      </c>
      <c r="AM1257" s="29">
        <v>0.32</v>
      </c>
      <c r="AN1257" s="50">
        <v>73407</v>
      </c>
      <c r="AO1257" s="30">
        <v>460.3</v>
      </c>
      <c r="AP1257" s="29">
        <v>0.38307000000000002</v>
      </c>
      <c r="AQ1257" s="29">
        <v>0.79974000000000001</v>
      </c>
      <c r="AR1257" s="29">
        <v>0.45400000000000001</v>
      </c>
      <c r="AS1257" s="54">
        <v>9</v>
      </c>
      <c r="AT1257" s="29">
        <v>0.72414000000000001</v>
      </c>
      <c r="AU1257" s="29">
        <v>0.84819</v>
      </c>
      <c r="AV1257" s="54">
        <v>10</v>
      </c>
      <c r="AW1257" s="29">
        <v>0.68966000000000005</v>
      </c>
    </row>
    <row r="1258" spans="1:49" x14ac:dyDescent="0.2">
      <c r="A1258" s="17" t="str">
        <f t="shared" si="28"/>
        <v>UGA-CEID</v>
      </c>
      <c r="B1258" s="17" t="str">
        <f>IF(AND(OR(NOT(IsForecastDateRestricted),AND(D1258&gt;=StartDate,D1258&lt;=EndDate)),OR(NOT(IsTargetDateRestricted),AND(F1258&gt;=FirstTargetDate,F1258&lt;=EndTargetDate)),
OR(AND(Is1Week,E1258="1 wk ahead inc death"),AND(Is2Week,E1258="2 wk ahead inc death"),AND(Is3Week,E1258="3 wk ahead inc death"),AND(Is4Week,E1258="4 wk ahead inc death")),
OR(NOT(IsActiveModelsOnly),_xlfn.XLOOKUP(C1258,'Model Analyzer'!B$4:B$100,'Model Analyzer'!C$4:C$100))),EvalData!C1258,"NA")</f>
        <v>UGA-CEID</v>
      </c>
      <c r="C1258" s="17" t="s">
        <v>50</v>
      </c>
      <c r="D1258" s="36" t="d">
        <v>2020-09-07</v>
      </c>
      <c r="E1258" s="17" t="s">
        <v>38</v>
      </c>
      <c r="F1258" s="36" t="d">
        <v>2020-10-03</v>
      </c>
      <c r="G1258" s="30">
        <v>2441</v>
      </c>
      <c r="H1258" s="32">
        <v>0.11</v>
      </c>
      <c r="I1258" s="28">
        <v>0.11625000000000001</v>
      </c>
      <c r="J1258" s="28">
        <v>0.11625000000000001</v>
      </c>
      <c r="K1258" s="29">
        <v>0.75</v>
      </c>
      <c r="L1258" s="30">
        <v>19</v>
      </c>
      <c r="M1258" s="29">
        <v>0.47059000000000001</v>
      </c>
      <c r="N1258" s="30">
        <v>51</v>
      </c>
      <c r="O1258" s="30">
        <v>16.12</v>
      </c>
      <c r="P1258" s="30">
        <v>2249.2399999999998</v>
      </c>
      <c r="Q1258" s="30">
        <v>107.78</v>
      </c>
      <c r="R1258" s="38">
        <v>0.22331000000000001</v>
      </c>
      <c r="S1258" s="32">
        <v>4.3799999999999999E-2</v>
      </c>
      <c r="T1258" s="29">
        <v>0.64512000000000003</v>
      </c>
      <c r="U1258" s="29">
        <v>-0.34622999999999998</v>
      </c>
      <c r="V1258" s="29">
        <v>0.50980000000000003</v>
      </c>
      <c r="W1258" s="29">
        <v>0.11765</v>
      </c>
      <c r="X1258" s="30">
        <v>230.77</v>
      </c>
      <c r="Y1258" s="29">
        <v>0.2908</v>
      </c>
      <c r="Z1258" s="29">
        <v>0.32750000000000001</v>
      </c>
      <c r="AA1258" s="29">
        <v>0.53100000000000003</v>
      </c>
      <c r="AB1258" s="30">
        <v>12</v>
      </c>
      <c r="AC1258" s="29">
        <v>0.64515999999999996</v>
      </c>
      <c r="AD1258" s="30">
        <v>51</v>
      </c>
      <c r="AE1258" s="29">
        <v>0.94118000000000002</v>
      </c>
      <c r="AF1258" s="33">
        <v>2.8839999999999999</v>
      </c>
      <c r="AG1258" s="33">
        <v>4.38</v>
      </c>
      <c r="AH1258" s="33">
        <v>20</v>
      </c>
      <c r="AI1258" s="33">
        <v>247.17699999999999</v>
      </c>
      <c r="AJ1258" s="33">
        <v>112</v>
      </c>
      <c r="AK1258" s="34">
        <v>626</v>
      </c>
      <c r="AL1258" s="29">
        <v>0.17646999999999999</v>
      </c>
      <c r="AM1258" s="29">
        <v>0.54901999999999995</v>
      </c>
      <c r="AN1258" s="50">
        <v>36113</v>
      </c>
      <c r="AO1258" s="30">
        <v>132.9</v>
      </c>
      <c r="AP1258" s="29">
        <v>0.20358999999999999</v>
      </c>
      <c r="AQ1258" s="29">
        <v>0.42502000000000001</v>
      </c>
      <c r="AR1258" s="29">
        <v>0.22700000000000001</v>
      </c>
      <c r="AS1258" s="54">
        <v>20</v>
      </c>
      <c r="AT1258" s="29">
        <v>0.34483000000000003</v>
      </c>
      <c r="AU1258" s="29">
        <v>0.66010999999999997</v>
      </c>
      <c r="AV1258" s="54">
        <v>15</v>
      </c>
      <c r="AW1258" s="29">
        <v>0.51724000000000003</v>
      </c>
    </row>
    <row r="1259" spans="1:49" x14ac:dyDescent="0.2">
      <c r="A1259" s="17" t="str">
        <f t="shared" si="28"/>
        <v>UM</v>
      </c>
      <c r="B1259" s="17" t="str">
        <f>IF(AND(OR(NOT(IsForecastDateRestricted),AND(D1259&gt;=StartDate,D1259&lt;=EndDate)),OR(NOT(IsTargetDateRestricted),AND(F1259&gt;=FirstTargetDate,F1259&lt;=EndTargetDate)),
OR(AND(Is1Week,E1259="1 wk ahead inc death"),AND(Is2Week,E1259="2 wk ahead inc death"),AND(Is3Week,E1259="3 wk ahead inc death"),AND(Is4Week,E1259="4 wk ahead inc death")),
OR(NOT(IsActiveModelsOnly),_xlfn.XLOOKUP(C1259,'Model Analyzer'!B$4:B$100,'Model Analyzer'!C$4:C$100))),EvalData!C1259,"NA")</f>
        <v>UM</v>
      </c>
      <c r="C1259" s="17" t="s">
        <v>31</v>
      </c>
      <c r="D1259" s="36" t="d">
        <v>2020-09-07</v>
      </c>
      <c r="E1259" s="17" t="s">
        <v>38</v>
      </c>
      <c r="F1259" s="36" t="d">
        <v>2020-10-03</v>
      </c>
      <c r="G1259" s="30">
        <v>10457</v>
      </c>
      <c r="H1259" s="32">
        <v>0.40400000000000003</v>
      </c>
      <c r="I1259" s="28">
        <v>0.49802000000000002</v>
      </c>
      <c r="J1259" s="28">
        <v>0.49802000000000002</v>
      </c>
      <c r="K1259" s="29">
        <v>0</v>
      </c>
      <c r="L1259" s="30">
        <v>32</v>
      </c>
      <c r="M1259" s="29">
        <v>8.8239999999999999E-2</v>
      </c>
      <c r="N1259" s="30">
        <v>49</v>
      </c>
      <c r="O1259" s="30">
        <v>44.76</v>
      </c>
      <c r="P1259" s="30">
        <v>76198.23</v>
      </c>
      <c r="Q1259" s="30">
        <v>259.43</v>
      </c>
      <c r="R1259" s="38">
        <v>0.43762000000000001</v>
      </c>
      <c r="S1259" s="32">
        <v>0.15765999999999999</v>
      </c>
      <c r="T1259" s="29">
        <v>1.72861</v>
      </c>
      <c r="U1259" s="29">
        <v>1.1897800000000001</v>
      </c>
      <c r="V1259" s="29">
        <v>0.26530999999999999</v>
      </c>
      <c r="W1259" s="29">
        <v>0.30612</v>
      </c>
      <c r="X1259" s="30">
        <v>671.8</v>
      </c>
      <c r="Y1259" s="29">
        <v>1.6073599999999999</v>
      </c>
      <c r="Z1259" s="29">
        <v>0.57838999999999996</v>
      </c>
      <c r="AA1259" s="29">
        <v>3.5999999999999997E-2</v>
      </c>
      <c r="AB1259" s="30">
        <v>31</v>
      </c>
      <c r="AC1259" s="29">
        <v>3.2259999999999997E-2</v>
      </c>
      <c r="AD1259" s="30">
        <v>49</v>
      </c>
      <c r="AE1259" s="29">
        <v>0.61224000000000001</v>
      </c>
      <c r="AF1259" s="33">
        <v>1.135</v>
      </c>
      <c r="AG1259" s="33">
        <v>1.3819999999999999</v>
      </c>
      <c r="AH1259" s="33">
        <v>1.9710000000000001</v>
      </c>
      <c r="AI1259" s="33">
        <v>5.4109999999999996</v>
      </c>
      <c r="AJ1259" s="33">
        <v>7.9509999999999996</v>
      </c>
      <c r="AK1259" s="34">
        <v>10.76</v>
      </c>
      <c r="AL1259" s="29">
        <v>0.18367</v>
      </c>
      <c r="AM1259" s="29">
        <v>0.12245</v>
      </c>
      <c r="AN1259" s="50">
        <v>124501</v>
      </c>
      <c r="AO1259" s="30">
        <v>596.9</v>
      </c>
      <c r="AP1259" s="29">
        <v>0.57245999999999997</v>
      </c>
      <c r="AQ1259" s="29">
        <v>1</v>
      </c>
      <c r="AR1259" s="29">
        <v>0.31</v>
      </c>
      <c r="AS1259" s="54">
        <v>17</v>
      </c>
      <c r="AT1259" s="29">
        <v>0.44828000000000001</v>
      </c>
      <c r="AU1259" s="29">
        <v>0.61919999999999997</v>
      </c>
      <c r="AV1259" s="54">
        <v>18</v>
      </c>
      <c r="AW1259" s="29">
        <v>0.41378999999999999</v>
      </c>
    </row>
    <row r="1260" spans="1:49" x14ac:dyDescent="0.2">
      <c r="A1260" s="17" t="str">
        <f t="shared" si="28"/>
        <v>UMass-MB</v>
      </c>
      <c r="B1260" s="17" t="str">
        <f>IF(AND(OR(NOT(IsForecastDateRestricted),AND(D1260&gt;=StartDate,D1260&lt;=EndDate)),OR(NOT(IsTargetDateRestricted),AND(F1260&gt;=FirstTargetDate,F1260&lt;=EndTargetDate)),
OR(AND(Is1Week,E1260="1 wk ahead inc death"),AND(Is2Week,E1260="2 wk ahead inc death"),AND(Is3Week,E1260="3 wk ahead inc death"),AND(Is4Week,E1260="4 wk ahead inc death")),
OR(NOT(IsActiveModelsOnly),_xlfn.XLOOKUP(C1260,'Model Analyzer'!B$4:B$100,'Model Analyzer'!C$4:C$100))),EvalData!C1260,"NA")</f>
        <v>UMass-MB</v>
      </c>
      <c r="C1260" s="17" t="s">
        <v>32</v>
      </c>
      <c r="D1260" s="36" t="d">
        <v>2020-09-07</v>
      </c>
      <c r="E1260" s="17" t="s">
        <v>38</v>
      </c>
      <c r="F1260" s="36" t="d">
        <v>2020-10-03</v>
      </c>
      <c r="G1260" s="30">
        <v>-2048</v>
      </c>
      <c r="H1260" s="32">
        <v>-0.10299999999999999</v>
      </c>
      <c r="I1260" s="28">
        <v>-9.7540000000000002E-2</v>
      </c>
      <c r="J1260" s="28">
        <v>-0.10808</v>
      </c>
      <c r="K1260" s="29">
        <v>0.75</v>
      </c>
      <c r="L1260" s="30">
        <v>18</v>
      </c>
      <c r="M1260" s="29">
        <v>0.5</v>
      </c>
      <c r="N1260" s="30">
        <v>51</v>
      </c>
      <c r="O1260" s="30">
        <v>6.26</v>
      </c>
      <c r="P1260" s="30">
        <v>959.27</v>
      </c>
      <c r="Q1260" s="30">
        <v>69.569999999999993</v>
      </c>
      <c r="R1260" s="38">
        <v>0.18933</v>
      </c>
      <c r="S1260" s="32">
        <v>-0.10020999999999999</v>
      </c>
      <c r="T1260" s="29">
        <v>0.33137</v>
      </c>
      <c r="U1260" s="29">
        <v>-0.22650999999999999</v>
      </c>
      <c r="V1260" s="29">
        <v>0.58823999999999999</v>
      </c>
      <c r="W1260" s="29">
        <v>7.843E-2</v>
      </c>
      <c r="X1260" s="30">
        <v>120.37</v>
      </c>
      <c r="Y1260" s="29">
        <v>0.21601000000000001</v>
      </c>
      <c r="Z1260" s="29">
        <v>0.24715999999999999</v>
      </c>
      <c r="AA1260" s="29">
        <v>0.67100000000000004</v>
      </c>
      <c r="AB1260" s="30">
        <v>5</v>
      </c>
      <c r="AC1260" s="29">
        <v>0.87097000000000002</v>
      </c>
      <c r="AD1260" s="30">
        <v>51</v>
      </c>
      <c r="AE1260" s="29">
        <v>0.98038999999999998</v>
      </c>
      <c r="AF1260" s="33">
        <v>3.488</v>
      </c>
      <c r="AG1260" s="33">
        <v>4.117</v>
      </c>
      <c r="AH1260" s="33">
        <v>4.8410000000000002</v>
      </c>
      <c r="AI1260" s="33">
        <v>13.045</v>
      </c>
      <c r="AJ1260" s="33">
        <v>9.3219999999999992</v>
      </c>
      <c r="AK1260" s="34">
        <v>35</v>
      </c>
      <c r="AL1260" s="29">
        <v>0.47059000000000001</v>
      </c>
      <c r="AM1260" s="29">
        <v>0.21568999999999999</v>
      </c>
      <c r="AN1260" s="50">
        <v>25489</v>
      </c>
      <c r="AO1260" s="30">
        <v>99.3</v>
      </c>
      <c r="AP1260" s="29">
        <v>0.29631999999999997</v>
      </c>
      <c r="AQ1260" s="29">
        <v>0.61863000000000001</v>
      </c>
      <c r="AR1260" s="29">
        <v>0.31</v>
      </c>
      <c r="AS1260" s="54">
        <v>17</v>
      </c>
      <c r="AT1260" s="29">
        <v>0.44828000000000001</v>
      </c>
      <c r="AU1260" s="29">
        <v>0.85455000000000003</v>
      </c>
      <c r="AV1260" s="54">
        <v>9</v>
      </c>
      <c r="AW1260" s="29">
        <v>0.72414000000000001</v>
      </c>
    </row>
    <row r="1261" spans="1:49" x14ac:dyDescent="0.2">
      <c r="A1261" s="17" t="str">
        <f t="shared" si="28"/>
        <v>USC</v>
      </c>
      <c r="B1261" s="17" t="str">
        <f>IF(AND(OR(NOT(IsForecastDateRestricted),AND(D1261&gt;=StartDate,D1261&lt;=EndDate)),OR(NOT(IsTargetDateRestricted),AND(F1261&gt;=FirstTargetDate,F1261&lt;=EndTargetDate)),
OR(AND(Is1Week,E1261="1 wk ahead inc death"),AND(Is2Week,E1261="2 wk ahead inc death"),AND(Is3Week,E1261="3 wk ahead inc death"),AND(Is4Week,E1261="4 wk ahead inc death")),
OR(NOT(IsActiveModelsOnly),_xlfn.XLOOKUP(C1261,'Model Analyzer'!B$4:B$100,'Model Analyzer'!C$4:C$100))),EvalData!C1261,"NA")</f>
        <v>USC</v>
      </c>
      <c r="C1261" s="17" t="s">
        <v>33</v>
      </c>
      <c r="D1261" s="36" t="d">
        <v>2020-09-07</v>
      </c>
      <c r="E1261" s="17" t="s">
        <v>38</v>
      </c>
      <c r="F1261" s="36" t="d">
        <v>2020-10-03</v>
      </c>
      <c r="G1261" s="30">
        <v>1157</v>
      </c>
      <c r="H1261" s="32">
        <v>5.3999999999999999E-2</v>
      </c>
      <c r="I1261" s="28">
        <v>5.5100000000000003E-2</v>
      </c>
      <c r="J1261" s="28">
        <v>5.5100000000000003E-2</v>
      </c>
      <c r="K1261" s="29">
        <v>0.9</v>
      </c>
      <c r="L1261" s="30">
        <v>9</v>
      </c>
      <c r="M1261" s="29">
        <v>0.76471</v>
      </c>
      <c r="N1261" s="30">
        <v>51</v>
      </c>
      <c r="O1261" s="30">
        <v>8.8000000000000007</v>
      </c>
      <c r="P1261" s="30">
        <v>1978.44</v>
      </c>
      <c r="Q1261" s="30">
        <v>91.61</v>
      </c>
      <c r="R1261" s="38">
        <v>0.23782</v>
      </c>
      <c r="S1261" s="32">
        <v>-1.8020000000000001E-2</v>
      </c>
      <c r="T1261" s="29">
        <v>0.41921000000000003</v>
      </c>
      <c r="U1261" s="29">
        <v>-0.14204</v>
      </c>
      <c r="V1261" s="29">
        <v>0.52941000000000005</v>
      </c>
      <c r="W1261" s="29">
        <v>7.843E-2</v>
      </c>
      <c r="X1261" s="30">
        <v>153.1</v>
      </c>
      <c r="Y1261" s="29">
        <v>0.28132000000000001</v>
      </c>
      <c r="Z1261" s="29">
        <v>0.29214000000000001</v>
      </c>
      <c r="AA1261" s="29">
        <v>0.627</v>
      </c>
      <c r="AB1261" s="30">
        <v>8</v>
      </c>
      <c r="AC1261" s="29">
        <v>0.77419000000000004</v>
      </c>
    </row>
    <row r="1262" spans="1:49" x14ac:dyDescent="0.2">
      <c r="A1262" s="17" t="str">
        <f t="shared" si="28"/>
        <v>YYG</v>
      </c>
      <c r="B1262" s="17" t="str">
        <f>IF(AND(OR(NOT(IsForecastDateRestricted),AND(D1262&gt;=StartDate,D1262&lt;=EndDate)),OR(NOT(IsTargetDateRestricted),AND(F1262&gt;=FirstTargetDate,F1262&lt;=EndTargetDate)),
OR(AND(Is1Week,E1262="1 wk ahead inc death"),AND(Is2Week,E1262="2 wk ahead inc death"),AND(Is3Week,E1262="3 wk ahead inc death"),AND(Is4Week,E1262="4 wk ahead inc death")),
OR(NOT(IsActiveModelsOnly),_xlfn.XLOOKUP(C1262,'Model Analyzer'!B$4:B$100,'Model Analyzer'!C$4:C$100))),EvalData!C1262,"NA")</f>
        <v>YYG</v>
      </c>
      <c r="C1262" s="17" t="s">
        <v>35</v>
      </c>
      <c r="D1262" s="36" t="d">
        <v>2020-09-07</v>
      </c>
      <c r="E1262" s="17" t="s">
        <v>38</v>
      </c>
      <c r="F1262" s="36" t="d">
        <v>2020-10-03</v>
      </c>
      <c r="G1262" s="30">
        <v>-2314</v>
      </c>
      <c r="H1262" s="32">
        <v>-0.11700000000000001</v>
      </c>
      <c r="I1262" s="28">
        <v>-0.11021</v>
      </c>
      <c r="J1262" s="28">
        <v>-0.12386</v>
      </c>
      <c r="K1262" s="29">
        <v>0.75</v>
      </c>
      <c r="L1262" s="30">
        <v>20</v>
      </c>
      <c r="M1262" s="29">
        <v>0.44118000000000002</v>
      </c>
      <c r="N1262" s="30">
        <v>51</v>
      </c>
      <c r="O1262" s="30">
        <v>9.68</v>
      </c>
      <c r="P1262" s="30">
        <v>1359.61</v>
      </c>
      <c r="Q1262" s="30">
        <v>84.9</v>
      </c>
      <c r="R1262" s="38">
        <v>0.19031000000000001</v>
      </c>
      <c r="S1262" s="32">
        <v>-0.1431</v>
      </c>
      <c r="T1262" s="29">
        <v>0.45073999999999997</v>
      </c>
      <c r="U1262" s="29">
        <v>-5.9290000000000002E-2</v>
      </c>
      <c r="V1262" s="29">
        <v>0.52941000000000005</v>
      </c>
      <c r="W1262" s="29">
        <v>5.8819999999999997E-2</v>
      </c>
      <c r="X1262" s="30">
        <v>165.79</v>
      </c>
      <c r="Y1262" s="29">
        <v>0.37331999999999999</v>
      </c>
      <c r="Z1262" s="29">
        <v>0.28499999999999998</v>
      </c>
      <c r="AA1262" s="29">
        <v>0.58599999999999997</v>
      </c>
      <c r="AB1262" s="30">
        <v>9</v>
      </c>
      <c r="AC1262" s="29">
        <v>0.74194000000000004</v>
      </c>
      <c r="AD1262" s="30">
        <v>51</v>
      </c>
      <c r="AE1262" s="29">
        <v>0.94118000000000002</v>
      </c>
      <c r="AF1262" s="33">
        <v>2.71</v>
      </c>
      <c r="AG1262" s="33">
        <v>3.1459999999999999</v>
      </c>
      <c r="AH1262" s="33">
        <v>4</v>
      </c>
      <c r="AI1262" s="33">
        <v>26.684000000000001</v>
      </c>
      <c r="AJ1262" s="33">
        <v>27.875</v>
      </c>
      <c r="AK1262" s="34">
        <v>78</v>
      </c>
      <c r="AL1262" s="29">
        <v>7.843E-2</v>
      </c>
      <c r="AM1262" s="29">
        <v>0.37254999999999999</v>
      </c>
      <c r="AN1262" s="50">
        <v>29530</v>
      </c>
      <c r="AO1262" s="30">
        <v>119.7</v>
      </c>
      <c r="AP1262" s="29">
        <v>0.30324000000000001</v>
      </c>
      <c r="AQ1262" s="29">
        <v>0.63307000000000002</v>
      </c>
      <c r="AR1262" s="29">
        <v>0.51600000000000001</v>
      </c>
      <c r="AS1262" s="54">
        <v>6</v>
      </c>
      <c r="AT1262" s="29">
        <v>0.82759000000000005</v>
      </c>
      <c r="AU1262" s="29">
        <v>0.85607</v>
      </c>
      <c r="AV1262" s="54">
        <v>8</v>
      </c>
      <c r="AW1262" s="29">
        <v>0.75861999999999996</v>
      </c>
    </row>
    <row r="1263" spans="1:49" x14ac:dyDescent="0.2">
      <c r="A1263" s="17" t="str">
        <f t="shared" si="28"/>
        <v>Baseline</v>
      </c>
      <c r="B1263" s="17" t="str">
        <f>IF(AND(OR(NOT(IsForecastDateRestricted),AND(D1263&gt;=StartDate,D1263&lt;=EndDate)),OR(NOT(IsTargetDateRestricted),AND(F1263&gt;=FirstTargetDate,F1263&lt;=EndTargetDate)),
OR(AND(Is1Week,E1263="1 wk ahead inc death"),AND(Is2Week,E1263="2 wk ahead inc death"),AND(Is3Week,E1263="3 wk ahead inc death"),AND(Is4Week,E1263="4 wk ahead inc death")),
OR(NOT(IsActiveModelsOnly),_xlfn.XLOOKUP(C1263,'Model Analyzer'!B$4:B$100,'Model Analyzer'!C$4:C$100))),EvalData!C1263,"NA")</f>
        <v>Baseline</v>
      </c>
      <c r="C1263" s="17" t="s">
        <v>12</v>
      </c>
      <c r="D1263" s="36" t="d">
        <v>2020-09-14</v>
      </c>
      <c r="E1263" s="17" t="s">
        <v>11</v>
      </c>
      <c r="F1263" s="36" t="d">
        <v>2020-09-19</v>
      </c>
      <c r="G1263" s="30">
        <v>-33</v>
      </c>
      <c r="H1263" s="32">
        <v>-6.0000000000000001E-3</v>
      </c>
      <c r="I1263" s="28">
        <v>-5.9100000000000003E-3</v>
      </c>
      <c r="J1263" s="28">
        <v>-5.94E-3</v>
      </c>
      <c r="K1263" s="29">
        <v>1</v>
      </c>
      <c r="L1263" s="30">
        <v>1</v>
      </c>
      <c r="M1263" s="29">
        <v>1</v>
      </c>
      <c r="N1263" s="30">
        <v>51</v>
      </c>
      <c r="O1263" s="30">
        <v>12.03</v>
      </c>
      <c r="P1263" s="30">
        <v>457.25</v>
      </c>
      <c r="Q1263" s="30">
        <v>20.86</v>
      </c>
      <c r="R1263" s="38">
        <v>0.22770000000000001</v>
      </c>
      <c r="S1263" s="32">
        <v>3.0460000000000001E-2</v>
      </c>
      <c r="T1263" s="29">
        <v>0.51002000000000003</v>
      </c>
      <c r="U1263" s="29">
        <v>-2.5590000000000002E-2</v>
      </c>
      <c r="V1263" s="29">
        <v>0.50980000000000003</v>
      </c>
      <c r="W1263" s="29">
        <v>0.11765</v>
      </c>
      <c r="X1263" s="30">
        <v>42.37</v>
      </c>
      <c r="Y1263" s="29">
        <v>0.38275999999999999</v>
      </c>
      <c r="Z1263" s="29">
        <v>0.32116</v>
      </c>
      <c r="AA1263" s="29">
        <v>0.74</v>
      </c>
      <c r="AB1263" s="30">
        <v>1</v>
      </c>
      <c r="AC1263" s="29">
        <v>1</v>
      </c>
      <c r="AD1263" s="30">
        <v>51</v>
      </c>
      <c r="AE1263" s="29">
        <v>0.88234999999999997</v>
      </c>
      <c r="AF1263" s="33">
        <v>4</v>
      </c>
      <c r="AG1263" s="33">
        <v>4</v>
      </c>
      <c r="AH1263" s="33">
        <v>4</v>
      </c>
      <c r="AI1263" s="33">
        <v>3.9220000000000002</v>
      </c>
      <c r="AJ1263" s="33">
        <v>4</v>
      </c>
      <c r="AK1263" s="34">
        <v>4</v>
      </c>
      <c r="AL1263" s="29">
        <v>0</v>
      </c>
      <c r="AM1263" s="29">
        <v>0</v>
      </c>
      <c r="AN1263" s="50">
        <v>13753</v>
      </c>
      <c r="AO1263" s="30">
        <v>202.5</v>
      </c>
      <c r="AP1263" s="29">
        <v>0.41176000000000001</v>
      </c>
      <c r="AQ1263" s="29">
        <v>0.85963000000000001</v>
      </c>
      <c r="AR1263" s="29">
        <v>0.92900000000000005</v>
      </c>
      <c r="AS1263" s="54">
        <v>1</v>
      </c>
      <c r="AT1263" s="29">
        <v>1</v>
      </c>
      <c r="AU1263" s="29">
        <v>0.90908999999999995</v>
      </c>
      <c r="AV1263" s="54">
        <v>4</v>
      </c>
      <c r="AW1263" s="29">
        <v>0.89654999999999996</v>
      </c>
    </row>
    <row r="1264" spans="1:49" x14ac:dyDescent="0.2">
      <c r="A1264" s="17" t="str">
        <f t="shared" si="28"/>
        <v>CMU</v>
      </c>
      <c r="B1264" s="17" t="str">
        <f>IF(AND(OR(NOT(IsForecastDateRestricted),AND(D1264&gt;=StartDate,D1264&lt;=EndDate)),OR(NOT(IsTargetDateRestricted),AND(F1264&gt;=FirstTargetDate,F1264&lt;=EndTargetDate)),
OR(AND(Is1Week,E1264="1 wk ahead inc death"),AND(Is2Week,E1264="2 wk ahead inc death"),AND(Is3Week,E1264="3 wk ahead inc death"),AND(Is4Week,E1264="4 wk ahead inc death")),
OR(NOT(IsActiveModelsOnly),_xlfn.XLOOKUP(C1264,'Model Analyzer'!B$4:B$100,'Model Analyzer'!C$4:C$100))),EvalData!C1264,"NA")</f>
        <v>CMU</v>
      </c>
      <c r="C1264" s="17" t="s">
        <v>43</v>
      </c>
      <c r="D1264" s="36" t="d">
        <v>2020-09-14</v>
      </c>
      <c r="E1264" s="17" t="s">
        <v>11</v>
      </c>
      <c r="F1264" s="36" t="d">
        <v>2020-09-19</v>
      </c>
      <c r="G1264" s="30"/>
      <c r="H1264" s="32"/>
      <c r="N1264" s="30">
        <v>49</v>
      </c>
      <c r="O1264" s="30">
        <v>13.74</v>
      </c>
      <c r="P1264" s="30">
        <v>552.5</v>
      </c>
      <c r="Q1264" s="30">
        <v>23.76</v>
      </c>
      <c r="R1264" s="38">
        <v>0.27917999999999998</v>
      </c>
      <c r="S1264" s="32">
        <v>-0.14842</v>
      </c>
      <c r="T1264" s="29">
        <v>0.58709999999999996</v>
      </c>
      <c r="U1264" s="29">
        <v>-0.22261</v>
      </c>
      <c r="V1264" s="29">
        <v>0.42857000000000001</v>
      </c>
      <c r="W1264" s="29">
        <v>0.10204000000000001</v>
      </c>
      <c r="X1264" s="30">
        <v>43.63</v>
      </c>
      <c r="Y1264" s="29">
        <v>0.37491999999999998</v>
      </c>
      <c r="Z1264" s="29">
        <v>0.34411000000000003</v>
      </c>
      <c r="AA1264" s="29">
        <v>0.49</v>
      </c>
      <c r="AB1264" s="30">
        <v>15</v>
      </c>
      <c r="AC1264" s="29">
        <v>0.57576000000000005</v>
      </c>
      <c r="AD1264" s="30">
        <v>49</v>
      </c>
      <c r="AE1264" s="29">
        <v>0.81633</v>
      </c>
      <c r="AF1264" s="33">
        <v>1.607</v>
      </c>
      <c r="AG1264" s="33">
        <v>2.0049999999999999</v>
      </c>
      <c r="AH1264" s="33">
        <v>3.105</v>
      </c>
      <c r="AI1264" s="33">
        <v>37.292000000000002</v>
      </c>
      <c r="AJ1264" s="33">
        <v>12.765000000000001</v>
      </c>
      <c r="AK1264" s="34">
        <v>116.4</v>
      </c>
      <c r="AL1264" s="29">
        <v>6.1219999999999997E-2</v>
      </c>
      <c r="AM1264" s="29">
        <v>0.24490000000000001</v>
      </c>
      <c r="AN1264" s="50">
        <v>14633</v>
      </c>
      <c r="AO1264" s="30">
        <v>148.4</v>
      </c>
      <c r="AP1264" s="29">
        <v>0.43953999999999999</v>
      </c>
      <c r="AQ1264" s="29">
        <v>0.91761999999999999</v>
      </c>
      <c r="AR1264" s="29">
        <v>0.51600000000000001</v>
      </c>
      <c r="AS1264" s="54">
        <v>8</v>
      </c>
      <c r="AT1264" s="29">
        <v>0.75861999999999996</v>
      </c>
      <c r="AU1264" s="29">
        <v>0.81906999999999996</v>
      </c>
      <c r="AV1264" s="54">
        <v>9</v>
      </c>
      <c r="AW1264" s="29">
        <v>0.72414000000000001</v>
      </c>
    </row>
    <row r="1265" spans="1:49" x14ac:dyDescent="0.2">
      <c r="A1265" s="17" t="str">
        <f t="shared" si="28"/>
        <v>Columbia</v>
      </c>
      <c r="B1265" s="17" t="str">
        <f>IF(AND(OR(NOT(IsForecastDateRestricted),AND(D1265&gt;=StartDate,D1265&lt;=EndDate)),OR(NOT(IsTargetDateRestricted),AND(F1265&gt;=FirstTargetDate,F1265&lt;=EndTargetDate)),
OR(AND(Is1Week,E1265="1 wk ahead inc death"),AND(Is2Week,E1265="2 wk ahead inc death"),AND(Is3Week,E1265="3 wk ahead inc death"),AND(Is4Week,E1265="4 wk ahead inc death")),
OR(NOT(IsActiveModelsOnly),_xlfn.XLOOKUP(C1265,'Model Analyzer'!B$4:B$100,'Model Analyzer'!C$4:C$100))),EvalData!C1265,"NA")</f>
        <v>Columbia</v>
      </c>
      <c r="C1265" s="17" t="s">
        <v>13</v>
      </c>
      <c r="D1265" s="36" t="d">
        <v>2020-09-14</v>
      </c>
      <c r="E1265" s="17" t="s">
        <v>11</v>
      </c>
      <c r="F1265" s="36" t="d">
        <v>2020-09-19</v>
      </c>
      <c r="G1265" s="30">
        <v>-1612</v>
      </c>
      <c r="H1265" s="32">
        <v>-0.34100000000000003</v>
      </c>
      <c r="I1265" s="28">
        <v>-0.28863</v>
      </c>
      <c r="J1265" s="28">
        <v>-0.40573999999999999</v>
      </c>
      <c r="K1265" s="29">
        <v>0</v>
      </c>
      <c r="L1265" s="30">
        <v>34</v>
      </c>
      <c r="M1265" s="29">
        <v>8.3330000000000001E-2</v>
      </c>
      <c r="N1265" s="30">
        <v>51</v>
      </c>
      <c r="O1265" s="30">
        <v>47.86</v>
      </c>
      <c r="P1265" s="30">
        <v>1159.27</v>
      </c>
      <c r="Q1265" s="30">
        <v>43.02</v>
      </c>
      <c r="R1265" s="38">
        <v>0.48659000000000002</v>
      </c>
      <c r="S1265" s="32">
        <v>-0.33561999999999997</v>
      </c>
      <c r="T1265" s="29">
        <v>0.82308999999999999</v>
      </c>
      <c r="U1265" s="29">
        <v>-0.40322999999999998</v>
      </c>
      <c r="V1265" s="29">
        <v>0.21568999999999999</v>
      </c>
      <c r="W1265" s="29">
        <v>0.29411999999999999</v>
      </c>
      <c r="X1265" s="30">
        <v>75.260000000000005</v>
      </c>
      <c r="Y1265" s="29">
        <v>0.5212</v>
      </c>
      <c r="Z1265" s="29">
        <v>0.59302999999999995</v>
      </c>
      <c r="AA1265" s="29">
        <v>6.4000000000000001E-2</v>
      </c>
      <c r="AB1265" s="30">
        <v>29</v>
      </c>
      <c r="AC1265" s="29">
        <v>0.15151999999999999</v>
      </c>
      <c r="AD1265" s="30">
        <v>51</v>
      </c>
      <c r="AE1265" s="29">
        <v>0.74509999999999998</v>
      </c>
      <c r="AF1265" s="33">
        <v>2</v>
      </c>
      <c r="AG1265" s="33">
        <v>3.8140000000000001</v>
      </c>
      <c r="AH1265" s="33">
        <v>4.9580000000000002</v>
      </c>
      <c r="AI1265" s="33">
        <v>22.457000000000001</v>
      </c>
      <c r="AJ1265" s="33">
        <v>38</v>
      </c>
      <c r="AK1265" s="34">
        <v>68</v>
      </c>
      <c r="AL1265" s="29">
        <v>0.13725000000000001</v>
      </c>
      <c r="AM1265" s="29">
        <v>0.31373000000000001</v>
      </c>
      <c r="AN1265" s="50">
        <v>26033</v>
      </c>
      <c r="AO1265" s="30">
        <v>274.8</v>
      </c>
      <c r="AP1265" s="29">
        <v>0.30773</v>
      </c>
      <c r="AQ1265" s="29">
        <v>0.64244999999999997</v>
      </c>
      <c r="AR1265" s="29">
        <v>0.31</v>
      </c>
      <c r="AS1265" s="54">
        <v>16</v>
      </c>
      <c r="AT1265" s="29">
        <v>0.48276000000000002</v>
      </c>
      <c r="AU1265" s="29">
        <v>0.65647</v>
      </c>
      <c r="AV1265" s="54">
        <v>17</v>
      </c>
      <c r="AW1265" s="29">
        <v>0.44828000000000001</v>
      </c>
    </row>
    <row r="1266" spans="1:49" x14ac:dyDescent="0.2">
      <c r="A1266" s="17" t="str">
        <f t="shared" si="28"/>
        <v>Columbia-UNC</v>
      </c>
      <c r="B1266" s="17" t="str">
        <f>IF(AND(OR(NOT(IsForecastDateRestricted),AND(D1266&gt;=StartDate,D1266&lt;=EndDate)),OR(NOT(IsTargetDateRestricted),AND(F1266&gt;=FirstTargetDate,F1266&lt;=EndTargetDate)),
OR(AND(Is1Week,E1266="1 wk ahead inc death"),AND(Is2Week,E1266="2 wk ahead inc death"),AND(Is3Week,E1266="3 wk ahead inc death"),AND(Is4Week,E1266="4 wk ahead inc death")),
OR(NOT(IsActiveModelsOnly),_xlfn.XLOOKUP(C1266,'Model Analyzer'!B$4:B$100,'Model Analyzer'!C$4:C$100))),EvalData!C1266,"NA")</f>
        <v>Columbia-UNC</v>
      </c>
      <c r="C1266" s="17" t="s">
        <v>14</v>
      </c>
      <c r="D1266" s="36" t="d">
        <v>2020-09-14</v>
      </c>
      <c r="E1266" s="17" t="s">
        <v>11</v>
      </c>
      <c r="F1266" s="36" t="d">
        <v>2020-09-19</v>
      </c>
      <c r="G1266" s="30">
        <v>-413</v>
      </c>
      <c r="H1266" s="32">
        <v>-7.6999999999999999E-2</v>
      </c>
      <c r="I1266" s="28">
        <v>-7.3950000000000002E-2</v>
      </c>
      <c r="J1266" s="28">
        <v>-7.9850000000000004E-2</v>
      </c>
      <c r="K1266" s="29">
        <v>0.9</v>
      </c>
      <c r="L1266" s="30">
        <v>7</v>
      </c>
      <c r="M1266" s="29">
        <v>0.83333000000000002</v>
      </c>
      <c r="O1266" s="30"/>
      <c r="P1266" s="30"/>
      <c r="Q1266" s="30"/>
      <c r="R1266" s="38"/>
    </row>
    <row r="1267" spans="1:49" x14ac:dyDescent="0.2">
      <c r="A1267" s="17" t="str">
        <f t="shared" si="28"/>
        <v>CovidComplete</v>
      </c>
      <c r="B1267" s="17" t="str">
        <f>IF(AND(OR(NOT(IsForecastDateRestricted),AND(D1267&gt;=StartDate,D1267&lt;=EndDate)),OR(NOT(IsTargetDateRestricted),AND(F1267&gt;=FirstTargetDate,F1267&lt;=EndTargetDate)),
OR(AND(Is1Week,E1267="1 wk ahead inc death"),AND(Is2Week,E1267="2 wk ahead inc death"),AND(Is3Week,E1267="3 wk ahead inc death"),AND(Is4Week,E1267="4 wk ahead inc death")),
OR(NOT(IsActiveModelsOnly),_xlfn.XLOOKUP(C1267,'Model Analyzer'!B$4:B$100,'Model Analyzer'!C$4:C$100))),EvalData!C1267,"NA")</f>
        <v>CovidComplete</v>
      </c>
      <c r="C1267" s="17" t="s">
        <v>51</v>
      </c>
      <c r="D1267" s="36" t="d">
        <v>2020-09-14</v>
      </c>
      <c r="E1267" s="17" t="s">
        <v>11</v>
      </c>
      <c r="F1267" s="36" t="d">
        <v>2020-09-19</v>
      </c>
      <c r="G1267" s="30">
        <v>-567</v>
      </c>
      <c r="H1267" s="32">
        <v>-0.107</v>
      </c>
      <c r="I1267" s="28">
        <v>-0.10152</v>
      </c>
      <c r="J1267" s="28">
        <v>-0.11298999999999999</v>
      </c>
      <c r="K1267" s="29">
        <v>0.75</v>
      </c>
      <c r="L1267" s="30">
        <v>11</v>
      </c>
      <c r="M1267" s="29">
        <v>0.72221999999999997</v>
      </c>
      <c r="N1267" s="30">
        <v>51</v>
      </c>
      <c r="O1267" s="30">
        <v>12.29</v>
      </c>
      <c r="P1267" s="30">
        <v>501.6</v>
      </c>
      <c r="Q1267" s="30">
        <v>25.55</v>
      </c>
      <c r="R1267" s="38">
        <v>0.27141999999999999</v>
      </c>
      <c r="S1267" s="32">
        <v>-0.17435</v>
      </c>
      <c r="T1267" s="29">
        <v>0.53917000000000004</v>
      </c>
      <c r="U1267" s="29">
        <v>-0.20102999999999999</v>
      </c>
      <c r="V1267" s="29">
        <v>0.43136999999999998</v>
      </c>
      <c r="W1267" s="29">
        <v>0.15686</v>
      </c>
      <c r="X1267" s="30">
        <v>47.52</v>
      </c>
      <c r="Y1267" s="29">
        <v>0.36737999999999998</v>
      </c>
      <c r="Z1267" s="29">
        <v>0.35687000000000002</v>
      </c>
      <c r="AA1267" s="29">
        <v>0.53800000000000003</v>
      </c>
      <c r="AB1267" s="30">
        <v>12</v>
      </c>
      <c r="AC1267" s="29">
        <v>0.66666999999999998</v>
      </c>
      <c r="AD1267" s="30">
        <v>51</v>
      </c>
      <c r="AE1267" s="29">
        <v>0.86275000000000002</v>
      </c>
      <c r="AF1267" s="33">
        <v>3.343</v>
      </c>
      <c r="AG1267" s="33">
        <v>3.5129999999999999</v>
      </c>
      <c r="AH1267" s="33">
        <v>4.0220000000000002</v>
      </c>
      <c r="AI1267" s="33">
        <v>4.0209999999999999</v>
      </c>
      <c r="AJ1267" s="33">
        <v>4.1100000000000003</v>
      </c>
      <c r="AK1267" s="34">
        <v>4.5</v>
      </c>
      <c r="AL1267" s="29">
        <v>0.11765</v>
      </c>
      <c r="AM1267" s="29">
        <v>0</v>
      </c>
      <c r="AN1267" s="50">
        <v>12983</v>
      </c>
      <c r="AO1267" s="30">
        <v>168.3</v>
      </c>
      <c r="AP1267" s="29">
        <v>0.40711999999999998</v>
      </c>
      <c r="AQ1267" s="29">
        <v>0.84992999999999996</v>
      </c>
      <c r="AR1267" s="29">
        <v>0.78400000000000003</v>
      </c>
      <c r="AS1267" s="54">
        <v>2</v>
      </c>
      <c r="AT1267" s="29">
        <v>0.96552000000000004</v>
      </c>
      <c r="AU1267" s="29">
        <v>0.88563000000000003</v>
      </c>
      <c r="AV1267" s="54">
        <v>7</v>
      </c>
      <c r="AW1267" s="29">
        <v>0.79310000000000003</v>
      </c>
    </row>
    <row r="1268" spans="1:49" x14ac:dyDescent="0.2">
      <c r="A1268" s="17" t="str">
        <f t="shared" si="28"/>
        <v>DDS</v>
      </c>
      <c r="B1268" s="17" t="str">
        <f>IF(AND(OR(NOT(IsForecastDateRestricted),AND(D1268&gt;=StartDate,D1268&lt;=EndDate)),OR(NOT(IsTargetDateRestricted),AND(F1268&gt;=FirstTargetDate,F1268&lt;=EndTargetDate)),
OR(AND(Is1Week,E1268="1 wk ahead inc death"),AND(Is2Week,E1268="2 wk ahead inc death"),AND(Is3Week,E1268="3 wk ahead inc death"),AND(Is4Week,E1268="4 wk ahead inc death")),
OR(NOT(IsActiveModelsOnly),_xlfn.XLOOKUP(C1268,'Model Analyzer'!B$4:B$100,'Model Analyzer'!C$4:C$100))),EvalData!C1268,"NA")</f>
        <v>DDS</v>
      </c>
      <c r="C1268" s="17" t="s">
        <v>44</v>
      </c>
      <c r="D1268" s="36" t="d">
        <v>2020-09-14</v>
      </c>
      <c r="E1268" s="17" t="s">
        <v>11</v>
      </c>
      <c r="F1268" s="36" t="d">
        <v>2020-09-19</v>
      </c>
      <c r="G1268" s="30">
        <v>-489</v>
      </c>
      <c r="H1268" s="32">
        <v>-9.1999999999999998E-2</v>
      </c>
      <c r="I1268" s="28">
        <v>-8.7559999999999999E-2</v>
      </c>
      <c r="J1268" s="28">
        <v>-9.5960000000000004E-2</v>
      </c>
      <c r="K1268" s="29">
        <v>0.9</v>
      </c>
      <c r="L1268" s="30">
        <v>10</v>
      </c>
      <c r="M1268" s="29">
        <v>0.75</v>
      </c>
      <c r="N1268" s="30">
        <v>51</v>
      </c>
      <c r="O1268" s="30">
        <v>13.14</v>
      </c>
      <c r="P1268" s="30">
        <v>585.83000000000004</v>
      </c>
      <c r="Q1268" s="30">
        <v>24.69</v>
      </c>
      <c r="R1268" s="38">
        <v>0.28928999999999999</v>
      </c>
      <c r="S1268" s="32">
        <v>-4.2000000000000003E-2</v>
      </c>
      <c r="T1268" s="29">
        <v>0.55117000000000005</v>
      </c>
      <c r="U1268" s="29">
        <v>-2.2000000000000001E-4</v>
      </c>
      <c r="V1268" s="29">
        <v>0.49020000000000002</v>
      </c>
      <c r="W1268" s="29">
        <v>0.13725000000000001</v>
      </c>
      <c r="X1268" s="30">
        <v>48.25</v>
      </c>
      <c r="Y1268" s="29">
        <v>0.44094</v>
      </c>
      <c r="Z1268" s="29">
        <v>0.37036000000000002</v>
      </c>
      <c r="AA1268" s="29">
        <v>0.623</v>
      </c>
      <c r="AB1268" s="30">
        <v>8</v>
      </c>
      <c r="AC1268" s="29">
        <v>0.78788000000000002</v>
      </c>
      <c r="AD1268" s="30">
        <v>51</v>
      </c>
      <c r="AE1268" s="29">
        <v>0.90195999999999998</v>
      </c>
      <c r="AF1268" s="33">
        <v>2.9969999999999999</v>
      </c>
      <c r="AG1268" s="33">
        <v>3.3860000000000001</v>
      </c>
      <c r="AH1268" s="33">
        <v>3.931</v>
      </c>
      <c r="AI1268" s="33">
        <v>5.391</v>
      </c>
      <c r="AJ1268" s="33">
        <v>5.7859999999999996</v>
      </c>
      <c r="AK1268" s="34">
        <v>9.8330000000000002</v>
      </c>
      <c r="AL1268" s="29">
        <v>0.23529</v>
      </c>
      <c r="AM1268" s="29">
        <v>9.8040000000000002E-2</v>
      </c>
      <c r="AN1268" s="50">
        <v>14257</v>
      </c>
      <c r="AO1268" s="30">
        <v>140.19999999999999</v>
      </c>
      <c r="AP1268" s="29">
        <v>0.37114999999999998</v>
      </c>
      <c r="AQ1268" s="29">
        <v>0.77485000000000004</v>
      </c>
      <c r="AR1268" s="29">
        <v>0.59899999999999998</v>
      </c>
      <c r="AS1268" s="54">
        <v>5</v>
      </c>
      <c r="AT1268" s="29">
        <v>0.86207</v>
      </c>
      <c r="AU1268" s="29">
        <v>0.89873999999999998</v>
      </c>
      <c r="AV1268" s="54">
        <v>6</v>
      </c>
      <c r="AW1268" s="29">
        <v>0.82759000000000005</v>
      </c>
    </row>
    <row r="1269" spans="1:49" x14ac:dyDescent="0.2">
      <c r="A1269" s="17" t="str">
        <f t="shared" si="28"/>
        <v>Ensemble</v>
      </c>
      <c r="B1269" s="17" t="str">
        <f>IF(AND(OR(NOT(IsForecastDateRestricted),AND(D1269&gt;=StartDate,D1269&lt;=EndDate)),OR(NOT(IsTargetDateRestricted),AND(F1269&gt;=FirstTargetDate,F1269&lt;=EndTargetDate)),
OR(AND(Is1Week,E1269="1 wk ahead inc death"),AND(Is2Week,E1269="2 wk ahead inc death"),AND(Is3Week,E1269="3 wk ahead inc death"),AND(Is4Week,E1269="4 wk ahead inc death")),
OR(NOT(IsActiveModelsOnly),_xlfn.XLOOKUP(C1269,'Model Analyzer'!B$4:B$100,'Model Analyzer'!C$4:C$100))),EvalData!C1269,"NA")</f>
        <v>Ensemble</v>
      </c>
      <c r="C1269" s="17" t="s">
        <v>15</v>
      </c>
      <c r="D1269" s="36" t="d">
        <v>2020-09-14</v>
      </c>
      <c r="E1269" s="17" t="s">
        <v>11</v>
      </c>
      <c r="F1269" s="36" t="d">
        <v>2020-09-19</v>
      </c>
      <c r="G1269" s="30">
        <v>-615</v>
      </c>
      <c r="H1269" s="32">
        <v>-0.11700000000000001</v>
      </c>
      <c r="I1269" s="28">
        <v>-0.11012</v>
      </c>
      <c r="J1269" s="28">
        <v>-0.12374</v>
      </c>
      <c r="K1269" s="29">
        <v>0.75</v>
      </c>
      <c r="L1269" s="30">
        <v>13</v>
      </c>
      <c r="M1269" s="29">
        <v>0.66666999999999998</v>
      </c>
      <c r="N1269" s="30">
        <v>51</v>
      </c>
      <c r="O1269" s="30">
        <v>12.56</v>
      </c>
      <c r="P1269" s="30">
        <v>463.02</v>
      </c>
      <c r="Q1269" s="30">
        <v>20.84</v>
      </c>
      <c r="R1269" s="38">
        <v>0.21415000000000001</v>
      </c>
      <c r="S1269" s="32">
        <v>-9.289E-2</v>
      </c>
      <c r="T1269" s="29">
        <v>0.52414000000000005</v>
      </c>
      <c r="U1269" s="29">
        <v>-0.17765</v>
      </c>
      <c r="V1269" s="29">
        <v>0.50980000000000003</v>
      </c>
      <c r="W1269" s="29">
        <v>0.15686</v>
      </c>
      <c r="X1269" s="30">
        <v>42.17</v>
      </c>
      <c r="Y1269" s="29">
        <v>0.35074</v>
      </c>
      <c r="Z1269" s="29">
        <v>0.32940000000000003</v>
      </c>
      <c r="AA1269" s="29">
        <v>0.67700000000000005</v>
      </c>
      <c r="AB1269" s="30">
        <v>5</v>
      </c>
      <c r="AC1269" s="29">
        <v>0.87878999999999996</v>
      </c>
      <c r="AD1269" s="30">
        <v>51</v>
      </c>
      <c r="AE1269" s="29">
        <v>0.90195999999999998</v>
      </c>
      <c r="AF1269" s="33">
        <v>2.4900000000000002</v>
      </c>
      <c r="AG1269" s="33">
        <v>2.9849999999999999</v>
      </c>
      <c r="AH1269" s="33">
        <v>3.81</v>
      </c>
      <c r="AI1269" s="33">
        <v>5.3869999999999996</v>
      </c>
      <c r="AJ1269" s="33">
        <v>5.2249999999999996</v>
      </c>
      <c r="AK1269" s="34">
        <v>12</v>
      </c>
      <c r="AL1269" s="29">
        <v>0.13725000000000001</v>
      </c>
      <c r="AM1269" s="29">
        <v>0.13725000000000001</v>
      </c>
      <c r="AN1269" s="50">
        <v>13406</v>
      </c>
      <c r="AO1269" s="30">
        <v>153.30000000000001</v>
      </c>
      <c r="AP1269" s="29">
        <v>0.40436</v>
      </c>
      <c r="AQ1269" s="29">
        <v>0.84416999999999998</v>
      </c>
      <c r="AR1269" s="29">
        <v>0.66</v>
      </c>
      <c r="AS1269" s="54">
        <v>3</v>
      </c>
      <c r="AT1269" s="29">
        <v>0.93103000000000002</v>
      </c>
      <c r="AU1269" s="29">
        <v>0.92515000000000003</v>
      </c>
      <c r="AV1269" s="54">
        <v>2</v>
      </c>
      <c r="AW1269" s="29">
        <v>0.96552000000000004</v>
      </c>
    </row>
    <row r="1270" spans="1:49" x14ac:dyDescent="0.2">
      <c r="A1270" s="17" t="str">
        <f t="shared" si="28"/>
        <v>ERDC</v>
      </c>
      <c r="B1270" s="17" t="str">
        <f>IF(AND(OR(NOT(IsForecastDateRestricted),AND(D1270&gt;=StartDate,D1270&lt;=EndDate)),OR(NOT(IsTargetDateRestricted),AND(F1270&gt;=FirstTargetDate,F1270&lt;=EndTargetDate)),
OR(AND(Is1Week,E1270="1 wk ahead inc death"),AND(Is2Week,E1270="2 wk ahead inc death"),AND(Is3Week,E1270="3 wk ahead inc death"),AND(Is4Week,E1270="4 wk ahead inc death")),
OR(NOT(IsActiveModelsOnly),_xlfn.XLOOKUP(C1270,'Model Analyzer'!B$4:B$100,'Model Analyzer'!C$4:C$100))),EvalData!C1270,"NA")</f>
        <v>ERDC</v>
      </c>
      <c r="C1270" s="17" t="s">
        <v>16</v>
      </c>
      <c r="D1270" s="36" t="d">
        <v>2020-09-14</v>
      </c>
      <c r="E1270" s="17" t="s">
        <v>11</v>
      </c>
      <c r="F1270" s="36" t="d">
        <v>2020-09-19</v>
      </c>
      <c r="G1270" s="30">
        <v>1172</v>
      </c>
      <c r="H1270" s="32">
        <v>0.19</v>
      </c>
      <c r="I1270" s="28">
        <v>0.20985000000000001</v>
      </c>
      <c r="J1270" s="28">
        <v>0.20985000000000001</v>
      </c>
      <c r="K1270" s="29">
        <v>0.75</v>
      </c>
      <c r="L1270" s="30">
        <v>27</v>
      </c>
      <c r="M1270" s="29">
        <v>0.27778000000000003</v>
      </c>
      <c r="N1270" s="30">
        <v>51</v>
      </c>
      <c r="O1270" s="30">
        <v>40.380000000000003</v>
      </c>
      <c r="P1270" s="30">
        <v>5996.33</v>
      </c>
      <c r="Q1270" s="30">
        <v>58.43</v>
      </c>
      <c r="R1270" s="38">
        <v>0.44579999999999997</v>
      </c>
      <c r="S1270" s="32">
        <v>0.24965000000000001</v>
      </c>
      <c r="T1270" s="29">
        <v>1.3701000000000001</v>
      </c>
      <c r="U1270" s="29">
        <v>0.84460999999999997</v>
      </c>
      <c r="V1270" s="29">
        <v>0.21568999999999999</v>
      </c>
      <c r="W1270" s="29">
        <v>0.43136999999999998</v>
      </c>
      <c r="X1270" s="30">
        <v>99.3</v>
      </c>
      <c r="Y1270" s="29">
        <v>1.2440100000000001</v>
      </c>
      <c r="Z1270" s="29">
        <v>0.66159000000000001</v>
      </c>
      <c r="AA1270" s="29">
        <v>2.3E-2</v>
      </c>
      <c r="AB1270" s="30">
        <v>31</v>
      </c>
      <c r="AC1270" s="29">
        <v>9.0910000000000005E-2</v>
      </c>
      <c r="AD1270" s="30">
        <v>51</v>
      </c>
      <c r="AE1270" s="29">
        <v>9.8040000000000002E-2</v>
      </c>
      <c r="AF1270" s="33">
        <v>1.097</v>
      </c>
      <c r="AG1270" s="33">
        <v>1.1200000000000001</v>
      </c>
      <c r="AH1270" s="33">
        <v>1.1599999999999999</v>
      </c>
      <c r="AI1270" s="33">
        <v>1.288</v>
      </c>
      <c r="AJ1270" s="33">
        <v>1.2709999999999999</v>
      </c>
      <c r="AK1270" s="34">
        <v>1.524</v>
      </c>
      <c r="AL1270" s="29">
        <v>0</v>
      </c>
      <c r="AM1270" s="29">
        <v>0</v>
      </c>
      <c r="AN1270" s="50">
        <v>99607</v>
      </c>
      <c r="AO1270" s="30">
        <v>1981.7</v>
      </c>
      <c r="AP1270" s="29">
        <v>0.88819000000000004</v>
      </c>
      <c r="AQ1270" s="29">
        <v>1</v>
      </c>
      <c r="AR1270" s="29">
        <v>0.10299999999999999</v>
      </c>
      <c r="AS1270" s="54">
        <v>27</v>
      </c>
      <c r="AT1270" s="29">
        <v>0.10345</v>
      </c>
      <c r="AU1270" s="29">
        <v>0.1032</v>
      </c>
      <c r="AV1270" s="54">
        <v>30</v>
      </c>
      <c r="AW1270" s="29">
        <v>0</v>
      </c>
    </row>
    <row r="1271" spans="1:49" x14ac:dyDescent="0.2">
      <c r="A1271" s="17" t="str">
        <f t="shared" si="28"/>
        <v>ESG</v>
      </c>
      <c r="B1271" s="17" t="str">
        <f>IF(AND(OR(NOT(IsForecastDateRestricted),AND(D1271&gt;=StartDate,D1271&lt;=EndDate)),OR(NOT(IsTargetDateRestricted),AND(F1271&gt;=FirstTargetDate,F1271&lt;=EndTargetDate)),
OR(AND(Is1Week,E1271="1 wk ahead inc death"),AND(Is2Week,E1271="2 wk ahead inc death"),AND(Is3Week,E1271="3 wk ahead inc death"),AND(Is4Week,E1271="4 wk ahead inc death")),
OR(NOT(IsActiveModelsOnly),_xlfn.XLOOKUP(C1271,'Model Analyzer'!B$4:B$100,'Model Analyzer'!C$4:C$100))),EvalData!C1271,"NA")</f>
        <v>ESG</v>
      </c>
      <c r="C1271" s="17" t="s">
        <v>40</v>
      </c>
      <c r="D1271" s="36" t="d">
        <v>2020-09-14</v>
      </c>
      <c r="E1271" s="17" t="s">
        <v>11</v>
      </c>
      <c r="F1271" s="36" t="d">
        <v>2020-09-19</v>
      </c>
      <c r="G1271" s="30">
        <v>-2303</v>
      </c>
      <c r="H1271" s="32">
        <v>-0.53200000000000003</v>
      </c>
      <c r="I1271" s="28">
        <v>-0.41234999999999999</v>
      </c>
      <c r="J1271" s="28">
        <v>-0.70170999999999994</v>
      </c>
      <c r="K1271" s="29">
        <v>0</v>
      </c>
      <c r="L1271" s="30">
        <v>36</v>
      </c>
      <c r="M1271" s="29">
        <v>2.7779999999999999E-2</v>
      </c>
      <c r="N1271" s="30">
        <v>51</v>
      </c>
      <c r="O1271" s="30">
        <v>30.81</v>
      </c>
      <c r="P1271" s="30">
        <v>1620.51</v>
      </c>
      <c r="Q1271" s="30">
        <v>51.55</v>
      </c>
      <c r="R1271" s="38">
        <v>0.57286000000000004</v>
      </c>
      <c r="S1271" s="32">
        <v>-0.45199</v>
      </c>
      <c r="T1271" s="29">
        <v>1.1232599999999999</v>
      </c>
      <c r="U1271" s="29">
        <v>-0.78381999999999996</v>
      </c>
      <c r="V1271" s="29">
        <v>0.11765</v>
      </c>
      <c r="W1271" s="29">
        <v>0.41176000000000001</v>
      </c>
      <c r="X1271" s="30">
        <v>94.14</v>
      </c>
      <c r="Y1271" s="29">
        <v>0.55200000000000005</v>
      </c>
      <c r="Z1271" s="29">
        <v>0.61270999999999998</v>
      </c>
      <c r="AA1271" s="29">
        <v>8.0000000000000002E-3</v>
      </c>
      <c r="AB1271" s="30">
        <v>33</v>
      </c>
      <c r="AC1271" s="29">
        <v>3.0300000000000001E-2</v>
      </c>
      <c r="AD1271" s="30">
        <v>51</v>
      </c>
      <c r="AE1271" s="29">
        <v>0.11765</v>
      </c>
      <c r="AF1271" s="33">
        <v>1.0660000000000001</v>
      </c>
      <c r="AG1271" s="33">
        <v>1.1020000000000001</v>
      </c>
      <c r="AH1271" s="33">
        <v>1.175</v>
      </c>
      <c r="AI1271" s="33">
        <v>1.3720000000000001</v>
      </c>
      <c r="AJ1271" s="33">
        <v>1.367</v>
      </c>
      <c r="AK1271" s="34">
        <v>1.732</v>
      </c>
      <c r="AL1271" s="29">
        <v>1.9609999999999999E-2</v>
      </c>
      <c r="AM1271" s="29">
        <v>0</v>
      </c>
      <c r="AN1271" s="50">
        <v>97011</v>
      </c>
      <c r="AO1271" s="30">
        <v>943.2</v>
      </c>
      <c r="AP1271" s="29">
        <v>0.87351000000000001</v>
      </c>
      <c r="AQ1271" s="29">
        <v>1</v>
      </c>
      <c r="AR1271" s="29">
        <v>0.10299999999999999</v>
      </c>
      <c r="AS1271" s="54">
        <v>27</v>
      </c>
      <c r="AT1271" s="29">
        <v>0.10345</v>
      </c>
      <c r="AU1271" s="29">
        <v>0.12384000000000001</v>
      </c>
      <c r="AV1271" s="54">
        <v>29</v>
      </c>
      <c r="AW1271" s="29">
        <v>3.4479999999999997E-2</v>
      </c>
    </row>
    <row r="1272" spans="1:49" x14ac:dyDescent="0.2">
      <c r="A1272" s="17" t="str">
        <f t="shared" si="28"/>
        <v>GT-DeepCOVID</v>
      </c>
      <c r="B1272" s="17" t="str">
        <f>IF(AND(OR(NOT(IsForecastDateRestricted),AND(D1272&gt;=StartDate,D1272&lt;=EndDate)),OR(NOT(IsTargetDateRestricted),AND(F1272&gt;=FirstTargetDate,F1272&lt;=EndTargetDate)),
OR(AND(Is1Week,E1272="1 wk ahead inc death"),AND(Is2Week,E1272="2 wk ahead inc death"),AND(Is3Week,E1272="3 wk ahead inc death"),AND(Is4Week,E1272="4 wk ahead inc death")),
OR(NOT(IsActiveModelsOnly),_xlfn.XLOOKUP(C1272,'Model Analyzer'!B$4:B$100,'Model Analyzer'!C$4:C$100))),EvalData!C1272,"NA")</f>
        <v>GT-DeepCOVID</v>
      </c>
      <c r="C1272" s="17" t="s">
        <v>17</v>
      </c>
      <c r="D1272" s="36" t="d">
        <v>2020-09-14</v>
      </c>
      <c r="E1272" s="17" t="s">
        <v>11</v>
      </c>
      <c r="F1272" s="36" t="d">
        <v>2020-09-19</v>
      </c>
      <c r="G1272" s="30">
        <v>-1089</v>
      </c>
      <c r="H1272" s="32">
        <v>-0.217</v>
      </c>
      <c r="I1272" s="28">
        <v>-0.19499</v>
      </c>
      <c r="J1272" s="28">
        <v>-0.24221999999999999</v>
      </c>
      <c r="K1272" s="29">
        <v>0.75</v>
      </c>
      <c r="L1272" s="30">
        <v>30</v>
      </c>
      <c r="M1272" s="29">
        <v>0.19444</v>
      </c>
      <c r="N1272" s="30">
        <v>49</v>
      </c>
      <c r="O1272" s="30">
        <v>15.45</v>
      </c>
      <c r="P1272" s="30">
        <v>591.11</v>
      </c>
      <c r="Q1272" s="30">
        <v>25.27</v>
      </c>
      <c r="R1272" s="38">
        <v>0.25203999999999999</v>
      </c>
      <c r="S1272" s="32">
        <v>-0.11441</v>
      </c>
      <c r="T1272" s="29">
        <v>0.62963999999999998</v>
      </c>
      <c r="U1272" s="29">
        <v>-0.13402</v>
      </c>
      <c r="V1272" s="29">
        <v>0.48980000000000001</v>
      </c>
      <c r="W1272" s="29">
        <v>0.18367</v>
      </c>
      <c r="X1272" s="30">
        <v>50.74</v>
      </c>
      <c r="Y1272" s="29">
        <v>0.42681999999999998</v>
      </c>
      <c r="Z1272" s="29">
        <v>0.36710999999999999</v>
      </c>
      <c r="AA1272" s="29">
        <v>0.47599999999999998</v>
      </c>
      <c r="AB1272" s="30">
        <v>17</v>
      </c>
      <c r="AC1272" s="29">
        <v>0.51515</v>
      </c>
      <c r="AD1272" s="30">
        <v>49</v>
      </c>
      <c r="AE1272" s="29">
        <v>0.81633</v>
      </c>
      <c r="AF1272" s="33">
        <v>1.819</v>
      </c>
      <c r="AG1272" s="33">
        <v>2.306</v>
      </c>
      <c r="AH1272" s="33">
        <v>3.4550000000000001</v>
      </c>
      <c r="AI1272" s="33">
        <v>22.707999999999998</v>
      </c>
      <c r="AJ1272" s="33">
        <v>14</v>
      </c>
      <c r="AK1272" s="34">
        <v>52</v>
      </c>
      <c r="AL1272" s="29">
        <v>8.1629999999999994E-2</v>
      </c>
      <c r="AM1272" s="29">
        <v>0.24490000000000001</v>
      </c>
      <c r="AN1272" s="50">
        <v>14148</v>
      </c>
      <c r="AO1272" s="30">
        <v>166.4</v>
      </c>
      <c r="AP1272" s="29">
        <v>0.39743000000000001</v>
      </c>
      <c r="AQ1272" s="29">
        <v>0.82969999999999999</v>
      </c>
      <c r="AR1272" s="29">
        <v>0.495</v>
      </c>
      <c r="AS1272" s="54">
        <v>9</v>
      </c>
      <c r="AT1272" s="29">
        <v>0.72414000000000001</v>
      </c>
      <c r="AU1272" s="29">
        <v>0.79773000000000005</v>
      </c>
      <c r="AV1272" s="54">
        <v>10</v>
      </c>
      <c r="AW1272" s="29">
        <v>0.68966000000000005</v>
      </c>
    </row>
    <row r="1273" spans="1:49" x14ac:dyDescent="0.2">
      <c r="A1273" s="17" t="str">
        <f t="shared" si="28"/>
        <v>ISU</v>
      </c>
      <c r="B1273" s="17" t="str">
        <f>IF(AND(OR(NOT(IsForecastDateRestricted),AND(D1273&gt;=StartDate,D1273&lt;=EndDate)),OR(NOT(IsTargetDateRestricted),AND(F1273&gt;=FirstTargetDate,F1273&lt;=EndTargetDate)),
OR(AND(Is1Week,E1273="1 wk ahead inc death"),AND(Is2Week,E1273="2 wk ahead inc death"),AND(Is3Week,E1273="3 wk ahead inc death"),AND(Is4Week,E1273="4 wk ahead inc death")),
OR(NOT(IsActiveModelsOnly),_xlfn.XLOOKUP(C1273,'Model Analyzer'!B$4:B$100,'Model Analyzer'!C$4:C$100))),EvalData!C1273,"NA")</f>
        <v>ISU</v>
      </c>
      <c r="C1273" s="17" t="s">
        <v>41</v>
      </c>
      <c r="D1273" s="36" t="d">
        <v>2020-09-14</v>
      </c>
      <c r="E1273" s="17" t="s">
        <v>11</v>
      </c>
      <c r="F1273" s="36" t="d">
        <v>2020-09-19</v>
      </c>
      <c r="G1273" s="30">
        <v>737</v>
      </c>
      <c r="H1273" s="32">
        <v>0.124</v>
      </c>
      <c r="I1273" s="28">
        <v>0.13195999999999999</v>
      </c>
      <c r="J1273" s="28">
        <v>0.13195999999999999</v>
      </c>
      <c r="K1273" s="29">
        <v>0.75</v>
      </c>
      <c r="L1273" s="30">
        <v>17</v>
      </c>
      <c r="M1273" s="29">
        <v>0.55556000000000005</v>
      </c>
      <c r="N1273" s="30">
        <v>49</v>
      </c>
      <c r="O1273" s="30">
        <v>18.05</v>
      </c>
      <c r="P1273" s="30">
        <v>1099.5</v>
      </c>
      <c r="Q1273" s="30">
        <v>27.59</v>
      </c>
      <c r="R1273" s="38">
        <v>0.26457000000000003</v>
      </c>
      <c r="S1273" s="32">
        <v>0.15790000000000001</v>
      </c>
      <c r="T1273" s="29">
        <v>0.75241999999999998</v>
      </c>
      <c r="U1273" s="29">
        <v>0.45507999999999998</v>
      </c>
      <c r="V1273" s="29">
        <v>0.32652999999999999</v>
      </c>
      <c r="W1273" s="29">
        <v>0.14285999999999999</v>
      </c>
      <c r="X1273" s="30">
        <v>39.49</v>
      </c>
      <c r="Y1273" s="29">
        <v>0.70357999999999998</v>
      </c>
      <c r="Z1273" s="29">
        <v>0.42179</v>
      </c>
      <c r="AA1273" s="29">
        <v>0.30199999999999999</v>
      </c>
      <c r="AB1273" s="30">
        <v>21</v>
      </c>
      <c r="AC1273" s="29">
        <v>0.39394000000000001</v>
      </c>
      <c r="AD1273" s="30">
        <v>49</v>
      </c>
      <c r="AE1273" s="29">
        <v>0.57142999999999999</v>
      </c>
      <c r="AF1273" s="33">
        <v>1.363</v>
      </c>
      <c r="AG1273" s="33">
        <v>1.5289999999999999</v>
      </c>
      <c r="AH1273" s="33">
        <v>1.7390000000000001</v>
      </c>
      <c r="AI1273" s="33">
        <v>3.06</v>
      </c>
      <c r="AJ1273" s="33">
        <v>2.6150000000000002</v>
      </c>
      <c r="AK1273" s="34">
        <v>6.0670000000000002</v>
      </c>
      <c r="AL1273" s="29">
        <v>4.0820000000000002E-2</v>
      </c>
      <c r="AM1273" s="29">
        <v>8.1629999999999994E-2</v>
      </c>
      <c r="AN1273" s="50">
        <v>21937</v>
      </c>
      <c r="AO1273" s="30">
        <v>539.70000000000005</v>
      </c>
      <c r="AP1273" s="29">
        <v>0.64322000000000001</v>
      </c>
      <c r="AQ1273" s="29">
        <v>1</v>
      </c>
      <c r="AR1273" s="29">
        <v>0.45400000000000001</v>
      </c>
      <c r="AS1273" s="54">
        <v>10</v>
      </c>
      <c r="AT1273" s="29">
        <v>0.68966000000000005</v>
      </c>
      <c r="AU1273" s="29">
        <v>0.57791999999999999</v>
      </c>
      <c r="AV1273" s="54">
        <v>20</v>
      </c>
      <c r="AW1273" s="29">
        <v>0.34483000000000003</v>
      </c>
    </row>
    <row r="1274" spans="1:49" x14ac:dyDescent="0.2">
      <c r="A1274" s="17" t="str">
        <f t="shared" si="28"/>
        <v>JCB</v>
      </c>
      <c r="B1274" s="17" t="str">
        <f>IF(AND(OR(NOT(IsForecastDateRestricted),AND(D1274&gt;=StartDate,D1274&lt;=EndDate)),OR(NOT(IsTargetDateRestricted),AND(F1274&gt;=FirstTargetDate,F1274&lt;=EndTargetDate)),
OR(AND(Is1Week,E1274="1 wk ahead inc death"),AND(Is2Week,E1274="2 wk ahead inc death"),AND(Is3Week,E1274="3 wk ahead inc death"),AND(Is4Week,E1274="4 wk ahead inc death")),
OR(NOT(IsActiveModelsOnly),_xlfn.XLOOKUP(C1274,'Model Analyzer'!B$4:B$100,'Model Analyzer'!C$4:C$100))),EvalData!C1274,"NA")</f>
        <v>JCB</v>
      </c>
      <c r="C1274" s="17" t="s">
        <v>45</v>
      </c>
      <c r="D1274" s="36" t="d">
        <v>2020-09-14</v>
      </c>
      <c r="E1274" s="17" t="s">
        <v>11</v>
      </c>
      <c r="F1274" s="36" t="d">
        <v>2020-09-19</v>
      </c>
      <c r="G1274" s="30">
        <v>-749</v>
      </c>
      <c r="H1274" s="32">
        <v>-0.14399999999999999</v>
      </c>
      <c r="I1274" s="28">
        <v>-0.13411000000000001</v>
      </c>
      <c r="J1274" s="28">
        <v>-0.15487999999999999</v>
      </c>
      <c r="K1274" s="29">
        <v>0.75</v>
      </c>
      <c r="L1274" s="30">
        <v>21</v>
      </c>
      <c r="M1274" s="29">
        <v>0.44444</v>
      </c>
      <c r="N1274" s="30">
        <v>51</v>
      </c>
      <c r="O1274" s="30">
        <v>11.39</v>
      </c>
      <c r="P1274" s="30">
        <v>490.67</v>
      </c>
      <c r="Q1274" s="30">
        <v>23</v>
      </c>
      <c r="R1274" s="38">
        <v>0.23832</v>
      </c>
      <c r="S1274" s="32">
        <v>-6.6689999999999999E-2</v>
      </c>
      <c r="T1274" s="29">
        <v>0.49317</v>
      </c>
      <c r="U1274" s="29">
        <v>-7.3510000000000006E-2</v>
      </c>
      <c r="V1274" s="29">
        <v>0.43136999999999998</v>
      </c>
      <c r="W1274" s="29">
        <v>0.13725000000000001</v>
      </c>
      <c r="X1274" s="30">
        <v>47.22</v>
      </c>
      <c r="Y1274" s="29">
        <v>0.36951000000000001</v>
      </c>
      <c r="Z1274" s="29">
        <v>0.31895000000000001</v>
      </c>
      <c r="AA1274" s="29">
        <v>0.67800000000000005</v>
      </c>
      <c r="AB1274" s="30">
        <v>4</v>
      </c>
      <c r="AC1274" s="29">
        <v>0.90908999999999995</v>
      </c>
    </row>
    <row r="1275" spans="1:49" x14ac:dyDescent="0.2">
      <c r="A1275" s="17" t="str">
        <f t="shared" si="28"/>
        <v>JHU-APL</v>
      </c>
      <c r="B1275" s="17" t="str">
        <f>IF(AND(OR(NOT(IsForecastDateRestricted),AND(D1275&gt;=StartDate,D1275&lt;=EndDate)),OR(NOT(IsTargetDateRestricted),AND(F1275&gt;=FirstTargetDate,F1275&lt;=EndTargetDate)),
OR(AND(Is1Week,E1275="1 wk ahead inc death"),AND(Is2Week,E1275="2 wk ahead inc death"),AND(Is3Week,E1275="3 wk ahead inc death"),AND(Is4Week,E1275="4 wk ahead inc death")),
OR(NOT(IsActiveModelsOnly),_xlfn.XLOOKUP(C1275,'Model Analyzer'!B$4:B$100,'Model Analyzer'!C$4:C$100))),EvalData!C1275,"NA")</f>
        <v>JHU-APL</v>
      </c>
      <c r="C1275" s="17" t="s">
        <v>52</v>
      </c>
      <c r="D1275" s="36" t="d">
        <v>2020-09-14</v>
      </c>
      <c r="E1275" s="17" t="s">
        <v>11</v>
      </c>
      <c r="F1275" s="36" t="d">
        <v>2020-09-19</v>
      </c>
      <c r="G1275" s="30">
        <v>-826</v>
      </c>
      <c r="H1275" s="32">
        <v>-0.16</v>
      </c>
      <c r="I1275" s="28">
        <v>-0.1479</v>
      </c>
      <c r="J1275" s="28">
        <v>-0.17357</v>
      </c>
      <c r="K1275" s="29">
        <v>0.75</v>
      </c>
      <c r="L1275" s="30">
        <v>25</v>
      </c>
      <c r="M1275" s="29">
        <v>0.33333000000000002</v>
      </c>
      <c r="N1275" s="30">
        <v>51</v>
      </c>
      <c r="O1275" s="30">
        <v>63.52</v>
      </c>
      <c r="P1275" s="30">
        <v>3448.95</v>
      </c>
      <c r="Q1275" s="30">
        <v>63.84</v>
      </c>
      <c r="R1275" s="38">
        <v>0.60665000000000002</v>
      </c>
      <c r="S1275" s="32">
        <v>-0.15415000000000001</v>
      </c>
      <c r="T1275" s="29">
        <v>1.2475700000000001</v>
      </c>
      <c r="U1275" s="29">
        <v>0.24290999999999999</v>
      </c>
      <c r="V1275" s="29">
        <v>0.11765</v>
      </c>
      <c r="W1275" s="29">
        <v>0.50980000000000003</v>
      </c>
      <c r="X1275" s="30">
        <v>109.75</v>
      </c>
      <c r="Y1275" s="29">
        <v>0.99831999999999999</v>
      </c>
      <c r="Z1275" s="29">
        <v>0.72111000000000003</v>
      </c>
      <c r="AA1275" s="29">
        <v>2.1000000000000001E-2</v>
      </c>
      <c r="AB1275" s="30">
        <v>32</v>
      </c>
      <c r="AC1275" s="29">
        <v>6.0609999999999997E-2</v>
      </c>
      <c r="AD1275" s="30">
        <v>51</v>
      </c>
      <c r="AE1275" s="29">
        <v>0.13725000000000001</v>
      </c>
      <c r="AF1275" s="33">
        <v>1.282</v>
      </c>
      <c r="AG1275" s="33">
        <v>1.323</v>
      </c>
      <c r="AH1275" s="33">
        <v>1.3660000000000001</v>
      </c>
      <c r="AI1275" s="33">
        <v>5.3959999999999999</v>
      </c>
      <c r="AJ1275" s="33">
        <v>1.456</v>
      </c>
      <c r="AK1275" s="34">
        <v>1.571</v>
      </c>
      <c r="AL1275" s="29">
        <v>0</v>
      </c>
      <c r="AM1275" s="29">
        <v>1.9609999999999999E-2</v>
      </c>
      <c r="AN1275" s="50">
        <v>97635</v>
      </c>
      <c r="AO1275" s="30">
        <v>1496.5</v>
      </c>
      <c r="AP1275" s="29">
        <v>0.81305000000000005</v>
      </c>
      <c r="AQ1275" s="29">
        <v>1</v>
      </c>
      <c r="AR1275" s="29">
        <v>0.124</v>
      </c>
      <c r="AS1275" s="54">
        <v>24</v>
      </c>
      <c r="AT1275" s="29">
        <v>0.2069</v>
      </c>
      <c r="AU1275" s="29">
        <v>0.14448</v>
      </c>
      <c r="AV1275" s="54">
        <v>27</v>
      </c>
      <c r="AW1275" s="29">
        <v>0.10345</v>
      </c>
    </row>
    <row r="1276" spans="1:49" x14ac:dyDescent="0.2">
      <c r="A1276" s="17" t="str">
        <f t="shared" si="28"/>
        <v>JHU-IDD</v>
      </c>
      <c r="B1276" s="17" t="str">
        <f>IF(AND(OR(NOT(IsForecastDateRestricted),AND(D1276&gt;=StartDate,D1276&lt;=EndDate)),OR(NOT(IsTargetDateRestricted),AND(F1276&gt;=FirstTargetDate,F1276&lt;=EndTargetDate)),
OR(AND(Is1Week,E1276="1 wk ahead inc death"),AND(Is2Week,E1276="2 wk ahead inc death"),AND(Is3Week,E1276="3 wk ahead inc death"),AND(Is4Week,E1276="4 wk ahead inc death")),
OR(NOT(IsActiveModelsOnly),_xlfn.XLOOKUP(C1276,'Model Analyzer'!B$4:B$100,'Model Analyzer'!C$4:C$100))),EvalData!C1276,"NA")</f>
        <v>JHU-IDD</v>
      </c>
      <c r="C1276" s="17" t="s">
        <v>53</v>
      </c>
      <c r="D1276" s="36" t="d">
        <v>2020-09-14</v>
      </c>
      <c r="E1276" s="17" t="s">
        <v>11</v>
      </c>
      <c r="F1276" s="36" t="d">
        <v>2020-09-19</v>
      </c>
      <c r="G1276" s="30">
        <v>73</v>
      </c>
      <c r="H1276" s="32">
        <v>1.2999999999999999E-2</v>
      </c>
      <c r="I1276" s="28">
        <v>1.307E-2</v>
      </c>
      <c r="J1276" s="28">
        <v>1.307E-2</v>
      </c>
      <c r="K1276" s="29">
        <v>1</v>
      </c>
      <c r="L1276" s="30">
        <v>2</v>
      </c>
      <c r="M1276" s="29">
        <v>0.97221999999999997</v>
      </c>
      <c r="N1276" s="30">
        <v>51</v>
      </c>
      <c r="O1276" s="30">
        <v>23.94</v>
      </c>
      <c r="P1276" s="30">
        <v>1174.1400000000001</v>
      </c>
      <c r="Q1276" s="30">
        <v>26.12</v>
      </c>
      <c r="R1276" s="38">
        <v>0.28400999999999998</v>
      </c>
      <c r="S1276" s="32">
        <v>0.10920000000000001</v>
      </c>
      <c r="T1276" s="29">
        <v>0.90200999999999998</v>
      </c>
      <c r="U1276" s="29">
        <v>0.59745999999999999</v>
      </c>
      <c r="V1276" s="29">
        <v>0.35293999999999998</v>
      </c>
      <c r="W1276" s="29">
        <v>0.23529</v>
      </c>
      <c r="X1276" s="30">
        <v>39.93</v>
      </c>
      <c r="Y1276" s="29">
        <v>0.86243999999999998</v>
      </c>
      <c r="Z1276" s="29">
        <v>0.44347999999999999</v>
      </c>
      <c r="AA1276" s="29">
        <v>0.29799999999999999</v>
      </c>
      <c r="AB1276" s="30">
        <v>22</v>
      </c>
      <c r="AC1276" s="29">
        <v>0.36364000000000002</v>
      </c>
      <c r="AD1276" s="30">
        <v>51</v>
      </c>
      <c r="AE1276" s="29">
        <v>0.90195999999999998</v>
      </c>
      <c r="AF1276" s="33">
        <v>2.5470000000000002</v>
      </c>
      <c r="AG1276" s="33">
        <v>3.5979999999999999</v>
      </c>
      <c r="AH1276" s="33">
        <v>7.3330000000000002</v>
      </c>
      <c r="AI1276" s="33">
        <v>27.736000000000001</v>
      </c>
      <c r="AJ1276" s="33">
        <v>18.925000000000001</v>
      </c>
      <c r="AK1276" s="34">
        <v>64</v>
      </c>
      <c r="AL1276" s="29">
        <v>0.23529</v>
      </c>
      <c r="AM1276" s="29">
        <v>0.37254999999999999</v>
      </c>
      <c r="AN1276" s="50">
        <v>14552</v>
      </c>
      <c r="AO1276" s="30">
        <v>307.3</v>
      </c>
      <c r="AP1276" s="29">
        <v>0.27648</v>
      </c>
      <c r="AQ1276" s="29">
        <v>0.57718999999999998</v>
      </c>
      <c r="AR1276" s="29">
        <v>0.31</v>
      </c>
      <c r="AS1276" s="54">
        <v>16</v>
      </c>
      <c r="AT1276" s="29">
        <v>0.48276000000000002</v>
      </c>
      <c r="AU1276" s="29">
        <v>0.77066999999999997</v>
      </c>
      <c r="AV1276" s="54">
        <v>11</v>
      </c>
      <c r="AW1276" s="29">
        <v>0.65517000000000003</v>
      </c>
    </row>
    <row r="1277" spans="1:49" x14ac:dyDescent="0.2">
      <c r="A1277" s="17" t="str">
        <f t="shared" si="28"/>
        <v>Karlen</v>
      </c>
      <c r="B1277" s="17" t="str">
        <f>IF(AND(OR(NOT(IsForecastDateRestricted),AND(D1277&gt;=StartDate,D1277&lt;=EndDate)),OR(NOT(IsTargetDateRestricted),AND(F1277&gt;=FirstTargetDate,F1277&lt;=EndTargetDate)),
OR(AND(Is1Week,E1277="1 wk ahead inc death"),AND(Is2Week,E1277="2 wk ahead inc death"),AND(Is3Week,E1277="3 wk ahead inc death"),AND(Is4Week,E1277="4 wk ahead inc death")),
OR(NOT(IsActiveModelsOnly),_xlfn.XLOOKUP(C1277,'Model Analyzer'!B$4:B$100,'Model Analyzer'!C$4:C$100))),EvalData!C1277,"NA")</f>
        <v>Karlen</v>
      </c>
      <c r="C1277" s="17" t="s">
        <v>46</v>
      </c>
      <c r="D1277" s="36" t="d">
        <v>2020-09-14</v>
      </c>
      <c r="E1277" s="17" t="s">
        <v>11</v>
      </c>
      <c r="F1277" s="36" t="d">
        <v>2020-09-19</v>
      </c>
      <c r="G1277" s="30">
        <v>-666</v>
      </c>
      <c r="H1277" s="32">
        <v>-0.127</v>
      </c>
      <c r="I1277" s="28">
        <v>-0.11924999999999999</v>
      </c>
      <c r="J1277" s="28">
        <v>-0.13539000000000001</v>
      </c>
      <c r="K1277" s="29">
        <v>0.75</v>
      </c>
      <c r="L1277" s="30">
        <v>19</v>
      </c>
      <c r="M1277" s="29">
        <v>0.5</v>
      </c>
      <c r="N1277" s="30">
        <v>51</v>
      </c>
      <c r="O1277" s="30">
        <v>16.22</v>
      </c>
      <c r="P1277" s="30">
        <v>543.41999999999996</v>
      </c>
      <c r="Q1277" s="30">
        <v>23.14</v>
      </c>
      <c r="R1277" s="38">
        <v>0.24640999999999999</v>
      </c>
      <c r="S1277" s="32">
        <v>-7.2760000000000005E-2</v>
      </c>
      <c r="T1277" s="29">
        <v>0.63449</v>
      </c>
      <c r="U1277" s="29">
        <v>-0.13975000000000001</v>
      </c>
      <c r="V1277" s="29">
        <v>0.43136999999999998</v>
      </c>
      <c r="W1277" s="29">
        <v>0.15686</v>
      </c>
      <c r="X1277" s="30">
        <v>43.86</v>
      </c>
      <c r="Y1277" s="29">
        <v>0.42535000000000001</v>
      </c>
      <c r="Z1277" s="29">
        <v>0.36848999999999998</v>
      </c>
      <c r="AA1277" s="29">
        <v>0.59199999999999997</v>
      </c>
      <c r="AB1277" s="30">
        <v>11</v>
      </c>
      <c r="AC1277" s="29">
        <v>0.69696999999999998</v>
      </c>
      <c r="AD1277" s="30">
        <v>51</v>
      </c>
      <c r="AE1277" s="29">
        <v>0.92157</v>
      </c>
      <c r="AF1277" s="33">
        <v>2.25</v>
      </c>
      <c r="AG1277" s="33">
        <v>3.05</v>
      </c>
      <c r="AH1277" s="33">
        <v>4.6289999999999996</v>
      </c>
      <c r="AI1277" s="33">
        <v>8.5429999999999993</v>
      </c>
      <c r="AJ1277" s="33">
        <v>8.4</v>
      </c>
      <c r="AK1277" s="34">
        <v>16</v>
      </c>
      <c r="AL1277" s="29">
        <v>0.35293999999999998</v>
      </c>
      <c r="AM1277" s="29">
        <v>0.15686</v>
      </c>
      <c r="AN1277" s="50">
        <v>13866</v>
      </c>
      <c r="AO1277" s="30">
        <v>219.1</v>
      </c>
      <c r="AP1277" s="29">
        <v>0.36176000000000003</v>
      </c>
      <c r="AQ1277" s="29">
        <v>0.75524000000000002</v>
      </c>
      <c r="AR1277" s="29">
        <v>0.433</v>
      </c>
      <c r="AS1277" s="54">
        <v>11</v>
      </c>
      <c r="AT1277" s="29">
        <v>0.65517000000000003</v>
      </c>
      <c r="AU1277" s="29">
        <v>0.91015999999999997</v>
      </c>
      <c r="AV1277" s="54">
        <v>3</v>
      </c>
      <c r="AW1277" s="29">
        <v>0.93103000000000002</v>
      </c>
    </row>
    <row r="1278" spans="1:49" x14ac:dyDescent="0.2">
      <c r="A1278" s="17" t="str">
        <f t="shared" si="28"/>
        <v>LANL</v>
      </c>
      <c r="B1278" s="17" t="str">
        <f>IF(AND(OR(NOT(IsForecastDateRestricted),AND(D1278&gt;=StartDate,D1278&lt;=EndDate)),OR(NOT(IsTargetDateRestricted),AND(F1278&gt;=FirstTargetDate,F1278&lt;=EndTargetDate)),
OR(AND(Is1Week,E1278="1 wk ahead inc death"),AND(Is2Week,E1278="2 wk ahead inc death"),AND(Is3Week,E1278="3 wk ahead inc death"),AND(Is4Week,E1278="4 wk ahead inc death")),
OR(NOT(IsActiveModelsOnly),_xlfn.XLOOKUP(C1278,'Model Analyzer'!B$4:B$100,'Model Analyzer'!C$4:C$100))),EvalData!C1278,"NA")</f>
        <v>LANL</v>
      </c>
      <c r="C1278" s="17" t="s">
        <v>20</v>
      </c>
      <c r="D1278" s="36" t="d">
        <v>2020-09-14</v>
      </c>
      <c r="E1278" s="17" t="s">
        <v>11</v>
      </c>
      <c r="F1278" s="36" t="d">
        <v>2020-09-19</v>
      </c>
      <c r="G1278" s="30">
        <v>-1111</v>
      </c>
      <c r="H1278" s="32">
        <v>-0.222</v>
      </c>
      <c r="I1278" s="28">
        <v>-0.19893</v>
      </c>
      <c r="J1278" s="28">
        <v>-0.24832000000000001</v>
      </c>
      <c r="K1278" s="29">
        <v>0.75</v>
      </c>
      <c r="L1278" s="30">
        <v>32</v>
      </c>
      <c r="M1278" s="29">
        <v>0.13889000000000001</v>
      </c>
      <c r="N1278" s="30">
        <v>51</v>
      </c>
      <c r="O1278" s="30">
        <v>20.420000000000002</v>
      </c>
      <c r="P1278" s="30">
        <v>651.76</v>
      </c>
      <c r="Q1278" s="30">
        <v>29.25</v>
      </c>
      <c r="R1278" s="38">
        <v>0.31361</v>
      </c>
      <c r="S1278" s="32">
        <v>-0.26640000000000003</v>
      </c>
      <c r="T1278" s="29">
        <v>0.78430999999999995</v>
      </c>
      <c r="U1278" s="29">
        <v>-0.55457999999999996</v>
      </c>
      <c r="V1278" s="29">
        <v>0.33333000000000002</v>
      </c>
      <c r="W1278" s="29">
        <v>0.19608</v>
      </c>
      <c r="X1278" s="30">
        <v>53.14</v>
      </c>
      <c r="Y1278" s="29">
        <v>0.379</v>
      </c>
      <c r="Z1278" s="29">
        <v>0.44023000000000001</v>
      </c>
      <c r="AA1278" s="29">
        <v>0.34100000000000003</v>
      </c>
      <c r="AB1278" s="30">
        <v>19</v>
      </c>
      <c r="AC1278" s="29">
        <v>0.45455000000000001</v>
      </c>
      <c r="AD1278" s="30">
        <v>51</v>
      </c>
      <c r="AE1278" s="29">
        <v>0.96077999999999997</v>
      </c>
      <c r="AF1278" s="33">
        <v>4.22</v>
      </c>
      <c r="AG1278" s="33">
        <v>5.9660000000000002</v>
      </c>
      <c r="AH1278" s="33">
        <v>10</v>
      </c>
      <c r="AI1278" s="33">
        <v>14.696</v>
      </c>
      <c r="AJ1278" s="33">
        <v>17.536000000000001</v>
      </c>
      <c r="AK1278" s="34">
        <v>32</v>
      </c>
      <c r="AL1278" s="29">
        <v>0.37254999999999999</v>
      </c>
      <c r="AM1278" s="29">
        <v>0.47059000000000001</v>
      </c>
      <c r="AN1278" s="50">
        <v>12789</v>
      </c>
      <c r="AO1278" s="30">
        <v>166.4</v>
      </c>
      <c r="AP1278" s="29">
        <v>0.19850999999999999</v>
      </c>
      <c r="AQ1278" s="29">
        <v>0.41443999999999998</v>
      </c>
      <c r="AR1278" s="29">
        <v>0.124</v>
      </c>
      <c r="AS1278" s="54">
        <v>24</v>
      </c>
      <c r="AT1278" s="29">
        <v>0.2069</v>
      </c>
      <c r="AU1278" s="29">
        <v>0.65710999999999997</v>
      </c>
      <c r="AV1278" s="54">
        <v>16</v>
      </c>
      <c r="AW1278" s="29">
        <v>0.48276000000000002</v>
      </c>
    </row>
    <row r="1279" spans="1:49" x14ac:dyDescent="0.2">
      <c r="A1279" s="17" t="str">
        <f t="shared" si="28"/>
        <v>LNQ</v>
      </c>
      <c r="B1279" s="17" t="str">
        <f>IF(AND(OR(NOT(IsForecastDateRestricted),AND(D1279&gt;=StartDate,D1279&lt;=EndDate)),OR(NOT(IsTargetDateRestricted),AND(F1279&gt;=FirstTargetDate,F1279&lt;=EndTargetDate)),
OR(AND(Is1Week,E1279="1 wk ahead inc death"),AND(Is2Week,E1279="2 wk ahead inc death"),AND(Is3Week,E1279="3 wk ahead inc death"),AND(Is4Week,E1279="4 wk ahead inc death")),
OR(NOT(IsActiveModelsOnly),_xlfn.XLOOKUP(C1279,'Model Analyzer'!B$4:B$100,'Model Analyzer'!C$4:C$100))),EvalData!C1279,"NA")</f>
        <v>LNQ</v>
      </c>
      <c r="C1279" s="17" t="s">
        <v>47</v>
      </c>
      <c r="D1279" s="36" t="d">
        <v>2020-09-14</v>
      </c>
      <c r="E1279" s="17" t="s">
        <v>11</v>
      </c>
      <c r="F1279" s="36" t="d">
        <v>2020-09-19</v>
      </c>
      <c r="G1279" s="30">
        <v>-781</v>
      </c>
      <c r="H1279" s="32">
        <v>-0.151</v>
      </c>
      <c r="I1279" s="28">
        <v>-0.13983999999999999</v>
      </c>
      <c r="J1279" s="28">
        <v>-0.16256999999999999</v>
      </c>
      <c r="K1279" s="29">
        <v>0.75</v>
      </c>
      <c r="L1279" s="30">
        <v>22</v>
      </c>
      <c r="M1279" s="29">
        <v>0.41666999999999998</v>
      </c>
      <c r="N1279" s="30">
        <v>51</v>
      </c>
      <c r="O1279" s="30">
        <v>26.53</v>
      </c>
      <c r="P1279" s="30">
        <v>597.11</v>
      </c>
      <c r="Q1279" s="30">
        <v>26.88</v>
      </c>
      <c r="R1279" s="38">
        <v>0.32266</v>
      </c>
      <c r="S1279" s="32">
        <v>-0.30919000000000002</v>
      </c>
      <c r="T1279" s="29">
        <v>0.72592999999999996</v>
      </c>
      <c r="U1279" s="29">
        <v>-0.59824999999999995</v>
      </c>
      <c r="V1279" s="29">
        <v>0.37254999999999999</v>
      </c>
      <c r="W1279" s="29">
        <v>0.29411999999999999</v>
      </c>
      <c r="X1279" s="30">
        <v>49.57</v>
      </c>
      <c r="Y1279" s="29">
        <v>0.38574999999999998</v>
      </c>
      <c r="Z1279" s="29">
        <v>0.50436999999999999</v>
      </c>
      <c r="AA1279" s="29">
        <v>0.24399999999999999</v>
      </c>
      <c r="AB1279" s="30">
        <v>23</v>
      </c>
      <c r="AC1279" s="29">
        <v>0.33333000000000002</v>
      </c>
      <c r="AD1279" s="30">
        <v>51</v>
      </c>
      <c r="AE1279" s="29">
        <v>0.96077999999999997</v>
      </c>
      <c r="AF1279" s="33">
        <v>9.7110000000000003</v>
      </c>
      <c r="AG1279" s="33">
        <v>13.907999999999999</v>
      </c>
      <c r="AH1279" s="33">
        <v>30.856999999999999</v>
      </c>
      <c r="AI1279" s="33">
        <v>52.082999999999998</v>
      </c>
      <c r="AJ1279" s="33">
        <v>64.75</v>
      </c>
      <c r="AK1279" s="34">
        <v>126</v>
      </c>
      <c r="AL1279" s="29">
        <v>0.15686</v>
      </c>
      <c r="AM1279" s="29">
        <v>0.80391999999999997</v>
      </c>
      <c r="AN1279" s="50">
        <v>14292</v>
      </c>
      <c r="AO1279" s="30">
        <v>201.1</v>
      </c>
      <c r="AP1279" s="29">
        <v>8.77E-2</v>
      </c>
      <c r="AQ1279" s="29">
        <v>0.18309</v>
      </c>
      <c r="AR1279" s="29">
        <v>0</v>
      </c>
      <c r="AS1279" s="54">
        <v>29</v>
      </c>
      <c r="AT1279" s="29">
        <v>3.4479999999999997E-2</v>
      </c>
      <c r="AU1279" s="29">
        <v>0.33267000000000002</v>
      </c>
      <c r="AV1279" s="54">
        <v>25</v>
      </c>
      <c r="AW1279" s="29">
        <v>0.17241000000000001</v>
      </c>
    </row>
    <row r="1280" spans="1:49" x14ac:dyDescent="0.2">
      <c r="A1280" s="17" t="str">
        <f t="shared" si="28"/>
        <v>LSHTM</v>
      </c>
      <c r="B1280" s="17" t="str">
        <f>IF(AND(OR(NOT(IsForecastDateRestricted),AND(D1280&gt;=StartDate,D1280&lt;=EndDate)),OR(NOT(IsTargetDateRestricted),AND(F1280&gt;=FirstTargetDate,F1280&lt;=EndTargetDate)),
OR(AND(Is1Week,E1280="1 wk ahead inc death"),AND(Is2Week,E1280="2 wk ahead inc death"),AND(Is3Week,E1280="3 wk ahead inc death"),AND(Is4Week,E1280="4 wk ahead inc death")),
OR(NOT(IsActiveModelsOnly),_xlfn.XLOOKUP(C1280,'Model Analyzer'!B$4:B$100,'Model Analyzer'!C$4:C$100))),EvalData!C1280,"NA")</f>
        <v>LSHTM</v>
      </c>
      <c r="C1280" s="17" t="s">
        <v>21</v>
      </c>
      <c r="D1280" s="36" t="d">
        <v>2020-09-14</v>
      </c>
      <c r="E1280" s="17" t="s">
        <v>11</v>
      </c>
      <c r="F1280" s="36" t="d">
        <v>2020-09-19</v>
      </c>
      <c r="G1280" s="30">
        <v>-1108</v>
      </c>
      <c r="H1280" s="32">
        <v>-0.221</v>
      </c>
      <c r="I1280" s="28">
        <v>-0.19839000000000001</v>
      </c>
      <c r="J1280" s="28">
        <v>-0.24748999999999999</v>
      </c>
      <c r="K1280" s="29">
        <v>0.75</v>
      </c>
      <c r="L1280" s="30">
        <v>31</v>
      </c>
      <c r="M1280" s="29">
        <v>0.16667000000000001</v>
      </c>
      <c r="N1280" s="30">
        <v>46</v>
      </c>
      <c r="O1280" s="30">
        <v>8.7799999999999994</v>
      </c>
      <c r="P1280" s="30">
        <v>482.16</v>
      </c>
      <c r="Q1280" s="30">
        <v>23.48</v>
      </c>
      <c r="R1280" s="38">
        <v>0.18559</v>
      </c>
      <c r="S1280" s="32">
        <v>-7.1599999999999997E-2</v>
      </c>
      <c r="T1280" s="29">
        <v>0.44786999999999999</v>
      </c>
      <c r="U1280" s="29">
        <v>-0.12393999999999999</v>
      </c>
      <c r="V1280" s="29">
        <v>0.52173999999999998</v>
      </c>
      <c r="W1280" s="29">
        <v>8.6959999999999996E-2</v>
      </c>
      <c r="X1280" s="30">
        <v>49.02</v>
      </c>
      <c r="Y1280" s="29">
        <v>0.32052000000000003</v>
      </c>
      <c r="Z1280" s="29">
        <v>0.29727999999999999</v>
      </c>
      <c r="AA1280" s="29">
        <v>0.67500000000000004</v>
      </c>
      <c r="AB1280" s="30">
        <v>6</v>
      </c>
      <c r="AC1280" s="29">
        <v>0.84848000000000001</v>
      </c>
      <c r="AD1280" s="30">
        <v>46</v>
      </c>
      <c r="AE1280" s="29">
        <v>0.82608999999999999</v>
      </c>
      <c r="AF1280" s="33">
        <v>1.857</v>
      </c>
      <c r="AG1280" s="33">
        <v>2.411</v>
      </c>
      <c r="AH1280" s="33">
        <v>3.6829999999999998</v>
      </c>
      <c r="AI1280" s="33">
        <v>22.170999999999999</v>
      </c>
      <c r="AJ1280" s="33">
        <v>8.9789999999999992</v>
      </c>
      <c r="AK1280" s="34">
        <v>36.25</v>
      </c>
      <c r="AL1280" s="29">
        <v>0.17391000000000001</v>
      </c>
      <c r="AM1280" s="29">
        <v>0.19564999999999999</v>
      </c>
      <c r="AN1280" s="50">
        <v>14317</v>
      </c>
      <c r="AO1280" s="30">
        <v>127</v>
      </c>
      <c r="AP1280" s="29">
        <v>0.39198</v>
      </c>
      <c r="AQ1280" s="29">
        <v>0.81833</v>
      </c>
      <c r="AR1280" s="29">
        <v>0.433</v>
      </c>
      <c r="AS1280" s="54">
        <v>11</v>
      </c>
      <c r="AT1280" s="29">
        <v>0.65517000000000003</v>
      </c>
      <c r="AU1280" s="29">
        <v>0.75455000000000005</v>
      </c>
      <c r="AV1280" s="54">
        <v>13</v>
      </c>
      <c r="AW1280" s="29">
        <v>0.58621000000000001</v>
      </c>
    </row>
    <row r="1281" spans="1:49" x14ac:dyDescent="0.2">
      <c r="A1281" s="17" t="str">
        <f t="shared" si="28"/>
        <v>MIT-CovAlliance</v>
      </c>
      <c r="B1281" s="17" t="str">
        <f>IF(AND(OR(NOT(IsForecastDateRestricted),AND(D1281&gt;=StartDate,D1281&lt;=EndDate)),OR(NOT(IsTargetDateRestricted),AND(F1281&gt;=FirstTargetDate,F1281&lt;=EndTargetDate)),
OR(AND(Is1Week,E1281="1 wk ahead inc death"),AND(Is2Week,E1281="2 wk ahead inc death"),AND(Is3Week,E1281="3 wk ahead inc death"),AND(Is4Week,E1281="4 wk ahead inc death")),
OR(NOT(IsActiveModelsOnly),_xlfn.XLOOKUP(C1281,'Model Analyzer'!B$4:B$100,'Model Analyzer'!C$4:C$100))),EvalData!C1281,"NA")</f>
        <v>MIT-CovAlliance</v>
      </c>
      <c r="C1281" s="17" t="s">
        <v>22</v>
      </c>
      <c r="D1281" s="36" t="d">
        <v>2020-09-14</v>
      </c>
      <c r="E1281" s="17" t="s">
        <v>11</v>
      </c>
      <c r="F1281" s="36" t="d">
        <v>2020-09-19</v>
      </c>
      <c r="G1281" s="30">
        <v>285</v>
      </c>
      <c r="H1281" s="32">
        <v>0.05</v>
      </c>
      <c r="I1281" s="28">
        <v>5.1029999999999999E-2</v>
      </c>
      <c r="J1281" s="28">
        <v>5.1029999999999999E-2</v>
      </c>
      <c r="K1281" s="29">
        <v>1</v>
      </c>
      <c r="L1281" s="30">
        <v>6</v>
      </c>
      <c r="M1281" s="29">
        <v>0.86111000000000004</v>
      </c>
      <c r="N1281" s="30">
        <v>51</v>
      </c>
      <c r="O1281" s="30">
        <v>19.3</v>
      </c>
      <c r="P1281" s="30">
        <v>1490.48</v>
      </c>
      <c r="Q1281" s="30">
        <v>41.06</v>
      </c>
      <c r="R1281" s="38">
        <v>0.35267999999999999</v>
      </c>
      <c r="S1281" s="32">
        <v>0</v>
      </c>
      <c r="T1281" s="29">
        <v>0.73382999999999998</v>
      </c>
      <c r="U1281" s="29">
        <v>9.3429999999999999E-2</v>
      </c>
      <c r="V1281" s="29">
        <v>0.39216000000000001</v>
      </c>
      <c r="W1281" s="29">
        <v>0.23529</v>
      </c>
      <c r="X1281" s="30">
        <v>89.83</v>
      </c>
      <c r="Y1281" s="29">
        <v>0.58079999999999998</v>
      </c>
      <c r="Z1281" s="29">
        <v>0.44436999999999999</v>
      </c>
      <c r="AA1281" s="29">
        <v>0.312</v>
      </c>
      <c r="AB1281" s="30">
        <v>20</v>
      </c>
      <c r="AC1281" s="29">
        <v>0.42424000000000001</v>
      </c>
      <c r="AD1281" s="30">
        <v>51</v>
      </c>
      <c r="AE1281" s="29">
        <v>1</v>
      </c>
      <c r="AF1281" s="33">
        <v>13.294</v>
      </c>
      <c r="AG1281" s="33">
        <v>13.407</v>
      </c>
      <c r="AH1281" s="33">
        <v>13.68</v>
      </c>
      <c r="AI1281" s="33">
        <v>14.923999999999999</v>
      </c>
      <c r="AJ1281" s="33">
        <v>15.054</v>
      </c>
      <c r="AK1281" s="34">
        <v>18.5</v>
      </c>
      <c r="AL1281" s="29">
        <v>1.9609999999999999E-2</v>
      </c>
      <c r="AM1281" s="29">
        <v>0.98038999999999998</v>
      </c>
      <c r="AN1281" s="50">
        <v>19863</v>
      </c>
      <c r="AO1281" s="30">
        <v>222</v>
      </c>
      <c r="AP1281" s="29">
        <v>0.13097</v>
      </c>
      <c r="AQ1281" s="29">
        <v>0.27342</v>
      </c>
      <c r="AR1281" s="29">
        <v>0</v>
      </c>
      <c r="AS1281" s="54">
        <v>29</v>
      </c>
      <c r="AT1281" s="29">
        <v>3.4479999999999997E-2</v>
      </c>
      <c r="AU1281" s="29">
        <v>0.47208</v>
      </c>
      <c r="AV1281" s="54">
        <v>22</v>
      </c>
      <c r="AW1281" s="29">
        <v>0.27585999999999999</v>
      </c>
    </row>
    <row r="1282" spans="1:49" x14ac:dyDescent="0.2">
      <c r="A1282" s="17" t="str">
        <f t="shared" si="28"/>
        <v>MIT-LCP</v>
      </c>
      <c r="B1282" s="17" t="str">
        <f>IF(AND(OR(NOT(IsForecastDateRestricted),AND(D1282&gt;=StartDate,D1282&lt;=EndDate)),OR(NOT(IsTargetDateRestricted),AND(F1282&gt;=FirstTargetDate,F1282&lt;=EndTargetDate)),
OR(AND(Is1Week,E1282="1 wk ahead inc death"),AND(Is2Week,E1282="2 wk ahead inc death"),AND(Is3Week,E1282="3 wk ahead inc death"),AND(Is4Week,E1282="4 wk ahead inc death")),
OR(NOT(IsActiveModelsOnly),_xlfn.XLOOKUP(C1282,'Model Analyzer'!B$4:B$100,'Model Analyzer'!C$4:C$100))),EvalData!C1282,"NA")</f>
        <v>MIT-LCP</v>
      </c>
      <c r="C1282" s="17" t="s">
        <v>55</v>
      </c>
      <c r="D1282" s="36" t="d">
        <v>2020-09-14</v>
      </c>
      <c r="E1282" s="17" t="s">
        <v>11</v>
      </c>
      <c r="F1282" s="36" t="d">
        <v>2020-09-19</v>
      </c>
      <c r="G1282" s="30">
        <v>-421</v>
      </c>
      <c r="H1282" s="32">
        <v>-7.8E-2</v>
      </c>
      <c r="I1282" s="28">
        <v>-7.5380000000000003E-2</v>
      </c>
      <c r="J1282" s="28">
        <v>-8.1530000000000005E-2</v>
      </c>
      <c r="K1282" s="29">
        <v>0.9</v>
      </c>
      <c r="L1282" s="30">
        <v>8</v>
      </c>
      <c r="M1282" s="29">
        <v>0.80556000000000005</v>
      </c>
      <c r="N1282" s="30">
        <v>51</v>
      </c>
      <c r="O1282" s="30">
        <v>12.85</v>
      </c>
      <c r="P1282" s="30">
        <v>511.63</v>
      </c>
      <c r="Q1282" s="30">
        <v>21.75</v>
      </c>
      <c r="R1282" s="38">
        <v>0.24499000000000001</v>
      </c>
      <c r="S1282" s="32">
        <v>-1.325E-2</v>
      </c>
      <c r="T1282" s="29">
        <v>0.54912000000000005</v>
      </c>
      <c r="U1282" s="29">
        <v>0.16832</v>
      </c>
      <c r="V1282" s="29">
        <v>0.47059000000000001</v>
      </c>
      <c r="W1282" s="29">
        <v>7.843E-2</v>
      </c>
      <c r="X1282" s="30">
        <v>40.97</v>
      </c>
      <c r="Y1282" s="29">
        <v>0.49446000000000001</v>
      </c>
      <c r="Z1282" s="29">
        <v>0.35050999999999999</v>
      </c>
      <c r="AA1282" s="29">
        <v>0.73099999999999998</v>
      </c>
      <c r="AB1282" s="30">
        <v>2</v>
      </c>
      <c r="AC1282" s="29">
        <v>0.96970000000000001</v>
      </c>
    </row>
    <row r="1283" spans="1:49" x14ac:dyDescent="0.2">
      <c r="A1283" s="17" t="str">
        <f t="shared" si="28"/>
        <v>MOBS</v>
      </c>
      <c r="B1283" s="17" t="str">
        <f>IF(AND(OR(NOT(IsForecastDateRestricted),AND(D1283&gt;=StartDate,D1283&lt;=EndDate)),OR(NOT(IsTargetDateRestricted),AND(F1283&gt;=FirstTargetDate,F1283&lt;=EndTargetDate)),
OR(AND(Is1Week,E1283="1 wk ahead inc death"),AND(Is2Week,E1283="2 wk ahead inc death"),AND(Is3Week,E1283="3 wk ahead inc death"),AND(Is4Week,E1283="4 wk ahead inc death")),
OR(NOT(IsActiveModelsOnly),_xlfn.XLOOKUP(C1283,'Model Analyzer'!B$4:B$100,'Model Analyzer'!C$4:C$100))),EvalData!C1283,"NA")</f>
        <v>MOBS</v>
      </c>
      <c r="C1283" s="17" t="s">
        <v>24</v>
      </c>
      <c r="D1283" s="36" t="d">
        <v>2020-09-14</v>
      </c>
      <c r="E1283" s="17" t="s">
        <v>11</v>
      </c>
      <c r="F1283" s="36" t="d">
        <v>2020-09-19</v>
      </c>
      <c r="G1283" s="30">
        <v>-898</v>
      </c>
      <c r="H1283" s="32">
        <v>-0.17499999999999999</v>
      </c>
      <c r="I1283" s="28">
        <v>-0.16078999999999999</v>
      </c>
      <c r="J1283" s="28">
        <v>-0.19159000000000001</v>
      </c>
      <c r="K1283" s="29">
        <v>0.75</v>
      </c>
      <c r="L1283" s="30">
        <v>26</v>
      </c>
      <c r="M1283" s="29">
        <v>0.30556</v>
      </c>
      <c r="N1283" s="30">
        <v>50</v>
      </c>
      <c r="O1283" s="30">
        <v>19.7</v>
      </c>
      <c r="P1283" s="30">
        <v>838.16</v>
      </c>
      <c r="Q1283" s="30">
        <v>36</v>
      </c>
      <c r="R1283" s="38">
        <v>0.38649</v>
      </c>
      <c r="S1283" s="32">
        <v>-0.13266</v>
      </c>
      <c r="T1283" s="29">
        <v>0.78195999999999999</v>
      </c>
      <c r="U1283" s="29">
        <v>-0.26979999999999998</v>
      </c>
      <c r="V1283" s="29">
        <v>0.26</v>
      </c>
      <c r="W1283" s="29">
        <v>0.28000000000000003</v>
      </c>
      <c r="X1283" s="30">
        <v>63.86</v>
      </c>
      <c r="Y1283" s="29">
        <v>0.48815999999999998</v>
      </c>
      <c r="Z1283" s="29">
        <v>0.47110000000000002</v>
      </c>
      <c r="AA1283" s="29">
        <v>0.17100000000000001</v>
      </c>
      <c r="AB1283" s="30">
        <v>25</v>
      </c>
      <c r="AC1283" s="29">
        <v>0.27272999999999997</v>
      </c>
      <c r="AD1283" s="30">
        <v>50</v>
      </c>
      <c r="AE1283" s="29">
        <v>0.88</v>
      </c>
      <c r="AF1283" s="33">
        <v>3.0979999999999999</v>
      </c>
      <c r="AG1283" s="33">
        <v>4.375</v>
      </c>
      <c r="AH1283" s="33">
        <v>7.2629999999999999</v>
      </c>
      <c r="AI1283" s="33">
        <v>67.150999999999996</v>
      </c>
      <c r="AJ1283" s="33">
        <v>14.715</v>
      </c>
      <c r="AK1283" s="34">
        <v>47.6</v>
      </c>
      <c r="AL1283" s="29">
        <v>0.28000000000000003</v>
      </c>
      <c r="AM1283" s="29">
        <v>0.4</v>
      </c>
      <c r="AN1283" s="50">
        <v>17182</v>
      </c>
      <c r="AO1283" s="30">
        <v>190.2</v>
      </c>
      <c r="AP1283" s="29">
        <v>0.25525999999999999</v>
      </c>
      <c r="AQ1283" s="29">
        <v>0.53290999999999999</v>
      </c>
      <c r="AR1283" s="29">
        <v>0.20599999999999999</v>
      </c>
      <c r="AS1283" s="54">
        <v>23</v>
      </c>
      <c r="AT1283" s="29">
        <v>0.24138000000000001</v>
      </c>
      <c r="AU1283" s="29">
        <v>0.69425999999999999</v>
      </c>
      <c r="AV1283" s="54">
        <v>15</v>
      </c>
      <c r="AW1283" s="29">
        <v>0.51724000000000003</v>
      </c>
    </row>
    <row r="1284" spans="1:49" x14ac:dyDescent="0.2">
      <c r="A1284" s="17" t="str">
        <f t="shared" si="28"/>
        <v>NotreDame-Mobility</v>
      </c>
      <c r="B1284" s="17" t="str">
        <f>IF(AND(OR(NOT(IsForecastDateRestricted),AND(D1284&gt;=StartDate,D1284&lt;=EndDate)),OR(NOT(IsTargetDateRestricted),AND(F1284&gt;=FirstTargetDate,F1284&lt;=EndTargetDate)),
OR(AND(Is1Week,E1284="1 wk ahead inc death"),AND(Is2Week,E1284="2 wk ahead inc death"),AND(Is3Week,E1284="3 wk ahead inc death"),AND(Is4Week,E1284="4 wk ahead inc death")),
OR(NOT(IsActiveModelsOnly),_xlfn.XLOOKUP(C1284,'Model Analyzer'!B$4:B$100,'Model Analyzer'!C$4:C$100))),EvalData!C1284,"NA")</f>
        <v>NotreDame-Mobility</v>
      </c>
      <c r="C1284" s="17" t="s">
        <v>25</v>
      </c>
      <c r="D1284" s="36" t="d">
        <v>2020-09-14</v>
      </c>
      <c r="E1284" s="17" t="s">
        <v>11</v>
      </c>
      <c r="F1284" s="36" t="d">
        <v>2020-09-19</v>
      </c>
      <c r="G1284" s="30">
        <v>-618</v>
      </c>
      <c r="H1284" s="32">
        <v>-0.11700000000000001</v>
      </c>
      <c r="I1284" s="28">
        <v>-0.11065</v>
      </c>
      <c r="J1284" s="28">
        <v>-0.12442</v>
      </c>
      <c r="K1284" s="29">
        <v>0.75</v>
      </c>
      <c r="L1284" s="30">
        <v>15</v>
      </c>
      <c r="M1284" s="29">
        <v>0.61111000000000004</v>
      </c>
      <c r="N1284" s="30">
        <v>51</v>
      </c>
      <c r="O1284" s="30">
        <v>24.91</v>
      </c>
      <c r="P1284" s="30">
        <v>1111.7</v>
      </c>
      <c r="Q1284" s="30">
        <v>36.880000000000003</v>
      </c>
      <c r="R1284" s="38">
        <v>0.35668</v>
      </c>
      <c r="S1284" s="32">
        <v>-8.7010000000000004E-2</v>
      </c>
      <c r="T1284" s="29">
        <v>0.91898999999999997</v>
      </c>
      <c r="U1284" s="29">
        <v>-0.37230999999999997</v>
      </c>
      <c r="V1284" s="29">
        <v>0.33333000000000002</v>
      </c>
      <c r="W1284" s="29">
        <v>0.23529</v>
      </c>
      <c r="X1284" s="30">
        <v>62.68</v>
      </c>
      <c r="Y1284" s="29">
        <v>0.49154999999999999</v>
      </c>
      <c r="Z1284" s="29">
        <v>0.47434999999999999</v>
      </c>
      <c r="AA1284" s="29">
        <v>0.219</v>
      </c>
      <c r="AB1284" s="30">
        <v>24</v>
      </c>
      <c r="AC1284" s="29">
        <v>0.30303000000000002</v>
      </c>
      <c r="AD1284" s="30">
        <v>51</v>
      </c>
      <c r="AE1284" s="29">
        <v>0.41176000000000001</v>
      </c>
      <c r="AF1284" s="33">
        <v>1.262</v>
      </c>
      <c r="AG1284" s="33">
        <v>1.51</v>
      </c>
      <c r="AH1284" s="33">
        <v>1.714</v>
      </c>
      <c r="AI1284" s="33">
        <v>3.516</v>
      </c>
      <c r="AJ1284" s="33">
        <v>2.4689999999999999</v>
      </c>
      <c r="AK1284" s="34">
        <v>5.5</v>
      </c>
      <c r="AL1284" s="29">
        <v>5.8819999999999997E-2</v>
      </c>
      <c r="AM1284" s="29">
        <v>5.8819999999999997E-2</v>
      </c>
      <c r="AN1284" s="50">
        <v>54335</v>
      </c>
      <c r="AO1284" s="30">
        <v>565.79999999999995</v>
      </c>
      <c r="AP1284" s="29">
        <v>0.65415999999999996</v>
      </c>
      <c r="AQ1284" s="29">
        <v>1</v>
      </c>
      <c r="AR1284" s="29">
        <v>0.31</v>
      </c>
      <c r="AS1284" s="54">
        <v>16</v>
      </c>
      <c r="AT1284" s="29">
        <v>0.48276000000000002</v>
      </c>
      <c r="AU1284" s="29">
        <v>0.43343999999999999</v>
      </c>
      <c r="AV1284" s="54">
        <v>24</v>
      </c>
      <c r="AW1284" s="29">
        <v>0.2069</v>
      </c>
    </row>
    <row r="1285" spans="1:49" x14ac:dyDescent="0.2">
      <c r="A1285" s="17" t="str">
        <f t="shared" si="28"/>
        <v>Oliver Wyman</v>
      </c>
      <c r="B1285" s="17" t="str">
        <f>IF(AND(OR(NOT(IsForecastDateRestricted),AND(D1285&gt;=StartDate,D1285&lt;=EndDate)),OR(NOT(IsTargetDateRestricted),AND(F1285&gt;=FirstTargetDate,F1285&lt;=EndTargetDate)),
OR(AND(Is1Week,E1285="1 wk ahead inc death"),AND(Is2Week,E1285="2 wk ahead inc death"),AND(Is3Week,E1285="3 wk ahead inc death"),AND(Is4Week,E1285="4 wk ahead inc death")),
OR(NOT(IsActiveModelsOnly),_xlfn.XLOOKUP(C1285,'Model Analyzer'!B$4:B$100,'Model Analyzer'!C$4:C$100))),EvalData!C1285,"NA")</f>
        <v>Oliver Wyman</v>
      </c>
      <c r="C1285" s="17" t="s">
        <v>26</v>
      </c>
      <c r="D1285" s="36" t="d">
        <v>2020-09-14</v>
      </c>
      <c r="E1285" s="17" t="s">
        <v>11</v>
      </c>
      <c r="F1285" s="36" t="d">
        <v>2020-09-19</v>
      </c>
      <c r="G1285" s="30">
        <v>-807</v>
      </c>
      <c r="H1285" s="32">
        <v>-0.156</v>
      </c>
      <c r="I1285" s="28">
        <v>-0.14449000000000001</v>
      </c>
      <c r="J1285" s="28">
        <v>-0.16889999999999999</v>
      </c>
      <c r="K1285" s="29">
        <v>0.75</v>
      </c>
      <c r="L1285" s="30">
        <v>23</v>
      </c>
      <c r="M1285" s="29">
        <v>0.38889000000000001</v>
      </c>
      <c r="N1285" s="30">
        <v>51</v>
      </c>
      <c r="O1285" s="30">
        <v>11.6</v>
      </c>
      <c r="P1285" s="30">
        <v>520.71</v>
      </c>
      <c r="Q1285" s="30">
        <v>21.27</v>
      </c>
      <c r="R1285" s="38">
        <v>0.27242</v>
      </c>
      <c r="S1285" s="32">
        <v>-0.11538</v>
      </c>
      <c r="T1285" s="29">
        <v>0.50800999999999996</v>
      </c>
      <c r="U1285" s="29">
        <v>-0.11735</v>
      </c>
      <c r="V1285" s="29">
        <v>0.45097999999999999</v>
      </c>
      <c r="W1285" s="29">
        <v>9.8040000000000002E-2</v>
      </c>
      <c r="X1285" s="30">
        <v>39.57</v>
      </c>
      <c r="Y1285" s="29">
        <v>0.36720000000000003</v>
      </c>
      <c r="Z1285" s="29">
        <v>0.31757000000000002</v>
      </c>
      <c r="AA1285" s="29">
        <v>0.627</v>
      </c>
      <c r="AB1285" s="30">
        <v>7</v>
      </c>
      <c r="AC1285" s="29">
        <v>0.81818000000000002</v>
      </c>
      <c r="AD1285" s="30">
        <v>51</v>
      </c>
      <c r="AE1285" s="29">
        <v>0.90195999999999998</v>
      </c>
      <c r="AF1285" s="33">
        <v>2</v>
      </c>
      <c r="AG1285" s="33">
        <v>2.6070000000000002</v>
      </c>
      <c r="AH1285" s="33">
        <v>3.778</v>
      </c>
      <c r="AI1285" s="33">
        <v>7.2469999999999999</v>
      </c>
      <c r="AJ1285" s="33">
        <v>7.875</v>
      </c>
      <c r="AK1285" s="34">
        <v>12</v>
      </c>
      <c r="AL1285" s="29">
        <v>0.21568999999999999</v>
      </c>
      <c r="AM1285" s="29">
        <v>0.13725000000000001</v>
      </c>
      <c r="AN1285" s="50">
        <v>14536</v>
      </c>
      <c r="AO1285" s="30">
        <v>248.5</v>
      </c>
      <c r="AP1285" s="29">
        <v>0.40567999999999999</v>
      </c>
      <c r="AQ1285" s="29">
        <v>0.84692999999999996</v>
      </c>
      <c r="AR1285" s="29">
        <v>0.57799999999999996</v>
      </c>
      <c r="AS1285" s="54">
        <v>6</v>
      </c>
      <c r="AT1285" s="29">
        <v>0.82759000000000005</v>
      </c>
      <c r="AU1285" s="29">
        <v>0.92600000000000005</v>
      </c>
      <c r="AV1285" s="54">
        <v>1</v>
      </c>
      <c r="AW1285" s="29">
        <v>1</v>
      </c>
    </row>
    <row r="1286" spans="1:49" x14ac:dyDescent="0.2">
      <c r="A1286" s="17" t="str">
        <f t="shared" si="28"/>
        <v>PSI</v>
      </c>
      <c r="B1286" s="17" t="str">
        <f>IF(AND(OR(NOT(IsForecastDateRestricted),AND(D1286&gt;=StartDate,D1286&lt;=EndDate)),OR(NOT(IsTargetDateRestricted),AND(F1286&gt;=FirstTargetDate,F1286&lt;=EndTargetDate)),
OR(AND(Is1Week,E1286="1 wk ahead inc death"),AND(Is2Week,E1286="2 wk ahead inc death"),AND(Is3Week,E1286="3 wk ahead inc death"),AND(Is4Week,E1286="4 wk ahead inc death")),
OR(NOT(IsActiveModelsOnly),_xlfn.XLOOKUP(C1286,'Model Analyzer'!B$4:B$100,'Model Analyzer'!C$4:C$100))),EvalData!C1286,"NA")</f>
        <v>PSI</v>
      </c>
      <c r="C1286" s="17" t="s">
        <v>27</v>
      </c>
      <c r="D1286" s="36" t="d">
        <v>2020-09-14</v>
      </c>
      <c r="E1286" s="17" t="s">
        <v>11</v>
      </c>
      <c r="F1286" s="36" t="d">
        <v>2020-09-19</v>
      </c>
      <c r="G1286" s="30">
        <v>-1055</v>
      </c>
      <c r="H1286" s="32">
        <v>-0.20899999999999999</v>
      </c>
      <c r="I1286" s="28">
        <v>-0.18890000000000001</v>
      </c>
      <c r="J1286" s="28">
        <v>-0.23289000000000001</v>
      </c>
      <c r="K1286" s="29">
        <v>0.75</v>
      </c>
      <c r="L1286" s="30">
        <v>29</v>
      </c>
      <c r="M1286" s="29">
        <v>0.22222</v>
      </c>
      <c r="N1286" s="30">
        <v>51</v>
      </c>
      <c r="O1286" s="30">
        <v>25.96</v>
      </c>
      <c r="P1286" s="30">
        <v>780.15</v>
      </c>
      <c r="Q1286" s="30">
        <v>32.47</v>
      </c>
      <c r="R1286" s="38">
        <v>0.39004</v>
      </c>
      <c r="S1286" s="32">
        <v>-0.23707</v>
      </c>
      <c r="T1286" s="29">
        <v>0.94438</v>
      </c>
      <c r="U1286" s="29">
        <v>-0.52990000000000004</v>
      </c>
      <c r="V1286" s="29">
        <v>0.31373000000000001</v>
      </c>
      <c r="W1286" s="29">
        <v>0.31373000000000001</v>
      </c>
      <c r="X1286" s="30">
        <v>57.69</v>
      </c>
      <c r="Y1286" s="29">
        <v>0.48027999999999998</v>
      </c>
      <c r="Z1286" s="29">
        <v>0.49870999999999999</v>
      </c>
      <c r="AA1286" s="29">
        <v>0.156</v>
      </c>
      <c r="AB1286" s="30">
        <v>27</v>
      </c>
      <c r="AC1286" s="29">
        <v>0.21212</v>
      </c>
      <c r="AD1286" s="30">
        <v>51</v>
      </c>
      <c r="AE1286" s="29">
        <v>0.43136999999999998</v>
      </c>
      <c r="AF1286" s="33">
        <v>1.3009999999999999</v>
      </c>
      <c r="AG1286" s="33">
        <v>1.516</v>
      </c>
      <c r="AH1286" s="33">
        <v>1.95</v>
      </c>
      <c r="AI1286" s="33">
        <v>4.5369999999999999</v>
      </c>
      <c r="AJ1286" s="33">
        <v>4.3330000000000002</v>
      </c>
      <c r="AK1286" s="34">
        <v>12</v>
      </c>
      <c r="AL1286" s="29">
        <v>5.8819999999999997E-2</v>
      </c>
      <c r="AM1286" s="29">
        <v>9.8040000000000002E-2</v>
      </c>
      <c r="AN1286" s="50">
        <v>42197</v>
      </c>
      <c r="AO1286" s="30">
        <v>414.7</v>
      </c>
      <c r="AP1286" s="29">
        <v>0.59299999999999997</v>
      </c>
      <c r="AQ1286" s="29">
        <v>1</v>
      </c>
      <c r="AR1286" s="29">
        <v>0.28899999999999998</v>
      </c>
      <c r="AS1286" s="54">
        <v>19</v>
      </c>
      <c r="AT1286" s="29">
        <v>0.37930999999999998</v>
      </c>
      <c r="AU1286" s="29">
        <v>0.45407999999999998</v>
      </c>
      <c r="AV1286" s="54">
        <v>23</v>
      </c>
      <c r="AW1286" s="29">
        <v>0.24138000000000001</v>
      </c>
    </row>
    <row r="1287" spans="1:49" x14ac:dyDescent="0.2">
      <c r="A1287" s="17" t="str">
        <f t="shared" ref="A1287:A1350" si="29">IF(OR(B1287="NA",NOT(IsMinimumForecastsToParticipate),COUNTIF(B$7:B$3184,"="&amp;C1287)&gt;=MinForecastsToParticipate),B1287,"NA")</f>
        <v>QJHong</v>
      </c>
      <c r="B1287" s="17" t="str">
        <f>IF(AND(OR(NOT(IsForecastDateRestricted),AND(D1287&gt;=StartDate,D1287&lt;=EndDate)),OR(NOT(IsTargetDateRestricted),AND(F1287&gt;=FirstTargetDate,F1287&lt;=EndTargetDate)),
OR(AND(Is1Week,E1287="1 wk ahead inc death"),AND(Is2Week,E1287="2 wk ahead inc death"),AND(Is3Week,E1287="3 wk ahead inc death"),AND(Is4Week,E1287="4 wk ahead inc death")),
OR(NOT(IsActiveModelsOnly),_xlfn.XLOOKUP(C1287,'Model Analyzer'!B$4:B$100,'Model Analyzer'!C$4:C$100))),EvalData!C1287,"NA")</f>
        <v>QJHong</v>
      </c>
      <c r="C1287" s="17" t="s">
        <v>28</v>
      </c>
      <c r="D1287" s="36" t="d">
        <v>2020-09-14</v>
      </c>
      <c r="E1287" s="17" t="s">
        <v>11</v>
      </c>
      <c r="F1287" s="36" t="d">
        <v>2020-09-19</v>
      </c>
      <c r="G1287" s="30">
        <v>-663</v>
      </c>
      <c r="H1287" s="32">
        <v>-0.126</v>
      </c>
      <c r="I1287" s="28">
        <v>-0.11871</v>
      </c>
      <c r="J1287" s="28">
        <v>-0.13469999999999999</v>
      </c>
      <c r="K1287" s="29">
        <v>0.75</v>
      </c>
      <c r="L1287" s="30">
        <v>18</v>
      </c>
      <c r="M1287" s="29">
        <v>0.52778000000000003</v>
      </c>
      <c r="O1287" s="30"/>
      <c r="P1287" s="30"/>
      <c r="Q1287" s="30"/>
      <c r="R1287" s="38"/>
    </row>
    <row r="1288" spans="1:49" x14ac:dyDescent="0.2">
      <c r="A1288" s="17" t="str">
        <f t="shared" si="29"/>
        <v>RPI-UW</v>
      </c>
      <c r="B1288" s="17" t="str">
        <f>IF(AND(OR(NOT(IsForecastDateRestricted),AND(D1288&gt;=StartDate,D1288&lt;=EndDate)),OR(NOT(IsTargetDateRestricted),AND(F1288&gt;=FirstTargetDate,F1288&lt;=EndTargetDate)),
OR(AND(Is1Week,E1288="1 wk ahead inc death"),AND(Is2Week,E1288="2 wk ahead inc death"),AND(Is3Week,E1288="3 wk ahead inc death"),AND(Is4Week,E1288="4 wk ahead inc death")),
OR(NOT(IsActiveModelsOnly),_xlfn.XLOOKUP(C1288,'Model Analyzer'!B$4:B$100,'Model Analyzer'!C$4:C$100))),EvalData!C1288,"NA")</f>
        <v>RPI-UW</v>
      </c>
      <c r="C1288" s="17" t="s">
        <v>49</v>
      </c>
      <c r="D1288" s="36" t="d">
        <v>2020-09-14</v>
      </c>
      <c r="E1288" s="17" t="s">
        <v>11</v>
      </c>
      <c r="F1288" s="36" t="d">
        <v>2020-09-19</v>
      </c>
      <c r="G1288" s="30">
        <v>-221</v>
      </c>
      <c r="H1288" s="32">
        <v>-0.04</v>
      </c>
      <c r="I1288" s="28">
        <v>-3.9570000000000001E-2</v>
      </c>
      <c r="J1288" s="28">
        <v>-4.1200000000000001E-2</v>
      </c>
      <c r="K1288" s="29">
        <v>1</v>
      </c>
      <c r="L1288" s="30">
        <v>4</v>
      </c>
      <c r="M1288" s="29">
        <v>0.91666999999999998</v>
      </c>
      <c r="N1288" s="30">
        <v>31</v>
      </c>
      <c r="O1288" s="30">
        <v>6.9</v>
      </c>
      <c r="P1288" s="30">
        <v>318.97000000000003</v>
      </c>
      <c r="Q1288" s="30">
        <v>29.32</v>
      </c>
      <c r="R1288" s="38">
        <v>0.17760000000000001</v>
      </c>
      <c r="S1288" s="32">
        <v>0</v>
      </c>
      <c r="T1288" s="29">
        <v>0.45271</v>
      </c>
      <c r="U1288" s="29">
        <v>-0.31189</v>
      </c>
      <c r="V1288" s="29">
        <v>0.64515999999999996</v>
      </c>
      <c r="W1288" s="29">
        <v>9.6769999999999995E-2</v>
      </c>
      <c r="X1288" s="30">
        <v>54.01</v>
      </c>
      <c r="Y1288" s="29">
        <v>0.20554</v>
      </c>
      <c r="Z1288" s="29">
        <v>0.24675</v>
      </c>
      <c r="AA1288" s="29">
        <v>0.51500000000000001</v>
      </c>
      <c r="AB1288" s="30">
        <v>13</v>
      </c>
      <c r="AC1288" s="29">
        <v>0.63636000000000004</v>
      </c>
      <c r="AD1288" s="30">
        <v>31</v>
      </c>
      <c r="AE1288" s="29">
        <v>0.87097000000000002</v>
      </c>
      <c r="AF1288" s="33">
        <v>2.33</v>
      </c>
      <c r="AG1288" s="33">
        <v>2.59</v>
      </c>
      <c r="AH1288" s="33">
        <v>2.9630000000000001</v>
      </c>
      <c r="AI1288" s="33">
        <v>33.451000000000001</v>
      </c>
      <c r="AJ1288" s="33">
        <v>6.0860000000000003</v>
      </c>
      <c r="AK1288" s="34">
        <v>10</v>
      </c>
      <c r="AL1288" s="29">
        <v>0.25806000000000001</v>
      </c>
      <c r="AM1288" s="29">
        <v>6.4519999999999994E-2</v>
      </c>
      <c r="AN1288" s="50">
        <v>9312</v>
      </c>
      <c r="AO1288" s="30">
        <v>88.6</v>
      </c>
      <c r="AP1288" s="29">
        <v>0.41277000000000003</v>
      </c>
      <c r="AQ1288" s="29">
        <v>0.86173999999999995</v>
      </c>
      <c r="AR1288" s="29">
        <v>0.35099999999999998</v>
      </c>
      <c r="AS1288" s="54">
        <v>15</v>
      </c>
      <c r="AT1288" s="29">
        <v>0.51724000000000003</v>
      </c>
      <c r="AU1288" s="29">
        <v>0.54566000000000003</v>
      </c>
      <c r="AV1288" s="54">
        <v>21</v>
      </c>
      <c r="AW1288" s="29">
        <v>0.31034</v>
      </c>
    </row>
    <row r="1289" spans="1:49" x14ac:dyDescent="0.2">
      <c r="A1289" s="17" t="str">
        <f t="shared" si="29"/>
        <v>STH</v>
      </c>
      <c r="B1289" s="17" t="str">
        <f>IF(AND(OR(NOT(IsForecastDateRestricted),AND(D1289&gt;=StartDate,D1289&lt;=EndDate)),OR(NOT(IsTargetDateRestricted),AND(F1289&gt;=FirstTargetDate,F1289&lt;=EndTargetDate)),
OR(AND(Is1Week,E1289="1 wk ahead inc death"),AND(Is2Week,E1289="2 wk ahead inc death"),AND(Is3Week,E1289="3 wk ahead inc death"),AND(Is4Week,E1289="4 wk ahead inc death")),
OR(NOT(IsActiveModelsOnly),_xlfn.XLOOKUP(C1289,'Model Analyzer'!B$4:B$100,'Model Analyzer'!C$4:C$100))),EvalData!C1289,"NA")</f>
        <v>STH</v>
      </c>
      <c r="C1289" s="17" t="s">
        <v>42</v>
      </c>
      <c r="D1289" s="36" t="d">
        <v>2020-09-14</v>
      </c>
      <c r="E1289" s="17" t="s">
        <v>11</v>
      </c>
      <c r="F1289" s="36" t="d">
        <v>2020-09-19</v>
      </c>
      <c r="G1289" s="30">
        <v>85</v>
      </c>
      <c r="H1289" s="32">
        <v>1.4999999999999999E-2</v>
      </c>
      <c r="I1289" s="28">
        <v>1.5219999999999999E-2</v>
      </c>
      <c r="J1289" s="28">
        <v>1.5219999999999999E-2</v>
      </c>
      <c r="K1289" s="29">
        <v>1</v>
      </c>
      <c r="L1289" s="30">
        <v>3</v>
      </c>
      <c r="M1289" s="29">
        <v>0.94443999999999995</v>
      </c>
      <c r="O1289" s="30"/>
      <c r="P1289" s="30"/>
      <c r="Q1289" s="30"/>
      <c r="R1289" s="38"/>
    </row>
    <row r="1290" spans="1:49" x14ac:dyDescent="0.2">
      <c r="A1290" s="17" t="str">
        <f t="shared" si="29"/>
        <v>TTU</v>
      </c>
      <c r="B1290" s="17" t="str">
        <f>IF(AND(OR(NOT(IsForecastDateRestricted),AND(D1290&gt;=StartDate,D1290&lt;=EndDate)),OR(NOT(IsTargetDateRestricted),AND(F1290&gt;=FirstTargetDate,F1290&lt;=EndTargetDate)),
OR(AND(Is1Week,E1290="1 wk ahead inc death"),AND(Is2Week,E1290="2 wk ahead inc death"),AND(Is3Week,E1290="3 wk ahead inc death"),AND(Is4Week,E1290="4 wk ahead inc death")),
OR(NOT(IsActiveModelsOnly),_xlfn.XLOOKUP(C1290,'Model Analyzer'!B$4:B$100,'Model Analyzer'!C$4:C$100))),EvalData!C1290,"NA")</f>
        <v>TTU</v>
      </c>
      <c r="C1290" s="17" t="s">
        <v>56</v>
      </c>
      <c r="D1290" s="36" t="d">
        <v>2020-09-14</v>
      </c>
      <c r="E1290" s="17" t="s">
        <v>11</v>
      </c>
      <c r="F1290" s="36" t="d">
        <v>2020-09-19</v>
      </c>
      <c r="G1290" s="30">
        <v>4022</v>
      </c>
      <c r="H1290" s="32">
        <v>0.54200000000000004</v>
      </c>
      <c r="I1290" s="28">
        <v>0.72014</v>
      </c>
      <c r="J1290" s="28">
        <v>0.72014</v>
      </c>
      <c r="K1290" s="29">
        <v>0</v>
      </c>
      <c r="L1290" s="30">
        <v>37</v>
      </c>
      <c r="M1290" s="29">
        <v>0</v>
      </c>
      <c r="N1290" s="30">
        <v>51</v>
      </c>
      <c r="O1290" s="30">
        <v>37.29</v>
      </c>
      <c r="P1290" s="30">
        <v>8783.14</v>
      </c>
      <c r="Q1290" s="30">
        <v>98.12</v>
      </c>
      <c r="R1290" s="38">
        <v>0.55742000000000003</v>
      </c>
      <c r="S1290" s="32">
        <v>0.55657000000000001</v>
      </c>
      <c r="T1290" s="29">
        <v>1.3222700000000001</v>
      </c>
      <c r="U1290" s="29">
        <v>0.91493999999999998</v>
      </c>
      <c r="V1290" s="29">
        <v>0.11765</v>
      </c>
      <c r="W1290" s="29">
        <v>0.52941000000000005</v>
      </c>
      <c r="X1290" s="30">
        <v>234.63</v>
      </c>
      <c r="Y1290" s="29">
        <v>1.22142</v>
      </c>
      <c r="Z1290" s="29">
        <v>0.66242000000000001</v>
      </c>
      <c r="AA1290" s="29">
        <v>8.0000000000000002E-3</v>
      </c>
      <c r="AB1290" s="30">
        <v>33</v>
      </c>
      <c r="AC1290" s="29">
        <v>3.0300000000000001E-2</v>
      </c>
    </row>
    <row r="1291" spans="1:49" x14ac:dyDescent="0.2">
      <c r="A1291" s="17" t="str">
        <f t="shared" si="29"/>
        <v>UA</v>
      </c>
      <c r="B1291" s="17" t="str">
        <f>IF(AND(OR(NOT(IsForecastDateRestricted),AND(D1291&gt;=StartDate,D1291&lt;=EndDate)),OR(NOT(IsTargetDateRestricted),AND(F1291&gt;=FirstTargetDate,F1291&lt;=EndTargetDate)),
OR(AND(Is1Week,E1291="1 wk ahead inc death"),AND(Is2Week,E1291="2 wk ahead inc death"),AND(Is3Week,E1291="3 wk ahead inc death"),AND(Is4Week,E1291="4 wk ahead inc death")),
OR(NOT(IsActiveModelsOnly),_xlfn.XLOOKUP(C1291,'Model Analyzer'!B$4:B$100,'Model Analyzer'!C$4:C$100))),EvalData!C1291,"NA")</f>
        <v>UA</v>
      </c>
      <c r="C1291" s="17" t="s">
        <v>29</v>
      </c>
      <c r="D1291" s="36" t="d">
        <v>2020-09-14</v>
      </c>
      <c r="E1291" s="17" t="s">
        <v>11</v>
      </c>
      <c r="F1291" s="36" t="d">
        <v>2020-09-19</v>
      </c>
      <c r="G1291" s="30">
        <v>277</v>
      </c>
      <c r="H1291" s="32">
        <v>4.8000000000000001E-2</v>
      </c>
      <c r="I1291" s="28">
        <v>4.9599999999999998E-2</v>
      </c>
      <c r="J1291" s="28">
        <v>4.9599999999999998E-2</v>
      </c>
      <c r="K1291" s="29">
        <v>1</v>
      </c>
      <c r="L1291" s="30">
        <v>5</v>
      </c>
      <c r="M1291" s="29">
        <v>0.88888999999999996</v>
      </c>
      <c r="N1291" s="30">
        <v>51</v>
      </c>
      <c r="O1291" s="30">
        <v>18.57</v>
      </c>
      <c r="P1291" s="30">
        <v>1245.8</v>
      </c>
      <c r="Q1291" s="30">
        <v>41.9</v>
      </c>
      <c r="R1291" s="38">
        <v>0.33645000000000003</v>
      </c>
      <c r="S1291" s="32">
        <v>-2.1510000000000001E-2</v>
      </c>
      <c r="T1291" s="29">
        <v>0.72938000000000003</v>
      </c>
      <c r="U1291" s="29">
        <v>-0.25216</v>
      </c>
      <c r="V1291" s="29">
        <v>0.39216000000000001</v>
      </c>
      <c r="W1291" s="29">
        <v>0.11765</v>
      </c>
      <c r="X1291" s="30">
        <v>100.22</v>
      </c>
      <c r="Y1291" s="29">
        <v>0.42021999999999998</v>
      </c>
      <c r="Z1291" s="29">
        <v>0.40284999999999999</v>
      </c>
      <c r="AA1291" s="29">
        <v>0.40300000000000002</v>
      </c>
      <c r="AB1291" s="30">
        <v>18</v>
      </c>
      <c r="AC1291" s="29">
        <v>0.48485</v>
      </c>
      <c r="AD1291" s="30">
        <v>51</v>
      </c>
      <c r="AE1291" s="29">
        <v>0.66666999999999998</v>
      </c>
      <c r="AF1291" s="33">
        <v>1.3859999999999999</v>
      </c>
      <c r="AG1291" s="33">
        <v>1.625</v>
      </c>
      <c r="AH1291" s="33">
        <v>2.3330000000000002</v>
      </c>
      <c r="AI1291" s="33">
        <v>3.109</v>
      </c>
      <c r="AJ1291" s="33">
        <v>4.2149999999999999</v>
      </c>
      <c r="AK1291" s="34">
        <v>6</v>
      </c>
      <c r="AL1291" s="29">
        <v>0.13725000000000001</v>
      </c>
      <c r="AM1291" s="29">
        <v>0</v>
      </c>
      <c r="AN1291" s="50">
        <v>26560</v>
      </c>
      <c r="AO1291" s="30">
        <v>306.8</v>
      </c>
      <c r="AP1291" s="29">
        <v>0.57464000000000004</v>
      </c>
      <c r="AQ1291" s="29">
        <v>1</v>
      </c>
      <c r="AR1291" s="29">
        <v>0.55700000000000005</v>
      </c>
      <c r="AS1291" s="54">
        <v>7</v>
      </c>
      <c r="AT1291" s="29">
        <v>0.79310000000000003</v>
      </c>
      <c r="AU1291" s="29">
        <v>0.70174999999999998</v>
      </c>
      <c r="AV1291" s="54">
        <v>14</v>
      </c>
      <c r="AW1291" s="29">
        <v>0.55171999999999999</v>
      </c>
    </row>
    <row r="1292" spans="1:49" x14ac:dyDescent="0.2">
      <c r="A1292" s="17" t="str">
        <f t="shared" si="29"/>
        <v>UCLA</v>
      </c>
      <c r="B1292" s="17" t="str">
        <f>IF(AND(OR(NOT(IsForecastDateRestricted),AND(D1292&gt;=StartDate,D1292&lt;=EndDate)),OR(NOT(IsTargetDateRestricted),AND(F1292&gt;=FirstTargetDate,F1292&lt;=EndTargetDate)),
OR(AND(Is1Week,E1292="1 wk ahead inc death"),AND(Is2Week,E1292="2 wk ahead inc death"),AND(Is3Week,E1292="3 wk ahead inc death"),AND(Is4Week,E1292="4 wk ahead inc death")),
OR(NOT(IsActiveModelsOnly),_xlfn.XLOOKUP(C1292,'Model Analyzer'!B$4:B$100,'Model Analyzer'!C$4:C$100))),EvalData!C1292,"NA")</f>
        <v>UCLA</v>
      </c>
      <c r="C1292" s="17" t="s">
        <v>30</v>
      </c>
      <c r="D1292" s="36" t="d">
        <v>2020-09-14</v>
      </c>
      <c r="E1292" s="17" t="s">
        <v>11</v>
      </c>
      <c r="F1292" s="36" t="d">
        <v>2020-09-19</v>
      </c>
      <c r="G1292" s="30">
        <v>-614</v>
      </c>
      <c r="H1292" s="32">
        <v>-0.11600000000000001</v>
      </c>
      <c r="I1292" s="28">
        <v>-0.10994</v>
      </c>
      <c r="J1292" s="28">
        <v>-0.12352</v>
      </c>
      <c r="K1292" s="29">
        <v>0.75</v>
      </c>
      <c r="L1292" s="30">
        <v>12</v>
      </c>
      <c r="M1292" s="29">
        <v>0.69443999999999995</v>
      </c>
      <c r="N1292" s="30">
        <v>51</v>
      </c>
      <c r="O1292" s="30">
        <v>23.5</v>
      </c>
      <c r="P1292" s="30">
        <v>616.16999999999996</v>
      </c>
      <c r="Q1292" s="30">
        <v>23.18</v>
      </c>
      <c r="R1292" s="38">
        <v>0.26418000000000003</v>
      </c>
      <c r="S1292" s="32">
        <v>-8.7010000000000004E-2</v>
      </c>
      <c r="T1292" s="29">
        <v>0.64407999999999999</v>
      </c>
      <c r="U1292" s="29">
        <v>-0.24457000000000001</v>
      </c>
      <c r="V1292" s="29">
        <v>0.50980000000000003</v>
      </c>
      <c r="W1292" s="29">
        <v>0.13725000000000001</v>
      </c>
      <c r="X1292" s="30">
        <v>43.86</v>
      </c>
      <c r="Y1292" s="29">
        <v>0.39928000000000002</v>
      </c>
      <c r="Z1292" s="29">
        <v>0.38664999999999999</v>
      </c>
      <c r="AA1292" s="29">
        <v>0.49</v>
      </c>
      <c r="AB1292" s="30">
        <v>16</v>
      </c>
      <c r="AC1292" s="29">
        <v>0.54544999999999999</v>
      </c>
      <c r="AD1292" s="30">
        <v>51</v>
      </c>
      <c r="AE1292" s="29">
        <v>0.13725000000000001</v>
      </c>
      <c r="AF1292" s="33">
        <v>1.054</v>
      </c>
      <c r="AG1292" s="33">
        <v>1.071</v>
      </c>
      <c r="AH1292" s="33">
        <v>1.1000000000000001</v>
      </c>
      <c r="AI1292" s="33">
        <v>1.8580000000000001</v>
      </c>
      <c r="AJ1292" s="33">
        <v>1.1439999999999999</v>
      </c>
      <c r="AK1292" s="34">
        <v>2</v>
      </c>
      <c r="AL1292" s="29">
        <v>1.9609999999999999E-2</v>
      </c>
      <c r="AM1292" s="29">
        <v>0</v>
      </c>
      <c r="AN1292" s="50">
        <v>40462</v>
      </c>
      <c r="AO1292" s="30">
        <v>656.9</v>
      </c>
      <c r="AP1292" s="29">
        <v>0.88007999999999997</v>
      </c>
      <c r="AQ1292" s="29">
        <v>1</v>
      </c>
      <c r="AR1292" s="29">
        <v>0.124</v>
      </c>
      <c r="AS1292" s="54">
        <v>24</v>
      </c>
      <c r="AT1292" s="29">
        <v>0.2069</v>
      </c>
      <c r="AU1292" s="29">
        <v>0.14448</v>
      </c>
      <c r="AV1292" s="54">
        <v>27</v>
      </c>
      <c r="AW1292" s="29">
        <v>0.10345</v>
      </c>
    </row>
    <row r="1293" spans="1:49" x14ac:dyDescent="0.2">
      <c r="A1293" s="17" t="str">
        <f t="shared" si="29"/>
        <v>UCM</v>
      </c>
      <c r="B1293" s="17" t="str">
        <f>IF(AND(OR(NOT(IsForecastDateRestricted),AND(D1293&gt;=StartDate,D1293&lt;=EndDate)),OR(NOT(IsTargetDateRestricted),AND(F1293&gt;=FirstTargetDate,F1293&lt;=EndTargetDate)),
OR(AND(Is1Week,E1293="1 wk ahead inc death"),AND(Is2Week,E1293="2 wk ahead inc death"),AND(Is3Week,E1293="3 wk ahead inc death"),AND(Is4Week,E1293="4 wk ahead inc death")),
OR(NOT(IsActiveModelsOnly),_xlfn.XLOOKUP(C1293,'Model Analyzer'!B$4:B$100,'Model Analyzer'!C$4:C$100))),EvalData!C1293,"NA")</f>
        <v>UCM</v>
      </c>
      <c r="C1293" s="17" t="s">
        <v>48</v>
      </c>
      <c r="D1293" s="36" t="d">
        <v>2020-09-14</v>
      </c>
      <c r="E1293" s="17" t="s">
        <v>11</v>
      </c>
      <c r="F1293" s="36" t="d">
        <v>2020-09-19</v>
      </c>
      <c r="G1293" s="30">
        <v>-1713</v>
      </c>
      <c r="H1293" s="32">
        <v>-0.36599999999999999</v>
      </c>
      <c r="I1293" s="28">
        <v>-0.30670999999999998</v>
      </c>
      <c r="J1293" s="28">
        <v>-0.44241000000000003</v>
      </c>
      <c r="K1293" s="29">
        <v>0</v>
      </c>
      <c r="L1293" s="30">
        <v>35</v>
      </c>
      <c r="M1293" s="29">
        <v>5.5559999999999998E-2</v>
      </c>
      <c r="O1293" s="30"/>
      <c r="P1293" s="30"/>
      <c r="Q1293" s="30"/>
      <c r="R1293" s="38"/>
    </row>
    <row r="1294" spans="1:49" x14ac:dyDescent="0.2">
      <c r="A1294" s="17" t="str">
        <f t="shared" si="29"/>
        <v>UCSD-NEU</v>
      </c>
      <c r="B1294" s="17" t="str">
        <f>IF(AND(OR(NOT(IsForecastDateRestricted),AND(D1294&gt;=StartDate,D1294&lt;=EndDate)),OR(NOT(IsTargetDateRestricted),AND(F1294&gt;=FirstTargetDate,F1294&lt;=EndTargetDate)),
OR(AND(Is1Week,E1294="1 wk ahead inc death"),AND(Is2Week,E1294="2 wk ahead inc death"),AND(Is3Week,E1294="3 wk ahead inc death"),AND(Is4Week,E1294="4 wk ahead inc death")),
OR(NOT(IsActiveModelsOnly),_xlfn.XLOOKUP(C1294,'Model Analyzer'!B$4:B$100,'Model Analyzer'!C$4:C$100))),EvalData!C1294,"NA")</f>
        <v>UCSD-NEU</v>
      </c>
      <c r="C1294" s="17" t="s">
        <v>54</v>
      </c>
      <c r="D1294" s="36" t="d">
        <v>2020-09-14</v>
      </c>
      <c r="E1294" s="17" t="s">
        <v>11</v>
      </c>
      <c r="F1294" s="36" t="d">
        <v>2020-09-19</v>
      </c>
      <c r="G1294" s="30">
        <v>-991</v>
      </c>
      <c r="H1294" s="32">
        <v>-0.19500000000000001</v>
      </c>
      <c r="I1294" s="28">
        <v>-0.17743999999999999</v>
      </c>
      <c r="J1294" s="28">
        <v>-0.21572</v>
      </c>
      <c r="K1294" s="29">
        <v>0.75</v>
      </c>
      <c r="L1294" s="30">
        <v>28</v>
      </c>
      <c r="M1294" s="29">
        <v>0.25</v>
      </c>
      <c r="N1294" s="30">
        <v>50</v>
      </c>
      <c r="O1294" s="30">
        <v>40.340000000000003</v>
      </c>
      <c r="P1294" s="30">
        <v>1269.8900000000001</v>
      </c>
      <c r="Q1294" s="30">
        <v>39.1</v>
      </c>
      <c r="R1294" s="38">
        <v>0.37716</v>
      </c>
      <c r="S1294" s="32">
        <v>-0.18740000000000001</v>
      </c>
      <c r="T1294" s="29">
        <v>1.2197100000000001</v>
      </c>
      <c r="U1294" s="29">
        <v>0.13372999999999999</v>
      </c>
      <c r="V1294" s="29">
        <v>0.22</v>
      </c>
      <c r="W1294" s="29">
        <v>0.24</v>
      </c>
      <c r="X1294" s="30">
        <v>70.28</v>
      </c>
      <c r="Y1294" s="29">
        <v>0.92157</v>
      </c>
      <c r="Z1294" s="29">
        <v>0.55256000000000005</v>
      </c>
      <c r="AA1294" s="29">
        <v>4.2000000000000003E-2</v>
      </c>
      <c r="AB1294" s="30">
        <v>30</v>
      </c>
      <c r="AC1294" s="29">
        <v>0.12121</v>
      </c>
      <c r="AD1294" s="30">
        <v>50</v>
      </c>
      <c r="AE1294" s="29">
        <v>0.88</v>
      </c>
      <c r="AF1294" s="33">
        <v>2.0569999999999999</v>
      </c>
      <c r="AG1294" s="33">
        <v>3.4580000000000002</v>
      </c>
      <c r="AH1294" s="33">
        <v>144</v>
      </c>
      <c r="AI1294" s="33">
        <v>112.613</v>
      </c>
      <c r="AJ1294" s="33">
        <v>189</v>
      </c>
      <c r="AK1294" s="34">
        <v>222.4</v>
      </c>
      <c r="AL1294" s="29">
        <v>0.08</v>
      </c>
      <c r="AM1294" s="29">
        <v>0.54</v>
      </c>
      <c r="AN1294" s="50">
        <v>27442</v>
      </c>
      <c r="AO1294" s="30">
        <v>506.7</v>
      </c>
      <c r="AP1294" s="29">
        <v>0.22955</v>
      </c>
      <c r="AQ1294" s="29">
        <v>0.47921999999999998</v>
      </c>
      <c r="AR1294" s="29">
        <v>0.26800000000000002</v>
      </c>
      <c r="AS1294" s="54">
        <v>22</v>
      </c>
      <c r="AT1294" s="29">
        <v>0.27585999999999999</v>
      </c>
      <c r="AU1294" s="29">
        <v>0.64226000000000005</v>
      </c>
      <c r="AV1294" s="54">
        <v>19</v>
      </c>
      <c r="AW1294" s="29">
        <v>0.37930999999999998</v>
      </c>
    </row>
    <row r="1295" spans="1:49" x14ac:dyDescent="0.2">
      <c r="A1295" s="17" t="str">
        <f t="shared" si="29"/>
        <v>UGA-CEID</v>
      </c>
      <c r="B1295" s="17" t="str">
        <f>IF(AND(OR(NOT(IsForecastDateRestricted),AND(D1295&gt;=StartDate,D1295&lt;=EndDate)),OR(NOT(IsTargetDateRestricted),AND(F1295&gt;=FirstTargetDate,F1295&lt;=EndTargetDate)),
OR(AND(Is1Week,E1295="1 wk ahead inc death"),AND(Is2Week,E1295="2 wk ahead inc death"),AND(Is3Week,E1295="3 wk ahead inc death"),AND(Is4Week,E1295="4 wk ahead inc death")),
OR(NOT(IsActiveModelsOnly),_xlfn.XLOOKUP(C1295,'Model Analyzer'!B$4:B$100,'Model Analyzer'!C$4:C$100))),EvalData!C1295,"NA")</f>
        <v>UGA-CEID</v>
      </c>
      <c r="C1295" s="17" t="s">
        <v>50</v>
      </c>
      <c r="D1295" s="36" t="d">
        <v>2020-09-14</v>
      </c>
      <c r="E1295" s="17" t="s">
        <v>11</v>
      </c>
      <c r="F1295" s="36" t="d">
        <v>2020-09-19</v>
      </c>
      <c r="G1295" s="30">
        <v>-430</v>
      </c>
      <c r="H1295" s="32">
        <v>-0.08</v>
      </c>
      <c r="I1295" s="28">
        <v>-7.6990000000000003E-2</v>
      </c>
      <c r="J1295" s="28">
        <v>-8.3409999999999998E-2</v>
      </c>
      <c r="K1295" s="29">
        <v>0.9</v>
      </c>
      <c r="L1295" s="30">
        <v>9</v>
      </c>
      <c r="M1295" s="29">
        <v>0.77778000000000003</v>
      </c>
      <c r="N1295" s="30">
        <v>51</v>
      </c>
      <c r="O1295" s="30">
        <v>18.87</v>
      </c>
      <c r="P1295" s="30">
        <v>689.55</v>
      </c>
      <c r="Q1295" s="30">
        <v>25.22</v>
      </c>
      <c r="R1295" s="38">
        <v>0.28887000000000002</v>
      </c>
      <c r="S1295" s="32">
        <v>-0.10178</v>
      </c>
      <c r="T1295" s="29">
        <v>0.72980999999999996</v>
      </c>
      <c r="U1295" s="29">
        <v>-0.27842</v>
      </c>
      <c r="V1295" s="29">
        <v>0.43136999999999998</v>
      </c>
      <c r="W1295" s="29">
        <v>0.11765</v>
      </c>
      <c r="X1295" s="30">
        <v>46.05</v>
      </c>
      <c r="Y1295" s="29">
        <v>0.41631000000000001</v>
      </c>
      <c r="Z1295" s="29">
        <v>0.37341000000000002</v>
      </c>
      <c r="AA1295" s="29">
        <v>0.49299999999999999</v>
      </c>
      <c r="AB1295" s="30">
        <v>14</v>
      </c>
      <c r="AC1295" s="29">
        <v>0.60606000000000004</v>
      </c>
      <c r="AD1295" s="30">
        <v>51</v>
      </c>
      <c r="AE1295" s="29">
        <v>0.88234999999999997</v>
      </c>
      <c r="AF1295" s="33">
        <v>2.16</v>
      </c>
      <c r="AG1295" s="33">
        <v>2.7280000000000002</v>
      </c>
      <c r="AH1295" s="33">
        <v>5.7270000000000003</v>
      </c>
      <c r="AI1295" s="33">
        <v>65.617000000000004</v>
      </c>
      <c r="AJ1295" s="33">
        <v>28</v>
      </c>
      <c r="AK1295" s="34">
        <v>234</v>
      </c>
      <c r="AL1295" s="29">
        <v>0.13725000000000001</v>
      </c>
      <c r="AM1295" s="29">
        <v>0.35293999999999998</v>
      </c>
      <c r="AN1295" s="50">
        <v>14576</v>
      </c>
      <c r="AO1295" s="30">
        <v>221.9</v>
      </c>
      <c r="AP1295" s="29">
        <v>0.32471</v>
      </c>
      <c r="AQ1295" s="29">
        <v>0.67788999999999999</v>
      </c>
      <c r="AR1295" s="29">
        <v>0.41299999999999998</v>
      </c>
      <c r="AS1295" s="54">
        <v>14</v>
      </c>
      <c r="AT1295" s="29">
        <v>0.55171999999999999</v>
      </c>
      <c r="AU1295" s="29">
        <v>0.82504</v>
      </c>
      <c r="AV1295" s="54">
        <v>8</v>
      </c>
      <c r="AW1295" s="29">
        <v>0.75861999999999996</v>
      </c>
    </row>
    <row r="1296" spans="1:49" x14ac:dyDescent="0.2">
      <c r="A1296" s="17" t="str">
        <f t="shared" si="29"/>
        <v>UM</v>
      </c>
      <c r="B1296" s="17" t="str">
        <f>IF(AND(OR(NOT(IsForecastDateRestricted),AND(D1296&gt;=StartDate,D1296&lt;=EndDate)),OR(NOT(IsTargetDateRestricted),AND(F1296&gt;=FirstTargetDate,F1296&lt;=EndTargetDate)),
OR(AND(Is1Week,E1296="1 wk ahead inc death"),AND(Is2Week,E1296="2 wk ahead inc death"),AND(Is3Week,E1296="3 wk ahead inc death"),AND(Is4Week,E1296="4 wk ahead inc death")),
OR(NOT(IsActiveModelsOnly),_xlfn.XLOOKUP(C1296,'Model Analyzer'!B$4:B$100,'Model Analyzer'!C$4:C$100))),EvalData!C1296,"NA")</f>
        <v>UM</v>
      </c>
      <c r="C1296" s="17" t="s">
        <v>31</v>
      </c>
      <c r="D1296" s="36" t="d">
        <v>2020-09-14</v>
      </c>
      <c r="E1296" s="17" t="s">
        <v>11</v>
      </c>
      <c r="F1296" s="36" t="d">
        <v>2020-09-19</v>
      </c>
      <c r="G1296" s="30">
        <v>1488</v>
      </c>
      <c r="H1296" s="32">
        <v>0.23599999999999999</v>
      </c>
      <c r="I1296" s="28">
        <v>0.26643</v>
      </c>
      <c r="J1296" s="28">
        <v>0.26643</v>
      </c>
      <c r="K1296" s="29">
        <v>0.75</v>
      </c>
      <c r="L1296" s="30">
        <v>33</v>
      </c>
      <c r="M1296" s="29">
        <v>0.11111</v>
      </c>
      <c r="N1296" s="30">
        <v>49</v>
      </c>
      <c r="O1296" s="30">
        <v>38.979999999999997</v>
      </c>
      <c r="P1296" s="30">
        <v>21237.94</v>
      </c>
      <c r="Q1296" s="30">
        <v>57.71</v>
      </c>
      <c r="R1296" s="38">
        <v>0.38057999999999997</v>
      </c>
      <c r="S1296" s="32">
        <v>9.5310000000000006E-2</v>
      </c>
      <c r="T1296" s="29">
        <v>1.4792700000000001</v>
      </c>
      <c r="U1296" s="29">
        <v>0.78088999999999997</v>
      </c>
      <c r="V1296" s="29">
        <v>0.38775999999999999</v>
      </c>
      <c r="W1296" s="29">
        <v>0.36735000000000001</v>
      </c>
      <c r="X1296" s="30">
        <v>154</v>
      </c>
      <c r="Y1296" s="29">
        <v>1.2891999999999999</v>
      </c>
      <c r="Z1296" s="29">
        <v>0.58431999999999995</v>
      </c>
      <c r="AA1296" s="29">
        <v>0.11</v>
      </c>
      <c r="AB1296" s="30">
        <v>28</v>
      </c>
      <c r="AC1296" s="29">
        <v>0.18182000000000001</v>
      </c>
      <c r="AD1296" s="30">
        <v>49</v>
      </c>
      <c r="AE1296" s="29">
        <v>0.30612</v>
      </c>
      <c r="AF1296" s="33">
        <v>1.0960000000000001</v>
      </c>
      <c r="AG1296" s="33">
        <v>1.1990000000000001</v>
      </c>
      <c r="AH1296" s="33">
        <v>1.304</v>
      </c>
      <c r="AI1296" s="33">
        <v>1.827</v>
      </c>
      <c r="AJ1296" s="33">
        <v>2.2109999999999999</v>
      </c>
      <c r="AK1296" s="34">
        <v>3</v>
      </c>
      <c r="AL1296" s="29">
        <v>2.0410000000000001E-2</v>
      </c>
      <c r="AM1296" s="29">
        <v>0</v>
      </c>
      <c r="AN1296" s="50">
        <v>59714</v>
      </c>
      <c r="AO1296" s="30">
        <v>1308</v>
      </c>
      <c r="AP1296" s="29">
        <v>0.76319999999999999</v>
      </c>
      <c r="AQ1296" s="29">
        <v>1</v>
      </c>
      <c r="AR1296" s="29">
        <v>0.28899999999999998</v>
      </c>
      <c r="AS1296" s="54">
        <v>19</v>
      </c>
      <c r="AT1296" s="29">
        <v>0.37930999999999998</v>
      </c>
      <c r="AU1296" s="29">
        <v>0.30959999999999999</v>
      </c>
      <c r="AV1296" s="54">
        <v>26</v>
      </c>
      <c r="AW1296" s="29">
        <v>0.13793</v>
      </c>
    </row>
    <row r="1297" spans="1:49" x14ac:dyDescent="0.2">
      <c r="A1297" s="17" t="str">
        <f t="shared" si="29"/>
        <v>UMass-MB</v>
      </c>
      <c r="B1297" s="17" t="str">
        <f>IF(AND(OR(NOT(IsForecastDateRestricted),AND(D1297&gt;=StartDate,D1297&lt;=EndDate)),OR(NOT(IsTargetDateRestricted),AND(F1297&gt;=FirstTargetDate,F1297&lt;=EndTargetDate)),
OR(AND(Is1Week,E1297="1 wk ahead inc death"),AND(Is2Week,E1297="2 wk ahead inc death"),AND(Is3Week,E1297="3 wk ahead inc death"),AND(Is4Week,E1297="4 wk ahead inc death")),
OR(NOT(IsActiveModelsOnly),_xlfn.XLOOKUP(C1297,'Model Analyzer'!B$4:B$100,'Model Analyzer'!C$4:C$100))),EvalData!C1297,"NA")</f>
        <v>UMass-MB</v>
      </c>
      <c r="C1297" s="17" t="s">
        <v>32</v>
      </c>
      <c r="D1297" s="36" t="d">
        <v>2020-09-14</v>
      </c>
      <c r="E1297" s="17" t="s">
        <v>11</v>
      </c>
      <c r="F1297" s="36" t="d">
        <v>2020-09-19</v>
      </c>
      <c r="G1297" s="30">
        <v>-615</v>
      </c>
      <c r="H1297" s="32">
        <v>-0.11700000000000001</v>
      </c>
      <c r="I1297" s="28">
        <v>-0.11012</v>
      </c>
      <c r="J1297" s="28">
        <v>-0.12374</v>
      </c>
      <c r="K1297" s="29">
        <v>0.75</v>
      </c>
      <c r="L1297" s="30">
        <v>13</v>
      </c>
      <c r="M1297" s="29">
        <v>0.66666999999999998</v>
      </c>
      <c r="N1297" s="30">
        <v>51</v>
      </c>
      <c r="O1297" s="30">
        <v>12.09</v>
      </c>
      <c r="P1297" s="30">
        <v>438.06</v>
      </c>
      <c r="Q1297" s="30">
        <v>21.06</v>
      </c>
      <c r="R1297" s="38">
        <v>0.25849</v>
      </c>
      <c r="S1297" s="32">
        <v>-0.12862000000000001</v>
      </c>
      <c r="T1297" s="29">
        <v>0.51617999999999997</v>
      </c>
      <c r="U1297" s="29">
        <v>-0.15562000000000001</v>
      </c>
      <c r="V1297" s="29">
        <v>0.47059000000000001</v>
      </c>
      <c r="W1297" s="29">
        <v>0.13725000000000001</v>
      </c>
      <c r="X1297" s="30">
        <v>39.93</v>
      </c>
      <c r="Y1297" s="29">
        <v>0.35672999999999999</v>
      </c>
      <c r="Z1297" s="29">
        <v>0.33366000000000001</v>
      </c>
      <c r="AA1297" s="29">
        <v>0.61899999999999999</v>
      </c>
      <c r="AB1297" s="30">
        <v>9</v>
      </c>
      <c r="AC1297" s="29">
        <v>0.75758000000000003</v>
      </c>
      <c r="AD1297" s="30">
        <v>51</v>
      </c>
      <c r="AE1297" s="29">
        <v>0.88234999999999997</v>
      </c>
      <c r="AF1297" s="33">
        <v>2.6030000000000002</v>
      </c>
      <c r="AG1297" s="33">
        <v>3.109</v>
      </c>
      <c r="AH1297" s="33">
        <v>3.722</v>
      </c>
      <c r="AI1297" s="33">
        <v>5.0279999999999996</v>
      </c>
      <c r="AJ1297" s="33">
        <v>4.7779999999999996</v>
      </c>
      <c r="AK1297" s="34">
        <v>9</v>
      </c>
      <c r="AL1297" s="29">
        <v>0.19608</v>
      </c>
      <c r="AM1297" s="29">
        <v>7.843E-2</v>
      </c>
      <c r="AN1297" s="50">
        <v>13327</v>
      </c>
      <c r="AO1297" s="30">
        <v>135</v>
      </c>
      <c r="AP1297" s="29">
        <v>0.40089999999999998</v>
      </c>
      <c r="AQ1297" s="29">
        <v>0.83694999999999997</v>
      </c>
      <c r="AR1297" s="29">
        <v>0.64</v>
      </c>
      <c r="AS1297" s="54">
        <v>4</v>
      </c>
      <c r="AT1297" s="29">
        <v>0.89654999999999996</v>
      </c>
      <c r="AU1297" s="29">
        <v>0.90220999999999996</v>
      </c>
      <c r="AV1297" s="54">
        <v>5</v>
      </c>
      <c r="AW1297" s="29">
        <v>0.86207</v>
      </c>
    </row>
    <row r="1298" spans="1:49" x14ac:dyDescent="0.2">
      <c r="A1298" s="17" t="str">
        <f t="shared" si="29"/>
        <v>USC</v>
      </c>
      <c r="B1298" s="17" t="str">
        <f>IF(AND(OR(NOT(IsForecastDateRestricted),AND(D1298&gt;=StartDate,D1298&lt;=EndDate)),OR(NOT(IsTargetDateRestricted),AND(F1298&gt;=FirstTargetDate,F1298&lt;=EndTargetDate)),
OR(AND(Is1Week,E1298="1 wk ahead inc death"),AND(Is2Week,E1298="2 wk ahead inc death"),AND(Is3Week,E1298="3 wk ahead inc death"),AND(Is4Week,E1298="4 wk ahead inc death")),
OR(NOT(IsActiveModelsOnly),_xlfn.XLOOKUP(C1298,'Model Analyzer'!B$4:B$100,'Model Analyzer'!C$4:C$100))),EvalData!C1298,"NA")</f>
        <v>USC</v>
      </c>
      <c r="C1298" s="17" t="s">
        <v>33</v>
      </c>
      <c r="D1298" s="36" t="d">
        <v>2020-09-14</v>
      </c>
      <c r="E1298" s="17" t="s">
        <v>11</v>
      </c>
      <c r="F1298" s="36" t="d">
        <v>2020-09-19</v>
      </c>
      <c r="G1298" s="30">
        <v>-638</v>
      </c>
      <c r="H1298" s="32">
        <v>-0.121</v>
      </c>
      <c r="I1298" s="28">
        <v>-0.11423</v>
      </c>
      <c r="J1298" s="28">
        <v>-0.12897</v>
      </c>
      <c r="K1298" s="29">
        <v>0.75</v>
      </c>
      <c r="L1298" s="30">
        <v>16</v>
      </c>
      <c r="M1298" s="29">
        <v>0.58333000000000002</v>
      </c>
      <c r="N1298" s="30">
        <v>51</v>
      </c>
      <c r="O1298" s="30">
        <v>19.16</v>
      </c>
      <c r="P1298" s="30">
        <v>494.91</v>
      </c>
      <c r="Q1298" s="30">
        <v>21.8</v>
      </c>
      <c r="R1298" s="38">
        <v>0.27</v>
      </c>
      <c r="S1298" s="32">
        <v>-1.6140000000000002E-2</v>
      </c>
      <c r="T1298" s="29">
        <v>0.52302000000000004</v>
      </c>
      <c r="U1298" s="29">
        <v>-9.0050000000000005E-2</v>
      </c>
      <c r="V1298" s="29">
        <v>0.43136999999999998</v>
      </c>
      <c r="W1298" s="29">
        <v>0.13725000000000001</v>
      </c>
      <c r="X1298" s="30">
        <v>40.14</v>
      </c>
      <c r="Y1298" s="29">
        <v>0.39345999999999998</v>
      </c>
      <c r="Z1298" s="29">
        <v>0.37431999999999999</v>
      </c>
      <c r="AA1298" s="29">
        <v>0.59899999999999998</v>
      </c>
      <c r="AB1298" s="30">
        <v>10</v>
      </c>
      <c r="AC1298" s="29">
        <v>0.72726999999999997</v>
      </c>
    </row>
    <row r="1299" spans="1:49" x14ac:dyDescent="0.2">
      <c r="A1299" s="17" t="str">
        <f t="shared" si="29"/>
        <v>UT</v>
      </c>
      <c r="B1299" s="17" t="str">
        <f>IF(AND(OR(NOT(IsForecastDateRestricted),AND(D1299&gt;=StartDate,D1299&lt;=EndDate)),OR(NOT(IsTargetDateRestricted),AND(F1299&gt;=FirstTargetDate,F1299&lt;=EndTargetDate)),
OR(AND(Is1Week,E1299="1 wk ahead inc death"),AND(Is2Week,E1299="2 wk ahead inc death"),AND(Is3Week,E1299="3 wk ahead inc death"),AND(Is4Week,E1299="4 wk ahead inc death")),
OR(NOT(IsActiveModelsOnly),_xlfn.XLOOKUP(C1299,'Model Analyzer'!B$4:B$100,'Model Analyzer'!C$4:C$100))),EvalData!C1299,"NA")</f>
        <v>UT</v>
      </c>
      <c r="C1299" s="17" t="s">
        <v>34</v>
      </c>
      <c r="D1299" s="36" t="d">
        <v>2020-09-14</v>
      </c>
      <c r="E1299" s="17" t="s">
        <v>11</v>
      </c>
      <c r="F1299" s="36" t="d">
        <v>2020-09-19</v>
      </c>
      <c r="G1299" s="30">
        <v>799</v>
      </c>
      <c r="H1299" s="32">
        <v>0.13400000000000001</v>
      </c>
      <c r="I1299" s="28">
        <v>0.14305999999999999</v>
      </c>
      <c r="J1299" s="28">
        <v>0.14305999999999999</v>
      </c>
      <c r="K1299" s="29">
        <v>0.75</v>
      </c>
      <c r="L1299" s="30">
        <v>20</v>
      </c>
      <c r="M1299" s="29">
        <v>0.47221999999999997</v>
      </c>
      <c r="N1299" s="30">
        <v>51</v>
      </c>
      <c r="O1299" s="30">
        <v>28.14</v>
      </c>
      <c r="P1299" s="30">
        <v>1416.92</v>
      </c>
      <c r="Q1299" s="30">
        <v>45.55</v>
      </c>
      <c r="R1299" s="38">
        <v>0.3725</v>
      </c>
      <c r="S1299" s="32">
        <v>-2.8989999999999998E-2</v>
      </c>
      <c r="T1299" s="29">
        <v>0.82416</v>
      </c>
      <c r="U1299" s="29">
        <v>0.13250000000000001</v>
      </c>
      <c r="V1299" s="29">
        <v>0.23529</v>
      </c>
      <c r="W1299" s="29">
        <v>0.23529</v>
      </c>
      <c r="X1299" s="30">
        <v>83.55</v>
      </c>
      <c r="Y1299" s="29">
        <v>0.65939999999999999</v>
      </c>
      <c r="Z1299" s="29">
        <v>0.51132999999999995</v>
      </c>
      <c r="AA1299" s="29">
        <v>0.16600000000000001</v>
      </c>
      <c r="AB1299" s="30">
        <v>26</v>
      </c>
      <c r="AC1299" s="29">
        <v>0.24242</v>
      </c>
      <c r="AD1299" s="30">
        <v>51</v>
      </c>
      <c r="AE1299" s="29">
        <v>0.62744999999999995</v>
      </c>
      <c r="AF1299" s="33">
        <v>1.681</v>
      </c>
      <c r="AG1299" s="33">
        <v>2.266</v>
      </c>
      <c r="AH1299" s="33">
        <v>3.6930000000000001</v>
      </c>
      <c r="AI1299" s="33">
        <v>7.7859999999999996</v>
      </c>
      <c r="AJ1299" s="33">
        <v>6.2629999999999999</v>
      </c>
      <c r="AK1299" s="34">
        <v>17.5</v>
      </c>
      <c r="AL1299" s="29">
        <v>0.21568999999999999</v>
      </c>
      <c r="AM1299" s="29">
        <v>0.13725000000000001</v>
      </c>
      <c r="AN1299" s="50">
        <v>33905</v>
      </c>
      <c r="AO1299" s="30">
        <v>400.7</v>
      </c>
      <c r="AP1299" s="29">
        <v>0.43428</v>
      </c>
      <c r="AQ1299" s="29">
        <v>0.90664</v>
      </c>
      <c r="AR1299" s="29">
        <v>0.28899999999999998</v>
      </c>
      <c r="AS1299" s="54">
        <v>19</v>
      </c>
      <c r="AT1299" s="29">
        <v>0.37930999999999998</v>
      </c>
      <c r="AU1299" s="29">
        <v>0.65176000000000001</v>
      </c>
      <c r="AV1299" s="54">
        <v>18</v>
      </c>
      <c r="AW1299" s="29">
        <v>0.41378999999999999</v>
      </c>
    </row>
    <row r="1300" spans="1:49" x14ac:dyDescent="0.2">
      <c r="A1300" s="17" t="str">
        <f t="shared" si="29"/>
        <v>YYG</v>
      </c>
      <c r="B1300" s="17" t="str">
        <f>IF(AND(OR(NOT(IsForecastDateRestricted),AND(D1300&gt;=StartDate,D1300&lt;=EndDate)),OR(NOT(IsTargetDateRestricted),AND(F1300&gt;=FirstTargetDate,F1300&lt;=EndTargetDate)),
OR(AND(Is1Week,E1300="1 wk ahead inc death"),AND(Is2Week,E1300="2 wk ahead inc death"),AND(Is3Week,E1300="3 wk ahead inc death"),AND(Is4Week,E1300="4 wk ahead inc death")),
OR(NOT(IsActiveModelsOnly),_xlfn.XLOOKUP(C1300,'Model Analyzer'!B$4:B$100,'Model Analyzer'!C$4:C$100))),EvalData!C1300,"NA")</f>
        <v>YYG</v>
      </c>
      <c r="C1300" s="17" t="s">
        <v>35</v>
      </c>
      <c r="D1300" s="36" t="d">
        <v>2020-09-14</v>
      </c>
      <c r="E1300" s="17" t="s">
        <v>11</v>
      </c>
      <c r="F1300" s="36" t="d">
        <v>2020-09-19</v>
      </c>
      <c r="G1300" s="30">
        <v>-809</v>
      </c>
      <c r="H1300" s="32">
        <v>-0.156</v>
      </c>
      <c r="I1300" s="28">
        <v>-0.14485000000000001</v>
      </c>
      <c r="J1300" s="28">
        <v>-0.16939000000000001</v>
      </c>
      <c r="K1300" s="29">
        <v>0.75</v>
      </c>
      <c r="L1300" s="30">
        <v>24</v>
      </c>
      <c r="M1300" s="29">
        <v>0.36110999999999999</v>
      </c>
      <c r="N1300" s="30">
        <v>51</v>
      </c>
      <c r="O1300" s="30">
        <v>13.09</v>
      </c>
      <c r="P1300" s="30">
        <v>465.96</v>
      </c>
      <c r="Q1300" s="30">
        <v>20.65</v>
      </c>
      <c r="R1300" s="38">
        <v>0.20333000000000001</v>
      </c>
      <c r="S1300" s="32">
        <v>-6.6250000000000003E-2</v>
      </c>
      <c r="T1300" s="29">
        <v>0.54298000000000002</v>
      </c>
      <c r="U1300" s="29">
        <v>-0.12892999999999999</v>
      </c>
      <c r="V1300" s="29">
        <v>0.47059000000000001</v>
      </c>
      <c r="W1300" s="29">
        <v>0.15686</v>
      </c>
      <c r="X1300" s="30">
        <v>41.07</v>
      </c>
      <c r="Y1300" s="29">
        <v>0.39479999999999998</v>
      </c>
      <c r="Z1300" s="29">
        <v>0.36585000000000001</v>
      </c>
      <c r="AA1300" s="29">
        <v>0.69599999999999995</v>
      </c>
      <c r="AB1300" s="30">
        <v>3</v>
      </c>
      <c r="AC1300" s="29">
        <v>0.93938999999999995</v>
      </c>
      <c r="AD1300" s="30">
        <v>51</v>
      </c>
      <c r="AE1300" s="29">
        <v>0.80391999999999997</v>
      </c>
      <c r="AF1300" s="33">
        <v>2.444</v>
      </c>
      <c r="AG1300" s="33">
        <v>2.66</v>
      </c>
      <c r="AH1300" s="33">
        <v>4</v>
      </c>
      <c r="AI1300" s="33">
        <v>19.161999999999999</v>
      </c>
      <c r="AJ1300" s="33">
        <v>16.350000000000001</v>
      </c>
      <c r="AK1300" s="34">
        <v>46</v>
      </c>
      <c r="AL1300" s="29">
        <v>5.8819999999999997E-2</v>
      </c>
      <c r="AM1300" s="29">
        <v>0.33333000000000002</v>
      </c>
      <c r="AN1300" s="50">
        <v>15613</v>
      </c>
      <c r="AO1300" s="30">
        <v>241.4</v>
      </c>
      <c r="AP1300" s="29">
        <v>0.34697</v>
      </c>
      <c r="AQ1300" s="29">
        <v>0.72436</v>
      </c>
      <c r="AR1300" s="29">
        <v>0.433</v>
      </c>
      <c r="AS1300" s="54">
        <v>11</v>
      </c>
      <c r="AT1300" s="29">
        <v>0.65517000000000003</v>
      </c>
      <c r="AU1300" s="29">
        <v>0.77025999999999994</v>
      </c>
      <c r="AV1300" s="54">
        <v>12</v>
      </c>
      <c r="AW1300" s="29">
        <v>0.62068999999999996</v>
      </c>
    </row>
    <row r="1301" spans="1:49" x14ac:dyDescent="0.2">
      <c r="A1301" s="17" t="str">
        <f t="shared" si="29"/>
        <v>Baseline</v>
      </c>
      <c r="B1301" s="17" t="str">
        <f>IF(AND(OR(NOT(IsForecastDateRestricted),AND(D1301&gt;=StartDate,D1301&lt;=EndDate)),OR(NOT(IsTargetDateRestricted),AND(F1301&gt;=FirstTargetDate,F1301&lt;=EndTargetDate)),
OR(AND(Is1Week,E1301="1 wk ahead inc death"),AND(Is2Week,E1301="2 wk ahead inc death"),AND(Is3Week,E1301="3 wk ahead inc death"),AND(Is4Week,E1301="4 wk ahead inc death")),
OR(NOT(IsActiveModelsOnly),_xlfn.XLOOKUP(C1301,'Model Analyzer'!B$4:B$100,'Model Analyzer'!C$4:C$100))),EvalData!C1301,"NA")</f>
        <v>Baseline</v>
      </c>
      <c r="C1301" s="17" t="s">
        <v>12</v>
      </c>
      <c r="D1301" s="36" t="d">
        <v>2020-09-14</v>
      </c>
      <c r="E1301" s="17" t="s">
        <v>36</v>
      </c>
      <c r="F1301" s="36" t="d">
        <v>2020-09-26</v>
      </c>
      <c r="G1301" s="30">
        <v>154</v>
      </c>
      <c r="H1301" s="32">
        <v>1.4E-2</v>
      </c>
      <c r="I1301" s="28">
        <v>1.406E-2</v>
      </c>
      <c r="J1301" s="28">
        <v>1.406E-2</v>
      </c>
      <c r="K1301" s="29">
        <v>1</v>
      </c>
      <c r="L1301" s="30">
        <v>2</v>
      </c>
      <c r="M1301" s="29">
        <v>0.97221999999999997</v>
      </c>
      <c r="N1301" s="30">
        <v>51</v>
      </c>
      <c r="O1301" s="30">
        <v>6.64</v>
      </c>
      <c r="P1301" s="30">
        <v>708.02</v>
      </c>
      <c r="Q1301" s="30">
        <v>42.84</v>
      </c>
      <c r="R1301" s="38">
        <v>0.18317</v>
      </c>
      <c r="S1301" s="32">
        <v>0</v>
      </c>
      <c r="T1301" s="29">
        <v>0.35681000000000002</v>
      </c>
      <c r="U1301" s="29">
        <v>-0.14399000000000001</v>
      </c>
      <c r="V1301" s="29">
        <v>0.50980000000000003</v>
      </c>
      <c r="W1301" s="29">
        <v>7.843E-2</v>
      </c>
      <c r="X1301" s="30">
        <v>81.25</v>
      </c>
      <c r="Y1301" s="29">
        <v>0.24815999999999999</v>
      </c>
      <c r="Z1301" s="29">
        <v>0.26889000000000002</v>
      </c>
      <c r="AA1301" s="29">
        <v>0.70299999999999996</v>
      </c>
      <c r="AB1301" s="30">
        <v>1</v>
      </c>
      <c r="AC1301" s="29">
        <v>1</v>
      </c>
      <c r="AD1301" s="30">
        <v>51</v>
      </c>
      <c r="AE1301" s="29">
        <v>0.92157</v>
      </c>
      <c r="AF1301" s="33">
        <v>3.75</v>
      </c>
      <c r="AG1301" s="33">
        <v>3.9529999999999998</v>
      </c>
      <c r="AH1301" s="33">
        <v>3.9870000000000001</v>
      </c>
      <c r="AI1301" s="33">
        <v>3.839</v>
      </c>
      <c r="AJ1301" s="33">
        <v>4</v>
      </c>
      <c r="AK1301" s="34">
        <v>4</v>
      </c>
      <c r="AL1301" s="29">
        <v>0</v>
      </c>
      <c r="AM1301" s="29">
        <v>0</v>
      </c>
      <c r="AN1301" s="50">
        <v>21531</v>
      </c>
      <c r="AO1301" s="30">
        <v>95.3</v>
      </c>
      <c r="AP1301" s="29">
        <v>0.41930000000000001</v>
      </c>
      <c r="AQ1301" s="29">
        <v>0.87536000000000003</v>
      </c>
      <c r="AR1301" s="29">
        <v>0.97</v>
      </c>
      <c r="AS1301" s="54">
        <v>1</v>
      </c>
      <c r="AT1301" s="29">
        <v>1</v>
      </c>
      <c r="AU1301" s="29">
        <v>0.95454000000000006</v>
      </c>
      <c r="AV1301" s="54">
        <v>1</v>
      </c>
      <c r="AW1301" s="29">
        <v>1</v>
      </c>
    </row>
    <row r="1302" spans="1:49" x14ac:dyDescent="0.2">
      <c r="A1302" s="17" t="str">
        <f t="shared" si="29"/>
        <v>CMU</v>
      </c>
      <c r="B1302" s="17" t="str">
        <f>IF(AND(OR(NOT(IsForecastDateRestricted),AND(D1302&gt;=StartDate,D1302&lt;=EndDate)),OR(NOT(IsTargetDateRestricted),AND(F1302&gt;=FirstTargetDate,F1302&lt;=EndTargetDate)),
OR(AND(Is1Week,E1302="1 wk ahead inc death"),AND(Is2Week,E1302="2 wk ahead inc death"),AND(Is3Week,E1302="3 wk ahead inc death"),AND(Is4Week,E1302="4 wk ahead inc death")),
OR(NOT(IsActiveModelsOnly),_xlfn.XLOOKUP(C1302,'Model Analyzer'!B$4:B$100,'Model Analyzer'!C$4:C$100))),EvalData!C1302,"NA")</f>
        <v>CMU</v>
      </c>
      <c r="C1302" s="17" t="s">
        <v>43</v>
      </c>
      <c r="D1302" s="36" t="d">
        <v>2020-09-14</v>
      </c>
      <c r="E1302" s="17" t="s">
        <v>36</v>
      </c>
      <c r="F1302" s="36" t="d">
        <v>2020-09-26</v>
      </c>
      <c r="G1302" s="30"/>
      <c r="H1302" s="32"/>
      <c r="N1302" s="30">
        <v>49</v>
      </c>
      <c r="O1302" s="30">
        <v>10.14</v>
      </c>
      <c r="P1302" s="30">
        <v>922.74</v>
      </c>
      <c r="Q1302" s="30">
        <v>46.96</v>
      </c>
      <c r="R1302" s="38">
        <v>0.22244</v>
      </c>
      <c r="S1302" s="32">
        <v>-0.18293000000000001</v>
      </c>
      <c r="T1302" s="29">
        <v>0.47436</v>
      </c>
      <c r="U1302" s="29">
        <v>-0.36663000000000001</v>
      </c>
      <c r="V1302" s="29">
        <v>0.48980000000000001</v>
      </c>
      <c r="W1302" s="29">
        <v>0.12245</v>
      </c>
      <c r="X1302" s="30">
        <v>79.53</v>
      </c>
      <c r="Y1302" s="29">
        <v>0.27098</v>
      </c>
      <c r="Z1302" s="29">
        <v>0.32051000000000002</v>
      </c>
      <c r="AA1302" s="29">
        <v>0.45300000000000001</v>
      </c>
      <c r="AB1302" s="30">
        <v>14</v>
      </c>
      <c r="AC1302" s="29">
        <v>0.60606000000000004</v>
      </c>
      <c r="AD1302" s="30">
        <v>49</v>
      </c>
      <c r="AE1302" s="29">
        <v>0.83672999999999997</v>
      </c>
      <c r="AF1302" s="33">
        <v>1.8089999999999999</v>
      </c>
      <c r="AG1302" s="33">
        <v>2.3679999999999999</v>
      </c>
      <c r="AH1302" s="33">
        <v>3.657</v>
      </c>
      <c r="AI1302" s="33">
        <v>51.512</v>
      </c>
      <c r="AJ1302" s="33">
        <v>14</v>
      </c>
      <c r="AK1302" s="34">
        <v>125.6</v>
      </c>
      <c r="AL1302" s="29">
        <v>0.12245</v>
      </c>
      <c r="AM1302" s="29">
        <v>0.24490000000000001</v>
      </c>
      <c r="AN1302" s="50">
        <v>29880</v>
      </c>
      <c r="AO1302" s="30">
        <v>132.5</v>
      </c>
      <c r="AP1302" s="29">
        <v>0.38974999999999999</v>
      </c>
      <c r="AQ1302" s="29">
        <v>0.81367999999999996</v>
      </c>
      <c r="AR1302" s="29">
        <v>0.47499999999999998</v>
      </c>
      <c r="AS1302" s="54">
        <v>7</v>
      </c>
      <c r="AT1302" s="29">
        <v>0.79310000000000003</v>
      </c>
      <c r="AU1302" s="29">
        <v>0.81288000000000005</v>
      </c>
      <c r="AV1302" s="54">
        <v>10</v>
      </c>
      <c r="AW1302" s="29">
        <v>0.68966000000000005</v>
      </c>
    </row>
    <row r="1303" spans="1:49" x14ac:dyDescent="0.2">
      <c r="A1303" s="17" t="str">
        <f t="shared" si="29"/>
        <v>Columbia</v>
      </c>
      <c r="B1303" s="17" t="str">
        <f>IF(AND(OR(NOT(IsForecastDateRestricted),AND(D1303&gt;=StartDate,D1303&lt;=EndDate)),OR(NOT(IsTargetDateRestricted),AND(F1303&gt;=FirstTargetDate,F1303&lt;=EndTargetDate)),
OR(AND(Is1Week,E1303="1 wk ahead inc death"),AND(Is2Week,E1303="2 wk ahead inc death"),AND(Is3Week,E1303="3 wk ahead inc death"),AND(Is4Week,E1303="4 wk ahead inc death")),
OR(NOT(IsActiveModelsOnly),_xlfn.XLOOKUP(C1303,'Model Analyzer'!B$4:B$100,'Model Analyzer'!C$4:C$100))),EvalData!C1303,"NA")</f>
        <v>Columbia</v>
      </c>
      <c r="C1303" s="17" t="s">
        <v>13</v>
      </c>
      <c r="D1303" s="36" t="d">
        <v>2020-09-14</v>
      </c>
      <c r="E1303" s="17" t="s">
        <v>36</v>
      </c>
      <c r="F1303" s="36" t="d">
        <v>2020-09-26</v>
      </c>
      <c r="G1303" s="30">
        <v>-2902</v>
      </c>
      <c r="H1303" s="32">
        <v>-0.308</v>
      </c>
      <c r="I1303" s="28">
        <v>-0.26501999999999998</v>
      </c>
      <c r="J1303" s="28">
        <v>-0.36059000000000002</v>
      </c>
      <c r="K1303" s="29">
        <v>0</v>
      </c>
      <c r="L1303" s="30">
        <v>35</v>
      </c>
      <c r="M1303" s="29">
        <v>5.5559999999999998E-2</v>
      </c>
      <c r="N1303" s="30">
        <v>51</v>
      </c>
      <c r="O1303" s="30">
        <v>42.43</v>
      </c>
      <c r="P1303" s="30">
        <v>1887.88</v>
      </c>
      <c r="Q1303" s="30">
        <v>79.33</v>
      </c>
      <c r="R1303" s="38">
        <v>0.41887000000000002</v>
      </c>
      <c r="S1303" s="32">
        <v>-0.31785999999999998</v>
      </c>
      <c r="T1303" s="29">
        <v>1.3906400000000001</v>
      </c>
      <c r="U1303" s="29">
        <v>-1.0557300000000001</v>
      </c>
      <c r="V1303" s="29">
        <v>0.25490000000000002</v>
      </c>
      <c r="W1303" s="29">
        <v>0.25490000000000002</v>
      </c>
      <c r="X1303" s="30">
        <v>138.38</v>
      </c>
      <c r="Y1303" s="29">
        <v>0.45276</v>
      </c>
      <c r="Z1303" s="29">
        <v>0.53539999999999999</v>
      </c>
      <c r="AA1303" s="29">
        <v>6.8000000000000005E-2</v>
      </c>
      <c r="AB1303" s="30">
        <v>31</v>
      </c>
      <c r="AC1303" s="29">
        <v>9.0910000000000005E-2</v>
      </c>
      <c r="AD1303" s="30">
        <v>51</v>
      </c>
      <c r="AE1303" s="29">
        <v>0.84314</v>
      </c>
      <c r="AF1303" s="33">
        <v>3.3260000000000001</v>
      </c>
      <c r="AG1303" s="33">
        <v>4.3170000000000002</v>
      </c>
      <c r="AH1303" s="33">
        <v>5.2409999999999997</v>
      </c>
      <c r="AI1303" s="33">
        <v>41.697000000000003</v>
      </c>
      <c r="AJ1303" s="33">
        <v>79</v>
      </c>
      <c r="AK1303" s="34">
        <v>138</v>
      </c>
      <c r="AL1303" s="29">
        <v>0.19608</v>
      </c>
      <c r="AM1303" s="29">
        <v>0.39216000000000001</v>
      </c>
      <c r="AN1303" s="50">
        <v>30435</v>
      </c>
      <c r="AO1303" s="30">
        <v>162.19999999999999</v>
      </c>
      <c r="AP1303" s="29">
        <v>0.24288999999999999</v>
      </c>
      <c r="AQ1303" s="29">
        <v>0.50707999999999998</v>
      </c>
      <c r="AR1303" s="29">
        <v>0.26800000000000002</v>
      </c>
      <c r="AS1303" s="54">
        <v>20</v>
      </c>
      <c r="AT1303" s="29">
        <v>0.34483000000000003</v>
      </c>
      <c r="AU1303" s="29">
        <v>0.64454</v>
      </c>
      <c r="AV1303" s="54">
        <v>17</v>
      </c>
      <c r="AW1303" s="29">
        <v>0.44828000000000001</v>
      </c>
    </row>
    <row r="1304" spans="1:49" x14ac:dyDescent="0.2">
      <c r="A1304" s="17" t="str">
        <f t="shared" si="29"/>
        <v>Columbia-UNC</v>
      </c>
      <c r="B1304" s="17" t="str">
        <f>IF(AND(OR(NOT(IsForecastDateRestricted),AND(D1304&gt;=StartDate,D1304&lt;=EndDate)),OR(NOT(IsTargetDateRestricted),AND(F1304&gt;=FirstTargetDate,F1304&lt;=EndTargetDate)),
OR(AND(Is1Week,E1304="1 wk ahead inc death"),AND(Is2Week,E1304="2 wk ahead inc death"),AND(Is3Week,E1304="3 wk ahead inc death"),AND(Is4Week,E1304="4 wk ahead inc death")),
OR(NOT(IsActiveModelsOnly),_xlfn.XLOOKUP(C1304,'Model Analyzer'!B$4:B$100,'Model Analyzer'!C$4:C$100))),EvalData!C1304,"NA")</f>
        <v>Columbia-UNC</v>
      </c>
      <c r="C1304" s="17" t="s">
        <v>14</v>
      </c>
      <c r="D1304" s="36" t="d">
        <v>2020-09-14</v>
      </c>
      <c r="E1304" s="17" t="s">
        <v>36</v>
      </c>
      <c r="F1304" s="36" t="d">
        <v>2020-09-26</v>
      </c>
      <c r="G1304" s="30">
        <v>-861</v>
      </c>
      <c r="H1304" s="32">
        <v>-8.2000000000000003E-2</v>
      </c>
      <c r="I1304" s="28">
        <v>-7.8630000000000005E-2</v>
      </c>
      <c r="J1304" s="28">
        <v>-8.5339999999999999E-2</v>
      </c>
      <c r="K1304" s="29">
        <v>0.9</v>
      </c>
      <c r="L1304" s="30">
        <v>10</v>
      </c>
      <c r="M1304" s="29">
        <v>0.75</v>
      </c>
      <c r="O1304" s="30"/>
      <c r="P1304" s="30"/>
      <c r="Q1304" s="30"/>
      <c r="R1304" s="38"/>
    </row>
    <row r="1305" spans="1:49" x14ac:dyDescent="0.2">
      <c r="A1305" s="17" t="str">
        <f t="shared" si="29"/>
        <v>CovidComplete</v>
      </c>
      <c r="B1305" s="17" t="str">
        <f>IF(AND(OR(NOT(IsForecastDateRestricted),AND(D1305&gt;=StartDate,D1305&lt;=EndDate)),OR(NOT(IsTargetDateRestricted),AND(F1305&gt;=FirstTargetDate,F1305&lt;=EndTargetDate)),
OR(AND(Is1Week,E1305="1 wk ahead inc death"),AND(Is2Week,E1305="2 wk ahead inc death"),AND(Is3Week,E1305="3 wk ahead inc death"),AND(Is4Week,E1305="4 wk ahead inc death")),
OR(NOT(IsActiveModelsOnly),_xlfn.XLOOKUP(C1305,'Model Analyzer'!B$4:B$100,'Model Analyzer'!C$4:C$100))),EvalData!C1305,"NA")</f>
        <v>CovidComplete</v>
      </c>
      <c r="C1305" s="17" t="s">
        <v>51</v>
      </c>
      <c r="D1305" s="36" t="d">
        <v>2020-09-14</v>
      </c>
      <c r="E1305" s="17" t="s">
        <v>36</v>
      </c>
      <c r="F1305" s="36" t="d">
        <v>2020-09-26</v>
      </c>
      <c r="G1305" s="30">
        <v>-1850</v>
      </c>
      <c r="H1305" s="32">
        <v>-0.185</v>
      </c>
      <c r="I1305" s="28">
        <v>-0.16894999999999999</v>
      </c>
      <c r="J1305" s="28">
        <v>-0.20330000000000001</v>
      </c>
      <c r="K1305" s="29">
        <v>0.75</v>
      </c>
      <c r="L1305" s="30">
        <v>23</v>
      </c>
      <c r="M1305" s="29">
        <v>0.38889000000000001</v>
      </c>
      <c r="N1305" s="30">
        <v>51</v>
      </c>
      <c r="O1305" s="30">
        <v>8.1199999999999992</v>
      </c>
      <c r="P1305" s="30">
        <v>751.58</v>
      </c>
      <c r="Q1305" s="30">
        <v>43.25</v>
      </c>
      <c r="R1305" s="38">
        <v>0.19442000000000001</v>
      </c>
      <c r="S1305" s="32">
        <v>-0.12343999999999999</v>
      </c>
      <c r="T1305" s="29">
        <v>0.3826</v>
      </c>
      <c r="U1305" s="29">
        <v>-0.26878999999999997</v>
      </c>
      <c r="V1305" s="29">
        <v>0.56862999999999997</v>
      </c>
      <c r="W1305" s="29">
        <v>5.8819999999999997E-2</v>
      </c>
      <c r="X1305" s="30">
        <v>78.98</v>
      </c>
      <c r="Y1305" s="29">
        <v>0.22722999999999999</v>
      </c>
      <c r="Z1305" s="29">
        <v>0.26188</v>
      </c>
      <c r="AA1305" s="29">
        <v>0.623</v>
      </c>
      <c r="AB1305" s="30">
        <v>3</v>
      </c>
      <c r="AC1305" s="29">
        <v>0.93938999999999995</v>
      </c>
      <c r="AD1305" s="30">
        <v>51</v>
      </c>
      <c r="AE1305" s="29">
        <v>0.90195999999999998</v>
      </c>
      <c r="AF1305" s="33">
        <v>3.343</v>
      </c>
      <c r="AG1305" s="33">
        <v>3.5449999999999999</v>
      </c>
      <c r="AH1305" s="33">
        <v>4.0369999999999999</v>
      </c>
      <c r="AI1305" s="33">
        <v>4.2480000000000002</v>
      </c>
      <c r="AJ1305" s="33">
        <v>4.1399999999999997</v>
      </c>
      <c r="AK1305" s="34">
        <v>5</v>
      </c>
      <c r="AL1305" s="29">
        <v>0.11765</v>
      </c>
      <c r="AM1305" s="29">
        <v>1.9609999999999999E-2</v>
      </c>
      <c r="AN1305" s="50">
        <v>24049</v>
      </c>
      <c r="AO1305" s="30">
        <v>128.69999999999999</v>
      </c>
      <c r="AP1305" s="29">
        <v>0.39783000000000002</v>
      </c>
      <c r="AQ1305" s="29">
        <v>0.83053999999999994</v>
      </c>
      <c r="AR1305" s="29">
        <v>0.80500000000000005</v>
      </c>
      <c r="AS1305" s="54">
        <v>2</v>
      </c>
      <c r="AT1305" s="29">
        <v>0.96552000000000004</v>
      </c>
      <c r="AU1305" s="29">
        <v>0.92071999999999998</v>
      </c>
      <c r="AV1305" s="54">
        <v>2</v>
      </c>
      <c r="AW1305" s="29">
        <v>0.96552000000000004</v>
      </c>
    </row>
    <row r="1306" spans="1:49" x14ac:dyDescent="0.2">
      <c r="A1306" s="17" t="str">
        <f t="shared" si="29"/>
        <v>DDS</v>
      </c>
      <c r="B1306" s="17" t="str">
        <f>IF(AND(OR(NOT(IsForecastDateRestricted),AND(D1306&gt;=StartDate,D1306&lt;=EndDate)),OR(NOT(IsTargetDateRestricted),AND(F1306&gt;=FirstTargetDate,F1306&lt;=EndTargetDate)),
OR(AND(Is1Week,E1306="1 wk ahead inc death"),AND(Is2Week,E1306="2 wk ahead inc death"),AND(Is3Week,E1306="3 wk ahead inc death"),AND(Is4Week,E1306="4 wk ahead inc death")),
OR(NOT(IsActiveModelsOnly),_xlfn.XLOOKUP(C1306,'Model Analyzer'!B$4:B$100,'Model Analyzer'!C$4:C$100))),EvalData!C1306,"NA")</f>
        <v>DDS</v>
      </c>
      <c r="C1306" s="17" t="s">
        <v>44</v>
      </c>
      <c r="D1306" s="36" t="d">
        <v>2020-09-14</v>
      </c>
      <c r="E1306" s="17" t="s">
        <v>36</v>
      </c>
      <c r="F1306" s="36" t="d">
        <v>2020-09-26</v>
      </c>
      <c r="G1306" s="30">
        <v>-318</v>
      </c>
      <c r="H1306" s="32">
        <v>-2.9000000000000001E-2</v>
      </c>
      <c r="I1306" s="28">
        <v>-2.904E-2</v>
      </c>
      <c r="J1306" s="28">
        <v>-2.9909999999999999E-2</v>
      </c>
      <c r="K1306" s="29">
        <v>1</v>
      </c>
      <c r="L1306" s="30">
        <v>5</v>
      </c>
      <c r="M1306" s="29">
        <v>0.88888999999999996</v>
      </c>
      <c r="N1306" s="30">
        <v>51</v>
      </c>
      <c r="O1306" s="30">
        <v>11.04</v>
      </c>
      <c r="P1306" s="30">
        <v>1191.8900000000001</v>
      </c>
      <c r="Q1306" s="30">
        <v>51.57</v>
      </c>
      <c r="R1306" s="38">
        <v>0.20443</v>
      </c>
      <c r="S1306" s="32">
        <v>7.1199999999999996E-3</v>
      </c>
      <c r="T1306" s="29">
        <v>0.4945</v>
      </c>
      <c r="U1306" s="29">
        <v>3.1879999999999999E-2</v>
      </c>
      <c r="V1306" s="29">
        <v>0.39216000000000001</v>
      </c>
      <c r="W1306" s="29">
        <v>9.8040000000000002E-2</v>
      </c>
      <c r="X1306" s="30">
        <v>97.77</v>
      </c>
      <c r="Y1306" s="29">
        <v>0.40150999999999998</v>
      </c>
      <c r="Z1306" s="29">
        <v>0.34472999999999998</v>
      </c>
      <c r="AA1306" s="29">
        <v>0.58299999999999996</v>
      </c>
      <c r="AB1306" s="30">
        <v>6</v>
      </c>
      <c r="AC1306" s="29">
        <v>0.84848000000000001</v>
      </c>
      <c r="AD1306" s="30">
        <v>51</v>
      </c>
      <c r="AE1306" s="29">
        <v>0.94118000000000002</v>
      </c>
      <c r="AF1306" s="33">
        <v>3.32</v>
      </c>
      <c r="AG1306" s="33">
        <v>3.7309999999999999</v>
      </c>
      <c r="AH1306" s="33">
        <v>4.5860000000000003</v>
      </c>
      <c r="AI1306" s="33">
        <v>7.19</v>
      </c>
      <c r="AJ1306" s="33">
        <v>6.85</v>
      </c>
      <c r="AK1306" s="34">
        <v>12</v>
      </c>
      <c r="AL1306" s="29">
        <v>0.37254999999999999</v>
      </c>
      <c r="AM1306" s="29">
        <v>0.11765</v>
      </c>
      <c r="AN1306" s="50">
        <v>26927</v>
      </c>
      <c r="AO1306" s="30">
        <v>142</v>
      </c>
      <c r="AP1306" s="29">
        <v>0.33040000000000003</v>
      </c>
      <c r="AQ1306" s="29">
        <v>0.68976999999999999</v>
      </c>
      <c r="AR1306" s="29">
        <v>0.47499999999999998</v>
      </c>
      <c r="AS1306" s="54">
        <v>7</v>
      </c>
      <c r="AT1306" s="29">
        <v>0.79310000000000003</v>
      </c>
      <c r="AU1306" s="29">
        <v>0.89446999999999999</v>
      </c>
      <c r="AV1306" s="54">
        <v>5</v>
      </c>
      <c r="AW1306" s="29">
        <v>0.86207</v>
      </c>
    </row>
    <row r="1307" spans="1:49" x14ac:dyDescent="0.2">
      <c r="A1307" s="17" t="str">
        <f t="shared" si="29"/>
        <v>Ensemble</v>
      </c>
      <c r="B1307" s="17" t="str">
        <f>IF(AND(OR(NOT(IsForecastDateRestricted),AND(D1307&gt;=StartDate,D1307&lt;=EndDate)),OR(NOT(IsTargetDateRestricted),AND(F1307&gt;=FirstTargetDate,F1307&lt;=EndTargetDate)),
OR(AND(Is1Week,E1307="1 wk ahead inc death"),AND(Is2Week,E1307="2 wk ahead inc death"),AND(Is3Week,E1307="3 wk ahead inc death"),AND(Is4Week,E1307="4 wk ahead inc death")),
OR(NOT(IsActiveModelsOnly),_xlfn.XLOOKUP(C1307,'Model Analyzer'!B$4:B$100,'Model Analyzer'!C$4:C$100))),EvalData!C1307,"NA")</f>
        <v>Ensemble</v>
      </c>
      <c r="C1307" s="17" t="s">
        <v>15</v>
      </c>
      <c r="D1307" s="36" t="d">
        <v>2020-09-14</v>
      </c>
      <c r="E1307" s="17" t="s">
        <v>36</v>
      </c>
      <c r="F1307" s="36" t="d">
        <v>2020-09-26</v>
      </c>
      <c r="G1307" s="30">
        <v>-1264</v>
      </c>
      <c r="H1307" s="32">
        <v>-0.123</v>
      </c>
      <c r="I1307" s="28">
        <v>-0.11543</v>
      </c>
      <c r="J1307" s="28">
        <v>-0.1305</v>
      </c>
      <c r="K1307" s="29">
        <v>0.75</v>
      </c>
      <c r="L1307" s="30">
        <v>13</v>
      </c>
      <c r="M1307" s="29">
        <v>0.66666999999999998</v>
      </c>
      <c r="N1307" s="30">
        <v>51</v>
      </c>
      <c r="O1307" s="30">
        <v>7.43</v>
      </c>
      <c r="P1307" s="30">
        <v>733.49</v>
      </c>
      <c r="Q1307" s="30">
        <v>40.549999999999997</v>
      </c>
      <c r="R1307" s="38">
        <v>0.20243</v>
      </c>
      <c r="S1307" s="32">
        <v>-0.13353000000000001</v>
      </c>
      <c r="T1307" s="29">
        <v>0.37778</v>
      </c>
      <c r="U1307" s="29">
        <v>-0.22189999999999999</v>
      </c>
      <c r="V1307" s="29">
        <v>0.50980000000000003</v>
      </c>
      <c r="W1307" s="29">
        <v>7.843E-2</v>
      </c>
      <c r="X1307" s="30">
        <v>77.23</v>
      </c>
      <c r="Y1307" s="29">
        <v>0.25065999999999999</v>
      </c>
      <c r="Z1307" s="29">
        <v>0.27768999999999999</v>
      </c>
      <c r="AA1307" s="29">
        <v>0.60099999999999998</v>
      </c>
      <c r="AB1307" s="30">
        <v>5</v>
      </c>
      <c r="AC1307" s="29">
        <v>0.87878999999999996</v>
      </c>
      <c r="AD1307" s="30">
        <v>51</v>
      </c>
      <c r="AE1307" s="29">
        <v>0.90195999999999998</v>
      </c>
      <c r="AF1307" s="33">
        <v>2.7</v>
      </c>
      <c r="AG1307" s="33">
        <v>3.2090000000000001</v>
      </c>
      <c r="AH1307" s="33">
        <v>4.2130000000000001</v>
      </c>
      <c r="AI1307" s="33">
        <v>7.6109999999999998</v>
      </c>
      <c r="AJ1307" s="33">
        <v>6.0209999999999999</v>
      </c>
      <c r="AK1307" s="34">
        <v>18.5</v>
      </c>
      <c r="AL1307" s="29">
        <v>0.27450999999999998</v>
      </c>
      <c r="AM1307" s="29">
        <v>0.13725000000000001</v>
      </c>
      <c r="AN1307" s="50">
        <v>18391</v>
      </c>
      <c r="AO1307" s="30">
        <v>106.8</v>
      </c>
      <c r="AP1307" s="29">
        <v>0.36701</v>
      </c>
      <c r="AQ1307" s="29">
        <v>0.76620999999999995</v>
      </c>
      <c r="AR1307" s="29">
        <v>0.51600000000000001</v>
      </c>
      <c r="AS1307" s="54">
        <v>4</v>
      </c>
      <c r="AT1307" s="29">
        <v>0.89654999999999996</v>
      </c>
      <c r="AU1307" s="29">
        <v>0.89476999999999995</v>
      </c>
      <c r="AV1307" s="54">
        <v>4</v>
      </c>
      <c r="AW1307" s="29">
        <v>0.89654999999999996</v>
      </c>
    </row>
    <row r="1308" spans="1:49" x14ac:dyDescent="0.2">
      <c r="A1308" s="17" t="str">
        <f t="shared" si="29"/>
        <v>ERDC</v>
      </c>
      <c r="B1308" s="17" t="str">
        <f>IF(AND(OR(NOT(IsForecastDateRestricted),AND(D1308&gt;=StartDate,D1308&lt;=EndDate)),OR(NOT(IsTargetDateRestricted),AND(F1308&gt;=FirstTargetDate,F1308&lt;=EndTargetDate)),
OR(AND(Is1Week,E1308="1 wk ahead inc death"),AND(Is2Week,E1308="2 wk ahead inc death"),AND(Is3Week,E1308="3 wk ahead inc death"),AND(Is4Week,E1308="4 wk ahead inc death")),
OR(NOT(IsActiveModelsOnly),_xlfn.XLOOKUP(C1308,'Model Analyzer'!B$4:B$100,'Model Analyzer'!C$4:C$100))),EvalData!C1308,"NA")</f>
        <v>ERDC</v>
      </c>
      <c r="C1308" s="17" t="s">
        <v>16</v>
      </c>
      <c r="D1308" s="36" t="d">
        <v>2020-09-14</v>
      </c>
      <c r="E1308" s="17" t="s">
        <v>36</v>
      </c>
      <c r="F1308" s="36" t="d">
        <v>2020-09-26</v>
      </c>
      <c r="G1308" s="30">
        <v>2286</v>
      </c>
      <c r="H1308" s="32">
        <v>0.19</v>
      </c>
      <c r="I1308" s="28">
        <v>0.20877000000000001</v>
      </c>
      <c r="J1308" s="28">
        <v>0.20877000000000001</v>
      </c>
      <c r="K1308" s="29">
        <v>0.75</v>
      </c>
      <c r="L1308" s="30">
        <v>25</v>
      </c>
      <c r="M1308" s="29">
        <v>0.33333000000000002</v>
      </c>
      <c r="N1308" s="30">
        <v>51</v>
      </c>
      <c r="O1308" s="30">
        <v>30.86</v>
      </c>
      <c r="P1308" s="30">
        <v>9021.92</v>
      </c>
      <c r="Q1308" s="30">
        <v>109.37</v>
      </c>
      <c r="R1308" s="38">
        <v>0.42087999999999998</v>
      </c>
      <c r="S1308" s="32">
        <v>0.31318000000000001</v>
      </c>
      <c r="T1308" s="29">
        <v>1.09894</v>
      </c>
      <c r="U1308" s="29">
        <v>0.77475000000000005</v>
      </c>
      <c r="V1308" s="29">
        <v>0.25490000000000002</v>
      </c>
      <c r="W1308" s="29">
        <v>0.31373000000000001</v>
      </c>
      <c r="X1308" s="30">
        <v>190.83</v>
      </c>
      <c r="Y1308" s="29">
        <v>1.0521499999999999</v>
      </c>
      <c r="Z1308" s="29">
        <v>0.56535000000000002</v>
      </c>
      <c r="AA1308" s="29">
        <v>2.7E-2</v>
      </c>
      <c r="AB1308" s="30">
        <v>32</v>
      </c>
      <c r="AC1308" s="29">
        <v>6.0609999999999997E-2</v>
      </c>
      <c r="AD1308" s="30">
        <v>51</v>
      </c>
      <c r="AE1308" s="29">
        <v>0.11765</v>
      </c>
      <c r="AF1308" s="33">
        <v>1.1040000000000001</v>
      </c>
      <c r="AG1308" s="33">
        <v>1.123</v>
      </c>
      <c r="AH1308" s="33">
        <v>1.167</v>
      </c>
      <c r="AI1308" s="33">
        <v>1.2969999999999999</v>
      </c>
      <c r="AJ1308" s="33">
        <v>1.2969999999999999</v>
      </c>
      <c r="AK1308" s="34">
        <v>1.5329999999999999</v>
      </c>
      <c r="AL1308" s="29">
        <v>0</v>
      </c>
      <c r="AM1308" s="29">
        <v>0</v>
      </c>
      <c r="AN1308" s="50">
        <v>179131</v>
      </c>
      <c r="AO1308" s="30">
        <v>1648.6</v>
      </c>
      <c r="AP1308" s="29">
        <v>0.88368000000000002</v>
      </c>
      <c r="AQ1308" s="29">
        <v>1</v>
      </c>
      <c r="AR1308" s="29">
        <v>0.124</v>
      </c>
      <c r="AS1308" s="54">
        <v>26</v>
      </c>
      <c r="AT1308" s="29">
        <v>0.13793</v>
      </c>
      <c r="AU1308" s="29">
        <v>0.12384000000000001</v>
      </c>
      <c r="AV1308" s="54">
        <v>29</v>
      </c>
      <c r="AW1308" s="29">
        <v>3.4479999999999997E-2</v>
      </c>
    </row>
    <row r="1309" spans="1:49" x14ac:dyDescent="0.2">
      <c r="A1309" s="17" t="str">
        <f t="shared" si="29"/>
        <v>ESG</v>
      </c>
      <c r="B1309" s="17" t="str">
        <f>IF(AND(OR(NOT(IsForecastDateRestricted),AND(D1309&gt;=StartDate,D1309&lt;=EndDate)),OR(NOT(IsTargetDateRestricted),AND(F1309&gt;=FirstTargetDate,F1309&lt;=EndTargetDate)),
OR(AND(Is1Week,E1309="1 wk ahead inc death"),AND(Is2Week,E1309="2 wk ahead inc death"),AND(Is3Week,E1309="3 wk ahead inc death"),AND(Is4Week,E1309="4 wk ahead inc death")),
OR(NOT(IsActiveModelsOnly),_xlfn.XLOOKUP(C1309,'Model Analyzer'!B$4:B$100,'Model Analyzer'!C$4:C$100))),EvalData!C1309,"NA")</f>
        <v>ESG</v>
      </c>
      <c r="C1309" s="17" t="s">
        <v>40</v>
      </c>
      <c r="D1309" s="36" t="d">
        <v>2020-09-14</v>
      </c>
      <c r="E1309" s="17" t="s">
        <v>36</v>
      </c>
      <c r="F1309" s="36" t="d">
        <v>2020-09-26</v>
      </c>
      <c r="G1309" s="30">
        <v>-4932</v>
      </c>
      <c r="H1309" s="32">
        <v>-0.59899999999999998</v>
      </c>
      <c r="I1309" s="28">
        <v>-0.45040999999999998</v>
      </c>
      <c r="J1309" s="28">
        <v>-0.81954000000000005</v>
      </c>
      <c r="K1309" s="29">
        <v>0</v>
      </c>
      <c r="L1309" s="30">
        <v>37</v>
      </c>
      <c r="M1309" s="29">
        <v>0</v>
      </c>
      <c r="N1309" s="30">
        <v>51</v>
      </c>
      <c r="O1309" s="30">
        <v>35.229999999999997</v>
      </c>
      <c r="P1309" s="30">
        <v>2981.55</v>
      </c>
      <c r="Q1309" s="30">
        <v>103</v>
      </c>
      <c r="R1309" s="38">
        <v>0.59982000000000002</v>
      </c>
      <c r="S1309" s="32">
        <v>-0.61651</v>
      </c>
      <c r="T1309" s="29">
        <v>1.25129</v>
      </c>
      <c r="U1309" s="29">
        <v>-1.0074799999999999</v>
      </c>
      <c r="V1309" s="29">
        <v>0.11765</v>
      </c>
      <c r="W1309" s="29">
        <v>0.45097999999999999</v>
      </c>
      <c r="X1309" s="30">
        <v>193.03</v>
      </c>
      <c r="Y1309" s="29">
        <v>0.55472999999999995</v>
      </c>
      <c r="Z1309" s="29">
        <v>0.65349000000000002</v>
      </c>
      <c r="AA1309" s="29">
        <v>4.0000000000000001E-3</v>
      </c>
      <c r="AB1309" s="30">
        <v>34</v>
      </c>
      <c r="AC1309" s="29">
        <v>0</v>
      </c>
      <c r="AD1309" s="30">
        <v>51</v>
      </c>
      <c r="AE1309" s="29">
        <v>1.9609999999999999E-2</v>
      </c>
      <c r="AF1309" s="33">
        <v>1.0669999999999999</v>
      </c>
      <c r="AG1309" s="33">
        <v>1.113</v>
      </c>
      <c r="AH1309" s="33">
        <v>1.1830000000000001</v>
      </c>
      <c r="AI1309" s="33">
        <v>1.4570000000000001</v>
      </c>
      <c r="AJ1309" s="33">
        <v>1.4039999999999999</v>
      </c>
      <c r="AK1309" s="34">
        <v>1.714</v>
      </c>
      <c r="AL1309" s="29">
        <v>0</v>
      </c>
      <c r="AM1309" s="29">
        <v>0</v>
      </c>
      <c r="AN1309" s="50">
        <v>194053</v>
      </c>
      <c r="AO1309" s="30">
        <v>973.9</v>
      </c>
      <c r="AP1309" s="29">
        <v>0.86765000000000003</v>
      </c>
      <c r="AQ1309" s="29">
        <v>1</v>
      </c>
      <c r="AR1309" s="29">
        <v>2.1000000000000001E-2</v>
      </c>
      <c r="AS1309" s="54">
        <v>27</v>
      </c>
      <c r="AT1309" s="29">
        <v>0.10345</v>
      </c>
      <c r="AU1309" s="29">
        <v>2.0639999999999999E-2</v>
      </c>
      <c r="AV1309" s="54">
        <v>30</v>
      </c>
      <c r="AW1309" s="29">
        <v>0</v>
      </c>
    </row>
    <row r="1310" spans="1:49" x14ac:dyDescent="0.2">
      <c r="A1310" s="17" t="str">
        <f t="shared" si="29"/>
        <v>GT-DeepCOVID</v>
      </c>
      <c r="B1310" s="17" t="str">
        <f>IF(AND(OR(NOT(IsForecastDateRestricted),AND(D1310&gt;=StartDate,D1310&lt;=EndDate)),OR(NOT(IsTargetDateRestricted),AND(F1310&gt;=FirstTargetDate,F1310&lt;=EndTargetDate)),
OR(AND(Is1Week,E1310="1 wk ahead inc death"),AND(Is2Week,E1310="2 wk ahead inc death"),AND(Is3Week,E1310="3 wk ahead inc death"),AND(Is4Week,E1310="4 wk ahead inc death")),
OR(NOT(IsActiveModelsOnly),_xlfn.XLOOKUP(C1310,'Model Analyzer'!B$4:B$100,'Model Analyzer'!C$4:C$100))),EvalData!C1310,"NA")</f>
        <v>GT-DeepCOVID</v>
      </c>
      <c r="C1310" s="17" t="s">
        <v>17</v>
      </c>
      <c r="D1310" s="36" t="d">
        <v>2020-09-14</v>
      </c>
      <c r="E1310" s="17" t="s">
        <v>36</v>
      </c>
      <c r="F1310" s="36" t="d">
        <v>2020-09-26</v>
      </c>
      <c r="G1310" s="30">
        <v>-1648</v>
      </c>
      <c r="H1310" s="32">
        <v>-0.16300000000000001</v>
      </c>
      <c r="I1310" s="28">
        <v>-0.15049999999999999</v>
      </c>
      <c r="J1310" s="28">
        <v>-0.17716999999999999</v>
      </c>
      <c r="K1310" s="29">
        <v>0.75</v>
      </c>
      <c r="L1310" s="30">
        <v>21</v>
      </c>
      <c r="M1310" s="29">
        <v>0.44444</v>
      </c>
      <c r="N1310" s="30">
        <v>49</v>
      </c>
      <c r="O1310" s="30">
        <v>7.34</v>
      </c>
      <c r="P1310" s="30">
        <v>929.27</v>
      </c>
      <c r="Q1310" s="30">
        <v>51.47</v>
      </c>
      <c r="R1310" s="38">
        <v>0.22686999999999999</v>
      </c>
      <c r="S1310" s="32">
        <v>-0.10763</v>
      </c>
      <c r="T1310" s="29">
        <v>0.39256000000000002</v>
      </c>
      <c r="U1310" s="29">
        <v>-0.14630000000000001</v>
      </c>
      <c r="V1310" s="29">
        <v>0.53061000000000003</v>
      </c>
      <c r="W1310" s="29">
        <v>0.10204000000000001</v>
      </c>
      <c r="X1310" s="30">
        <v>99.16</v>
      </c>
      <c r="Y1310" s="29">
        <v>0.28249999999999997</v>
      </c>
      <c r="Z1310" s="29">
        <v>0.29182999999999998</v>
      </c>
      <c r="AA1310" s="29">
        <v>0.52800000000000002</v>
      </c>
      <c r="AB1310" s="30">
        <v>10</v>
      </c>
      <c r="AC1310" s="29">
        <v>0.72726999999999997</v>
      </c>
      <c r="AD1310" s="30">
        <v>49</v>
      </c>
      <c r="AE1310" s="29">
        <v>0.87755000000000005</v>
      </c>
      <c r="AF1310" s="33">
        <v>2.069</v>
      </c>
      <c r="AG1310" s="33">
        <v>2.468</v>
      </c>
      <c r="AH1310" s="33">
        <v>3.6</v>
      </c>
      <c r="AI1310" s="33">
        <v>17.138000000000002</v>
      </c>
      <c r="AJ1310" s="33">
        <v>16</v>
      </c>
      <c r="AK1310" s="34">
        <v>43.311</v>
      </c>
      <c r="AL1310" s="29">
        <v>0.12245</v>
      </c>
      <c r="AM1310" s="29">
        <v>0.24490000000000001</v>
      </c>
      <c r="AN1310" s="50">
        <v>24996</v>
      </c>
      <c r="AO1310" s="30">
        <v>117.4</v>
      </c>
      <c r="AP1310" s="29">
        <v>0.37711</v>
      </c>
      <c r="AQ1310" s="29">
        <v>0.7873</v>
      </c>
      <c r="AR1310" s="29">
        <v>0.51600000000000001</v>
      </c>
      <c r="AS1310" s="54">
        <v>4</v>
      </c>
      <c r="AT1310" s="29">
        <v>0.89654999999999996</v>
      </c>
      <c r="AU1310" s="29">
        <v>0.84404000000000001</v>
      </c>
      <c r="AV1310" s="54">
        <v>7</v>
      </c>
      <c r="AW1310" s="29">
        <v>0.79310000000000003</v>
      </c>
    </row>
    <row r="1311" spans="1:49" x14ac:dyDescent="0.2">
      <c r="A1311" s="17" t="str">
        <f t="shared" si="29"/>
        <v>ISU</v>
      </c>
      <c r="B1311" s="17" t="str">
        <f>IF(AND(OR(NOT(IsForecastDateRestricted),AND(D1311&gt;=StartDate,D1311&lt;=EndDate)),OR(NOT(IsTargetDateRestricted),AND(F1311&gt;=FirstTargetDate,F1311&lt;=EndTargetDate)),
OR(AND(Is1Week,E1311="1 wk ahead inc death"),AND(Is2Week,E1311="2 wk ahead inc death"),AND(Is3Week,E1311="3 wk ahead inc death"),AND(Is4Week,E1311="4 wk ahead inc death")),
OR(NOT(IsActiveModelsOnly),_xlfn.XLOOKUP(C1311,'Model Analyzer'!B$4:B$100,'Model Analyzer'!C$4:C$100))),EvalData!C1311,"NA")</f>
        <v>ISU</v>
      </c>
      <c r="C1311" s="17" t="s">
        <v>41</v>
      </c>
      <c r="D1311" s="36" t="d">
        <v>2020-09-14</v>
      </c>
      <c r="E1311" s="17" t="s">
        <v>36</v>
      </c>
      <c r="F1311" s="36" t="d">
        <v>2020-09-26</v>
      </c>
      <c r="G1311" s="30">
        <v>1344</v>
      </c>
      <c r="H1311" s="32">
        <v>0.11600000000000001</v>
      </c>
      <c r="I1311" s="28">
        <v>0.12274</v>
      </c>
      <c r="J1311" s="28">
        <v>0.12274</v>
      </c>
      <c r="K1311" s="29">
        <v>0.75</v>
      </c>
      <c r="L1311" s="30">
        <v>12</v>
      </c>
      <c r="M1311" s="29">
        <v>0.69443999999999995</v>
      </c>
      <c r="N1311" s="30">
        <v>49</v>
      </c>
      <c r="O1311" s="30">
        <v>19.05</v>
      </c>
      <c r="P1311" s="30">
        <v>1521.56</v>
      </c>
      <c r="Q1311" s="30">
        <v>51.63</v>
      </c>
      <c r="R1311" s="38">
        <v>0.30362</v>
      </c>
      <c r="S1311" s="32">
        <v>0.19783000000000001</v>
      </c>
      <c r="T1311" s="29">
        <v>0.79244000000000003</v>
      </c>
      <c r="U1311" s="29">
        <v>0.44700000000000001</v>
      </c>
      <c r="V1311" s="29">
        <v>0.34694000000000003</v>
      </c>
      <c r="W1311" s="29">
        <v>0.20408000000000001</v>
      </c>
      <c r="X1311" s="30">
        <v>74.56</v>
      </c>
      <c r="Y1311" s="29">
        <v>0.73297000000000001</v>
      </c>
      <c r="Z1311" s="29">
        <v>0.43565999999999999</v>
      </c>
      <c r="AA1311" s="29">
        <v>0.18</v>
      </c>
      <c r="AB1311" s="30">
        <v>24</v>
      </c>
      <c r="AC1311" s="29">
        <v>0.30303000000000002</v>
      </c>
      <c r="AD1311" s="30">
        <v>49</v>
      </c>
      <c r="AE1311" s="29">
        <v>0.51019999999999999</v>
      </c>
      <c r="AF1311" s="33">
        <v>1.407</v>
      </c>
      <c r="AG1311" s="33">
        <v>1.534</v>
      </c>
      <c r="AH1311" s="33">
        <v>1.7849999999999999</v>
      </c>
      <c r="AI1311" s="33">
        <v>3.7959999999999998</v>
      </c>
      <c r="AJ1311" s="33">
        <v>2.581</v>
      </c>
      <c r="AK1311" s="34">
        <v>5.383</v>
      </c>
      <c r="AL1311" s="29">
        <v>4.0820000000000002E-2</v>
      </c>
      <c r="AM1311" s="29">
        <v>8.1629999999999994E-2</v>
      </c>
      <c r="AN1311" s="50">
        <v>38823</v>
      </c>
      <c r="AO1311" s="30">
        <v>383</v>
      </c>
      <c r="AP1311" s="29">
        <v>0.63695999999999997</v>
      </c>
      <c r="AQ1311" s="29">
        <v>1</v>
      </c>
      <c r="AR1311" s="29">
        <v>0.39200000000000002</v>
      </c>
      <c r="AS1311" s="54">
        <v>12</v>
      </c>
      <c r="AT1311" s="29">
        <v>0.62068999999999996</v>
      </c>
      <c r="AU1311" s="29">
        <v>0.51600000000000001</v>
      </c>
      <c r="AV1311" s="54">
        <v>20</v>
      </c>
      <c r="AW1311" s="29">
        <v>0.34483000000000003</v>
      </c>
    </row>
    <row r="1312" spans="1:49" x14ac:dyDescent="0.2">
      <c r="A1312" s="17" t="str">
        <f t="shared" si="29"/>
        <v>JCB</v>
      </c>
      <c r="B1312" s="17" t="str">
        <f>IF(AND(OR(NOT(IsForecastDateRestricted),AND(D1312&gt;=StartDate,D1312&lt;=EndDate)),OR(NOT(IsTargetDateRestricted),AND(F1312&gt;=FirstTargetDate,F1312&lt;=EndTargetDate)),
OR(AND(Is1Week,E1312="1 wk ahead inc death"),AND(Is2Week,E1312="2 wk ahead inc death"),AND(Is3Week,E1312="3 wk ahead inc death"),AND(Is4Week,E1312="4 wk ahead inc death")),
OR(NOT(IsActiveModelsOnly),_xlfn.XLOOKUP(C1312,'Model Analyzer'!B$4:B$100,'Model Analyzer'!C$4:C$100))),EvalData!C1312,"NA")</f>
        <v>JCB</v>
      </c>
      <c r="C1312" s="17" t="s">
        <v>45</v>
      </c>
      <c r="D1312" s="36" t="d">
        <v>2020-09-14</v>
      </c>
      <c r="E1312" s="17" t="s">
        <v>36</v>
      </c>
      <c r="F1312" s="36" t="d">
        <v>2020-09-26</v>
      </c>
      <c r="G1312" s="30">
        <v>-1635</v>
      </c>
      <c r="H1312" s="32">
        <v>-0.16200000000000001</v>
      </c>
      <c r="I1312" s="28">
        <v>-0.14932000000000001</v>
      </c>
      <c r="J1312" s="28">
        <v>-0.17552000000000001</v>
      </c>
      <c r="K1312" s="29">
        <v>0.75</v>
      </c>
      <c r="L1312" s="30">
        <v>20</v>
      </c>
      <c r="M1312" s="29">
        <v>0.47221999999999997</v>
      </c>
      <c r="N1312" s="30">
        <v>51</v>
      </c>
      <c r="O1312" s="30">
        <v>5.77</v>
      </c>
      <c r="P1312" s="30">
        <v>800.74</v>
      </c>
      <c r="Q1312" s="30">
        <v>45.33</v>
      </c>
      <c r="R1312" s="38">
        <v>0.22786000000000001</v>
      </c>
      <c r="S1312" s="32">
        <v>-5.0709999999999998E-2</v>
      </c>
      <c r="T1312" s="29">
        <v>0.32382</v>
      </c>
      <c r="U1312" s="29">
        <v>-0.13822000000000001</v>
      </c>
      <c r="V1312" s="29">
        <v>0.56862999999999997</v>
      </c>
      <c r="W1312" s="29">
        <v>5.8819999999999997E-2</v>
      </c>
      <c r="X1312" s="30">
        <v>94.3</v>
      </c>
      <c r="Y1312" s="29">
        <v>0.23713000000000001</v>
      </c>
      <c r="Z1312" s="29">
        <v>0.24945999999999999</v>
      </c>
      <c r="AA1312" s="29">
        <v>0.65200000000000002</v>
      </c>
      <c r="AB1312" s="30">
        <v>2</v>
      </c>
      <c r="AC1312" s="29">
        <v>0.96970000000000001</v>
      </c>
    </row>
    <row r="1313" spans="1:49" x14ac:dyDescent="0.2">
      <c r="A1313" s="17" t="str">
        <f t="shared" si="29"/>
        <v>JHU-APL</v>
      </c>
      <c r="B1313" s="17" t="str">
        <f>IF(AND(OR(NOT(IsForecastDateRestricted),AND(D1313&gt;=StartDate,D1313&lt;=EndDate)),OR(NOT(IsTargetDateRestricted),AND(F1313&gt;=FirstTargetDate,F1313&lt;=EndTargetDate)),
OR(AND(Is1Week,E1313="1 wk ahead inc death"),AND(Is2Week,E1313="2 wk ahead inc death"),AND(Is3Week,E1313="3 wk ahead inc death"),AND(Is4Week,E1313="4 wk ahead inc death")),
OR(NOT(IsActiveModelsOnly),_xlfn.XLOOKUP(C1313,'Model Analyzer'!B$4:B$100,'Model Analyzer'!C$4:C$100))),EvalData!C1313,"NA")</f>
        <v>JHU-APL</v>
      </c>
      <c r="C1313" s="17" t="s">
        <v>52</v>
      </c>
      <c r="D1313" s="36" t="d">
        <v>2020-09-14</v>
      </c>
      <c r="E1313" s="17" t="s">
        <v>36</v>
      </c>
      <c r="F1313" s="36" t="d">
        <v>2020-09-26</v>
      </c>
      <c r="G1313" s="30">
        <v>-2187</v>
      </c>
      <c r="H1313" s="32">
        <v>-0.223</v>
      </c>
      <c r="I1313" s="28">
        <v>-0.19972999999999999</v>
      </c>
      <c r="J1313" s="28">
        <v>-0.24956999999999999</v>
      </c>
      <c r="K1313" s="29">
        <v>0.75</v>
      </c>
      <c r="L1313" s="30">
        <v>28</v>
      </c>
      <c r="M1313" s="29">
        <v>0.25</v>
      </c>
      <c r="N1313" s="30">
        <v>51</v>
      </c>
      <c r="O1313" s="30">
        <v>46.16</v>
      </c>
      <c r="P1313" s="30">
        <v>4612.42</v>
      </c>
      <c r="Q1313" s="30">
        <v>111.57</v>
      </c>
      <c r="R1313" s="38">
        <v>0.47478999999999999</v>
      </c>
      <c r="S1313" s="32">
        <v>-5.5570000000000001E-2</v>
      </c>
      <c r="T1313" s="29">
        <v>2.82456</v>
      </c>
      <c r="U1313" s="29">
        <v>-1.81419</v>
      </c>
      <c r="V1313" s="29">
        <v>0.25490000000000002</v>
      </c>
      <c r="W1313" s="29">
        <v>0.37254999999999999</v>
      </c>
      <c r="X1313" s="30">
        <v>210.8</v>
      </c>
      <c r="Y1313" s="29">
        <v>0.73855999999999999</v>
      </c>
      <c r="Z1313" s="29">
        <v>0.58479000000000003</v>
      </c>
      <c r="AA1313" s="29">
        <v>0.112</v>
      </c>
      <c r="AB1313" s="30">
        <v>27</v>
      </c>
      <c r="AC1313" s="29">
        <v>0.21212</v>
      </c>
      <c r="AD1313" s="30">
        <v>51</v>
      </c>
      <c r="AE1313" s="29">
        <v>0.17646999999999999</v>
      </c>
      <c r="AF1313" s="33">
        <v>1.2749999999999999</v>
      </c>
      <c r="AG1313" s="33">
        <v>1.298</v>
      </c>
      <c r="AH1313" s="33">
        <v>1.331</v>
      </c>
      <c r="AI1313" s="33">
        <v>4.9729999999999999</v>
      </c>
      <c r="AJ1313" s="33">
        <v>1.4490000000000001</v>
      </c>
      <c r="AK1313" s="34">
        <v>1.571</v>
      </c>
      <c r="AL1313" s="29">
        <v>0</v>
      </c>
      <c r="AM1313" s="29">
        <v>0</v>
      </c>
      <c r="AN1313" s="50">
        <v>173467</v>
      </c>
      <c r="AO1313" s="30">
        <v>1077.4000000000001</v>
      </c>
      <c r="AP1313" s="29">
        <v>0.81950999999999996</v>
      </c>
      <c r="AQ1313" s="29">
        <v>1</v>
      </c>
      <c r="AR1313" s="29">
        <v>0.186</v>
      </c>
      <c r="AS1313" s="54">
        <v>24</v>
      </c>
      <c r="AT1313" s="29">
        <v>0.2069</v>
      </c>
      <c r="AU1313" s="29">
        <v>0.18576000000000001</v>
      </c>
      <c r="AV1313" s="54">
        <v>28</v>
      </c>
      <c r="AW1313" s="29">
        <v>6.8970000000000004E-2</v>
      </c>
    </row>
    <row r="1314" spans="1:49" x14ac:dyDescent="0.2">
      <c r="A1314" s="17" t="str">
        <f t="shared" si="29"/>
        <v>JHU-IDD</v>
      </c>
      <c r="B1314" s="17" t="str">
        <f>IF(AND(OR(NOT(IsForecastDateRestricted),AND(D1314&gt;=StartDate,D1314&lt;=EndDate)),OR(NOT(IsTargetDateRestricted),AND(F1314&gt;=FirstTargetDate,F1314&lt;=EndTargetDate)),
OR(AND(Is1Week,E1314="1 wk ahead inc death"),AND(Is2Week,E1314="2 wk ahead inc death"),AND(Is3Week,E1314="3 wk ahead inc death"),AND(Is4Week,E1314="4 wk ahead inc death")),
OR(NOT(IsActiveModelsOnly),_xlfn.XLOOKUP(C1314,'Model Analyzer'!B$4:B$100,'Model Analyzer'!C$4:C$100))),EvalData!C1314,"NA")</f>
        <v>JHU-IDD</v>
      </c>
      <c r="C1314" s="17" t="s">
        <v>53</v>
      </c>
      <c r="D1314" s="36" t="d">
        <v>2020-09-14</v>
      </c>
      <c r="E1314" s="17" t="s">
        <v>36</v>
      </c>
      <c r="F1314" s="36" t="d">
        <v>2020-09-26</v>
      </c>
      <c r="G1314" s="30">
        <v>432</v>
      </c>
      <c r="H1314" s="32">
        <v>3.9E-2</v>
      </c>
      <c r="I1314" s="28">
        <v>3.9449999999999999E-2</v>
      </c>
      <c r="J1314" s="28">
        <v>3.9449999999999999E-2</v>
      </c>
      <c r="K1314" s="29">
        <v>1</v>
      </c>
      <c r="L1314" s="30">
        <v>6</v>
      </c>
      <c r="M1314" s="29">
        <v>0.86111000000000004</v>
      </c>
      <c r="N1314" s="30">
        <v>51</v>
      </c>
      <c r="O1314" s="30">
        <v>20.059999999999999</v>
      </c>
      <c r="P1314" s="30">
        <v>1733.09</v>
      </c>
      <c r="Q1314" s="30">
        <v>47.51</v>
      </c>
      <c r="R1314" s="38">
        <v>0.26584999999999998</v>
      </c>
      <c r="S1314" s="32">
        <v>0.11275</v>
      </c>
      <c r="T1314" s="29">
        <v>0.80223999999999995</v>
      </c>
      <c r="U1314" s="29">
        <v>0.55042999999999997</v>
      </c>
      <c r="V1314" s="29">
        <v>0.35293999999999998</v>
      </c>
      <c r="W1314" s="29">
        <v>0.17646999999999999</v>
      </c>
      <c r="X1314" s="30">
        <v>66.5</v>
      </c>
      <c r="Y1314" s="29">
        <v>0.77712000000000003</v>
      </c>
      <c r="Z1314" s="29">
        <v>0.41822999999999999</v>
      </c>
      <c r="AA1314" s="29">
        <v>0.34</v>
      </c>
      <c r="AB1314" s="30">
        <v>17</v>
      </c>
      <c r="AC1314" s="29">
        <v>0.51515</v>
      </c>
      <c r="AD1314" s="30">
        <v>51</v>
      </c>
      <c r="AE1314" s="29">
        <v>0.96077999999999997</v>
      </c>
      <c r="AF1314" s="33">
        <v>2.6030000000000002</v>
      </c>
      <c r="AG1314" s="33">
        <v>3.5470000000000002</v>
      </c>
      <c r="AH1314" s="33">
        <v>7.05</v>
      </c>
      <c r="AI1314" s="33">
        <v>52.256</v>
      </c>
      <c r="AJ1314" s="33">
        <v>18.18</v>
      </c>
      <c r="AK1314" s="34">
        <v>144</v>
      </c>
      <c r="AL1314" s="29">
        <v>0.25490000000000002</v>
      </c>
      <c r="AM1314" s="29">
        <v>0.39216000000000001</v>
      </c>
      <c r="AN1314" s="50">
        <v>19078</v>
      </c>
      <c r="AO1314" s="30">
        <v>267.2</v>
      </c>
      <c r="AP1314" s="29">
        <v>0.26988000000000001</v>
      </c>
      <c r="AQ1314" s="29">
        <v>0.56342000000000003</v>
      </c>
      <c r="AR1314" s="29">
        <v>0.33</v>
      </c>
      <c r="AS1314" s="54">
        <v>16</v>
      </c>
      <c r="AT1314" s="29">
        <v>0.48276000000000002</v>
      </c>
      <c r="AU1314" s="29">
        <v>0.80940000000000001</v>
      </c>
      <c r="AV1314" s="54">
        <v>11</v>
      </c>
      <c r="AW1314" s="29">
        <v>0.65517000000000003</v>
      </c>
    </row>
    <row r="1315" spans="1:49" x14ac:dyDescent="0.2">
      <c r="A1315" s="17" t="str">
        <f t="shared" si="29"/>
        <v>Karlen</v>
      </c>
      <c r="B1315" s="17" t="str">
        <f>IF(AND(OR(NOT(IsForecastDateRestricted),AND(D1315&gt;=StartDate,D1315&lt;=EndDate)),OR(NOT(IsTargetDateRestricted),AND(F1315&gt;=FirstTargetDate,F1315&lt;=EndTargetDate)),
OR(AND(Is1Week,E1315="1 wk ahead inc death"),AND(Is2Week,E1315="2 wk ahead inc death"),AND(Is3Week,E1315="3 wk ahead inc death"),AND(Is4Week,E1315="4 wk ahead inc death")),
OR(NOT(IsActiveModelsOnly),_xlfn.XLOOKUP(C1315,'Model Analyzer'!B$4:B$100,'Model Analyzer'!C$4:C$100))),EvalData!C1315,"NA")</f>
        <v>Karlen</v>
      </c>
      <c r="C1315" s="17" t="s">
        <v>46</v>
      </c>
      <c r="D1315" s="36" t="d">
        <v>2020-09-14</v>
      </c>
      <c r="E1315" s="17" t="s">
        <v>36</v>
      </c>
      <c r="F1315" s="36" t="d">
        <v>2020-09-26</v>
      </c>
      <c r="G1315" s="30">
        <v>-1531</v>
      </c>
      <c r="H1315" s="32">
        <v>-0.151</v>
      </c>
      <c r="I1315" s="28">
        <v>-0.13982</v>
      </c>
      <c r="J1315" s="28">
        <v>-0.16253999999999999</v>
      </c>
      <c r="K1315" s="29">
        <v>0.75</v>
      </c>
      <c r="L1315" s="30">
        <v>17</v>
      </c>
      <c r="M1315" s="29">
        <v>0.55556000000000005</v>
      </c>
      <c r="N1315" s="30">
        <v>51</v>
      </c>
      <c r="O1315" s="30">
        <v>9.24</v>
      </c>
      <c r="P1315" s="30">
        <v>938.55</v>
      </c>
      <c r="Q1315" s="30">
        <v>46.73</v>
      </c>
      <c r="R1315" s="38">
        <v>0.22675999999999999</v>
      </c>
      <c r="S1315" s="32">
        <v>-0.12617999999999999</v>
      </c>
      <c r="T1315" s="29">
        <v>0.44153999999999999</v>
      </c>
      <c r="U1315" s="29">
        <v>-0.217</v>
      </c>
      <c r="V1315" s="29">
        <v>0.47059000000000001</v>
      </c>
      <c r="W1315" s="29">
        <v>0.13725000000000001</v>
      </c>
      <c r="X1315" s="30">
        <v>90.44</v>
      </c>
      <c r="Y1315" s="29">
        <v>0.29582999999999998</v>
      </c>
      <c r="Z1315" s="29">
        <v>0.31640000000000001</v>
      </c>
      <c r="AA1315" s="29">
        <v>0.52300000000000002</v>
      </c>
      <c r="AB1315" s="30">
        <v>11</v>
      </c>
      <c r="AC1315" s="29">
        <v>0.69696999999999998</v>
      </c>
      <c r="AD1315" s="30">
        <v>51</v>
      </c>
      <c r="AE1315" s="29">
        <v>0.90195999999999998</v>
      </c>
      <c r="AF1315" s="33">
        <v>2.3159999999999998</v>
      </c>
      <c r="AG1315" s="33">
        <v>3.2570000000000001</v>
      </c>
      <c r="AH1315" s="33">
        <v>4.9640000000000004</v>
      </c>
      <c r="AI1315" s="33">
        <v>12.818</v>
      </c>
      <c r="AJ1315" s="33">
        <v>8.9830000000000005</v>
      </c>
      <c r="AK1315" s="34">
        <v>32</v>
      </c>
      <c r="AL1315" s="29">
        <v>0.27450999999999998</v>
      </c>
      <c r="AM1315" s="29">
        <v>0.23529</v>
      </c>
      <c r="AN1315" s="50">
        <v>20141</v>
      </c>
      <c r="AO1315" s="30">
        <v>125.1</v>
      </c>
      <c r="AP1315" s="29">
        <v>0.33778000000000002</v>
      </c>
      <c r="AQ1315" s="29">
        <v>0.70516999999999996</v>
      </c>
      <c r="AR1315" s="29">
        <v>0.41299999999999998</v>
      </c>
      <c r="AS1315" s="54">
        <v>11</v>
      </c>
      <c r="AT1315" s="29">
        <v>0.65517000000000003</v>
      </c>
      <c r="AU1315" s="29">
        <v>0.86251</v>
      </c>
      <c r="AV1315" s="54">
        <v>6</v>
      </c>
      <c r="AW1315" s="29">
        <v>0.82759000000000005</v>
      </c>
    </row>
    <row r="1316" spans="1:49" x14ac:dyDescent="0.2">
      <c r="A1316" s="17" t="str">
        <f t="shared" si="29"/>
        <v>LANL</v>
      </c>
      <c r="B1316" s="17" t="str">
        <f>IF(AND(OR(NOT(IsForecastDateRestricted),AND(D1316&gt;=StartDate,D1316&lt;=EndDate)),OR(NOT(IsTargetDateRestricted),AND(F1316&gt;=FirstTargetDate,F1316&lt;=EndTargetDate)),
OR(AND(Is1Week,E1316="1 wk ahead inc death"),AND(Is2Week,E1316="2 wk ahead inc death"),AND(Is3Week,E1316="3 wk ahead inc death"),AND(Is4Week,E1316="4 wk ahead inc death")),
OR(NOT(IsActiveModelsOnly),_xlfn.XLOOKUP(C1316,'Model Analyzer'!B$4:B$100,'Model Analyzer'!C$4:C$100))),EvalData!C1316,"NA")</f>
        <v>LANL</v>
      </c>
      <c r="C1316" s="17" t="s">
        <v>20</v>
      </c>
      <c r="D1316" s="36" t="d">
        <v>2020-09-14</v>
      </c>
      <c r="E1316" s="17" t="s">
        <v>36</v>
      </c>
      <c r="F1316" s="36" t="d">
        <v>2020-09-26</v>
      </c>
      <c r="G1316" s="30">
        <v>-2476</v>
      </c>
      <c r="H1316" s="32">
        <v>-0.25600000000000001</v>
      </c>
      <c r="I1316" s="28">
        <v>-0.22611999999999999</v>
      </c>
      <c r="J1316" s="28">
        <v>-0.29219000000000001</v>
      </c>
      <c r="K1316" s="29">
        <v>0</v>
      </c>
      <c r="L1316" s="30">
        <v>31</v>
      </c>
      <c r="M1316" s="29">
        <v>0.16667000000000001</v>
      </c>
      <c r="N1316" s="30">
        <v>51</v>
      </c>
      <c r="O1316" s="30">
        <v>21.03</v>
      </c>
      <c r="P1316" s="30">
        <v>1317.22</v>
      </c>
      <c r="Q1316" s="30">
        <v>61.47</v>
      </c>
      <c r="R1316" s="38">
        <v>0.35731000000000002</v>
      </c>
      <c r="S1316" s="32">
        <v>-0.36546000000000001</v>
      </c>
      <c r="T1316" s="29">
        <v>0.81632000000000005</v>
      </c>
      <c r="U1316" s="29">
        <v>-0.68569999999999998</v>
      </c>
      <c r="V1316" s="29">
        <v>0.27450999999999998</v>
      </c>
      <c r="W1316" s="29">
        <v>0.23529</v>
      </c>
      <c r="X1316" s="30">
        <v>102.68</v>
      </c>
      <c r="Y1316" s="29">
        <v>0.37592999999999999</v>
      </c>
      <c r="Z1316" s="29">
        <v>0.46950999999999998</v>
      </c>
      <c r="AA1316" s="29">
        <v>0.191</v>
      </c>
      <c r="AB1316" s="30">
        <v>23</v>
      </c>
      <c r="AC1316" s="29">
        <v>0.33333000000000002</v>
      </c>
      <c r="AD1316" s="30">
        <v>51</v>
      </c>
      <c r="AE1316" s="29">
        <v>0.94118000000000002</v>
      </c>
      <c r="AF1316" s="33">
        <v>5.8659999999999997</v>
      </c>
      <c r="AG1316" s="33">
        <v>8.1229999999999993</v>
      </c>
      <c r="AH1316" s="33">
        <v>14.214</v>
      </c>
      <c r="AI1316" s="33">
        <v>24.65</v>
      </c>
      <c r="AJ1316" s="33">
        <v>33.167000000000002</v>
      </c>
      <c r="AK1316" s="34">
        <v>61</v>
      </c>
      <c r="AL1316" s="29">
        <v>0.37254999999999999</v>
      </c>
      <c r="AM1316" s="29">
        <v>0.56862999999999997</v>
      </c>
      <c r="AN1316" s="50">
        <v>21180</v>
      </c>
      <c r="AO1316" s="30">
        <v>155.5</v>
      </c>
      <c r="AP1316" s="29">
        <v>0.14635999999999999</v>
      </c>
      <c r="AQ1316" s="29">
        <v>0.30554999999999999</v>
      </c>
      <c r="AR1316" s="29">
        <v>0</v>
      </c>
      <c r="AS1316" s="54">
        <v>28</v>
      </c>
      <c r="AT1316" s="29">
        <v>6.8970000000000004E-2</v>
      </c>
      <c r="AU1316" s="29">
        <v>0.50844999999999996</v>
      </c>
      <c r="AV1316" s="54">
        <v>21</v>
      </c>
      <c r="AW1316" s="29">
        <v>0.31034</v>
      </c>
    </row>
    <row r="1317" spans="1:49" x14ac:dyDescent="0.2">
      <c r="A1317" s="17" t="str">
        <f t="shared" si="29"/>
        <v>LNQ</v>
      </c>
      <c r="B1317" s="17" t="str">
        <f>IF(AND(OR(NOT(IsForecastDateRestricted),AND(D1317&gt;=StartDate,D1317&lt;=EndDate)),OR(NOT(IsTargetDateRestricted),AND(F1317&gt;=FirstTargetDate,F1317&lt;=EndTargetDate)),
OR(AND(Is1Week,E1317="1 wk ahead inc death"),AND(Is2Week,E1317="2 wk ahead inc death"),AND(Is3Week,E1317="3 wk ahead inc death"),AND(Is4Week,E1317="4 wk ahead inc death")),
OR(NOT(IsActiveModelsOnly),_xlfn.XLOOKUP(C1317,'Model Analyzer'!B$4:B$100,'Model Analyzer'!C$4:C$100))),EvalData!C1317,"NA")</f>
        <v>LNQ</v>
      </c>
      <c r="C1317" s="17" t="s">
        <v>47</v>
      </c>
      <c r="D1317" s="36" t="d">
        <v>2020-09-14</v>
      </c>
      <c r="E1317" s="17" t="s">
        <v>36</v>
      </c>
      <c r="F1317" s="36" t="d">
        <v>2020-09-26</v>
      </c>
      <c r="G1317" s="30">
        <v>-1550</v>
      </c>
      <c r="H1317" s="32">
        <v>-0.153</v>
      </c>
      <c r="I1317" s="28">
        <v>-0.14155000000000001</v>
      </c>
      <c r="J1317" s="28">
        <v>-0.16489000000000001</v>
      </c>
      <c r="K1317" s="29">
        <v>0.75</v>
      </c>
      <c r="L1317" s="30">
        <v>18</v>
      </c>
      <c r="M1317" s="29">
        <v>0.52778000000000003</v>
      </c>
      <c r="N1317" s="30">
        <v>51</v>
      </c>
      <c r="O1317" s="30">
        <v>36.880000000000003</v>
      </c>
      <c r="P1317" s="30">
        <v>1146.93</v>
      </c>
      <c r="Q1317" s="30">
        <v>53.27</v>
      </c>
      <c r="R1317" s="38">
        <v>0.30052000000000001</v>
      </c>
      <c r="S1317" s="32">
        <v>-0.32067000000000001</v>
      </c>
      <c r="T1317" s="29">
        <v>0.78664999999999996</v>
      </c>
      <c r="U1317" s="29">
        <v>-0.75366999999999995</v>
      </c>
      <c r="V1317" s="29">
        <v>0.41176000000000001</v>
      </c>
      <c r="W1317" s="29">
        <v>0.31373000000000001</v>
      </c>
      <c r="X1317" s="30">
        <v>93.68</v>
      </c>
      <c r="Y1317" s="29">
        <v>0.35082999999999998</v>
      </c>
      <c r="Z1317" s="29">
        <v>0.501</v>
      </c>
      <c r="AA1317" s="29">
        <v>0.21</v>
      </c>
      <c r="AB1317" s="30">
        <v>22</v>
      </c>
      <c r="AC1317" s="29">
        <v>0.36364000000000002</v>
      </c>
      <c r="AD1317" s="30">
        <v>51</v>
      </c>
      <c r="AE1317" s="29">
        <v>0.98038999999999998</v>
      </c>
      <c r="AF1317" s="33">
        <v>15.077</v>
      </c>
      <c r="AG1317" s="33">
        <v>19.875</v>
      </c>
      <c r="AH1317" s="33">
        <v>51</v>
      </c>
      <c r="AI1317" s="33">
        <v>99.587000000000003</v>
      </c>
      <c r="AJ1317" s="33">
        <v>113</v>
      </c>
      <c r="AK1317" s="34">
        <v>280</v>
      </c>
      <c r="AL1317" s="29">
        <v>3.9219999999999998E-2</v>
      </c>
      <c r="AM1317" s="29">
        <v>0.94118000000000002</v>
      </c>
      <c r="AN1317" s="50">
        <v>23934</v>
      </c>
      <c r="AO1317" s="30">
        <v>185.1</v>
      </c>
      <c r="AP1317" s="29">
        <v>5.8200000000000002E-2</v>
      </c>
      <c r="AQ1317" s="29">
        <v>0.12151000000000001</v>
      </c>
      <c r="AR1317" s="29">
        <v>0</v>
      </c>
      <c r="AS1317" s="54">
        <v>28</v>
      </c>
      <c r="AT1317" s="29">
        <v>6.8970000000000004E-2</v>
      </c>
      <c r="AU1317" s="29">
        <v>0.22825000000000001</v>
      </c>
      <c r="AV1317" s="54">
        <v>27</v>
      </c>
      <c r="AW1317" s="29">
        <v>0.10345</v>
      </c>
    </row>
    <row r="1318" spans="1:49" x14ac:dyDescent="0.2">
      <c r="A1318" s="17" t="str">
        <f t="shared" si="29"/>
        <v>LSHTM</v>
      </c>
      <c r="B1318" s="17" t="str">
        <f>IF(AND(OR(NOT(IsForecastDateRestricted),AND(D1318&gt;=StartDate,D1318&lt;=EndDate)),OR(NOT(IsTargetDateRestricted),AND(F1318&gt;=FirstTargetDate,F1318&lt;=EndTargetDate)),
OR(AND(Is1Week,E1318="1 wk ahead inc death"),AND(Is2Week,E1318="2 wk ahead inc death"),AND(Is3Week,E1318="3 wk ahead inc death"),AND(Is4Week,E1318="4 wk ahead inc death")),
OR(NOT(IsActiveModelsOnly),_xlfn.XLOOKUP(C1318,'Model Analyzer'!B$4:B$100,'Model Analyzer'!C$4:C$100))),EvalData!C1318,"NA")</f>
        <v>LSHTM</v>
      </c>
      <c r="C1318" s="17" t="s">
        <v>21</v>
      </c>
      <c r="D1318" s="36" t="d">
        <v>2020-09-14</v>
      </c>
      <c r="E1318" s="17" t="s">
        <v>36</v>
      </c>
      <c r="F1318" s="36" t="d">
        <v>2020-09-26</v>
      </c>
      <c r="G1318" s="30">
        <v>-2433</v>
      </c>
      <c r="H1318" s="32">
        <v>-0.251</v>
      </c>
      <c r="I1318" s="28">
        <v>-0.22219</v>
      </c>
      <c r="J1318" s="28">
        <v>-0.28566000000000003</v>
      </c>
      <c r="K1318" s="29">
        <v>0</v>
      </c>
      <c r="L1318" s="30">
        <v>30</v>
      </c>
      <c r="M1318" s="29">
        <v>0.19444</v>
      </c>
      <c r="N1318" s="30">
        <v>46</v>
      </c>
      <c r="O1318" s="30">
        <v>6.94</v>
      </c>
      <c r="P1318" s="30">
        <v>829.52</v>
      </c>
      <c r="Q1318" s="30">
        <v>46.2</v>
      </c>
      <c r="R1318" s="38">
        <v>0.14532999999999999</v>
      </c>
      <c r="S1318" s="32">
        <v>-3.5020000000000003E-2</v>
      </c>
      <c r="T1318" s="29">
        <v>0.37814999999999999</v>
      </c>
      <c r="U1318" s="29">
        <v>-0.21506</v>
      </c>
      <c r="V1318" s="29">
        <v>0.54347999999999996</v>
      </c>
      <c r="W1318" s="29">
        <v>8.6959999999999996E-2</v>
      </c>
      <c r="X1318" s="30">
        <v>92.21</v>
      </c>
      <c r="Y1318" s="29">
        <v>0.23993</v>
      </c>
      <c r="Z1318" s="29">
        <v>0.27262999999999998</v>
      </c>
      <c r="AA1318" s="29">
        <v>0.60499999999999998</v>
      </c>
      <c r="AB1318" s="30">
        <v>4</v>
      </c>
      <c r="AC1318" s="29">
        <v>0.90908999999999995</v>
      </c>
      <c r="AD1318" s="30">
        <v>46</v>
      </c>
      <c r="AE1318" s="29">
        <v>0.84782999999999997</v>
      </c>
      <c r="AF1318" s="33">
        <v>2.073</v>
      </c>
      <c r="AG1318" s="33">
        <v>2.5950000000000002</v>
      </c>
      <c r="AH1318" s="33">
        <v>4.6260000000000003</v>
      </c>
      <c r="AI1318" s="33">
        <v>44.277999999999999</v>
      </c>
      <c r="AJ1318" s="33">
        <v>18.754999999999999</v>
      </c>
      <c r="AK1318" s="34">
        <v>76</v>
      </c>
      <c r="AL1318" s="29">
        <v>8.6959999999999996E-2</v>
      </c>
      <c r="AM1318" s="29">
        <v>0.28260999999999997</v>
      </c>
      <c r="AN1318" s="50">
        <v>21645</v>
      </c>
      <c r="AO1318" s="30">
        <v>105.5</v>
      </c>
      <c r="AP1318" s="29">
        <v>0.33400000000000002</v>
      </c>
      <c r="AQ1318" s="29">
        <v>0.69728000000000001</v>
      </c>
      <c r="AR1318" s="29">
        <v>0.45400000000000001</v>
      </c>
      <c r="AS1318" s="54">
        <v>9</v>
      </c>
      <c r="AT1318" s="29">
        <v>0.72414000000000001</v>
      </c>
      <c r="AU1318" s="29">
        <v>0.72230000000000005</v>
      </c>
      <c r="AV1318" s="54">
        <v>14</v>
      </c>
      <c r="AW1318" s="29">
        <v>0.55171999999999999</v>
      </c>
    </row>
    <row r="1319" spans="1:49" x14ac:dyDescent="0.2">
      <c r="A1319" s="17" t="str">
        <f t="shared" si="29"/>
        <v>MIT-CovAlliance</v>
      </c>
      <c r="B1319" s="17" t="str">
        <f>IF(AND(OR(NOT(IsForecastDateRestricted),AND(D1319&gt;=StartDate,D1319&lt;=EndDate)),OR(NOT(IsTargetDateRestricted),AND(F1319&gt;=FirstTargetDate,F1319&lt;=EndTargetDate)),
OR(AND(Is1Week,E1319="1 wk ahead inc death"),AND(Is2Week,E1319="2 wk ahead inc death"),AND(Is3Week,E1319="3 wk ahead inc death"),AND(Is4Week,E1319="4 wk ahead inc death")),
OR(NOT(IsActiveModelsOnly),_xlfn.XLOOKUP(C1319,'Model Analyzer'!B$4:B$100,'Model Analyzer'!C$4:C$100))),EvalData!C1319,"NA")</f>
        <v>MIT-CovAlliance</v>
      </c>
      <c r="C1319" s="17" t="s">
        <v>22</v>
      </c>
      <c r="D1319" s="36" t="d">
        <v>2020-09-14</v>
      </c>
      <c r="E1319" s="17" t="s">
        <v>36</v>
      </c>
      <c r="F1319" s="36" t="d">
        <v>2020-09-26</v>
      </c>
      <c r="G1319" s="30">
        <v>1282</v>
      </c>
      <c r="H1319" s="32">
        <v>0.111</v>
      </c>
      <c r="I1319" s="28">
        <v>0.11708</v>
      </c>
      <c r="J1319" s="28">
        <v>0.11708</v>
      </c>
      <c r="K1319" s="29">
        <v>0.75</v>
      </c>
      <c r="L1319" s="30">
        <v>11</v>
      </c>
      <c r="M1319" s="29">
        <v>0.72221999999999997</v>
      </c>
      <c r="N1319" s="30">
        <v>51</v>
      </c>
      <c r="O1319" s="30">
        <v>15.46</v>
      </c>
      <c r="P1319" s="30">
        <v>2535.96</v>
      </c>
      <c r="Q1319" s="30">
        <v>79.47</v>
      </c>
      <c r="R1319" s="38">
        <v>0.33837</v>
      </c>
      <c r="S1319" s="32">
        <v>5.4809999999999998E-2</v>
      </c>
      <c r="T1319" s="29">
        <v>0.64068999999999998</v>
      </c>
      <c r="U1319" s="29">
        <v>0.12459000000000001</v>
      </c>
      <c r="V1319" s="29">
        <v>0.37254999999999999</v>
      </c>
      <c r="W1319" s="29">
        <v>0.21568999999999999</v>
      </c>
      <c r="X1319" s="30">
        <v>181.75</v>
      </c>
      <c r="Y1319" s="29">
        <v>0.53642000000000001</v>
      </c>
      <c r="Z1319" s="29">
        <v>0.42809000000000003</v>
      </c>
      <c r="AA1319" s="29">
        <v>0.253</v>
      </c>
      <c r="AB1319" s="30">
        <v>20</v>
      </c>
      <c r="AC1319" s="29">
        <v>0.42424000000000001</v>
      </c>
      <c r="AD1319" s="30">
        <v>51</v>
      </c>
      <c r="AE1319" s="29">
        <v>1</v>
      </c>
      <c r="AF1319" s="33">
        <v>15.82</v>
      </c>
      <c r="AG1319" s="33">
        <v>16</v>
      </c>
      <c r="AH1319" s="33">
        <v>16.242999999999999</v>
      </c>
      <c r="AI1319" s="33">
        <v>18.727</v>
      </c>
      <c r="AJ1319" s="33">
        <v>17.611000000000001</v>
      </c>
      <c r="AK1319" s="34">
        <v>21.5</v>
      </c>
      <c r="AL1319" s="29">
        <v>0</v>
      </c>
      <c r="AM1319" s="29">
        <v>1</v>
      </c>
      <c r="AN1319" s="50">
        <v>47857</v>
      </c>
      <c r="AO1319" s="30">
        <v>253.5</v>
      </c>
      <c r="AP1319" s="29">
        <v>0.10784000000000001</v>
      </c>
      <c r="AQ1319" s="29">
        <v>0.22513</v>
      </c>
      <c r="AR1319" s="29">
        <v>0</v>
      </c>
      <c r="AS1319" s="54">
        <v>28</v>
      </c>
      <c r="AT1319" s="29">
        <v>6.8970000000000004E-2</v>
      </c>
      <c r="AU1319" s="29">
        <v>0.39957999999999999</v>
      </c>
      <c r="AV1319" s="54">
        <v>25</v>
      </c>
      <c r="AW1319" s="29">
        <v>0.17241000000000001</v>
      </c>
    </row>
    <row r="1320" spans="1:49" x14ac:dyDescent="0.2">
      <c r="A1320" s="17" t="str">
        <f t="shared" si="29"/>
        <v>MIT-LCP</v>
      </c>
      <c r="B1320" s="17" t="str">
        <f>IF(AND(OR(NOT(IsForecastDateRestricted),AND(D1320&gt;=StartDate,D1320&lt;=EndDate)),OR(NOT(IsTargetDateRestricted),AND(F1320&gt;=FirstTargetDate,F1320&lt;=EndTargetDate)),
OR(AND(Is1Week,E1320="1 wk ahead inc death"),AND(Is2Week,E1320="2 wk ahead inc death"),AND(Is3Week,E1320="3 wk ahead inc death"),AND(Is4Week,E1320="4 wk ahead inc death")),
OR(NOT(IsActiveModelsOnly),_xlfn.XLOOKUP(C1320,'Model Analyzer'!B$4:B$100,'Model Analyzer'!C$4:C$100))),EvalData!C1320,"NA")</f>
        <v>MIT-LCP</v>
      </c>
      <c r="C1320" s="17" t="s">
        <v>55</v>
      </c>
      <c r="D1320" s="36" t="d">
        <v>2020-09-14</v>
      </c>
      <c r="E1320" s="17" t="s">
        <v>36</v>
      </c>
      <c r="F1320" s="36" t="d">
        <v>2020-09-26</v>
      </c>
      <c r="G1320" s="30">
        <v>-2642</v>
      </c>
      <c r="H1320" s="32">
        <v>-0.27600000000000002</v>
      </c>
      <c r="I1320" s="28">
        <v>-0.24127999999999999</v>
      </c>
      <c r="J1320" s="28">
        <v>-0.31801000000000001</v>
      </c>
      <c r="K1320" s="29">
        <v>0</v>
      </c>
      <c r="L1320" s="30">
        <v>32</v>
      </c>
      <c r="M1320" s="29">
        <v>0.13889000000000001</v>
      </c>
      <c r="N1320" s="30">
        <v>51</v>
      </c>
      <c r="O1320" s="30">
        <v>14.59</v>
      </c>
      <c r="P1320" s="30">
        <v>1290.94</v>
      </c>
      <c r="Q1320" s="30">
        <v>62.06</v>
      </c>
      <c r="R1320" s="38">
        <v>0.2777</v>
      </c>
      <c r="S1320" s="32">
        <v>-0.14183000000000001</v>
      </c>
      <c r="T1320" s="29">
        <v>0.63129000000000002</v>
      </c>
      <c r="U1320" s="29">
        <v>3.9190000000000003E-2</v>
      </c>
      <c r="V1320" s="29">
        <v>0.41176000000000001</v>
      </c>
      <c r="W1320" s="29">
        <v>0.11765</v>
      </c>
      <c r="X1320" s="30">
        <v>123.5</v>
      </c>
      <c r="Y1320" s="29">
        <v>0.53200999999999998</v>
      </c>
      <c r="Z1320" s="29">
        <v>0.36801</v>
      </c>
      <c r="AA1320" s="29">
        <v>0.39700000000000002</v>
      </c>
      <c r="AB1320" s="30">
        <v>16</v>
      </c>
      <c r="AC1320" s="29">
        <v>0.54544999999999999</v>
      </c>
    </row>
    <row r="1321" spans="1:49" x14ac:dyDescent="0.2">
      <c r="A1321" s="17" t="str">
        <f t="shared" si="29"/>
        <v>MOBS</v>
      </c>
      <c r="B1321" s="17" t="str">
        <f>IF(AND(OR(NOT(IsForecastDateRestricted),AND(D1321&gt;=StartDate,D1321&lt;=EndDate)),OR(NOT(IsTargetDateRestricted),AND(F1321&gt;=FirstTargetDate,F1321&lt;=EndTargetDate)),
OR(AND(Is1Week,E1321="1 wk ahead inc death"),AND(Is2Week,E1321="2 wk ahead inc death"),AND(Is3Week,E1321="3 wk ahead inc death"),AND(Is4Week,E1321="4 wk ahead inc death")),
OR(NOT(IsActiveModelsOnly),_xlfn.XLOOKUP(C1321,'Model Analyzer'!B$4:B$100,'Model Analyzer'!C$4:C$100))),EvalData!C1321,"NA")</f>
        <v>MOBS</v>
      </c>
      <c r="C1321" s="17" t="s">
        <v>24</v>
      </c>
      <c r="D1321" s="36" t="d">
        <v>2020-09-14</v>
      </c>
      <c r="E1321" s="17" t="s">
        <v>36</v>
      </c>
      <c r="F1321" s="36" t="d">
        <v>2020-09-26</v>
      </c>
      <c r="G1321" s="30">
        <v>-1872</v>
      </c>
      <c r="H1321" s="32">
        <v>-0.187</v>
      </c>
      <c r="I1321" s="28">
        <v>-0.17096</v>
      </c>
      <c r="J1321" s="28">
        <v>-0.20621</v>
      </c>
      <c r="K1321" s="29">
        <v>0.75</v>
      </c>
      <c r="L1321" s="30">
        <v>24</v>
      </c>
      <c r="M1321" s="29">
        <v>0.36110999999999999</v>
      </c>
      <c r="N1321" s="30">
        <v>50</v>
      </c>
      <c r="O1321" s="30">
        <v>13.58</v>
      </c>
      <c r="P1321" s="30">
        <v>1361.56</v>
      </c>
      <c r="Q1321" s="30">
        <v>68.239999999999995</v>
      </c>
      <c r="R1321" s="38">
        <v>0.3246</v>
      </c>
      <c r="S1321" s="32">
        <v>-0.18131</v>
      </c>
      <c r="T1321" s="29">
        <v>0.59631999999999996</v>
      </c>
      <c r="U1321" s="29">
        <v>-0.30812</v>
      </c>
      <c r="V1321" s="29">
        <v>0.34</v>
      </c>
      <c r="W1321" s="29">
        <v>0.2</v>
      </c>
      <c r="X1321" s="30">
        <v>125.44</v>
      </c>
      <c r="Y1321" s="29">
        <v>0.36945</v>
      </c>
      <c r="Z1321" s="29">
        <v>0.39845999999999998</v>
      </c>
      <c r="AA1321" s="29">
        <v>0.24399999999999999</v>
      </c>
      <c r="AB1321" s="30">
        <v>21</v>
      </c>
      <c r="AC1321" s="29">
        <v>0.39394000000000001</v>
      </c>
      <c r="AD1321" s="30">
        <v>50</v>
      </c>
      <c r="AE1321" s="29">
        <v>0.88</v>
      </c>
      <c r="AF1321" s="33">
        <v>3.4</v>
      </c>
      <c r="AG1321" s="33">
        <v>5.1559999999999997</v>
      </c>
      <c r="AH1321" s="33">
        <v>7.984</v>
      </c>
      <c r="AI1321" s="33">
        <v>130.09299999999999</v>
      </c>
      <c r="AJ1321" s="33">
        <v>22.841999999999999</v>
      </c>
      <c r="AK1321" s="34">
        <v>95.8</v>
      </c>
      <c r="AL1321" s="29">
        <v>0.3</v>
      </c>
      <c r="AM1321" s="29">
        <v>0.42</v>
      </c>
      <c r="AN1321" s="50">
        <v>24334</v>
      </c>
      <c r="AO1321" s="30">
        <v>147.6</v>
      </c>
      <c r="AP1321" s="29">
        <v>0.23130999999999999</v>
      </c>
      <c r="AQ1321" s="29">
        <v>0.4829</v>
      </c>
      <c r="AR1321" s="29">
        <v>0.16500000000000001</v>
      </c>
      <c r="AS1321" s="54">
        <v>25</v>
      </c>
      <c r="AT1321" s="29">
        <v>0.17241000000000001</v>
      </c>
      <c r="AU1321" s="29">
        <v>0.64600000000000002</v>
      </c>
      <c r="AV1321" s="54">
        <v>16</v>
      </c>
      <c r="AW1321" s="29">
        <v>0.48276000000000002</v>
      </c>
    </row>
    <row r="1322" spans="1:49" x14ac:dyDescent="0.2">
      <c r="A1322" s="17" t="str">
        <f t="shared" si="29"/>
        <v>NotreDame-Mobility</v>
      </c>
      <c r="B1322" s="17" t="str">
        <f>IF(AND(OR(NOT(IsForecastDateRestricted),AND(D1322&gt;=StartDate,D1322&lt;=EndDate)),OR(NOT(IsTargetDateRestricted),AND(F1322&gt;=FirstTargetDate,F1322&lt;=EndTargetDate)),
OR(AND(Is1Week,E1322="1 wk ahead inc death"),AND(Is2Week,E1322="2 wk ahead inc death"),AND(Is3Week,E1322="3 wk ahead inc death"),AND(Is4Week,E1322="4 wk ahead inc death")),
OR(NOT(IsActiveModelsOnly),_xlfn.XLOOKUP(C1322,'Model Analyzer'!B$4:B$100,'Model Analyzer'!C$4:C$100))),EvalData!C1322,"NA")</f>
        <v>NotreDame-Mobility</v>
      </c>
      <c r="C1322" s="17" t="s">
        <v>25</v>
      </c>
      <c r="D1322" s="36" t="d">
        <v>2020-09-14</v>
      </c>
      <c r="E1322" s="17" t="s">
        <v>36</v>
      </c>
      <c r="F1322" s="36" t="d">
        <v>2020-09-26</v>
      </c>
      <c r="G1322" s="30">
        <v>-792</v>
      </c>
      <c r="H1322" s="32">
        <v>-7.4999999999999997E-2</v>
      </c>
      <c r="I1322" s="28">
        <v>-7.2330000000000005E-2</v>
      </c>
      <c r="J1322" s="28">
        <v>-7.7969999999999998E-2</v>
      </c>
      <c r="K1322" s="29">
        <v>0.9</v>
      </c>
      <c r="L1322" s="30">
        <v>8</v>
      </c>
      <c r="M1322" s="29">
        <v>0.80556000000000005</v>
      </c>
      <c r="N1322" s="30">
        <v>51</v>
      </c>
      <c r="O1322" s="30">
        <v>20.66</v>
      </c>
      <c r="P1322" s="30">
        <v>2069.5500000000002</v>
      </c>
      <c r="Q1322" s="30">
        <v>73.53</v>
      </c>
      <c r="R1322" s="38">
        <v>0.34721999999999997</v>
      </c>
      <c r="S1322" s="32">
        <v>-0.24403</v>
      </c>
      <c r="T1322" s="29">
        <v>0.81157000000000001</v>
      </c>
      <c r="U1322" s="29">
        <v>-0.42133999999999999</v>
      </c>
      <c r="V1322" s="29">
        <v>0.29411999999999999</v>
      </c>
      <c r="W1322" s="29">
        <v>0.23529</v>
      </c>
      <c r="X1322" s="30">
        <v>119.77</v>
      </c>
      <c r="Y1322" s="29">
        <v>0.44442999999999999</v>
      </c>
      <c r="Z1322" s="29">
        <v>0.45885999999999999</v>
      </c>
      <c r="AA1322" s="29">
        <v>0.13800000000000001</v>
      </c>
      <c r="AB1322" s="30">
        <v>26</v>
      </c>
      <c r="AC1322" s="29">
        <v>0.24242</v>
      </c>
      <c r="AD1322" s="30">
        <v>51</v>
      </c>
      <c r="AE1322" s="29">
        <v>0.43136999999999998</v>
      </c>
      <c r="AF1322" s="33">
        <v>1.264</v>
      </c>
      <c r="AG1322" s="33">
        <v>1.524</v>
      </c>
      <c r="AH1322" s="33">
        <v>1.75</v>
      </c>
      <c r="AI1322" s="33">
        <v>4.5720000000000001</v>
      </c>
      <c r="AJ1322" s="33">
        <v>2.6589999999999998</v>
      </c>
      <c r="AK1322" s="34">
        <v>8</v>
      </c>
      <c r="AL1322" s="29">
        <v>5.8819999999999997E-2</v>
      </c>
      <c r="AM1322" s="29">
        <v>7.843E-2</v>
      </c>
      <c r="AN1322" s="50">
        <v>105625</v>
      </c>
      <c r="AO1322" s="30">
        <v>473</v>
      </c>
      <c r="AP1322" s="29">
        <v>0.63527999999999996</v>
      </c>
      <c r="AQ1322" s="29">
        <v>1</v>
      </c>
      <c r="AR1322" s="29">
        <v>0.31</v>
      </c>
      <c r="AS1322" s="54">
        <v>19</v>
      </c>
      <c r="AT1322" s="29">
        <v>0.37930999999999998</v>
      </c>
      <c r="AU1322" s="29">
        <v>0.45407999999999998</v>
      </c>
      <c r="AV1322" s="54">
        <v>23</v>
      </c>
      <c r="AW1322" s="29">
        <v>0.24138000000000001</v>
      </c>
    </row>
    <row r="1323" spans="1:49" x14ac:dyDescent="0.2">
      <c r="A1323" s="17" t="str">
        <f t="shared" si="29"/>
        <v>Oliver Wyman</v>
      </c>
      <c r="B1323" s="17" t="str">
        <f>IF(AND(OR(NOT(IsForecastDateRestricted),AND(D1323&gt;=StartDate,D1323&lt;=EndDate)),OR(NOT(IsTargetDateRestricted),AND(F1323&gt;=FirstTargetDate,F1323&lt;=EndTargetDate)),
OR(AND(Is1Week,E1323="1 wk ahead inc death"),AND(Is2Week,E1323="2 wk ahead inc death"),AND(Is3Week,E1323="3 wk ahead inc death"),AND(Is4Week,E1323="4 wk ahead inc death")),
OR(NOT(IsActiveModelsOnly),_xlfn.XLOOKUP(C1323,'Model Analyzer'!B$4:B$100,'Model Analyzer'!C$4:C$100))),EvalData!C1323,"NA")</f>
        <v>Oliver Wyman</v>
      </c>
      <c r="C1323" s="17" t="s">
        <v>26</v>
      </c>
      <c r="D1323" s="36" t="d">
        <v>2020-09-14</v>
      </c>
      <c r="E1323" s="17" t="s">
        <v>36</v>
      </c>
      <c r="F1323" s="36" t="d">
        <v>2020-09-26</v>
      </c>
      <c r="G1323" s="30">
        <v>-1713</v>
      </c>
      <c r="H1323" s="32">
        <v>-0.17</v>
      </c>
      <c r="I1323" s="28">
        <v>-0.15644</v>
      </c>
      <c r="J1323" s="28">
        <v>-0.18545</v>
      </c>
      <c r="K1323" s="29">
        <v>0.75</v>
      </c>
      <c r="L1323" s="30">
        <v>22</v>
      </c>
      <c r="M1323" s="29">
        <v>0.41666999999999998</v>
      </c>
      <c r="N1323" s="30">
        <v>51</v>
      </c>
      <c r="O1323" s="30">
        <v>8.0399999999999991</v>
      </c>
      <c r="P1323" s="30">
        <v>754.43</v>
      </c>
      <c r="Q1323" s="30">
        <v>41.65</v>
      </c>
      <c r="R1323" s="38">
        <v>0.22891</v>
      </c>
      <c r="S1323" s="32">
        <v>-0.13081000000000001</v>
      </c>
      <c r="T1323" s="29">
        <v>0.39734000000000003</v>
      </c>
      <c r="U1323" s="29">
        <v>-0.20172000000000001</v>
      </c>
      <c r="V1323" s="29">
        <v>0.50980000000000003</v>
      </c>
      <c r="W1323" s="29">
        <v>7.843E-2</v>
      </c>
      <c r="X1323" s="30">
        <v>72.760000000000005</v>
      </c>
      <c r="Y1323" s="29">
        <v>0.26948</v>
      </c>
      <c r="Z1323" s="29">
        <v>0.28717999999999999</v>
      </c>
      <c r="AA1323" s="29">
        <v>0.57599999999999996</v>
      </c>
      <c r="AB1323" s="30">
        <v>7</v>
      </c>
      <c r="AC1323" s="29">
        <v>0.81818000000000002</v>
      </c>
      <c r="AD1323" s="30">
        <v>51</v>
      </c>
      <c r="AE1323" s="29">
        <v>0.84314</v>
      </c>
      <c r="AF1323" s="33">
        <v>2.23</v>
      </c>
      <c r="AG1323" s="33">
        <v>2.9409999999999998</v>
      </c>
      <c r="AH1323" s="33">
        <v>4.8970000000000002</v>
      </c>
      <c r="AI1323" s="33">
        <v>9.9640000000000004</v>
      </c>
      <c r="AJ1323" s="33">
        <v>8.8930000000000007</v>
      </c>
      <c r="AK1323" s="34">
        <v>17.5</v>
      </c>
      <c r="AL1323" s="29">
        <v>0.27450999999999998</v>
      </c>
      <c r="AM1323" s="29">
        <v>0.19608</v>
      </c>
      <c r="AN1323" s="50">
        <v>23708</v>
      </c>
      <c r="AO1323" s="30">
        <v>137.19999999999999</v>
      </c>
      <c r="AP1323" s="29">
        <v>0.35588999999999998</v>
      </c>
      <c r="AQ1323" s="29">
        <v>0.74299000000000004</v>
      </c>
      <c r="AR1323" s="29">
        <v>0.39200000000000002</v>
      </c>
      <c r="AS1323" s="54">
        <v>12</v>
      </c>
      <c r="AT1323" s="29">
        <v>0.62068999999999996</v>
      </c>
      <c r="AU1323" s="29">
        <v>0.82145999999999997</v>
      </c>
      <c r="AV1323" s="54">
        <v>9</v>
      </c>
      <c r="AW1323" s="29">
        <v>0.72414000000000001</v>
      </c>
    </row>
    <row r="1324" spans="1:49" x14ac:dyDescent="0.2">
      <c r="A1324" s="17" t="str">
        <f t="shared" si="29"/>
        <v>PSI</v>
      </c>
      <c r="B1324" s="17" t="str">
        <f>IF(AND(OR(NOT(IsForecastDateRestricted),AND(D1324&gt;=StartDate,D1324&lt;=EndDate)),OR(NOT(IsTargetDateRestricted),AND(F1324&gt;=FirstTargetDate,F1324&lt;=EndTargetDate)),
OR(AND(Is1Week,E1324="1 wk ahead inc death"),AND(Is2Week,E1324="2 wk ahead inc death"),AND(Is3Week,E1324="3 wk ahead inc death"),AND(Is4Week,E1324="4 wk ahead inc death")),
OR(NOT(IsActiveModelsOnly),_xlfn.XLOOKUP(C1324,'Model Analyzer'!B$4:B$100,'Model Analyzer'!C$4:C$100))),EvalData!C1324,"NA")</f>
        <v>PSI</v>
      </c>
      <c r="C1324" s="17" t="s">
        <v>27</v>
      </c>
      <c r="D1324" s="36" t="d">
        <v>2020-09-14</v>
      </c>
      <c r="E1324" s="17" t="s">
        <v>36</v>
      </c>
      <c r="F1324" s="36" t="d">
        <v>2020-09-26</v>
      </c>
      <c r="G1324" s="30">
        <v>-2260</v>
      </c>
      <c r="H1324" s="32">
        <v>-0.23100000000000001</v>
      </c>
      <c r="I1324" s="28">
        <v>-0.20638999999999999</v>
      </c>
      <c r="J1324" s="28">
        <v>-0.26007000000000002</v>
      </c>
      <c r="K1324" s="29">
        <v>0.75</v>
      </c>
      <c r="L1324" s="30">
        <v>29</v>
      </c>
      <c r="M1324" s="29">
        <v>0.22222</v>
      </c>
      <c r="N1324" s="30">
        <v>51</v>
      </c>
      <c r="O1324" s="30">
        <v>28.5</v>
      </c>
      <c r="P1324" s="30">
        <v>1678.29</v>
      </c>
      <c r="Q1324" s="30">
        <v>67.709999999999994</v>
      </c>
      <c r="R1324" s="38">
        <v>0.35835</v>
      </c>
      <c r="S1324" s="32">
        <v>-0.24190999999999999</v>
      </c>
      <c r="T1324" s="29">
        <v>1.11134</v>
      </c>
      <c r="U1324" s="29">
        <v>-0.89568999999999999</v>
      </c>
      <c r="V1324" s="29">
        <v>0.31373000000000001</v>
      </c>
      <c r="W1324" s="29">
        <v>0.29411999999999999</v>
      </c>
      <c r="X1324" s="30">
        <v>119.08</v>
      </c>
      <c r="Y1324" s="29">
        <v>0.38446999999999998</v>
      </c>
      <c r="Z1324" s="29">
        <v>0.48</v>
      </c>
      <c r="AA1324" s="29">
        <v>0.112</v>
      </c>
      <c r="AB1324" s="30">
        <v>28</v>
      </c>
      <c r="AC1324" s="29">
        <v>0.18182000000000001</v>
      </c>
      <c r="AD1324" s="30">
        <v>51</v>
      </c>
      <c r="AE1324" s="29">
        <v>0.47059000000000001</v>
      </c>
      <c r="AF1324" s="33">
        <v>1.3149999999999999</v>
      </c>
      <c r="AG1324" s="33">
        <v>1.5229999999999999</v>
      </c>
      <c r="AH1324" s="33">
        <v>1.9490000000000001</v>
      </c>
      <c r="AI1324" s="33">
        <v>6.4829999999999997</v>
      </c>
      <c r="AJ1324" s="33">
        <v>4.875</v>
      </c>
      <c r="AK1324" s="34">
        <v>17.2</v>
      </c>
      <c r="AL1324" s="29">
        <v>3.9219999999999998E-2</v>
      </c>
      <c r="AM1324" s="29">
        <v>0.11765</v>
      </c>
      <c r="AN1324" s="50">
        <v>91465</v>
      </c>
      <c r="AO1324" s="30">
        <v>400.6</v>
      </c>
      <c r="AP1324" s="29">
        <v>0.58165</v>
      </c>
      <c r="AQ1324" s="29">
        <v>1</v>
      </c>
      <c r="AR1324" s="29">
        <v>0.33</v>
      </c>
      <c r="AS1324" s="54">
        <v>16</v>
      </c>
      <c r="AT1324" s="29">
        <v>0.48276000000000002</v>
      </c>
      <c r="AU1324" s="29">
        <v>0.49536000000000002</v>
      </c>
      <c r="AV1324" s="54">
        <v>22</v>
      </c>
      <c r="AW1324" s="29">
        <v>0.27585999999999999</v>
      </c>
    </row>
    <row r="1325" spans="1:49" x14ac:dyDescent="0.2">
      <c r="A1325" s="17" t="str">
        <f t="shared" si="29"/>
        <v>QJHong</v>
      </c>
      <c r="B1325" s="17" t="str">
        <f>IF(AND(OR(NOT(IsForecastDateRestricted),AND(D1325&gt;=StartDate,D1325&lt;=EndDate)),OR(NOT(IsTargetDateRestricted),AND(F1325&gt;=FirstTargetDate,F1325&lt;=EndTargetDate)),
OR(AND(Is1Week,E1325="1 wk ahead inc death"),AND(Is2Week,E1325="2 wk ahead inc death"),AND(Is3Week,E1325="3 wk ahead inc death"),AND(Is4Week,E1325="4 wk ahead inc death")),
OR(NOT(IsActiveModelsOnly),_xlfn.XLOOKUP(C1325,'Model Analyzer'!B$4:B$100,'Model Analyzer'!C$4:C$100))),EvalData!C1325,"NA")</f>
        <v>QJHong</v>
      </c>
      <c r="C1325" s="17" t="s">
        <v>28</v>
      </c>
      <c r="D1325" s="36" t="d">
        <v>2020-09-14</v>
      </c>
      <c r="E1325" s="17" t="s">
        <v>36</v>
      </c>
      <c r="F1325" s="36" t="d">
        <v>2020-09-26</v>
      </c>
      <c r="G1325" s="30">
        <v>-1634</v>
      </c>
      <c r="H1325" s="32">
        <v>-0.16200000000000001</v>
      </c>
      <c r="I1325" s="28">
        <v>-0.14921999999999999</v>
      </c>
      <c r="J1325" s="28">
        <v>-0.1754</v>
      </c>
      <c r="K1325" s="29">
        <v>0.75</v>
      </c>
      <c r="L1325" s="30">
        <v>19</v>
      </c>
      <c r="M1325" s="29">
        <v>0.5</v>
      </c>
      <c r="O1325" s="30"/>
      <c r="P1325" s="30"/>
      <c r="Q1325" s="30"/>
      <c r="R1325" s="38"/>
    </row>
    <row r="1326" spans="1:49" x14ac:dyDescent="0.2">
      <c r="A1326" s="17" t="str">
        <f t="shared" si="29"/>
        <v>RPI-UW</v>
      </c>
      <c r="B1326" s="17" t="str">
        <f>IF(AND(OR(NOT(IsForecastDateRestricted),AND(D1326&gt;=StartDate,D1326&lt;=EndDate)),OR(NOT(IsTargetDateRestricted),AND(F1326&gt;=FirstTargetDate,F1326&lt;=EndTargetDate)),
OR(AND(Is1Week,E1326="1 wk ahead inc death"),AND(Is2Week,E1326="2 wk ahead inc death"),AND(Is3Week,E1326="3 wk ahead inc death"),AND(Is4Week,E1326="4 wk ahead inc death")),
OR(NOT(IsActiveModelsOnly),_xlfn.XLOOKUP(C1326,'Model Analyzer'!B$4:B$100,'Model Analyzer'!C$4:C$100))),EvalData!C1326,"NA")</f>
        <v>RPI-UW</v>
      </c>
      <c r="C1326" s="17" t="s">
        <v>49</v>
      </c>
      <c r="D1326" s="36" t="d">
        <v>2020-09-14</v>
      </c>
      <c r="E1326" s="17" t="s">
        <v>36</v>
      </c>
      <c r="F1326" s="36" t="d">
        <v>2020-09-26</v>
      </c>
      <c r="G1326" s="30">
        <v>-215</v>
      </c>
      <c r="H1326" s="32">
        <v>-0.02</v>
      </c>
      <c r="I1326" s="28">
        <v>-1.9630000000000002E-2</v>
      </c>
      <c r="J1326" s="28">
        <v>-2.0029999999999999E-2</v>
      </c>
      <c r="K1326" s="29">
        <v>1</v>
      </c>
      <c r="L1326" s="30">
        <v>3</v>
      </c>
      <c r="M1326" s="29">
        <v>0.94443999999999995</v>
      </c>
      <c r="N1326" s="30">
        <v>31</v>
      </c>
      <c r="O1326" s="30">
        <v>7.84</v>
      </c>
      <c r="P1326" s="30">
        <v>837.27</v>
      </c>
      <c r="Q1326" s="30">
        <v>75.900000000000006</v>
      </c>
      <c r="R1326" s="38">
        <v>0.18531</v>
      </c>
      <c r="S1326" s="32">
        <v>-0.16062000000000001</v>
      </c>
      <c r="T1326" s="29">
        <v>0.53468000000000004</v>
      </c>
      <c r="U1326" s="29">
        <v>-0.35636000000000001</v>
      </c>
      <c r="V1326" s="29">
        <v>0.45161000000000001</v>
      </c>
      <c r="W1326" s="29">
        <v>0.12903000000000001</v>
      </c>
      <c r="X1326" s="30">
        <v>119.92</v>
      </c>
      <c r="Y1326" s="29">
        <v>0.27088000000000001</v>
      </c>
      <c r="Z1326" s="29">
        <v>0.31574000000000002</v>
      </c>
      <c r="AA1326" s="29">
        <v>0.26200000000000001</v>
      </c>
      <c r="AB1326" s="30">
        <v>19</v>
      </c>
      <c r="AC1326" s="29">
        <v>0.45455000000000001</v>
      </c>
      <c r="AD1326" s="30">
        <v>31</v>
      </c>
      <c r="AE1326" s="29">
        <v>0.87097000000000002</v>
      </c>
      <c r="AF1326" s="33">
        <v>2.4489999999999998</v>
      </c>
      <c r="AG1326" s="33">
        <v>2.7</v>
      </c>
      <c r="AH1326" s="33">
        <v>3.2290000000000001</v>
      </c>
      <c r="AI1326" s="33">
        <v>64.600999999999999</v>
      </c>
      <c r="AJ1326" s="33">
        <v>8.4209999999999994</v>
      </c>
      <c r="AK1326" s="34">
        <v>20</v>
      </c>
      <c r="AL1326" s="29">
        <v>0.16128999999999999</v>
      </c>
      <c r="AM1326" s="29">
        <v>0.12903000000000001</v>
      </c>
      <c r="AN1326" s="50">
        <v>16199</v>
      </c>
      <c r="AO1326" s="30">
        <v>89.2</v>
      </c>
      <c r="AP1326" s="29">
        <v>0.38084000000000001</v>
      </c>
      <c r="AQ1326" s="29">
        <v>0.79507000000000005</v>
      </c>
      <c r="AR1326" s="29">
        <v>0.372</v>
      </c>
      <c r="AS1326" s="54">
        <v>15</v>
      </c>
      <c r="AT1326" s="29">
        <v>0.51724000000000003</v>
      </c>
      <c r="AU1326" s="29">
        <v>0.53174999999999994</v>
      </c>
      <c r="AV1326" s="54">
        <v>19</v>
      </c>
      <c r="AW1326" s="29">
        <v>0.37930999999999998</v>
      </c>
    </row>
    <row r="1327" spans="1:49" x14ac:dyDescent="0.2">
      <c r="A1327" s="17" t="str">
        <f t="shared" si="29"/>
        <v>STH</v>
      </c>
      <c r="B1327" s="17" t="str">
        <f>IF(AND(OR(NOT(IsForecastDateRestricted),AND(D1327&gt;=StartDate,D1327&lt;=EndDate)),OR(NOT(IsTargetDateRestricted),AND(F1327&gt;=FirstTargetDate,F1327&lt;=EndTargetDate)),
OR(AND(Is1Week,E1327="1 wk ahead inc death"),AND(Is2Week,E1327="2 wk ahead inc death"),AND(Is3Week,E1327="3 wk ahead inc death"),AND(Is4Week,E1327="4 wk ahead inc death")),
OR(NOT(IsActiveModelsOnly),_xlfn.XLOOKUP(C1327,'Model Analyzer'!B$4:B$100,'Model Analyzer'!C$4:C$100))),EvalData!C1327,"NA")</f>
        <v>STH</v>
      </c>
      <c r="C1327" s="17" t="s">
        <v>42</v>
      </c>
      <c r="D1327" s="36" t="d">
        <v>2020-09-14</v>
      </c>
      <c r="E1327" s="17" t="s">
        <v>36</v>
      </c>
      <c r="F1327" s="36" t="d">
        <v>2020-09-26</v>
      </c>
      <c r="G1327" s="30">
        <v>-31</v>
      </c>
      <c r="H1327" s="32">
        <v>-3.0000000000000001E-3</v>
      </c>
      <c r="I1327" s="28">
        <v>-2.8300000000000001E-3</v>
      </c>
      <c r="J1327" s="28">
        <v>-2.8400000000000001E-3</v>
      </c>
      <c r="K1327" s="29">
        <v>1</v>
      </c>
      <c r="L1327" s="30">
        <v>1</v>
      </c>
      <c r="M1327" s="29">
        <v>1</v>
      </c>
      <c r="O1327" s="30"/>
      <c r="P1327" s="30"/>
      <c r="Q1327" s="30"/>
      <c r="R1327" s="38"/>
    </row>
    <row r="1328" spans="1:49" x14ac:dyDescent="0.2">
      <c r="A1328" s="17" t="str">
        <f t="shared" si="29"/>
        <v>TTU</v>
      </c>
      <c r="B1328" s="17" t="str">
        <f>IF(AND(OR(NOT(IsForecastDateRestricted),AND(D1328&gt;=StartDate,D1328&lt;=EndDate)),OR(NOT(IsTargetDateRestricted),AND(F1328&gt;=FirstTargetDate,F1328&lt;=EndTargetDate)),
OR(AND(Is1Week,E1328="1 wk ahead inc death"),AND(Is2Week,E1328="2 wk ahead inc death"),AND(Is3Week,E1328="3 wk ahead inc death"),AND(Is4Week,E1328="4 wk ahead inc death")),
OR(NOT(IsActiveModelsOnly),_xlfn.XLOOKUP(C1328,'Model Analyzer'!B$4:B$100,'Model Analyzer'!C$4:C$100))),EvalData!C1328,"NA")</f>
        <v>TTU</v>
      </c>
      <c r="C1328" s="17" t="s">
        <v>56</v>
      </c>
      <c r="D1328" s="36" t="d">
        <v>2020-09-14</v>
      </c>
      <c r="E1328" s="17" t="s">
        <v>36</v>
      </c>
      <c r="F1328" s="36" t="d">
        <v>2020-09-26</v>
      </c>
      <c r="G1328" s="30">
        <v>8658</v>
      </c>
      <c r="H1328" s="32">
        <v>0.58299999999999996</v>
      </c>
      <c r="I1328" s="28">
        <v>0.79068000000000005</v>
      </c>
      <c r="J1328" s="28">
        <v>0.79068000000000005</v>
      </c>
      <c r="K1328" s="29">
        <v>0</v>
      </c>
      <c r="L1328" s="30">
        <v>36</v>
      </c>
      <c r="M1328" s="29">
        <v>2.7779999999999999E-2</v>
      </c>
      <c r="N1328" s="30">
        <v>51</v>
      </c>
      <c r="O1328" s="30">
        <v>29.94</v>
      </c>
      <c r="P1328" s="30">
        <v>18188.84</v>
      </c>
      <c r="Q1328" s="30">
        <v>196.45</v>
      </c>
      <c r="R1328" s="38">
        <v>0.48491000000000001</v>
      </c>
      <c r="S1328" s="32">
        <v>0.44073000000000001</v>
      </c>
      <c r="T1328" s="29">
        <v>1.1015200000000001</v>
      </c>
      <c r="U1328" s="29">
        <v>0.82045000000000001</v>
      </c>
      <c r="V1328" s="29">
        <v>0.17646999999999999</v>
      </c>
      <c r="W1328" s="29">
        <v>0.43136999999999998</v>
      </c>
      <c r="X1328" s="30">
        <v>501.39</v>
      </c>
      <c r="Y1328" s="29">
        <v>1.0368599999999999</v>
      </c>
      <c r="Z1328" s="29">
        <v>0.57845000000000002</v>
      </c>
      <c r="AA1328" s="29">
        <v>1.4E-2</v>
      </c>
      <c r="AB1328" s="30">
        <v>33</v>
      </c>
      <c r="AC1328" s="29">
        <v>3.0300000000000001E-2</v>
      </c>
    </row>
    <row r="1329" spans="1:49" x14ac:dyDescent="0.2">
      <c r="A1329" s="17" t="str">
        <f t="shared" si="29"/>
        <v>UA</v>
      </c>
      <c r="B1329" s="17" t="str">
        <f>IF(AND(OR(NOT(IsForecastDateRestricted),AND(D1329&gt;=StartDate,D1329&lt;=EndDate)),OR(NOT(IsTargetDateRestricted),AND(F1329&gt;=FirstTargetDate,F1329&lt;=EndTargetDate)),
OR(AND(Is1Week,E1329="1 wk ahead inc death"),AND(Is2Week,E1329="2 wk ahead inc death"),AND(Is3Week,E1329="3 wk ahead inc death"),AND(Is4Week,E1329="4 wk ahead inc death")),
OR(NOT(IsActiveModelsOnly),_xlfn.XLOOKUP(C1329,'Model Analyzer'!B$4:B$100,'Model Analyzer'!C$4:C$100))),EvalData!C1329,"NA")</f>
        <v>UA</v>
      </c>
      <c r="C1329" s="17" t="s">
        <v>29</v>
      </c>
      <c r="D1329" s="36" t="d">
        <v>2020-09-14</v>
      </c>
      <c r="E1329" s="17" t="s">
        <v>36</v>
      </c>
      <c r="F1329" s="36" t="d">
        <v>2020-09-26</v>
      </c>
      <c r="G1329" s="30">
        <v>879</v>
      </c>
      <c r="H1329" s="32">
        <v>7.6999999999999999E-2</v>
      </c>
      <c r="I1329" s="28">
        <v>8.0269999999999994E-2</v>
      </c>
      <c r="J1329" s="28">
        <v>8.0269999999999994E-2</v>
      </c>
      <c r="K1329" s="29">
        <v>0.9</v>
      </c>
      <c r="L1329" s="30">
        <v>9</v>
      </c>
      <c r="M1329" s="29">
        <v>0.77778000000000003</v>
      </c>
      <c r="N1329" s="30">
        <v>51</v>
      </c>
      <c r="O1329" s="30">
        <v>13.32</v>
      </c>
      <c r="P1329" s="30">
        <v>2301.7199999999998</v>
      </c>
      <c r="Q1329" s="30">
        <v>78.349999999999994</v>
      </c>
      <c r="R1329" s="38">
        <v>0.30120000000000002</v>
      </c>
      <c r="S1329" s="32">
        <v>-7.671E-2</v>
      </c>
      <c r="T1329" s="29">
        <v>0.57399999999999995</v>
      </c>
      <c r="U1329" s="29">
        <v>-0.17274</v>
      </c>
      <c r="V1329" s="29">
        <v>0.39216000000000001</v>
      </c>
      <c r="W1329" s="29">
        <v>0.13725000000000001</v>
      </c>
      <c r="X1329" s="30">
        <v>188.45</v>
      </c>
      <c r="Y1329" s="29">
        <v>0.37025999999999998</v>
      </c>
      <c r="Z1329" s="29">
        <v>0.375</v>
      </c>
      <c r="AA1329" s="29">
        <v>0.33200000000000002</v>
      </c>
      <c r="AB1329" s="30">
        <v>18</v>
      </c>
      <c r="AC1329" s="29">
        <v>0.48485</v>
      </c>
      <c r="AD1329" s="30">
        <v>51</v>
      </c>
      <c r="AE1329" s="29">
        <v>0.76471</v>
      </c>
      <c r="AF1329" s="33">
        <v>1.5449999999999999</v>
      </c>
      <c r="AG1329" s="33">
        <v>1.865</v>
      </c>
      <c r="AH1329" s="33">
        <v>3.1669999999999998</v>
      </c>
      <c r="AI1329" s="33">
        <v>4.2389999999999999</v>
      </c>
      <c r="AJ1329" s="33">
        <v>5.444</v>
      </c>
      <c r="AK1329" s="34">
        <v>8.6669999999999998</v>
      </c>
      <c r="AL1329" s="29">
        <v>0.23529</v>
      </c>
      <c r="AM1329" s="29">
        <v>5.8819999999999997E-2</v>
      </c>
      <c r="AN1329" s="50">
        <v>40649</v>
      </c>
      <c r="AO1329" s="30">
        <v>172.9</v>
      </c>
      <c r="AP1329" s="29">
        <v>0.49623</v>
      </c>
      <c r="AQ1329" s="29">
        <v>1</v>
      </c>
      <c r="AR1329" s="29">
        <v>0.495</v>
      </c>
      <c r="AS1329" s="54">
        <v>6</v>
      </c>
      <c r="AT1329" s="29">
        <v>0.82759000000000005</v>
      </c>
      <c r="AU1329" s="29">
        <v>0.80495000000000005</v>
      </c>
      <c r="AV1329" s="54">
        <v>12</v>
      </c>
      <c r="AW1329" s="29">
        <v>0.62068999999999996</v>
      </c>
    </row>
    <row r="1330" spans="1:49" x14ac:dyDescent="0.2">
      <c r="A1330" s="17" t="str">
        <f t="shared" si="29"/>
        <v>UCLA</v>
      </c>
      <c r="B1330" s="17" t="str">
        <f>IF(AND(OR(NOT(IsForecastDateRestricted),AND(D1330&gt;=StartDate,D1330&lt;=EndDate)),OR(NOT(IsTargetDateRestricted),AND(F1330&gt;=FirstTargetDate,F1330&lt;=EndTargetDate)),
OR(AND(Is1Week,E1330="1 wk ahead inc death"),AND(Is2Week,E1330="2 wk ahead inc death"),AND(Is3Week,E1330="3 wk ahead inc death"),AND(Is4Week,E1330="4 wk ahead inc death")),
OR(NOT(IsActiveModelsOnly),_xlfn.XLOOKUP(C1330,'Model Analyzer'!B$4:B$100,'Model Analyzer'!C$4:C$100))),EvalData!C1330,"NA")</f>
        <v>UCLA</v>
      </c>
      <c r="C1330" s="17" t="s">
        <v>30</v>
      </c>
      <c r="D1330" s="36" t="d">
        <v>2020-09-14</v>
      </c>
      <c r="E1330" s="17" t="s">
        <v>36</v>
      </c>
      <c r="F1330" s="36" t="d">
        <v>2020-09-26</v>
      </c>
      <c r="G1330" s="30">
        <v>-1433</v>
      </c>
      <c r="H1330" s="32">
        <v>-0.14000000000000001</v>
      </c>
      <c r="I1330" s="28">
        <v>-0.13086999999999999</v>
      </c>
      <c r="J1330" s="28">
        <v>-0.15057000000000001</v>
      </c>
      <c r="K1330" s="29">
        <v>0.75</v>
      </c>
      <c r="L1330" s="30">
        <v>16</v>
      </c>
      <c r="M1330" s="29">
        <v>0.58333000000000002</v>
      </c>
      <c r="N1330" s="30">
        <v>51</v>
      </c>
      <c r="O1330" s="30">
        <v>23.09</v>
      </c>
      <c r="P1330" s="30">
        <v>1015.62</v>
      </c>
      <c r="Q1330" s="30">
        <v>42.69</v>
      </c>
      <c r="R1330" s="38">
        <v>0.23830000000000001</v>
      </c>
      <c r="S1330" s="32">
        <v>-0.10008</v>
      </c>
      <c r="T1330" s="29">
        <v>0.61004999999999998</v>
      </c>
      <c r="U1330" s="29">
        <v>-0.42485000000000001</v>
      </c>
      <c r="V1330" s="29">
        <v>0.43136999999999998</v>
      </c>
      <c r="W1330" s="29">
        <v>0.13725000000000001</v>
      </c>
      <c r="X1330" s="30">
        <v>76.45</v>
      </c>
      <c r="Y1330" s="29">
        <v>0.31006</v>
      </c>
      <c r="Z1330" s="29">
        <v>0.38135000000000002</v>
      </c>
      <c r="AA1330" s="29">
        <v>0.43099999999999999</v>
      </c>
      <c r="AB1330" s="30">
        <v>15</v>
      </c>
      <c r="AC1330" s="29">
        <v>0.57576000000000005</v>
      </c>
      <c r="AD1330" s="30">
        <v>51</v>
      </c>
      <c r="AE1330" s="29">
        <v>0.27450999999999998</v>
      </c>
      <c r="AF1330" s="33">
        <v>1.0920000000000001</v>
      </c>
      <c r="AG1330" s="33">
        <v>1.129</v>
      </c>
      <c r="AH1330" s="33">
        <v>1.1679999999999999</v>
      </c>
      <c r="AI1330" s="33">
        <v>2.8439999999999999</v>
      </c>
      <c r="AJ1330" s="33">
        <v>1.246</v>
      </c>
      <c r="AK1330" s="34">
        <v>3</v>
      </c>
      <c r="AL1330" s="29">
        <v>0</v>
      </c>
      <c r="AM1330" s="29">
        <v>1.9609999999999999E-2</v>
      </c>
      <c r="AN1330" s="50">
        <v>66672</v>
      </c>
      <c r="AO1330" s="30">
        <v>476.5</v>
      </c>
      <c r="AP1330" s="29">
        <v>0.83811999999999998</v>
      </c>
      <c r="AQ1330" s="29">
        <v>1</v>
      </c>
      <c r="AR1330" s="29">
        <v>0.26800000000000002</v>
      </c>
      <c r="AS1330" s="54">
        <v>20</v>
      </c>
      <c r="AT1330" s="29">
        <v>0.34483000000000003</v>
      </c>
      <c r="AU1330" s="29">
        <v>0.28895999999999999</v>
      </c>
      <c r="AV1330" s="54">
        <v>26</v>
      </c>
      <c r="AW1330" s="29">
        <v>0.13793</v>
      </c>
    </row>
    <row r="1331" spans="1:49" x14ac:dyDescent="0.2">
      <c r="A1331" s="17" t="str">
        <f t="shared" si="29"/>
        <v>UCM</v>
      </c>
      <c r="B1331" s="17" t="str">
        <f>IF(AND(OR(NOT(IsForecastDateRestricted),AND(D1331&gt;=StartDate,D1331&lt;=EndDate)),OR(NOT(IsTargetDateRestricted),AND(F1331&gt;=FirstTargetDate,F1331&lt;=EndTargetDate)),
OR(AND(Is1Week,E1331="1 wk ahead inc death"),AND(Is2Week,E1331="2 wk ahead inc death"),AND(Is3Week,E1331="3 wk ahead inc death"),AND(Is4Week,E1331="4 wk ahead inc death")),
OR(NOT(IsActiveModelsOnly),_xlfn.XLOOKUP(C1331,'Model Analyzer'!B$4:B$100,'Model Analyzer'!C$4:C$100))),EvalData!C1331,"NA")</f>
        <v>UCM</v>
      </c>
      <c r="C1331" s="17" t="s">
        <v>48</v>
      </c>
      <c r="D1331" s="36" t="d">
        <v>2020-09-14</v>
      </c>
      <c r="E1331" s="17" t="s">
        <v>36</v>
      </c>
      <c r="F1331" s="36" t="d">
        <v>2020-09-26</v>
      </c>
      <c r="G1331" s="30">
        <v>-2698</v>
      </c>
      <c r="H1331" s="32">
        <v>-0.28299999999999997</v>
      </c>
      <c r="I1331" s="28">
        <v>-0.24639</v>
      </c>
      <c r="J1331" s="28">
        <v>-0.32695000000000002</v>
      </c>
      <c r="K1331" s="29">
        <v>0</v>
      </c>
      <c r="L1331" s="30">
        <v>33</v>
      </c>
      <c r="M1331" s="29">
        <v>0.11111</v>
      </c>
      <c r="O1331" s="30"/>
      <c r="P1331" s="30"/>
      <c r="Q1331" s="30"/>
      <c r="R1331" s="38"/>
    </row>
    <row r="1332" spans="1:49" x14ac:dyDescent="0.2">
      <c r="A1332" s="17" t="str">
        <f t="shared" si="29"/>
        <v>UCSD-NEU</v>
      </c>
      <c r="B1332" s="17" t="str">
        <f>IF(AND(OR(NOT(IsForecastDateRestricted),AND(D1332&gt;=StartDate,D1332&lt;=EndDate)),OR(NOT(IsTargetDateRestricted),AND(F1332&gt;=FirstTargetDate,F1332&lt;=EndTargetDate)),
OR(AND(Is1Week,E1332="1 wk ahead inc death"),AND(Is2Week,E1332="2 wk ahead inc death"),AND(Is3Week,E1332="3 wk ahead inc death"),AND(Is4Week,E1332="4 wk ahead inc death")),
OR(NOT(IsActiveModelsOnly),_xlfn.XLOOKUP(C1332,'Model Analyzer'!B$4:B$100,'Model Analyzer'!C$4:C$100))),EvalData!C1332,"NA")</f>
        <v>UCSD-NEU</v>
      </c>
      <c r="C1332" s="17" t="s">
        <v>54</v>
      </c>
      <c r="D1332" s="36" t="d">
        <v>2020-09-14</v>
      </c>
      <c r="E1332" s="17" t="s">
        <v>36</v>
      </c>
      <c r="F1332" s="36" t="d">
        <v>2020-09-26</v>
      </c>
      <c r="G1332" s="30">
        <v>-1902</v>
      </c>
      <c r="H1332" s="32">
        <v>-0.191</v>
      </c>
      <c r="I1332" s="28">
        <v>-0.17369999999999999</v>
      </c>
      <c r="J1332" s="28">
        <v>-0.21021000000000001</v>
      </c>
      <c r="K1332" s="29">
        <v>0.75</v>
      </c>
      <c r="L1332" s="30">
        <v>26</v>
      </c>
      <c r="M1332" s="29">
        <v>0.30556</v>
      </c>
      <c r="N1332" s="30">
        <v>50</v>
      </c>
      <c r="O1332" s="30">
        <v>29.28</v>
      </c>
      <c r="P1332" s="30">
        <v>2295.4</v>
      </c>
      <c r="Q1332" s="30">
        <v>70.099999999999994</v>
      </c>
      <c r="R1332" s="38">
        <v>0.28916999999999998</v>
      </c>
      <c r="S1332" s="32">
        <v>-0.14363999999999999</v>
      </c>
      <c r="T1332" s="29">
        <v>1.2426999999999999</v>
      </c>
      <c r="U1332" s="29">
        <v>0.27809</v>
      </c>
      <c r="V1332" s="29">
        <v>0.32</v>
      </c>
      <c r="W1332" s="29">
        <v>0.2</v>
      </c>
      <c r="X1332" s="30">
        <v>127.53</v>
      </c>
      <c r="Y1332" s="29">
        <v>0.98421000000000003</v>
      </c>
      <c r="Z1332" s="29">
        <v>0.45101000000000002</v>
      </c>
      <c r="AA1332" s="29">
        <v>0.14699999999999999</v>
      </c>
      <c r="AB1332" s="30">
        <v>25</v>
      </c>
      <c r="AC1332" s="29">
        <v>0.27272999999999997</v>
      </c>
      <c r="AD1332" s="30">
        <v>50</v>
      </c>
      <c r="AE1332" s="29">
        <v>0.9</v>
      </c>
      <c r="AF1332" s="33">
        <v>2.46</v>
      </c>
      <c r="AG1332" s="33">
        <v>3.992</v>
      </c>
      <c r="AH1332" s="33">
        <v>47.851999999999997</v>
      </c>
      <c r="AI1332" s="33">
        <v>175.95500000000001</v>
      </c>
      <c r="AJ1332" s="33">
        <v>344</v>
      </c>
      <c r="AK1332" s="34">
        <v>401</v>
      </c>
      <c r="AL1332" s="29">
        <v>0.12</v>
      </c>
      <c r="AM1332" s="29">
        <v>0.54</v>
      </c>
      <c r="AN1332" s="50">
        <v>47000</v>
      </c>
      <c r="AO1332" s="30">
        <v>570.70000000000005</v>
      </c>
      <c r="AP1332" s="29">
        <v>0.20868</v>
      </c>
      <c r="AQ1332" s="29">
        <v>0.43564999999999998</v>
      </c>
      <c r="AR1332" s="29">
        <v>0.248</v>
      </c>
      <c r="AS1332" s="54">
        <v>22</v>
      </c>
      <c r="AT1332" s="29">
        <v>0.27585999999999999</v>
      </c>
      <c r="AU1332" s="29">
        <v>0.61655000000000004</v>
      </c>
      <c r="AV1332" s="54">
        <v>18</v>
      </c>
      <c r="AW1332" s="29">
        <v>0.41378999999999999</v>
      </c>
    </row>
    <row r="1333" spans="1:49" x14ac:dyDescent="0.2">
      <c r="A1333" s="17" t="str">
        <f t="shared" si="29"/>
        <v>UGA-CEID</v>
      </c>
      <c r="B1333" s="17" t="str">
        <f>IF(AND(OR(NOT(IsForecastDateRestricted),AND(D1333&gt;=StartDate,D1333&lt;=EndDate)),OR(NOT(IsTargetDateRestricted),AND(F1333&gt;=FirstTargetDate,F1333&lt;=EndTargetDate)),
OR(AND(Is1Week,E1333="1 wk ahead inc death"),AND(Is2Week,E1333="2 wk ahead inc death"),AND(Is3Week,E1333="3 wk ahead inc death"),AND(Is4Week,E1333="4 wk ahead inc death")),
OR(NOT(IsActiveModelsOnly),_xlfn.XLOOKUP(C1333,'Model Analyzer'!B$4:B$100,'Model Analyzer'!C$4:C$100))),EvalData!C1333,"NA")</f>
        <v>UGA-CEID</v>
      </c>
      <c r="C1333" s="17" t="s">
        <v>50</v>
      </c>
      <c r="D1333" s="36" t="d">
        <v>2020-09-14</v>
      </c>
      <c r="E1333" s="17" t="s">
        <v>36</v>
      </c>
      <c r="F1333" s="36" t="d">
        <v>2020-09-26</v>
      </c>
      <c r="G1333" s="30">
        <v>-650</v>
      </c>
      <c r="H1333" s="32">
        <v>-6.0999999999999999E-2</v>
      </c>
      <c r="I1333" s="28">
        <v>-5.9360000000000003E-2</v>
      </c>
      <c r="J1333" s="28">
        <v>-6.3109999999999999E-2</v>
      </c>
      <c r="K1333" s="29">
        <v>0.9</v>
      </c>
      <c r="L1333" s="30">
        <v>7</v>
      </c>
      <c r="M1333" s="29">
        <v>0.83333000000000002</v>
      </c>
      <c r="N1333" s="30">
        <v>51</v>
      </c>
      <c r="O1333" s="30">
        <v>13.88</v>
      </c>
      <c r="P1333" s="30">
        <v>1033.03</v>
      </c>
      <c r="Q1333" s="30">
        <v>44.8</v>
      </c>
      <c r="R1333" s="38">
        <v>0.22153999999999999</v>
      </c>
      <c r="S1333" s="32">
        <v>-9.4189999999999996E-2</v>
      </c>
      <c r="T1333" s="29">
        <v>0.56955999999999996</v>
      </c>
      <c r="U1333" s="29">
        <v>-0.33211000000000002</v>
      </c>
      <c r="V1333" s="29">
        <v>0.50980000000000003</v>
      </c>
      <c r="W1333" s="29">
        <v>0.15686</v>
      </c>
      <c r="X1333" s="30">
        <v>79.47</v>
      </c>
      <c r="Y1333" s="29">
        <v>0.30871999999999999</v>
      </c>
      <c r="Z1333" s="29">
        <v>0.34927000000000002</v>
      </c>
      <c r="AA1333" s="29">
        <v>0.51</v>
      </c>
      <c r="AB1333" s="30">
        <v>12</v>
      </c>
      <c r="AC1333" s="29">
        <v>0.66666999999999998</v>
      </c>
      <c r="AD1333" s="30">
        <v>51</v>
      </c>
      <c r="AE1333" s="29">
        <v>0.90195999999999998</v>
      </c>
      <c r="AF1333" s="33">
        <v>2.6669999999999998</v>
      </c>
      <c r="AG1333" s="33">
        <v>3.7440000000000002</v>
      </c>
      <c r="AH1333" s="33">
        <v>9.6189999999999998</v>
      </c>
      <c r="AI1333" s="33">
        <v>152.82300000000001</v>
      </c>
      <c r="AJ1333" s="33">
        <v>67</v>
      </c>
      <c r="AK1333" s="34">
        <v>546</v>
      </c>
      <c r="AL1333" s="29">
        <v>0.11765</v>
      </c>
      <c r="AM1333" s="29">
        <v>0.47059000000000001</v>
      </c>
      <c r="AN1333" s="50">
        <v>21387</v>
      </c>
      <c r="AO1333" s="30">
        <v>114</v>
      </c>
      <c r="AP1333" s="29">
        <v>0.25170999999999999</v>
      </c>
      <c r="AQ1333" s="29">
        <v>0.52549999999999997</v>
      </c>
      <c r="AR1333" s="29">
        <v>0.33</v>
      </c>
      <c r="AS1333" s="54">
        <v>16</v>
      </c>
      <c r="AT1333" s="29">
        <v>0.48276000000000002</v>
      </c>
      <c r="AU1333" s="29">
        <v>0.72428000000000003</v>
      </c>
      <c r="AV1333" s="54">
        <v>13</v>
      </c>
      <c r="AW1333" s="29">
        <v>0.58621000000000001</v>
      </c>
    </row>
    <row r="1334" spans="1:49" x14ac:dyDescent="0.2">
      <c r="A1334" s="17" t="str">
        <f t="shared" si="29"/>
        <v>UM</v>
      </c>
      <c r="B1334" s="17" t="str">
        <f>IF(AND(OR(NOT(IsForecastDateRestricted),AND(D1334&gt;=StartDate,D1334&lt;=EndDate)),OR(NOT(IsTargetDateRestricted),AND(F1334&gt;=FirstTargetDate,F1334&lt;=EndTargetDate)),
OR(AND(Is1Week,E1334="1 wk ahead inc death"),AND(Is2Week,E1334="2 wk ahead inc death"),AND(Is3Week,E1334="3 wk ahead inc death"),AND(Is4Week,E1334="4 wk ahead inc death")),
OR(NOT(IsActiveModelsOnly),_xlfn.XLOOKUP(C1334,'Model Analyzer'!B$4:B$100,'Model Analyzer'!C$4:C$100))),EvalData!C1334,"NA")</f>
        <v>UM</v>
      </c>
      <c r="C1334" s="17" t="s">
        <v>31</v>
      </c>
      <c r="D1334" s="36" t="d">
        <v>2020-09-14</v>
      </c>
      <c r="E1334" s="17" t="s">
        <v>36</v>
      </c>
      <c r="F1334" s="36" t="d">
        <v>2020-09-26</v>
      </c>
      <c r="G1334" s="30">
        <v>3629</v>
      </c>
      <c r="H1334" s="32">
        <v>0.28599999999999998</v>
      </c>
      <c r="I1334" s="28">
        <v>0.33141999999999999</v>
      </c>
      <c r="J1334" s="28">
        <v>0.33141999999999999</v>
      </c>
      <c r="K1334" s="29">
        <v>0</v>
      </c>
      <c r="L1334" s="30">
        <v>34</v>
      </c>
      <c r="M1334" s="29">
        <v>8.3330000000000001E-2</v>
      </c>
      <c r="N1334" s="30">
        <v>49</v>
      </c>
      <c r="O1334" s="30">
        <v>35.69</v>
      </c>
      <c r="P1334" s="30">
        <v>25055.41</v>
      </c>
      <c r="Q1334" s="30">
        <v>113.18</v>
      </c>
      <c r="R1334" s="38">
        <v>0.35349000000000003</v>
      </c>
      <c r="S1334" s="32">
        <v>0.12464</v>
      </c>
      <c r="T1334" s="29">
        <v>1.33447</v>
      </c>
      <c r="U1334" s="29">
        <v>0.73492999999999997</v>
      </c>
      <c r="V1334" s="29">
        <v>0.32652999999999999</v>
      </c>
      <c r="W1334" s="29">
        <v>0.34694000000000003</v>
      </c>
      <c r="X1334" s="30">
        <v>297.47000000000003</v>
      </c>
      <c r="Y1334" s="29">
        <v>1.18954</v>
      </c>
      <c r="Z1334" s="29">
        <v>0.55266000000000004</v>
      </c>
      <c r="AA1334" s="29">
        <v>8.2000000000000003E-2</v>
      </c>
      <c r="AB1334" s="30">
        <v>30</v>
      </c>
      <c r="AC1334" s="29">
        <v>0.12121</v>
      </c>
      <c r="AD1334" s="30">
        <v>49</v>
      </c>
      <c r="AE1334" s="29">
        <v>0.44897999999999999</v>
      </c>
      <c r="AF1334" s="33">
        <v>1.1200000000000001</v>
      </c>
      <c r="AG1334" s="33">
        <v>1.2889999999999999</v>
      </c>
      <c r="AH1334" s="33">
        <v>1.462</v>
      </c>
      <c r="AI1334" s="33">
        <v>2.718</v>
      </c>
      <c r="AJ1334" s="33">
        <v>3.25</v>
      </c>
      <c r="AK1334" s="34">
        <v>4.859</v>
      </c>
      <c r="AL1334" s="29">
        <v>4.0820000000000002E-2</v>
      </c>
      <c r="AM1334" s="29">
        <v>2.0410000000000001E-2</v>
      </c>
      <c r="AN1334" s="50">
        <v>79971</v>
      </c>
      <c r="AO1334" s="30">
        <v>654.6</v>
      </c>
      <c r="AP1334" s="29">
        <v>0.67972999999999995</v>
      </c>
      <c r="AQ1334" s="29">
        <v>1</v>
      </c>
      <c r="AR1334" s="29">
        <v>0.39200000000000002</v>
      </c>
      <c r="AS1334" s="54">
        <v>12</v>
      </c>
      <c r="AT1334" s="29">
        <v>0.62068999999999996</v>
      </c>
      <c r="AU1334" s="29">
        <v>0.45407999999999998</v>
      </c>
      <c r="AV1334" s="54">
        <v>23</v>
      </c>
      <c r="AW1334" s="29">
        <v>0.24138000000000001</v>
      </c>
    </row>
    <row r="1335" spans="1:49" x14ac:dyDescent="0.2">
      <c r="A1335" s="17" t="str">
        <f t="shared" si="29"/>
        <v>UMass-MB</v>
      </c>
      <c r="B1335" s="17" t="str">
        <f>IF(AND(OR(NOT(IsForecastDateRestricted),AND(D1335&gt;=StartDate,D1335&lt;=EndDate)),OR(NOT(IsTargetDateRestricted),AND(F1335&gt;=FirstTargetDate,F1335&lt;=EndTargetDate)),
OR(AND(Is1Week,E1335="1 wk ahead inc death"),AND(Is2Week,E1335="2 wk ahead inc death"),AND(Is3Week,E1335="3 wk ahead inc death"),AND(Is4Week,E1335="4 wk ahead inc death")),
OR(NOT(IsActiveModelsOnly),_xlfn.XLOOKUP(C1335,'Model Analyzer'!B$4:B$100,'Model Analyzer'!C$4:C$100))),EvalData!C1335,"NA")</f>
        <v>UMass-MB</v>
      </c>
      <c r="C1335" s="17" t="s">
        <v>32</v>
      </c>
      <c r="D1335" s="36" t="d">
        <v>2020-09-14</v>
      </c>
      <c r="E1335" s="17" t="s">
        <v>36</v>
      </c>
      <c r="F1335" s="36" t="d">
        <v>2020-09-26</v>
      </c>
      <c r="G1335" s="30">
        <v>-1364</v>
      </c>
      <c r="H1335" s="32">
        <v>-0.13300000000000001</v>
      </c>
      <c r="I1335" s="28">
        <v>-0.12457</v>
      </c>
      <c r="J1335" s="28">
        <v>-0.14229</v>
      </c>
      <c r="K1335" s="29">
        <v>0.75</v>
      </c>
      <c r="L1335" s="30">
        <v>14</v>
      </c>
      <c r="M1335" s="29">
        <v>0.63888999999999996</v>
      </c>
      <c r="N1335" s="30">
        <v>51</v>
      </c>
      <c r="O1335" s="30">
        <v>7.79</v>
      </c>
      <c r="P1335" s="30">
        <v>782.79</v>
      </c>
      <c r="Q1335" s="30">
        <v>43.86</v>
      </c>
      <c r="R1335" s="38">
        <v>0.24066000000000001</v>
      </c>
      <c r="S1335" s="32">
        <v>-0.12222</v>
      </c>
      <c r="T1335" s="29">
        <v>0.38945000000000002</v>
      </c>
      <c r="U1335" s="29">
        <v>-0.21424000000000001</v>
      </c>
      <c r="V1335" s="29">
        <v>0.50980000000000003</v>
      </c>
      <c r="W1335" s="29">
        <v>9.8040000000000002E-2</v>
      </c>
      <c r="X1335" s="30">
        <v>77.2</v>
      </c>
      <c r="Y1335" s="29">
        <v>0.26262000000000002</v>
      </c>
      <c r="Z1335" s="29">
        <v>0.28338999999999998</v>
      </c>
      <c r="AA1335" s="29">
        <v>0.56100000000000005</v>
      </c>
      <c r="AB1335" s="30">
        <v>9</v>
      </c>
      <c r="AC1335" s="29">
        <v>0.75758000000000003</v>
      </c>
      <c r="AD1335" s="30">
        <v>51</v>
      </c>
      <c r="AE1335" s="29">
        <v>0.92157</v>
      </c>
      <c r="AF1335" s="33">
        <v>2.8959999999999999</v>
      </c>
      <c r="AG1335" s="33">
        <v>3.331</v>
      </c>
      <c r="AH1335" s="33">
        <v>4.1879999999999997</v>
      </c>
      <c r="AI1335" s="33">
        <v>7.2</v>
      </c>
      <c r="AJ1335" s="33">
        <v>5.5739999999999998</v>
      </c>
      <c r="AK1335" s="34">
        <v>17.5</v>
      </c>
      <c r="AL1335" s="29">
        <v>0.25490000000000002</v>
      </c>
      <c r="AM1335" s="29">
        <v>0.11765</v>
      </c>
      <c r="AN1335" s="50">
        <v>22581</v>
      </c>
      <c r="AO1335" s="30">
        <v>118.6</v>
      </c>
      <c r="AP1335" s="29">
        <v>0.36247000000000001</v>
      </c>
      <c r="AQ1335" s="29">
        <v>0.75671999999999995</v>
      </c>
      <c r="AR1335" s="29">
        <v>0.57799999999999996</v>
      </c>
      <c r="AS1335" s="54">
        <v>3</v>
      </c>
      <c r="AT1335" s="29">
        <v>0.93103000000000002</v>
      </c>
      <c r="AU1335" s="29">
        <v>0.91088999999999998</v>
      </c>
      <c r="AV1335" s="54">
        <v>3</v>
      </c>
      <c r="AW1335" s="29">
        <v>0.93103000000000002</v>
      </c>
    </row>
    <row r="1336" spans="1:49" x14ac:dyDescent="0.2">
      <c r="A1336" s="17" t="str">
        <f t="shared" si="29"/>
        <v>USC</v>
      </c>
      <c r="B1336" s="17" t="str">
        <f>IF(AND(OR(NOT(IsForecastDateRestricted),AND(D1336&gt;=StartDate,D1336&lt;=EndDate)),OR(NOT(IsTargetDateRestricted),AND(F1336&gt;=FirstTargetDate,F1336&lt;=EndTargetDate)),
OR(AND(Is1Week,E1336="1 wk ahead inc death"),AND(Is2Week,E1336="2 wk ahead inc death"),AND(Is3Week,E1336="3 wk ahead inc death"),AND(Is4Week,E1336="4 wk ahead inc death")),
OR(NOT(IsActiveModelsOnly),_xlfn.XLOOKUP(C1336,'Model Analyzer'!B$4:B$100,'Model Analyzer'!C$4:C$100))),EvalData!C1336,"NA")</f>
        <v>USC</v>
      </c>
      <c r="C1336" s="17" t="s">
        <v>33</v>
      </c>
      <c r="D1336" s="36" t="d">
        <v>2020-09-14</v>
      </c>
      <c r="E1336" s="17" t="s">
        <v>36</v>
      </c>
      <c r="F1336" s="36" t="d">
        <v>2020-09-26</v>
      </c>
      <c r="G1336" s="30">
        <v>-1399</v>
      </c>
      <c r="H1336" s="32">
        <v>-0.13700000000000001</v>
      </c>
      <c r="I1336" s="28">
        <v>-0.12776000000000001</v>
      </c>
      <c r="J1336" s="28">
        <v>-0.14648</v>
      </c>
      <c r="K1336" s="29">
        <v>0.75</v>
      </c>
      <c r="L1336" s="30">
        <v>15</v>
      </c>
      <c r="M1336" s="29">
        <v>0.61111000000000004</v>
      </c>
      <c r="N1336" s="30">
        <v>51</v>
      </c>
      <c r="O1336" s="30">
        <v>11.79</v>
      </c>
      <c r="P1336" s="30">
        <v>803.52</v>
      </c>
      <c r="Q1336" s="30">
        <v>44.49</v>
      </c>
      <c r="R1336" s="38">
        <v>0.24346999999999999</v>
      </c>
      <c r="S1336" s="32">
        <v>-0.16303999999999999</v>
      </c>
      <c r="T1336" s="29">
        <v>0.53388000000000002</v>
      </c>
      <c r="U1336" s="29">
        <v>-0.29955999999999999</v>
      </c>
      <c r="V1336" s="29">
        <v>0.39216000000000001</v>
      </c>
      <c r="W1336" s="29">
        <v>0.11765</v>
      </c>
      <c r="X1336" s="30">
        <v>72.53</v>
      </c>
      <c r="Y1336" s="29">
        <v>0.30160999999999999</v>
      </c>
      <c r="Z1336" s="29">
        <v>0.32945000000000002</v>
      </c>
      <c r="AA1336" s="29">
        <v>0.47699999999999998</v>
      </c>
      <c r="AB1336" s="30">
        <v>13</v>
      </c>
      <c r="AC1336" s="29">
        <v>0.63636000000000004</v>
      </c>
    </row>
    <row r="1337" spans="1:49" x14ac:dyDescent="0.2">
      <c r="A1337" s="17" t="str">
        <f t="shared" si="29"/>
        <v>UT</v>
      </c>
      <c r="B1337" s="17" t="str">
        <f>IF(AND(OR(NOT(IsForecastDateRestricted),AND(D1337&gt;=StartDate,D1337&lt;=EndDate)),OR(NOT(IsTargetDateRestricted),AND(F1337&gt;=FirstTargetDate,F1337&lt;=EndTargetDate)),
OR(AND(Is1Week,E1337="1 wk ahead inc death"),AND(Is2Week,E1337="2 wk ahead inc death"),AND(Is3Week,E1337="3 wk ahead inc death"),AND(Is4Week,E1337="4 wk ahead inc death")),
OR(NOT(IsActiveModelsOnly),_xlfn.XLOOKUP(C1337,'Model Analyzer'!B$4:B$100,'Model Analyzer'!C$4:C$100))),EvalData!C1337,"NA")</f>
        <v>UT</v>
      </c>
      <c r="C1337" s="17" t="s">
        <v>34</v>
      </c>
      <c r="D1337" s="36" t="d">
        <v>2020-09-14</v>
      </c>
      <c r="E1337" s="17" t="s">
        <v>36</v>
      </c>
      <c r="F1337" s="36" t="d">
        <v>2020-09-26</v>
      </c>
      <c r="G1337" s="30">
        <v>228</v>
      </c>
      <c r="H1337" s="32">
        <v>2.1000000000000001E-2</v>
      </c>
      <c r="I1337" s="28">
        <v>2.0820000000000002E-2</v>
      </c>
      <c r="J1337" s="28">
        <v>2.0820000000000002E-2</v>
      </c>
      <c r="K1337" s="29">
        <v>1</v>
      </c>
      <c r="L1337" s="30">
        <v>4</v>
      </c>
      <c r="M1337" s="29">
        <v>0.91666999999999998</v>
      </c>
      <c r="N1337" s="30">
        <v>51</v>
      </c>
      <c r="O1337" s="30">
        <v>29.65</v>
      </c>
      <c r="P1337" s="30">
        <v>4143.38</v>
      </c>
      <c r="Q1337" s="30">
        <v>110.39</v>
      </c>
      <c r="R1337" s="38">
        <v>0.40627000000000002</v>
      </c>
      <c r="S1337" s="32">
        <v>7.356E-2</v>
      </c>
      <c r="T1337" s="29">
        <v>0.84094999999999998</v>
      </c>
      <c r="U1337" s="29">
        <v>0.10364</v>
      </c>
      <c r="V1337" s="29">
        <v>0.27450999999999998</v>
      </c>
      <c r="W1337" s="29">
        <v>0.29411999999999999</v>
      </c>
      <c r="X1337" s="30">
        <v>214.76</v>
      </c>
      <c r="Y1337" s="29">
        <v>0.65863000000000005</v>
      </c>
      <c r="Z1337" s="29">
        <v>0.55323</v>
      </c>
      <c r="AA1337" s="29">
        <v>0.106</v>
      </c>
      <c r="AB1337" s="30">
        <v>29</v>
      </c>
      <c r="AC1337" s="29">
        <v>0.15151999999999999</v>
      </c>
      <c r="AD1337" s="30">
        <v>51</v>
      </c>
      <c r="AE1337" s="29">
        <v>0.64705999999999997</v>
      </c>
      <c r="AF1337" s="33">
        <v>1.83</v>
      </c>
      <c r="AG1337" s="33">
        <v>2.4209999999999998</v>
      </c>
      <c r="AH1337" s="33">
        <v>4.5289999999999999</v>
      </c>
      <c r="AI1337" s="33">
        <v>12.286</v>
      </c>
      <c r="AJ1337" s="33">
        <v>7.5490000000000004</v>
      </c>
      <c r="AK1337" s="34">
        <v>26</v>
      </c>
      <c r="AL1337" s="29">
        <v>0.25490000000000002</v>
      </c>
      <c r="AM1337" s="29">
        <v>0.19608</v>
      </c>
      <c r="AN1337" s="50">
        <v>94682</v>
      </c>
      <c r="AO1337" s="30">
        <v>576.1</v>
      </c>
      <c r="AP1337" s="29">
        <v>0.39638000000000001</v>
      </c>
      <c r="AQ1337" s="29">
        <v>0.82752000000000003</v>
      </c>
      <c r="AR1337" s="29">
        <v>0.20599999999999999</v>
      </c>
      <c r="AS1337" s="54">
        <v>23</v>
      </c>
      <c r="AT1337" s="29">
        <v>0.24138000000000001</v>
      </c>
      <c r="AU1337" s="29">
        <v>0.65137</v>
      </c>
      <c r="AV1337" s="54">
        <v>15</v>
      </c>
      <c r="AW1337" s="29">
        <v>0.51724000000000003</v>
      </c>
    </row>
    <row r="1338" spans="1:49" x14ac:dyDescent="0.2">
      <c r="A1338" s="17" t="str">
        <f t="shared" si="29"/>
        <v>YYG</v>
      </c>
      <c r="B1338" s="17" t="str">
        <f>IF(AND(OR(NOT(IsForecastDateRestricted),AND(D1338&gt;=StartDate,D1338&lt;=EndDate)),OR(NOT(IsTargetDateRestricted),AND(F1338&gt;=FirstTargetDate,F1338&lt;=EndTargetDate)),
OR(AND(Is1Week,E1338="1 wk ahead inc death"),AND(Is2Week,E1338="2 wk ahead inc death"),AND(Is3Week,E1338="3 wk ahead inc death"),AND(Is4Week,E1338="4 wk ahead inc death")),
OR(NOT(IsActiveModelsOnly),_xlfn.XLOOKUP(C1338,'Model Analyzer'!B$4:B$100,'Model Analyzer'!C$4:C$100))),EvalData!C1338,"NA")</f>
        <v>YYG</v>
      </c>
      <c r="C1338" s="17" t="s">
        <v>35</v>
      </c>
      <c r="D1338" s="36" t="d">
        <v>2020-09-14</v>
      </c>
      <c r="E1338" s="17" t="s">
        <v>36</v>
      </c>
      <c r="F1338" s="36" t="d">
        <v>2020-09-26</v>
      </c>
      <c r="G1338" s="30">
        <v>-1956</v>
      </c>
      <c r="H1338" s="32">
        <v>-0.19700000000000001</v>
      </c>
      <c r="I1338" s="28">
        <v>-0.17863000000000001</v>
      </c>
      <c r="J1338" s="28">
        <v>-0.21748000000000001</v>
      </c>
      <c r="K1338" s="29">
        <v>0.75</v>
      </c>
      <c r="L1338" s="30">
        <v>27</v>
      </c>
      <c r="M1338" s="29">
        <v>0.27778000000000003</v>
      </c>
      <c r="N1338" s="30">
        <v>51</v>
      </c>
      <c r="O1338" s="30">
        <v>10.28</v>
      </c>
      <c r="P1338" s="30">
        <v>888.18</v>
      </c>
      <c r="Q1338" s="30">
        <v>44.51</v>
      </c>
      <c r="R1338" s="38">
        <v>0.17405999999999999</v>
      </c>
      <c r="S1338" s="32">
        <v>-0.14707999999999999</v>
      </c>
      <c r="T1338" s="29">
        <v>0.45785999999999999</v>
      </c>
      <c r="U1338" s="29">
        <v>-0.18575</v>
      </c>
      <c r="V1338" s="29">
        <v>0.54901999999999995</v>
      </c>
      <c r="W1338" s="29">
        <v>0.13725000000000001</v>
      </c>
      <c r="X1338" s="30">
        <v>88.94</v>
      </c>
      <c r="Y1338" s="29">
        <v>0.33389000000000002</v>
      </c>
      <c r="Z1338" s="29">
        <v>0.32292999999999999</v>
      </c>
      <c r="AA1338" s="29">
        <v>0.56299999999999994</v>
      </c>
      <c r="AB1338" s="30">
        <v>8</v>
      </c>
      <c r="AC1338" s="29">
        <v>0.78788000000000002</v>
      </c>
      <c r="AD1338" s="30">
        <v>51</v>
      </c>
      <c r="AE1338" s="29">
        <v>0.88234999999999997</v>
      </c>
      <c r="AF1338" s="33">
        <v>2.5880000000000001</v>
      </c>
      <c r="AG1338" s="33">
        <v>2.8439999999999999</v>
      </c>
      <c r="AH1338" s="33">
        <v>4</v>
      </c>
      <c r="AI1338" s="33">
        <v>22.096</v>
      </c>
      <c r="AJ1338" s="33">
        <v>18.832999999999998</v>
      </c>
      <c r="AK1338" s="34">
        <v>53.429000000000002</v>
      </c>
      <c r="AL1338" s="29">
        <v>9.8040000000000002E-2</v>
      </c>
      <c r="AM1338" s="29">
        <v>0.35293999999999998</v>
      </c>
      <c r="AN1338" s="50">
        <v>23198</v>
      </c>
      <c r="AO1338" s="30">
        <v>137.19999999999999</v>
      </c>
      <c r="AP1338" s="29">
        <v>0.32566000000000001</v>
      </c>
      <c r="AQ1338" s="29">
        <v>0.67986999999999997</v>
      </c>
      <c r="AR1338" s="29">
        <v>0.45400000000000001</v>
      </c>
      <c r="AS1338" s="54">
        <v>9</v>
      </c>
      <c r="AT1338" s="29">
        <v>0.72414000000000001</v>
      </c>
      <c r="AU1338" s="29">
        <v>0.82630999999999999</v>
      </c>
      <c r="AV1338" s="54">
        <v>8</v>
      </c>
      <c r="AW1338" s="29">
        <v>0.75861999999999996</v>
      </c>
    </row>
    <row r="1339" spans="1:49" x14ac:dyDescent="0.2">
      <c r="A1339" s="17" t="str">
        <f t="shared" si="29"/>
        <v>Baseline</v>
      </c>
      <c r="B1339" s="17" t="str">
        <f>IF(AND(OR(NOT(IsForecastDateRestricted),AND(D1339&gt;=StartDate,D1339&lt;=EndDate)),OR(NOT(IsTargetDateRestricted),AND(F1339&gt;=FirstTargetDate,F1339&lt;=EndTargetDate)),
OR(AND(Is1Week,E1339="1 wk ahead inc death"),AND(Is2Week,E1339="2 wk ahead inc death"),AND(Is3Week,E1339="3 wk ahead inc death"),AND(Is4Week,E1339="4 wk ahead inc death")),
OR(NOT(IsActiveModelsOnly),_xlfn.XLOOKUP(C1339,'Model Analyzer'!B$4:B$100,'Model Analyzer'!C$4:C$100))),EvalData!C1339,"NA")</f>
        <v>Baseline</v>
      </c>
      <c r="C1339" s="17" t="s">
        <v>12</v>
      </c>
      <c r="D1339" s="36" t="d">
        <v>2020-09-14</v>
      </c>
      <c r="E1339" s="17" t="s">
        <v>37</v>
      </c>
      <c r="F1339" s="36" t="d">
        <v>2020-10-03</v>
      </c>
      <c r="G1339" s="30">
        <v>791</v>
      </c>
      <c r="H1339" s="32">
        <v>4.9000000000000002E-2</v>
      </c>
      <c r="I1339" s="28">
        <v>4.9860000000000002E-2</v>
      </c>
      <c r="J1339" s="28">
        <v>4.9860000000000002E-2</v>
      </c>
      <c r="K1339" s="29">
        <v>1</v>
      </c>
      <c r="L1339" s="30">
        <v>7</v>
      </c>
      <c r="M1339" s="29">
        <v>0.83333000000000002</v>
      </c>
      <c r="N1339" s="30">
        <v>51</v>
      </c>
      <c r="O1339" s="30">
        <v>6.31</v>
      </c>
      <c r="P1339" s="30">
        <v>1135.5999999999999</v>
      </c>
      <c r="Q1339" s="30">
        <v>71.39</v>
      </c>
      <c r="R1339" s="38">
        <v>0.19958000000000001</v>
      </c>
      <c r="S1339" s="32">
        <v>-5.5059999999999998E-2</v>
      </c>
      <c r="T1339" s="29">
        <v>0.34849000000000002</v>
      </c>
      <c r="U1339" s="29">
        <v>-0.15379000000000001</v>
      </c>
      <c r="V1339" s="29">
        <v>0.45097999999999999</v>
      </c>
      <c r="W1339" s="29">
        <v>7.843E-2</v>
      </c>
      <c r="X1339" s="30">
        <v>134.28</v>
      </c>
      <c r="Y1339" s="29">
        <v>0.24052999999999999</v>
      </c>
      <c r="Z1339" s="29">
        <v>0.26362999999999998</v>
      </c>
      <c r="AA1339" s="29">
        <v>0.753</v>
      </c>
      <c r="AB1339" s="30">
        <v>3</v>
      </c>
      <c r="AC1339" s="29">
        <v>0.93938999999999995</v>
      </c>
      <c r="AD1339" s="30">
        <v>51</v>
      </c>
      <c r="AE1339" s="29">
        <v>0.92157</v>
      </c>
      <c r="AF1339" s="33">
        <v>3.75</v>
      </c>
      <c r="AG1339" s="33">
        <v>3.94</v>
      </c>
      <c r="AH1339" s="33">
        <v>3.9830000000000001</v>
      </c>
      <c r="AI1339" s="33">
        <v>3.847</v>
      </c>
      <c r="AJ1339" s="33">
        <v>4</v>
      </c>
      <c r="AK1339" s="34">
        <v>4.024</v>
      </c>
      <c r="AL1339" s="29">
        <v>0</v>
      </c>
      <c r="AM1339" s="29">
        <v>0</v>
      </c>
      <c r="AN1339" s="50">
        <v>30036</v>
      </c>
      <c r="AO1339" s="30">
        <v>103.5</v>
      </c>
      <c r="AP1339" s="29">
        <v>0.41870000000000002</v>
      </c>
      <c r="AQ1339" s="29">
        <v>0.87411000000000005</v>
      </c>
      <c r="AR1339" s="29">
        <v>0.97</v>
      </c>
      <c r="AS1339" s="54">
        <v>1</v>
      </c>
      <c r="AT1339" s="29">
        <v>1</v>
      </c>
      <c r="AU1339" s="29">
        <v>0.95421999999999996</v>
      </c>
      <c r="AV1339" s="54">
        <v>1</v>
      </c>
      <c r="AW1339" s="29">
        <v>1</v>
      </c>
    </row>
    <row r="1340" spans="1:49" x14ac:dyDescent="0.2">
      <c r="A1340" s="17" t="str">
        <f t="shared" si="29"/>
        <v>CMU</v>
      </c>
      <c r="B1340" s="17" t="str">
        <f>IF(AND(OR(NOT(IsForecastDateRestricted),AND(D1340&gt;=StartDate,D1340&lt;=EndDate)),OR(NOT(IsTargetDateRestricted),AND(F1340&gt;=FirstTargetDate,F1340&lt;=EndTargetDate)),
OR(AND(Is1Week,E1340="1 wk ahead inc death"),AND(Is2Week,E1340="2 wk ahead inc death"),AND(Is3Week,E1340="3 wk ahead inc death"),AND(Is4Week,E1340="4 wk ahead inc death")),
OR(NOT(IsActiveModelsOnly),_xlfn.XLOOKUP(C1340,'Model Analyzer'!B$4:B$100,'Model Analyzer'!C$4:C$100))),EvalData!C1340,"NA")</f>
        <v>CMU</v>
      </c>
      <c r="C1340" s="17" t="s">
        <v>43</v>
      </c>
      <c r="D1340" s="36" t="d">
        <v>2020-09-14</v>
      </c>
      <c r="E1340" s="17" t="s">
        <v>37</v>
      </c>
      <c r="F1340" s="36" t="d">
        <v>2020-10-03</v>
      </c>
      <c r="G1340" s="30"/>
      <c r="H1340" s="32"/>
      <c r="N1340" s="30">
        <v>49</v>
      </c>
      <c r="O1340" s="30">
        <v>8.9700000000000006</v>
      </c>
      <c r="P1340" s="30">
        <v>1193.31</v>
      </c>
      <c r="Q1340" s="30">
        <v>65.760000000000005</v>
      </c>
      <c r="R1340" s="38">
        <v>0.22755</v>
      </c>
      <c r="S1340" s="32">
        <v>-0.22900999999999999</v>
      </c>
      <c r="T1340" s="29">
        <v>0.44041000000000002</v>
      </c>
      <c r="U1340" s="29">
        <v>-0.40883000000000003</v>
      </c>
      <c r="V1340" s="29">
        <v>0.46938999999999997</v>
      </c>
      <c r="W1340" s="29">
        <v>0.12245</v>
      </c>
      <c r="X1340" s="30">
        <v>105.9</v>
      </c>
      <c r="Y1340" s="29">
        <v>0.25056</v>
      </c>
      <c r="Z1340" s="29">
        <v>0.3105</v>
      </c>
      <c r="AA1340" s="29">
        <v>0.54</v>
      </c>
      <c r="AB1340" s="30">
        <v>16</v>
      </c>
      <c r="AC1340" s="29">
        <v>0.54544999999999999</v>
      </c>
      <c r="AD1340" s="30">
        <v>49</v>
      </c>
      <c r="AE1340" s="29">
        <v>0.79591999999999996</v>
      </c>
      <c r="AF1340" s="33">
        <v>2.2149999999999999</v>
      </c>
      <c r="AG1340" s="33">
        <v>2.8029999999999999</v>
      </c>
      <c r="AH1340" s="33">
        <v>4.444</v>
      </c>
      <c r="AI1340" s="33">
        <v>66.433999999999997</v>
      </c>
      <c r="AJ1340" s="33">
        <v>14</v>
      </c>
      <c r="AK1340" s="34">
        <v>72.75</v>
      </c>
      <c r="AL1340" s="29">
        <v>0.10204000000000001</v>
      </c>
      <c r="AM1340" s="29">
        <v>0.30612</v>
      </c>
      <c r="AN1340" s="50">
        <v>37601</v>
      </c>
      <c r="AO1340" s="30">
        <v>136.5</v>
      </c>
      <c r="AP1340" s="29">
        <v>0.33972999999999998</v>
      </c>
      <c r="AQ1340" s="29">
        <v>0.70926</v>
      </c>
      <c r="AR1340" s="29">
        <v>0.39200000000000002</v>
      </c>
      <c r="AS1340" s="54">
        <v>8</v>
      </c>
      <c r="AT1340" s="29">
        <v>0.75861999999999996</v>
      </c>
      <c r="AU1340" s="29">
        <v>0.72374000000000005</v>
      </c>
      <c r="AV1340" s="54">
        <v>12</v>
      </c>
      <c r="AW1340" s="29">
        <v>0.62068999999999996</v>
      </c>
    </row>
    <row r="1341" spans="1:49" x14ac:dyDescent="0.2">
      <c r="A1341" s="17" t="str">
        <f t="shared" si="29"/>
        <v>Columbia</v>
      </c>
      <c r="B1341" s="17" t="str">
        <f>IF(AND(OR(NOT(IsForecastDateRestricted),AND(D1341&gt;=StartDate,D1341&lt;=EndDate)),OR(NOT(IsTargetDateRestricted),AND(F1341&gt;=FirstTargetDate,F1341&lt;=EndTargetDate)),
OR(AND(Is1Week,E1341="1 wk ahead inc death"),AND(Is2Week,E1341="2 wk ahead inc death"),AND(Is3Week,E1341="3 wk ahead inc death"),AND(Is4Week,E1341="4 wk ahead inc death")),
OR(NOT(IsActiveModelsOnly),_xlfn.XLOOKUP(C1341,'Model Analyzer'!B$4:B$100,'Model Analyzer'!C$4:C$100))),EvalData!C1341,"NA")</f>
        <v>Columbia</v>
      </c>
      <c r="C1341" s="17" t="s">
        <v>13</v>
      </c>
      <c r="D1341" s="36" t="d">
        <v>2020-09-14</v>
      </c>
      <c r="E1341" s="17" t="s">
        <v>37</v>
      </c>
      <c r="F1341" s="36" t="d">
        <v>2020-10-03</v>
      </c>
      <c r="G1341" s="30">
        <v>-2906</v>
      </c>
      <c r="H1341" s="32">
        <v>-0.20200000000000001</v>
      </c>
      <c r="I1341" s="28">
        <v>-0.18317</v>
      </c>
      <c r="J1341" s="28">
        <v>-0.22425</v>
      </c>
      <c r="K1341" s="29">
        <v>0.75</v>
      </c>
      <c r="L1341" s="30">
        <v>26</v>
      </c>
      <c r="M1341" s="29">
        <v>0.30556</v>
      </c>
      <c r="N1341" s="30">
        <v>51</v>
      </c>
      <c r="O1341" s="30">
        <v>43.74</v>
      </c>
      <c r="P1341" s="30">
        <v>2786.33</v>
      </c>
      <c r="Q1341" s="30">
        <v>107.84</v>
      </c>
      <c r="R1341" s="38">
        <v>0.42375000000000002</v>
      </c>
      <c r="S1341" s="32">
        <v>-0.22763</v>
      </c>
      <c r="T1341" s="29">
        <v>1.16554</v>
      </c>
      <c r="U1341" s="29">
        <v>-0.71716000000000002</v>
      </c>
      <c r="V1341" s="29">
        <v>0.23529</v>
      </c>
      <c r="W1341" s="29">
        <v>0.25490000000000002</v>
      </c>
      <c r="X1341" s="30">
        <v>179.82</v>
      </c>
      <c r="Y1341" s="29">
        <v>0.48533999999999999</v>
      </c>
      <c r="Z1341" s="29">
        <v>0.52915999999999996</v>
      </c>
      <c r="AA1341" s="29">
        <v>7.8E-2</v>
      </c>
      <c r="AB1341" s="30">
        <v>30</v>
      </c>
      <c r="AC1341" s="29">
        <v>0.12121</v>
      </c>
      <c r="AD1341" s="30">
        <v>51</v>
      </c>
      <c r="AE1341" s="29">
        <v>0.90195999999999998</v>
      </c>
      <c r="AF1341" s="33">
        <v>3.8410000000000002</v>
      </c>
      <c r="AG1341" s="33">
        <v>4.3650000000000002</v>
      </c>
      <c r="AH1341" s="33">
        <v>5.8410000000000002</v>
      </c>
      <c r="AI1341" s="33">
        <v>60.692</v>
      </c>
      <c r="AJ1341" s="33">
        <v>108</v>
      </c>
      <c r="AK1341" s="34">
        <v>220</v>
      </c>
      <c r="AL1341" s="29">
        <v>0.29411999999999999</v>
      </c>
      <c r="AM1341" s="29">
        <v>0.39216000000000001</v>
      </c>
      <c r="AN1341" s="50">
        <v>30219</v>
      </c>
      <c r="AO1341" s="30">
        <v>170.6</v>
      </c>
      <c r="AP1341" s="29">
        <v>0.22497</v>
      </c>
      <c r="AQ1341" s="29">
        <v>0.46966999999999998</v>
      </c>
      <c r="AR1341" s="29">
        <v>0.22700000000000001</v>
      </c>
      <c r="AS1341" s="54">
        <v>21</v>
      </c>
      <c r="AT1341" s="29">
        <v>0.31034</v>
      </c>
      <c r="AU1341" s="29">
        <v>0.66818</v>
      </c>
      <c r="AV1341" s="54">
        <v>14</v>
      </c>
      <c r="AW1341" s="29">
        <v>0.55171999999999999</v>
      </c>
    </row>
    <row r="1342" spans="1:49" x14ac:dyDescent="0.2">
      <c r="A1342" s="17" t="str">
        <f t="shared" si="29"/>
        <v>Columbia-UNC</v>
      </c>
      <c r="B1342" s="17" t="str">
        <f>IF(AND(OR(NOT(IsForecastDateRestricted),AND(D1342&gt;=StartDate,D1342&lt;=EndDate)),OR(NOT(IsTargetDateRestricted),AND(F1342&gt;=FirstTargetDate,F1342&lt;=EndTargetDate)),
OR(AND(Is1Week,E1342="1 wk ahead inc death"),AND(Is2Week,E1342="2 wk ahead inc death"),AND(Is3Week,E1342="3 wk ahead inc death"),AND(Is4Week,E1342="4 wk ahead inc death")),
OR(NOT(IsActiveModelsOnly),_xlfn.XLOOKUP(C1342,'Model Analyzer'!B$4:B$100,'Model Analyzer'!C$4:C$100))),EvalData!C1342,"NA")</f>
        <v>Columbia-UNC</v>
      </c>
      <c r="C1342" s="17" t="s">
        <v>14</v>
      </c>
      <c r="D1342" s="36" t="d">
        <v>2020-09-14</v>
      </c>
      <c r="E1342" s="17" t="s">
        <v>37</v>
      </c>
      <c r="F1342" s="36" t="d">
        <v>2020-10-03</v>
      </c>
      <c r="G1342" s="30">
        <v>-1025</v>
      </c>
      <c r="H1342" s="32">
        <v>-6.7000000000000004E-2</v>
      </c>
      <c r="I1342" s="28">
        <v>-6.4610000000000001E-2</v>
      </c>
      <c r="J1342" s="28">
        <v>-6.9070000000000006E-2</v>
      </c>
      <c r="K1342" s="29">
        <v>0.9</v>
      </c>
      <c r="L1342" s="30">
        <v>8</v>
      </c>
      <c r="M1342" s="29">
        <v>0.80556000000000005</v>
      </c>
      <c r="O1342" s="30"/>
      <c r="P1342" s="30"/>
      <c r="Q1342" s="30"/>
      <c r="R1342" s="38"/>
    </row>
    <row r="1343" spans="1:49" x14ac:dyDescent="0.2">
      <c r="A1343" s="17" t="str">
        <f t="shared" si="29"/>
        <v>CovidComplete</v>
      </c>
      <c r="B1343" s="17" t="str">
        <f>IF(AND(OR(NOT(IsForecastDateRestricted),AND(D1343&gt;=StartDate,D1343&lt;=EndDate)),OR(NOT(IsTargetDateRestricted),AND(F1343&gt;=FirstTargetDate,F1343&lt;=EndTargetDate)),
OR(AND(Is1Week,E1343="1 wk ahead inc death"),AND(Is2Week,E1343="2 wk ahead inc death"),AND(Is3Week,E1343="3 wk ahead inc death"),AND(Is4Week,E1343="4 wk ahead inc death")),
OR(NOT(IsActiveModelsOnly),_xlfn.XLOOKUP(C1343,'Model Analyzer'!B$4:B$100,'Model Analyzer'!C$4:C$100))),EvalData!C1343,"NA")</f>
        <v>CovidComplete</v>
      </c>
      <c r="C1343" s="17" t="s">
        <v>51</v>
      </c>
      <c r="D1343" s="36" t="d">
        <v>2020-09-14</v>
      </c>
      <c r="E1343" s="17" t="s">
        <v>37</v>
      </c>
      <c r="F1343" s="36" t="d">
        <v>2020-10-03</v>
      </c>
      <c r="G1343" s="30">
        <v>-2215</v>
      </c>
      <c r="H1343" s="32">
        <v>-0.15</v>
      </c>
      <c r="I1343" s="28">
        <v>-0.13961999999999999</v>
      </c>
      <c r="J1343" s="28">
        <v>-0.16227</v>
      </c>
      <c r="K1343" s="29">
        <v>0.75</v>
      </c>
      <c r="L1343" s="30">
        <v>18</v>
      </c>
      <c r="M1343" s="29">
        <v>0.52778000000000003</v>
      </c>
      <c r="N1343" s="30">
        <v>51</v>
      </c>
      <c r="O1343" s="30">
        <v>7.65</v>
      </c>
      <c r="P1343" s="30">
        <v>936.02</v>
      </c>
      <c r="Q1343" s="30">
        <v>57.33</v>
      </c>
      <c r="R1343" s="38">
        <v>0.18529000000000001</v>
      </c>
      <c r="S1343" s="32">
        <v>-0.13353000000000001</v>
      </c>
      <c r="T1343" s="29">
        <v>0.36558000000000002</v>
      </c>
      <c r="U1343" s="29">
        <v>-0.29849999999999999</v>
      </c>
      <c r="V1343" s="29">
        <v>0.68627000000000005</v>
      </c>
      <c r="W1343" s="29">
        <v>7.843E-2</v>
      </c>
      <c r="X1343" s="30">
        <v>99.67</v>
      </c>
      <c r="Y1343" s="29">
        <v>0.20863000000000001</v>
      </c>
      <c r="Z1343" s="29">
        <v>0.25109999999999999</v>
      </c>
      <c r="AA1343" s="29">
        <v>0.75900000000000001</v>
      </c>
      <c r="AB1343" s="30">
        <v>2</v>
      </c>
      <c r="AC1343" s="29">
        <v>0.96970000000000001</v>
      </c>
      <c r="AD1343" s="30">
        <v>51</v>
      </c>
      <c r="AE1343" s="29">
        <v>0.90195999999999998</v>
      </c>
      <c r="AF1343" s="33">
        <v>3.343</v>
      </c>
      <c r="AG1343" s="33">
        <v>3.5449999999999999</v>
      </c>
      <c r="AH1343" s="33">
        <v>4.0410000000000004</v>
      </c>
      <c r="AI1343" s="33">
        <v>4.4359999999999999</v>
      </c>
      <c r="AJ1343" s="33">
        <v>4.1660000000000004</v>
      </c>
      <c r="AK1343" s="34">
        <v>5</v>
      </c>
      <c r="AL1343" s="29">
        <v>0.13725000000000001</v>
      </c>
      <c r="AM1343" s="29">
        <v>1.9609999999999999E-2</v>
      </c>
      <c r="AN1343" s="50">
        <v>31877</v>
      </c>
      <c r="AO1343" s="30">
        <v>133.4</v>
      </c>
      <c r="AP1343" s="29">
        <v>0.39523000000000003</v>
      </c>
      <c r="AQ1343" s="29">
        <v>0.82511000000000001</v>
      </c>
      <c r="AR1343" s="29">
        <v>0.78400000000000003</v>
      </c>
      <c r="AS1343" s="54">
        <v>2</v>
      </c>
      <c r="AT1343" s="29">
        <v>0.96552000000000004</v>
      </c>
      <c r="AU1343" s="29">
        <v>0.91884999999999994</v>
      </c>
      <c r="AV1343" s="54">
        <v>2</v>
      </c>
      <c r="AW1343" s="29">
        <v>0.96552000000000004</v>
      </c>
    </row>
    <row r="1344" spans="1:49" x14ac:dyDescent="0.2">
      <c r="A1344" s="17" t="str">
        <f t="shared" si="29"/>
        <v>DDS</v>
      </c>
      <c r="B1344" s="17" t="str">
        <f>IF(AND(OR(NOT(IsForecastDateRestricted),AND(D1344&gt;=StartDate,D1344&lt;=EndDate)),OR(NOT(IsTargetDateRestricted),AND(F1344&gt;=FirstTargetDate,F1344&lt;=EndTargetDate)),
OR(AND(Is1Week,E1344="1 wk ahead inc death"),AND(Is2Week,E1344="2 wk ahead inc death"),AND(Is3Week,E1344="3 wk ahead inc death"),AND(Is4Week,E1344="4 wk ahead inc death")),
OR(NOT(IsActiveModelsOnly),_xlfn.XLOOKUP(C1344,'Model Analyzer'!B$4:B$100,'Model Analyzer'!C$4:C$100))),EvalData!C1344,"NA")</f>
        <v>DDS</v>
      </c>
      <c r="C1344" s="17" t="s">
        <v>44</v>
      </c>
      <c r="D1344" s="36" t="d">
        <v>2020-09-14</v>
      </c>
      <c r="E1344" s="17" t="s">
        <v>37</v>
      </c>
      <c r="F1344" s="36" t="d">
        <v>2020-10-03</v>
      </c>
      <c r="G1344" s="30">
        <v>486</v>
      </c>
      <c r="H1344" s="32">
        <v>0.03</v>
      </c>
      <c r="I1344" s="28">
        <v>3.0630000000000001E-2</v>
      </c>
      <c r="J1344" s="28">
        <v>3.0630000000000001E-2</v>
      </c>
      <c r="K1344" s="29">
        <v>1</v>
      </c>
      <c r="L1344" s="30">
        <v>6</v>
      </c>
      <c r="M1344" s="29">
        <v>0.86111000000000004</v>
      </c>
      <c r="N1344" s="30">
        <v>51</v>
      </c>
      <c r="O1344" s="30">
        <v>11.52</v>
      </c>
      <c r="P1344" s="30">
        <v>2095.8000000000002</v>
      </c>
      <c r="Q1344" s="30">
        <v>80.14</v>
      </c>
      <c r="R1344" s="38">
        <v>0.2402</v>
      </c>
      <c r="S1344" s="32">
        <v>6.4019999999999994E-2</v>
      </c>
      <c r="T1344" s="29">
        <v>0.51176999999999995</v>
      </c>
      <c r="U1344" s="29">
        <v>0.12651000000000001</v>
      </c>
      <c r="V1344" s="29">
        <v>0.45097999999999999</v>
      </c>
      <c r="W1344" s="29">
        <v>0.11765</v>
      </c>
      <c r="X1344" s="30">
        <v>155.38</v>
      </c>
      <c r="Y1344" s="29">
        <v>0.44268999999999997</v>
      </c>
      <c r="Z1344" s="29">
        <v>0.33889999999999998</v>
      </c>
      <c r="AA1344" s="29">
        <v>0.60199999999999998</v>
      </c>
      <c r="AB1344" s="30">
        <v>12</v>
      </c>
      <c r="AC1344" s="29">
        <v>0.66666999999999998</v>
      </c>
      <c r="AD1344" s="30">
        <v>51</v>
      </c>
      <c r="AE1344" s="29">
        <v>0.96077999999999997</v>
      </c>
      <c r="AF1344" s="33">
        <v>3.9340000000000002</v>
      </c>
      <c r="AG1344" s="33">
        <v>4.3659999999999997</v>
      </c>
      <c r="AH1344" s="33">
        <v>5.1890000000000001</v>
      </c>
      <c r="AI1344" s="33">
        <v>9.5359999999999996</v>
      </c>
      <c r="AJ1344" s="33">
        <v>7.952</v>
      </c>
      <c r="AK1344" s="34">
        <v>13.667</v>
      </c>
      <c r="AL1344" s="29">
        <v>0.50980000000000003</v>
      </c>
      <c r="AM1344" s="29">
        <v>0.17646999999999999</v>
      </c>
      <c r="AN1344" s="50">
        <v>33876</v>
      </c>
      <c r="AO1344" s="30">
        <v>147.69999999999999</v>
      </c>
      <c r="AP1344" s="29">
        <v>0.29204999999999998</v>
      </c>
      <c r="AQ1344" s="29">
        <v>0.60970999999999997</v>
      </c>
      <c r="AR1344" s="29">
        <v>0.28899999999999998</v>
      </c>
      <c r="AS1344" s="54">
        <v>18</v>
      </c>
      <c r="AT1344" s="29">
        <v>0.41378999999999999</v>
      </c>
      <c r="AU1344" s="29">
        <v>0.84767000000000003</v>
      </c>
      <c r="AV1344" s="54">
        <v>7</v>
      </c>
      <c r="AW1344" s="29">
        <v>0.79310000000000003</v>
      </c>
    </row>
    <row r="1345" spans="1:49" x14ac:dyDescent="0.2">
      <c r="A1345" s="17" t="str">
        <f t="shared" si="29"/>
        <v>Ensemble</v>
      </c>
      <c r="B1345" s="17" t="str">
        <f>IF(AND(OR(NOT(IsForecastDateRestricted),AND(D1345&gt;=StartDate,D1345&lt;=EndDate)),OR(NOT(IsTargetDateRestricted),AND(F1345&gt;=FirstTargetDate,F1345&lt;=EndTargetDate)),
OR(AND(Is1Week,E1345="1 wk ahead inc death"),AND(Is2Week,E1345="2 wk ahead inc death"),AND(Is3Week,E1345="3 wk ahead inc death"),AND(Is4Week,E1345="4 wk ahead inc death")),
OR(NOT(IsActiveModelsOnly),_xlfn.XLOOKUP(C1345,'Model Analyzer'!B$4:B$100,'Model Analyzer'!C$4:C$100))),EvalData!C1345,"NA")</f>
        <v>Ensemble</v>
      </c>
      <c r="C1345" s="17" t="s">
        <v>15</v>
      </c>
      <c r="D1345" s="36" t="d">
        <v>2020-09-14</v>
      </c>
      <c r="E1345" s="17" t="s">
        <v>37</v>
      </c>
      <c r="F1345" s="36" t="d">
        <v>2020-10-03</v>
      </c>
      <c r="G1345" s="30">
        <v>-1483</v>
      </c>
      <c r="H1345" s="32">
        <v>-9.8000000000000004E-2</v>
      </c>
      <c r="I1345" s="28">
        <v>-9.3479999999999994E-2</v>
      </c>
      <c r="J1345" s="28">
        <v>-0.10312</v>
      </c>
      <c r="K1345" s="29">
        <v>0.9</v>
      </c>
      <c r="L1345" s="30">
        <v>11</v>
      </c>
      <c r="M1345" s="29">
        <v>0.72221999999999997</v>
      </c>
      <c r="N1345" s="30">
        <v>51</v>
      </c>
      <c r="O1345" s="30">
        <v>6.42</v>
      </c>
      <c r="P1345" s="30">
        <v>913.19</v>
      </c>
      <c r="Q1345" s="30">
        <v>55.75</v>
      </c>
      <c r="R1345" s="38">
        <v>0.17755000000000001</v>
      </c>
      <c r="S1345" s="32">
        <v>-0.14953</v>
      </c>
      <c r="T1345" s="29">
        <v>0.33881</v>
      </c>
      <c r="U1345" s="29">
        <v>-0.25266</v>
      </c>
      <c r="V1345" s="29">
        <v>0.54901999999999995</v>
      </c>
      <c r="W1345" s="29">
        <v>9.8040000000000002E-2</v>
      </c>
      <c r="X1345" s="30">
        <v>102.32</v>
      </c>
      <c r="Y1345" s="29">
        <v>0.2167</v>
      </c>
      <c r="Z1345" s="29">
        <v>0.25319999999999998</v>
      </c>
      <c r="AA1345" s="29">
        <v>0.73399999999999999</v>
      </c>
      <c r="AB1345" s="30">
        <v>4</v>
      </c>
      <c r="AC1345" s="29">
        <v>0.90908999999999995</v>
      </c>
      <c r="AD1345" s="30">
        <v>51</v>
      </c>
      <c r="AE1345" s="29">
        <v>0.94118000000000002</v>
      </c>
      <c r="AF1345" s="33">
        <v>2.8889999999999998</v>
      </c>
      <c r="AG1345" s="33">
        <v>3.5190000000000001</v>
      </c>
      <c r="AH1345" s="33">
        <v>4.68</v>
      </c>
      <c r="AI1345" s="33">
        <v>9.9290000000000003</v>
      </c>
      <c r="AJ1345" s="33">
        <v>6.367</v>
      </c>
      <c r="AK1345" s="34">
        <v>21</v>
      </c>
      <c r="AL1345" s="29">
        <v>0.29411999999999999</v>
      </c>
      <c r="AM1345" s="29">
        <v>0.17646999999999999</v>
      </c>
      <c r="AN1345" s="50">
        <v>20151</v>
      </c>
      <c r="AO1345" s="30">
        <v>100.9</v>
      </c>
      <c r="AP1345" s="29">
        <v>0.33840999999999999</v>
      </c>
      <c r="AQ1345" s="29">
        <v>0.70650000000000002</v>
      </c>
      <c r="AR1345" s="29">
        <v>0.495</v>
      </c>
      <c r="AS1345" s="54">
        <v>4</v>
      </c>
      <c r="AT1345" s="29">
        <v>0.89654999999999996</v>
      </c>
      <c r="AU1345" s="29">
        <v>0.90456999999999999</v>
      </c>
      <c r="AV1345" s="54">
        <v>3</v>
      </c>
      <c r="AW1345" s="29">
        <v>0.93103000000000002</v>
      </c>
    </row>
    <row r="1346" spans="1:49" x14ac:dyDescent="0.2">
      <c r="A1346" s="17" t="str">
        <f t="shared" si="29"/>
        <v>ERDC</v>
      </c>
      <c r="B1346" s="17" t="str">
        <f>IF(AND(OR(NOT(IsForecastDateRestricted),AND(D1346&gt;=StartDate,D1346&lt;=EndDate)),OR(NOT(IsTargetDateRestricted),AND(F1346&gt;=FirstTargetDate,F1346&lt;=EndTargetDate)),
OR(AND(Is1Week,E1346="1 wk ahead inc death"),AND(Is2Week,E1346="2 wk ahead inc death"),AND(Is3Week,E1346="3 wk ahead inc death"),AND(Is4Week,E1346="4 wk ahead inc death")),
OR(NOT(IsActiveModelsOnly),_xlfn.XLOOKUP(C1346,'Model Analyzer'!B$4:B$100,'Model Analyzer'!C$4:C$100))),EvalData!C1346,"NA")</f>
        <v>ERDC</v>
      </c>
      <c r="C1346" s="17" t="s">
        <v>16</v>
      </c>
      <c r="D1346" s="36" t="d">
        <v>2020-09-14</v>
      </c>
      <c r="E1346" s="17" t="s">
        <v>37</v>
      </c>
      <c r="F1346" s="36" t="d">
        <v>2020-10-03</v>
      </c>
      <c r="G1346" s="30">
        <v>3664</v>
      </c>
      <c r="H1346" s="32">
        <v>0.20799999999999999</v>
      </c>
      <c r="I1346" s="28">
        <v>0.23094999999999999</v>
      </c>
      <c r="J1346" s="28">
        <v>0.23094999999999999</v>
      </c>
      <c r="K1346" s="29">
        <v>0.75</v>
      </c>
      <c r="L1346" s="30">
        <v>27</v>
      </c>
      <c r="M1346" s="29">
        <v>0.27778000000000003</v>
      </c>
      <c r="N1346" s="30">
        <v>51</v>
      </c>
      <c r="O1346" s="30">
        <v>30.06</v>
      </c>
      <c r="P1346" s="30">
        <v>12798.35</v>
      </c>
      <c r="Q1346" s="30">
        <v>159.65</v>
      </c>
      <c r="R1346" s="38">
        <v>0.37341000000000002</v>
      </c>
      <c r="S1346" s="32">
        <v>0.15415000000000001</v>
      </c>
      <c r="T1346" s="29">
        <v>1.07613</v>
      </c>
      <c r="U1346" s="29">
        <v>0.78515000000000001</v>
      </c>
      <c r="V1346" s="29">
        <v>0.31373000000000001</v>
      </c>
      <c r="W1346" s="29">
        <v>0.29411999999999999</v>
      </c>
      <c r="X1346" s="30">
        <v>278.82</v>
      </c>
      <c r="Y1346" s="29">
        <v>1.0393600000000001</v>
      </c>
      <c r="Z1346" s="29">
        <v>0.53852999999999995</v>
      </c>
      <c r="AA1346" s="29">
        <v>0.09</v>
      </c>
      <c r="AB1346" s="30">
        <v>29</v>
      </c>
      <c r="AC1346" s="29">
        <v>0.15151999999999999</v>
      </c>
      <c r="AD1346" s="30">
        <v>51</v>
      </c>
      <c r="AE1346" s="29">
        <v>0.11765</v>
      </c>
      <c r="AF1346" s="33">
        <v>1.109</v>
      </c>
      <c r="AG1346" s="33">
        <v>1.1299999999999999</v>
      </c>
      <c r="AH1346" s="33">
        <v>1.1859999999999999</v>
      </c>
      <c r="AI1346" s="33">
        <v>1.3140000000000001</v>
      </c>
      <c r="AJ1346" s="33">
        <v>1.361</v>
      </c>
      <c r="AK1346" s="34">
        <v>1.667</v>
      </c>
      <c r="AL1346" s="29">
        <v>0</v>
      </c>
      <c r="AM1346" s="29">
        <v>0</v>
      </c>
      <c r="AN1346" s="50">
        <v>259445</v>
      </c>
      <c r="AO1346" s="30">
        <v>1613.6</v>
      </c>
      <c r="AP1346" s="29">
        <v>0.87770000000000004</v>
      </c>
      <c r="AQ1346" s="29">
        <v>1</v>
      </c>
      <c r="AR1346" s="29">
        <v>0.124</v>
      </c>
      <c r="AS1346" s="54">
        <v>26</v>
      </c>
      <c r="AT1346" s="29">
        <v>0.13793</v>
      </c>
      <c r="AU1346" s="29">
        <v>0.12384000000000001</v>
      </c>
      <c r="AV1346" s="54">
        <v>29</v>
      </c>
      <c r="AW1346" s="29">
        <v>3.4479999999999997E-2</v>
      </c>
    </row>
    <row r="1347" spans="1:49" x14ac:dyDescent="0.2">
      <c r="A1347" s="17" t="str">
        <f t="shared" si="29"/>
        <v>ESG</v>
      </c>
      <c r="B1347" s="17" t="str">
        <f>IF(AND(OR(NOT(IsForecastDateRestricted),AND(D1347&gt;=StartDate,D1347&lt;=EndDate)),OR(NOT(IsTargetDateRestricted),AND(F1347&gt;=FirstTargetDate,F1347&lt;=EndTargetDate)),
OR(AND(Is1Week,E1347="1 wk ahead inc death"),AND(Is2Week,E1347="2 wk ahead inc death"),AND(Is3Week,E1347="3 wk ahead inc death"),AND(Is4Week,E1347="4 wk ahead inc death")),
OR(NOT(IsActiveModelsOnly),_xlfn.XLOOKUP(C1347,'Model Analyzer'!B$4:B$100,'Model Analyzer'!C$4:C$100))),EvalData!C1347,"NA")</f>
        <v>ESG</v>
      </c>
      <c r="C1347" s="17" t="s">
        <v>40</v>
      </c>
      <c r="D1347" s="36" t="d">
        <v>2020-09-14</v>
      </c>
      <c r="E1347" s="17" t="s">
        <v>37</v>
      </c>
      <c r="F1347" s="36" t="d">
        <v>2020-10-03</v>
      </c>
      <c r="G1347" s="30">
        <v>-7524</v>
      </c>
      <c r="H1347" s="32">
        <v>-0.64300000000000002</v>
      </c>
      <c r="I1347" s="28">
        <v>-0.47425</v>
      </c>
      <c r="J1347" s="28">
        <v>-0.90205000000000002</v>
      </c>
      <c r="K1347" s="29">
        <v>0</v>
      </c>
      <c r="L1347" s="30">
        <v>37</v>
      </c>
      <c r="M1347" s="29">
        <v>0</v>
      </c>
      <c r="N1347" s="30">
        <v>51</v>
      </c>
      <c r="O1347" s="30">
        <v>43.41</v>
      </c>
      <c r="P1347" s="30">
        <v>4695.05</v>
      </c>
      <c r="Q1347" s="30">
        <v>157.84</v>
      </c>
      <c r="R1347" s="38">
        <v>0.69713999999999998</v>
      </c>
      <c r="S1347" s="32">
        <v>-0.70123999999999997</v>
      </c>
      <c r="T1347" s="29">
        <v>1.4896</v>
      </c>
      <c r="U1347" s="29">
        <v>-1.2894600000000001</v>
      </c>
      <c r="V1347" s="29">
        <v>5.8819999999999997E-2</v>
      </c>
      <c r="W1347" s="29">
        <v>0.52941000000000005</v>
      </c>
      <c r="X1347" s="30">
        <v>285.74</v>
      </c>
      <c r="Y1347" s="29">
        <v>0.58098000000000005</v>
      </c>
      <c r="Z1347" s="29">
        <v>0.73612999999999995</v>
      </c>
      <c r="AA1347" s="29">
        <v>0</v>
      </c>
      <c r="AB1347" s="30">
        <v>34</v>
      </c>
      <c r="AC1347" s="29">
        <v>0</v>
      </c>
      <c r="AD1347" s="30">
        <v>51</v>
      </c>
      <c r="AE1347" s="29">
        <v>3.9219999999999998E-2</v>
      </c>
      <c r="AF1347" s="33">
        <v>1.0669999999999999</v>
      </c>
      <c r="AG1347" s="33">
        <v>1.111</v>
      </c>
      <c r="AH1347" s="33">
        <v>1.1890000000000001</v>
      </c>
      <c r="AI1347" s="33">
        <v>1.577</v>
      </c>
      <c r="AJ1347" s="33">
        <v>1.417</v>
      </c>
      <c r="AK1347" s="34">
        <v>1.867</v>
      </c>
      <c r="AL1347" s="29">
        <v>0</v>
      </c>
      <c r="AM1347" s="29">
        <v>0</v>
      </c>
      <c r="AN1347" s="50">
        <v>299058</v>
      </c>
      <c r="AO1347" s="30">
        <v>1035.5999999999999</v>
      </c>
      <c r="AP1347" s="29">
        <v>0.85784000000000005</v>
      </c>
      <c r="AQ1347" s="29">
        <v>1</v>
      </c>
      <c r="AR1347" s="29">
        <v>4.1000000000000002E-2</v>
      </c>
      <c r="AS1347" s="54">
        <v>27</v>
      </c>
      <c r="AT1347" s="29">
        <v>0.10345</v>
      </c>
      <c r="AU1347" s="29">
        <v>4.1279999999999997E-2</v>
      </c>
      <c r="AV1347" s="54">
        <v>30</v>
      </c>
      <c r="AW1347" s="29">
        <v>0</v>
      </c>
    </row>
    <row r="1348" spans="1:49" x14ac:dyDescent="0.2">
      <c r="A1348" s="17" t="str">
        <f t="shared" si="29"/>
        <v>GT-DeepCOVID</v>
      </c>
      <c r="B1348" s="17" t="str">
        <f>IF(AND(OR(NOT(IsForecastDateRestricted),AND(D1348&gt;=StartDate,D1348&lt;=EndDate)),OR(NOT(IsTargetDateRestricted),AND(F1348&gt;=FirstTargetDate,F1348&lt;=EndTargetDate)),
OR(AND(Is1Week,E1348="1 wk ahead inc death"),AND(Is2Week,E1348="2 wk ahead inc death"),AND(Is3Week,E1348="3 wk ahead inc death"),AND(Is4Week,E1348="4 wk ahead inc death")),
OR(NOT(IsActiveModelsOnly),_xlfn.XLOOKUP(C1348,'Model Analyzer'!B$4:B$100,'Model Analyzer'!C$4:C$100))),EvalData!C1348,"NA")</f>
        <v>GT-DeepCOVID</v>
      </c>
      <c r="C1348" s="17" t="s">
        <v>17</v>
      </c>
      <c r="D1348" s="36" t="d">
        <v>2020-09-14</v>
      </c>
      <c r="E1348" s="17" t="s">
        <v>37</v>
      </c>
      <c r="F1348" s="36" t="d">
        <v>2020-10-03</v>
      </c>
      <c r="G1348" s="30">
        <v>-1239</v>
      </c>
      <c r="H1348" s="32">
        <v>-8.1000000000000003E-2</v>
      </c>
      <c r="I1348" s="28">
        <v>-7.8100000000000003E-2</v>
      </c>
      <c r="J1348" s="28">
        <v>-8.4709999999999994E-2</v>
      </c>
      <c r="K1348" s="29">
        <v>0.9</v>
      </c>
      <c r="L1348" s="30">
        <v>10</v>
      </c>
      <c r="M1348" s="29">
        <v>0.75</v>
      </c>
      <c r="N1348" s="30">
        <v>49</v>
      </c>
      <c r="O1348" s="30">
        <v>7.31</v>
      </c>
      <c r="P1348" s="30">
        <v>1310.04</v>
      </c>
      <c r="Q1348" s="30">
        <v>72.569999999999993</v>
      </c>
      <c r="R1348" s="38">
        <v>0.21535000000000001</v>
      </c>
      <c r="S1348" s="32">
        <v>-0.13031999999999999</v>
      </c>
      <c r="T1348" s="29">
        <v>0.39511000000000002</v>
      </c>
      <c r="U1348" s="29">
        <v>-0.14391999999999999</v>
      </c>
      <c r="V1348" s="29">
        <v>0.46938999999999997</v>
      </c>
      <c r="W1348" s="29">
        <v>8.1629999999999994E-2</v>
      </c>
      <c r="X1348" s="30">
        <v>134.58000000000001</v>
      </c>
      <c r="Y1348" s="29">
        <v>0.30585000000000001</v>
      </c>
      <c r="Z1348" s="29">
        <v>0.32049</v>
      </c>
      <c r="AA1348" s="29">
        <v>0.625</v>
      </c>
      <c r="AB1348" s="30">
        <v>11</v>
      </c>
      <c r="AC1348" s="29">
        <v>0.69696999999999998</v>
      </c>
      <c r="AD1348" s="30">
        <v>49</v>
      </c>
      <c r="AE1348" s="29">
        <v>0.87755000000000005</v>
      </c>
      <c r="AF1348" s="33">
        <v>2.1349999999999998</v>
      </c>
      <c r="AG1348" s="33">
        <v>2.504</v>
      </c>
      <c r="AH1348" s="33">
        <v>3.778</v>
      </c>
      <c r="AI1348" s="33">
        <v>25.492999999999999</v>
      </c>
      <c r="AJ1348" s="33">
        <v>22</v>
      </c>
      <c r="AK1348" s="34">
        <v>72.72</v>
      </c>
      <c r="AL1348" s="29">
        <v>0.14285999999999999</v>
      </c>
      <c r="AM1348" s="29">
        <v>0.28571000000000002</v>
      </c>
      <c r="AN1348" s="50">
        <v>32983</v>
      </c>
      <c r="AO1348" s="30">
        <v>123.6</v>
      </c>
      <c r="AP1348" s="29">
        <v>0.35657</v>
      </c>
      <c r="AQ1348" s="29">
        <v>0.74441000000000002</v>
      </c>
      <c r="AR1348" s="29">
        <v>0.45400000000000001</v>
      </c>
      <c r="AS1348" s="54">
        <v>5</v>
      </c>
      <c r="AT1348" s="29">
        <v>0.86207</v>
      </c>
      <c r="AU1348" s="29">
        <v>0.82474999999999998</v>
      </c>
      <c r="AV1348" s="54">
        <v>9</v>
      </c>
      <c r="AW1348" s="29">
        <v>0.72414000000000001</v>
      </c>
    </row>
    <row r="1349" spans="1:49" x14ac:dyDescent="0.2">
      <c r="A1349" s="17" t="str">
        <f t="shared" si="29"/>
        <v>ISU</v>
      </c>
      <c r="B1349" s="17" t="str">
        <f>IF(AND(OR(NOT(IsForecastDateRestricted),AND(D1349&gt;=StartDate,D1349&lt;=EndDate)),OR(NOT(IsTargetDateRestricted),AND(F1349&gt;=FirstTargetDate,F1349&lt;=EndTargetDate)),
OR(AND(Is1Week,E1349="1 wk ahead inc death"),AND(Is2Week,E1349="2 wk ahead inc death"),AND(Is3Week,E1349="3 wk ahead inc death"),AND(Is4Week,E1349="4 wk ahead inc death")),
OR(NOT(IsActiveModelsOnly),_xlfn.XLOOKUP(C1349,'Model Analyzer'!B$4:B$100,'Model Analyzer'!C$4:C$100))),EvalData!C1349,"NA")</f>
        <v>ISU</v>
      </c>
      <c r="C1349" s="17" t="s">
        <v>41</v>
      </c>
      <c r="D1349" s="36" t="d">
        <v>2020-09-14</v>
      </c>
      <c r="E1349" s="17" t="s">
        <v>37</v>
      </c>
      <c r="F1349" s="36" t="d">
        <v>2020-10-03</v>
      </c>
      <c r="G1349" s="30">
        <v>2125</v>
      </c>
      <c r="H1349" s="32">
        <v>0.126</v>
      </c>
      <c r="I1349" s="28">
        <v>0.13394</v>
      </c>
      <c r="J1349" s="28">
        <v>0.13394</v>
      </c>
      <c r="K1349" s="29">
        <v>0.75</v>
      </c>
      <c r="L1349" s="30">
        <v>13</v>
      </c>
      <c r="M1349" s="29">
        <v>0.66666999999999998</v>
      </c>
      <c r="N1349" s="30">
        <v>49</v>
      </c>
      <c r="O1349" s="30">
        <v>18.72</v>
      </c>
      <c r="P1349" s="30">
        <v>1956.77</v>
      </c>
      <c r="Q1349" s="30">
        <v>73.180000000000007</v>
      </c>
      <c r="R1349" s="38">
        <v>0.26447999999999999</v>
      </c>
      <c r="S1349" s="32">
        <v>0.17185</v>
      </c>
      <c r="T1349" s="29">
        <v>0.80925000000000002</v>
      </c>
      <c r="U1349" s="29">
        <v>0.44896000000000003</v>
      </c>
      <c r="V1349" s="29">
        <v>0.36735000000000001</v>
      </c>
      <c r="W1349" s="29">
        <v>0.18367</v>
      </c>
      <c r="X1349" s="30">
        <v>110.06</v>
      </c>
      <c r="Y1349" s="29">
        <v>0.74355000000000004</v>
      </c>
      <c r="Z1349" s="29">
        <v>0.41238999999999998</v>
      </c>
      <c r="AA1349" s="29">
        <v>0.33800000000000002</v>
      </c>
      <c r="AB1349" s="30">
        <v>20</v>
      </c>
      <c r="AC1349" s="29">
        <v>0.42424000000000001</v>
      </c>
      <c r="AD1349" s="30">
        <v>49</v>
      </c>
      <c r="AE1349" s="29">
        <v>0.57142999999999999</v>
      </c>
      <c r="AF1349" s="33">
        <v>1.4350000000000001</v>
      </c>
      <c r="AG1349" s="33">
        <v>1.55</v>
      </c>
      <c r="AH1349" s="33">
        <v>1.81</v>
      </c>
      <c r="AI1349" s="33">
        <v>4.335</v>
      </c>
      <c r="AJ1349" s="33">
        <v>2.5</v>
      </c>
      <c r="AK1349" s="34">
        <v>5.6</v>
      </c>
      <c r="AL1349" s="29">
        <v>4.0820000000000002E-2</v>
      </c>
      <c r="AM1349" s="29">
        <v>8.1629999999999994E-2</v>
      </c>
      <c r="AN1349" s="50">
        <v>51297</v>
      </c>
      <c r="AO1349" s="30">
        <v>304.2</v>
      </c>
      <c r="AP1349" s="29">
        <v>0.62895000000000001</v>
      </c>
      <c r="AQ1349" s="29">
        <v>1</v>
      </c>
      <c r="AR1349" s="29">
        <v>0.45400000000000001</v>
      </c>
      <c r="AS1349" s="54">
        <v>5</v>
      </c>
      <c r="AT1349" s="29">
        <v>0.86207</v>
      </c>
      <c r="AU1349" s="29">
        <v>0.57791999999999999</v>
      </c>
      <c r="AV1349" s="54">
        <v>20</v>
      </c>
      <c r="AW1349" s="29">
        <v>0.34483000000000003</v>
      </c>
    </row>
    <row r="1350" spans="1:49" x14ac:dyDescent="0.2">
      <c r="A1350" s="17" t="str">
        <f t="shared" si="29"/>
        <v>JCB</v>
      </c>
      <c r="B1350" s="17" t="str">
        <f>IF(AND(OR(NOT(IsForecastDateRestricted),AND(D1350&gt;=StartDate,D1350&lt;=EndDate)),OR(NOT(IsTargetDateRestricted),AND(F1350&gt;=FirstTargetDate,F1350&lt;=EndTargetDate)),
OR(AND(Is1Week,E1350="1 wk ahead inc death"),AND(Is2Week,E1350="2 wk ahead inc death"),AND(Is3Week,E1350="3 wk ahead inc death"),AND(Is4Week,E1350="4 wk ahead inc death")),
OR(NOT(IsActiveModelsOnly),_xlfn.XLOOKUP(C1350,'Model Analyzer'!B$4:B$100,'Model Analyzer'!C$4:C$100))),EvalData!C1350,"NA")</f>
        <v>JCB</v>
      </c>
      <c r="C1350" s="17" t="s">
        <v>45</v>
      </c>
      <c r="D1350" s="36" t="d">
        <v>2020-09-14</v>
      </c>
      <c r="E1350" s="17" t="s">
        <v>37</v>
      </c>
      <c r="F1350" s="36" t="d">
        <v>2020-10-03</v>
      </c>
      <c r="G1350" s="30">
        <v>-2347</v>
      </c>
      <c r="H1350" s="32">
        <v>-0.16</v>
      </c>
      <c r="I1350" s="28">
        <v>-0.14793999999999999</v>
      </c>
      <c r="J1350" s="28">
        <v>-0.17362</v>
      </c>
      <c r="K1350" s="29">
        <v>0.75</v>
      </c>
      <c r="L1350" s="30">
        <v>20</v>
      </c>
      <c r="M1350" s="29">
        <v>0.47221999999999997</v>
      </c>
      <c r="N1350" s="30">
        <v>51</v>
      </c>
      <c r="O1350" s="30">
        <v>4.4000000000000004</v>
      </c>
      <c r="P1350" s="30">
        <v>973.95</v>
      </c>
      <c r="Q1350" s="30">
        <v>63.61</v>
      </c>
      <c r="R1350" s="38">
        <v>0.17907000000000001</v>
      </c>
      <c r="S1350" s="32">
        <v>-0.12438</v>
      </c>
      <c r="T1350" s="29">
        <v>0.28874</v>
      </c>
      <c r="U1350" s="29">
        <v>-0.15916</v>
      </c>
      <c r="V1350" s="29">
        <v>0.56862999999999997</v>
      </c>
      <c r="W1350" s="29">
        <v>1.9609999999999999E-2</v>
      </c>
      <c r="X1350" s="30">
        <v>131.6</v>
      </c>
      <c r="Y1350" s="29">
        <v>0.21443000000000001</v>
      </c>
      <c r="Z1350" s="29">
        <v>0.23466000000000001</v>
      </c>
      <c r="AA1350" s="29">
        <v>0.79100000000000004</v>
      </c>
      <c r="AB1350" s="30">
        <v>1</v>
      </c>
      <c r="AC1350" s="29">
        <v>1</v>
      </c>
    </row>
    <row r="1351" spans="1:49" x14ac:dyDescent="0.2">
      <c r="A1351" s="17" t="str">
        <f t="shared" ref="A1351:A1414" si="30">IF(OR(B1351="NA",NOT(IsMinimumForecastsToParticipate),COUNTIF(B$7:B$3184,"="&amp;C1351)&gt;=MinForecastsToParticipate),B1351,"NA")</f>
        <v>JHU-APL</v>
      </c>
      <c r="B1351" s="17" t="str">
        <f>IF(AND(OR(NOT(IsForecastDateRestricted),AND(D1351&gt;=StartDate,D1351&lt;=EndDate)),OR(NOT(IsTargetDateRestricted),AND(F1351&gt;=FirstTargetDate,F1351&lt;=EndTargetDate)),
OR(AND(Is1Week,E1351="1 wk ahead inc death"),AND(Is2Week,E1351="2 wk ahead inc death"),AND(Is3Week,E1351="3 wk ahead inc death"),AND(Is4Week,E1351="4 wk ahead inc death")),
OR(NOT(IsActiveModelsOnly),_xlfn.XLOOKUP(C1351,'Model Analyzer'!B$4:B$100,'Model Analyzer'!C$4:C$100))),EvalData!C1351,"NA")</f>
        <v>JHU-APL</v>
      </c>
      <c r="C1351" s="17" t="s">
        <v>52</v>
      </c>
      <c r="D1351" s="36" t="d">
        <v>2020-09-14</v>
      </c>
      <c r="E1351" s="17" t="s">
        <v>37</v>
      </c>
      <c r="F1351" s="36" t="d">
        <v>2020-10-03</v>
      </c>
      <c r="G1351" s="30">
        <v>-3474</v>
      </c>
      <c r="H1351" s="32">
        <v>-0.247</v>
      </c>
      <c r="I1351" s="28">
        <v>-0.21897</v>
      </c>
      <c r="J1351" s="28">
        <v>-0.28036</v>
      </c>
      <c r="K1351" s="29">
        <v>0.75</v>
      </c>
      <c r="L1351" s="30">
        <v>31</v>
      </c>
      <c r="M1351" s="29">
        <v>0.16667000000000001</v>
      </c>
      <c r="N1351" s="30">
        <v>51</v>
      </c>
      <c r="O1351" s="30">
        <v>41.44</v>
      </c>
      <c r="P1351" s="30">
        <v>5737.91</v>
      </c>
      <c r="Q1351" s="30">
        <v>155.29</v>
      </c>
      <c r="R1351" s="38">
        <v>0.39415</v>
      </c>
      <c r="S1351" s="32">
        <v>-0.13743</v>
      </c>
      <c r="T1351" s="29">
        <v>2.1225700000000001</v>
      </c>
      <c r="U1351" s="29">
        <v>-1.15578</v>
      </c>
      <c r="V1351" s="29">
        <v>0.21568999999999999</v>
      </c>
      <c r="W1351" s="29">
        <v>0.33333000000000002</v>
      </c>
      <c r="X1351" s="30">
        <v>298.89999999999998</v>
      </c>
      <c r="Y1351" s="29">
        <v>0.72550000000000003</v>
      </c>
      <c r="Z1351" s="29">
        <v>0.55742999999999998</v>
      </c>
      <c r="AA1351" s="29">
        <v>7.0000000000000007E-2</v>
      </c>
      <c r="AB1351" s="30">
        <v>31</v>
      </c>
      <c r="AC1351" s="29">
        <v>9.0910000000000005E-2</v>
      </c>
      <c r="AD1351" s="30">
        <v>51</v>
      </c>
      <c r="AE1351" s="29">
        <v>0.19608</v>
      </c>
      <c r="AF1351" s="33">
        <v>1.3149999999999999</v>
      </c>
      <c r="AG1351" s="33">
        <v>1.3360000000000001</v>
      </c>
      <c r="AH1351" s="33">
        <v>1.377</v>
      </c>
      <c r="AI1351" s="33">
        <v>3.8940000000000001</v>
      </c>
      <c r="AJ1351" s="33">
        <v>1.4930000000000001</v>
      </c>
      <c r="AK1351" s="34">
        <v>1.6</v>
      </c>
      <c r="AL1351" s="29">
        <v>0</v>
      </c>
      <c r="AM1351" s="29">
        <v>0</v>
      </c>
      <c r="AN1351" s="50">
        <v>235122</v>
      </c>
      <c r="AO1351" s="30">
        <v>964.4</v>
      </c>
      <c r="AP1351" s="29">
        <v>0.80667</v>
      </c>
      <c r="AQ1351" s="29">
        <v>1</v>
      </c>
      <c r="AR1351" s="29">
        <v>0.20599999999999999</v>
      </c>
      <c r="AS1351" s="54">
        <v>22</v>
      </c>
      <c r="AT1351" s="29">
        <v>0.27585999999999999</v>
      </c>
      <c r="AU1351" s="29">
        <v>0.2064</v>
      </c>
      <c r="AV1351" s="54">
        <v>27</v>
      </c>
      <c r="AW1351" s="29">
        <v>0.10345</v>
      </c>
    </row>
    <row r="1352" spans="1:49" x14ac:dyDescent="0.2">
      <c r="A1352" s="17" t="str">
        <f t="shared" si="30"/>
        <v>JHU-IDD</v>
      </c>
      <c r="B1352" s="17" t="str">
        <f>IF(AND(OR(NOT(IsForecastDateRestricted),AND(D1352&gt;=StartDate,D1352&lt;=EndDate)),OR(NOT(IsTargetDateRestricted),AND(F1352&gt;=FirstTargetDate,F1352&lt;=EndTargetDate)),
OR(AND(Is1Week,E1352="1 wk ahead inc death"),AND(Is2Week,E1352="2 wk ahead inc death"),AND(Is3Week,E1352="3 wk ahead inc death"),AND(Is4Week,E1352="4 wk ahead inc death")),
OR(NOT(IsActiveModelsOnly),_xlfn.XLOOKUP(C1352,'Model Analyzer'!B$4:B$100,'Model Analyzer'!C$4:C$100))),EvalData!C1352,"NA")</f>
        <v>JHU-IDD</v>
      </c>
      <c r="C1352" s="17" t="s">
        <v>53</v>
      </c>
      <c r="D1352" s="36" t="d">
        <v>2020-09-14</v>
      </c>
      <c r="E1352" s="17" t="s">
        <v>37</v>
      </c>
      <c r="F1352" s="36" t="d">
        <v>2020-10-03</v>
      </c>
      <c r="G1352" s="30">
        <v>1269</v>
      </c>
      <c r="H1352" s="32">
        <v>7.6999999999999999E-2</v>
      </c>
      <c r="I1352" s="28">
        <v>7.9990000000000006E-2</v>
      </c>
      <c r="J1352" s="28">
        <v>7.9990000000000006E-2</v>
      </c>
      <c r="K1352" s="29">
        <v>0.9</v>
      </c>
      <c r="L1352" s="30">
        <v>9</v>
      </c>
      <c r="M1352" s="29">
        <v>0.77778000000000003</v>
      </c>
      <c r="N1352" s="30">
        <v>51</v>
      </c>
      <c r="O1352" s="30">
        <v>20.49</v>
      </c>
      <c r="P1352" s="30">
        <v>2326.5700000000002</v>
      </c>
      <c r="Q1352" s="30">
        <v>69.69</v>
      </c>
      <c r="R1352" s="38">
        <v>0.26296000000000003</v>
      </c>
      <c r="S1352" s="32">
        <v>0.16464999999999999</v>
      </c>
      <c r="T1352" s="29">
        <v>0.87505999999999995</v>
      </c>
      <c r="U1352" s="29">
        <v>0.62692999999999999</v>
      </c>
      <c r="V1352" s="29">
        <v>0.37254999999999999</v>
      </c>
      <c r="W1352" s="29">
        <v>0.19608</v>
      </c>
      <c r="X1352" s="30">
        <v>94.41</v>
      </c>
      <c r="Y1352" s="29">
        <v>0.84723000000000004</v>
      </c>
      <c r="Z1352" s="29">
        <v>0.41022999999999998</v>
      </c>
      <c r="AA1352" s="29">
        <v>0.39600000000000002</v>
      </c>
      <c r="AB1352" s="30">
        <v>17</v>
      </c>
      <c r="AC1352" s="29">
        <v>0.51515</v>
      </c>
      <c r="AD1352" s="30">
        <v>51</v>
      </c>
      <c r="AE1352" s="29">
        <v>0.96077999999999997</v>
      </c>
      <c r="AF1352" s="33">
        <v>2.6589999999999998</v>
      </c>
      <c r="AG1352" s="33">
        <v>3.5750000000000002</v>
      </c>
      <c r="AH1352" s="33">
        <v>7.5</v>
      </c>
      <c r="AI1352" s="33">
        <v>80.728999999999999</v>
      </c>
      <c r="AJ1352" s="33">
        <v>19.253</v>
      </c>
      <c r="AK1352" s="34">
        <v>220</v>
      </c>
      <c r="AL1352" s="29">
        <v>0.23529</v>
      </c>
      <c r="AM1352" s="29">
        <v>0.39216000000000001</v>
      </c>
      <c r="AN1352" s="50">
        <v>25864</v>
      </c>
      <c r="AO1352" s="30">
        <v>307</v>
      </c>
      <c r="AP1352" s="29">
        <v>0.26329999999999998</v>
      </c>
      <c r="AQ1352" s="29">
        <v>0.54969000000000001</v>
      </c>
      <c r="AR1352" s="29">
        <v>0.35099999999999998</v>
      </c>
      <c r="AS1352" s="54">
        <v>11</v>
      </c>
      <c r="AT1352" s="29">
        <v>0.65517000000000003</v>
      </c>
      <c r="AU1352" s="29">
        <v>0.79722000000000004</v>
      </c>
      <c r="AV1352" s="54">
        <v>11</v>
      </c>
      <c r="AW1352" s="29">
        <v>0.65517000000000003</v>
      </c>
    </row>
    <row r="1353" spans="1:49" x14ac:dyDescent="0.2">
      <c r="A1353" s="17" t="str">
        <f t="shared" si="30"/>
        <v>Karlen</v>
      </c>
      <c r="B1353" s="17" t="str">
        <f>IF(AND(OR(NOT(IsForecastDateRestricted),AND(D1353&gt;=StartDate,D1353&lt;=EndDate)),OR(NOT(IsTargetDateRestricted),AND(F1353&gt;=FirstTargetDate,F1353&lt;=EndTargetDate)),
OR(AND(Is1Week,E1353="1 wk ahead inc death"),AND(Is2Week,E1353="2 wk ahead inc death"),AND(Is3Week,E1353="3 wk ahead inc death"),AND(Is4Week,E1353="4 wk ahead inc death")),
OR(NOT(IsActiveModelsOnly),_xlfn.XLOOKUP(C1353,'Model Analyzer'!B$4:B$100,'Model Analyzer'!C$4:C$100))),EvalData!C1353,"NA")</f>
        <v>Karlen</v>
      </c>
      <c r="C1353" s="17" t="s">
        <v>46</v>
      </c>
      <c r="D1353" s="36" t="d">
        <v>2020-09-14</v>
      </c>
      <c r="E1353" s="17" t="s">
        <v>37</v>
      </c>
      <c r="F1353" s="36" t="d">
        <v>2020-10-03</v>
      </c>
      <c r="G1353" s="26">
        <v>-2300</v>
      </c>
      <c r="H1353" s="27">
        <v>-0.157</v>
      </c>
      <c r="I1353" s="28">
        <v>-0.14496999999999999</v>
      </c>
      <c r="J1353" s="28">
        <v>-0.16955000000000001</v>
      </c>
      <c r="K1353" s="29">
        <v>0.75</v>
      </c>
      <c r="L1353" s="30">
        <v>19</v>
      </c>
      <c r="M1353" s="29">
        <v>0.5</v>
      </c>
      <c r="N1353" s="30">
        <v>51</v>
      </c>
      <c r="O1353" s="26">
        <v>8.58</v>
      </c>
      <c r="P1353" s="26">
        <v>1291.72</v>
      </c>
      <c r="Q1353" s="26">
        <v>68.88</v>
      </c>
      <c r="R1353" s="31">
        <v>0.21406</v>
      </c>
      <c r="S1353" s="32">
        <v>-9.9089999999999998E-2</v>
      </c>
      <c r="T1353" s="29">
        <v>0.42537999999999998</v>
      </c>
      <c r="U1353" s="29">
        <v>-0.26619999999999999</v>
      </c>
      <c r="V1353" s="29">
        <v>0.41176000000000001</v>
      </c>
      <c r="W1353" s="29">
        <v>7.843E-2</v>
      </c>
      <c r="X1353" s="30">
        <v>132.65</v>
      </c>
      <c r="Y1353" s="29">
        <v>0.27389000000000002</v>
      </c>
      <c r="Z1353" s="29">
        <v>0.31114999999999998</v>
      </c>
      <c r="AA1353" s="29">
        <v>0.67800000000000005</v>
      </c>
      <c r="AB1353" s="30">
        <v>7</v>
      </c>
      <c r="AC1353" s="29">
        <v>0.81818000000000002</v>
      </c>
      <c r="AD1353" s="30">
        <v>51</v>
      </c>
      <c r="AE1353" s="29">
        <v>0.92157</v>
      </c>
      <c r="AF1353" s="33">
        <v>2.3959999999999999</v>
      </c>
      <c r="AG1353" s="33">
        <v>3.488</v>
      </c>
      <c r="AH1353" s="33">
        <v>5.1760000000000002</v>
      </c>
      <c r="AI1353" s="33">
        <v>17.603999999999999</v>
      </c>
      <c r="AJ1353" s="33">
        <v>12.227</v>
      </c>
      <c r="AK1353" s="34">
        <v>50</v>
      </c>
      <c r="AL1353" s="29">
        <v>0.29411999999999999</v>
      </c>
      <c r="AM1353" s="29">
        <v>0.27450999999999998</v>
      </c>
      <c r="AN1353" s="50">
        <v>24014</v>
      </c>
      <c r="AO1353" s="30">
        <v>118.5</v>
      </c>
      <c r="AP1353" s="29">
        <v>0.31624000000000002</v>
      </c>
      <c r="AQ1353" s="29">
        <v>0.66020999999999996</v>
      </c>
      <c r="AR1353" s="29">
        <v>0.372</v>
      </c>
      <c r="AS1353" s="54">
        <v>10</v>
      </c>
      <c r="AT1353" s="29">
        <v>0.68966000000000005</v>
      </c>
      <c r="AU1353" s="29">
        <v>0.85462000000000005</v>
      </c>
      <c r="AV1353" s="54">
        <v>6</v>
      </c>
      <c r="AW1353" s="29">
        <v>0.82759000000000005</v>
      </c>
    </row>
    <row r="1354" spans="1:49" x14ac:dyDescent="0.2">
      <c r="A1354" s="17" t="str">
        <f t="shared" si="30"/>
        <v>LANL</v>
      </c>
      <c r="B1354" s="17" t="str">
        <f>IF(AND(OR(NOT(IsForecastDateRestricted),AND(D1354&gt;=StartDate,D1354&lt;=EndDate)),OR(NOT(IsTargetDateRestricted),AND(F1354&gt;=FirstTargetDate,F1354&lt;=EndTargetDate)),
OR(AND(Is1Week,E1354="1 wk ahead inc death"),AND(Is2Week,E1354="2 wk ahead inc death"),AND(Is3Week,E1354="3 wk ahead inc death"),AND(Is4Week,E1354="4 wk ahead inc death")),
OR(NOT(IsActiveModelsOnly),_xlfn.XLOOKUP(C1354,'Model Analyzer'!B$4:B$100,'Model Analyzer'!C$4:C$100))),EvalData!C1354,"NA")</f>
        <v>LANL</v>
      </c>
      <c r="C1354" s="17" t="s">
        <v>20</v>
      </c>
      <c r="D1354" s="36" t="d">
        <v>2020-09-14</v>
      </c>
      <c r="E1354" s="17" t="s">
        <v>37</v>
      </c>
      <c r="F1354" s="36" t="d">
        <v>2020-10-03</v>
      </c>
      <c r="G1354" s="30">
        <v>-4081</v>
      </c>
      <c r="H1354" s="32">
        <v>-0.29699999999999999</v>
      </c>
      <c r="I1354" s="28">
        <v>-0.25723000000000001</v>
      </c>
      <c r="J1354" s="28">
        <v>-0.34632000000000002</v>
      </c>
      <c r="K1354" s="29">
        <v>0</v>
      </c>
      <c r="L1354" s="30">
        <v>33</v>
      </c>
      <c r="M1354" s="29">
        <v>0.11111</v>
      </c>
      <c r="N1354" s="30">
        <v>51</v>
      </c>
      <c r="O1354" s="30">
        <v>25.6</v>
      </c>
      <c r="P1354" s="30">
        <v>2129.44</v>
      </c>
      <c r="Q1354" s="30">
        <v>95.43</v>
      </c>
      <c r="R1354" s="38">
        <v>0.37607000000000002</v>
      </c>
      <c r="S1354" s="32">
        <v>-0.42743999999999999</v>
      </c>
      <c r="T1354" s="29">
        <v>0.94779999999999998</v>
      </c>
      <c r="U1354" s="29">
        <v>-0.89219000000000004</v>
      </c>
      <c r="V1354" s="29">
        <v>0.27450999999999998</v>
      </c>
      <c r="W1354" s="29">
        <v>0.29411999999999999</v>
      </c>
      <c r="X1354" s="30">
        <v>156.84</v>
      </c>
      <c r="Y1354" s="29">
        <v>0.38281999999999999</v>
      </c>
      <c r="Z1354" s="29">
        <v>0.51285000000000003</v>
      </c>
      <c r="AA1354" s="29">
        <v>0.17399999999999999</v>
      </c>
      <c r="AB1354" s="30">
        <v>25</v>
      </c>
      <c r="AC1354" s="29">
        <v>0.27272999999999997</v>
      </c>
      <c r="AD1354" s="30">
        <v>51</v>
      </c>
      <c r="AE1354" s="29">
        <v>0.96077999999999997</v>
      </c>
      <c r="AF1354" s="33">
        <v>7.3550000000000004</v>
      </c>
      <c r="AG1354" s="33">
        <v>10.083</v>
      </c>
      <c r="AH1354" s="33">
        <v>18.25</v>
      </c>
      <c r="AI1354" s="33">
        <v>34.338000000000001</v>
      </c>
      <c r="AJ1354" s="33">
        <v>45.167000000000002</v>
      </c>
      <c r="AK1354" s="34">
        <v>92</v>
      </c>
      <c r="AL1354" s="29">
        <v>0.27450999999999998</v>
      </c>
      <c r="AM1354" s="29">
        <v>0.68627000000000005</v>
      </c>
      <c r="AN1354" s="50">
        <v>28285</v>
      </c>
      <c r="AO1354" s="30">
        <v>151</v>
      </c>
      <c r="AP1354" s="29">
        <v>0.1187</v>
      </c>
      <c r="AQ1354" s="29">
        <v>0.24779999999999999</v>
      </c>
      <c r="AR1354" s="29">
        <v>0</v>
      </c>
      <c r="AS1354" s="54">
        <v>28</v>
      </c>
      <c r="AT1354" s="29">
        <v>6.8970000000000004E-2</v>
      </c>
      <c r="AU1354" s="29">
        <v>0.43419999999999997</v>
      </c>
      <c r="AV1354" s="54">
        <v>23</v>
      </c>
      <c r="AW1354" s="29">
        <v>0.24138000000000001</v>
      </c>
    </row>
    <row r="1355" spans="1:49" x14ac:dyDescent="0.2">
      <c r="A1355" s="17" t="str">
        <f t="shared" si="30"/>
        <v>LNQ</v>
      </c>
      <c r="B1355" s="17" t="str">
        <f>IF(AND(OR(NOT(IsForecastDateRestricted),AND(D1355&gt;=StartDate,D1355&lt;=EndDate)),OR(NOT(IsTargetDateRestricted),AND(F1355&gt;=FirstTargetDate,F1355&lt;=EndTargetDate)),
OR(AND(Is1Week,E1355="1 wk ahead inc death"),AND(Is2Week,E1355="2 wk ahead inc death"),AND(Is3Week,E1355="3 wk ahead inc death"),AND(Is4Week,E1355="4 wk ahead inc death")),
OR(NOT(IsActiveModelsOnly),_xlfn.XLOOKUP(C1355,'Model Analyzer'!B$4:B$100,'Model Analyzer'!C$4:C$100))),EvalData!C1355,"NA")</f>
        <v>LNQ</v>
      </c>
      <c r="C1355" s="17" t="s">
        <v>47</v>
      </c>
      <c r="D1355" s="36" t="d">
        <v>2020-09-14</v>
      </c>
      <c r="E1355" s="17" t="s">
        <v>37</v>
      </c>
      <c r="F1355" s="36" t="d">
        <v>2020-10-03</v>
      </c>
      <c r="G1355" s="30">
        <v>-2195</v>
      </c>
      <c r="H1355" s="32">
        <v>-0.14899999999999999</v>
      </c>
      <c r="I1355" s="28">
        <v>-0.13835</v>
      </c>
      <c r="J1355" s="28">
        <v>-0.16056999999999999</v>
      </c>
      <c r="K1355" s="29">
        <v>0.75</v>
      </c>
      <c r="L1355" s="30">
        <v>16</v>
      </c>
      <c r="M1355" s="29">
        <v>0.58333000000000002</v>
      </c>
      <c r="N1355" s="30">
        <v>51</v>
      </c>
      <c r="O1355" s="30">
        <v>41.56</v>
      </c>
      <c r="P1355" s="30">
        <v>1568.62</v>
      </c>
      <c r="Q1355" s="30">
        <v>77.25</v>
      </c>
      <c r="R1355" s="38">
        <v>0.34068999999999999</v>
      </c>
      <c r="S1355" s="32">
        <v>-0.38506000000000001</v>
      </c>
      <c r="T1355" s="29">
        <v>1.16269</v>
      </c>
      <c r="U1355" s="29">
        <v>-1.15486</v>
      </c>
      <c r="V1355" s="29">
        <v>0.37254999999999999</v>
      </c>
      <c r="W1355" s="29">
        <v>0.25490000000000002</v>
      </c>
      <c r="X1355" s="30">
        <v>125.66</v>
      </c>
      <c r="Y1355" s="29">
        <v>0.36136000000000001</v>
      </c>
      <c r="Z1355" s="29">
        <v>0.51946999999999999</v>
      </c>
      <c r="AA1355" s="29">
        <v>0.21299999999999999</v>
      </c>
      <c r="AB1355" s="30">
        <v>22</v>
      </c>
      <c r="AC1355" s="29">
        <v>0.36364000000000002</v>
      </c>
      <c r="AD1355" s="30">
        <v>51</v>
      </c>
      <c r="AE1355" s="29">
        <v>1</v>
      </c>
      <c r="AF1355" s="33">
        <v>18.414000000000001</v>
      </c>
      <c r="AG1355" s="33">
        <v>29.375</v>
      </c>
      <c r="AH1355" s="33">
        <v>61.667000000000002</v>
      </c>
      <c r="AI1355" s="33">
        <v>148.64699999999999</v>
      </c>
      <c r="AJ1355" s="33">
        <v>172</v>
      </c>
      <c r="AK1355" s="34">
        <v>445.66699999999997</v>
      </c>
      <c r="AL1355" s="29">
        <v>3.9219999999999998E-2</v>
      </c>
      <c r="AM1355" s="29">
        <v>0.96077999999999997</v>
      </c>
      <c r="AN1355" s="50">
        <v>35041</v>
      </c>
      <c r="AO1355" s="30">
        <v>189.7</v>
      </c>
      <c r="AP1355" s="29">
        <v>4.6359999999999998E-2</v>
      </c>
      <c r="AQ1355" s="29">
        <v>9.6790000000000001E-2</v>
      </c>
      <c r="AR1355" s="29">
        <v>0</v>
      </c>
      <c r="AS1355" s="54">
        <v>28</v>
      </c>
      <c r="AT1355" s="29">
        <v>6.8970000000000004E-2</v>
      </c>
      <c r="AU1355" s="29">
        <v>0.18421000000000001</v>
      </c>
      <c r="AV1355" s="54">
        <v>28</v>
      </c>
      <c r="AW1355" s="29">
        <v>6.8970000000000004E-2</v>
      </c>
    </row>
    <row r="1356" spans="1:49" x14ac:dyDescent="0.2">
      <c r="A1356" s="17" t="str">
        <f t="shared" si="30"/>
        <v>LSHTM</v>
      </c>
      <c r="B1356" s="17" t="str">
        <f>IF(AND(OR(NOT(IsForecastDateRestricted),AND(D1356&gt;=StartDate,D1356&lt;=EndDate)),OR(NOT(IsTargetDateRestricted),AND(F1356&gt;=FirstTargetDate,F1356&lt;=EndTargetDate)),
OR(AND(Is1Week,E1356="1 wk ahead inc death"),AND(Is2Week,E1356="2 wk ahead inc death"),AND(Is3Week,E1356="3 wk ahead inc death"),AND(Is4Week,E1356="4 wk ahead inc death")),
OR(NOT(IsActiveModelsOnly),_xlfn.XLOOKUP(C1356,'Model Analyzer'!B$4:B$100,'Model Analyzer'!C$4:C$100))),EvalData!C1356,"NA")</f>
        <v>LSHTM</v>
      </c>
      <c r="C1356" s="17" t="s">
        <v>21</v>
      </c>
      <c r="D1356" s="36" t="d">
        <v>2020-09-14</v>
      </c>
      <c r="E1356" s="17" t="s">
        <v>37</v>
      </c>
      <c r="F1356" s="36" t="d">
        <v>2020-10-03</v>
      </c>
      <c r="G1356" s="30">
        <v>-3706</v>
      </c>
      <c r="H1356" s="32">
        <v>-0.26600000000000001</v>
      </c>
      <c r="I1356" s="28">
        <v>-0.2336</v>
      </c>
      <c r="J1356" s="28">
        <v>-0.30479000000000001</v>
      </c>
      <c r="K1356" s="29">
        <v>0</v>
      </c>
      <c r="L1356" s="30">
        <v>32</v>
      </c>
      <c r="M1356" s="29">
        <v>0.13889000000000001</v>
      </c>
      <c r="N1356" s="30">
        <v>46</v>
      </c>
      <c r="O1356" s="30">
        <v>6.67</v>
      </c>
      <c r="P1356" s="30">
        <v>1089.5</v>
      </c>
      <c r="Q1356" s="30">
        <v>65.39</v>
      </c>
      <c r="R1356" s="38">
        <v>0.16636000000000001</v>
      </c>
      <c r="S1356" s="32">
        <v>-7.4630000000000002E-2</v>
      </c>
      <c r="T1356" s="29">
        <v>0.36527999999999999</v>
      </c>
      <c r="U1356" s="29">
        <v>-0.24714</v>
      </c>
      <c r="V1356" s="29">
        <v>0.54347999999999996</v>
      </c>
      <c r="W1356" s="29">
        <v>0.13042999999999999</v>
      </c>
      <c r="X1356" s="30">
        <v>130.36000000000001</v>
      </c>
      <c r="Y1356" s="29">
        <v>0.22622999999999999</v>
      </c>
      <c r="Z1356" s="29">
        <v>0.26357000000000003</v>
      </c>
      <c r="AA1356" s="29">
        <v>0.67700000000000005</v>
      </c>
      <c r="AB1356" s="30">
        <v>8</v>
      </c>
      <c r="AC1356" s="29">
        <v>0.78788000000000002</v>
      </c>
      <c r="AD1356" s="30">
        <v>46</v>
      </c>
      <c r="AE1356" s="29">
        <v>0.86956999999999995</v>
      </c>
      <c r="AF1356" s="33">
        <v>2.2320000000000002</v>
      </c>
      <c r="AG1356" s="33">
        <v>2.7389999999999999</v>
      </c>
      <c r="AH1356" s="33">
        <v>5.5170000000000003</v>
      </c>
      <c r="AI1356" s="33">
        <v>67.837999999999994</v>
      </c>
      <c r="AJ1356" s="33">
        <v>28.882999999999999</v>
      </c>
      <c r="AK1356" s="34">
        <v>118.25</v>
      </c>
      <c r="AL1356" s="29">
        <v>0.19564999999999999</v>
      </c>
      <c r="AM1356" s="29">
        <v>0.32608999999999999</v>
      </c>
      <c r="AN1356" s="50">
        <v>25240</v>
      </c>
      <c r="AO1356" s="30">
        <v>99.5</v>
      </c>
      <c r="AP1356" s="29">
        <v>0.29581000000000002</v>
      </c>
      <c r="AQ1356" s="29">
        <v>0.61755000000000004</v>
      </c>
      <c r="AR1356" s="29">
        <v>0.33</v>
      </c>
      <c r="AS1356" s="54">
        <v>14</v>
      </c>
      <c r="AT1356" s="29">
        <v>0.55171999999999999</v>
      </c>
      <c r="AU1356" s="29">
        <v>0.69366000000000005</v>
      </c>
      <c r="AV1356" s="54">
        <v>13</v>
      </c>
      <c r="AW1356" s="29">
        <v>0.58621000000000001</v>
      </c>
    </row>
    <row r="1357" spans="1:49" x14ac:dyDescent="0.2">
      <c r="A1357" s="17" t="str">
        <f t="shared" si="30"/>
        <v>MIT-CovAlliance</v>
      </c>
      <c r="B1357" s="17" t="str">
        <f>IF(AND(OR(NOT(IsForecastDateRestricted),AND(D1357&gt;=StartDate,D1357&lt;=EndDate)),OR(NOT(IsTargetDateRestricted),AND(F1357&gt;=FirstTargetDate,F1357&lt;=EndTargetDate)),
OR(AND(Is1Week,E1357="1 wk ahead inc death"),AND(Is2Week,E1357="2 wk ahead inc death"),AND(Is3Week,E1357="3 wk ahead inc death"),AND(Is4Week,E1357="4 wk ahead inc death")),
OR(NOT(IsActiveModelsOnly),_xlfn.XLOOKUP(C1357,'Model Analyzer'!B$4:B$100,'Model Analyzer'!C$4:C$100))),EvalData!C1357,"NA")</f>
        <v>MIT-CovAlliance</v>
      </c>
      <c r="C1357" s="17" t="s">
        <v>22</v>
      </c>
      <c r="D1357" s="36" t="d">
        <v>2020-09-14</v>
      </c>
      <c r="E1357" s="17" t="s">
        <v>37</v>
      </c>
      <c r="F1357" s="36" t="d">
        <v>2020-10-03</v>
      </c>
      <c r="G1357" s="30">
        <v>3195</v>
      </c>
      <c r="H1357" s="32">
        <v>0.183</v>
      </c>
      <c r="I1357" s="28">
        <v>0.20139000000000001</v>
      </c>
      <c r="J1357" s="28">
        <v>0.20139000000000001</v>
      </c>
      <c r="K1357" s="29">
        <v>0.75</v>
      </c>
      <c r="L1357" s="30">
        <v>25</v>
      </c>
      <c r="M1357" s="29">
        <v>0.33333000000000002</v>
      </c>
      <c r="N1357" s="30">
        <v>51</v>
      </c>
      <c r="O1357" s="30">
        <v>19.12</v>
      </c>
      <c r="P1357" s="30">
        <v>5198.7700000000004</v>
      </c>
      <c r="Q1357" s="30">
        <v>132.66999999999999</v>
      </c>
      <c r="R1357" s="38">
        <v>0.29870999999999998</v>
      </c>
      <c r="S1357" s="32">
        <v>2.375E-2</v>
      </c>
      <c r="T1357" s="29">
        <v>0.74939</v>
      </c>
      <c r="U1357" s="29">
        <v>0.23884</v>
      </c>
      <c r="V1357" s="29">
        <v>0.33333000000000002</v>
      </c>
      <c r="W1357" s="29">
        <v>0.23529</v>
      </c>
      <c r="X1357" s="30">
        <v>308.95</v>
      </c>
      <c r="Y1357" s="29">
        <v>0.64444000000000001</v>
      </c>
      <c r="Z1357" s="29">
        <v>0.45263999999999999</v>
      </c>
      <c r="AA1357" s="29">
        <v>0.34200000000000003</v>
      </c>
      <c r="AB1357" s="30">
        <v>19</v>
      </c>
      <c r="AC1357" s="29">
        <v>0.45455000000000001</v>
      </c>
      <c r="AD1357" s="30">
        <v>51</v>
      </c>
      <c r="AE1357" s="29">
        <v>0.98038999999999998</v>
      </c>
      <c r="AF1357" s="33">
        <v>18.696000000000002</v>
      </c>
      <c r="AG1357" s="33">
        <v>19.030999999999999</v>
      </c>
      <c r="AH1357" s="33">
        <v>19.635999999999999</v>
      </c>
      <c r="AI1357" s="33">
        <v>23.367000000000001</v>
      </c>
      <c r="AJ1357" s="33">
        <v>21.038</v>
      </c>
      <c r="AK1357" s="34">
        <v>28.667000000000002</v>
      </c>
      <c r="AL1357" s="29">
        <v>0</v>
      </c>
      <c r="AM1357" s="29">
        <v>0.98038999999999998</v>
      </c>
      <c r="AN1357" s="50">
        <v>85880</v>
      </c>
      <c r="AO1357" s="30">
        <v>326.10000000000002</v>
      </c>
      <c r="AP1357" s="29">
        <v>9.0639999999999998E-2</v>
      </c>
      <c r="AQ1357" s="29">
        <v>0.18923000000000001</v>
      </c>
      <c r="AR1357" s="29">
        <v>0</v>
      </c>
      <c r="AS1357" s="54">
        <v>28</v>
      </c>
      <c r="AT1357" s="29">
        <v>6.8970000000000004E-2</v>
      </c>
      <c r="AU1357" s="29">
        <v>0.34265000000000001</v>
      </c>
      <c r="AV1357" s="54">
        <v>25</v>
      </c>
      <c r="AW1357" s="29">
        <v>0.17241000000000001</v>
      </c>
    </row>
    <row r="1358" spans="1:49" x14ac:dyDescent="0.2">
      <c r="A1358" s="17" t="str">
        <f t="shared" si="30"/>
        <v>MIT-LCP</v>
      </c>
      <c r="B1358" s="17" t="str">
        <f>IF(AND(OR(NOT(IsForecastDateRestricted),AND(D1358&gt;=StartDate,D1358&lt;=EndDate)),OR(NOT(IsTargetDateRestricted),AND(F1358&gt;=FirstTargetDate,F1358&lt;=EndTargetDate)),
OR(AND(Is1Week,E1358="1 wk ahead inc death"),AND(Is2Week,E1358="2 wk ahead inc death"),AND(Is3Week,E1358="3 wk ahead inc death"),AND(Is4Week,E1358="4 wk ahead inc death")),
OR(NOT(IsActiveModelsOnly),_xlfn.XLOOKUP(C1358,'Model Analyzer'!B$4:B$100,'Model Analyzer'!C$4:C$100))),EvalData!C1358,"NA")</f>
        <v>MIT-LCP</v>
      </c>
      <c r="C1358" s="17" t="s">
        <v>55</v>
      </c>
      <c r="D1358" s="36" t="d">
        <v>2020-09-14</v>
      </c>
      <c r="E1358" s="17" t="s">
        <v>37</v>
      </c>
      <c r="F1358" s="36" t="d">
        <v>2020-10-03</v>
      </c>
      <c r="G1358" s="30">
        <v>-4167</v>
      </c>
      <c r="H1358" s="32">
        <v>-0.30499999999999999</v>
      </c>
      <c r="I1358" s="28">
        <v>-0.26264999999999999</v>
      </c>
      <c r="J1358" s="28">
        <v>-0.35621000000000003</v>
      </c>
      <c r="K1358" s="29">
        <v>0</v>
      </c>
      <c r="L1358" s="30">
        <v>34</v>
      </c>
      <c r="M1358" s="29">
        <v>8.3330000000000001E-2</v>
      </c>
      <c r="N1358" s="30">
        <v>51</v>
      </c>
      <c r="O1358" s="30">
        <v>18.89</v>
      </c>
      <c r="P1358" s="30">
        <v>2231.63</v>
      </c>
      <c r="Q1358" s="30">
        <v>92.86</v>
      </c>
      <c r="R1358" s="38">
        <v>0.26982</v>
      </c>
      <c r="S1358" s="32">
        <v>-0.19938</v>
      </c>
      <c r="T1358" s="29">
        <v>0.84830000000000005</v>
      </c>
      <c r="U1358" s="29">
        <v>0.14888000000000001</v>
      </c>
      <c r="V1358" s="29">
        <v>0.41176000000000001</v>
      </c>
      <c r="W1358" s="29">
        <v>0.17646999999999999</v>
      </c>
      <c r="X1358" s="30">
        <v>189.3</v>
      </c>
      <c r="Y1358" s="29">
        <v>0.72380999999999995</v>
      </c>
      <c r="Z1358" s="29">
        <v>0.37856000000000001</v>
      </c>
      <c r="AA1358" s="29">
        <v>0.372</v>
      </c>
      <c r="AB1358" s="30">
        <v>18</v>
      </c>
      <c r="AC1358" s="29">
        <v>0.48485</v>
      </c>
    </row>
    <row r="1359" spans="1:49" x14ac:dyDescent="0.2">
      <c r="A1359" s="17" t="str">
        <f t="shared" si="30"/>
        <v>MOBS</v>
      </c>
      <c r="B1359" s="17" t="str">
        <f>IF(AND(OR(NOT(IsForecastDateRestricted),AND(D1359&gt;=StartDate,D1359&lt;=EndDate)),OR(NOT(IsTargetDateRestricted),AND(F1359&gt;=FirstTargetDate,F1359&lt;=EndTargetDate)),
OR(AND(Is1Week,E1359="1 wk ahead inc death"),AND(Is2Week,E1359="2 wk ahead inc death"),AND(Is3Week,E1359="3 wk ahead inc death"),AND(Is4Week,E1359="4 wk ahead inc death")),
OR(NOT(IsActiveModelsOnly),_xlfn.XLOOKUP(C1359,'Model Analyzer'!B$4:B$100,'Model Analyzer'!C$4:C$100))),EvalData!C1359,"NA")</f>
        <v>MOBS</v>
      </c>
      <c r="C1359" s="17" t="s">
        <v>24</v>
      </c>
      <c r="D1359" s="36" t="d">
        <v>2020-09-14</v>
      </c>
      <c r="E1359" s="17" t="s">
        <v>37</v>
      </c>
      <c r="F1359" s="36" t="d">
        <v>2020-10-03</v>
      </c>
      <c r="G1359" s="30">
        <v>-2587</v>
      </c>
      <c r="H1359" s="32">
        <v>-0.17799999999999999</v>
      </c>
      <c r="I1359" s="28">
        <v>-0.16306000000000001</v>
      </c>
      <c r="J1359" s="28">
        <v>-0.19483</v>
      </c>
      <c r="K1359" s="29">
        <v>0.75</v>
      </c>
      <c r="L1359" s="30">
        <v>24</v>
      </c>
      <c r="M1359" s="29">
        <v>0.36110999999999999</v>
      </c>
      <c r="N1359" s="30">
        <v>50</v>
      </c>
      <c r="O1359" s="30">
        <v>12.79</v>
      </c>
      <c r="P1359" s="30">
        <v>1968.55</v>
      </c>
      <c r="Q1359" s="30">
        <v>99.58</v>
      </c>
      <c r="R1359" s="38">
        <v>0.30719000000000002</v>
      </c>
      <c r="S1359" s="32">
        <v>-0.20871999999999999</v>
      </c>
      <c r="T1359" s="29">
        <v>0.57579000000000002</v>
      </c>
      <c r="U1359" s="29">
        <v>-0.35949999999999999</v>
      </c>
      <c r="V1359" s="29">
        <v>0.32</v>
      </c>
      <c r="W1359" s="29">
        <v>0.16</v>
      </c>
      <c r="X1359" s="30">
        <v>186.74</v>
      </c>
      <c r="Y1359" s="29">
        <v>0.33794999999999997</v>
      </c>
      <c r="Z1359" s="29">
        <v>0.38897999999999999</v>
      </c>
      <c r="AA1359" s="29">
        <v>0.32700000000000001</v>
      </c>
      <c r="AB1359" s="30">
        <v>21</v>
      </c>
      <c r="AC1359" s="29">
        <v>0.39394000000000001</v>
      </c>
      <c r="AD1359" s="30">
        <v>50</v>
      </c>
      <c r="AE1359" s="29">
        <v>0.92</v>
      </c>
      <c r="AF1359" s="33">
        <v>3.7429999999999999</v>
      </c>
      <c r="AG1359" s="33">
        <v>5.8959999999999999</v>
      </c>
      <c r="AH1359" s="33">
        <v>9.0489999999999995</v>
      </c>
      <c r="AI1359" s="33">
        <v>195.92599999999999</v>
      </c>
      <c r="AJ1359" s="33">
        <v>26.167000000000002</v>
      </c>
      <c r="AK1359" s="34">
        <v>147.4</v>
      </c>
      <c r="AL1359" s="29">
        <v>0.28000000000000003</v>
      </c>
      <c r="AM1359" s="29">
        <v>0.46</v>
      </c>
      <c r="AN1359" s="50">
        <v>29944</v>
      </c>
      <c r="AO1359" s="30">
        <v>140.6</v>
      </c>
      <c r="AP1359" s="29">
        <v>0.21334</v>
      </c>
      <c r="AQ1359" s="29">
        <v>0.44538</v>
      </c>
      <c r="AR1359" s="29">
        <v>0.186</v>
      </c>
      <c r="AS1359" s="54">
        <v>25</v>
      </c>
      <c r="AT1359" s="29">
        <v>0.17241000000000001</v>
      </c>
      <c r="AU1359" s="29">
        <v>0.64785999999999999</v>
      </c>
      <c r="AV1359" s="54">
        <v>15</v>
      </c>
      <c r="AW1359" s="29">
        <v>0.51724000000000003</v>
      </c>
    </row>
    <row r="1360" spans="1:49" x14ac:dyDescent="0.2">
      <c r="A1360" s="17" t="str">
        <f t="shared" si="30"/>
        <v>NotreDame-Mobility</v>
      </c>
      <c r="B1360" s="17" t="str">
        <f>IF(AND(OR(NOT(IsForecastDateRestricted),AND(D1360&gt;=StartDate,D1360&lt;=EndDate)),OR(NOT(IsTargetDateRestricted),AND(F1360&gt;=FirstTargetDate,F1360&lt;=EndTargetDate)),
OR(AND(Is1Week,E1360="1 wk ahead inc death"),AND(Is2Week,E1360="2 wk ahead inc death"),AND(Is3Week,E1360="3 wk ahead inc death"),AND(Is4Week,E1360="4 wk ahead inc death")),
OR(NOT(IsActiveModelsOnly),_xlfn.XLOOKUP(C1360,'Model Analyzer'!B$4:B$100,'Model Analyzer'!C$4:C$100))),EvalData!C1360,"NA")</f>
        <v>NotreDame-Mobility</v>
      </c>
      <c r="C1360" s="17" t="s">
        <v>25</v>
      </c>
      <c r="D1360" s="36" t="d">
        <v>2020-09-14</v>
      </c>
      <c r="E1360" s="17" t="s">
        <v>37</v>
      </c>
      <c r="F1360" s="36" t="d">
        <v>2020-10-03</v>
      </c>
      <c r="G1360" s="30">
        <v>-431</v>
      </c>
      <c r="H1360" s="32">
        <v>-2.8000000000000001E-2</v>
      </c>
      <c r="I1360" s="28">
        <v>-2.717E-2</v>
      </c>
      <c r="J1360" s="28">
        <v>-2.793E-2</v>
      </c>
      <c r="K1360" s="29">
        <v>1</v>
      </c>
      <c r="L1360" s="30">
        <v>5</v>
      </c>
      <c r="M1360" s="29">
        <v>0.88888999999999996</v>
      </c>
      <c r="N1360" s="30">
        <v>51</v>
      </c>
      <c r="O1360" s="30">
        <v>20.7</v>
      </c>
      <c r="P1360" s="30">
        <v>2905.58</v>
      </c>
      <c r="Q1360" s="30">
        <v>107.24</v>
      </c>
      <c r="R1360" s="38">
        <v>0.36173</v>
      </c>
      <c r="S1360" s="32">
        <v>-0.26979999999999998</v>
      </c>
      <c r="T1360" s="29">
        <v>0.81486000000000003</v>
      </c>
      <c r="U1360" s="29">
        <v>-0.54890000000000005</v>
      </c>
      <c r="V1360" s="29">
        <v>0.29411999999999999</v>
      </c>
      <c r="W1360" s="29">
        <v>0.25490000000000002</v>
      </c>
      <c r="X1360" s="30">
        <v>175.71</v>
      </c>
      <c r="Y1360" s="29">
        <v>0.39728999999999998</v>
      </c>
      <c r="Z1360" s="29">
        <v>0.45454</v>
      </c>
      <c r="AA1360" s="29">
        <v>0.17</v>
      </c>
      <c r="AB1360" s="30">
        <v>26</v>
      </c>
      <c r="AC1360" s="29">
        <v>0.24242</v>
      </c>
      <c r="AD1360" s="30">
        <v>51</v>
      </c>
      <c r="AE1360" s="29">
        <v>0.37254999999999999</v>
      </c>
      <c r="AF1360" s="33">
        <v>1.266</v>
      </c>
      <c r="AG1360" s="33">
        <v>1.5309999999999999</v>
      </c>
      <c r="AH1360" s="33">
        <v>1.7769999999999999</v>
      </c>
      <c r="AI1360" s="33">
        <v>5.4450000000000003</v>
      </c>
      <c r="AJ1360" s="33">
        <v>2.742</v>
      </c>
      <c r="AK1360" s="34">
        <v>12</v>
      </c>
      <c r="AL1360" s="29">
        <v>3.9219999999999998E-2</v>
      </c>
      <c r="AM1360" s="29">
        <v>9.8040000000000002E-2</v>
      </c>
      <c r="AN1360" s="50">
        <v>151504</v>
      </c>
      <c r="AO1360" s="30">
        <v>424.3</v>
      </c>
      <c r="AP1360" s="29">
        <v>0.62521000000000004</v>
      </c>
      <c r="AQ1360" s="29">
        <v>1</v>
      </c>
      <c r="AR1360" s="29">
        <v>0.248</v>
      </c>
      <c r="AS1360" s="54">
        <v>20</v>
      </c>
      <c r="AT1360" s="29">
        <v>0.34483000000000003</v>
      </c>
      <c r="AU1360" s="29">
        <v>0.39216000000000001</v>
      </c>
      <c r="AV1360" s="54">
        <v>24</v>
      </c>
      <c r="AW1360" s="29">
        <v>0.2069</v>
      </c>
    </row>
    <row r="1361" spans="1:49" x14ac:dyDescent="0.2">
      <c r="A1361" s="17" t="str">
        <f t="shared" si="30"/>
        <v>Oliver Wyman</v>
      </c>
      <c r="B1361" s="17" t="str">
        <f>IF(AND(OR(NOT(IsForecastDateRestricted),AND(D1361&gt;=StartDate,D1361&lt;=EndDate)),OR(NOT(IsTargetDateRestricted),AND(F1361&gt;=FirstTargetDate,F1361&lt;=EndTargetDate)),
OR(AND(Is1Week,E1361="1 wk ahead inc death"),AND(Is2Week,E1361="2 wk ahead inc death"),AND(Is3Week,E1361="3 wk ahead inc death"),AND(Is4Week,E1361="4 wk ahead inc death")),
OR(NOT(IsActiveModelsOnly),_xlfn.XLOOKUP(C1361,'Model Analyzer'!B$4:B$100,'Model Analyzer'!C$4:C$100))),EvalData!C1361,"NA")</f>
        <v>Oliver Wyman</v>
      </c>
      <c r="C1361" s="17" t="s">
        <v>26</v>
      </c>
      <c r="D1361" s="36" t="d">
        <v>2020-09-14</v>
      </c>
      <c r="E1361" s="17" t="s">
        <v>37</v>
      </c>
      <c r="F1361" s="36" t="d">
        <v>2020-10-03</v>
      </c>
      <c r="G1361" s="30">
        <v>-2497</v>
      </c>
      <c r="H1361" s="32">
        <v>-0.17100000000000001</v>
      </c>
      <c r="I1361" s="28">
        <v>-0.15739</v>
      </c>
      <c r="J1361" s="28">
        <v>-0.18679000000000001</v>
      </c>
      <c r="K1361" s="29">
        <v>0.75</v>
      </c>
      <c r="L1361" s="30">
        <v>21</v>
      </c>
      <c r="M1361" s="29">
        <v>0.44444</v>
      </c>
      <c r="N1361" s="30">
        <v>51</v>
      </c>
      <c r="O1361" s="30">
        <v>7.27</v>
      </c>
      <c r="P1361" s="30">
        <v>927.43</v>
      </c>
      <c r="Q1361" s="30">
        <v>57.57</v>
      </c>
      <c r="R1361" s="38">
        <v>0.20227999999999999</v>
      </c>
      <c r="S1361" s="32">
        <v>-0.14165</v>
      </c>
      <c r="T1361" s="29">
        <v>0.37268000000000001</v>
      </c>
      <c r="U1361" s="29">
        <v>-0.22939999999999999</v>
      </c>
      <c r="V1361" s="29">
        <v>0.56862999999999997</v>
      </c>
      <c r="W1361" s="29">
        <v>9.8040000000000002E-2</v>
      </c>
      <c r="X1361" s="30">
        <v>97.36</v>
      </c>
      <c r="Y1361" s="29">
        <v>0.24876000000000001</v>
      </c>
      <c r="Z1361" s="29">
        <v>0.27507999999999999</v>
      </c>
      <c r="AA1361" s="29">
        <v>0.71199999999999997</v>
      </c>
      <c r="AB1361" s="30">
        <v>5</v>
      </c>
      <c r="AC1361" s="29">
        <v>0.87878999999999996</v>
      </c>
      <c r="AD1361" s="30">
        <v>51</v>
      </c>
      <c r="AE1361" s="29">
        <v>0.88234999999999997</v>
      </c>
      <c r="AF1361" s="33">
        <v>2.444</v>
      </c>
      <c r="AG1361" s="33">
        <v>3.0209999999999999</v>
      </c>
      <c r="AH1361" s="33">
        <v>6.226</v>
      </c>
      <c r="AI1361" s="33">
        <v>12.553000000000001</v>
      </c>
      <c r="AJ1361" s="33">
        <v>10.638</v>
      </c>
      <c r="AK1361" s="34">
        <v>23</v>
      </c>
      <c r="AL1361" s="29">
        <v>0.33333000000000002</v>
      </c>
      <c r="AM1361" s="29">
        <v>0.21568999999999999</v>
      </c>
      <c r="AN1361" s="50">
        <v>26369</v>
      </c>
      <c r="AO1361" s="30">
        <v>122.5</v>
      </c>
      <c r="AP1361" s="29">
        <v>0.32604</v>
      </c>
      <c r="AQ1361" s="29">
        <v>0.68067</v>
      </c>
      <c r="AR1361" s="29">
        <v>0.35099999999999998</v>
      </c>
      <c r="AS1361" s="54">
        <v>11</v>
      </c>
      <c r="AT1361" s="29">
        <v>0.65517000000000003</v>
      </c>
      <c r="AU1361" s="29">
        <v>0.82682</v>
      </c>
      <c r="AV1361" s="54">
        <v>8</v>
      </c>
      <c r="AW1361" s="29">
        <v>0.75861999999999996</v>
      </c>
    </row>
    <row r="1362" spans="1:49" x14ac:dyDescent="0.2">
      <c r="A1362" s="17" t="str">
        <f t="shared" si="30"/>
        <v>PSI</v>
      </c>
      <c r="B1362" s="17" t="str">
        <f>IF(AND(OR(NOT(IsForecastDateRestricted),AND(D1362&gt;=StartDate,D1362&lt;=EndDate)),OR(NOT(IsTargetDateRestricted),AND(F1362&gt;=FirstTargetDate,F1362&lt;=EndTargetDate)),
OR(AND(Is1Week,E1362="1 wk ahead inc death"),AND(Is2Week,E1362="2 wk ahead inc death"),AND(Is3Week,E1362="3 wk ahead inc death"),AND(Is4Week,E1362="4 wk ahead inc death")),
OR(NOT(IsActiveModelsOnly),_xlfn.XLOOKUP(C1362,'Model Analyzer'!B$4:B$100,'Model Analyzer'!C$4:C$100))),EvalData!C1362,"NA")</f>
        <v>PSI</v>
      </c>
      <c r="C1362" s="17" t="s">
        <v>27</v>
      </c>
      <c r="D1362" s="36" t="d">
        <v>2020-09-14</v>
      </c>
      <c r="E1362" s="17" t="s">
        <v>37</v>
      </c>
      <c r="F1362" s="36" t="d">
        <v>2020-10-03</v>
      </c>
      <c r="G1362" s="30">
        <v>-3296</v>
      </c>
      <c r="H1362" s="32">
        <v>-0.23300000000000001</v>
      </c>
      <c r="I1362" s="28">
        <v>-0.20774999999999999</v>
      </c>
      <c r="J1362" s="28">
        <v>-0.26223000000000002</v>
      </c>
      <c r="K1362" s="29">
        <v>0.75</v>
      </c>
      <c r="L1362" s="30">
        <v>29</v>
      </c>
      <c r="M1362" s="29">
        <v>0.22222</v>
      </c>
      <c r="N1362" s="30">
        <v>51</v>
      </c>
      <c r="O1362" s="30">
        <v>33.33</v>
      </c>
      <c r="P1362" s="30">
        <v>2617.09</v>
      </c>
      <c r="Q1362" s="30">
        <v>101.55</v>
      </c>
      <c r="R1362" s="38">
        <v>0.37063000000000001</v>
      </c>
      <c r="S1362" s="32">
        <v>-0.23841000000000001</v>
      </c>
      <c r="T1362" s="29">
        <v>1.26227</v>
      </c>
      <c r="U1362" s="29">
        <v>-1.03949</v>
      </c>
      <c r="V1362" s="29">
        <v>0.31373000000000001</v>
      </c>
      <c r="W1362" s="29">
        <v>0.35293999999999998</v>
      </c>
      <c r="X1362" s="30">
        <v>177.02</v>
      </c>
      <c r="Y1362" s="29">
        <v>0.4123</v>
      </c>
      <c r="Z1362" s="29">
        <v>0.52044000000000001</v>
      </c>
      <c r="AA1362" s="29">
        <v>0.105</v>
      </c>
      <c r="AB1362" s="30">
        <v>27</v>
      </c>
      <c r="AC1362" s="29">
        <v>0.21212</v>
      </c>
      <c r="AD1362" s="30">
        <v>51</v>
      </c>
      <c r="AE1362" s="29">
        <v>0.45097999999999999</v>
      </c>
      <c r="AF1362" s="33">
        <v>1.331</v>
      </c>
      <c r="AG1362" s="33">
        <v>1.5249999999999999</v>
      </c>
      <c r="AH1362" s="33">
        <v>2.0569999999999999</v>
      </c>
      <c r="AI1362" s="33">
        <v>8.6539999999999999</v>
      </c>
      <c r="AJ1362" s="33">
        <v>4.8499999999999996</v>
      </c>
      <c r="AK1362" s="34">
        <v>16.105</v>
      </c>
      <c r="AL1362" s="29">
        <v>3.9219999999999998E-2</v>
      </c>
      <c r="AM1362" s="29">
        <v>0.11765</v>
      </c>
      <c r="AN1362" s="50">
        <v>136991</v>
      </c>
      <c r="AO1362" s="30">
        <v>427.5</v>
      </c>
      <c r="AP1362" s="29">
        <v>0.57316999999999996</v>
      </c>
      <c r="AQ1362" s="29">
        <v>1</v>
      </c>
      <c r="AR1362" s="29">
        <v>0.31</v>
      </c>
      <c r="AS1362" s="54">
        <v>15</v>
      </c>
      <c r="AT1362" s="29">
        <v>0.51724000000000003</v>
      </c>
      <c r="AU1362" s="29">
        <v>0.47471999999999998</v>
      </c>
      <c r="AV1362" s="54">
        <v>21</v>
      </c>
      <c r="AW1362" s="29">
        <v>0.31034</v>
      </c>
    </row>
    <row r="1363" spans="1:49" x14ac:dyDescent="0.2">
      <c r="A1363" s="17" t="str">
        <f t="shared" si="30"/>
        <v>QJHong</v>
      </c>
      <c r="B1363" s="17" t="str">
        <f>IF(AND(OR(NOT(IsForecastDateRestricted),AND(D1363&gt;=StartDate,D1363&lt;=EndDate)),OR(NOT(IsTargetDateRestricted),AND(F1363&gt;=FirstTargetDate,F1363&lt;=EndTargetDate)),
OR(AND(Is1Week,E1363="1 wk ahead inc death"),AND(Is2Week,E1363="2 wk ahead inc death"),AND(Is3Week,E1363="3 wk ahead inc death"),AND(Is4Week,E1363="4 wk ahead inc death")),
OR(NOT(IsActiveModelsOnly),_xlfn.XLOOKUP(C1363,'Model Analyzer'!B$4:B$100,'Model Analyzer'!C$4:C$100))),EvalData!C1363,"NA")</f>
        <v>QJHong</v>
      </c>
      <c r="C1363" s="17" t="s">
        <v>28</v>
      </c>
      <c r="D1363" s="36" t="d">
        <v>2020-09-14</v>
      </c>
      <c r="E1363" s="17" t="s">
        <v>37</v>
      </c>
      <c r="F1363" s="36" t="d">
        <v>2020-10-03</v>
      </c>
      <c r="G1363" s="30">
        <v>-2543</v>
      </c>
      <c r="H1363" s="32">
        <v>-0.17499999999999999</v>
      </c>
      <c r="I1363" s="28">
        <v>-0.16028999999999999</v>
      </c>
      <c r="J1363" s="28">
        <v>-0.19089</v>
      </c>
      <c r="K1363" s="29">
        <v>0.75</v>
      </c>
      <c r="L1363" s="30">
        <v>23</v>
      </c>
      <c r="M1363" s="29">
        <v>0.38889000000000001</v>
      </c>
      <c r="O1363" s="30"/>
      <c r="P1363" s="30"/>
      <c r="Q1363" s="30"/>
      <c r="R1363" s="38"/>
    </row>
    <row r="1364" spans="1:49" x14ac:dyDescent="0.2">
      <c r="A1364" s="17" t="str">
        <f t="shared" si="30"/>
        <v>RPI-UW</v>
      </c>
      <c r="B1364" s="17" t="str">
        <f>IF(AND(OR(NOT(IsForecastDateRestricted),AND(D1364&gt;=StartDate,D1364&lt;=EndDate)),OR(NOT(IsTargetDateRestricted),AND(F1364&gt;=FirstTargetDate,F1364&lt;=EndTargetDate)),
OR(AND(Is1Week,E1364="1 wk ahead inc death"),AND(Is2Week,E1364="2 wk ahead inc death"),AND(Is3Week,E1364="3 wk ahead inc death"),AND(Is4Week,E1364="4 wk ahead inc death")),
OR(NOT(IsActiveModelsOnly),_xlfn.XLOOKUP(C1364,'Model Analyzer'!B$4:B$100,'Model Analyzer'!C$4:C$100))),EvalData!C1364,"NA")</f>
        <v>RPI-UW</v>
      </c>
      <c r="C1364" s="17" t="s">
        <v>49</v>
      </c>
      <c r="D1364" s="36" t="d">
        <v>2020-09-14</v>
      </c>
      <c r="E1364" s="17" t="s">
        <v>37</v>
      </c>
      <c r="F1364" s="36" t="d">
        <v>2020-10-03</v>
      </c>
      <c r="G1364" s="30">
        <v>318</v>
      </c>
      <c r="H1364" s="32">
        <v>0.02</v>
      </c>
      <c r="I1364" s="28">
        <v>2.0039999999999999E-2</v>
      </c>
      <c r="J1364" s="28">
        <v>2.0039999999999999E-2</v>
      </c>
      <c r="K1364" s="29">
        <v>1</v>
      </c>
      <c r="L1364" s="30">
        <v>2</v>
      </c>
      <c r="M1364" s="29">
        <v>0.97221999999999997</v>
      </c>
      <c r="N1364" s="30">
        <v>31</v>
      </c>
      <c r="O1364" s="30">
        <v>8.8800000000000008</v>
      </c>
      <c r="P1364" s="30">
        <v>1748.4</v>
      </c>
      <c r="Q1364" s="30">
        <v>132.61000000000001</v>
      </c>
      <c r="R1364" s="38">
        <v>0.27942</v>
      </c>
      <c r="S1364" s="32">
        <v>-0.17410999999999999</v>
      </c>
      <c r="T1364" s="29">
        <v>0.61043000000000003</v>
      </c>
      <c r="U1364" s="29">
        <v>-0.34595999999999999</v>
      </c>
      <c r="V1364" s="29">
        <v>0.3871</v>
      </c>
      <c r="W1364" s="29">
        <v>0.12903000000000001</v>
      </c>
      <c r="X1364" s="30">
        <v>212.87</v>
      </c>
      <c r="Y1364" s="29">
        <v>0.33123999999999998</v>
      </c>
      <c r="Z1364" s="29">
        <v>0.36778</v>
      </c>
      <c r="AA1364" s="29">
        <v>0.20699999999999999</v>
      </c>
      <c r="AB1364" s="30">
        <v>23</v>
      </c>
      <c r="AC1364" s="29">
        <v>0.33333000000000002</v>
      </c>
      <c r="AD1364" s="30">
        <v>31</v>
      </c>
      <c r="AE1364" s="29">
        <v>0.77419000000000004</v>
      </c>
      <c r="AF1364" s="33">
        <v>2.5150000000000001</v>
      </c>
      <c r="AG1364" s="33">
        <v>2.8170000000000002</v>
      </c>
      <c r="AH1364" s="33">
        <v>3.7290000000000001</v>
      </c>
      <c r="AI1364" s="33">
        <v>96.58</v>
      </c>
      <c r="AJ1364" s="33">
        <v>11.372</v>
      </c>
      <c r="AK1364" s="34">
        <v>32</v>
      </c>
      <c r="AL1364" s="29">
        <v>9.6769999999999995E-2</v>
      </c>
      <c r="AM1364" s="29">
        <v>0.19355</v>
      </c>
      <c r="AN1364" s="50">
        <v>21375</v>
      </c>
      <c r="AO1364" s="30">
        <v>89.7</v>
      </c>
      <c r="AP1364" s="29">
        <v>0.35382000000000002</v>
      </c>
      <c r="AQ1364" s="29">
        <v>0.73867000000000005</v>
      </c>
      <c r="AR1364" s="29">
        <v>0.31</v>
      </c>
      <c r="AS1364" s="54">
        <v>15</v>
      </c>
      <c r="AT1364" s="29">
        <v>0.51724000000000003</v>
      </c>
      <c r="AU1364" s="29">
        <v>0.45384999999999998</v>
      </c>
      <c r="AV1364" s="54">
        <v>22</v>
      </c>
      <c r="AW1364" s="29">
        <v>0.27585999999999999</v>
      </c>
    </row>
    <row r="1365" spans="1:49" x14ac:dyDescent="0.2">
      <c r="A1365" s="17" t="str">
        <f t="shared" si="30"/>
        <v>STH</v>
      </c>
      <c r="B1365" s="17" t="str">
        <f>IF(AND(OR(NOT(IsForecastDateRestricted),AND(D1365&gt;=StartDate,D1365&lt;=EndDate)),OR(NOT(IsTargetDateRestricted),AND(F1365&gt;=FirstTargetDate,F1365&lt;=EndTargetDate)),
OR(AND(Is1Week,E1365="1 wk ahead inc death"),AND(Is2Week,E1365="2 wk ahead inc death"),AND(Is3Week,E1365="3 wk ahead inc death"),AND(Is4Week,E1365="4 wk ahead inc death")),
OR(NOT(IsActiveModelsOnly),_xlfn.XLOOKUP(C1365,'Model Analyzer'!B$4:B$100,'Model Analyzer'!C$4:C$100))),EvalData!C1365,"NA")</f>
        <v>STH</v>
      </c>
      <c r="C1365" s="17" t="s">
        <v>42</v>
      </c>
      <c r="D1365" s="36" t="d">
        <v>2020-09-14</v>
      </c>
      <c r="E1365" s="17" t="s">
        <v>37</v>
      </c>
      <c r="F1365" s="36" t="d">
        <v>2020-10-03</v>
      </c>
      <c r="G1365" s="30">
        <v>156</v>
      </c>
      <c r="H1365" s="32">
        <v>0.01</v>
      </c>
      <c r="I1365" s="28">
        <v>9.8300000000000002E-3</v>
      </c>
      <c r="J1365" s="28">
        <v>9.8300000000000002E-3</v>
      </c>
      <c r="K1365" s="29">
        <v>1</v>
      </c>
      <c r="L1365" s="30">
        <v>1</v>
      </c>
      <c r="M1365" s="29">
        <v>1</v>
      </c>
      <c r="O1365" s="30"/>
      <c r="P1365" s="30"/>
      <c r="Q1365" s="30"/>
      <c r="R1365" s="38"/>
    </row>
    <row r="1366" spans="1:49" x14ac:dyDescent="0.2">
      <c r="A1366" s="17" t="str">
        <f t="shared" si="30"/>
        <v>TTU</v>
      </c>
      <c r="B1366" s="17" t="str">
        <f>IF(AND(OR(NOT(IsForecastDateRestricted),AND(D1366&gt;=StartDate,D1366&lt;=EndDate)),OR(NOT(IsTargetDateRestricted),AND(F1366&gt;=FirstTargetDate,F1366&lt;=EndTargetDate)),
OR(AND(Is1Week,E1366="1 wk ahead inc death"),AND(Is2Week,E1366="2 wk ahead inc death"),AND(Is3Week,E1366="3 wk ahead inc death"),AND(Is4Week,E1366="4 wk ahead inc death")),
OR(NOT(IsActiveModelsOnly),_xlfn.XLOOKUP(C1366,'Model Analyzer'!B$4:B$100,'Model Analyzer'!C$4:C$100))),EvalData!C1366,"NA")</f>
        <v>TTU</v>
      </c>
      <c r="C1366" s="17" t="s">
        <v>56</v>
      </c>
      <c r="D1366" s="36" t="d">
        <v>2020-09-14</v>
      </c>
      <c r="E1366" s="17" t="s">
        <v>37</v>
      </c>
      <c r="F1366" s="36" t="d">
        <v>2020-10-03</v>
      </c>
      <c r="G1366" s="30">
        <v>14152</v>
      </c>
      <c r="H1366" s="32">
        <v>0.63800000000000001</v>
      </c>
      <c r="I1366" s="28">
        <v>0.89202999999999999</v>
      </c>
      <c r="J1366" s="28">
        <v>0.89202999999999999</v>
      </c>
      <c r="K1366" s="29">
        <v>0</v>
      </c>
      <c r="L1366" s="30">
        <v>36</v>
      </c>
      <c r="M1366" s="29">
        <v>2.7779999999999999E-2</v>
      </c>
      <c r="N1366" s="30">
        <v>51</v>
      </c>
      <c r="O1366" s="30">
        <v>29.93</v>
      </c>
      <c r="P1366" s="30">
        <v>31529.59</v>
      </c>
      <c r="Q1366" s="30">
        <v>312.02</v>
      </c>
      <c r="R1366" s="38">
        <v>0.45961000000000002</v>
      </c>
      <c r="S1366" s="32">
        <v>0.45199</v>
      </c>
      <c r="T1366" s="29">
        <v>1.08087</v>
      </c>
      <c r="U1366" s="29">
        <v>0.75695000000000001</v>
      </c>
      <c r="V1366" s="29">
        <v>0.21568999999999999</v>
      </c>
      <c r="W1366" s="29">
        <v>0.41176000000000001</v>
      </c>
      <c r="X1366" s="30">
        <v>804.13</v>
      </c>
      <c r="Y1366" s="29">
        <v>0.99790999999999996</v>
      </c>
      <c r="Z1366" s="29">
        <v>0.58762999999999999</v>
      </c>
      <c r="AA1366" s="29">
        <v>3.5000000000000003E-2</v>
      </c>
      <c r="AB1366" s="30">
        <v>33</v>
      </c>
      <c r="AC1366" s="29">
        <v>3.0300000000000001E-2</v>
      </c>
    </row>
    <row r="1367" spans="1:49" x14ac:dyDescent="0.2">
      <c r="A1367" s="17" t="str">
        <f t="shared" si="30"/>
        <v>UA</v>
      </c>
      <c r="B1367" s="17" t="str">
        <f>IF(AND(OR(NOT(IsForecastDateRestricted),AND(D1367&gt;=StartDate,D1367&lt;=EndDate)),OR(NOT(IsTargetDateRestricted),AND(F1367&gt;=FirstTargetDate,F1367&lt;=EndTargetDate)),
OR(AND(Is1Week,E1367="1 wk ahead inc death"),AND(Is2Week,E1367="2 wk ahead inc death"),AND(Is3Week,E1367="3 wk ahead inc death"),AND(Is4Week,E1367="4 wk ahead inc death")),
OR(NOT(IsActiveModelsOnly),_xlfn.XLOOKUP(C1367,'Model Analyzer'!B$4:B$100,'Model Analyzer'!C$4:C$100))),EvalData!C1367,"NA")</f>
        <v>UA</v>
      </c>
      <c r="C1367" s="17" t="s">
        <v>29</v>
      </c>
      <c r="D1367" s="36" t="d">
        <v>2020-09-14</v>
      </c>
      <c r="E1367" s="17" t="s">
        <v>37</v>
      </c>
      <c r="F1367" s="36" t="d">
        <v>2020-10-03</v>
      </c>
      <c r="G1367" s="26">
        <v>1715</v>
      </c>
      <c r="H1367" s="27">
        <v>0.10299999999999999</v>
      </c>
      <c r="I1367" s="28">
        <v>0.1081</v>
      </c>
      <c r="J1367" s="28">
        <v>0.1081</v>
      </c>
      <c r="K1367" s="29">
        <v>0.75</v>
      </c>
      <c r="L1367" s="30">
        <v>12</v>
      </c>
      <c r="M1367" s="29">
        <v>0.69443999999999995</v>
      </c>
      <c r="N1367" s="30">
        <v>51</v>
      </c>
      <c r="O1367" s="26">
        <v>10.89</v>
      </c>
      <c r="P1367" s="26">
        <v>3369.03</v>
      </c>
      <c r="Q1367" s="26">
        <v>108.9</v>
      </c>
      <c r="R1367" s="31">
        <v>0.23241000000000001</v>
      </c>
      <c r="S1367" s="32">
        <v>-1.6670000000000001E-2</v>
      </c>
      <c r="T1367" s="29">
        <v>0.49861</v>
      </c>
      <c r="U1367" s="29">
        <v>-0.12149</v>
      </c>
      <c r="V1367" s="29">
        <v>0.39216000000000001</v>
      </c>
      <c r="W1367" s="29">
        <v>0.11765</v>
      </c>
      <c r="X1367" s="30">
        <v>267.73</v>
      </c>
      <c r="Y1367" s="29">
        <v>0.34320000000000001</v>
      </c>
      <c r="Z1367" s="29">
        <v>0.34591</v>
      </c>
      <c r="AA1367" s="29">
        <v>0.55500000000000005</v>
      </c>
      <c r="AB1367" s="30">
        <v>14</v>
      </c>
      <c r="AC1367" s="29">
        <v>0.60606000000000004</v>
      </c>
      <c r="AD1367" s="30">
        <v>51</v>
      </c>
      <c r="AE1367" s="29">
        <v>0.84314</v>
      </c>
      <c r="AF1367" s="33">
        <v>1.724</v>
      </c>
      <c r="AG1367" s="33">
        <v>2.1589999999999998</v>
      </c>
      <c r="AH1367" s="33">
        <v>4.1139999999999999</v>
      </c>
      <c r="AI1367" s="33">
        <v>5.6669999999999998</v>
      </c>
      <c r="AJ1367" s="33">
        <v>6.41</v>
      </c>
      <c r="AK1367" s="34">
        <v>13.5</v>
      </c>
      <c r="AL1367" s="29">
        <v>0.23529</v>
      </c>
      <c r="AM1367" s="29">
        <v>0.11765</v>
      </c>
      <c r="AN1367" s="50">
        <v>51335</v>
      </c>
      <c r="AO1367" s="30">
        <v>163.80000000000001</v>
      </c>
      <c r="AP1367" s="29">
        <v>0.43231999999999998</v>
      </c>
      <c r="AQ1367" s="29">
        <v>0.90256000000000003</v>
      </c>
      <c r="AR1367" s="29">
        <v>0.51600000000000001</v>
      </c>
      <c r="AS1367" s="54">
        <v>3</v>
      </c>
      <c r="AT1367" s="29">
        <v>0.93103000000000002</v>
      </c>
      <c r="AU1367" s="29">
        <v>0.87802000000000002</v>
      </c>
      <c r="AV1367" s="54">
        <v>4</v>
      </c>
      <c r="AW1367" s="29">
        <v>0.89654999999999996</v>
      </c>
    </row>
    <row r="1368" spans="1:49" x14ac:dyDescent="0.2">
      <c r="A1368" s="17" t="str">
        <f t="shared" si="30"/>
        <v>UCLA</v>
      </c>
      <c r="B1368" s="17" t="str">
        <f>IF(AND(OR(NOT(IsForecastDateRestricted),AND(D1368&gt;=StartDate,D1368&lt;=EndDate)),OR(NOT(IsTargetDateRestricted),AND(F1368&gt;=FirstTargetDate,F1368&lt;=EndTargetDate)),
OR(AND(Is1Week,E1368="1 wk ahead inc death"),AND(Is2Week,E1368="2 wk ahead inc death"),AND(Is3Week,E1368="3 wk ahead inc death"),AND(Is4Week,E1368="4 wk ahead inc death")),
OR(NOT(IsActiveModelsOnly),_xlfn.XLOOKUP(C1368,'Model Analyzer'!B$4:B$100,'Model Analyzer'!C$4:C$100))),EvalData!C1368,"NA")</f>
        <v>UCLA</v>
      </c>
      <c r="C1368" s="17" t="s">
        <v>30</v>
      </c>
      <c r="D1368" s="36" t="d">
        <v>2020-09-14</v>
      </c>
      <c r="E1368" s="17" t="s">
        <v>37</v>
      </c>
      <c r="F1368" s="36" t="d">
        <v>2020-10-03</v>
      </c>
      <c r="G1368" s="30">
        <v>-2206</v>
      </c>
      <c r="H1368" s="32">
        <v>-0.15</v>
      </c>
      <c r="I1368" s="28">
        <v>-0.13905000000000001</v>
      </c>
      <c r="J1368" s="28">
        <v>-0.16150999999999999</v>
      </c>
      <c r="K1368" s="29">
        <v>0.75</v>
      </c>
      <c r="L1368" s="30">
        <v>17</v>
      </c>
      <c r="M1368" s="29">
        <v>0.55556000000000005</v>
      </c>
      <c r="N1368" s="30">
        <v>51</v>
      </c>
      <c r="O1368" s="30">
        <v>25.55</v>
      </c>
      <c r="P1368" s="30">
        <v>1411.06</v>
      </c>
      <c r="Q1368" s="30">
        <v>60.61</v>
      </c>
      <c r="R1368" s="38">
        <v>0.21010000000000001</v>
      </c>
      <c r="S1368" s="32">
        <v>-0.10252</v>
      </c>
      <c r="T1368" s="29">
        <v>0.62883</v>
      </c>
      <c r="U1368" s="29">
        <v>-0.52263000000000004</v>
      </c>
      <c r="V1368" s="29">
        <v>0.50980000000000003</v>
      </c>
      <c r="W1368" s="29">
        <v>0.17646999999999999</v>
      </c>
      <c r="X1368" s="30">
        <v>104.17</v>
      </c>
      <c r="Y1368" s="29">
        <v>0.28498000000000001</v>
      </c>
      <c r="Z1368" s="29">
        <v>0.37402999999999997</v>
      </c>
      <c r="AA1368" s="29">
        <v>0.54100000000000004</v>
      </c>
      <c r="AB1368" s="30">
        <v>15</v>
      </c>
      <c r="AC1368" s="29">
        <v>0.57576000000000005</v>
      </c>
      <c r="AD1368" s="30">
        <v>51</v>
      </c>
      <c r="AE1368" s="29">
        <v>0.31373000000000001</v>
      </c>
      <c r="AF1368" s="33">
        <v>1.1279999999999999</v>
      </c>
      <c r="AG1368" s="33">
        <v>1.179</v>
      </c>
      <c r="AH1368" s="33">
        <v>1.2430000000000001</v>
      </c>
      <c r="AI1368" s="33">
        <v>3.7240000000000002</v>
      </c>
      <c r="AJ1368" s="33">
        <v>1.3480000000000001</v>
      </c>
      <c r="AK1368" s="34">
        <v>3</v>
      </c>
      <c r="AL1368" s="29">
        <v>0</v>
      </c>
      <c r="AM1368" s="29">
        <v>1.9609999999999999E-2</v>
      </c>
      <c r="AN1368" s="50">
        <v>90749</v>
      </c>
      <c r="AO1368" s="30">
        <v>431.8</v>
      </c>
      <c r="AP1368" s="29">
        <v>0.81096999999999997</v>
      </c>
      <c r="AQ1368" s="29">
        <v>1</v>
      </c>
      <c r="AR1368" s="29">
        <v>0.31</v>
      </c>
      <c r="AS1368" s="54">
        <v>15</v>
      </c>
      <c r="AT1368" s="29">
        <v>0.51724000000000003</v>
      </c>
      <c r="AU1368" s="29">
        <v>0.33023999999999998</v>
      </c>
      <c r="AV1368" s="54">
        <v>26</v>
      </c>
      <c r="AW1368" s="29">
        <v>0.13793</v>
      </c>
    </row>
    <row r="1369" spans="1:49" x14ac:dyDescent="0.2">
      <c r="A1369" s="17" t="str">
        <f t="shared" si="30"/>
        <v>UCM</v>
      </c>
      <c r="B1369" s="17" t="str">
        <f>IF(AND(OR(NOT(IsForecastDateRestricted),AND(D1369&gt;=StartDate,D1369&lt;=EndDate)),OR(NOT(IsTargetDateRestricted),AND(F1369&gt;=FirstTargetDate,F1369&lt;=EndTargetDate)),
OR(AND(Is1Week,E1369="1 wk ahead inc death"),AND(Is2Week,E1369="2 wk ahead inc death"),AND(Is3Week,E1369="3 wk ahead inc death"),AND(Is4Week,E1369="4 wk ahead inc death")),
OR(NOT(IsActiveModelsOnly),_xlfn.XLOOKUP(C1369,'Model Analyzer'!B$4:B$100,'Model Analyzer'!C$4:C$100))),EvalData!C1369,"NA")</f>
        <v>UCM</v>
      </c>
      <c r="C1369" s="17" t="s">
        <v>48</v>
      </c>
      <c r="D1369" s="36" t="d">
        <v>2020-09-14</v>
      </c>
      <c r="E1369" s="17" t="s">
        <v>37</v>
      </c>
      <c r="F1369" s="36" t="d">
        <v>2020-10-03</v>
      </c>
      <c r="G1369" s="30">
        <v>-3352</v>
      </c>
      <c r="H1369" s="32">
        <v>-0.23699999999999999</v>
      </c>
      <c r="I1369" s="28">
        <v>-0.21128</v>
      </c>
      <c r="J1369" s="28">
        <v>-0.26788000000000001</v>
      </c>
      <c r="K1369" s="29">
        <v>0.75</v>
      </c>
      <c r="L1369" s="30">
        <v>30</v>
      </c>
      <c r="M1369" s="29">
        <v>0.19444</v>
      </c>
      <c r="O1369" s="30"/>
      <c r="P1369" s="30"/>
      <c r="Q1369" s="30"/>
      <c r="R1369" s="38"/>
    </row>
    <row r="1370" spans="1:49" x14ac:dyDescent="0.2">
      <c r="A1370" s="17" t="str">
        <f t="shared" si="30"/>
        <v>UCSD-NEU</v>
      </c>
      <c r="B1370" s="17" t="str">
        <f>IF(AND(OR(NOT(IsForecastDateRestricted),AND(D1370&gt;=StartDate,D1370&lt;=EndDate)),OR(NOT(IsTargetDateRestricted),AND(F1370&gt;=FirstTargetDate,F1370&lt;=EndTargetDate)),
OR(AND(Is1Week,E1370="1 wk ahead inc death"),AND(Is2Week,E1370="2 wk ahead inc death"),AND(Is3Week,E1370="3 wk ahead inc death"),AND(Is4Week,E1370="4 wk ahead inc death")),
OR(NOT(IsActiveModelsOnly),_xlfn.XLOOKUP(C1370,'Model Analyzer'!B$4:B$100,'Model Analyzer'!C$4:C$100))),EvalData!C1370,"NA")</f>
        <v>UCSD-NEU</v>
      </c>
      <c r="C1370" s="17" t="s">
        <v>54</v>
      </c>
      <c r="D1370" s="36" t="d">
        <v>2020-09-14</v>
      </c>
      <c r="E1370" s="17" t="s">
        <v>37</v>
      </c>
      <c r="F1370" s="36" t="d">
        <v>2020-10-03</v>
      </c>
      <c r="G1370" s="30">
        <v>-2521</v>
      </c>
      <c r="H1370" s="32">
        <v>-0.17299999999999999</v>
      </c>
      <c r="I1370" s="28">
        <v>-0.15890000000000001</v>
      </c>
      <c r="J1370" s="28">
        <v>-0.18892</v>
      </c>
      <c r="K1370" s="29">
        <v>0.75</v>
      </c>
      <c r="L1370" s="30">
        <v>22</v>
      </c>
      <c r="M1370" s="29">
        <v>0.41666999999999998</v>
      </c>
      <c r="N1370" s="30">
        <v>50</v>
      </c>
      <c r="O1370" s="30">
        <v>28.9</v>
      </c>
      <c r="P1370" s="30">
        <v>3027.15</v>
      </c>
      <c r="Q1370" s="30">
        <v>91.34</v>
      </c>
      <c r="R1370" s="38">
        <v>0.27057999999999999</v>
      </c>
      <c r="S1370" s="32">
        <v>-0.17630999999999999</v>
      </c>
      <c r="T1370" s="29">
        <v>1.3579399999999999</v>
      </c>
      <c r="U1370" s="29">
        <v>0.28671999999999997</v>
      </c>
      <c r="V1370" s="29">
        <v>0.34</v>
      </c>
      <c r="W1370" s="29">
        <v>0.18</v>
      </c>
      <c r="X1370" s="30">
        <v>164.39</v>
      </c>
      <c r="Y1370" s="29">
        <v>1.0484800000000001</v>
      </c>
      <c r="Z1370" s="29">
        <v>0.41356999999999999</v>
      </c>
      <c r="AA1370" s="29">
        <v>0.20100000000000001</v>
      </c>
      <c r="AB1370" s="30">
        <v>24</v>
      </c>
      <c r="AC1370" s="29">
        <v>0.30303000000000002</v>
      </c>
      <c r="AD1370" s="30">
        <v>50</v>
      </c>
      <c r="AE1370" s="29">
        <v>0.9</v>
      </c>
      <c r="AF1370" s="33">
        <v>2.5990000000000002</v>
      </c>
      <c r="AG1370" s="33">
        <v>3.9449999999999998</v>
      </c>
      <c r="AH1370" s="33">
        <v>18.965</v>
      </c>
      <c r="AI1370" s="33">
        <v>179.672</v>
      </c>
      <c r="AJ1370" s="33">
        <v>407.5</v>
      </c>
      <c r="AK1370" s="34">
        <v>498.2</v>
      </c>
      <c r="AL1370" s="29">
        <v>0.12</v>
      </c>
      <c r="AM1370" s="29">
        <v>0.52</v>
      </c>
      <c r="AN1370" s="50">
        <v>54152</v>
      </c>
      <c r="AO1370" s="30">
        <v>646</v>
      </c>
      <c r="AP1370" s="29">
        <v>0.21067</v>
      </c>
      <c r="AQ1370" s="29">
        <v>0.43980999999999998</v>
      </c>
      <c r="AR1370" s="29">
        <v>0.26800000000000002</v>
      </c>
      <c r="AS1370" s="54">
        <v>19</v>
      </c>
      <c r="AT1370" s="29">
        <v>0.37930999999999998</v>
      </c>
      <c r="AU1370" s="29">
        <v>0.62112999999999996</v>
      </c>
      <c r="AV1370" s="54">
        <v>18</v>
      </c>
      <c r="AW1370" s="29">
        <v>0.41378999999999999</v>
      </c>
    </row>
    <row r="1371" spans="1:49" x14ac:dyDescent="0.2">
      <c r="A1371" s="17" t="str">
        <f t="shared" si="30"/>
        <v>UGA-CEID</v>
      </c>
      <c r="B1371" s="17" t="str">
        <f>IF(AND(OR(NOT(IsForecastDateRestricted),AND(D1371&gt;=StartDate,D1371&lt;=EndDate)),OR(NOT(IsTargetDateRestricted),AND(F1371&gt;=FirstTargetDate,F1371&lt;=EndTargetDate)),
OR(AND(Is1Week,E1371="1 wk ahead inc death"),AND(Is2Week,E1371="2 wk ahead inc death"),AND(Is3Week,E1371="3 wk ahead inc death"),AND(Is4Week,E1371="4 wk ahead inc death")),
OR(NOT(IsActiveModelsOnly),_xlfn.XLOOKUP(C1371,'Model Analyzer'!B$4:B$100,'Model Analyzer'!C$4:C$100))),EvalData!C1371,"NA")</f>
        <v>UGA-CEID</v>
      </c>
      <c r="C1371" s="17" t="s">
        <v>50</v>
      </c>
      <c r="D1371" s="36" t="d">
        <v>2020-09-14</v>
      </c>
      <c r="E1371" s="17" t="s">
        <v>37</v>
      </c>
      <c r="F1371" s="36" t="d">
        <v>2020-10-03</v>
      </c>
      <c r="G1371" s="30">
        <v>-411</v>
      </c>
      <c r="H1371" s="32">
        <v>-2.5999999999999999E-2</v>
      </c>
      <c r="I1371" s="28">
        <v>-2.5909999999999999E-2</v>
      </c>
      <c r="J1371" s="28">
        <v>-2.6599999999999999E-2</v>
      </c>
      <c r="K1371" s="29">
        <v>1</v>
      </c>
      <c r="L1371" s="30">
        <v>4</v>
      </c>
      <c r="M1371" s="29">
        <v>0.91666999999999998</v>
      </c>
      <c r="N1371" s="30">
        <v>51</v>
      </c>
      <c r="O1371" s="30">
        <v>11.73</v>
      </c>
      <c r="P1371" s="30">
        <v>1374.48</v>
      </c>
      <c r="Q1371" s="30">
        <v>68.8</v>
      </c>
      <c r="R1371" s="38">
        <v>0.23916000000000001</v>
      </c>
      <c r="S1371" s="32">
        <v>-3.7740000000000003E-2</v>
      </c>
      <c r="T1371" s="29">
        <v>0.49811</v>
      </c>
      <c r="U1371" s="29">
        <v>-0.31201000000000001</v>
      </c>
      <c r="V1371" s="29">
        <v>0.52941000000000005</v>
      </c>
      <c r="W1371" s="29">
        <v>0.15686</v>
      </c>
      <c r="X1371" s="30">
        <v>115.46</v>
      </c>
      <c r="Y1371" s="29">
        <v>0.27705000000000002</v>
      </c>
      <c r="Z1371" s="29">
        <v>0.32280999999999999</v>
      </c>
      <c r="AA1371" s="29">
        <v>0.66300000000000003</v>
      </c>
      <c r="AB1371" s="30">
        <v>10</v>
      </c>
      <c r="AC1371" s="29">
        <v>0.72726999999999997</v>
      </c>
      <c r="AD1371" s="30">
        <v>51</v>
      </c>
      <c r="AE1371" s="29">
        <v>0.92157</v>
      </c>
      <c r="AF1371" s="33">
        <v>3.1640000000000001</v>
      </c>
      <c r="AG1371" s="33">
        <v>4.6079999999999997</v>
      </c>
      <c r="AH1371" s="33">
        <v>14.81</v>
      </c>
      <c r="AI1371" s="33">
        <v>252.161</v>
      </c>
      <c r="AJ1371" s="33">
        <v>107</v>
      </c>
      <c r="AK1371" s="34">
        <v>882</v>
      </c>
      <c r="AL1371" s="29">
        <v>0.15686</v>
      </c>
      <c r="AM1371" s="29">
        <v>0.56862999999999997</v>
      </c>
      <c r="AN1371" s="50">
        <v>27290</v>
      </c>
      <c r="AO1371" s="30">
        <v>112.9</v>
      </c>
      <c r="AP1371" s="29">
        <v>0.20629</v>
      </c>
      <c r="AQ1371" s="29">
        <v>0.43067</v>
      </c>
      <c r="AR1371" s="29">
        <v>0.20599999999999999</v>
      </c>
      <c r="AS1371" s="54">
        <v>22</v>
      </c>
      <c r="AT1371" s="29">
        <v>0.27585999999999999</v>
      </c>
      <c r="AU1371" s="29">
        <v>0.64593999999999996</v>
      </c>
      <c r="AV1371" s="54">
        <v>16</v>
      </c>
      <c r="AW1371" s="29">
        <v>0.48276000000000002</v>
      </c>
    </row>
    <row r="1372" spans="1:49" x14ac:dyDescent="0.2">
      <c r="A1372" s="17" t="str">
        <f t="shared" si="30"/>
        <v>UM</v>
      </c>
      <c r="B1372" s="17" t="str">
        <f>IF(AND(OR(NOT(IsForecastDateRestricted),AND(D1372&gt;=StartDate,D1372&lt;=EndDate)),OR(NOT(IsTargetDateRestricted),AND(F1372&gt;=FirstTargetDate,F1372&lt;=EndTargetDate)),
OR(AND(Is1Week,E1372="1 wk ahead inc death"),AND(Is2Week,E1372="2 wk ahead inc death"),AND(Is3Week,E1372="3 wk ahead inc death"),AND(Is4Week,E1372="4 wk ahead inc death")),
OR(NOT(IsActiveModelsOnly),_xlfn.XLOOKUP(C1372,'Model Analyzer'!B$4:B$100,'Model Analyzer'!C$4:C$100))),EvalData!C1372,"NA")</f>
        <v>UM</v>
      </c>
      <c r="C1372" s="17" t="s">
        <v>31</v>
      </c>
      <c r="D1372" s="36" t="d">
        <v>2020-09-14</v>
      </c>
      <c r="E1372" s="17" t="s">
        <v>37</v>
      </c>
      <c r="F1372" s="36" t="d">
        <v>2020-10-03</v>
      </c>
      <c r="G1372" s="30">
        <v>6562</v>
      </c>
      <c r="H1372" s="32">
        <v>0.34599999999999997</v>
      </c>
      <c r="I1372" s="28">
        <v>0.41360999999999998</v>
      </c>
      <c r="J1372" s="28">
        <v>0.41360999999999998</v>
      </c>
      <c r="K1372" s="29">
        <v>0</v>
      </c>
      <c r="L1372" s="30">
        <v>35</v>
      </c>
      <c r="M1372" s="29">
        <v>5.5559999999999998E-2</v>
      </c>
      <c r="N1372" s="30">
        <v>49</v>
      </c>
      <c r="O1372" s="30">
        <v>39.479999999999997</v>
      </c>
      <c r="P1372" s="30">
        <v>44497.45</v>
      </c>
      <c r="Q1372" s="30">
        <v>182.53</v>
      </c>
      <c r="R1372" s="38">
        <v>0.38189000000000001</v>
      </c>
      <c r="S1372" s="32">
        <v>0.10452</v>
      </c>
      <c r="T1372" s="29">
        <v>1.4877100000000001</v>
      </c>
      <c r="U1372" s="29">
        <v>0.83606000000000003</v>
      </c>
      <c r="V1372" s="29">
        <v>0.26530999999999999</v>
      </c>
      <c r="W1372" s="29">
        <v>0.32652999999999999</v>
      </c>
      <c r="X1372" s="30">
        <v>466.66</v>
      </c>
      <c r="Y1372" s="29">
        <v>1.3239300000000001</v>
      </c>
      <c r="Z1372" s="29">
        <v>0.56337999999999999</v>
      </c>
      <c r="AA1372" s="29">
        <v>0.104</v>
      </c>
      <c r="AB1372" s="30">
        <v>28</v>
      </c>
      <c r="AC1372" s="29">
        <v>0.18182000000000001</v>
      </c>
      <c r="AD1372" s="30">
        <v>49</v>
      </c>
      <c r="AE1372" s="29">
        <v>0.59184000000000003</v>
      </c>
      <c r="AF1372" s="33">
        <v>1.1299999999999999</v>
      </c>
      <c r="AG1372" s="33">
        <v>1.341</v>
      </c>
      <c r="AH1372" s="33">
        <v>1.6639999999999999</v>
      </c>
      <c r="AI1372" s="33">
        <v>3.9980000000000002</v>
      </c>
      <c r="AJ1372" s="33">
        <v>5.3239999999999998</v>
      </c>
      <c r="AK1372" s="34">
        <v>8.141</v>
      </c>
      <c r="AL1372" s="29">
        <v>0.16327</v>
      </c>
      <c r="AM1372" s="29">
        <v>8.1629999999999994E-2</v>
      </c>
      <c r="AN1372" s="50">
        <v>95743</v>
      </c>
      <c r="AO1372" s="30">
        <v>504.3</v>
      </c>
      <c r="AP1372" s="29">
        <v>0.61458999999999997</v>
      </c>
      <c r="AQ1372" s="29">
        <v>1</v>
      </c>
      <c r="AR1372" s="29">
        <v>0.35099999999999998</v>
      </c>
      <c r="AS1372" s="54">
        <v>11</v>
      </c>
      <c r="AT1372" s="29">
        <v>0.65517000000000003</v>
      </c>
      <c r="AU1372" s="29">
        <v>0.59855999999999998</v>
      </c>
      <c r="AV1372" s="54">
        <v>19</v>
      </c>
      <c r="AW1372" s="29">
        <v>0.37930999999999998</v>
      </c>
    </row>
    <row r="1373" spans="1:49" x14ac:dyDescent="0.2">
      <c r="A1373" s="17" t="str">
        <f t="shared" si="30"/>
        <v>UMass-MB</v>
      </c>
      <c r="B1373" s="17" t="str">
        <f>IF(AND(OR(NOT(IsForecastDateRestricted),AND(D1373&gt;=StartDate,D1373&lt;=EndDate)),OR(NOT(IsTargetDateRestricted),AND(F1373&gt;=FirstTargetDate,F1373&lt;=EndTargetDate)),
OR(AND(Is1Week,E1373="1 wk ahead inc death"),AND(Is2Week,E1373="2 wk ahead inc death"),AND(Is3Week,E1373="3 wk ahead inc death"),AND(Is4Week,E1373="4 wk ahead inc death")),
OR(NOT(IsActiveModelsOnly),_xlfn.XLOOKUP(C1373,'Model Analyzer'!B$4:B$100,'Model Analyzer'!C$4:C$100))),EvalData!C1373,"NA")</f>
        <v>UMass-MB</v>
      </c>
      <c r="C1373" s="17" t="s">
        <v>32</v>
      </c>
      <c r="D1373" s="36" t="d">
        <v>2020-09-14</v>
      </c>
      <c r="E1373" s="17" t="s">
        <v>37</v>
      </c>
      <c r="F1373" s="36" t="d">
        <v>2020-10-03</v>
      </c>
      <c r="G1373" s="30">
        <v>-1971</v>
      </c>
      <c r="H1373" s="32">
        <v>-0.13300000000000001</v>
      </c>
      <c r="I1373" s="28">
        <v>-0.12424</v>
      </c>
      <c r="J1373" s="28">
        <v>-0.14186000000000001</v>
      </c>
      <c r="K1373" s="29">
        <v>0.75</v>
      </c>
      <c r="L1373" s="30">
        <v>14</v>
      </c>
      <c r="M1373" s="29">
        <v>0.63888999999999996</v>
      </c>
      <c r="N1373" s="30">
        <v>51</v>
      </c>
      <c r="O1373" s="30">
        <v>6.6</v>
      </c>
      <c r="P1373" s="30">
        <v>1007.77</v>
      </c>
      <c r="Q1373" s="30">
        <v>63</v>
      </c>
      <c r="R1373" s="38">
        <v>0.19752</v>
      </c>
      <c r="S1373" s="32">
        <v>-0.16871</v>
      </c>
      <c r="T1373" s="29">
        <v>0.36146</v>
      </c>
      <c r="U1373" s="29">
        <v>-0.24496999999999999</v>
      </c>
      <c r="V1373" s="29">
        <v>0.50980000000000003</v>
      </c>
      <c r="W1373" s="29">
        <v>9.8040000000000002E-2</v>
      </c>
      <c r="X1373" s="30">
        <v>106.56</v>
      </c>
      <c r="Y1373" s="29">
        <v>0.24288999999999999</v>
      </c>
      <c r="Z1373" s="29">
        <v>0.27589000000000002</v>
      </c>
      <c r="AA1373" s="29">
        <v>0.68200000000000005</v>
      </c>
      <c r="AB1373" s="30">
        <v>6</v>
      </c>
      <c r="AC1373" s="29">
        <v>0.84848000000000001</v>
      </c>
      <c r="AD1373" s="30">
        <v>51</v>
      </c>
      <c r="AE1373" s="29">
        <v>0.92157</v>
      </c>
      <c r="AF1373" s="33">
        <v>3.214</v>
      </c>
      <c r="AG1373" s="33">
        <v>3.887</v>
      </c>
      <c r="AH1373" s="33">
        <v>4.681</v>
      </c>
      <c r="AI1373" s="33">
        <v>10.157999999999999</v>
      </c>
      <c r="AJ1373" s="33">
        <v>6.3860000000000001</v>
      </c>
      <c r="AK1373" s="34">
        <v>24.332999999999998</v>
      </c>
      <c r="AL1373" s="29">
        <v>0.37254999999999999</v>
      </c>
      <c r="AM1373" s="29">
        <v>0.17646999999999999</v>
      </c>
      <c r="AN1373" s="50">
        <v>24815</v>
      </c>
      <c r="AO1373" s="30">
        <v>108</v>
      </c>
      <c r="AP1373" s="29">
        <v>0.32382</v>
      </c>
      <c r="AQ1373" s="29">
        <v>0.67603999999999997</v>
      </c>
      <c r="AR1373" s="29">
        <v>0.39200000000000002</v>
      </c>
      <c r="AS1373" s="54">
        <v>8</v>
      </c>
      <c r="AT1373" s="29">
        <v>0.75861999999999996</v>
      </c>
      <c r="AU1373" s="29">
        <v>0.86512</v>
      </c>
      <c r="AV1373" s="54">
        <v>5</v>
      </c>
      <c r="AW1373" s="29">
        <v>0.86207</v>
      </c>
    </row>
    <row r="1374" spans="1:49" x14ac:dyDescent="0.2">
      <c r="A1374" s="17" t="str">
        <f t="shared" si="30"/>
        <v>USC</v>
      </c>
      <c r="B1374" s="17" t="str">
        <f>IF(AND(OR(NOT(IsForecastDateRestricted),AND(D1374&gt;=StartDate,D1374&lt;=EndDate)),OR(NOT(IsTargetDateRestricted),AND(F1374&gt;=FirstTargetDate,F1374&lt;=EndTargetDate)),
OR(AND(Is1Week,E1374="1 wk ahead inc death"),AND(Is2Week,E1374="2 wk ahead inc death"),AND(Is3Week,E1374="3 wk ahead inc death"),AND(Is4Week,E1374="4 wk ahead inc death")),
OR(NOT(IsActiveModelsOnly),_xlfn.XLOOKUP(C1374,'Model Analyzer'!B$4:B$100,'Model Analyzer'!C$4:C$100))),EvalData!C1374,"NA")</f>
        <v>USC</v>
      </c>
      <c r="C1374" s="17" t="s">
        <v>33</v>
      </c>
      <c r="D1374" s="36" t="d">
        <v>2020-09-14</v>
      </c>
      <c r="E1374" s="17" t="s">
        <v>37</v>
      </c>
      <c r="F1374" s="36" t="d">
        <v>2020-10-03</v>
      </c>
      <c r="G1374" s="30">
        <v>-1979</v>
      </c>
      <c r="H1374" s="32">
        <v>-0.13300000000000001</v>
      </c>
      <c r="I1374" s="28">
        <v>-0.12474</v>
      </c>
      <c r="J1374" s="28">
        <v>-0.14252000000000001</v>
      </c>
      <c r="K1374" s="29">
        <v>0.75</v>
      </c>
      <c r="L1374" s="30">
        <v>15</v>
      </c>
      <c r="M1374" s="29">
        <v>0.61111000000000004</v>
      </c>
      <c r="N1374" s="30">
        <v>51</v>
      </c>
      <c r="O1374" s="30">
        <v>12.72</v>
      </c>
      <c r="P1374" s="30">
        <v>973.62</v>
      </c>
      <c r="Q1374" s="30">
        <v>61.25</v>
      </c>
      <c r="R1374" s="38">
        <v>0.24476000000000001</v>
      </c>
      <c r="S1374" s="32">
        <v>-0.16632</v>
      </c>
      <c r="T1374" s="29">
        <v>0.56306999999999996</v>
      </c>
      <c r="U1374" s="29">
        <v>-0.41363</v>
      </c>
      <c r="V1374" s="29">
        <v>0.47059000000000001</v>
      </c>
      <c r="W1374" s="29">
        <v>7.843E-2</v>
      </c>
      <c r="X1374" s="30">
        <v>96.73</v>
      </c>
      <c r="Y1374" s="29">
        <v>0.26484000000000002</v>
      </c>
      <c r="Z1374" s="29">
        <v>0.30687999999999999</v>
      </c>
      <c r="AA1374" s="29">
        <v>0.60099999999999998</v>
      </c>
      <c r="AB1374" s="30">
        <v>13</v>
      </c>
      <c r="AC1374" s="29">
        <v>0.63636000000000004</v>
      </c>
    </row>
    <row r="1375" spans="1:49" x14ac:dyDescent="0.2">
      <c r="A1375" s="17" t="str">
        <f t="shared" si="30"/>
        <v>UT</v>
      </c>
      <c r="B1375" s="17" t="str">
        <f>IF(AND(OR(NOT(IsForecastDateRestricted),AND(D1375&gt;=StartDate,D1375&lt;=EndDate)),OR(NOT(IsTargetDateRestricted),AND(F1375&gt;=FirstTargetDate,F1375&lt;=EndTargetDate)),
OR(AND(Is1Week,E1375="1 wk ahead inc death"),AND(Is2Week,E1375="2 wk ahead inc death"),AND(Is3Week,E1375="3 wk ahead inc death"),AND(Is4Week,E1375="4 wk ahead inc death")),
OR(NOT(IsActiveModelsOnly),_xlfn.XLOOKUP(C1375,'Model Analyzer'!B$4:B$100,'Model Analyzer'!C$4:C$100))),EvalData!C1375,"NA")</f>
        <v>UT</v>
      </c>
      <c r="C1375" s="17" t="s">
        <v>34</v>
      </c>
      <c r="D1375" s="36" t="d">
        <v>2020-09-14</v>
      </c>
      <c r="E1375" s="17" t="s">
        <v>37</v>
      </c>
      <c r="F1375" s="36" t="d">
        <v>2020-10-03</v>
      </c>
      <c r="G1375" s="30">
        <v>388</v>
      </c>
      <c r="H1375" s="32">
        <v>2.4E-2</v>
      </c>
      <c r="I1375" s="28">
        <v>2.4459999999999999E-2</v>
      </c>
      <c r="J1375" s="28">
        <v>2.4459999999999999E-2</v>
      </c>
      <c r="K1375" s="29">
        <v>1</v>
      </c>
      <c r="L1375" s="30">
        <v>3</v>
      </c>
      <c r="M1375" s="29">
        <v>0.94443999999999995</v>
      </c>
      <c r="N1375" s="30">
        <v>51</v>
      </c>
      <c r="O1375" s="30">
        <v>34.9</v>
      </c>
      <c r="P1375" s="30">
        <v>7576.19</v>
      </c>
      <c r="Q1375" s="30">
        <v>183.47</v>
      </c>
      <c r="R1375" s="38">
        <v>0.45593</v>
      </c>
      <c r="S1375" s="32">
        <v>0.15268000000000001</v>
      </c>
      <c r="T1375" s="29">
        <v>0.95699999999999996</v>
      </c>
      <c r="U1375" s="29">
        <v>0.16316</v>
      </c>
      <c r="V1375" s="29">
        <v>0.15686</v>
      </c>
      <c r="W1375" s="29">
        <v>0.31373000000000001</v>
      </c>
      <c r="X1375" s="30">
        <v>365.65</v>
      </c>
      <c r="Y1375" s="29">
        <v>0.76007999999999998</v>
      </c>
      <c r="Z1375" s="29">
        <v>0.58853999999999995</v>
      </c>
      <c r="AA1375" s="29">
        <v>4.9000000000000002E-2</v>
      </c>
      <c r="AB1375" s="30">
        <v>32</v>
      </c>
      <c r="AC1375" s="29">
        <v>6.0609999999999997E-2</v>
      </c>
      <c r="AD1375" s="30">
        <v>51</v>
      </c>
      <c r="AE1375" s="29">
        <v>0.66666999999999998</v>
      </c>
      <c r="AF1375" s="33">
        <v>1.9350000000000001</v>
      </c>
      <c r="AG1375" s="33">
        <v>2.5329999999999999</v>
      </c>
      <c r="AH1375" s="33">
        <v>5.0860000000000003</v>
      </c>
      <c r="AI1375" s="33">
        <v>18.727</v>
      </c>
      <c r="AJ1375" s="33">
        <v>10.398999999999999</v>
      </c>
      <c r="AK1375" s="34">
        <v>32.895000000000003</v>
      </c>
      <c r="AL1375" s="29">
        <v>0.23529</v>
      </c>
      <c r="AM1375" s="29">
        <v>0.23529</v>
      </c>
      <c r="AN1375" s="50">
        <v>155543</v>
      </c>
      <c r="AO1375" s="30">
        <v>608.6</v>
      </c>
      <c r="AP1375" s="29">
        <v>0.36265999999999998</v>
      </c>
      <c r="AQ1375" s="29">
        <v>0.75712000000000002</v>
      </c>
      <c r="AR1375" s="29">
        <v>0.20599999999999999</v>
      </c>
      <c r="AS1375" s="54">
        <v>22</v>
      </c>
      <c r="AT1375" s="29">
        <v>0.27585999999999999</v>
      </c>
      <c r="AU1375" s="29">
        <v>0.64276</v>
      </c>
      <c r="AV1375" s="54">
        <v>17</v>
      </c>
      <c r="AW1375" s="29">
        <v>0.44828000000000001</v>
      </c>
    </row>
    <row r="1376" spans="1:49" x14ac:dyDescent="0.2">
      <c r="A1376" s="17" t="str">
        <f t="shared" si="30"/>
        <v>YYG</v>
      </c>
      <c r="B1376" s="17" t="str">
        <f>IF(AND(OR(NOT(IsForecastDateRestricted),AND(D1376&gt;=StartDate,D1376&lt;=EndDate)),OR(NOT(IsTargetDateRestricted),AND(F1376&gt;=FirstTargetDate,F1376&lt;=EndTargetDate)),
OR(AND(Is1Week,E1376="1 wk ahead inc death"),AND(Is2Week,E1376="2 wk ahead inc death"),AND(Is3Week,E1376="3 wk ahead inc death"),AND(Is4Week,E1376="4 wk ahead inc death")),
OR(NOT(IsActiveModelsOnly),_xlfn.XLOOKUP(C1376,'Model Analyzer'!B$4:B$100,'Model Analyzer'!C$4:C$100))),EvalData!C1376,"NA")</f>
        <v>YYG</v>
      </c>
      <c r="C1376" s="17" t="s">
        <v>35</v>
      </c>
      <c r="D1376" s="36" t="d">
        <v>2020-09-14</v>
      </c>
      <c r="E1376" s="17" t="s">
        <v>37</v>
      </c>
      <c r="F1376" s="36" t="d">
        <v>2020-10-03</v>
      </c>
      <c r="G1376" s="30">
        <v>-3115</v>
      </c>
      <c r="H1376" s="32">
        <v>-0.219</v>
      </c>
      <c r="I1376" s="28">
        <v>-0.19633999999999999</v>
      </c>
      <c r="J1376" s="28">
        <v>-0.24431</v>
      </c>
      <c r="K1376" s="29">
        <v>0.75</v>
      </c>
      <c r="L1376" s="30">
        <v>28</v>
      </c>
      <c r="M1376" s="29">
        <v>0.25</v>
      </c>
      <c r="N1376" s="30">
        <v>51</v>
      </c>
      <c r="O1376" s="30">
        <v>10.59</v>
      </c>
      <c r="P1376" s="30">
        <v>1229.3800000000001</v>
      </c>
      <c r="Q1376" s="30">
        <v>66.98</v>
      </c>
      <c r="R1376" s="38">
        <v>0.17601</v>
      </c>
      <c r="S1376" s="32">
        <v>-0.15415000000000001</v>
      </c>
      <c r="T1376" s="29">
        <v>0.47</v>
      </c>
      <c r="U1376" s="29">
        <v>-0.21101</v>
      </c>
      <c r="V1376" s="29">
        <v>0.52941000000000005</v>
      </c>
      <c r="W1376" s="29">
        <v>9.8040000000000002E-2</v>
      </c>
      <c r="X1376" s="30">
        <v>131.68</v>
      </c>
      <c r="Y1376" s="29">
        <v>0.34412999999999999</v>
      </c>
      <c r="Z1376" s="29">
        <v>0.31084000000000001</v>
      </c>
      <c r="AA1376" s="29">
        <v>0.67500000000000004</v>
      </c>
      <c r="AB1376" s="30">
        <v>9</v>
      </c>
      <c r="AC1376" s="29">
        <v>0.75758000000000003</v>
      </c>
      <c r="AD1376" s="30">
        <v>51</v>
      </c>
      <c r="AE1376" s="29">
        <v>0.90195999999999998</v>
      </c>
      <c r="AF1376" s="33">
        <v>2.7919999999999998</v>
      </c>
      <c r="AG1376" s="33">
        <v>3.0219999999999998</v>
      </c>
      <c r="AH1376" s="33">
        <v>4.0519999999999996</v>
      </c>
      <c r="AI1376" s="33">
        <v>24.535</v>
      </c>
      <c r="AJ1376" s="33">
        <v>25.625</v>
      </c>
      <c r="AK1376" s="34">
        <v>66</v>
      </c>
      <c r="AL1376" s="29">
        <v>9.8040000000000002E-2</v>
      </c>
      <c r="AM1376" s="29">
        <v>0.37254999999999999</v>
      </c>
      <c r="AN1376" s="50">
        <v>28484</v>
      </c>
      <c r="AO1376" s="30">
        <v>128.19999999999999</v>
      </c>
      <c r="AP1376" s="29">
        <v>0.30802000000000002</v>
      </c>
      <c r="AQ1376" s="29">
        <v>0.64303999999999994</v>
      </c>
      <c r="AR1376" s="29">
        <v>0.45400000000000001</v>
      </c>
      <c r="AS1376" s="54">
        <v>5</v>
      </c>
      <c r="AT1376" s="29">
        <v>0.86207</v>
      </c>
      <c r="AU1376" s="29">
        <v>0.82201000000000002</v>
      </c>
      <c r="AV1376" s="54">
        <v>10</v>
      </c>
      <c r="AW1376" s="29">
        <v>0.68966000000000005</v>
      </c>
    </row>
    <row r="1377" spans="1:49" x14ac:dyDescent="0.2">
      <c r="A1377" s="17" t="str">
        <f t="shared" si="30"/>
        <v>Baseline</v>
      </c>
      <c r="B1377" s="17" t="str">
        <f>IF(AND(OR(NOT(IsForecastDateRestricted),AND(D1377&gt;=StartDate,D1377&lt;=EndDate)),OR(NOT(IsTargetDateRestricted),AND(F1377&gt;=FirstTargetDate,F1377&lt;=EndTargetDate)),
OR(AND(Is1Week,E1377="1 wk ahead inc death"),AND(Is2Week,E1377="2 wk ahead inc death"),AND(Is3Week,E1377="3 wk ahead inc death"),AND(Is4Week,E1377="4 wk ahead inc death")),
OR(NOT(IsActiveModelsOnly),_xlfn.XLOOKUP(C1377,'Model Analyzer'!B$4:B$100,'Model Analyzer'!C$4:C$100))),EvalData!C1377,"NA")</f>
        <v>Baseline</v>
      </c>
      <c r="C1377" s="17" t="s">
        <v>12</v>
      </c>
      <c r="D1377" s="36" t="d">
        <v>2020-09-14</v>
      </c>
      <c r="E1377" s="17" t="s">
        <v>38</v>
      </c>
      <c r="F1377" s="36" t="d">
        <v>2020-10-10</v>
      </c>
      <c r="G1377" s="30">
        <v>1343</v>
      </c>
      <c r="H1377" s="32">
        <v>6.2E-2</v>
      </c>
      <c r="I1377" s="28">
        <v>6.4369999999999997E-2</v>
      </c>
      <c r="J1377" s="28">
        <v>6.4369999999999997E-2</v>
      </c>
      <c r="K1377" s="29">
        <v>0.9</v>
      </c>
      <c r="L1377" s="30">
        <v>7</v>
      </c>
      <c r="M1377" s="29">
        <v>0.83333000000000002</v>
      </c>
      <c r="N1377" s="30">
        <v>51</v>
      </c>
      <c r="O1377" s="30">
        <v>8.24</v>
      </c>
      <c r="P1377" s="30">
        <v>1772.13</v>
      </c>
      <c r="Q1377" s="30">
        <v>104.18</v>
      </c>
      <c r="R1377" s="38">
        <v>0.21765000000000001</v>
      </c>
      <c r="S1377" s="32">
        <v>-2.5930000000000002E-2</v>
      </c>
      <c r="T1377" s="29">
        <v>0.40273999999999999</v>
      </c>
      <c r="U1377" s="29">
        <v>-0.20238999999999999</v>
      </c>
      <c r="V1377" s="29">
        <v>0.47059000000000001</v>
      </c>
      <c r="W1377" s="29">
        <v>9.8040000000000002E-2</v>
      </c>
      <c r="X1377" s="30">
        <v>193.67</v>
      </c>
      <c r="Y1377" s="29">
        <v>0.25341000000000002</v>
      </c>
      <c r="Z1377" s="29">
        <v>0.28484999999999999</v>
      </c>
      <c r="AA1377" s="29">
        <v>0.67600000000000005</v>
      </c>
      <c r="AB1377" s="30">
        <v>4</v>
      </c>
      <c r="AC1377" s="29">
        <v>0.90908999999999995</v>
      </c>
      <c r="AD1377" s="30">
        <v>51</v>
      </c>
      <c r="AE1377" s="29">
        <v>0.90195999999999998</v>
      </c>
      <c r="AF1377" s="33">
        <v>3.75</v>
      </c>
      <c r="AG1377" s="33">
        <v>3.9329999999999998</v>
      </c>
      <c r="AH1377" s="33">
        <v>3.9809999999999999</v>
      </c>
      <c r="AI1377" s="33">
        <v>3.8519999999999999</v>
      </c>
      <c r="AJ1377" s="33">
        <v>4</v>
      </c>
      <c r="AK1377" s="34">
        <v>4.0350000000000001</v>
      </c>
      <c r="AL1377" s="29">
        <v>0</v>
      </c>
      <c r="AM1377" s="29">
        <v>0</v>
      </c>
      <c r="AN1377" s="50">
        <v>38181</v>
      </c>
      <c r="AO1377" s="30">
        <v>121.3</v>
      </c>
      <c r="AP1377" s="29">
        <v>0.41839999999999999</v>
      </c>
      <c r="AQ1377" s="29">
        <v>0.87348000000000003</v>
      </c>
      <c r="AR1377" s="29">
        <v>0.94899999999999995</v>
      </c>
      <c r="AS1377" s="54">
        <v>1</v>
      </c>
      <c r="AT1377" s="29">
        <v>1</v>
      </c>
      <c r="AU1377" s="29">
        <v>0.93342999999999998</v>
      </c>
      <c r="AV1377" s="54">
        <v>1</v>
      </c>
      <c r="AW1377" s="29">
        <v>1</v>
      </c>
    </row>
    <row r="1378" spans="1:49" x14ac:dyDescent="0.2">
      <c r="A1378" s="17" t="str">
        <f t="shared" si="30"/>
        <v>CMU</v>
      </c>
      <c r="B1378" s="17" t="str">
        <f>IF(AND(OR(NOT(IsForecastDateRestricted),AND(D1378&gt;=StartDate,D1378&lt;=EndDate)),OR(NOT(IsTargetDateRestricted),AND(F1378&gt;=FirstTargetDate,F1378&lt;=EndTargetDate)),
OR(AND(Is1Week,E1378="1 wk ahead inc death"),AND(Is2Week,E1378="2 wk ahead inc death"),AND(Is3Week,E1378="3 wk ahead inc death"),AND(Is4Week,E1378="4 wk ahead inc death")),
OR(NOT(IsActiveModelsOnly),_xlfn.XLOOKUP(C1378,'Model Analyzer'!B$4:B$100,'Model Analyzer'!C$4:C$100))),EvalData!C1378,"NA")</f>
        <v>CMU</v>
      </c>
      <c r="C1378" s="17" t="s">
        <v>43</v>
      </c>
      <c r="D1378" s="36" t="d">
        <v>2020-09-14</v>
      </c>
      <c r="E1378" s="17" t="s">
        <v>38</v>
      </c>
      <c r="F1378" s="36" t="d">
        <v>2020-10-10</v>
      </c>
      <c r="G1378" s="30"/>
      <c r="H1378" s="32"/>
      <c r="N1378" s="30">
        <v>49</v>
      </c>
      <c r="O1378" s="30">
        <v>10.6</v>
      </c>
      <c r="P1378" s="30">
        <v>1797.28</v>
      </c>
      <c r="Q1378" s="30">
        <v>99.53</v>
      </c>
      <c r="R1378" s="38">
        <v>0.25863000000000003</v>
      </c>
      <c r="S1378" s="32">
        <v>-0.2752</v>
      </c>
      <c r="T1378" s="29">
        <v>0.50956999999999997</v>
      </c>
      <c r="U1378" s="29">
        <v>-0.49226999999999999</v>
      </c>
      <c r="V1378" s="29">
        <v>0.38775999999999999</v>
      </c>
      <c r="W1378" s="29">
        <v>0.12245</v>
      </c>
      <c r="X1378" s="30">
        <v>150.56</v>
      </c>
      <c r="Y1378" s="29">
        <v>0.28403</v>
      </c>
      <c r="Z1378" s="29">
        <v>0.35730000000000001</v>
      </c>
      <c r="AA1378" s="29">
        <v>0.436</v>
      </c>
      <c r="AB1378" s="30">
        <v>15</v>
      </c>
      <c r="AC1378" s="29">
        <v>0.57576000000000005</v>
      </c>
      <c r="AD1378" s="30">
        <v>49</v>
      </c>
      <c r="AE1378" s="29">
        <v>0.81633</v>
      </c>
      <c r="AF1378" s="33">
        <v>2.548</v>
      </c>
      <c r="AG1378" s="33">
        <v>3.2149999999999999</v>
      </c>
      <c r="AH1378" s="33">
        <v>6.6479999999999997</v>
      </c>
      <c r="AI1378" s="33">
        <v>65.031000000000006</v>
      </c>
      <c r="AJ1378" s="33">
        <v>15.5</v>
      </c>
      <c r="AK1378" s="34">
        <v>40</v>
      </c>
      <c r="AL1378" s="29">
        <v>0.18367</v>
      </c>
      <c r="AM1378" s="29">
        <v>0.32652999999999999</v>
      </c>
      <c r="AN1378" s="50">
        <v>57880</v>
      </c>
      <c r="AO1378" s="30">
        <v>153.30000000000001</v>
      </c>
      <c r="AP1378" s="29">
        <v>0.30386000000000002</v>
      </c>
      <c r="AQ1378" s="29">
        <v>0.63436000000000003</v>
      </c>
      <c r="AR1378" s="29">
        <v>0.31</v>
      </c>
      <c r="AS1378" s="54">
        <v>13</v>
      </c>
      <c r="AT1378" s="29">
        <v>0.58621000000000001</v>
      </c>
      <c r="AU1378" s="29">
        <v>0.69715000000000005</v>
      </c>
      <c r="AV1378" s="54">
        <v>12</v>
      </c>
      <c r="AW1378" s="29">
        <v>0.62068999999999996</v>
      </c>
    </row>
    <row r="1379" spans="1:49" x14ac:dyDescent="0.2">
      <c r="A1379" s="17" t="str">
        <f t="shared" si="30"/>
        <v>Columbia</v>
      </c>
      <c r="B1379" s="17" t="str">
        <f>IF(AND(OR(NOT(IsForecastDateRestricted),AND(D1379&gt;=StartDate,D1379&lt;=EndDate)),OR(NOT(IsTargetDateRestricted),AND(F1379&gt;=FirstTargetDate,F1379&lt;=EndTargetDate)),
OR(AND(Is1Week,E1379="1 wk ahead inc death"),AND(Is2Week,E1379="2 wk ahead inc death"),AND(Is3Week,E1379="3 wk ahead inc death"),AND(Is4Week,E1379="4 wk ahead inc death")),
OR(NOT(IsActiveModelsOnly),_xlfn.XLOOKUP(C1379,'Model Analyzer'!B$4:B$100,'Model Analyzer'!C$4:C$100))),EvalData!C1379,"NA")</f>
        <v>Columbia</v>
      </c>
      <c r="C1379" s="17" t="s">
        <v>13</v>
      </c>
      <c r="D1379" s="36" t="d">
        <v>2020-09-14</v>
      </c>
      <c r="E1379" s="17" t="s">
        <v>38</v>
      </c>
      <c r="F1379" s="36" t="d">
        <v>2020-10-10</v>
      </c>
      <c r="G1379" s="30">
        <v>-2143</v>
      </c>
      <c r="H1379" s="32">
        <v>-0.108</v>
      </c>
      <c r="I1379" s="28">
        <v>-0.10271</v>
      </c>
      <c r="J1379" s="28">
        <v>-0.11446000000000001</v>
      </c>
      <c r="K1379" s="29">
        <v>0.75</v>
      </c>
      <c r="L1379" s="30">
        <v>12</v>
      </c>
      <c r="M1379" s="29">
        <v>0.69443999999999995</v>
      </c>
      <c r="N1379" s="30">
        <v>51</v>
      </c>
      <c r="O1379" s="30">
        <v>40.72</v>
      </c>
      <c r="P1379" s="30">
        <v>4410.75</v>
      </c>
      <c r="Q1379" s="30">
        <v>135.78</v>
      </c>
      <c r="R1379" s="38">
        <v>0.36546000000000001</v>
      </c>
      <c r="S1379" s="32">
        <v>-0.16461999999999999</v>
      </c>
      <c r="T1379" s="29">
        <v>0.87346000000000001</v>
      </c>
      <c r="U1379" s="29">
        <v>-0.37118000000000001</v>
      </c>
      <c r="V1379" s="29">
        <v>0.29411999999999999</v>
      </c>
      <c r="W1379" s="29">
        <v>0.31373000000000001</v>
      </c>
      <c r="X1379" s="30">
        <v>224.76</v>
      </c>
      <c r="Y1379" s="29">
        <v>0.49695</v>
      </c>
      <c r="Z1379" s="29">
        <v>0.52349000000000001</v>
      </c>
      <c r="AA1379" s="29">
        <v>0.123</v>
      </c>
      <c r="AB1379" s="30">
        <v>26</v>
      </c>
      <c r="AC1379" s="29">
        <v>0.24242</v>
      </c>
      <c r="AD1379" s="30">
        <v>51</v>
      </c>
      <c r="AE1379" s="29">
        <v>0.94118000000000002</v>
      </c>
      <c r="AF1379" s="33">
        <v>3.7450000000000001</v>
      </c>
      <c r="AG1379" s="33">
        <v>4.8440000000000003</v>
      </c>
      <c r="AH1379" s="33">
        <v>6.718</v>
      </c>
      <c r="AI1379" s="33">
        <v>82.703999999999994</v>
      </c>
      <c r="AJ1379" s="33">
        <v>154</v>
      </c>
      <c r="AK1379" s="34">
        <v>314</v>
      </c>
      <c r="AL1379" s="29">
        <v>0.37254999999999999</v>
      </c>
      <c r="AM1379" s="29">
        <v>0.39216000000000001</v>
      </c>
      <c r="AN1379" s="50">
        <v>38675</v>
      </c>
      <c r="AO1379" s="30">
        <v>207.3</v>
      </c>
      <c r="AP1379" s="29">
        <v>0.21168000000000001</v>
      </c>
      <c r="AQ1379" s="29">
        <v>0.44191000000000003</v>
      </c>
      <c r="AR1379" s="29">
        <v>0.186</v>
      </c>
      <c r="AS1379" s="54">
        <v>21</v>
      </c>
      <c r="AT1379" s="29">
        <v>0.31034</v>
      </c>
      <c r="AU1379" s="29">
        <v>0.67925000000000002</v>
      </c>
      <c r="AV1379" s="54">
        <v>13</v>
      </c>
      <c r="AW1379" s="29">
        <v>0.58621000000000001</v>
      </c>
    </row>
    <row r="1380" spans="1:49" x14ac:dyDescent="0.2">
      <c r="A1380" s="17" t="str">
        <f t="shared" si="30"/>
        <v>Columbia-UNC</v>
      </c>
      <c r="B1380" s="17" t="str">
        <f>IF(AND(OR(NOT(IsForecastDateRestricted),AND(D1380&gt;=StartDate,D1380&lt;=EndDate)),OR(NOT(IsTargetDateRestricted),AND(F1380&gt;=FirstTargetDate,F1380&lt;=EndTargetDate)),
OR(AND(Is1Week,E1380="1 wk ahead inc death"),AND(Is2Week,E1380="2 wk ahead inc death"),AND(Is3Week,E1380="3 wk ahead inc death"),AND(Is4Week,E1380="4 wk ahead inc death")),
OR(NOT(IsActiveModelsOnly),_xlfn.XLOOKUP(C1380,'Model Analyzer'!B$4:B$100,'Model Analyzer'!C$4:C$100))),EvalData!C1380,"NA")</f>
        <v>Columbia-UNC</v>
      </c>
      <c r="C1380" s="17" t="s">
        <v>14</v>
      </c>
      <c r="D1380" s="36" t="d">
        <v>2020-09-14</v>
      </c>
      <c r="E1380" s="17" t="s">
        <v>38</v>
      </c>
      <c r="F1380" s="36" t="d">
        <v>2020-10-10</v>
      </c>
      <c r="G1380" s="30">
        <v>-1385</v>
      </c>
      <c r="H1380" s="32">
        <v>-6.9000000000000006E-2</v>
      </c>
      <c r="I1380" s="28">
        <v>-6.6379999999999995E-2</v>
      </c>
      <c r="J1380" s="28">
        <v>-7.1099999999999997E-2</v>
      </c>
      <c r="K1380" s="29">
        <v>0.9</v>
      </c>
      <c r="L1380" s="30">
        <v>9</v>
      </c>
      <c r="M1380" s="29">
        <v>0.77778000000000003</v>
      </c>
      <c r="O1380" s="30"/>
      <c r="P1380" s="30"/>
      <c r="Q1380" s="30"/>
      <c r="R1380" s="38"/>
    </row>
    <row r="1381" spans="1:49" x14ac:dyDescent="0.2">
      <c r="A1381" s="17" t="str">
        <f t="shared" si="30"/>
        <v>CovidComplete</v>
      </c>
      <c r="B1381" s="17" t="str">
        <f>IF(AND(OR(NOT(IsForecastDateRestricted),AND(D1381&gt;=StartDate,D1381&lt;=EndDate)),OR(NOT(IsTargetDateRestricted),AND(F1381&gt;=FirstTargetDate,F1381&lt;=EndTargetDate)),
OR(AND(Is1Week,E1381="1 wk ahead inc death"),AND(Is2Week,E1381="2 wk ahead inc death"),AND(Is3Week,E1381="3 wk ahead inc death"),AND(Is4Week,E1381="4 wk ahead inc death")),
OR(NOT(IsActiveModelsOnly),_xlfn.XLOOKUP(C1381,'Model Analyzer'!B$4:B$100,'Model Analyzer'!C$4:C$100))),EvalData!C1381,"NA")</f>
        <v>CovidComplete</v>
      </c>
      <c r="C1381" s="17" t="s">
        <v>51</v>
      </c>
      <c r="D1381" s="36" t="d">
        <v>2020-09-14</v>
      </c>
      <c r="E1381" s="17" t="s">
        <v>38</v>
      </c>
      <c r="F1381" s="36" t="d">
        <v>2020-10-10</v>
      </c>
      <c r="G1381" s="30">
        <v>-2665</v>
      </c>
      <c r="H1381" s="32">
        <v>-0.13700000000000001</v>
      </c>
      <c r="I1381" s="28">
        <v>-0.12773000000000001</v>
      </c>
      <c r="J1381" s="28">
        <v>-0.14643</v>
      </c>
      <c r="K1381" s="29">
        <v>0.75</v>
      </c>
      <c r="L1381" s="30">
        <v>15</v>
      </c>
      <c r="M1381" s="29">
        <v>0.61111000000000004</v>
      </c>
      <c r="N1381" s="30">
        <v>51</v>
      </c>
      <c r="O1381" s="30">
        <v>9.33</v>
      </c>
      <c r="P1381" s="30">
        <v>1250.01</v>
      </c>
      <c r="Q1381" s="30">
        <v>73.53</v>
      </c>
      <c r="R1381" s="38">
        <v>0.18132999999999999</v>
      </c>
      <c r="S1381" s="32">
        <v>-0.13005</v>
      </c>
      <c r="T1381" s="29">
        <v>0.41506999999999999</v>
      </c>
      <c r="U1381" s="29">
        <v>-0.35382000000000002</v>
      </c>
      <c r="V1381" s="29">
        <v>0.56862999999999997</v>
      </c>
      <c r="W1381" s="29">
        <v>9.8040000000000002E-2</v>
      </c>
      <c r="X1381" s="30">
        <v>120.28</v>
      </c>
      <c r="Y1381" s="29">
        <v>0.21936</v>
      </c>
      <c r="Z1381" s="29">
        <v>0.27126</v>
      </c>
      <c r="AA1381" s="29">
        <v>0.68600000000000005</v>
      </c>
      <c r="AB1381" s="30">
        <v>2</v>
      </c>
      <c r="AC1381" s="29">
        <v>0.96970000000000001</v>
      </c>
      <c r="AD1381" s="30">
        <v>51</v>
      </c>
      <c r="AE1381" s="29">
        <v>0.90195999999999998</v>
      </c>
      <c r="AF1381" s="33">
        <v>3.343</v>
      </c>
      <c r="AG1381" s="33">
        <v>3.5449999999999999</v>
      </c>
      <c r="AH1381" s="33">
        <v>4.0469999999999997</v>
      </c>
      <c r="AI1381" s="33">
        <v>4.6289999999999996</v>
      </c>
      <c r="AJ1381" s="33">
        <v>4.1710000000000003</v>
      </c>
      <c r="AK1381" s="34">
        <v>5</v>
      </c>
      <c r="AL1381" s="29">
        <v>0.13725000000000001</v>
      </c>
      <c r="AM1381" s="29">
        <v>1.9609999999999999E-2</v>
      </c>
      <c r="AN1381" s="50">
        <v>39105</v>
      </c>
      <c r="AO1381" s="30">
        <v>132.30000000000001</v>
      </c>
      <c r="AP1381" s="29">
        <v>0.39378000000000002</v>
      </c>
      <c r="AQ1381" s="29">
        <v>0.82208999999999999</v>
      </c>
      <c r="AR1381" s="29">
        <v>0.78400000000000003</v>
      </c>
      <c r="AS1381" s="54">
        <v>2</v>
      </c>
      <c r="AT1381" s="29">
        <v>0.96552000000000004</v>
      </c>
      <c r="AU1381" s="29">
        <v>0.91778000000000004</v>
      </c>
      <c r="AV1381" s="54">
        <v>2</v>
      </c>
      <c r="AW1381" s="29">
        <v>0.96552000000000004</v>
      </c>
    </row>
    <row r="1382" spans="1:49" x14ac:dyDescent="0.2">
      <c r="A1382" s="17" t="str">
        <f t="shared" si="30"/>
        <v>DDS</v>
      </c>
      <c r="B1382" s="17" t="str">
        <f>IF(AND(OR(NOT(IsForecastDateRestricted),AND(D1382&gt;=StartDate,D1382&lt;=EndDate)),OR(NOT(IsTargetDateRestricted),AND(F1382&gt;=FirstTargetDate,F1382&lt;=EndTargetDate)),
OR(AND(Is1Week,E1382="1 wk ahead inc death"),AND(Is2Week,E1382="2 wk ahead inc death"),AND(Is3Week,E1382="3 wk ahead inc death"),AND(Is4Week,E1382="4 wk ahead inc death")),
OR(NOT(IsActiveModelsOnly),_xlfn.XLOOKUP(C1382,'Model Analyzer'!B$4:B$100,'Model Analyzer'!C$4:C$100))),EvalData!C1382,"NA")</f>
        <v>DDS</v>
      </c>
      <c r="C1382" s="17" t="s">
        <v>44</v>
      </c>
      <c r="D1382" s="36" t="d">
        <v>2020-09-14</v>
      </c>
      <c r="E1382" s="17" t="s">
        <v>38</v>
      </c>
      <c r="F1382" s="36" t="d">
        <v>2020-10-10</v>
      </c>
      <c r="G1382" s="30">
        <v>1481</v>
      </c>
      <c r="H1382" s="32">
        <v>6.9000000000000006E-2</v>
      </c>
      <c r="I1382" s="28">
        <v>7.0980000000000001E-2</v>
      </c>
      <c r="J1382" s="28">
        <v>7.0980000000000001E-2</v>
      </c>
      <c r="K1382" s="29">
        <v>0.9</v>
      </c>
      <c r="L1382" s="30">
        <v>8</v>
      </c>
      <c r="M1382" s="29">
        <v>0.80556000000000005</v>
      </c>
      <c r="N1382" s="30">
        <v>51</v>
      </c>
      <c r="O1382" s="30">
        <v>14.82</v>
      </c>
      <c r="P1382" s="30">
        <v>3535.63</v>
      </c>
      <c r="Q1382" s="30">
        <v>112.33</v>
      </c>
      <c r="R1382" s="38">
        <v>0.21714</v>
      </c>
      <c r="S1382" s="32">
        <v>5.7160000000000002E-2</v>
      </c>
      <c r="T1382" s="29">
        <v>0.63090000000000002</v>
      </c>
      <c r="U1382" s="29">
        <v>0.24487</v>
      </c>
      <c r="V1382" s="29">
        <v>0.45097999999999999</v>
      </c>
      <c r="W1382" s="29">
        <v>0.15686</v>
      </c>
      <c r="X1382" s="30">
        <v>226.7</v>
      </c>
      <c r="Y1382" s="29">
        <v>0.56052000000000002</v>
      </c>
      <c r="Z1382" s="29">
        <v>0.36364999999999997</v>
      </c>
      <c r="AA1382" s="29">
        <v>0.53400000000000003</v>
      </c>
      <c r="AB1382" s="30">
        <v>12</v>
      </c>
      <c r="AC1382" s="29">
        <v>0.66666999999999998</v>
      </c>
      <c r="AD1382" s="30">
        <v>51</v>
      </c>
      <c r="AE1382" s="29">
        <v>0.98038999999999998</v>
      </c>
      <c r="AF1382" s="33">
        <v>4.298</v>
      </c>
      <c r="AG1382" s="33">
        <v>5.0309999999999997</v>
      </c>
      <c r="AH1382" s="33">
        <v>6.0380000000000003</v>
      </c>
      <c r="AI1382" s="33">
        <v>12.598000000000001</v>
      </c>
      <c r="AJ1382" s="33">
        <v>9.7319999999999993</v>
      </c>
      <c r="AK1382" s="34">
        <v>15.25</v>
      </c>
      <c r="AL1382" s="29">
        <v>0.58823999999999999</v>
      </c>
      <c r="AM1382" s="29">
        <v>0.25490000000000002</v>
      </c>
      <c r="AN1382" s="50">
        <v>45256</v>
      </c>
      <c r="AO1382" s="30">
        <v>170.1</v>
      </c>
      <c r="AP1382" s="29">
        <v>0.25724000000000002</v>
      </c>
      <c r="AQ1382" s="29">
        <v>0.53703999999999996</v>
      </c>
      <c r="AR1382" s="29">
        <v>0.14399999999999999</v>
      </c>
      <c r="AS1382" s="54">
        <v>23</v>
      </c>
      <c r="AT1382" s="29">
        <v>0.24138000000000001</v>
      </c>
      <c r="AU1382" s="29">
        <v>0.78566999999999998</v>
      </c>
      <c r="AV1382" s="54">
        <v>9</v>
      </c>
      <c r="AW1382" s="29">
        <v>0.72414000000000001</v>
      </c>
    </row>
    <row r="1383" spans="1:49" x14ac:dyDescent="0.2">
      <c r="A1383" s="17" t="str">
        <f t="shared" si="30"/>
        <v>Ensemble</v>
      </c>
      <c r="B1383" s="17" t="str">
        <f>IF(AND(OR(NOT(IsForecastDateRestricted),AND(D1383&gt;=StartDate,D1383&lt;=EndDate)),OR(NOT(IsTargetDateRestricted),AND(F1383&gt;=FirstTargetDate,F1383&lt;=EndTargetDate)),
OR(AND(Is1Week,E1383="1 wk ahead inc death"),AND(Is2Week,E1383="2 wk ahead inc death"),AND(Is3Week,E1383="3 wk ahead inc death"),AND(Is4Week,E1383="4 wk ahead inc death")),
OR(NOT(IsActiveModelsOnly),_xlfn.XLOOKUP(C1383,'Model Analyzer'!B$4:B$100,'Model Analyzer'!C$4:C$100))),EvalData!C1383,"NA")</f>
        <v>Ensemble</v>
      </c>
      <c r="C1383" s="17" t="s">
        <v>15</v>
      </c>
      <c r="D1383" s="36" t="d">
        <v>2020-09-14</v>
      </c>
      <c r="E1383" s="17" t="s">
        <v>38</v>
      </c>
      <c r="F1383" s="36" t="d">
        <v>2020-10-10</v>
      </c>
      <c r="G1383" s="30">
        <v>-1933</v>
      </c>
      <c r="H1383" s="32">
        <v>-9.7000000000000003E-2</v>
      </c>
      <c r="I1383" s="28">
        <v>-9.264E-2</v>
      </c>
      <c r="J1383" s="28">
        <v>-0.1021</v>
      </c>
      <c r="K1383" s="29">
        <v>0.9</v>
      </c>
      <c r="L1383" s="30">
        <v>11</v>
      </c>
      <c r="M1383" s="29">
        <v>0.72221999999999997</v>
      </c>
      <c r="N1383" s="30">
        <v>51</v>
      </c>
      <c r="O1383" s="30">
        <v>6.99</v>
      </c>
      <c r="P1383" s="30">
        <v>1260.93</v>
      </c>
      <c r="Q1383" s="30">
        <v>75.92</v>
      </c>
      <c r="R1383" s="38">
        <v>0.17091000000000001</v>
      </c>
      <c r="S1383" s="32">
        <v>-0.16914999999999999</v>
      </c>
      <c r="T1383" s="29">
        <v>0.35126000000000002</v>
      </c>
      <c r="U1383" s="29">
        <v>-0.30496000000000001</v>
      </c>
      <c r="V1383" s="29">
        <v>0.60784000000000005</v>
      </c>
      <c r="W1383" s="29">
        <v>9.8040000000000002E-2</v>
      </c>
      <c r="X1383" s="30">
        <v>135.93</v>
      </c>
      <c r="Y1383" s="29">
        <v>0.21046999999999999</v>
      </c>
      <c r="Z1383" s="29">
        <v>0.25494</v>
      </c>
      <c r="AA1383" s="29">
        <v>0.69</v>
      </c>
      <c r="AB1383" s="30">
        <v>1</v>
      </c>
      <c r="AC1383" s="29">
        <v>1</v>
      </c>
      <c r="AD1383" s="30">
        <v>51</v>
      </c>
      <c r="AE1383" s="29">
        <v>0.90195999999999998</v>
      </c>
      <c r="AF1383" s="33">
        <v>3.0430000000000001</v>
      </c>
      <c r="AG1383" s="33">
        <v>3.6920000000000002</v>
      </c>
      <c r="AH1383" s="33">
        <v>4.9139999999999997</v>
      </c>
      <c r="AI1383" s="33">
        <v>12.683</v>
      </c>
      <c r="AJ1383" s="33">
        <v>6.944</v>
      </c>
      <c r="AK1383" s="34">
        <v>28.25</v>
      </c>
      <c r="AL1383" s="29">
        <v>0.37254999999999999</v>
      </c>
      <c r="AM1383" s="29">
        <v>0.17646999999999999</v>
      </c>
      <c r="AN1383" s="50">
        <v>26206</v>
      </c>
      <c r="AO1383" s="30">
        <v>112</v>
      </c>
      <c r="AP1383" s="29">
        <v>0.31544</v>
      </c>
      <c r="AQ1383" s="29">
        <v>0.65854000000000001</v>
      </c>
      <c r="AR1383" s="29">
        <v>0.372</v>
      </c>
      <c r="AS1383" s="54">
        <v>7</v>
      </c>
      <c r="AT1383" s="29">
        <v>0.79310000000000003</v>
      </c>
      <c r="AU1383" s="29">
        <v>0.83284000000000002</v>
      </c>
      <c r="AV1383" s="54">
        <v>3</v>
      </c>
      <c r="AW1383" s="29">
        <v>0.93103000000000002</v>
      </c>
    </row>
    <row r="1384" spans="1:49" x14ac:dyDescent="0.2">
      <c r="A1384" s="17" t="str">
        <f t="shared" si="30"/>
        <v>ERDC</v>
      </c>
      <c r="B1384" s="17" t="str">
        <f>IF(AND(OR(NOT(IsForecastDateRestricted),AND(D1384&gt;=StartDate,D1384&lt;=EndDate)),OR(NOT(IsTargetDateRestricted),AND(F1384&gt;=FirstTargetDate,F1384&lt;=EndTargetDate)),
OR(AND(Is1Week,E1384="1 wk ahead inc death"),AND(Is2Week,E1384="2 wk ahead inc death"),AND(Is3Week,E1384="3 wk ahead inc death"),AND(Is4Week,E1384="4 wk ahead inc death")),
OR(NOT(IsActiveModelsOnly),_xlfn.XLOOKUP(C1384,'Model Analyzer'!B$4:B$100,'Model Analyzer'!C$4:C$100))),EvalData!C1384,"NA")</f>
        <v>ERDC</v>
      </c>
      <c r="C1384" s="17" t="s">
        <v>16</v>
      </c>
      <c r="D1384" s="36" t="d">
        <v>2020-09-14</v>
      </c>
      <c r="E1384" s="17" t="s">
        <v>38</v>
      </c>
      <c r="F1384" s="36" t="d">
        <v>2020-10-10</v>
      </c>
      <c r="G1384" s="30">
        <v>4959</v>
      </c>
      <c r="H1384" s="32">
        <v>0.21299999999999999</v>
      </c>
      <c r="I1384" s="28">
        <v>0.23766999999999999</v>
      </c>
      <c r="J1384" s="28">
        <v>0.23766999999999999</v>
      </c>
      <c r="K1384" s="29">
        <v>0.75</v>
      </c>
      <c r="L1384" s="30">
        <v>26</v>
      </c>
      <c r="M1384" s="29">
        <v>0.30556</v>
      </c>
      <c r="N1384" s="30">
        <v>51</v>
      </c>
      <c r="O1384" s="30">
        <v>28.74</v>
      </c>
      <c r="P1384" s="30">
        <v>16065.68</v>
      </c>
      <c r="Q1384" s="30">
        <v>216.63</v>
      </c>
      <c r="R1384" s="38">
        <v>0.41785</v>
      </c>
      <c r="S1384" s="32">
        <v>0.156</v>
      </c>
      <c r="T1384" s="29">
        <v>1.0424199999999999</v>
      </c>
      <c r="U1384" s="29">
        <v>0.75919000000000003</v>
      </c>
      <c r="V1384" s="29">
        <v>0.35293999999999998</v>
      </c>
      <c r="W1384" s="29">
        <v>0.31373000000000001</v>
      </c>
      <c r="X1384" s="30">
        <v>367.87</v>
      </c>
      <c r="Y1384" s="29">
        <v>1.0040800000000001</v>
      </c>
      <c r="Z1384" s="29">
        <v>0.52276999999999996</v>
      </c>
      <c r="AA1384" s="29">
        <v>0.111</v>
      </c>
      <c r="AB1384" s="30">
        <v>27</v>
      </c>
      <c r="AC1384" s="29">
        <v>0.21212</v>
      </c>
      <c r="AD1384" s="30">
        <v>51</v>
      </c>
      <c r="AE1384" s="29">
        <v>0.15686</v>
      </c>
      <c r="AF1384" s="33">
        <v>1.1120000000000001</v>
      </c>
      <c r="AG1384" s="33">
        <v>1.1359999999999999</v>
      </c>
      <c r="AH1384" s="33">
        <v>1.194</v>
      </c>
      <c r="AI1384" s="33">
        <v>1.3320000000000001</v>
      </c>
      <c r="AJ1384" s="33">
        <v>1.417</v>
      </c>
      <c r="AK1384" s="34">
        <v>1.667</v>
      </c>
      <c r="AL1384" s="29">
        <v>0</v>
      </c>
      <c r="AM1384" s="29">
        <v>0</v>
      </c>
      <c r="AN1384" s="50">
        <v>345354</v>
      </c>
      <c r="AO1384" s="30">
        <v>1561.4</v>
      </c>
      <c r="AP1384" s="29">
        <v>0.87180999999999997</v>
      </c>
      <c r="AQ1384" s="29">
        <v>1</v>
      </c>
      <c r="AR1384" s="29">
        <v>0.16500000000000001</v>
      </c>
      <c r="AS1384" s="54">
        <v>22</v>
      </c>
      <c r="AT1384" s="29">
        <v>0.27585999999999999</v>
      </c>
      <c r="AU1384" s="29">
        <v>0.16511999999999999</v>
      </c>
      <c r="AV1384" s="54">
        <v>28</v>
      </c>
      <c r="AW1384" s="29">
        <v>6.8970000000000004E-2</v>
      </c>
    </row>
    <row r="1385" spans="1:49" x14ac:dyDescent="0.2">
      <c r="A1385" s="17" t="str">
        <f t="shared" si="30"/>
        <v>ESG</v>
      </c>
      <c r="B1385" s="17" t="str">
        <f>IF(AND(OR(NOT(IsForecastDateRestricted),AND(D1385&gt;=StartDate,D1385&lt;=EndDate)),OR(NOT(IsTargetDateRestricted),AND(F1385&gt;=FirstTargetDate,F1385&lt;=EndTargetDate)),
OR(AND(Is1Week,E1385="1 wk ahead inc death"),AND(Is2Week,E1385="2 wk ahead inc death"),AND(Is3Week,E1385="3 wk ahead inc death"),AND(Is4Week,E1385="4 wk ahead inc death")),
OR(NOT(IsActiveModelsOnly),_xlfn.XLOOKUP(C1385,'Model Analyzer'!B$4:B$100,'Model Analyzer'!C$4:C$100))),EvalData!C1385,"NA")</f>
        <v>ESG</v>
      </c>
      <c r="C1385" s="17" t="s">
        <v>40</v>
      </c>
      <c r="D1385" s="36" t="d">
        <v>2020-09-14</v>
      </c>
      <c r="E1385" s="17" t="s">
        <v>38</v>
      </c>
      <c r="F1385" s="36" t="d">
        <v>2020-10-10</v>
      </c>
      <c r="G1385" s="30">
        <v>-10519</v>
      </c>
      <c r="H1385" s="32">
        <v>-0.70099999999999996</v>
      </c>
      <c r="I1385" s="28">
        <v>-0.50414999999999999</v>
      </c>
      <c r="J1385" s="28">
        <v>-1.0167200000000001</v>
      </c>
      <c r="K1385" s="29">
        <v>0</v>
      </c>
      <c r="L1385" s="30">
        <v>37</v>
      </c>
      <c r="M1385" s="29">
        <v>0</v>
      </c>
      <c r="N1385" s="30">
        <v>51</v>
      </c>
      <c r="O1385" s="30">
        <v>52.11</v>
      </c>
      <c r="P1385" s="30">
        <v>6716.27</v>
      </c>
      <c r="Q1385" s="30">
        <v>219.67</v>
      </c>
      <c r="R1385" s="38">
        <v>0.77183999999999997</v>
      </c>
      <c r="S1385" s="32">
        <v>-0.79947000000000001</v>
      </c>
      <c r="T1385" s="29">
        <v>1.76024</v>
      </c>
      <c r="U1385" s="29">
        <v>-1.6610400000000001</v>
      </c>
      <c r="V1385" s="29">
        <v>5.8819999999999997E-2</v>
      </c>
      <c r="W1385" s="29">
        <v>0.56862999999999997</v>
      </c>
      <c r="X1385" s="30">
        <v>384.56</v>
      </c>
      <c r="Y1385" s="29">
        <v>0.56647999999999998</v>
      </c>
      <c r="Z1385" s="29">
        <v>0.79557</v>
      </c>
      <c r="AA1385" s="29">
        <v>0</v>
      </c>
      <c r="AB1385" s="30">
        <v>33</v>
      </c>
      <c r="AC1385" s="29">
        <v>3.0300000000000001E-2</v>
      </c>
      <c r="AD1385" s="30">
        <v>51</v>
      </c>
      <c r="AE1385" s="29">
        <v>3.9219999999999998E-2</v>
      </c>
      <c r="AF1385" s="33">
        <v>1.0669999999999999</v>
      </c>
      <c r="AG1385" s="33">
        <v>1.117</v>
      </c>
      <c r="AH1385" s="33">
        <v>1.204</v>
      </c>
      <c r="AI1385" s="33">
        <v>1.6879999999999999</v>
      </c>
      <c r="AJ1385" s="33">
        <v>1.458</v>
      </c>
      <c r="AK1385" s="34">
        <v>2</v>
      </c>
      <c r="AL1385" s="29">
        <v>0</v>
      </c>
      <c r="AM1385" s="29">
        <v>0</v>
      </c>
      <c r="AN1385" s="50">
        <v>418713</v>
      </c>
      <c r="AO1385" s="30">
        <v>1015.7</v>
      </c>
      <c r="AP1385" s="29">
        <v>0.84958</v>
      </c>
      <c r="AQ1385" s="29">
        <v>1</v>
      </c>
      <c r="AR1385" s="29">
        <v>4.1000000000000002E-2</v>
      </c>
      <c r="AS1385" s="54">
        <v>27</v>
      </c>
      <c r="AT1385" s="29">
        <v>0.10345</v>
      </c>
      <c r="AU1385" s="29">
        <v>4.1279999999999997E-2</v>
      </c>
      <c r="AV1385" s="54">
        <v>30</v>
      </c>
      <c r="AW1385" s="29">
        <v>0</v>
      </c>
    </row>
    <row r="1386" spans="1:49" x14ac:dyDescent="0.2">
      <c r="A1386" s="17" t="str">
        <f t="shared" si="30"/>
        <v>GT-DeepCOVID</v>
      </c>
      <c r="B1386" s="17" t="str">
        <f>IF(AND(OR(NOT(IsForecastDateRestricted),AND(D1386&gt;=StartDate,D1386&lt;=EndDate)),OR(NOT(IsTargetDateRestricted),AND(F1386&gt;=FirstTargetDate,F1386&lt;=EndTargetDate)),
OR(AND(Is1Week,E1386="1 wk ahead inc death"),AND(Is2Week,E1386="2 wk ahead inc death"),AND(Is3Week,E1386="3 wk ahead inc death"),AND(Is4Week,E1386="4 wk ahead inc death")),
OR(NOT(IsActiveModelsOnly),_xlfn.XLOOKUP(C1386,'Model Analyzer'!B$4:B$100,'Model Analyzer'!C$4:C$100))),EvalData!C1386,"NA")</f>
        <v>GT-DeepCOVID</v>
      </c>
      <c r="C1386" s="17" t="s">
        <v>17</v>
      </c>
      <c r="D1386" s="36" t="d">
        <v>2020-09-14</v>
      </c>
      <c r="E1386" s="17" t="s">
        <v>38</v>
      </c>
      <c r="F1386" s="36" t="d">
        <v>2020-10-10</v>
      </c>
      <c r="G1386" s="30">
        <v>-536</v>
      </c>
      <c r="H1386" s="32">
        <v>-2.5999999999999999E-2</v>
      </c>
      <c r="I1386" s="28">
        <v>-2.5690000000000001E-2</v>
      </c>
      <c r="J1386" s="28">
        <v>-2.6370000000000001E-2</v>
      </c>
      <c r="K1386" s="29">
        <v>1</v>
      </c>
      <c r="L1386" s="30">
        <v>3</v>
      </c>
      <c r="M1386" s="29">
        <v>0.94443999999999995</v>
      </c>
      <c r="N1386" s="30">
        <v>49</v>
      </c>
      <c r="O1386" s="30">
        <v>10.24</v>
      </c>
      <c r="P1386" s="30">
        <v>1817.18</v>
      </c>
      <c r="Q1386" s="30">
        <v>95.41</v>
      </c>
      <c r="R1386" s="38">
        <v>0.22264</v>
      </c>
      <c r="S1386" s="32">
        <v>-0.11333</v>
      </c>
      <c r="T1386" s="29">
        <v>0.46739000000000003</v>
      </c>
      <c r="U1386" s="29">
        <v>-0.15303</v>
      </c>
      <c r="V1386" s="29">
        <v>0.59184000000000003</v>
      </c>
      <c r="W1386" s="29">
        <v>0.12245</v>
      </c>
      <c r="X1386" s="30">
        <v>172.5</v>
      </c>
      <c r="Y1386" s="29">
        <v>0.34465000000000001</v>
      </c>
      <c r="Z1386" s="29">
        <v>0.32590000000000002</v>
      </c>
      <c r="AA1386" s="29">
        <v>0.57899999999999996</v>
      </c>
      <c r="AB1386" s="30">
        <v>9</v>
      </c>
      <c r="AC1386" s="29">
        <v>0.75758000000000003</v>
      </c>
      <c r="AD1386" s="30">
        <v>49</v>
      </c>
      <c r="AE1386" s="29">
        <v>0.85714000000000001</v>
      </c>
      <c r="AF1386" s="33">
        <v>2.2599999999999998</v>
      </c>
      <c r="AG1386" s="33">
        <v>2.7050000000000001</v>
      </c>
      <c r="AH1386" s="33">
        <v>4.5430000000000001</v>
      </c>
      <c r="AI1386" s="33">
        <v>34.96</v>
      </c>
      <c r="AJ1386" s="33">
        <v>31.5</v>
      </c>
      <c r="AK1386" s="34">
        <v>96.12</v>
      </c>
      <c r="AL1386" s="29">
        <v>0.14285999999999999</v>
      </c>
      <c r="AM1386" s="29">
        <v>0.32652999999999999</v>
      </c>
      <c r="AN1386" s="50">
        <v>45272</v>
      </c>
      <c r="AO1386" s="30">
        <v>143.69999999999999</v>
      </c>
      <c r="AP1386" s="29">
        <v>0.33077000000000001</v>
      </c>
      <c r="AQ1386" s="29">
        <v>0.69054000000000004</v>
      </c>
      <c r="AR1386" s="29">
        <v>0.39200000000000002</v>
      </c>
      <c r="AS1386" s="54">
        <v>6</v>
      </c>
      <c r="AT1386" s="29">
        <v>0.82759000000000005</v>
      </c>
      <c r="AU1386" s="29">
        <v>0.77485999999999999</v>
      </c>
      <c r="AV1386" s="54">
        <v>11</v>
      </c>
      <c r="AW1386" s="29">
        <v>0.65517000000000003</v>
      </c>
    </row>
    <row r="1387" spans="1:49" x14ac:dyDescent="0.2">
      <c r="A1387" s="17" t="str">
        <f t="shared" si="30"/>
        <v>ISU</v>
      </c>
      <c r="B1387" s="17" t="str">
        <f>IF(AND(OR(NOT(IsForecastDateRestricted),AND(D1387&gt;=StartDate,D1387&lt;=EndDate)),OR(NOT(IsTargetDateRestricted),AND(F1387&gt;=FirstTargetDate,F1387&lt;=EndTargetDate)),
OR(AND(Is1Week,E1387="1 wk ahead inc death"),AND(Is2Week,E1387="2 wk ahead inc death"),AND(Is3Week,E1387="3 wk ahead inc death"),AND(Is4Week,E1387="4 wk ahead inc death")),
OR(NOT(IsActiveModelsOnly),_xlfn.XLOOKUP(C1387,'Model Analyzer'!B$4:B$100,'Model Analyzer'!C$4:C$100))),EvalData!C1387,"NA")</f>
        <v>ISU</v>
      </c>
      <c r="C1387" s="17" t="s">
        <v>41</v>
      </c>
      <c r="D1387" s="36" t="d">
        <v>2020-09-14</v>
      </c>
      <c r="E1387" s="17" t="s">
        <v>38</v>
      </c>
      <c r="F1387" s="36" t="d">
        <v>2020-10-10</v>
      </c>
      <c r="G1387" s="30">
        <v>2587</v>
      </c>
      <c r="H1387" s="32">
        <v>0.11700000000000001</v>
      </c>
      <c r="I1387" s="28">
        <v>0.12399</v>
      </c>
      <c r="J1387" s="28">
        <v>0.12399</v>
      </c>
      <c r="K1387" s="29">
        <v>0.75</v>
      </c>
      <c r="L1387" s="30">
        <v>14</v>
      </c>
      <c r="M1387" s="29">
        <v>0.63888999999999996</v>
      </c>
      <c r="N1387" s="30">
        <v>49</v>
      </c>
      <c r="O1387" s="30">
        <v>21.48</v>
      </c>
      <c r="P1387" s="30">
        <v>2946.83</v>
      </c>
      <c r="Q1387" s="30">
        <v>101.06</v>
      </c>
      <c r="R1387" s="38">
        <v>0.24476999999999999</v>
      </c>
      <c r="S1387" s="32">
        <v>0.10178</v>
      </c>
      <c r="T1387" s="29">
        <v>0.94869000000000003</v>
      </c>
      <c r="U1387" s="29">
        <v>0.50739999999999996</v>
      </c>
      <c r="V1387" s="29">
        <v>0.38775999999999999</v>
      </c>
      <c r="W1387" s="29">
        <v>0.18367</v>
      </c>
      <c r="X1387" s="30">
        <v>159.09</v>
      </c>
      <c r="Y1387" s="29">
        <v>0.86014999999999997</v>
      </c>
      <c r="Z1387" s="29">
        <v>0.41045999999999999</v>
      </c>
      <c r="AA1387" s="29">
        <v>0.36</v>
      </c>
      <c r="AB1387" s="30">
        <v>19</v>
      </c>
      <c r="AC1387" s="29">
        <v>0.45455000000000001</v>
      </c>
      <c r="AD1387" s="30">
        <v>49</v>
      </c>
      <c r="AE1387" s="29">
        <v>0.59184000000000003</v>
      </c>
      <c r="AF1387" s="33">
        <v>1.4730000000000001</v>
      </c>
      <c r="AG1387" s="33">
        <v>1.583</v>
      </c>
      <c r="AH1387" s="33">
        <v>1.85</v>
      </c>
      <c r="AI1387" s="33">
        <v>4.899</v>
      </c>
      <c r="AJ1387" s="33">
        <v>2.5070000000000001</v>
      </c>
      <c r="AK1387" s="34">
        <v>5.7359999999999998</v>
      </c>
      <c r="AL1387" s="29">
        <v>6.1219999999999997E-2</v>
      </c>
      <c r="AM1387" s="29">
        <v>8.1629999999999994E-2</v>
      </c>
      <c r="AN1387" s="50">
        <v>76892</v>
      </c>
      <c r="AO1387" s="30">
        <v>319.2</v>
      </c>
      <c r="AP1387" s="29">
        <v>0.62148000000000003</v>
      </c>
      <c r="AQ1387" s="29">
        <v>1</v>
      </c>
      <c r="AR1387" s="29">
        <v>0.45400000000000001</v>
      </c>
      <c r="AS1387" s="54">
        <v>3</v>
      </c>
      <c r="AT1387" s="29">
        <v>0.93103000000000002</v>
      </c>
      <c r="AU1387" s="29">
        <v>0.59855999999999998</v>
      </c>
      <c r="AV1387" s="54">
        <v>18</v>
      </c>
      <c r="AW1387" s="29">
        <v>0.41378999999999999</v>
      </c>
    </row>
    <row r="1388" spans="1:49" x14ac:dyDescent="0.2">
      <c r="A1388" s="17" t="str">
        <f t="shared" si="30"/>
        <v>JCB</v>
      </c>
      <c r="B1388" s="17" t="str">
        <f>IF(AND(OR(NOT(IsForecastDateRestricted),AND(D1388&gt;=StartDate,D1388&lt;=EndDate)),OR(NOT(IsTargetDateRestricted),AND(F1388&gt;=FirstTargetDate,F1388&lt;=EndTargetDate)),
OR(AND(Is1Week,E1388="1 wk ahead inc death"),AND(Is2Week,E1388="2 wk ahead inc death"),AND(Is3Week,E1388="3 wk ahead inc death"),AND(Is4Week,E1388="4 wk ahead inc death")),
OR(NOT(IsActiveModelsOnly),_xlfn.XLOOKUP(C1388,'Model Analyzer'!B$4:B$100,'Model Analyzer'!C$4:C$100))),EvalData!C1388,"NA")</f>
        <v>JCB</v>
      </c>
      <c r="C1388" s="17" t="s">
        <v>45</v>
      </c>
      <c r="D1388" s="36" t="d">
        <v>2020-09-14</v>
      </c>
      <c r="E1388" s="17" t="s">
        <v>38</v>
      </c>
      <c r="F1388" s="36" t="d">
        <v>2020-10-10</v>
      </c>
      <c r="G1388" s="30">
        <v>-3364</v>
      </c>
      <c r="H1388" s="32">
        <v>-0.17599999999999999</v>
      </c>
      <c r="I1388" s="28">
        <v>-0.16123000000000001</v>
      </c>
      <c r="J1388" s="28">
        <v>-0.19222</v>
      </c>
      <c r="K1388" s="29">
        <v>0.75</v>
      </c>
      <c r="L1388" s="30">
        <v>20</v>
      </c>
      <c r="M1388" s="29">
        <v>0.47221999999999997</v>
      </c>
      <c r="N1388" s="30">
        <v>51</v>
      </c>
      <c r="O1388" s="30">
        <v>5.07</v>
      </c>
      <c r="P1388" s="30">
        <v>1310.52</v>
      </c>
      <c r="Q1388" s="30">
        <v>86.33</v>
      </c>
      <c r="R1388" s="38">
        <v>0.20496</v>
      </c>
      <c r="S1388" s="32">
        <v>-0.14860999999999999</v>
      </c>
      <c r="T1388" s="29">
        <v>0.30980999999999997</v>
      </c>
      <c r="U1388" s="29">
        <v>-0.1986</v>
      </c>
      <c r="V1388" s="29">
        <v>0.49020000000000002</v>
      </c>
      <c r="W1388" s="29">
        <v>3.9219999999999998E-2</v>
      </c>
      <c r="X1388" s="30">
        <v>173.2</v>
      </c>
      <c r="Y1388" s="29">
        <v>0.22117999999999999</v>
      </c>
      <c r="Z1388" s="29">
        <v>0.24676999999999999</v>
      </c>
      <c r="AA1388" s="29">
        <v>0.67800000000000005</v>
      </c>
      <c r="AB1388" s="30">
        <v>3</v>
      </c>
      <c r="AC1388" s="29">
        <v>0.93938999999999995</v>
      </c>
    </row>
    <row r="1389" spans="1:49" x14ac:dyDescent="0.2">
      <c r="A1389" s="17" t="str">
        <f t="shared" si="30"/>
        <v>JHU-APL</v>
      </c>
      <c r="B1389" s="17" t="str">
        <f>IF(AND(OR(NOT(IsForecastDateRestricted),AND(D1389&gt;=StartDate,D1389&lt;=EndDate)),OR(NOT(IsTargetDateRestricted),AND(F1389&gt;=FirstTargetDate,F1389&lt;=EndTargetDate)),
OR(AND(Is1Week,E1389="1 wk ahead inc death"),AND(Is2Week,E1389="2 wk ahead inc death"),AND(Is3Week,E1389="3 wk ahead inc death"),AND(Is4Week,E1389="4 wk ahead inc death")),
OR(NOT(IsActiveModelsOnly),_xlfn.XLOOKUP(C1389,'Model Analyzer'!B$4:B$100,'Model Analyzer'!C$4:C$100))),EvalData!C1389,"NA")</f>
        <v>JHU-APL</v>
      </c>
      <c r="C1389" s="17" t="s">
        <v>52</v>
      </c>
      <c r="D1389" s="36" t="d">
        <v>2020-09-14</v>
      </c>
      <c r="E1389" s="17" t="s">
        <v>38</v>
      </c>
      <c r="F1389" s="36" t="d">
        <v>2020-10-10</v>
      </c>
      <c r="G1389" s="30">
        <v>-5014</v>
      </c>
      <c r="H1389" s="32">
        <v>-0.27500000000000002</v>
      </c>
      <c r="I1389" s="28">
        <v>-0.24031</v>
      </c>
      <c r="J1389" s="28">
        <v>-0.31631999999999999</v>
      </c>
      <c r="K1389" s="29">
        <v>0</v>
      </c>
      <c r="L1389" s="30">
        <v>32</v>
      </c>
      <c r="M1389" s="29">
        <v>0.13889000000000001</v>
      </c>
      <c r="N1389" s="30">
        <v>51</v>
      </c>
      <c r="O1389" s="30">
        <v>38.71</v>
      </c>
      <c r="P1389" s="30">
        <v>6602.64</v>
      </c>
      <c r="Q1389" s="30">
        <v>194.88</v>
      </c>
      <c r="R1389" s="38">
        <v>0.36585000000000001</v>
      </c>
      <c r="S1389" s="32">
        <v>-0.17724000000000001</v>
      </c>
      <c r="T1389" s="29">
        <v>1.79999</v>
      </c>
      <c r="U1389" s="29">
        <v>-0.77861999999999998</v>
      </c>
      <c r="V1389" s="29">
        <v>0.23529</v>
      </c>
      <c r="W1389" s="29">
        <v>0.27450999999999998</v>
      </c>
      <c r="X1389" s="30">
        <v>382.09</v>
      </c>
      <c r="Y1389" s="29">
        <v>0.75888999999999995</v>
      </c>
      <c r="Z1389" s="29">
        <v>0.53166999999999998</v>
      </c>
      <c r="AA1389" s="29">
        <v>8.2000000000000003E-2</v>
      </c>
      <c r="AB1389" s="30">
        <v>29</v>
      </c>
      <c r="AC1389" s="29">
        <v>0.15151999999999999</v>
      </c>
      <c r="AD1389" s="30">
        <v>51</v>
      </c>
      <c r="AE1389" s="29">
        <v>0.19608</v>
      </c>
      <c r="AF1389" s="33">
        <v>1.3759999999999999</v>
      </c>
      <c r="AG1389" s="33">
        <v>1.387</v>
      </c>
      <c r="AH1389" s="33">
        <v>1.4379999999999999</v>
      </c>
      <c r="AI1389" s="33">
        <v>3.03</v>
      </c>
      <c r="AJ1389" s="33">
        <v>1.552</v>
      </c>
      <c r="AK1389" s="34">
        <v>1.6539999999999999</v>
      </c>
      <c r="AL1389" s="29">
        <v>0</v>
      </c>
      <c r="AM1389" s="29">
        <v>0</v>
      </c>
      <c r="AN1389" s="50">
        <v>286903</v>
      </c>
      <c r="AO1389" s="30">
        <v>870.8</v>
      </c>
      <c r="AP1389" s="29">
        <v>0.78625</v>
      </c>
      <c r="AQ1389" s="29">
        <v>1</v>
      </c>
      <c r="AR1389" s="29">
        <v>0.20599999999999999</v>
      </c>
      <c r="AS1389" s="54">
        <v>20</v>
      </c>
      <c r="AT1389" s="29">
        <v>0.34483000000000003</v>
      </c>
      <c r="AU1389" s="29">
        <v>0.2064</v>
      </c>
      <c r="AV1389" s="54">
        <v>27</v>
      </c>
      <c r="AW1389" s="29">
        <v>0.10345</v>
      </c>
    </row>
    <row r="1390" spans="1:49" x14ac:dyDescent="0.2">
      <c r="A1390" s="17" t="str">
        <f t="shared" si="30"/>
        <v>JHU-IDD</v>
      </c>
      <c r="B1390" s="17" t="str">
        <f>IF(AND(OR(NOT(IsForecastDateRestricted),AND(D1390&gt;=StartDate,D1390&lt;=EndDate)),OR(NOT(IsTargetDateRestricted),AND(F1390&gt;=FirstTargetDate,F1390&lt;=EndTargetDate)),
OR(AND(Is1Week,E1390="1 wk ahead inc death"),AND(Is2Week,E1390="2 wk ahead inc death"),AND(Is3Week,E1390="3 wk ahead inc death"),AND(Is4Week,E1390="4 wk ahead inc death")),
OR(NOT(IsActiveModelsOnly),_xlfn.XLOOKUP(C1390,'Model Analyzer'!B$4:B$100,'Model Analyzer'!C$4:C$100))),EvalData!C1390,"NA")</f>
        <v>JHU-IDD</v>
      </c>
      <c r="C1390" s="17" t="s">
        <v>53</v>
      </c>
      <c r="D1390" s="36" t="d">
        <v>2020-09-14</v>
      </c>
      <c r="E1390" s="17" t="s">
        <v>38</v>
      </c>
      <c r="F1390" s="36" t="d">
        <v>2020-10-10</v>
      </c>
      <c r="G1390" s="30">
        <v>2022</v>
      </c>
      <c r="H1390" s="32">
        <v>9.1999999999999998E-2</v>
      </c>
      <c r="I1390" s="28">
        <v>9.6909999999999996E-2</v>
      </c>
      <c r="J1390" s="28">
        <v>9.6909999999999996E-2</v>
      </c>
      <c r="K1390" s="29">
        <v>0.9</v>
      </c>
      <c r="L1390" s="30">
        <v>10</v>
      </c>
      <c r="M1390" s="29">
        <v>0.75</v>
      </c>
      <c r="N1390" s="30">
        <v>51</v>
      </c>
      <c r="O1390" s="30">
        <v>22.98</v>
      </c>
      <c r="P1390" s="30">
        <v>3318.12</v>
      </c>
      <c r="Q1390" s="30">
        <v>95.49</v>
      </c>
      <c r="R1390" s="38">
        <v>0.26400000000000001</v>
      </c>
      <c r="S1390" s="32">
        <v>0.21309</v>
      </c>
      <c r="T1390" s="29">
        <v>1.03559</v>
      </c>
      <c r="U1390" s="29">
        <v>0.75636999999999999</v>
      </c>
      <c r="V1390" s="29">
        <v>0.35293999999999998</v>
      </c>
      <c r="W1390" s="29">
        <v>0.17646999999999999</v>
      </c>
      <c r="X1390" s="30">
        <v>137.84</v>
      </c>
      <c r="Y1390" s="29">
        <v>0.99360000000000004</v>
      </c>
      <c r="Z1390" s="29">
        <v>0.40511999999999998</v>
      </c>
      <c r="AA1390" s="29">
        <v>0.34300000000000003</v>
      </c>
      <c r="AB1390" s="30">
        <v>20</v>
      </c>
      <c r="AC1390" s="29">
        <v>0.42424000000000001</v>
      </c>
      <c r="AD1390" s="30">
        <v>51</v>
      </c>
      <c r="AE1390" s="29">
        <v>0.94118000000000002</v>
      </c>
      <c r="AF1390" s="33">
        <v>2.633</v>
      </c>
      <c r="AG1390" s="33">
        <v>3.665</v>
      </c>
      <c r="AH1390" s="33">
        <v>7.7</v>
      </c>
      <c r="AI1390" s="33">
        <v>111.501</v>
      </c>
      <c r="AJ1390" s="33">
        <v>20.329000000000001</v>
      </c>
      <c r="AK1390" s="34">
        <v>282</v>
      </c>
      <c r="AL1390" s="29">
        <v>0.23529</v>
      </c>
      <c r="AM1390" s="29">
        <v>0.37254999999999999</v>
      </c>
      <c r="AN1390" s="50">
        <v>37603</v>
      </c>
      <c r="AO1390" s="30">
        <v>359.3</v>
      </c>
      <c r="AP1390" s="29">
        <v>0.25908999999999999</v>
      </c>
      <c r="AQ1390" s="29">
        <v>0.54088999999999998</v>
      </c>
      <c r="AR1390" s="29">
        <v>0.35099999999999998</v>
      </c>
      <c r="AS1390" s="54">
        <v>9</v>
      </c>
      <c r="AT1390" s="29">
        <v>0.72414000000000001</v>
      </c>
      <c r="AU1390" s="29">
        <v>0.77993000000000001</v>
      </c>
      <c r="AV1390" s="54">
        <v>10</v>
      </c>
      <c r="AW1390" s="29">
        <v>0.68966000000000005</v>
      </c>
    </row>
    <row r="1391" spans="1:49" x14ac:dyDescent="0.2">
      <c r="A1391" s="17" t="str">
        <f t="shared" si="30"/>
        <v>Karlen</v>
      </c>
      <c r="B1391" s="17" t="str">
        <f>IF(AND(OR(NOT(IsForecastDateRestricted),AND(D1391&gt;=StartDate,D1391&lt;=EndDate)),OR(NOT(IsTargetDateRestricted),AND(F1391&gt;=FirstTargetDate,F1391&lt;=EndTargetDate)),
OR(AND(Is1Week,E1391="1 wk ahead inc death"),AND(Is2Week,E1391="2 wk ahead inc death"),AND(Is3Week,E1391="3 wk ahead inc death"),AND(Is4Week,E1391="4 wk ahead inc death")),
OR(NOT(IsActiveModelsOnly),_xlfn.XLOOKUP(C1391,'Model Analyzer'!B$4:B$100,'Model Analyzer'!C$4:C$100))),EvalData!C1391,"NA")</f>
        <v>Karlen</v>
      </c>
      <c r="C1391" s="17" t="s">
        <v>46</v>
      </c>
      <c r="D1391" s="36" t="d">
        <v>2020-09-14</v>
      </c>
      <c r="E1391" s="17" t="s">
        <v>38</v>
      </c>
      <c r="F1391" s="36" t="d">
        <v>2020-10-10</v>
      </c>
      <c r="G1391" s="30">
        <v>-3451</v>
      </c>
      <c r="H1391" s="32">
        <v>-0.18099999999999999</v>
      </c>
      <c r="I1391" s="28">
        <v>-0.16539999999999999</v>
      </c>
      <c r="J1391" s="28">
        <v>-0.19817000000000001</v>
      </c>
      <c r="K1391" s="29">
        <v>0.75</v>
      </c>
      <c r="L1391" s="30">
        <v>22</v>
      </c>
      <c r="M1391" s="29">
        <v>0.41666999999999998</v>
      </c>
      <c r="N1391" s="30">
        <v>51</v>
      </c>
      <c r="O1391" s="30">
        <v>10.77</v>
      </c>
      <c r="P1391" s="30">
        <v>1849.18</v>
      </c>
      <c r="Q1391" s="30">
        <v>90.67</v>
      </c>
      <c r="R1391" s="38">
        <v>0.19943</v>
      </c>
      <c r="S1391" s="32">
        <v>-0.11308</v>
      </c>
      <c r="T1391" s="29">
        <v>0.48459999999999998</v>
      </c>
      <c r="U1391" s="29">
        <v>-0.34811999999999999</v>
      </c>
      <c r="V1391" s="29">
        <v>0.49020000000000002</v>
      </c>
      <c r="W1391" s="29">
        <v>9.8040000000000002E-2</v>
      </c>
      <c r="X1391" s="30">
        <v>180.31</v>
      </c>
      <c r="Y1391" s="29">
        <v>0.27645999999999998</v>
      </c>
      <c r="Z1391" s="29">
        <v>0.32468999999999998</v>
      </c>
      <c r="AA1391" s="29">
        <v>0.63</v>
      </c>
      <c r="AB1391" s="30">
        <v>5</v>
      </c>
      <c r="AC1391" s="29">
        <v>0.87878999999999996</v>
      </c>
      <c r="AD1391" s="30">
        <v>51</v>
      </c>
      <c r="AE1391" s="29">
        <v>0.92157</v>
      </c>
      <c r="AF1391" s="33">
        <v>2.4830000000000001</v>
      </c>
      <c r="AG1391" s="33">
        <v>3.7010000000000001</v>
      </c>
      <c r="AH1391" s="33">
        <v>5.5</v>
      </c>
      <c r="AI1391" s="33">
        <v>22.942</v>
      </c>
      <c r="AJ1391" s="33">
        <v>15.141</v>
      </c>
      <c r="AK1391" s="34">
        <v>66</v>
      </c>
      <c r="AL1391" s="29">
        <v>0.27450999999999998</v>
      </c>
      <c r="AM1391" s="29">
        <v>0.29411999999999999</v>
      </c>
      <c r="AN1391" s="50">
        <v>30439</v>
      </c>
      <c r="AO1391" s="30">
        <v>122.2</v>
      </c>
      <c r="AP1391" s="29">
        <v>0.29874000000000001</v>
      </c>
      <c r="AQ1391" s="29">
        <v>0.62366999999999995</v>
      </c>
      <c r="AR1391" s="29">
        <v>0.372</v>
      </c>
      <c r="AS1391" s="54">
        <v>7</v>
      </c>
      <c r="AT1391" s="29">
        <v>0.79310000000000003</v>
      </c>
      <c r="AU1391" s="29">
        <v>0.82845000000000002</v>
      </c>
      <c r="AV1391" s="54">
        <v>5</v>
      </c>
      <c r="AW1391" s="29">
        <v>0.86207</v>
      </c>
    </row>
    <row r="1392" spans="1:49" x14ac:dyDescent="0.2">
      <c r="A1392" s="17" t="str">
        <f t="shared" si="30"/>
        <v>LANL</v>
      </c>
      <c r="B1392" s="17" t="str">
        <f>IF(AND(OR(NOT(IsForecastDateRestricted),AND(D1392&gt;=StartDate,D1392&lt;=EndDate)),OR(NOT(IsTargetDateRestricted),AND(F1392&gt;=FirstTargetDate,F1392&lt;=EndTargetDate)),
OR(AND(Is1Week,E1392="1 wk ahead inc death"),AND(Is2Week,E1392="2 wk ahead inc death"),AND(Is3Week,E1392="3 wk ahead inc death"),AND(Is4Week,E1392="4 wk ahead inc death")),
OR(NOT(IsActiveModelsOnly),_xlfn.XLOOKUP(C1392,'Model Analyzer'!B$4:B$100,'Model Analyzer'!C$4:C$100))),EvalData!C1392,"NA")</f>
        <v>LANL</v>
      </c>
      <c r="C1392" s="17" t="s">
        <v>20</v>
      </c>
      <c r="D1392" s="36" t="d">
        <v>2020-09-14</v>
      </c>
      <c r="E1392" s="17" t="s">
        <v>38</v>
      </c>
      <c r="F1392" s="36" t="d">
        <v>2020-10-10</v>
      </c>
      <c r="G1392" s="30">
        <v>-6389</v>
      </c>
      <c r="H1392" s="32">
        <v>-0.36599999999999999</v>
      </c>
      <c r="I1392" s="28">
        <v>-0.30620999999999998</v>
      </c>
      <c r="J1392" s="28">
        <v>-0.44135000000000002</v>
      </c>
      <c r="K1392" s="29">
        <v>0</v>
      </c>
      <c r="L1392" s="30">
        <v>34</v>
      </c>
      <c r="M1392" s="29">
        <v>8.3330000000000001E-2</v>
      </c>
      <c r="N1392" s="30">
        <v>51</v>
      </c>
      <c r="O1392" s="30">
        <v>32.69</v>
      </c>
      <c r="P1392" s="30">
        <v>3359.23</v>
      </c>
      <c r="Q1392" s="30">
        <v>144.66999999999999</v>
      </c>
      <c r="R1392" s="38">
        <v>0.51171</v>
      </c>
      <c r="S1392" s="32">
        <v>-0.48168</v>
      </c>
      <c r="T1392" s="29">
        <v>1.1740900000000001</v>
      </c>
      <c r="U1392" s="29">
        <v>-1.1404799999999999</v>
      </c>
      <c r="V1392" s="29">
        <v>0.15686</v>
      </c>
      <c r="W1392" s="29">
        <v>0.35293999999999998</v>
      </c>
      <c r="X1392" s="30">
        <v>222.9</v>
      </c>
      <c r="Y1392" s="29">
        <v>0.43209999999999998</v>
      </c>
      <c r="Z1392" s="29">
        <v>0.59531999999999996</v>
      </c>
      <c r="AA1392" s="29">
        <v>6.9000000000000006E-2</v>
      </c>
      <c r="AB1392" s="30">
        <v>31</v>
      </c>
      <c r="AC1392" s="29">
        <v>9.0910000000000005E-2</v>
      </c>
      <c r="AD1392" s="30">
        <v>51</v>
      </c>
      <c r="AE1392" s="29">
        <v>0.98038999999999998</v>
      </c>
      <c r="AF1392" s="33">
        <v>8.6539999999999999</v>
      </c>
      <c r="AG1392" s="33">
        <v>12.026999999999999</v>
      </c>
      <c r="AH1392" s="33">
        <v>22.059000000000001</v>
      </c>
      <c r="AI1392" s="33">
        <v>43.893999999999998</v>
      </c>
      <c r="AJ1392" s="33">
        <v>58.875</v>
      </c>
      <c r="AK1392" s="34">
        <v>122</v>
      </c>
      <c r="AL1392" s="29">
        <v>0.11765</v>
      </c>
      <c r="AM1392" s="29">
        <v>0.86275000000000002</v>
      </c>
      <c r="AN1392" s="50">
        <v>38510</v>
      </c>
      <c r="AO1392" s="30">
        <v>154.30000000000001</v>
      </c>
      <c r="AP1392" s="29">
        <v>9.9879999999999997E-2</v>
      </c>
      <c r="AQ1392" s="29">
        <v>0.20851</v>
      </c>
      <c r="AR1392" s="29">
        <v>0</v>
      </c>
      <c r="AS1392" s="54">
        <v>28</v>
      </c>
      <c r="AT1392" s="29">
        <v>6.8970000000000004E-2</v>
      </c>
      <c r="AU1392" s="29">
        <v>0.37354999999999999</v>
      </c>
      <c r="AV1392" s="54">
        <v>24</v>
      </c>
      <c r="AW1392" s="29">
        <v>0.2069</v>
      </c>
    </row>
    <row r="1393" spans="1:49" x14ac:dyDescent="0.2">
      <c r="A1393" s="17" t="str">
        <f t="shared" si="30"/>
        <v>LNQ</v>
      </c>
      <c r="B1393" s="17" t="str">
        <f>IF(AND(OR(NOT(IsForecastDateRestricted),AND(D1393&gt;=StartDate,D1393&lt;=EndDate)),OR(NOT(IsTargetDateRestricted),AND(F1393&gt;=FirstTargetDate,F1393&lt;=EndTargetDate)),
OR(AND(Is1Week,E1393="1 wk ahead inc death"),AND(Is2Week,E1393="2 wk ahead inc death"),AND(Is3Week,E1393="3 wk ahead inc death"),AND(Is4Week,E1393="4 wk ahead inc death")),
OR(NOT(IsActiveModelsOnly),_xlfn.XLOOKUP(C1393,'Model Analyzer'!B$4:B$100,'Model Analyzer'!C$4:C$100))),EvalData!C1393,"NA")</f>
        <v>LNQ</v>
      </c>
      <c r="C1393" s="17" t="s">
        <v>47</v>
      </c>
      <c r="D1393" s="36" t="d">
        <v>2020-09-14</v>
      </c>
      <c r="E1393" s="17" t="s">
        <v>38</v>
      </c>
      <c r="F1393" s="36" t="d">
        <v>2020-10-10</v>
      </c>
      <c r="G1393" s="30">
        <v>-3165</v>
      </c>
      <c r="H1393" s="32">
        <v>-0.16500000000000001</v>
      </c>
      <c r="I1393" s="28">
        <v>-0.15168999999999999</v>
      </c>
      <c r="J1393" s="28">
        <v>-0.17881</v>
      </c>
      <c r="K1393" s="29">
        <v>0.75</v>
      </c>
      <c r="L1393" s="30">
        <v>18</v>
      </c>
      <c r="M1393" s="29">
        <v>0.52778000000000003</v>
      </c>
      <c r="N1393" s="30">
        <v>51</v>
      </c>
      <c r="O1393" s="30">
        <v>51.52</v>
      </c>
      <c r="P1393" s="30">
        <v>2252.94</v>
      </c>
      <c r="Q1393" s="30">
        <v>109.9</v>
      </c>
      <c r="R1393" s="38">
        <v>0.40882000000000002</v>
      </c>
      <c r="S1393" s="32">
        <v>-0.44136999999999998</v>
      </c>
      <c r="T1393" s="29">
        <v>1.57779</v>
      </c>
      <c r="U1393" s="29">
        <v>-1.5703400000000001</v>
      </c>
      <c r="V1393" s="29">
        <v>0.29411999999999999</v>
      </c>
      <c r="W1393" s="29">
        <v>0.31373000000000001</v>
      </c>
      <c r="X1393" s="30">
        <v>166.63</v>
      </c>
      <c r="Y1393" s="29">
        <v>0.39489000000000002</v>
      </c>
      <c r="Z1393" s="29">
        <v>0.57259000000000004</v>
      </c>
      <c r="AA1393" s="29">
        <v>0.14799999999999999</v>
      </c>
      <c r="AB1393" s="30">
        <v>25</v>
      </c>
      <c r="AC1393" s="29">
        <v>0.27272999999999997</v>
      </c>
      <c r="AD1393" s="30">
        <v>51</v>
      </c>
      <c r="AE1393" s="29">
        <v>1</v>
      </c>
      <c r="AF1393" s="33">
        <v>21.861999999999998</v>
      </c>
      <c r="AG1393" s="33">
        <v>36.308999999999997</v>
      </c>
      <c r="AH1393" s="33">
        <v>72.875</v>
      </c>
      <c r="AI1393" s="33">
        <v>200.48099999999999</v>
      </c>
      <c r="AJ1393" s="33">
        <v>233</v>
      </c>
      <c r="AK1393" s="34">
        <v>606</v>
      </c>
      <c r="AL1393" s="29">
        <v>0</v>
      </c>
      <c r="AM1393" s="29">
        <v>1</v>
      </c>
      <c r="AN1393" s="50">
        <v>47338</v>
      </c>
      <c r="AO1393" s="30">
        <v>197.6</v>
      </c>
      <c r="AP1393" s="29">
        <v>3.771E-2</v>
      </c>
      <c r="AQ1393" s="29">
        <v>7.8729999999999994E-2</v>
      </c>
      <c r="AR1393" s="29">
        <v>0</v>
      </c>
      <c r="AS1393" s="54">
        <v>28</v>
      </c>
      <c r="AT1393" s="29">
        <v>6.8970000000000004E-2</v>
      </c>
      <c r="AU1393" s="29">
        <v>0.15126000000000001</v>
      </c>
      <c r="AV1393" s="54">
        <v>29</v>
      </c>
      <c r="AW1393" s="29">
        <v>3.4479999999999997E-2</v>
      </c>
    </row>
    <row r="1394" spans="1:49" x14ac:dyDescent="0.2">
      <c r="A1394" s="17" t="str">
        <f t="shared" si="30"/>
        <v>LSHTM</v>
      </c>
      <c r="B1394" s="17" t="str">
        <f>IF(AND(OR(NOT(IsForecastDateRestricted),AND(D1394&gt;=StartDate,D1394&lt;=EndDate)),OR(NOT(IsTargetDateRestricted),AND(F1394&gt;=FirstTargetDate,F1394&lt;=EndTargetDate)),
OR(AND(Is1Week,E1394="1 wk ahead inc death"),AND(Is2Week,E1394="2 wk ahead inc death"),AND(Is3Week,E1394="3 wk ahead inc death"),AND(Is4Week,E1394="4 wk ahead inc death")),
OR(NOT(IsActiveModelsOnly),_xlfn.XLOOKUP(C1394,'Model Analyzer'!B$4:B$100,'Model Analyzer'!C$4:C$100))),EvalData!C1394,"NA")</f>
        <v>LSHTM</v>
      </c>
      <c r="C1394" s="17" t="s">
        <v>21</v>
      </c>
      <c r="D1394" s="36" t="d">
        <v>2020-09-14</v>
      </c>
      <c r="E1394" s="17" t="s">
        <v>38</v>
      </c>
      <c r="F1394" s="36" t="d">
        <v>2020-10-10</v>
      </c>
      <c r="G1394" s="30">
        <v>-5433</v>
      </c>
      <c r="H1394" s="32">
        <v>-0.30199999999999999</v>
      </c>
      <c r="I1394" s="28">
        <v>-0.26039000000000001</v>
      </c>
      <c r="J1394" s="28">
        <v>-0.35205999999999998</v>
      </c>
      <c r="K1394" s="29">
        <v>0</v>
      </c>
      <c r="L1394" s="30">
        <v>33</v>
      </c>
      <c r="M1394" s="29">
        <v>0.11111</v>
      </c>
      <c r="N1394" s="30">
        <v>46</v>
      </c>
      <c r="O1394" s="30">
        <v>8.27</v>
      </c>
      <c r="P1394" s="30">
        <v>1659.53</v>
      </c>
      <c r="Q1394" s="30">
        <v>98.2</v>
      </c>
      <c r="R1394" s="38">
        <v>0.19014</v>
      </c>
      <c r="S1394" s="32">
        <v>-8.8709999999999997E-2</v>
      </c>
      <c r="T1394" s="29">
        <v>0.42584</v>
      </c>
      <c r="U1394" s="29">
        <v>-0.31186000000000003</v>
      </c>
      <c r="V1394" s="29">
        <v>0.56521999999999994</v>
      </c>
      <c r="W1394" s="29">
        <v>0.15217</v>
      </c>
      <c r="X1394" s="30">
        <v>194.03</v>
      </c>
      <c r="Y1394" s="29">
        <v>0.24611</v>
      </c>
      <c r="Z1394" s="29">
        <v>0.29514000000000001</v>
      </c>
      <c r="AA1394" s="29">
        <v>0.56100000000000005</v>
      </c>
      <c r="AB1394" s="30">
        <v>10</v>
      </c>
      <c r="AC1394" s="29">
        <v>0.72726999999999997</v>
      </c>
      <c r="AD1394" s="30">
        <v>46</v>
      </c>
      <c r="AE1394" s="29">
        <v>0.86956999999999995</v>
      </c>
      <c r="AF1394" s="33">
        <v>2.4609999999999999</v>
      </c>
      <c r="AG1394" s="33">
        <v>2.9910000000000001</v>
      </c>
      <c r="AH1394" s="33">
        <v>7.3940000000000001</v>
      </c>
      <c r="AI1394" s="33">
        <v>92.951999999999998</v>
      </c>
      <c r="AJ1394" s="33">
        <v>39.932000000000002</v>
      </c>
      <c r="AK1394" s="34">
        <v>161.5</v>
      </c>
      <c r="AL1394" s="29">
        <v>0.21739</v>
      </c>
      <c r="AM1394" s="29">
        <v>0.36957000000000001</v>
      </c>
      <c r="AN1394" s="50">
        <v>34790</v>
      </c>
      <c r="AO1394" s="30">
        <v>107.3</v>
      </c>
      <c r="AP1394" s="29">
        <v>0.26422000000000001</v>
      </c>
      <c r="AQ1394" s="29">
        <v>0.55162</v>
      </c>
      <c r="AR1394" s="29">
        <v>0.26800000000000002</v>
      </c>
      <c r="AS1394" s="54">
        <v>17</v>
      </c>
      <c r="AT1394" s="29">
        <v>0.44828000000000001</v>
      </c>
      <c r="AU1394" s="29">
        <v>0.64426000000000005</v>
      </c>
      <c r="AV1394" s="54">
        <v>14</v>
      </c>
      <c r="AW1394" s="29">
        <v>0.55171999999999999</v>
      </c>
    </row>
    <row r="1395" spans="1:49" x14ac:dyDescent="0.2">
      <c r="A1395" s="17" t="str">
        <f t="shared" si="30"/>
        <v>MIT-CovAlliance</v>
      </c>
      <c r="B1395" s="17" t="str">
        <f>IF(AND(OR(NOT(IsForecastDateRestricted),AND(D1395&gt;=StartDate,D1395&lt;=EndDate)),OR(NOT(IsTargetDateRestricted),AND(F1395&gt;=FirstTargetDate,F1395&lt;=EndTargetDate)),
OR(AND(Is1Week,E1395="1 wk ahead inc death"),AND(Is2Week,E1395="2 wk ahead inc death"),AND(Is3Week,E1395="3 wk ahead inc death"),AND(Is4Week,E1395="4 wk ahead inc death")),
OR(NOT(IsActiveModelsOnly),_xlfn.XLOOKUP(C1395,'Model Analyzer'!B$4:B$100,'Model Analyzer'!C$4:C$100))),EvalData!C1395,"NA")</f>
        <v>MIT-CovAlliance</v>
      </c>
      <c r="C1395" s="17" t="s">
        <v>22</v>
      </c>
      <c r="D1395" s="36" t="d">
        <v>2020-09-14</v>
      </c>
      <c r="E1395" s="17" t="s">
        <v>38</v>
      </c>
      <c r="F1395" s="36" t="d">
        <v>2020-10-10</v>
      </c>
      <c r="G1395" s="30">
        <v>5435</v>
      </c>
      <c r="H1395" s="32">
        <v>0.23100000000000001</v>
      </c>
      <c r="I1395" s="28">
        <v>0.26047999999999999</v>
      </c>
      <c r="J1395" s="28">
        <v>0.26047999999999999</v>
      </c>
      <c r="K1395" s="29">
        <v>0.75</v>
      </c>
      <c r="L1395" s="30">
        <v>28</v>
      </c>
      <c r="M1395" s="29">
        <v>0.25</v>
      </c>
      <c r="N1395" s="30">
        <v>51</v>
      </c>
      <c r="O1395" s="30">
        <v>25.25</v>
      </c>
      <c r="P1395" s="30">
        <v>9222.67</v>
      </c>
      <c r="Q1395" s="30">
        <v>203.08</v>
      </c>
      <c r="R1395" s="38">
        <v>0.39056999999999997</v>
      </c>
      <c r="S1395" s="32">
        <v>8.6040000000000005E-2</v>
      </c>
      <c r="T1395" s="29">
        <v>0.94908000000000003</v>
      </c>
      <c r="U1395" s="29">
        <v>0.35827999999999999</v>
      </c>
      <c r="V1395" s="29">
        <v>0.29411999999999999</v>
      </c>
      <c r="W1395" s="29">
        <v>0.29411999999999999</v>
      </c>
      <c r="X1395" s="30">
        <v>454.32</v>
      </c>
      <c r="Y1395" s="29">
        <v>0.82423999999999997</v>
      </c>
      <c r="Z1395" s="29">
        <v>0.51842999999999995</v>
      </c>
      <c r="AA1395" s="29">
        <v>0.17</v>
      </c>
      <c r="AB1395" s="30">
        <v>24</v>
      </c>
      <c r="AC1395" s="29">
        <v>0.30303000000000002</v>
      </c>
      <c r="AD1395" s="30">
        <v>51</v>
      </c>
      <c r="AE1395" s="29">
        <v>0.98038999999999998</v>
      </c>
      <c r="AF1395" s="33">
        <v>21.186</v>
      </c>
      <c r="AG1395" s="33">
        <v>21.861999999999998</v>
      </c>
      <c r="AH1395" s="33">
        <v>22.417000000000002</v>
      </c>
      <c r="AI1395" s="33">
        <v>28.094000000000001</v>
      </c>
      <c r="AJ1395" s="33">
        <v>24.024999999999999</v>
      </c>
      <c r="AK1395" s="34">
        <v>32</v>
      </c>
      <c r="AL1395" s="29">
        <v>0</v>
      </c>
      <c r="AM1395" s="29">
        <v>0.98038999999999998</v>
      </c>
      <c r="AN1395" s="50">
        <v>128356</v>
      </c>
      <c r="AO1395" s="30">
        <v>395</v>
      </c>
      <c r="AP1395" s="29">
        <v>7.8880000000000006E-2</v>
      </c>
      <c r="AQ1395" s="29">
        <v>0.16467000000000001</v>
      </c>
      <c r="AR1395" s="29">
        <v>0</v>
      </c>
      <c r="AS1395" s="54">
        <v>28</v>
      </c>
      <c r="AT1395" s="29">
        <v>6.8970000000000004E-2</v>
      </c>
      <c r="AU1395" s="29">
        <v>0.30221999999999999</v>
      </c>
      <c r="AV1395" s="54">
        <v>26</v>
      </c>
      <c r="AW1395" s="29">
        <v>0.13793</v>
      </c>
    </row>
    <row r="1396" spans="1:49" x14ac:dyDescent="0.2">
      <c r="A1396" s="17" t="str">
        <f t="shared" si="30"/>
        <v>MIT-LCP</v>
      </c>
      <c r="B1396" s="17" t="str">
        <f>IF(AND(OR(NOT(IsForecastDateRestricted),AND(D1396&gt;=StartDate,D1396&lt;=EndDate)),OR(NOT(IsTargetDateRestricted),AND(F1396&gt;=FirstTargetDate,F1396&lt;=EndTargetDate)),
OR(AND(Is1Week,E1396="1 wk ahead inc death"),AND(Is2Week,E1396="2 wk ahead inc death"),AND(Is3Week,E1396="3 wk ahead inc death"),AND(Is4Week,E1396="4 wk ahead inc death")),
OR(NOT(IsActiveModelsOnly),_xlfn.XLOOKUP(C1396,'Model Analyzer'!B$4:B$100,'Model Analyzer'!C$4:C$100))),EvalData!C1396,"NA")</f>
        <v>MIT-LCP</v>
      </c>
      <c r="C1396" s="17" t="s">
        <v>55</v>
      </c>
      <c r="D1396" s="36" t="d">
        <v>2020-09-14</v>
      </c>
      <c r="E1396" s="17" t="s">
        <v>38</v>
      </c>
      <c r="F1396" s="36" t="d">
        <v>2020-10-10</v>
      </c>
      <c r="G1396" s="30">
        <v>-4743</v>
      </c>
      <c r="H1396" s="32">
        <v>-0.25800000000000001</v>
      </c>
      <c r="I1396" s="28">
        <v>-0.22731999999999999</v>
      </c>
      <c r="J1396" s="28">
        <v>-0.29419000000000001</v>
      </c>
      <c r="K1396" s="29">
        <v>0</v>
      </c>
      <c r="L1396" s="30">
        <v>31</v>
      </c>
      <c r="M1396" s="29">
        <v>0.16667000000000001</v>
      </c>
      <c r="N1396" s="30">
        <v>51</v>
      </c>
      <c r="O1396" s="30">
        <v>22.87</v>
      </c>
      <c r="P1396" s="30">
        <v>3086.24</v>
      </c>
      <c r="Q1396" s="30">
        <v>106.9</v>
      </c>
      <c r="R1396" s="38">
        <v>0.23798</v>
      </c>
      <c r="S1396" s="32">
        <v>-0.17632999999999999</v>
      </c>
      <c r="T1396" s="29">
        <v>1.0965800000000001</v>
      </c>
      <c r="U1396" s="29">
        <v>0.42752000000000001</v>
      </c>
      <c r="V1396" s="29">
        <v>0.43136999999999998</v>
      </c>
      <c r="W1396" s="29">
        <v>0.17646999999999999</v>
      </c>
      <c r="X1396" s="30">
        <v>210.45</v>
      </c>
      <c r="Y1396" s="29">
        <v>0.97960000000000003</v>
      </c>
      <c r="Z1396" s="29">
        <v>0.37130999999999997</v>
      </c>
      <c r="AA1396" s="29">
        <v>0.40100000000000002</v>
      </c>
      <c r="AB1396" s="30">
        <v>17</v>
      </c>
      <c r="AC1396" s="29">
        <v>0.51515</v>
      </c>
    </row>
    <row r="1397" spans="1:49" x14ac:dyDescent="0.2">
      <c r="A1397" s="17" t="str">
        <f t="shared" si="30"/>
        <v>MOBS</v>
      </c>
      <c r="B1397" s="17" t="str">
        <f>IF(AND(OR(NOT(IsForecastDateRestricted),AND(D1397&gt;=StartDate,D1397&lt;=EndDate)),OR(NOT(IsTargetDateRestricted),AND(F1397&gt;=FirstTargetDate,F1397&lt;=EndTargetDate)),
OR(AND(Is1Week,E1397="1 wk ahead inc death"),AND(Is2Week,E1397="2 wk ahead inc death"),AND(Is3Week,E1397="3 wk ahead inc death"),AND(Is4Week,E1397="4 wk ahead inc death")),
OR(NOT(IsActiveModelsOnly),_xlfn.XLOOKUP(C1397,'Model Analyzer'!B$4:B$100,'Model Analyzer'!C$4:C$100))),EvalData!C1397,"NA")</f>
        <v>MOBS</v>
      </c>
      <c r="C1397" s="17" t="s">
        <v>24</v>
      </c>
      <c r="D1397" s="36" t="d">
        <v>2020-09-14</v>
      </c>
      <c r="E1397" s="17" t="s">
        <v>38</v>
      </c>
      <c r="F1397" s="36" t="d">
        <v>2020-10-10</v>
      </c>
      <c r="G1397" s="30">
        <v>-3470</v>
      </c>
      <c r="H1397" s="32">
        <v>-0.182</v>
      </c>
      <c r="I1397" s="28">
        <v>-0.16631000000000001</v>
      </c>
      <c r="J1397" s="28">
        <v>-0.19947999999999999</v>
      </c>
      <c r="K1397" s="29">
        <v>0.75</v>
      </c>
      <c r="L1397" s="30">
        <v>23</v>
      </c>
      <c r="M1397" s="29">
        <v>0.38889000000000001</v>
      </c>
      <c r="N1397" s="30">
        <v>50</v>
      </c>
      <c r="O1397" s="30">
        <v>13.63</v>
      </c>
      <c r="P1397" s="30">
        <v>2684.42</v>
      </c>
      <c r="Q1397" s="30">
        <v>130.74</v>
      </c>
      <c r="R1397" s="38">
        <v>0.27010000000000001</v>
      </c>
      <c r="S1397" s="32">
        <v>-0.18060999999999999</v>
      </c>
      <c r="T1397" s="29">
        <v>0.58574000000000004</v>
      </c>
      <c r="U1397" s="29">
        <v>-0.42093999999999998</v>
      </c>
      <c r="V1397" s="29">
        <v>0.4</v>
      </c>
      <c r="W1397" s="29">
        <v>0.14000000000000001</v>
      </c>
      <c r="X1397" s="30">
        <v>251.83</v>
      </c>
      <c r="Y1397" s="29">
        <v>0.31108999999999998</v>
      </c>
      <c r="Z1397" s="29">
        <v>0.37439</v>
      </c>
      <c r="AA1397" s="29">
        <v>0.39400000000000002</v>
      </c>
      <c r="AB1397" s="30">
        <v>18</v>
      </c>
      <c r="AC1397" s="29">
        <v>0.48485</v>
      </c>
      <c r="AD1397" s="30">
        <v>50</v>
      </c>
      <c r="AE1397" s="29">
        <v>0.92</v>
      </c>
      <c r="AF1397" s="33">
        <v>4.0439999999999996</v>
      </c>
      <c r="AG1397" s="33">
        <v>6.6429999999999998</v>
      </c>
      <c r="AH1397" s="33">
        <v>9.5169999999999995</v>
      </c>
      <c r="AI1397" s="33">
        <v>265</v>
      </c>
      <c r="AJ1397" s="33">
        <v>29.606999999999999</v>
      </c>
      <c r="AK1397" s="34">
        <v>198.6</v>
      </c>
      <c r="AL1397" s="29">
        <v>0.3</v>
      </c>
      <c r="AM1397" s="29">
        <v>0.48</v>
      </c>
      <c r="AN1397" s="50">
        <v>43177</v>
      </c>
      <c r="AO1397" s="30">
        <v>149.80000000000001</v>
      </c>
      <c r="AP1397" s="29">
        <v>0.19545000000000001</v>
      </c>
      <c r="AQ1397" s="29">
        <v>0.40803</v>
      </c>
      <c r="AR1397" s="29">
        <v>0.14399999999999999</v>
      </c>
      <c r="AS1397" s="54">
        <v>23</v>
      </c>
      <c r="AT1397" s="29">
        <v>0.24138000000000001</v>
      </c>
      <c r="AU1397" s="29">
        <v>0.60587999999999997</v>
      </c>
      <c r="AV1397" s="54">
        <v>17</v>
      </c>
      <c r="AW1397" s="29">
        <v>0.44828000000000001</v>
      </c>
    </row>
    <row r="1398" spans="1:49" x14ac:dyDescent="0.2">
      <c r="A1398" s="17" t="str">
        <f t="shared" si="30"/>
        <v>NotreDame-Mobility</v>
      </c>
      <c r="B1398" s="17" t="str">
        <f>IF(AND(OR(NOT(IsForecastDateRestricted),AND(D1398&gt;=StartDate,D1398&lt;=EndDate)),OR(NOT(IsTargetDateRestricted),AND(F1398&gt;=FirstTargetDate,F1398&lt;=EndTargetDate)),
OR(AND(Is1Week,E1398="1 wk ahead inc death"),AND(Is2Week,E1398="2 wk ahead inc death"),AND(Is3Week,E1398="3 wk ahead inc death"),AND(Is4Week,E1398="4 wk ahead inc death")),
OR(NOT(IsActiveModelsOnly),_xlfn.XLOOKUP(C1398,'Model Analyzer'!B$4:B$100,'Model Analyzer'!C$4:C$100))),EvalData!C1398,"NA")</f>
        <v>NotreDame-Mobility</v>
      </c>
      <c r="C1398" s="17" t="s">
        <v>25</v>
      </c>
      <c r="D1398" s="36" t="d">
        <v>2020-09-14</v>
      </c>
      <c r="E1398" s="17" t="s">
        <v>38</v>
      </c>
      <c r="F1398" s="36" t="d">
        <v>2020-10-10</v>
      </c>
      <c r="G1398" s="26">
        <v>-906</v>
      </c>
      <c r="H1398" s="27">
        <v>-4.3999999999999997E-2</v>
      </c>
      <c r="I1398" s="28">
        <v>-4.342E-2</v>
      </c>
      <c r="J1398" s="28">
        <v>-4.539E-2</v>
      </c>
      <c r="K1398" s="29">
        <v>1</v>
      </c>
      <c r="L1398" s="30">
        <v>5</v>
      </c>
      <c r="M1398" s="29">
        <v>0.88888999999999996</v>
      </c>
      <c r="N1398" s="30">
        <v>51</v>
      </c>
      <c r="O1398" s="26">
        <v>21</v>
      </c>
      <c r="P1398" s="26">
        <v>3650</v>
      </c>
      <c r="Q1398" s="26">
        <v>141.69</v>
      </c>
      <c r="R1398" s="31">
        <v>0.35098000000000001</v>
      </c>
      <c r="S1398" s="32">
        <v>-0.36291000000000001</v>
      </c>
      <c r="T1398" s="29">
        <v>0.81840000000000002</v>
      </c>
      <c r="U1398" s="29">
        <v>-0.66785000000000005</v>
      </c>
      <c r="V1398" s="29">
        <v>0.35293999999999998</v>
      </c>
      <c r="W1398" s="29">
        <v>0.19608</v>
      </c>
      <c r="X1398" s="30">
        <v>228.65</v>
      </c>
      <c r="Y1398" s="29">
        <v>0.35893000000000003</v>
      </c>
      <c r="Z1398" s="29">
        <v>0.44579999999999997</v>
      </c>
      <c r="AA1398" s="29">
        <v>0.22800000000000001</v>
      </c>
      <c r="AB1398" s="30">
        <v>22</v>
      </c>
      <c r="AC1398" s="29">
        <v>0.36364000000000002</v>
      </c>
      <c r="AD1398" s="30">
        <v>51</v>
      </c>
      <c r="AE1398" s="29">
        <v>0.41176000000000001</v>
      </c>
      <c r="AF1398" s="33">
        <v>1.2729999999999999</v>
      </c>
      <c r="AG1398" s="33">
        <v>1.5369999999999999</v>
      </c>
      <c r="AH1398" s="33">
        <v>1.825</v>
      </c>
      <c r="AI1398" s="33">
        <v>6.3239999999999998</v>
      </c>
      <c r="AJ1398" s="33">
        <v>2.8959999999999999</v>
      </c>
      <c r="AK1398" s="34">
        <v>14</v>
      </c>
      <c r="AL1398" s="29">
        <v>3.9219999999999998E-2</v>
      </c>
      <c r="AM1398" s="29">
        <v>9.8040000000000002E-2</v>
      </c>
      <c r="AN1398" s="50">
        <v>200578</v>
      </c>
      <c r="AO1398" s="30">
        <v>424.5</v>
      </c>
      <c r="AP1398" s="29">
        <v>0.61729999999999996</v>
      </c>
      <c r="AQ1398" s="29">
        <v>1</v>
      </c>
      <c r="AR1398" s="29">
        <v>0.28899999999999998</v>
      </c>
      <c r="AS1398" s="54">
        <v>15</v>
      </c>
      <c r="AT1398" s="29">
        <v>0.51724000000000003</v>
      </c>
      <c r="AU1398" s="29">
        <v>0.43343999999999999</v>
      </c>
      <c r="AV1398" s="54">
        <v>23</v>
      </c>
      <c r="AW1398" s="29">
        <v>0.24138000000000001</v>
      </c>
    </row>
    <row r="1399" spans="1:49" x14ac:dyDescent="0.2">
      <c r="A1399" s="17" t="str">
        <f t="shared" si="30"/>
        <v>Oliver Wyman</v>
      </c>
      <c r="B1399" s="17" t="str">
        <f>IF(AND(OR(NOT(IsForecastDateRestricted),AND(D1399&gt;=StartDate,D1399&lt;=EndDate)),OR(NOT(IsTargetDateRestricted),AND(F1399&gt;=FirstTargetDate,F1399&lt;=EndTargetDate)),
OR(AND(Is1Week,E1399="1 wk ahead inc death"),AND(Is2Week,E1399="2 wk ahead inc death"),AND(Is3Week,E1399="3 wk ahead inc death"),AND(Is4Week,E1399="4 wk ahead inc death")),
OR(NOT(IsActiveModelsOnly),_xlfn.XLOOKUP(C1399,'Model Analyzer'!B$4:B$100,'Model Analyzer'!C$4:C$100))),EvalData!C1399,"NA")</f>
        <v>Oliver Wyman</v>
      </c>
      <c r="C1399" s="17" t="s">
        <v>26</v>
      </c>
      <c r="D1399" s="36" t="d">
        <v>2020-09-14</v>
      </c>
      <c r="E1399" s="17" t="s">
        <v>38</v>
      </c>
      <c r="F1399" s="36" t="d">
        <v>2020-10-10</v>
      </c>
      <c r="G1399" s="30">
        <v>-3690</v>
      </c>
      <c r="H1399" s="32">
        <v>-0.19500000000000001</v>
      </c>
      <c r="I1399" s="28">
        <v>-0.17685000000000001</v>
      </c>
      <c r="J1399" s="28">
        <v>-0.21485000000000001</v>
      </c>
      <c r="K1399" s="29">
        <v>0.75</v>
      </c>
      <c r="L1399" s="30">
        <v>24</v>
      </c>
      <c r="M1399" s="29">
        <v>0.36110999999999999</v>
      </c>
      <c r="N1399" s="30">
        <v>51</v>
      </c>
      <c r="O1399" s="30">
        <v>7.3</v>
      </c>
      <c r="P1399" s="30">
        <v>1296.96</v>
      </c>
      <c r="Q1399" s="30">
        <v>82.2</v>
      </c>
      <c r="R1399" s="38">
        <v>0.20433000000000001</v>
      </c>
      <c r="S1399" s="32">
        <v>-0.21678</v>
      </c>
      <c r="T1399" s="29">
        <v>0.38402999999999998</v>
      </c>
      <c r="U1399" s="29">
        <v>-0.26626</v>
      </c>
      <c r="V1399" s="29">
        <v>0.43136999999999998</v>
      </c>
      <c r="W1399" s="29">
        <v>7.843E-2</v>
      </c>
      <c r="X1399" s="30">
        <v>134.13</v>
      </c>
      <c r="Y1399" s="29">
        <v>0.25491000000000003</v>
      </c>
      <c r="Z1399" s="29">
        <v>0.28753000000000001</v>
      </c>
      <c r="AA1399" s="29">
        <v>0.60299999999999998</v>
      </c>
      <c r="AB1399" s="30">
        <v>6</v>
      </c>
      <c r="AC1399" s="29">
        <v>0.84848000000000001</v>
      </c>
      <c r="AD1399" s="30">
        <v>51</v>
      </c>
      <c r="AE1399" s="29">
        <v>0.88234999999999997</v>
      </c>
      <c r="AF1399" s="33">
        <v>2.4980000000000002</v>
      </c>
      <c r="AG1399" s="33">
        <v>3.4220000000000002</v>
      </c>
      <c r="AH1399" s="33">
        <v>6.8079999999999998</v>
      </c>
      <c r="AI1399" s="33">
        <v>16.818000000000001</v>
      </c>
      <c r="AJ1399" s="33">
        <v>12.753</v>
      </c>
      <c r="AK1399" s="34">
        <v>22.420999999999999</v>
      </c>
      <c r="AL1399" s="29">
        <v>0.27450999999999998</v>
      </c>
      <c r="AM1399" s="29">
        <v>0.29411999999999999</v>
      </c>
      <c r="AN1399" s="50">
        <v>30447</v>
      </c>
      <c r="AO1399" s="30">
        <v>123.7</v>
      </c>
      <c r="AP1399" s="29">
        <v>0.30406</v>
      </c>
      <c r="AQ1399" s="29">
        <v>0.63478000000000001</v>
      </c>
      <c r="AR1399" s="29">
        <v>0.33</v>
      </c>
      <c r="AS1399" s="54">
        <v>11</v>
      </c>
      <c r="AT1399" s="29">
        <v>0.65517000000000003</v>
      </c>
      <c r="AU1399" s="29">
        <v>0.79540999999999995</v>
      </c>
      <c r="AV1399" s="54">
        <v>8</v>
      </c>
      <c r="AW1399" s="29">
        <v>0.75861999999999996</v>
      </c>
    </row>
    <row r="1400" spans="1:49" x14ac:dyDescent="0.2">
      <c r="A1400" s="17" t="str">
        <f t="shared" si="30"/>
        <v>PSI</v>
      </c>
      <c r="B1400" s="17" t="str">
        <f>IF(AND(OR(NOT(IsForecastDateRestricted),AND(D1400&gt;=StartDate,D1400&lt;=EndDate)),OR(NOT(IsTargetDateRestricted),AND(F1400&gt;=FirstTargetDate,F1400&lt;=EndTargetDate)),
OR(AND(Is1Week,E1400="1 wk ahead inc death"),AND(Is2Week,E1400="2 wk ahead inc death"),AND(Is3Week,E1400="3 wk ahead inc death"),AND(Is4Week,E1400="4 wk ahead inc death")),
OR(NOT(IsActiveModelsOnly),_xlfn.XLOOKUP(C1400,'Model Analyzer'!B$4:B$100,'Model Analyzer'!C$4:C$100))),EvalData!C1400,"NA")</f>
        <v>PSI</v>
      </c>
      <c r="C1400" s="17" t="s">
        <v>27</v>
      </c>
      <c r="D1400" s="36" t="d">
        <v>2020-09-14</v>
      </c>
      <c r="E1400" s="17" t="s">
        <v>38</v>
      </c>
      <c r="F1400" s="36" t="d">
        <v>2020-10-10</v>
      </c>
      <c r="G1400" s="30">
        <v>-4622</v>
      </c>
      <c r="H1400" s="32">
        <v>-0.25</v>
      </c>
      <c r="I1400" s="28">
        <v>-0.22151999999999999</v>
      </c>
      <c r="J1400" s="28">
        <v>-0.28455000000000003</v>
      </c>
      <c r="K1400" s="29">
        <v>0</v>
      </c>
      <c r="L1400" s="30">
        <v>29</v>
      </c>
      <c r="M1400" s="29">
        <v>0.22222</v>
      </c>
      <c r="N1400" s="30">
        <v>51</v>
      </c>
      <c r="O1400" s="30">
        <v>42.84</v>
      </c>
      <c r="P1400" s="30">
        <v>4043.93</v>
      </c>
      <c r="Q1400" s="30">
        <v>142.88</v>
      </c>
      <c r="R1400" s="38">
        <v>0.44046000000000002</v>
      </c>
      <c r="S1400" s="32">
        <v>-0.33322000000000002</v>
      </c>
      <c r="T1400" s="29">
        <v>1.5554699999999999</v>
      </c>
      <c r="U1400" s="29">
        <v>-1.27206</v>
      </c>
      <c r="V1400" s="29">
        <v>0.31373000000000001</v>
      </c>
      <c r="W1400" s="29">
        <v>0.39216000000000001</v>
      </c>
      <c r="X1400" s="30">
        <v>240.08</v>
      </c>
      <c r="Y1400" s="29">
        <v>0.46847</v>
      </c>
      <c r="Z1400" s="29">
        <v>0.58474000000000004</v>
      </c>
      <c r="AA1400" s="29">
        <v>7.5999999999999998E-2</v>
      </c>
      <c r="AB1400" s="30">
        <v>30</v>
      </c>
      <c r="AC1400" s="29">
        <v>0.12121</v>
      </c>
      <c r="AD1400" s="30">
        <v>51</v>
      </c>
      <c r="AE1400" s="29">
        <v>0.43136999999999998</v>
      </c>
      <c r="AF1400" s="33">
        <v>1.3460000000000001</v>
      </c>
      <c r="AG1400" s="33">
        <v>1.5289999999999999</v>
      </c>
      <c r="AH1400" s="33">
        <v>2.1509999999999998</v>
      </c>
      <c r="AI1400" s="33">
        <v>11.08</v>
      </c>
      <c r="AJ1400" s="33">
        <v>5.0709999999999997</v>
      </c>
      <c r="AK1400" s="34">
        <v>20</v>
      </c>
      <c r="AL1400" s="29">
        <v>3.9219999999999998E-2</v>
      </c>
      <c r="AM1400" s="29">
        <v>9.8040000000000002E-2</v>
      </c>
      <c r="AN1400" s="50">
        <v>191045</v>
      </c>
      <c r="AO1400" s="30">
        <v>493.3</v>
      </c>
      <c r="AP1400" s="29">
        <v>0.56559000000000004</v>
      </c>
      <c r="AQ1400" s="29">
        <v>1</v>
      </c>
      <c r="AR1400" s="29">
        <v>0.31</v>
      </c>
      <c r="AS1400" s="54">
        <v>13</v>
      </c>
      <c r="AT1400" s="29">
        <v>0.58621000000000001</v>
      </c>
      <c r="AU1400" s="29">
        <v>0.45407999999999998</v>
      </c>
      <c r="AV1400" s="54">
        <v>22</v>
      </c>
      <c r="AW1400" s="29">
        <v>0.27585999999999999</v>
      </c>
    </row>
    <row r="1401" spans="1:49" x14ac:dyDescent="0.2">
      <c r="A1401" s="17" t="str">
        <f t="shared" si="30"/>
        <v>QJHong</v>
      </c>
      <c r="B1401" s="17" t="str">
        <f>IF(AND(OR(NOT(IsForecastDateRestricted),AND(D1401&gt;=StartDate,D1401&lt;=EndDate)),OR(NOT(IsTargetDateRestricted),AND(F1401&gt;=FirstTargetDate,F1401&lt;=EndTargetDate)),
OR(AND(Is1Week,E1401="1 wk ahead inc death"),AND(Is2Week,E1401="2 wk ahead inc death"),AND(Is3Week,E1401="3 wk ahead inc death"),AND(Is4Week,E1401="4 wk ahead inc death")),
OR(NOT(IsActiveModelsOnly),_xlfn.XLOOKUP(C1401,'Model Analyzer'!B$4:B$100,'Model Analyzer'!C$4:C$100))),EvalData!C1401,"NA")</f>
        <v>QJHong</v>
      </c>
      <c r="C1401" s="17" t="s">
        <v>28</v>
      </c>
      <c r="D1401" s="36" t="d">
        <v>2020-09-14</v>
      </c>
      <c r="E1401" s="17" t="s">
        <v>38</v>
      </c>
      <c r="F1401" s="36" t="d">
        <v>2020-10-10</v>
      </c>
      <c r="G1401" s="30">
        <v>-3931</v>
      </c>
      <c r="H1401" s="32">
        <v>-0.20899999999999999</v>
      </c>
      <c r="I1401" s="28">
        <v>-0.18840000000000001</v>
      </c>
      <c r="J1401" s="28">
        <v>-0.23214000000000001</v>
      </c>
      <c r="K1401" s="29">
        <v>0.75</v>
      </c>
      <c r="L1401" s="30">
        <v>25</v>
      </c>
      <c r="M1401" s="29">
        <v>0.33333000000000002</v>
      </c>
      <c r="O1401" s="30"/>
      <c r="P1401" s="30"/>
      <c r="Q1401" s="30"/>
      <c r="R1401" s="38"/>
    </row>
    <row r="1402" spans="1:49" x14ac:dyDescent="0.2">
      <c r="A1402" s="17" t="str">
        <f t="shared" si="30"/>
        <v>RPI-UW</v>
      </c>
      <c r="B1402" s="17" t="str">
        <f>IF(AND(OR(NOT(IsForecastDateRestricted),AND(D1402&gt;=StartDate,D1402&lt;=EndDate)),OR(NOT(IsTargetDateRestricted),AND(F1402&gt;=FirstTargetDate,F1402&lt;=EndTargetDate)),
OR(AND(Is1Week,E1402="1 wk ahead inc death"),AND(Is2Week,E1402="2 wk ahead inc death"),AND(Is3Week,E1402="3 wk ahead inc death"),AND(Is4Week,E1402="4 wk ahead inc death")),
OR(NOT(IsActiveModelsOnly),_xlfn.XLOOKUP(C1402,'Model Analyzer'!B$4:B$100,'Model Analyzer'!C$4:C$100))),EvalData!C1402,"NA")</f>
        <v>RPI-UW</v>
      </c>
      <c r="C1402" s="17" t="s">
        <v>49</v>
      </c>
      <c r="D1402" s="36" t="d">
        <v>2020-09-14</v>
      </c>
      <c r="E1402" s="17" t="s">
        <v>38</v>
      </c>
      <c r="F1402" s="36" t="d">
        <v>2020-10-10</v>
      </c>
      <c r="G1402" s="30">
        <v>806</v>
      </c>
      <c r="H1402" s="32">
        <v>3.7999999999999999E-2</v>
      </c>
      <c r="I1402" s="28">
        <v>3.8629999999999998E-2</v>
      </c>
      <c r="J1402" s="28">
        <v>3.8629999999999998E-2</v>
      </c>
      <c r="K1402" s="29">
        <v>1</v>
      </c>
      <c r="L1402" s="30">
        <v>4</v>
      </c>
      <c r="M1402" s="29">
        <v>0.91666999999999998</v>
      </c>
      <c r="N1402" s="30">
        <v>31</v>
      </c>
      <c r="O1402" s="30">
        <v>10.6</v>
      </c>
      <c r="P1402" s="30">
        <v>2895.11</v>
      </c>
      <c r="Q1402" s="30">
        <v>200.03</v>
      </c>
      <c r="R1402" s="38">
        <v>0.28516999999999998</v>
      </c>
      <c r="S1402" s="32">
        <v>-0.17588999999999999</v>
      </c>
      <c r="T1402" s="29">
        <v>0.70650999999999997</v>
      </c>
      <c r="U1402" s="29">
        <v>-0.40198</v>
      </c>
      <c r="V1402" s="29">
        <v>0.32257999999999998</v>
      </c>
      <c r="W1402" s="29">
        <v>0.16128999999999999</v>
      </c>
      <c r="X1402" s="30">
        <v>314.27999999999997</v>
      </c>
      <c r="Y1402" s="29">
        <v>0.36981000000000003</v>
      </c>
      <c r="Z1402" s="29">
        <v>0.40812999999999999</v>
      </c>
      <c r="AA1402" s="29">
        <v>0.19800000000000001</v>
      </c>
      <c r="AB1402" s="30">
        <v>23</v>
      </c>
      <c r="AC1402" s="29">
        <v>0.33333000000000002</v>
      </c>
      <c r="AD1402" s="30">
        <v>31</v>
      </c>
      <c r="AE1402" s="29">
        <v>0.80645</v>
      </c>
      <c r="AF1402" s="33">
        <v>2.581</v>
      </c>
      <c r="AG1402" s="33">
        <v>2.9929999999999999</v>
      </c>
      <c r="AH1402" s="33">
        <v>4.258</v>
      </c>
      <c r="AI1402" s="33">
        <v>129.11600000000001</v>
      </c>
      <c r="AJ1402" s="33">
        <v>12.698</v>
      </c>
      <c r="AK1402" s="34">
        <v>45</v>
      </c>
      <c r="AL1402" s="29">
        <v>9.6769999999999995E-2</v>
      </c>
      <c r="AM1402" s="29">
        <v>0.19355</v>
      </c>
      <c r="AN1402" s="50">
        <v>33949</v>
      </c>
      <c r="AO1402" s="30">
        <v>103.5</v>
      </c>
      <c r="AP1402" s="29">
        <v>0.33074999999999999</v>
      </c>
      <c r="AQ1402" s="29">
        <v>0.6905</v>
      </c>
      <c r="AR1402" s="29">
        <v>0.33</v>
      </c>
      <c r="AS1402" s="54">
        <v>11</v>
      </c>
      <c r="AT1402" s="29">
        <v>0.65517000000000003</v>
      </c>
      <c r="AU1402" s="29">
        <v>0.45777000000000001</v>
      </c>
      <c r="AV1402" s="54">
        <v>21</v>
      </c>
      <c r="AW1402" s="29">
        <v>0.31034</v>
      </c>
    </row>
    <row r="1403" spans="1:49" x14ac:dyDescent="0.2">
      <c r="A1403" s="17" t="str">
        <f t="shared" si="30"/>
        <v>STH</v>
      </c>
      <c r="B1403" s="17" t="str">
        <f>IF(AND(OR(NOT(IsForecastDateRestricted),AND(D1403&gt;=StartDate,D1403&lt;=EndDate)),OR(NOT(IsTargetDateRestricted),AND(F1403&gt;=FirstTargetDate,F1403&lt;=EndTargetDate)),
OR(AND(Is1Week,E1403="1 wk ahead inc death"),AND(Is2Week,E1403="2 wk ahead inc death"),AND(Is3Week,E1403="3 wk ahead inc death"),AND(Is4Week,E1403="4 wk ahead inc death")),
OR(NOT(IsActiveModelsOnly),_xlfn.XLOOKUP(C1403,'Model Analyzer'!B$4:B$100,'Model Analyzer'!C$4:C$100))),EvalData!C1403,"NA")</f>
        <v>STH</v>
      </c>
      <c r="C1403" s="17" t="s">
        <v>42</v>
      </c>
      <c r="D1403" s="36" t="d">
        <v>2020-09-14</v>
      </c>
      <c r="E1403" s="17" t="s">
        <v>38</v>
      </c>
      <c r="F1403" s="36" t="d">
        <v>2020-10-10</v>
      </c>
      <c r="G1403" s="30">
        <v>48</v>
      </c>
      <c r="H1403" s="32">
        <v>2E-3</v>
      </c>
      <c r="I1403" s="28">
        <v>2.3E-3</v>
      </c>
      <c r="J1403" s="28">
        <v>2.3E-3</v>
      </c>
      <c r="K1403" s="29">
        <v>1</v>
      </c>
      <c r="L1403" s="30">
        <v>1</v>
      </c>
      <c r="M1403" s="29">
        <v>1</v>
      </c>
      <c r="O1403" s="30"/>
      <c r="P1403" s="30"/>
      <c r="Q1403" s="30"/>
      <c r="R1403" s="38"/>
    </row>
    <row r="1404" spans="1:49" x14ac:dyDescent="0.2">
      <c r="A1404" s="17" t="str">
        <f t="shared" si="30"/>
        <v>TTU</v>
      </c>
      <c r="B1404" s="17" t="str">
        <f>IF(AND(OR(NOT(IsForecastDateRestricted),AND(D1404&gt;=StartDate,D1404&lt;=EndDate)),OR(NOT(IsTargetDateRestricted),AND(F1404&gt;=FirstTargetDate,F1404&lt;=EndTargetDate)),
OR(AND(Is1Week,E1404="1 wk ahead inc death"),AND(Is2Week,E1404="2 wk ahead inc death"),AND(Is3Week,E1404="3 wk ahead inc death"),AND(Is4Week,E1404="4 wk ahead inc death")),
OR(NOT(IsActiveModelsOnly),_xlfn.XLOOKUP(C1404,'Model Analyzer'!B$4:B$100,'Model Analyzer'!C$4:C$100))),EvalData!C1404,"NA")</f>
        <v>TTU</v>
      </c>
      <c r="C1404" s="17" t="s">
        <v>56</v>
      </c>
      <c r="D1404" s="36" t="d">
        <v>2020-09-14</v>
      </c>
      <c r="E1404" s="17" t="s">
        <v>38</v>
      </c>
      <c r="F1404" s="36" t="d">
        <v>2020-10-10</v>
      </c>
      <c r="G1404" s="30">
        <v>19962</v>
      </c>
      <c r="H1404" s="32">
        <v>0.67100000000000004</v>
      </c>
      <c r="I1404" s="28">
        <v>0.95672000000000001</v>
      </c>
      <c r="J1404" s="28">
        <v>0.95672000000000001</v>
      </c>
      <c r="K1404" s="29">
        <v>0</v>
      </c>
      <c r="L1404" s="30">
        <v>36</v>
      </c>
      <c r="M1404" s="29">
        <v>2.7779999999999999E-2</v>
      </c>
      <c r="N1404" s="30">
        <v>51</v>
      </c>
      <c r="O1404" s="30">
        <v>30.58</v>
      </c>
      <c r="P1404" s="30">
        <v>45783.839999999997</v>
      </c>
      <c r="Q1404" s="30">
        <v>436.59</v>
      </c>
      <c r="R1404" s="38">
        <v>0.46179999999999999</v>
      </c>
      <c r="S1404" s="32">
        <v>0.42286000000000001</v>
      </c>
      <c r="T1404" s="29">
        <v>1.0948899999999999</v>
      </c>
      <c r="U1404" s="29">
        <v>0.71331999999999995</v>
      </c>
      <c r="V1404" s="29">
        <v>0.21568999999999999</v>
      </c>
      <c r="W1404" s="29">
        <v>0.43136999999999998</v>
      </c>
      <c r="X1404" s="30">
        <v>1124.4000000000001</v>
      </c>
      <c r="Y1404" s="29">
        <v>0.98704000000000003</v>
      </c>
      <c r="Z1404" s="29">
        <v>0.59223000000000003</v>
      </c>
      <c r="AA1404" s="29">
        <v>2.7E-2</v>
      </c>
      <c r="AB1404" s="30">
        <v>32</v>
      </c>
      <c r="AC1404" s="29">
        <v>6.0609999999999997E-2</v>
      </c>
    </row>
    <row r="1405" spans="1:49" x14ac:dyDescent="0.2">
      <c r="A1405" s="17" t="str">
        <f t="shared" si="30"/>
        <v>UA</v>
      </c>
      <c r="B1405" s="17" t="str">
        <f>IF(AND(OR(NOT(IsForecastDateRestricted),AND(D1405&gt;=StartDate,D1405&lt;=EndDate)),OR(NOT(IsTargetDateRestricted),AND(F1405&gt;=FirstTargetDate,F1405&lt;=EndTargetDate)),
OR(AND(Is1Week,E1405="1 wk ahead inc death"),AND(Is2Week,E1405="2 wk ahead inc death"),AND(Is3Week,E1405="3 wk ahead inc death"),AND(Is4Week,E1405="4 wk ahead inc death")),
OR(NOT(IsActiveModelsOnly),_xlfn.XLOOKUP(C1405,'Model Analyzer'!B$4:B$100,'Model Analyzer'!C$4:C$100))),EvalData!C1405,"NA")</f>
        <v>UA</v>
      </c>
      <c r="C1405" s="17" t="s">
        <v>29</v>
      </c>
      <c r="D1405" s="36" t="d">
        <v>2020-09-14</v>
      </c>
      <c r="E1405" s="17" t="s">
        <v>38</v>
      </c>
      <c r="F1405" s="36" t="d">
        <v>2020-10-10</v>
      </c>
      <c r="G1405" s="30">
        <v>2401</v>
      </c>
      <c r="H1405" s="32">
        <v>0.109</v>
      </c>
      <c r="I1405" s="28">
        <v>0.11507000000000001</v>
      </c>
      <c r="J1405" s="28">
        <v>0.11507000000000001</v>
      </c>
      <c r="K1405" s="29">
        <v>0.75</v>
      </c>
      <c r="L1405" s="30">
        <v>13</v>
      </c>
      <c r="M1405" s="29">
        <v>0.66666999999999998</v>
      </c>
      <c r="N1405" s="30">
        <v>51</v>
      </c>
      <c r="O1405" s="30">
        <v>11.11</v>
      </c>
      <c r="P1405" s="30">
        <v>4594.8900000000003</v>
      </c>
      <c r="Q1405" s="30">
        <v>138.25</v>
      </c>
      <c r="R1405" s="38">
        <v>0.22151999999999999</v>
      </c>
      <c r="S1405" s="32">
        <v>-3.968E-2</v>
      </c>
      <c r="T1405" s="29">
        <v>0.49376999999999999</v>
      </c>
      <c r="U1405" s="29">
        <v>-0.10315000000000001</v>
      </c>
      <c r="V1405" s="29">
        <v>0.50980000000000003</v>
      </c>
      <c r="W1405" s="29">
        <v>0.17646999999999999</v>
      </c>
      <c r="X1405" s="30">
        <v>337.17</v>
      </c>
      <c r="Y1405" s="29">
        <v>0.35910999999999998</v>
      </c>
      <c r="Z1405" s="29">
        <v>0.36165999999999998</v>
      </c>
      <c r="AA1405" s="29">
        <v>0.52</v>
      </c>
      <c r="AB1405" s="30">
        <v>13</v>
      </c>
      <c r="AC1405" s="29">
        <v>0.63636000000000004</v>
      </c>
      <c r="AD1405" s="30">
        <v>51</v>
      </c>
      <c r="AE1405" s="29">
        <v>0.84314</v>
      </c>
      <c r="AF1405" s="33">
        <v>2.319</v>
      </c>
      <c r="AG1405" s="33">
        <v>2.7509999999999999</v>
      </c>
      <c r="AH1405" s="33">
        <v>4.7759999999999998</v>
      </c>
      <c r="AI1405" s="33">
        <v>6.8579999999999997</v>
      </c>
      <c r="AJ1405" s="33">
        <v>7.2759999999999998</v>
      </c>
      <c r="AK1405" s="34">
        <v>15</v>
      </c>
      <c r="AL1405" s="29">
        <v>0.29411999999999999</v>
      </c>
      <c r="AM1405" s="29">
        <v>0.13725000000000001</v>
      </c>
      <c r="AN1405" s="50">
        <v>63072</v>
      </c>
      <c r="AO1405" s="30">
        <v>182.3</v>
      </c>
      <c r="AP1405" s="29">
        <v>0.36623</v>
      </c>
      <c r="AQ1405" s="29">
        <v>0.76456999999999997</v>
      </c>
      <c r="AR1405" s="29">
        <v>0.433</v>
      </c>
      <c r="AS1405" s="54">
        <v>5</v>
      </c>
      <c r="AT1405" s="29">
        <v>0.86207</v>
      </c>
      <c r="AU1405" s="29">
        <v>0.83209</v>
      </c>
      <c r="AV1405" s="54">
        <v>4</v>
      </c>
      <c r="AW1405" s="29">
        <v>0.89654999999999996</v>
      </c>
    </row>
    <row r="1406" spans="1:49" x14ac:dyDescent="0.2">
      <c r="A1406" s="17" t="str">
        <f t="shared" si="30"/>
        <v>UCLA</v>
      </c>
      <c r="B1406" s="17" t="str">
        <f>IF(AND(OR(NOT(IsForecastDateRestricted),AND(D1406&gt;=StartDate,D1406&lt;=EndDate)),OR(NOT(IsTargetDateRestricted),AND(F1406&gt;=FirstTargetDate,F1406&lt;=EndTargetDate)),
OR(AND(Is1Week,E1406="1 wk ahead inc death"),AND(Is2Week,E1406="2 wk ahead inc death"),AND(Is3Week,E1406="3 wk ahead inc death"),AND(Is4Week,E1406="4 wk ahead inc death")),
OR(NOT(IsActiveModelsOnly),_xlfn.XLOOKUP(C1406,'Model Analyzer'!B$4:B$100,'Model Analyzer'!C$4:C$100))),EvalData!C1406,"NA")</f>
        <v>UCLA</v>
      </c>
      <c r="C1406" s="17" t="s">
        <v>30</v>
      </c>
      <c r="D1406" s="36" t="d">
        <v>2020-09-14</v>
      </c>
      <c r="E1406" s="17" t="s">
        <v>38</v>
      </c>
      <c r="F1406" s="36" t="d">
        <v>2020-10-10</v>
      </c>
      <c r="G1406" s="30">
        <v>-3440</v>
      </c>
      <c r="H1406" s="32">
        <v>-0.18</v>
      </c>
      <c r="I1406" s="28">
        <v>-0.16486999999999999</v>
      </c>
      <c r="J1406" s="28">
        <v>-0.19742000000000001</v>
      </c>
      <c r="K1406" s="29">
        <v>0.75</v>
      </c>
      <c r="L1406" s="30">
        <v>21</v>
      </c>
      <c r="M1406" s="29">
        <v>0.44444</v>
      </c>
      <c r="N1406" s="30">
        <v>51</v>
      </c>
      <c r="O1406" s="30">
        <v>24.3</v>
      </c>
      <c r="P1406" s="30">
        <v>2100.67</v>
      </c>
      <c r="Q1406" s="30">
        <v>81.16</v>
      </c>
      <c r="R1406" s="38">
        <v>0.20419999999999999</v>
      </c>
      <c r="S1406" s="32">
        <v>-0.27087</v>
      </c>
      <c r="T1406" s="29">
        <v>0.92081000000000002</v>
      </c>
      <c r="U1406" s="29">
        <v>-0.85026999999999997</v>
      </c>
      <c r="V1406" s="29">
        <v>0.43136999999999998</v>
      </c>
      <c r="W1406" s="29">
        <v>0.19608</v>
      </c>
      <c r="X1406" s="30">
        <v>139.97</v>
      </c>
      <c r="Y1406" s="29">
        <v>0.29449999999999998</v>
      </c>
      <c r="Z1406" s="29">
        <v>0.39129000000000003</v>
      </c>
      <c r="AA1406" s="29">
        <v>0.42299999999999999</v>
      </c>
      <c r="AB1406" s="30">
        <v>16</v>
      </c>
      <c r="AC1406" s="29">
        <v>0.54544999999999999</v>
      </c>
      <c r="AD1406" s="30">
        <v>51</v>
      </c>
      <c r="AE1406" s="29">
        <v>0.35293999999999998</v>
      </c>
      <c r="AF1406" s="33">
        <v>1.165</v>
      </c>
      <c r="AG1406" s="33">
        <v>1.222</v>
      </c>
      <c r="AH1406" s="33">
        <v>1.3109999999999999</v>
      </c>
      <c r="AI1406" s="33">
        <v>4.5209999999999999</v>
      </c>
      <c r="AJ1406" s="33">
        <v>1.417</v>
      </c>
      <c r="AK1406" s="34">
        <v>4</v>
      </c>
      <c r="AL1406" s="29">
        <v>0</v>
      </c>
      <c r="AM1406" s="29">
        <v>1.9609999999999999E-2</v>
      </c>
      <c r="AN1406" s="50">
        <v>128469</v>
      </c>
      <c r="AO1406" s="30">
        <v>459.8</v>
      </c>
      <c r="AP1406" s="29">
        <v>0.78744000000000003</v>
      </c>
      <c r="AQ1406" s="29">
        <v>1</v>
      </c>
      <c r="AR1406" s="29">
        <v>0.35099999999999998</v>
      </c>
      <c r="AS1406" s="54">
        <v>9</v>
      </c>
      <c r="AT1406" s="29">
        <v>0.72414000000000001</v>
      </c>
      <c r="AU1406" s="29">
        <v>0.37152000000000002</v>
      </c>
      <c r="AV1406" s="54">
        <v>25</v>
      </c>
      <c r="AW1406" s="29">
        <v>0.17241000000000001</v>
      </c>
    </row>
    <row r="1407" spans="1:49" x14ac:dyDescent="0.2">
      <c r="A1407" s="17" t="str">
        <f t="shared" si="30"/>
        <v>UCM</v>
      </c>
      <c r="B1407" s="17" t="str">
        <f>IF(AND(OR(NOT(IsForecastDateRestricted),AND(D1407&gt;=StartDate,D1407&lt;=EndDate)),OR(NOT(IsTargetDateRestricted),AND(F1407&gt;=FirstTargetDate,F1407&lt;=EndTargetDate)),
OR(AND(Is1Week,E1407="1 wk ahead inc death"),AND(Is2Week,E1407="2 wk ahead inc death"),AND(Is3Week,E1407="3 wk ahead inc death"),AND(Is4Week,E1407="4 wk ahead inc death")),
OR(NOT(IsActiveModelsOnly),_xlfn.XLOOKUP(C1407,'Model Analyzer'!B$4:B$100,'Model Analyzer'!C$4:C$100))),EvalData!C1407,"NA")</f>
        <v>UCM</v>
      </c>
      <c r="C1407" s="17" t="s">
        <v>48</v>
      </c>
      <c r="D1407" s="36" t="d">
        <v>2020-09-14</v>
      </c>
      <c r="E1407" s="17" t="s">
        <v>38</v>
      </c>
      <c r="F1407" s="36" t="d">
        <v>2020-10-10</v>
      </c>
      <c r="G1407" s="30">
        <v>-4205</v>
      </c>
      <c r="H1407" s="32">
        <v>-0.22500000000000001</v>
      </c>
      <c r="I1407" s="28">
        <v>-0.20152999999999999</v>
      </c>
      <c r="J1407" s="28">
        <v>-0.25240000000000001</v>
      </c>
      <c r="K1407" s="29">
        <v>0.75</v>
      </c>
      <c r="L1407" s="30">
        <v>27</v>
      </c>
      <c r="M1407" s="29">
        <v>0.27778000000000003</v>
      </c>
      <c r="O1407" s="30"/>
      <c r="P1407" s="30"/>
      <c r="Q1407" s="30"/>
      <c r="R1407" s="38"/>
    </row>
    <row r="1408" spans="1:49" x14ac:dyDescent="0.2">
      <c r="A1408" s="17" t="str">
        <f t="shared" si="30"/>
        <v>UCSD-NEU</v>
      </c>
      <c r="B1408" s="17" t="str">
        <f>IF(AND(OR(NOT(IsForecastDateRestricted),AND(D1408&gt;=StartDate,D1408&lt;=EndDate)),OR(NOT(IsTargetDateRestricted),AND(F1408&gt;=FirstTargetDate,F1408&lt;=EndTargetDate)),
OR(AND(Is1Week,E1408="1 wk ahead inc death"),AND(Is2Week,E1408="2 wk ahead inc death"),AND(Is3Week,E1408="3 wk ahead inc death"),AND(Is4Week,E1408="4 wk ahead inc death")),
OR(NOT(IsActiveModelsOnly),_xlfn.XLOOKUP(C1408,'Model Analyzer'!B$4:B$100,'Model Analyzer'!C$4:C$100))),EvalData!C1408,"NA")</f>
        <v>UCSD-NEU</v>
      </c>
      <c r="C1408" s="17" t="s">
        <v>54</v>
      </c>
      <c r="D1408" s="36" t="d">
        <v>2020-09-14</v>
      </c>
      <c r="E1408" s="17" t="s">
        <v>38</v>
      </c>
      <c r="F1408" s="36" t="d">
        <v>2020-10-10</v>
      </c>
      <c r="G1408" s="30">
        <v>-3321</v>
      </c>
      <c r="H1408" s="32">
        <v>-0.17299999999999999</v>
      </c>
      <c r="I1408" s="28">
        <v>-0.15917000000000001</v>
      </c>
      <c r="J1408" s="28">
        <v>-0.1893</v>
      </c>
      <c r="K1408" s="29">
        <v>0.75</v>
      </c>
      <c r="L1408" s="30">
        <v>19</v>
      </c>
      <c r="M1408" s="29">
        <v>0.5</v>
      </c>
      <c r="N1408" s="30">
        <v>50</v>
      </c>
      <c r="O1408" s="30">
        <v>26.19</v>
      </c>
      <c r="P1408" s="30">
        <v>3935.11</v>
      </c>
      <c r="Q1408" s="30">
        <v>117.8</v>
      </c>
      <c r="R1408" s="38">
        <v>0.25313000000000002</v>
      </c>
      <c r="S1408" s="32">
        <v>-0.15690000000000001</v>
      </c>
      <c r="T1408" s="29">
        <v>1.3378000000000001</v>
      </c>
      <c r="U1408" s="29">
        <v>0.53225</v>
      </c>
      <c r="V1408" s="29">
        <v>0.4</v>
      </c>
      <c r="W1408" s="29">
        <v>0.18</v>
      </c>
      <c r="X1408" s="30">
        <v>206.95</v>
      </c>
      <c r="Y1408" s="29">
        <v>1.1558900000000001</v>
      </c>
      <c r="Z1408" s="29">
        <v>0.41048000000000001</v>
      </c>
      <c r="AA1408" s="29">
        <v>0.27300000000000002</v>
      </c>
      <c r="AB1408" s="30">
        <v>21</v>
      </c>
      <c r="AC1408" s="29">
        <v>0.39394000000000001</v>
      </c>
      <c r="AD1408" s="30">
        <v>50</v>
      </c>
      <c r="AE1408" s="29">
        <v>0.9</v>
      </c>
      <c r="AF1408" s="33">
        <v>2.863</v>
      </c>
      <c r="AG1408" s="33">
        <v>4.1340000000000003</v>
      </c>
      <c r="AH1408" s="33">
        <v>12.827</v>
      </c>
      <c r="AI1408" s="33">
        <v>222.73599999999999</v>
      </c>
      <c r="AJ1408" s="33">
        <v>551.5</v>
      </c>
      <c r="AK1408" s="34">
        <v>656.4</v>
      </c>
      <c r="AL1408" s="29">
        <v>0.16</v>
      </c>
      <c r="AM1408" s="29">
        <v>0.5</v>
      </c>
      <c r="AN1408" s="50">
        <v>61455</v>
      </c>
      <c r="AO1408" s="30">
        <v>775.9</v>
      </c>
      <c r="AP1408" s="29">
        <v>0.21668999999999999</v>
      </c>
      <c r="AQ1408" s="29">
        <v>0.45238</v>
      </c>
      <c r="AR1408" s="29">
        <v>0.248</v>
      </c>
      <c r="AS1408" s="54">
        <v>18</v>
      </c>
      <c r="AT1408" s="29">
        <v>0.41378999999999999</v>
      </c>
      <c r="AU1408" s="29">
        <v>0.63478999999999997</v>
      </c>
      <c r="AV1408" s="54">
        <v>15</v>
      </c>
      <c r="AW1408" s="29">
        <v>0.51724000000000003</v>
      </c>
    </row>
    <row r="1409" spans="1:49" x14ac:dyDescent="0.2">
      <c r="A1409" s="17" t="str">
        <f t="shared" si="30"/>
        <v>UGA-CEID</v>
      </c>
      <c r="B1409" s="17" t="str">
        <f>IF(AND(OR(NOT(IsForecastDateRestricted),AND(D1409&gt;=StartDate,D1409&lt;=EndDate)),OR(NOT(IsTargetDateRestricted),AND(F1409&gt;=FirstTargetDate,F1409&lt;=EndTargetDate)),
OR(AND(Is1Week,E1409="1 wk ahead inc death"),AND(Is2Week,E1409="2 wk ahead inc death"),AND(Is3Week,E1409="3 wk ahead inc death"),AND(Is4Week,E1409="4 wk ahead inc death")),
OR(NOT(IsActiveModelsOnly),_xlfn.XLOOKUP(C1409,'Model Analyzer'!B$4:B$100,'Model Analyzer'!C$4:C$100))),EvalData!C1409,"NA")</f>
        <v>UGA-CEID</v>
      </c>
      <c r="C1409" s="17" t="s">
        <v>50</v>
      </c>
      <c r="D1409" s="36" t="d">
        <v>2020-09-14</v>
      </c>
      <c r="E1409" s="17" t="s">
        <v>38</v>
      </c>
      <c r="F1409" s="36" t="d">
        <v>2020-10-10</v>
      </c>
      <c r="G1409" s="30">
        <v>-198</v>
      </c>
      <c r="H1409" s="32">
        <v>-0.01</v>
      </c>
      <c r="I1409" s="28">
        <v>-9.4900000000000002E-3</v>
      </c>
      <c r="J1409" s="28">
        <v>-9.58E-3</v>
      </c>
      <c r="K1409" s="29">
        <v>1</v>
      </c>
      <c r="L1409" s="30">
        <v>2</v>
      </c>
      <c r="M1409" s="29">
        <v>0.97221999999999997</v>
      </c>
      <c r="N1409" s="30">
        <v>51</v>
      </c>
      <c r="O1409" s="30">
        <v>11.99</v>
      </c>
      <c r="P1409" s="30">
        <v>1963.58</v>
      </c>
      <c r="Q1409" s="30">
        <v>97.57</v>
      </c>
      <c r="R1409" s="38">
        <v>0.24546000000000001</v>
      </c>
      <c r="S1409" s="32">
        <v>-6.4259999999999998E-2</v>
      </c>
      <c r="T1409" s="29">
        <v>0.51029000000000002</v>
      </c>
      <c r="U1409" s="29">
        <v>-0.34583999999999998</v>
      </c>
      <c r="V1409" s="29">
        <v>0.47059000000000001</v>
      </c>
      <c r="W1409" s="29">
        <v>0.13725000000000001</v>
      </c>
      <c r="X1409" s="30">
        <v>163.35</v>
      </c>
      <c r="Y1409" s="29">
        <v>0.27654000000000001</v>
      </c>
      <c r="Z1409" s="29">
        <v>0.32882</v>
      </c>
      <c r="AA1409" s="29">
        <v>0.59199999999999997</v>
      </c>
      <c r="AB1409" s="30">
        <v>8</v>
      </c>
      <c r="AC1409" s="29">
        <v>0.78788000000000002</v>
      </c>
      <c r="AD1409" s="30">
        <v>51</v>
      </c>
      <c r="AE1409" s="29">
        <v>0.88234999999999997</v>
      </c>
      <c r="AF1409" s="33">
        <v>3.8220000000000001</v>
      </c>
      <c r="AG1409" s="33">
        <v>5.9690000000000003</v>
      </c>
      <c r="AH1409" s="33">
        <v>21.381</v>
      </c>
      <c r="AI1409" s="33">
        <v>358.82299999999998</v>
      </c>
      <c r="AJ1409" s="33">
        <v>152</v>
      </c>
      <c r="AK1409" s="34">
        <v>1354</v>
      </c>
      <c r="AL1409" s="29">
        <v>0.17646999999999999</v>
      </c>
      <c r="AM1409" s="29">
        <v>0.58823999999999999</v>
      </c>
      <c r="AN1409" s="50">
        <v>42326</v>
      </c>
      <c r="AO1409" s="30">
        <v>132.5</v>
      </c>
      <c r="AP1409" s="29">
        <v>0.17485000000000001</v>
      </c>
      <c r="AQ1409" s="29">
        <v>0.36503000000000002</v>
      </c>
      <c r="AR1409" s="29">
        <v>0.124</v>
      </c>
      <c r="AS1409" s="54">
        <v>26</v>
      </c>
      <c r="AT1409" s="29">
        <v>0.13793</v>
      </c>
      <c r="AU1409" s="29">
        <v>0.52561000000000002</v>
      </c>
      <c r="AV1409" s="54">
        <v>20</v>
      </c>
      <c r="AW1409" s="29">
        <v>0.34483000000000003</v>
      </c>
    </row>
    <row r="1410" spans="1:49" x14ac:dyDescent="0.2">
      <c r="A1410" s="17" t="str">
        <f t="shared" si="30"/>
        <v>UM</v>
      </c>
      <c r="B1410" s="17" t="str">
        <f>IF(AND(OR(NOT(IsForecastDateRestricted),AND(D1410&gt;=StartDate,D1410&lt;=EndDate)),OR(NOT(IsTargetDateRestricted),AND(F1410&gt;=FirstTargetDate,F1410&lt;=EndTargetDate)),
OR(AND(Is1Week,E1410="1 wk ahead inc death"),AND(Is2Week,E1410="2 wk ahead inc death"),AND(Is3Week,E1410="3 wk ahead inc death"),AND(Is4Week,E1410="4 wk ahead inc death")),
OR(NOT(IsActiveModelsOnly),_xlfn.XLOOKUP(C1410,'Model Analyzer'!B$4:B$100,'Model Analyzer'!C$4:C$100))),EvalData!C1410,"NA")</f>
        <v>UM</v>
      </c>
      <c r="C1410" s="17" t="s">
        <v>31</v>
      </c>
      <c r="D1410" s="36" t="d">
        <v>2020-09-14</v>
      </c>
      <c r="E1410" s="17" t="s">
        <v>38</v>
      </c>
      <c r="F1410" s="36" t="d">
        <v>2020-10-10</v>
      </c>
      <c r="G1410" s="30">
        <v>9524</v>
      </c>
      <c r="H1410" s="32">
        <v>0.376</v>
      </c>
      <c r="I1410" s="28">
        <v>0.45645999999999998</v>
      </c>
      <c r="J1410" s="28">
        <v>0.45645999999999998</v>
      </c>
      <c r="K1410" s="29">
        <v>0</v>
      </c>
      <c r="L1410" s="30">
        <v>35</v>
      </c>
      <c r="M1410" s="29">
        <v>5.5559999999999998E-2</v>
      </c>
      <c r="N1410" s="30">
        <v>49</v>
      </c>
      <c r="O1410" s="30">
        <v>40.770000000000003</v>
      </c>
      <c r="P1410" s="30">
        <v>64525.86</v>
      </c>
      <c r="Q1410" s="30">
        <v>258.33</v>
      </c>
      <c r="R1410" s="38">
        <v>0.41478999999999999</v>
      </c>
      <c r="S1410" s="32">
        <v>0.13794000000000001</v>
      </c>
      <c r="T1410" s="29">
        <v>1.5678300000000001</v>
      </c>
      <c r="U1410" s="29">
        <v>0.83926999999999996</v>
      </c>
      <c r="V1410" s="29">
        <v>0.26530999999999999</v>
      </c>
      <c r="W1410" s="29">
        <v>0.34694000000000003</v>
      </c>
      <c r="X1410" s="30">
        <v>642.28</v>
      </c>
      <c r="Y1410" s="29">
        <v>1.3711500000000001</v>
      </c>
      <c r="Z1410" s="29">
        <v>0.56933999999999996</v>
      </c>
      <c r="AA1410" s="29">
        <v>8.5000000000000006E-2</v>
      </c>
      <c r="AB1410" s="30">
        <v>28</v>
      </c>
      <c r="AC1410" s="29">
        <v>0.18182000000000001</v>
      </c>
      <c r="AD1410" s="30">
        <v>49</v>
      </c>
      <c r="AE1410" s="29">
        <v>0.61224000000000001</v>
      </c>
      <c r="AF1410" s="33">
        <v>1.141</v>
      </c>
      <c r="AG1410" s="33">
        <v>1.4</v>
      </c>
      <c r="AH1410" s="33">
        <v>1.9079999999999999</v>
      </c>
      <c r="AI1410" s="33">
        <v>5.5659999999999998</v>
      </c>
      <c r="AJ1410" s="33">
        <v>7.7679999999999998</v>
      </c>
      <c r="AK1410" s="34">
        <v>11.882</v>
      </c>
      <c r="AL1410" s="29">
        <v>0.22449</v>
      </c>
      <c r="AM1410" s="29">
        <v>0.10204000000000001</v>
      </c>
      <c r="AN1410" s="50">
        <v>114596</v>
      </c>
      <c r="AO1410" s="30">
        <v>459.8</v>
      </c>
      <c r="AP1410" s="29">
        <v>0.56855</v>
      </c>
      <c r="AQ1410" s="29">
        <v>1</v>
      </c>
      <c r="AR1410" s="29">
        <v>0.28899999999999998</v>
      </c>
      <c r="AS1410" s="54">
        <v>15</v>
      </c>
      <c r="AT1410" s="29">
        <v>0.51724000000000003</v>
      </c>
      <c r="AU1410" s="29">
        <v>0.61919999999999997</v>
      </c>
      <c r="AV1410" s="54">
        <v>16</v>
      </c>
      <c r="AW1410" s="29">
        <v>0.48276000000000002</v>
      </c>
    </row>
    <row r="1411" spans="1:49" x14ac:dyDescent="0.2">
      <c r="A1411" s="17" t="str">
        <f t="shared" si="30"/>
        <v>UMass-MB</v>
      </c>
      <c r="B1411" s="17" t="str">
        <f>IF(AND(OR(NOT(IsForecastDateRestricted),AND(D1411&gt;=StartDate,D1411&lt;=EndDate)),OR(NOT(IsTargetDateRestricted),AND(F1411&gt;=FirstTargetDate,F1411&lt;=EndTargetDate)),
OR(AND(Is1Week,E1411="1 wk ahead inc death"),AND(Is2Week,E1411="2 wk ahead inc death"),AND(Is3Week,E1411="3 wk ahead inc death"),AND(Is4Week,E1411="4 wk ahead inc death")),
OR(NOT(IsActiveModelsOnly),_xlfn.XLOOKUP(C1411,'Model Analyzer'!B$4:B$100,'Model Analyzer'!C$4:C$100))),EvalData!C1411,"NA")</f>
        <v>UMass-MB</v>
      </c>
      <c r="C1411" s="17" t="s">
        <v>32</v>
      </c>
      <c r="D1411" s="36" t="d">
        <v>2020-09-14</v>
      </c>
      <c r="E1411" s="17" t="s">
        <v>38</v>
      </c>
      <c r="F1411" s="36" t="d">
        <v>2020-10-10</v>
      </c>
      <c r="G1411" s="30">
        <v>-3073</v>
      </c>
      <c r="H1411" s="32">
        <v>-0.159</v>
      </c>
      <c r="I1411" s="28">
        <v>-0.14727999999999999</v>
      </c>
      <c r="J1411" s="28">
        <v>-0.17272000000000001</v>
      </c>
      <c r="K1411" s="29">
        <v>0.75</v>
      </c>
      <c r="L1411" s="30">
        <v>16</v>
      </c>
      <c r="M1411" s="29">
        <v>0.58333000000000002</v>
      </c>
      <c r="N1411" s="30">
        <v>51</v>
      </c>
      <c r="O1411" s="30">
        <v>7.42</v>
      </c>
      <c r="P1411" s="30">
        <v>1485.57</v>
      </c>
      <c r="Q1411" s="30">
        <v>90.86</v>
      </c>
      <c r="R1411" s="38">
        <v>0.22297</v>
      </c>
      <c r="S1411" s="32">
        <v>-0.19961000000000001</v>
      </c>
      <c r="T1411" s="29">
        <v>0.39011000000000001</v>
      </c>
      <c r="U1411" s="29">
        <v>-0.31104999999999999</v>
      </c>
      <c r="V1411" s="29">
        <v>0.50980000000000003</v>
      </c>
      <c r="W1411" s="29">
        <v>9.8040000000000002E-2</v>
      </c>
      <c r="X1411" s="30">
        <v>148.94999999999999</v>
      </c>
      <c r="Y1411" s="29">
        <v>0.24759</v>
      </c>
      <c r="Z1411" s="29">
        <v>0.29199000000000003</v>
      </c>
      <c r="AA1411" s="29">
        <v>0.59399999999999997</v>
      </c>
      <c r="AB1411" s="30">
        <v>7</v>
      </c>
      <c r="AC1411" s="29">
        <v>0.81818000000000002</v>
      </c>
      <c r="AD1411" s="30">
        <v>51</v>
      </c>
      <c r="AE1411" s="29">
        <v>0.94118000000000002</v>
      </c>
      <c r="AF1411" s="33">
        <v>3.6459999999999999</v>
      </c>
      <c r="AG1411" s="33">
        <v>4.4189999999999996</v>
      </c>
      <c r="AH1411" s="33">
        <v>5.6319999999999997</v>
      </c>
      <c r="AI1411" s="33">
        <v>14.733000000000001</v>
      </c>
      <c r="AJ1411" s="33">
        <v>8.0559999999999992</v>
      </c>
      <c r="AK1411" s="34">
        <v>38</v>
      </c>
      <c r="AL1411" s="29">
        <v>0.52941000000000005</v>
      </c>
      <c r="AM1411" s="29">
        <v>0.17646999999999999</v>
      </c>
      <c r="AN1411" s="50">
        <v>30488</v>
      </c>
      <c r="AO1411" s="30">
        <v>112.2</v>
      </c>
      <c r="AP1411" s="29">
        <v>0.28401999999999999</v>
      </c>
      <c r="AQ1411" s="29">
        <v>0.59294999999999998</v>
      </c>
      <c r="AR1411" s="29">
        <v>0.248</v>
      </c>
      <c r="AS1411" s="54">
        <v>18</v>
      </c>
      <c r="AT1411" s="29">
        <v>0.41378999999999999</v>
      </c>
      <c r="AU1411" s="29">
        <v>0.82501999999999998</v>
      </c>
      <c r="AV1411" s="54">
        <v>6</v>
      </c>
      <c r="AW1411" s="29">
        <v>0.82759000000000005</v>
      </c>
    </row>
    <row r="1412" spans="1:49" x14ac:dyDescent="0.2">
      <c r="A1412" s="17" t="str">
        <f t="shared" si="30"/>
        <v>USC</v>
      </c>
      <c r="B1412" s="17" t="str">
        <f>IF(AND(OR(NOT(IsForecastDateRestricted),AND(D1412&gt;=StartDate,D1412&lt;=EndDate)),OR(NOT(IsTargetDateRestricted),AND(F1412&gt;=FirstTargetDate,F1412&lt;=EndTargetDate)),
OR(AND(Is1Week,E1412="1 wk ahead inc death"),AND(Is2Week,E1412="2 wk ahead inc death"),AND(Is3Week,E1412="3 wk ahead inc death"),AND(Is4Week,E1412="4 wk ahead inc death")),
OR(NOT(IsActiveModelsOnly),_xlfn.XLOOKUP(C1412,'Model Analyzer'!B$4:B$100,'Model Analyzer'!C$4:C$100))),EvalData!C1412,"NA")</f>
        <v>USC</v>
      </c>
      <c r="C1412" s="17" t="s">
        <v>33</v>
      </c>
      <c r="D1412" s="36" t="d">
        <v>2020-09-14</v>
      </c>
      <c r="E1412" s="17" t="s">
        <v>38</v>
      </c>
      <c r="F1412" s="36" t="d">
        <v>2020-10-10</v>
      </c>
      <c r="G1412" s="30">
        <v>-3138</v>
      </c>
      <c r="H1412" s="32">
        <v>-0.16300000000000001</v>
      </c>
      <c r="I1412" s="28">
        <v>-0.15040000000000001</v>
      </c>
      <c r="J1412" s="28">
        <v>-0.17702000000000001</v>
      </c>
      <c r="K1412" s="29">
        <v>0.75</v>
      </c>
      <c r="L1412" s="30">
        <v>17</v>
      </c>
      <c r="M1412" s="29">
        <v>0.55556000000000005</v>
      </c>
      <c r="N1412" s="30">
        <v>51</v>
      </c>
      <c r="O1412" s="30">
        <v>11.47</v>
      </c>
      <c r="P1412" s="30">
        <v>1433.26</v>
      </c>
      <c r="Q1412" s="30">
        <v>87.08</v>
      </c>
      <c r="R1412" s="38">
        <v>0.21628</v>
      </c>
      <c r="S1412" s="32">
        <v>-0.22314000000000001</v>
      </c>
      <c r="T1412" s="29">
        <v>0.50231000000000003</v>
      </c>
      <c r="U1412" s="29">
        <v>-0.42530000000000001</v>
      </c>
      <c r="V1412" s="29">
        <v>0.47059000000000001</v>
      </c>
      <c r="W1412" s="29">
        <v>9.8040000000000002E-2</v>
      </c>
      <c r="X1412" s="30">
        <v>142.1</v>
      </c>
      <c r="Y1412" s="29">
        <v>0.25513000000000002</v>
      </c>
      <c r="Z1412" s="29">
        <v>0.31296000000000002</v>
      </c>
      <c r="AA1412" s="29">
        <v>0.55700000000000005</v>
      </c>
      <c r="AB1412" s="30">
        <v>11</v>
      </c>
      <c r="AC1412" s="29">
        <v>0.69696999999999998</v>
      </c>
    </row>
    <row r="1413" spans="1:49" x14ac:dyDescent="0.2">
      <c r="A1413" s="17" t="str">
        <f t="shared" si="30"/>
        <v>UT</v>
      </c>
      <c r="B1413" s="17" t="str">
        <f>IF(AND(OR(NOT(IsForecastDateRestricted),AND(D1413&gt;=StartDate,D1413&lt;=EndDate)),OR(NOT(IsTargetDateRestricted),AND(F1413&gt;=FirstTargetDate,F1413&lt;=EndTargetDate)),
OR(AND(Is1Week,E1413="1 wk ahead inc death"),AND(Is2Week,E1413="2 wk ahead inc death"),AND(Is3Week,E1413="3 wk ahead inc death"),AND(Is4Week,E1413="4 wk ahead inc death")),
OR(NOT(IsActiveModelsOnly),_xlfn.XLOOKUP(C1413,'Model Analyzer'!B$4:B$100,'Model Analyzer'!C$4:C$100))),EvalData!C1413,"NA")</f>
        <v>UT</v>
      </c>
      <c r="C1413" s="17" t="s">
        <v>34</v>
      </c>
      <c r="D1413" s="36" t="d">
        <v>2020-09-14</v>
      </c>
      <c r="E1413" s="17" t="s">
        <v>38</v>
      </c>
      <c r="F1413" s="36" t="d">
        <v>2020-10-10</v>
      </c>
      <c r="G1413" s="30">
        <v>1052</v>
      </c>
      <c r="H1413" s="32">
        <v>4.9000000000000002E-2</v>
      </c>
      <c r="I1413" s="28">
        <v>5.042E-2</v>
      </c>
      <c r="J1413" s="28">
        <v>5.042E-2</v>
      </c>
      <c r="K1413" s="29">
        <v>1</v>
      </c>
      <c r="L1413" s="30">
        <v>6</v>
      </c>
      <c r="M1413" s="29">
        <v>0.86111000000000004</v>
      </c>
      <c r="N1413" s="30">
        <v>51</v>
      </c>
      <c r="O1413" s="30">
        <v>42.78</v>
      </c>
      <c r="P1413" s="30">
        <v>12742.4</v>
      </c>
      <c r="Q1413" s="30">
        <v>273.64999999999998</v>
      </c>
      <c r="R1413" s="38">
        <v>0.55210000000000004</v>
      </c>
      <c r="S1413" s="32">
        <v>0.23516999999999999</v>
      </c>
      <c r="T1413" s="29">
        <v>1.21187</v>
      </c>
      <c r="U1413" s="29">
        <v>0.21348</v>
      </c>
      <c r="V1413" s="29">
        <v>9.8040000000000002E-2</v>
      </c>
      <c r="W1413" s="29">
        <v>0.47059000000000001</v>
      </c>
      <c r="X1413" s="30">
        <v>540.82000000000005</v>
      </c>
      <c r="Y1413" s="29">
        <v>0.94016999999999995</v>
      </c>
      <c r="Z1413" s="29">
        <v>0.65473000000000003</v>
      </c>
      <c r="AA1413" s="29">
        <v>0</v>
      </c>
      <c r="AB1413" s="30">
        <v>33</v>
      </c>
      <c r="AC1413" s="29">
        <v>3.0300000000000001E-2</v>
      </c>
      <c r="AD1413" s="30">
        <v>51</v>
      </c>
      <c r="AE1413" s="29">
        <v>0.58823999999999999</v>
      </c>
      <c r="AF1413" s="33">
        <v>2.0059999999999998</v>
      </c>
      <c r="AG1413" s="33">
        <v>2.589</v>
      </c>
      <c r="AH1413" s="33">
        <v>5.0810000000000004</v>
      </c>
      <c r="AI1413" s="33">
        <v>28.850999999999999</v>
      </c>
      <c r="AJ1413" s="33">
        <v>12.835000000000001</v>
      </c>
      <c r="AK1413" s="34">
        <v>38.856999999999999</v>
      </c>
      <c r="AL1413" s="29">
        <v>0.15686</v>
      </c>
      <c r="AM1413" s="29">
        <v>0.29411999999999999</v>
      </c>
      <c r="AN1413" s="50">
        <v>227768</v>
      </c>
      <c r="AO1413" s="30">
        <v>673.1</v>
      </c>
      <c r="AP1413" s="29">
        <v>0.34057999999999999</v>
      </c>
      <c r="AQ1413" s="29">
        <v>0.71101999999999999</v>
      </c>
      <c r="AR1413" s="29">
        <v>0.14399999999999999</v>
      </c>
      <c r="AS1413" s="54">
        <v>23</v>
      </c>
      <c r="AT1413" s="29">
        <v>0.24138000000000001</v>
      </c>
      <c r="AU1413" s="29">
        <v>0.53568000000000005</v>
      </c>
      <c r="AV1413" s="54">
        <v>19</v>
      </c>
      <c r="AW1413" s="29">
        <v>0.37930999999999998</v>
      </c>
    </row>
    <row r="1414" spans="1:49" x14ac:dyDescent="0.2">
      <c r="A1414" s="17" t="str">
        <f t="shared" si="30"/>
        <v>YYG</v>
      </c>
      <c r="B1414" s="17" t="str">
        <f>IF(AND(OR(NOT(IsForecastDateRestricted),AND(D1414&gt;=StartDate,D1414&lt;=EndDate)),OR(NOT(IsTargetDateRestricted),AND(F1414&gt;=FirstTargetDate,F1414&lt;=EndTargetDate)),
OR(AND(Is1Week,E1414="1 wk ahead inc death"),AND(Is2Week,E1414="2 wk ahead inc death"),AND(Is3Week,E1414="3 wk ahead inc death"),AND(Is4Week,E1414="4 wk ahead inc death")),
OR(NOT(IsActiveModelsOnly),_xlfn.XLOOKUP(C1414,'Model Analyzer'!B$4:B$100,'Model Analyzer'!C$4:C$100))),EvalData!C1414,"NA")</f>
        <v>YYG</v>
      </c>
      <c r="C1414" s="17" t="s">
        <v>35</v>
      </c>
      <c r="D1414" s="36" t="d">
        <v>2020-09-14</v>
      </c>
      <c r="E1414" s="17" t="s">
        <v>38</v>
      </c>
      <c r="F1414" s="36" t="d">
        <v>2020-10-10</v>
      </c>
      <c r="G1414" s="30">
        <v>-4711</v>
      </c>
      <c r="H1414" s="32">
        <v>-0.25600000000000001</v>
      </c>
      <c r="I1414" s="28">
        <v>-0.22578000000000001</v>
      </c>
      <c r="J1414" s="28">
        <v>-0.29163</v>
      </c>
      <c r="K1414" s="29">
        <v>0</v>
      </c>
      <c r="L1414" s="30">
        <v>30</v>
      </c>
      <c r="M1414" s="29">
        <v>0.19444</v>
      </c>
      <c r="N1414" s="30">
        <v>51</v>
      </c>
      <c r="O1414" s="30">
        <v>12.79</v>
      </c>
      <c r="P1414" s="30">
        <v>1875.74</v>
      </c>
      <c r="Q1414" s="30">
        <v>97.67</v>
      </c>
      <c r="R1414" s="38">
        <v>0.21099999999999999</v>
      </c>
      <c r="S1414" s="32">
        <v>-0.23427000000000001</v>
      </c>
      <c r="T1414" s="29">
        <v>0.53986000000000001</v>
      </c>
      <c r="U1414" s="29">
        <v>-0.25108000000000003</v>
      </c>
      <c r="V1414" s="29">
        <v>0.47059000000000001</v>
      </c>
      <c r="W1414" s="29">
        <v>0.15686</v>
      </c>
      <c r="X1414" s="30">
        <v>190.29</v>
      </c>
      <c r="Y1414" s="29">
        <v>0.38436999999999999</v>
      </c>
      <c r="Z1414" s="29">
        <v>0.32257000000000002</v>
      </c>
      <c r="AA1414" s="29">
        <v>0.50700000000000001</v>
      </c>
      <c r="AB1414" s="30">
        <v>14</v>
      </c>
      <c r="AC1414" s="29">
        <v>0.60606000000000004</v>
      </c>
      <c r="AD1414" s="30">
        <v>51</v>
      </c>
      <c r="AE1414" s="29">
        <v>0.92157</v>
      </c>
      <c r="AF1414" s="33">
        <v>2.968</v>
      </c>
      <c r="AG1414" s="33">
        <v>3.3119999999999998</v>
      </c>
      <c r="AH1414" s="33">
        <v>4.2839999999999998</v>
      </c>
      <c r="AI1414" s="33">
        <v>26.695</v>
      </c>
      <c r="AJ1414" s="33">
        <v>27.125</v>
      </c>
      <c r="AK1414" s="34">
        <v>71.25</v>
      </c>
      <c r="AL1414" s="29">
        <v>9.8040000000000002E-2</v>
      </c>
      <c r="AM1414" s="29">
        <v>0.39216000000000001</v>
      </c>
      <c r="AN1414" s="50">
        <v>41396</v>
      </c>
      <c r="AO1414" s="30">
        <v>139.19999999999999</v>
      </c>
      <c r="AP1414" s="29">
        <v>0.29121000000000002</v>
      </c>
      <c r="AQ1414" s="29">
        <v>0.60794999999999999</v>
      </c>
      <c r="AR1414" s="29">
        <v>0.45400000000000001</v>
      </c>
      <c r="AS1414" s="54">
        <v>3</v>
      </c>
      <c r="AT1414" s="29">
        <v>0.93103000000000002</v>
      </c>
      <c r="AU1414" s="29">
        <v>0.81637000000000004</v>
      </c>
      <c r="AV1414" s="54">
        <v>7</v>
      </c>
      <c r="AW1414" s="29">
        <v>0.79310000000000003</v>
      </c>
    </row>
    <row r="1415" spans="1:49" x14ac:dyDescent="0.2">
      <c r="A1415" s="17" t="str">
        <f t="shared" ref="A1415:A1478" si="31">IF(OR(B1415="NA",NOT(IsMinimumForecastsToParticipate),COUNTIF(B$7:B$3184,"="&amp;C1415)&gt;=MinForecastsToParticipate),B1415,"NA")</f>
        <v>Baseline</v>
      </c>
      <c r="B1415" s="17" t="str">
        <f>IF(AND(OR(NOT(IsForecastDateRestricted),AND(D1415&gt;=StartDate,D1415&lt;=EndDate)),OR(NOT(IsTargetDateRestricted),AND(F1415&gt;=FirstTargetDate,F1415&lt;=EndTargetDate)),
OR(AND(Is1Week,E1415="1 wk ahead inc death"),AND(Is2Week,E1415="2 wk ahead inc death"),AND(Is3Week,E1415="3 wk ahead inc death"),AND(Is4Week,E1415="4 wk ahead inc death")),
OR(NOT(IsActiveModelsOnly),_xlfn.XLOOKUP(C1415,'Model Analyzer'!B$4:B$100,'Model Analyzer'!C$4:C$100))),EvalData!C1415,"NA")</f>
        <v>Baseline</v>
      </c>
      <c r="C1415" s="17" t="s">
        <v>12</v>
      </c>
      <c r="D1415" s="36" t="d">
        <v>2020-09-21</v>
      </c>
      <c r="E1415" s="17" t="s">
        <v>11</v>
      </c>
      <c r="F1415" s="36" t="d">
        <v>2020-09-26</v>
      </c>
      <c r="G1415" s="30">
        <v>6</v>
      </c>
      <c r="H1415" s="32">
        <v>1E-3</v>
      </c>
      <c r="I1415" s="28">
        <v>1.1199999999999999E-3</v>
      </c>
      <c r="J1415" s="28">
        <v>1.1199999999999999E-3</v>
      </c>
      <c r="K1415" s="29">
        <v>1</v>
      </c>
      <c r="L1415" s="30">
        <v>1</v>
      </c>
      <c r="M1415" s="29">
        <v>1</v>
      </c>
      <c r="N1415" s="30">
        <v>51</v>
      </c>
      <c r="O1415" s="30">
        <v>12.89</v>
      </c>
      <c r="P1415" s="30">
        <v>447.01</v>
      </c>
      <c r="Q1415" s="30">
        <v>21.12</v>
      </c>
      <c r="R1415" s="38">
        <v>0.21795999999999999</v>
      </c>
      <c r="S1415" s="32">
        <v>4.0009999999999997E-2</v>
      </c>
      <c r="T1415" s="29">
        <v>0.53927999999999998</v>
      </c>
      <c r="U1415" s="29">
        <v>-2.0699999999999998E-3</v>
      </c>
      <c r="V1415" s="29">
        <v>0.43136999999999998</v>
      </c>
      <c r="W1415" s="29">
        <v>0.11765</v>
      </c>
      <c r="X1415" s="30">
        <v>39.479999999999997</v>
      </c>
      <c r="Y1415" s="29">
        <v>0.39008999999999999</v>
      </c>
      <c r="Z1415" s="29">
        <v>0.33382000000000001</v>
      </c>
      <c r="AA1415" s="29">
        <v>0.68700000000000006</v>
      </c>
      <c r="AB1415" s="30">
        <v>8</v>
      </c>
      <c r="AC1415" s="29">
        <v>0.79412000000000005</v>
      </c>
      <c r="AD1415" s="30">
        <v>51</v>
      </c>
      <c r="AE1415" s="29">
        <v>0.88234999999999997</v>
      </c>
      <c r="AF1415" s="33">
        <v>4</v>
      </c>
      <c r="AG1415" s="33">
        <v>4</v>
      </c>
      <c r="AH1415" s="33">
        <v>4</v>
      </c>
      <c r="AI1415" s="33">
        <v>3.9220000000000002</v>
      </c>
      <c r="AJ1415" s="33">
        <v>4</v>
      </c>
      <c r="AK1415" s="34">
        <v>4</v>
      </c>
      <c r="AL1415" s="29">
        <v>0</v>
      </c>
      <c r="AM1415" s="29">
        <v>0</v>
      </c>
      <c r="AN1415" s="50">
        <v>15435</v>
      </c>
      <c r="AO1415" s="30">
        <v>217.5</v>
      </c>
      <c r="AP1415" s="29">
        <v>0.41176000000000001</v>
      </c>
      <c r="AQ1415" s="29">
        <v>0.85963000000000001</v>
      </c>
      <c r="AR1415" s="29">
        <v>0.92900000000000005</v>
      </c>
      <c r="AS1415" s="54">
        <v>1</v>
      </c>
      <c r="AT1415" s="29">
        <v>1</v>
      </c>
      <c r="AU1415" s="29">
        <v>0.90908999999999995</v>
      </c>
      <c r="AV1415" s="54">
        <v>6</v>
      </c>
      <c r="AW1415" s="29">
        <v>0.83870999999999996</v>
      </c>
    </row>
    <row r="1416" spans="1:49" x14ac:dyDescent="0.2">
      <c r="A1416" s="17" t="str">
        <f t="shared" si="31"/>
        <v>CMU</v>
      </c>
      <c r="B1416" s="17" t="str">
        <f>IF(AND(OR(NOT(IsForecastDateRestricted),AND(D1416&gt;=StartDate,D1416&lt;=EndDate)),OR(NOT(IsTargetDateRestricted),AND(F1416&gt;=FirstTargetDate,F1416&lt;=EndTargetDate)),
OR(AND(Is1Week,E1416="1 wk ahead inc death"),AND(Is2Week,E1416="2 wk ahead inc death"),AND(Is3Week,E1416="3 wk ahead inc death"),AND(Is4Week,E1416="4 wk ahead inc death")),
OR(NOT(IsActiveModelsOnly),_xlfn.XLOOKUP(C1416,'Model Analyzer'!B$4:B$100,'Model Analyzer'!C$4:C$100))),EvalData!C1416,"NA")</f>
        <v>CMU</v>
      </c>
      <c r="C1416" s="17" t="s">
        <v>43</v>
      </c>
      <c r="D1416" s="36" t="d">
        <v>2020-09-21</v>
      </c>
      <c r="E1416" s="17" t="s">
        <v>11</v>
      </c>
      <c r="F1416" s="36" t="d">
        <v>2020-09-26</v>
      </c>
      <c r="G1416" s="30"/>
      <c r="H1416" s="32"/>
      <c r="N1416" s="30">
        <v>49</v>
      </c>
      <c r="O1416" s="30">
        <v>15.25</v>
      </c>
      <c r="P1416" s="30">
        <v>488.03</v>
      </c>
      <c r="Q1416" s="30">
        <v>23.22</v>
      </c>
      <c r="R1416" s="38">
        <v>0.22852</v>
      </c>
      <c r="S1416" s="32">
        <v>-3.7740000000000003E-2</v>
      </c>
      <c r="T1416" s="29">
        <v>0.62166999999999994</v>
      </c>
      <c r="U1416" s="29">
        <v>-0.12783</v>
      </c>
      <c r="V1416" s="29">
        <v>0.51019999999999999</v>
      </c>
      <c r="W1416" s="29">
        <v>0.14285999999999999</v>
      </c>
      <c r="X1416" s="30">
        <v>40.58</v>
      </c>
      <c r="Y1416" s="29">
        <v>0.38059999999999999</v>
      </c>
      <c r="Z1416" s="29">
        <v>0.33946999999999999</v>
      </c>
      <c r="AA1416" s="29">
        <v>0.57099999999999995</v>
      </c>
      <c r="AB1416" s="30">
        <v>13</v>
      </c>
      <c r="AC1416" s="29">
        <v>0.64705999999999997</v>
      </c>
      <c r="AD1416" s="30">
        <v>49</v>
      </c>
      <c r="AE1416" s="29">
        <v>0.81633</v>
      </c>
      <c r="AF1416" s="33">
        <v>1.4359999999999999</v>
      </c>
      <c r="AG1416" s="33">
        <v>1.671</v>
      </c>
      <c r="AH1416" s="33">
        <v>2.367</v>
      </c>
      <c r="AI1416" s="33">
        <v>5.9489999999999998</v>
      </c>
      <c r="AJ1416" s="33">
        <v>5.1719999999999997</v>
      </c>
      <c r="AK1416" s="34">
        <v>10.199999999999999</v>
      </c>
      <c r="AL1416" s="29">
        <v>0.16327</v>
      </c>
      <c r="AM1416" s="29">
        <v>0.10204000000000001</v>
      </c>
      <c r="AN1416" s="50">
        <v>15304</v>
      </c>
      <c r="AO1416" s="30">
        <v>143.9</v>
      </c>
      <c r="AP1416" s="29">
        <v>0.54183999999999999</v>
      </c>
      <c r="AQ1416" s="29">
        <v>1</v>
      </c>
      <c r="AR1416" s="29">
        <v>0.55700000000000005</v>
      </c>
      <c r="AS1416" s="54">
        <v>9</v>
      </c>
      <c r="AT1416" s="29">
        <v>0.74194000000000004</v>
      </c>
      <c r="AU1416" s="29">
        <v>0.82559000000000005</v>
      </c>
      <c r="AV1416" s="54">
        <v>10</v>
      </c>
      <c r="AW1416" s="29">
        <v>0.70967999999999998</v>
      </c>
    </row>
    <row r="1417" spans="1:49" x14ac:dyDescent="0.2">
      <c r="A1417" s="17" t="str">
        <f t="shared" si="31"/>
        <v>Columbia</v>
      </c>
      <c r="B1417" s="17" t="str">
        <f>IF(AND(OR(NOT(IsForecastDateRestricted),AND(D1417&gt;=StartDate,D1417&lt;=EndDate)),OR(NOT(IsTargetDateRestricted),AND(F1417&gt;=FirstTargetDate,F1417&lt;=EndTargetDate)),
OR(AND(Is1Week,E1417="1 wk ahead inc death"),AND(Is2Week,E1417="2 wk ahead inc death"),AND(Is3Week,E1417="3 wk ahead inc death"),AND(Is4Week,E1417="4 wk ahead inc death")),
OR(NOT(IsActiveModelsOnly),_xlfn.XLOOKUP(C1417,'Model Analyzer'!B$4:B$100,'Model Analyzer'!C$4:C$100))),EvalData!C1417,"NA")</f>
        <v>Columbia</v>
      </c>
      <c r="C1417" s="17" t="s">
        <v>13</v>
      </c>
      <c r="D1417" s="36" t="d">
        <v>2020-09-21</v>
      </c>
      <c r="E1417" s="17" t="s">
        <v>11</v>
      </c>
      <c r="F1417" s="36" t="d">
        <v>2020-09-26</v>
      </c>
      <c r="G1417" s="30">
        <v>-1151</v>
      </c>
      <c r="H1417" s="32">
        <v>-0.24099999999999999</v>
      </c>
      <c r="I1417" s="28">
        <v>-0.21454000000000001</v>
      </c>
      <c r="J1417" s="28">
        <v>-0.27313999999999999</v>
      </c>
      <c r="K1417" s="29">
        <v>0.75</v>
      </c>
      <c r="L1417" s="30">
        <v>33</v>
      </c>
      <c r="M1417" s="29">
        <v>0.13514000000000001</v>
      </c>
      <c r="N1417" s="30">
        <v>51</v>
      </c>
      <c r="O1417" s="30">
        <v>39.33</v>
      </c>
      <c r="P1417" s="30">
        <v>1256.3399999999999</v>
      </c>
      <c r="Q1417" s="30">
        <v>39.450000000000003</v>
      </c>
      <c r="R1417" s="38">
        <v>0.37486000000000003</v>
      </c>
      <c r="S1417" s="32">
        <v>-0.30537999999999998</v>
      </c>
      <c r="T1417" s="29">
        <v>0.99029</v>
      </c>
      <c r="U1417" s="29">
        <v>-0.54313999999999996</v>
      </c>
      <c r="V1417" s="29">
        <v>0.29411999999999999</v>
      </c>
      <c r="W1417" s="29">
        <v>0.25490000000000002</v>
      </c>
      <c r="X1417" s="30">
        <v>72.150000000000006</v>
      </c>
      <c r="Y1417" s="29">
        <v>0.51776</v>
      </c>
      <c r="Z1417" s="29">
        <v>0.59923999999999999</v>
      </c>
      <c r="AA1417" s="29">
        <v>3.9E-2</v>
      </c>
      <c r="AB1417" s="30">
        <v>33</v>
      </c>
      <c r="AC1417" s="29">
        <v>5.8819999999999997E-2</v>
      </c>
      <c r="AD1417" s="30">
        <v>51</v>
      </c>
      <c r="AE1417" s="29">
        <v>0.84314</v>
      </c>
      <c r="AF1417" s="33">
        <v>3.0089999999999999</v>
      </c>
      <c r="AG1417" s="33">
        <v>3.7349999999999999</v>
      </c>
      <c r="AH1417" s="33">
        <v>6</v>
      </c>
      <c r="AI1417" s="33">
        <v>20.16</v>
      </c>
      <c r="AJ1417" s="33">
        <v>26.5</v>
      </c>
      <c r="AK1417" s="34">
        <v>70</v>
      </c>
      <c r="AL1417" s="29">
        <v>0.27450999999999998</v>
      </c>
      <c r="AM1417" s="29">
        <v>0.29411999999999999</v>
      </c>
      <c r="AN1417" s="50">
        <v>19933</v>
      </c>
      <c r="AO1417" s="30">
        <v>204.8</v>
      </c>
      <c r="AP1417" s="29">
        <v>0.28336</v>
      </c>
      <c r="AQ1417" s="29">
        <v>0.59157000000000004</v>
      </c>
      <c r="AR1417" s="29">
        <v>0.28899999999999998</v>
      </c>
      <c r="AS1417" s="54">
        <v>23</v>
      </c>
      <c r="AT1417" s="29">
        <v>0.29032000000000002</v>
      </c>
      <c r="AU1417" s="29">
        <v>0.72070000000000001</v>
      </c>
      <c r="AV1417" s="54">
        <v>16</v>
      </c>
      <c r="AW1417" s="29">
        <v>0.51612999999999998</v>
      </c>
    </row>
    <row r="1418" spans="1:49" x14ac:dyDescent="0.2">
      <c r="A1418" s="17" t="str">
        <f t="shared" si="31"/>
        <v>Columbia-UNC</v>
      </c>
      <c r="B1418" s="17" t="str">
        <f>IF(AND(OR(NOT(IsForecastDateRestricted),AND(D1418&gt;=StartDate,D1418&lt;=EndDate)),OR(NOT(IsTargetDateRestricted),AND(F1418&gt;=FirstTargetDate,F1418&lt;=EndTargetDate)),
OR(AND(Is1Week,E1418="1 wk ahead inc death"),AND(Is2Week,E1418="2 wk ahead inc death"),AND(Is3Week,E1418="3 wk ahead inc death"),AND(Is4Week,E1418="4 wk ahead inc death")),
OR(NOT(IsActiveModelsOnly),_xlfn.XLOOKUP(C1418,'Model Analyzer'!B$4:B$100,'Model Analyzer'!C$4:C$100))),EvalData!C1418,"NA")</f>
        <v>Columbia-UNC</v>
      </c>
      <c r="C1418" s="17" t="s">
        <v>14</v>
      </c>
      <c r="D1418" s="36" t="d">
        <v>2020-09-21</v>
      </c>
      <c r="E1418" s="17" t="s">
        <v>11</v>
      </c>
      <c r="F1418" s="36" t="d">
        <v>2020-09-26</v>
      </c>
      <c r="G1418" s="30">
        <v>-249</v>
      </c>
      <c r="H1418" s="32">
        <v>-4.8000000000000001E-2</v>
      </c>
      <c r="I1418" s="28">
        <v>-4.641E-2</v>
      </c>
      <c r="J1418" s="28">
        <v>-4.8669999999999998E-2</v>
      </c>
      <c r="K1418" s="29">
        <v>1</v>
      </c>
      <c r="L1418" s="30">
        <v>5</v>
      </c>
      <c r="M1418" s="29">
        <v>0.89188999999999996</v>
      </c>
      <c r="O1418" s="30"/>
      <c r="P1418" s="30"/>
      <c r="Q1418" s="30"/>
      <c r="R1418" s="38"/>
    </row>
    <row r="1419" spans="1:49" x14ac:dyDescent="0.2">
      <c r="A1419" s="17" t="str">
        <f t="shared" si="31"/>
        <v>Covid19Sim</v>
      </c>
      <c r="B1419" s="17" t="str">
        <f>IF(AND(OR(NOT(IsForecastDateRestricted),AND(D1419&gt;=StartDate,D1419&lt;=EndDate)),OR(NOT(IsTargetDateRestricted),AND(F1419&gt;=FirstTargetDate,F1419&lt;=EndTargetDate)),
OR(AND(Is1Week,E1419="1 wk ahead inc death"),AND(Is2Week,E1419="2 wk ahead inc death"),AND(Is3Week,E1419="3 wk ahead inc death"),AND(Is4Week,E1419="4 wk ahead inc death")),
OR(NOT(IsActiveModelsOnly),_xlfn.XLOOKUP(C1419,'Model Analyzer'!B$4:B$100,'Model Analyzer'!C$4:C$100))),EvalData!C1419,"NA")</f>
        <v>Covid19Sim</v>
      </c>
      <c r="C1419" s="17" t="s">
        <v>39</v>
      </c>
      <c r="D1419" s="36" t="d">
        <v>2020-09-21</v>
      </c>
      <c r="E1419" s="17" t="s">
        <v>11</v>
      </c>
      <c r="F1419" s="36" t="d">
        <v>2020-09-26</v>
      </c>
      <c r="G1419" s="30">
        <v>-404</v>
      </c>
      <c r="H1419" s="32">
        <v>-7.8E-2</v>
      </c>
      <c r="I1419" s="28">
        <v>-7.5300000000000006E-2</v>
      </c>
      <c r="J1419" s="28">
        <v>-8.1439999999999999E-2</v>
      </c>
      <c r="K1419" s="29">
        <v>0.9</v>
      </c>
      <c r="L1419" s="30">
        <v>14</v>
      </c>
      <c r="M1419" s="29">
        <v>0.64864999999999995</v>
      </c>
      <c r="N1419" s="30">
        <v>51</v>
      </c>
      <c r="O1419" s="30">
        <v>9.77</v>
      </c>
      <c r="P1419" s="30">
        <v>440.53</v>
      </c>
      <c r="Q1419" s="30">
        <v>19.71</v>
      </c>
      <c r="R1419" s="38">
        <v>0.22647</v>
      </c>
      <c r="S1419" s="32">
        <v>-4.1390000000000003E-2</v>
      </c>
      <c r="T1419" s="29">
        <v>0.44740000000000002</v>
      </c>
      <c r="U1419" s="29">
        <v>-4.462E-2</v>
      </c>
      <c r="V1419" s="29">
        <v>0.52941000000000005</v>
      </c>
      <c r="W1419" s="29">
        <v>0.13725000000000001</v>
      </c>
      <c r="X1419" s="30">
        <v>35.869999999999997</v>
      </c>
      <c r="Y1419" s="29">
        <v>0.33087</v>
      </c>
      <c r="Z1419" s="29">
        <v>0.30840000000000001</v>
      </c>
      <c r="AA1419" s="29">
        <v>0.70899999999999996</v>
      </c>
      <c r="AB1419" s="30">
        <v>7</v>
      </c>
      <c r="AC1419" s="29">
        <v>0.82352999999999998</v>
      </c>
      <c r="AD1419" s="30">
        <v>51</v>
      </c>
      <c r="AE1419" s="29">
        <v>0.37254999999999999</v>
      </c>
      <c r="AF1419" s="33">
        <v>1.048</v>
      </c>
      <c r="AG1419" s="33">
        <v>1.0920000000000001</v>
      </c>
      <c r="AH1419" s="33">
        <v>1.177</v>
      </c>
      <c r="AI1419" s="33">
        <v>2.3719999999999999</v>
      </c>
      <c r="AJ1419" s="33">
        <v>1.77</v>
      </c>
      <c r="AK1419" s="34">
        <v>4</v>
      </c>
      <c r="AL1419" s="29">
        <v>1.9609999999999999E-2</v>
      </c>
      <c r="AM1419" s="29">
        <v>1.9609999999999999E-2</v>
      </c>
      <c r="AN1419" s="50">
        <v>24653</v>
      </c>
      <c r="AO1419" s="30">
        <v>352.3</v>
      </c>
      <c r="AP1419" s="29">
        <v>0.79986999999999997</v>
      </c>
      <c r="AQ1419" s="29">
        <v>1</v>
      </c>
      <c r="AR1419" s="29">
        <v>0.35099999999999998</v>
      </c>
      <c r="AS1419" s="54">
        <v>20</v>
      </c>
      <c r="AT1419" s="29">
        <v>0.3871</v>
      </c>
      <c r="AU1419" s="29">
        <v>0.39216000000000001</v>
      </c>
      <c r="AV1419" s="54">
        <v>26</v>
      </c>
      <c r="AW1419" s="29">
        <v>0.19355</v>
      </c>
    </row>
    <row r="1420" spans="1:49" x14ac:dyDescent="0.2">
      <c r="A1420" s="17" t="str">
        <f t="shared" si="31"/>
        <v>CovidComplete</v>
      </c>
      <c r="B1420" s="17" t="str">
        <f>IF(AND(OR(NOT(IsForecastDateRestricted),AND(D1420&gt;=StartDate,D1420&lt;=EndDate)),OR(NOT(IsTargetDateRestricted),AND(F1420&gt;=FirstTargetDate,F1420&lt;=EndTargetDate)),
OR(AND(Is1Week,E1420="1 wk ahead inc death"),AND(Is2Week,E1420="2 wk ahead inc death"),AND(Is3Week,E1420="3 wk ahead inc death"),AND(Is4Week,E1420="4 wk ahead inc death")),
OR(NOT(IsActiveModelsOnly),_xlfn.XLOOKUP(C1420,'Model Analyzer'!B$4:B$100,'Model Analyzer'!C$4:C$100))),EvalData!C1420,"NA")</f>
        <v>CovidComplete</v>
      </c>
      <c r="C1420" s="17" t="s">
        <v>51</v>
      </c>
      <c r="D1420" s="36" t="d">
        <v>2020-09-21</v>
      </c>
      <c r="E1420" s="17" t="s">
        <v>11</v>
      </c>
      <c r="F1420" s="36" t="d">
        <v>2020-09-26</v>
      </c>
      <c r="G1420" s="30">
        <v>-590</v>
      </c>
      <c r="H1420" s="32">
        <v>-0.11700000000000001</v>
      </c>
      <c r="I1420" s="28">
        <v>-0.10997</v>
      </c>
      <c r="J1420" s="28">
        <v>-0.12356</v>
      </c>
      <c r="K1420" s="29">
        <v>0.75</v>
      </c>
      <c r="L1420" s="30">
        <v>19</v>
      </c>
      <c r="M1420" s="29">
        <v>0.51351000000000002</v>
      </c>
      <c r="N1420" s="30">
        <v>51</v>
      </c>
      <c r="O1420" s="30">
        <v>15.49</v>
      </c>
      <c r="P1420" s="30">
        <v>452.53</v>
      </c>
      <c r="Q1420" s="30">
        <v>19.59</v>
      </c>
      <c r="R1420" s="38">
        <v>0.19977</v>
      </c>
      <c r="S1420" s="32">
        <v>2.0619999999999999E-2</v>
      </c>
      <c r="T1420" s="29">
        <v>0.60297000000000001</v>
      </c>
      <c r="U1420" s="29">
        <v>-2.1340000000000001E-2</v>
      </c>
      <c r="V1420" s="29">
        <v>0.50980000000000003</v>
      </c>
      <c r="W1420" s="29">
        <v>0.13725000000000001</v>
      </c>
      <c r="X1420" s="30">
        <v>38.700000000000003</v>
      </c>
      <c r="Y1420" s="29">
        <v>0.41666999999999998</v>
      </c>
      <c r="Z1420" s="29">
        <v>0.3347</v>
      </c>
      <c r="AA1420" s="29">
        <v>0.71</v>
      </c>
      <c r="AB1420" s="30">
        <v>6</v>
      </c>
      <c r="AC1420" s="29">
        <v>0.85294000000000003</v>
      </c>
      <c r="AD1420" s="30">
        <v>51</v>
      </c>
      <c r="AE1420" s="29">
        <v>0.88234999999999997</v>
      </c>
      <c r="AF1420" s="33">
        <v>2.754</v>
      </c>
      <c r="AG1420" s="33">
        <v>3.3969999999999998</v>
      </c>
      <c r="AH1420" s="33">
        <v>3.9409999999999998</v>
      </c>
      <c r="AI1420" s="33">
        <v>3.649</v>
      </c>
      <c r="AJ1420" s="33">
        <v>4</v>
      </c>
      <c r="AK1420" s="34">
        <v>4.05</v>
      </c>
      <c r="AL1420" s="29">
        <v>1.9609999999999999E-2</v>
      </c>
      <c r="AM1420" s="29">
        <v>0</v>
      </c>
      <c r="AN1420" s="50">
        <v>13939</v>
      </c>
      <c r="AO1420" s="30">
        <v>225.9</v>
      </c>
      <c r="AP1420" s="29">
        <v>0.44014999999999999</v>
      </c>
      <c r="AQ1420" s="29">
        <v>0.91888999999999998</v>
      </c>
      <c r="AR1420" s="29">
        <v>0.90800000000000003</v>
      </c>
      <c r="AS1420" s="54">
        <v>2</v>
      </c>
      <c r="AT1420" s="29">
        <v>0.96774000000000004</v>
      </c>
      <c r="AU1420" s="29">
        <v>0.92220999999999997</v>
      </c>
      <c r="AV1420" s="54">
        <v>5</v>
      </c>
      <c r="AW1420" s="29">
        <v>0.87097000000000002</v>
      </c>
    </row>
    <row r="1421" spans="1:49" x14ac:dyDescent="0.2">
      <c r="A1421" s="17" t="str">
        <f t="shared" si="31"/>
        <v>DDS</v>
      </c>
      <c r="B1421" s="17" t="str">
        <f>IF(AND(OR(NOT(IsForecastDateRestricted),AND(D1421&gt;=StartDate,D1421&lt;=EndDate)),OR(NOT(IsTargetDateRestricted),AND(F1421&gt;=FirstTargetDate,F1421&lt;=EndTargetDate)),
OR(AND(Is1Week,E1421="1 wk ahead inc death"),AND(Is2Week,E1421="2 wk ahead inc death"),AND(Is3Week,E1421="3 wk ahead inc death"),AND(Is4Week,E1421="4 wk ahead inc death")),
OR(NOT(IsActiveModelsOnly),_xlfn.XLOOKUP(C1421,'Model Analyzer'!B$4:B$100,'Model Analyzer'!C$4:C$100))),EvalData!C1421,"NA")</f>
        <v>DDS</v>
      </c>
      <c r="C1421" s="17" t="s">
        <v>44</v>
      </c>
      <c r="D1421" s="36" t="d">
        <v>2020-09-21</v>
      </c>
      <c r="E1421" s="17" t="s">
        <v>11</v>
      </c>
      <c r="F1421" s="36" t="d">
        <v>2020-09-26</v>
      </c>
      <c r="G1421" s="30">
        <v>-512</v>
      </c>
      <c r="H1421" s="32">
        <v>-0.1</v>
      </c>
      <c r="I1421" s="28">
        <v>-9.5430000000000001E-2</v>
      </c>
      <c r="J1421" s="28">
        <v>-0.1055</v>
      </c>
      <c r="K1421" s="29">
        <v>0.75</v>
      </c>
      <c r="L1421" s="30">
        <v>17</v>
      </c>
      <c r="M1421" s="29">
        <v>0.56757000000000002</v>
      </c>
      <c r="N1421" s="30">
        <v>51</v>
      </c>
      <c r="O1421" s="30">
        <v>12.98</v>
      </c>
      <c r="P1421" s="30">
        <v>440.31</v>
      </c>
      <c r="Q1421" s="30">
        <v>20.25</v>
      </c>
      <c r="R1421" s="38">
        <v>0.21884000000000001</v>
      </c>
      <c r="S1421" s="32">
        <v>3.0799999999999998E-3</v>
      </c>
      <c r="T1421" s="29">
        <v>0.53483999999999998</v>
      </c>
      <c r="U1421" s="29">
        <v>0.10025000000000001</v>
      </c>
      <c r="V1421" s="29">
        <v>0.54901999999999995</v>
      </c>
      <c r="W1421" s="29">
        <v>0.13725000000000001</v>
      </c>
      <c r="X1421" s="30">
        <v>43.57</v>
      </c>
      <c r="Y1421" s="29">
        <v>0.44771</v>
      </c>
      <c r="Z1421" s="29">
        <v>0.35632999999999998</v>
      </c>
      <c r="AA1421" s="29">
        <v>0.72899999999999998</v>
      </c>
      <c r="AB1421" s="30">
        <v>5</v>
      </c>
      <c r="AC1421" s="29">
        <v>0.88234999999999997</v>
      </c>
      <c r="AD1421" s="30">
        <v>51</v>
      </c>
      <c r="AE1421" s="29">
        <v>0.94118000000000002</v>
      </c>
      <c r="AF1421" s="33">
        <v>2.895</v>
      </c>
      <c r="AG1421" s="33">
        <v>3.3319999999999999</v>
      </c>
      <c r="AH1421" s="33">
        <v>3.8769999999999998</v>
      </c>
      <c r="AI1421" s="33">
        <v>5.8780000000000001</v>
      </c>
      <c r="AJ1421" s="33">
        <v>5.75</v>
      </c>
      <c r="AK1421" s="34">
        <v>10.25</v>
      </c>
      <c r="AL1421" s="29">
        <v>0.23529</v>
      </c>
      <c r="AM1421" s="29">
        <v>9.8040000000000002E-2</v>
      </c>
      <c r="AN1421" s="50">
        <v>14304</v>
      </c>
      <c r="AO1421" s="30">
        <v>145.80000000000001</v>
      </c>
      <c r="AP1421" s="29">
        <v>0.37313000000000002</v>
      </c>
      <c r="AQ1421" s="29">
        <v>0.77897000000000005</v>
      </c>
      <c r="AR1421" s="29">
        <v>0.64</v>
      </c>
      <c r="AS1421" s="54">
        <v>5</v>
      </c>
      <c r="AT1421" s="29">
        <v>0.87097000000000002</v>
      </c>
      <c r="AU1421" s="29">
        <v>0.94186000000000003</v>
      </c>
      <c r="AV1421" s="54">
        <v>3</v>
      </c>
      <c r="AW1421" s="29">
        <v>0.93547999999999998</v>
      </c>
    </row>
    <row r="1422" spans="1:49" x14ac:dyDescent="0.2">
      <c r="A1422" s="17" t="str">
        <f t="shared" si="31"/>
        <v>Ensemble</v>
      </c>
      <c r="B1422" s="17" t="str">
        <f>IF(AND(OR(NOT(IsForecastDateRestricted),AND(D1422&gt;=StartDate,D1422&lt;=EndDate)),OR(NOT(IsTargetDateRestricted),AND(F1422&gt;=FirstTargetDate,F1422&lt;=EndTargetDate)),
OR(AND(Is1Week,E1422="1 wk ahead inc death"),AND(Is2Week,E1422="2 wk ahead inc death"),AND(Is3Week,E1422="3 wk ahead inc death"),AND(Is4Week,E1422="4 wk ahead inc death")),
OR(NOT(IsActiveModelsOnly),_xlfn.XLOOKUP(C1422,'Model Analyzer'!B$4:B$100,'Model Analyzer'!C$4:C$100))),EvalData!C1422,"NA")</f>
        <v>Ensemble</v>
      </c>
      <c r="C1422" s="17" t="s">
        <v>15</v>
      </c>
      <c r="D1422" s="36" t="d">
        <v>2020-09-21</v>
      </c>
      <c r="E1422" s="17" t="s">
        <v>11</v>
      </c>
      <c r="F1422" s="36" t="d">
        <v>2020-09-26</v>
      </c>
      <c r="G1422" s="30">
        <v>-404</v>
      </c>
      <c r="H1422" s="32">
        <v>-7.8E-2</v>
      </c>
      <c r="I1422" s="28">
        <v>-7.5300000000000006E-2</v>
      </c>
      <c r="J1422" s="28">
        <v>-8.1439999999999999E-2</v>
      </c>
      <c r="K1422" s="29">
        <v>0.9</v>
      </c>
      <c r="L1422" s="30">
        <v>14</v>
      </c>
      <c r="M1422" s="29">
        <v>0.64864999999999995</v>
      </c>
      <c r="N1422" s="30">
        <v>51</v>
      </c>
      <c r="O1422" s="30">
        <v>11.61</v>
      </c>
      <c r="P1422" s="30">
        <v>334.06</v>
      </c>
      <c r="Q1422" s="30">
        <v>17.649999999999999</v>
      </c>
      <c r="R1422" s="38">
        <v>0.25579000000000002</v>
      </c>
      <c r="S1422" s="32">
        <v>-3.7740000000000003E-2</v>
      </c>
      <c r="T1422" s="29">
        <v>0.48769000000000001</v>
      </c>
      <c r="U1422" s="29">
        <v>-3.2199999999999999E-2</v>
      </c>
      <c r="V1422" s="29">
        <v>0.52941000000000005</v>
      </c>
      <c r="W1422" s="29">
        <v>0.13725000000000001</v>
      </c>
      <c r="X1422" s="30">
        <v>36.17</v>
      </c>
      <c r="Y1422" s="29">
        <v>0.35909999999999997</v>
      </c>
      <c r="Z1422" s="29">
        <v>0.30614999999999998</v>
      </c>
      <c r="AA1422" s="29">
        <v>0.67700000000000005</v>
      </c>
      <c r="AB1422" s="30">
        <v>9</v>
      </c>
      <c r="AC1422" s="29">
        <v>0.76471</v>
      </c>
      <c r="AD1422" s="30">
        <v>51</v>
      </c>
      <c r="AE1422" s="29">
        <v>0.94118000000000002</v>
      </c>
      <c r="AF1422" s="33">
        <v>2.3730000000000002</v>
      </c>
      <c r="AG1422" s="33">
        <v>2.911</v>
      </c>
      <c r="AH1422" s="33">
        <v>3.3330000000000002</v>
      </c>
      <c r="AI1422" s="33">
        <v>5.2850000000000001</v>
      </c>
      <c r="AJ1422" s="33">
        <v>4.657</v>
      </c>
      <c r="AK1422" s="34">
        <v>14</v>
      </c>
      <c r="AL1422" s="29">
        <v>0.13725000000000001</v>
      </c>
      <c r="AM1422" s="29">
        <v>0.13725000000000001</v>
      </c>
      <c r="AN1422" s="50">
        <v>10348</v>
      </c>
      <c r="AO1422" s="30">
        <v>117.7</v>
      </c>
      <c r="AP1422" s="29">
        <v>0.41671000000000002</v>
      </c>
      <c r="AQ1422" s="29">
        <v>0.86995</v>
      </c>
      <c r="AR1422" s="29">
        <v>0.70199999999999996</v>
      </c>
      <c r="AS1422" s="54">
        <v>3</v>
      </c>
      <c r="AT1422" s="29">
        <v>0.93547999999999998</v>
      </c>
      <c r="AU1422" s="29">
        <v>0.9738</v>
      </c>
      <c r="AV1422" s="54">
        <v>1</v>
      </c>
      <c r="AW1422" s="29">
        <v>1</v>
      </c>
    </row>
    <row r="1423" spans="1:49" x14ac:dyDescent="0.2">
      <c r="A1423" s="17" t="str">
        <f t="shared" si="31"/>
        <v>ERDC</v>
      </c>
      <c r="B1423" s="17" t="str">
        <f>IF(AND(OR(NOT(IsForecastDateRestricted),AND(D1423&gt;=StartDate,D1423&lt;=EndDate)),OR(NOT(IsTargetDateRestricted),AND(F1423&gt;=FirstTargetDate,F1423&lt;=EndTargetDate)),
OR(AND(Is1Week,E1423="1 wk ahead inc death"),AND(Is2Week,E1423="2 wk ahead inc death"),AND(Is3Week,E1423="3 wk ahead inc death"),AND(Is4Week,E1423="4 wk ahead inc death")),
OR(NOT(IsActiveModelsOnly),_xlfn.XLOOKUP(C1423,'Model Analyzer'!B$4:B$100,'Model Analyzer'!C$4:C$100))),EvalData!C1423,"NA")</f>
        <v>ERDC</v>
      </c>
      <c r="C1423" s="17" t="s">
        <v>16</v>
      </c>
      <c r="D1423" s="36" t="d">
        <v>2020-09-21</v>
      </c>
      <c r="E1423" s="17" t="s">
        <v>11</v>
      </c>
      <c r="F1423" s="36" t="d">
        <v>2020-09-26</v>
      </c>
      <c r="G1423" s="30">
        <v>1239</v>
      </c>
      <c r="H1423" s="32">
        <v>0.20799999999999999</v>
      </c>
      <c r="I1423" s="28">
        <v>0.23094000000000001</v>
      </c>
      <c r="J1423" s="28">
        <v>0.23094000000000001</v>
      </c>
      <c r="K1423" s="29">
        <v>0.75</v>
      </c>
      <c r="L1423" s="30">
        <v>30</v>
      </c>
      <c r="M1423" s="29">
        <v>0.21622</v>
      </c>
      <c r="N1423" s="30">
        <v>51</v>
      </c>
      <c r="O1423" s="30">
        <v>33.159999999999997</v>
      </c>
      <c r="P1423" s="30">
        <v>4925.83</v>
      </c>
      <c r="Q1423" s="30">
        <v>55.43</v>
      </c>
      <c r="R1423" s="38">
        <v>0.34073999999999999</v>
      </c>
      <c r="S1423" s="32">
        <v>0.25857000000000002</v>
      </c>
      <c r="T1423" s="29">
        <v>1.2018599999999999</v>
      </c>
      <c r="U1423" s="29">
        <v>0.97284000000000004</v>
      </c>
      <c r="V1423" s="29">
        <v>0.33333000000000002</v>
      </c>
      <c r="W1423" s="29">
        <v>0.29411999999999999</v>
      </c>
      <c r="X1423" s="30">
        <v>100.89</v>
      </c>
      <c r="Y1423" s="29">
        <v>1.17852</v>
      </c>
      <c r="Z1423" s="29">
        <v>0.54674</v>
      </c>
      <c r="AA1423" s="29">
        <v>4.4999999999999998E-2</v>
      </c>
      <c r="AB1423" s="30">
        <v>32</v>
      </c>
      <c r="AC1423" s="29">
        <v>8.8239999999999999E-2</v>
      </c>
      <c r="AD1423" s="30">
        <v>51</v>
      </c>
      <c r="AE1423" s="29">
        <v>0.17646999999999999</v>
      </c>
      <c r="AF1423" s="33">
        <v>1.1140000000000001</v>
      </c>
      <c r="AG1423" s="33">
        <v>1.121</v>
      </c>
      <c r="AH1423" s="33">
        <v>1.1819999999999999</v>
      </c>
      <c r="AI1423" s="33">
        <v>1.272</v>
      </c>
      <c r="AJ1423" s="33">
        <v>1.274</v>
      </c>
      <c r="AK1423" s="34">
        <v>1.5629999999999999</v>
      </c>
      <c r="AL1423" s="29">
        <v>0</v>
      </c>
      <c r="AM1423" s="29">
        <v>0</v>
      </c>
      <c r="AN1423" s="50">
        <v>91960</v>
      </c>
      <c r="AO1423" s="30">
        <v>1918.3</v>
      </c>
      <c r="AP1423" s="29">
        <v>0.88958000000000004</v>
      </c>
      <c r="AQ1423" s="29">
        <v>1</v>
      </c>
      <c r="AR1423" s="29">
        <v>0.186</v>
      </c>
      <c r="AS1423" s="54">
        <v>27</v>
      </c>
      <c r="AT1423" s="29">
        <v>0.16128999999999999</v>
      </c>
      <c r="AU1423" s="29">
        <v>0.18576000000000001</v>
      </c>
      <c r="AV1423" s="54">
        <v>30</v>
      </c>
      <c r="AW1423" s="29">
        <v>6.4519999999999994E-2</v>
      </c>
    </row>
    <row r="1424" spans="1:49" x14ac:dyDescent="0.2">
      <c r="A1424" s="17" t="str">
        <f t="shared" si="31"/>
        <v>ESG</v>
      </c>
      <c r="B1424" s="17" t="str">
        <f>IF(AND(OR(NOT(IsForecastDateRestricted),AND(D1424&gt;=StartDate,D1424&lt;=EndDate)),OR(NOT(IsTargetDateRestricted),AND(F1424&gt;=FirstTargetDate,F1424&lt;=EndTargetDate)),
OR(AND(Is1Week,E1424="1 wk ahead inc death"),AND(Is2Week,E1424="2 wk ahead inc death"),AND(Is3Week,E1424="3 wk ahead inc death"),AND(Is4Week,E1424="4 wk ahead inc death")),
OR(NOT(IsActiveModelsOnly),_xlfn.XLOOKUP(C1424,'Model Analyzer'!B$4:B$100,'Model Analyzer'!C$4:C$100))),EvalData!C1424,"NA")</f>
        <v>ESG</v>
      </c>
      <c r="C1424" s="17" t="s">
        <v>40</v>
      </c>
      <c r="D1424" s="36" t="d">
        <v>2020-09-21</v>
      </c>
      <c r="E1424" s="17" t="s">
        <v>11</v>
      </c>
      <c r="F1424" s="36" t="d">
        <v>2020-09-26</v>
      </c>
      <c r="G1424" s="30">
        <v>-2119</v>
      </c>
      <c r="H1424" s="32">
        <v>-0.502</v>
      </c>
      <c r="I1424" s="28">
        <v>-0.39496999999999999</v>
      </c>
      <c r="J1424" s="28">
        <v>-0.65280000000000005</v>
      </c>
      <c r="K1424" s="29">
        <v>0</v>
      </c>
      <c r="L1424" s="30">
        <v>38</v>
      </c>
      <c r="M1424" s="29">
        <v>0</v>
      </c>
      <c r="N1424" s="30">
        <v>51</v>
      </c>
      <c r="O1424" s="30">
        <v>29.86</v>
      </c>
      <c r="P1424" s="30">
        <v>1211.3399999999999</v>
      </c>
      <c r="Q1424" s="30">
        <v>45.06</v>
      </c>
      <c r="R1424" s="38">
        <v>0.47649999999999998</v>
      </c>
      <c r="S1424" s="32">
        <v>-0.51083000000000001</v>
      </c>
      <c r="T1424" s="29">
        <v>1.06419</v>
      </c>
      <c r="U1424" s="29">
        <v>-0.97843999999999998</v>
      </c>
      <c r="V1424" s="29">
        <v>0.25490000000000002</v>
      </c>
      <c r="W1424" s="29">
        <v>0.33333000000000002</v>
      </c>
      <c r="X1424" s="30">
        <v>96.38</v>
      </c>
      <c r="Y1424" s="29">
        <v>0.43729000000000001</v>
      </c>
      <c r="Z1424" s="29">
        <v>0.59162999999999999</v>
      </c>
      <c r="AA1424" s="29">
        <v>3.7999999999999999E-2</v>
      </c>
      <c r="AB1424" s="30">
        <v>34</v>
      </c>
      <c r="AC1424" s="29">
        <v>2.9409999999999999E-2</v>
      </c>
      <c r="AD1424" s="30">
        <v>51</v>
      </c>
      <c r="AE1424" s="29">
        <v>0.11765</v>
      </c>
      <c r="AF1424" s="33">
        <v>1.0529999999999999</v>
      </c>
      <c r="AG1424" s="33">
        <v>1.1020000000000001</v>
      </c>
      <c r="AH1424" s="33">
        <v>1.167</v>
      </c>
      <c r="AI1424" s="33">
        <v>1.306</v>
      </c>
      <c r="AJ1424" s="33">
        <v>1.333</v>
      </c>
      <c r="AK1424" s="34">
        <v>1.667</v>
      </c>
      <c r="AL1424" s="29">
        <v>0</v>
      </c>
      <c r="AM1424" s="29">
        <v>0</v>
      </c>
      <c r="AN1424" s="50">
        <v>83851</v>
      </c>
      <c r="AO1424" s="30">
        <v>746.7</v>
      </c>
      <c r="AP1424" s="29">
        <v>0.87700999999999996</v>
      </c>
      <c r="AQ1424" s="29">
        <v>1</v>
      </c>
      <c r="AR1424" s="29">
        <v>0.124</v>
      </c>
      <c r="AS1424" s="54">
        <v>29</v>
      </c>
      <c r="AT1424" s="29">
        <v>9.6769999999999995E-2</v>
      </c>
      <c r="AU1424" s="29">
        <v>0.12384000000000001</v>
      </c>
      <c r="AV1424" s="54">
        <v>32</v>
      </c>
      <c r="AW1424" s="29">
        <v>0</v>
      </c>
    </row>
    <row r="1425" spans="1:49" x14ac:dyDescent="0.2">
      <c r="A1425" s="17" t="str">
        <f t="shared" si="31"/>
        <v>GT-DeepCOVID</v>
      </c>
      <c r="B1425" s="17" t="str">
        <f>IF(AND(OR(NOT(IsForecastDateRestricted),AND(D1425&gt;=StartDate,D1425&lt;=EndDate)),OR(NOT(IsTargetDateRestricted),AND(F1425&gt;=FirstTargetDate,F1425&lt;=EndTargetDate)),
OR(AND(Is1Week,E1425="1 wk ahead inc death"),AND(Is2Week,E1425="2 wk ahead inc death"),AND(Is3Week,E1425="3 wk ahead inc death"),AND(Is4Week,E1425="4 wk ahead inc death")),
OR(NOT(IsActiveModelsOnly),_xlfn.XLOOKUP(C1425,'Model Analyzer'!B$4:B$100,'Model Analyzer'!C$4:C$100))),EvalData!C1425,"NA")</f>
        <v>GT-DeepCOVID</v>
      </c>
      <c r="C1425" s="17" t="s">
        <v>17</v>
      </c>
      <c r="D1425" s="36" t="d">
        <v>2020-09-21</v>
      </c>
      <c r="E1425" s="17" t="s">
        <v>11</v>
      </c>
      <c r="F1425" s="36" t="d">
        <v>2020-09-26</v>
      </c>
      <c r="G1425" s="30">
        <v>-345</v>
      </c>
      <c r="H1425" s="32">
        <v>-6.6000000000000003E-2</v>
      </c>
      <c r="I1425" s="28">
        <v>-6.4310000000000006E-2</v>
      </c>
      <c r="J1425" s="28">
        <v>-6.8729999999999999E-2</v>
      </c>
      <c r="K1425" s="29">
        <v>0.9</v>
      </c>
      <c r="L1425" s="30">
        <v>10</v>
      </c>
      <c r="M1425" s="29">
        <v>0.75675999999999999</v>
      </c>
      <c r="N1425" s="30">
        <v>44</v>
      </c>
      <c r="O1425" s="30">
        <v>15.18</v>
      </c>
      <c r="P1425" s="30">
        <v>538.16</v>
      </c>
      <c r="Q1425" s="30">
        <v>28.05</v>
      </c>
      <c r="R1425" s="38">
        <v>0.2898</v>
      </c>
      <c r="S1425" s="32">
        <v>0</v>
      </c>
      <c r="T1425" s="29">
        <v>0.67166999999999999</v>
      </c>
      <c r="U1425" s="29">
        <v>-4.589E-2</v>
      </c>
      <c r="V1425" s="29">
        <v>0.43181999999999998</v>
      </c>
      <c r="W1425" s="29">
        <v>0.15909000000000001</v>
      </c>
      <c r="X1425" s="30">
        <v>55.24</v>
      </c>
      <c r="Y1425" s="29">
        <v>0.45439000000000002</v>
      </c>
      <c r="Z1425" s="29">
        <v>0.36941000000000002</v>
      </c>
      <c r="AA1425" s="29">
        <v>0.34200000000000003</v>
      </c>
      <c r="AB1425" s="30">
        <v>22</v>
      </c>
      <c r="AC1425" s="29">
        <v>0.38235000000000002</v>
      </c>
      <c r="AD1425" s="30">
        <v>44</v>
      </c>
      <c r="AE1425" s="29">
        <v>0.84091000000000005</v>
      </c>
      <c r="AF1425" s="33">
        <v>1.762</v>
      </c>
      <c r="AG1425" s="33">
        <v>2.4430000000000001</v>
      </c>
      <c r="AH1425" s="33">
        <v>6.7089999999999996</v>
      </c>
      <c r="AI1425" s="33">
        <v>39.72</v>
      </c>
      <c r="AJ1425" s="33">
        <v>14.5</v>
      </c>
      <c r="AK1425" s="34">
        <v>64.900000000000006</v>
      </c>
      <c r="AL1425" s="29">
        <v>9.0910000000000005E-2</v>
      </c>
      <c r="AM1425" s="29">
        <v>0.34090999999999999</v>
      </c>
      <c r="AN1425" s="50">
        <v>15364</v>
      </c>
      <c r="AO1425" s="30">
        <v>135.69999999999999</v>
      </c>
      <c r="AP1425" s="29">
        <v>0.34798000000000001</v>
      </c>
      <c r="AQ1425" s="29">
        <v>0.72648000000000001</v>
      </c>
      <c r="AR1425" s="29">
        <v>0.372</v>
      </c>
      <c r="AS1425" s="54">
        <v>18</v>
      </c>
      <c r="AT1425" s="29">
        <v>0.45161000000000001</v>
      </c>
      <c r="AU1425" s="29">
        <v>0.69913000000000003</v>
      </c>
      <c r="AV1425" s="54">
        <v>17</v>
      </c>
      <c r="AW1425" s="29">
        <v>0.48387000000000002</v>
      </c>
    </row>
    <row r="1426" spans="1:49" x14ac:dyDescent="0.2">
      <c r="A1426" s="17" t="str">
        <f t="shared" si="31"/>
        <v>IHME</v>
      </c>
      <c r="B1426" s="17" t="str">
        <f>IF(AND(OR(NOT(IsForecastDateRestricted),AND(D1426&gt;=StartDate,D1426&lt;=EndDate)),OR(NOT(IsTargetDateRestricted),AND(F1426&gt;=FirstTargetDate,F1426&lt;=EndTargetDate)),
OR(AND(Is1Week,E1426="1 wk ahead inc death"),AND(Is2Week,E1426="2 wk ahead inc death"),AND(Is3Week,E1426="3 wk ahead inc death"),AND(Is4Week,E1426="4 wk ahead inc death")),
OR(NOT(IsActiveModelsOnly),_xlfn.XLOOKUP(C1426,'Model Analyzer'!B$4:B$100,'Model Analyzer'!C$4:C$100))),EvalData!C1426,"NA")</f>
        <v>IHME</v>
      </c>
      <c r="C1426" s="17" t="s">
        <v>18</v>
      </c>
      <c r="D1426" s="36" t="d">
        <v>2020-09-21</v>
      </c>
      <c r="E1426" s="17" t="s">
        <v>11</v>
      </c>
      <c r="F1426" s="36" t="d">
        <v>2020-09-26</v>
      </c>
      <c r="G1426" s="30">
        <v>-1459</v>
      </c>
      <c r="H1426" s="32">
        <v>-0.317</v>
      </c>
      <c r="I1426" s="28">
        <v>-0.27195000000000003</v>
      </c>
      <c r="J1426" s="28">
        <v>-0.37352999999999997</v>
      </c>
      <c r="K1426" s="29">
        <v>0</v>
      </c>
      <c r="L1426" s="30">
        <v>36</v>
      </c>
      <c r="M1426" s="29">
        <v>5.4050000000000001E-2</v>
      </c>
      <c r="N1426" s="30">
        <v>51</v>
      </c>
      <c r="O1426" s="30">
        <v>15.52</v>
      </c>
      <c r="P1426" s="30">
        <v>654.41999999999996</v>
      </c>
      <c r="Q1426" s="30">
        <v>29.51</v>
      </c>
      <c r="R1426" s="38">
        <v>0.28895999999999999</v>
      </c>
      <c r="S1426" s="32">
        <v>-0.26235999999999998</v>
      </c>
      <c r="T1426" s="29">
        <v>0.62336999999999998</v>
      </c>
      <c r="U1426" s="29">
        <v>-0.53371999999999997</v>
      </c>
      <c r="V1426" s="29">
        <v>0.41176000000000001</v>
      </c>
      <c r="W1426" s="29">
        <v>0.19608</v>
      </c>
      <c r="X1426" s="30">
        <v>51.75</v>
      </c>
      <c r="Y1426" s="29">
        <v>0.30375000000000002</v>
      </c>
      <c r="Z1426" s="29">
        <v>0.37711</v>
      </c>
      <c r="AA1426" s="29">
        <v>0.34799999999999998</v>
      </c>
      <c r="AB1426" s="30">
        <v>21</v>
      </c>
      <c r="AC1426" s="29">
        <v>0.41176000000000001</v>
      </c>
      <c r="AD1426" s="30">
        <v>51</v>
      </c>
      <c r="AE1426" s="29">
        <v>0.68627000000000005</v>
      </c>
      <c r="AF1426" s="33">
        <v>2</v>
      </c>
      <c r="AG1426" s="33">
        <v>2.274</v>
      </c>
      <c r="AH1426" s="33">
        <v>2.6539999999999999</v>
      </c>
      <c r="AI1426" s="33">
        <v>3.38</v>
      </c>
      <c r="AJ1426" s="33">
        <v>4</v>
      </c>
      <c r="AK1426" s="34">
        <v>6</v>
      </c>
      <c r="AL1426" s="29">
        <v>9.8040000000000002E-2</v>
      </c>
      <c r="AM1426" s="29">
        <v>0</v>
      </c>
      <c r="AN1426" s="50">
        <v>19846</v>
      </c>
      <c r="AO1426" s="30">
        <v>219.3</v>
      </c>
      <c r="AP1426" s="29">
        <v>0.50544</v>
      </c>
      <c r="AQ1426" s="29">
        <v>1</v>
      </c>
      <c r="AR1426" s="29">
        <v>0.61899999999999999</v>
      </c>
      <c r="AS1426" s="54">
        <v>6</v>
      </c>
      <c r="AT1426" s="29">
        <v>0.83870999999999996</v>
      </c>
      <c r="AU1426" s="29">
        <v>0.72238999999999998</v>
      </c>
      <c r="AV1426" s="54">
        <v>15</v>
      </c>
      <c r="AW1426" s="29">
        <v>0.54839000000000004</v>
      </c>
    </row>
    <row r="1427" spans="1:49" x14ac:dyDescent="0.2">
      <c r="A1427" s="17" t="str">
        <f t="shared" si="31"/>
        <v>ISU</v>
      </c>
      <c r="B1427" s="17" t="str">
        <f>IF(AND(OR(NOT(IsForecastDateRestricted),AND(D1427&gt;=StartDate,D1427&lt;=EndDate)),OR(NOT(IsTargetDateRestricted),AND(F1427&gt;=FirstTargetDate,F1427&lt;=EndTargetDate)),
OR(AND(Is1Week,E1427="1 wk ahead inc death"),AND(Is2Week,E1427="2 wk ahead inc death"),AND(Is3Week,E1427="3 wk ahead inc death"),AND(Is4Week,E1427="4 wk ahead inc death")),
OR(NOT(IsActiveModelsOnly),_xlfn.XLOOKUP(C1427,'Model Analyzer'!B$4:B$100,'Model Analyzer'!C$4:C$100))),EvalData!C1427,"NA")</f>
        <v>ISU</v>
      </c>
      <c r="C1427" s="17" t="s">
        <v>41</v>
      </c>
      <c r="D1427" s="36" t="d">
        <v>2020-09-21</v>
      </c>
      <c r="E1427" s="17" t="s">
        <v>11</v>
      </c>
      <c r="F1427" s="36" t="d">
        <v>2020-09-26</v>
      </c>
      <c r="G1427" s="30">
        <v>1431</v>
      </c>
      <c r="H1427" s="32">
        <v>0.23599999999999999</v>
      </c>
      <c r="I1427" s="28">
        <v>0.26673000000000002</v>
      </c>
      <c r="J1427" s="28">
        <v>0.26673000000000002</v>
      </c>
      <c r="K1427" s="29">
        <v>0.75</v>
      </c>
      <c r="L1427" s="30">
        <v>32</v>
      </c>
      <c r="M1427" s="29">
        <v>0.16216</v>
      </c>
      <c r="N1427" s="30">
        <v>49</v>
      </c>
      <c r="O1427" s="30">
        <v>18.91</v>
      </c>
      <c r="P1427" s="30">
        <v>1402.11</v>
      </c>
      <c r="Q1427" s="30">
        <v>39.82</v>
      </c>
      <c r="R1427" s="38">
        <v>0.37141999999999997</v>
      </c>
      <c r="S1427" s="32">
        <v>0.28304000000000001</v>
      </c>
      <c r="T1427" s="29">
        <v>0.79662999999999995</v>
      </c>
      <c r="U1427" s="29">
        <v>0.53061000000000003</v>
      </c>
      <c r="V1427" s="29">
        <v>0.24490000000000001</v>
      </c>
      <c r="W1427" s="29">
        <v>0.22449</v>
      </c>
      <c r="X1427" s="30">
        <v>63.48</v>
      </c>
      <c r="Y1427" s="29">
        <v>0.74214999999999998</v>
      </c>
      <c r="Z1427" s="29">
        <v>0.44211</v>
      </c>
      <c r="AA1427" s="29">
        <v>0.10100000000000001</v>
      </c>
      <c r="AB1427" s="30">
        <v>31</v>
      </c>
      <c r="AC1427" s="29">
        <v>0.11765</v>
      </c>
      <c r="AD1427" s="30">
        <v>49</v>
      </c>
      <c r="AE1427" s="29">
        <v>0.42857000000000001</v>
      </c>
      <c r="AF1427" s="33">
        <v>1.486</v>
      </c>
      <c r="AG1427" s="33">
        <v>1.556</v>
      </c>
      <c r="AH1427" s="33">
        <v>1.7569999999999999</v>
      </c>
      <c r="AI1427" s="33">
        <v>2.9009999999999998</v>
      </c>
      <c r="AJ1427" s="33">
        <v>2.5630000000000002</v>
      </c>
      <c r="AK1427" s="34">
        <v>4.5599999999999996</v>
      </c>
      <c r="AL1427" s="29">
        <v>6.1219999999999997E-2</v>
      </c>
      <c r="AM1427" s="29">
        <v>4.0820000000000002E-2</v>
      </c>
      <c r="AN1427" s="50">
        <v>35239</v>
      </c>
      <c r="AO1427" s="30">
        <v>505.7</v>
      </c>
      <c r="AP1427" s="29">
        <v>0.64324999999999999</v>
      </c>
      <c r="AQ1427" s="29">
        <v>1</v>
      </c>
      <c r="AR1427" s="29">
        <v>0.33</v>
      </c>
      <c r="AS1427" s="54">
        <v>21</v>
      </c>
      <c r="AT1427" s="29">
        <v>0.35483999999999999</v>
      </c>
      <c r="AU1427" s="29">
        <v>0.43343999999999999</v>
      </c>
      <c r="AV1427" s="54">
        <v>25</v>
      </c>
      <c r="AW1427" s="29">
        <v>0.22581000000000001</v>
      </c>
    </row>
    <row r="1428" spans="1:49" x14ac:dyDescent="0.2">
      <c r="A1428" s="17" t="str">
        <f t="shared" si="31"/>
        <v>JCB</v>
      </c>
      <c r="B1428" s="17" t="str">
        <f>IF(AND(OR(NOT(IsForecastDateRestricted),AND(D1428&gt;=StartDate,D1428&lt;=EndDate)),OR(NOT(IsTargetDateRestricted),AND(F1428&gt;=FirstTargetDate,F1428&lt;=EndTargetDate)),
OR(AND(Is1Week,E1428="1 wk ahead inc death"),AND(Is2Week,E1428="2 wk ahead inc death"),AND(Is3Week,E1428="3 wk ahead inc death"),AND(Is4Week,E1428="4 wk ahead inc death")),
OR(NOT(IsActiveModelsOnly),_xlfn.XLOOKUP(C1428,'Model Analyzer'!B$4:B$100,'Model Analyzer'!C$4:C$100))),EvalData!C1428,"NA")</f>
        <v>JCB</v>
      </c>
      <c r="C1428" s="17" t="s">
        <v>45</v>
      </c>
      <c r="D1428" s="36" t="d">
        <v>2020-09-21</v>
      </c>
      <c r="E1428" s="17" t="s">
        <v>11</v>
      </c>
      <c r="F1428" s="36" t="d">
        <v>2020-09-26</v>
      </c>
      <c r="G1428" s="30">
        <v>-647</v>
      </c>
      <c r="H1428" s="32">
        <v>-0.129</v>
      </c>
      <c r="I1428" s="28">
        <v>-0.1206</v>
      </c>
      <c r="J1428" s="28">
        <v>-0.13713</v>
      </c>
      <c r="K1428" s="29">
        <v>0.75</v>
      </c>
      <c r="L1428" s="30">
        <v>22</v>
      </c>
      <c r="M1428" s="29">
        <v>0.43242999999999998</v>
      </c>
      <c r="N1428" s="30">
        <v>51</v>
      </c>
      <c r="O1428" s="30">
        <v>10.51</v>
      </c>
      <c r="P1428" s="30">
        <v>418.34</v>
      </c>
      <c r="Q1428" s="30">
        <v>21.51</v>
      </c>
      <c r="R1428" s="38">
        <v>0.19938</v>
      </c>
      <c r="S1428" s="32">
        <v>-4.64E-3</v>
      </c>
      <c r="T1428" s="29">
        <v>0.46378999999999998</v>
      </c>
      <c r="U1428" s="29">
        <v>2.409E-2</v>
      </c>
      <c r="V1428" s="29">
        <v>0.50980000000000003</v>
      </c>
      <c r="W1428" s="29">
        <v>0.11765</v>
      </c>
      <c r="X1428" s="30">
        <v>48.15</v>
      </c>
      <c r="Y1428" s="29">
        <v>0.36908000000000002</v>
      </c>
      <c r="Z1428" s="29">
        <v>0.30553000000000002</v>
      </c>
      <c r="AA1428" s="29">
        <v>0.78400000000000003</v>
      </c>
      <c r="AB1428" s="30">
        <v>1</v>
      </c>
      <c r="AC1428" s="29">
        <v>1</v>
      </c>
    </row>
    <row r="1429" spans="1:49" x14ac:dyDescent="0.2">
      <c r="A1429" s="17" t="str">
        <f t="shared" si="31"/>
        <v>JHU-APL</v>
      </c>
      <c r="B1429" s="17" t="str">
        <f>IF(AND(OR(NOT(IsForecastDateRestricted),AND(D1429&gt;=StartDate,D1429&lt;=EndDate)),OR(NOT(IsTargetDateRestricted),AND(F1429&gt;=FirstTargetDate,F1429&lt;=EndTargetDate)),
OR(AND(Is1Week,E1429="1 wk ahead inc death"),AND(Is2Week,E1429="2 wk ahead inc death"),AND(Is3Week,E1429="3 wk ahead inc death"),AND(Is4Week,E1429="4 wk ahead inc death")),
OR(NOT(IsActiveModelsOnly),_xlfn.XLOOKUP(C1429,'Model Analyzer'!B$4:B$100,'Model Analyzer'!C$4:C$100))),EvalData!C1429,"NA")</f>
        <v>JHU-APL</v>
      </c>
      <c r="C1429" s="17" t="s">
        <v>52</v>
      </c>
      <c r="D1429" s="36" t="d">
        <v>2020-09-21</v>
      </c>
      <c r="E1429" s="17" t="s">
        <v>11</v>
      </c>
      <c r="F1429" s="36" t="d">
        <v>2020-09-26</v>
      </c>
      <c r="G1429" s="30">
        <v>-714</v>
      </c>
      <c r="H1429" s="32">
        <v>-0.14299999999999999</v>
      </c>
      <c r="I1429" s="28">
        <v>-0.13308</v>
      </c>
      <c r="J1429" s="28">
        <v>-0.15351999999999999</v>
      </c>
      <c r="K1429" s="29">
        <v>0.75</v>
      </c>
      <c r="L1429" s="30">
        <v>24</v>
      </c>
      <c r="M1429" s="29">
        <v>0.37837999999999999</v>
      </c>
      <c r="N1429" s="30">
        <v>51</v>
      </c>
      <c r="O1429" s="30">
        <v>28.35</v>
      </c>
      <c r="P1429" s="30">
        <v>2114.69</v>
      </c>
      <c r="Q1429" s="30">
        <v>47.25</v>
      </c>
      <c r="R1429" s="38">
        <v>0.41771999999999998</v>
      </c>
      <c r="S1429" s="32">
        <v>-3.3340000000000002E-2</v>
      </c>
      <c r="T1429" s="29">
        <v>1.0430200000000001</v>
      </c>
      <c r="U1429" s="29">
        <v>0.40699000000000002</v>
      </c>
      <c r="V1429" s="29">
        <v>0.29411999999999999</v>
      </c>
      <c r="W1429" s="29">
        <v>0.25490000000000002</v>
      </c>
      <c r="X1429" s="30">
        <v>95.44</v>
      </c>
      <c r="Y1429" s="29">
        <v>0.91144999999999998</v>
      </c>
      <c r="Z1429" s="29">
        <v>0.55127999999999999</v>
      </c>
      <c r="AA1429" s="29">
        <v>0.16800000000000001</v>
      </c>
      <c r="AB1429" s="30">
        <v>29</v>
      </c>
      <c r="AC1429" s="29">
        <v>0.17646999999999999</v>
      </c>
      <c r="AD1429" s="30">
        <v>51</v>
      </c>
      <c r="AE1429" s="29">
        <v>0.35293999999999998</v>
      </c>
      <c r="AF1429" s="33">
        <v>1.4510000000000001</v>
      </c>
      <c r="AG1429" s="33">
        <v>1.5669999999999999</v>
      </c>
      <c r="AH1429" s="33">
        <v>1.6240000000000001</v>
      </c>
      <c r="AI1429" s="33">
        <v>1.694</v>
      </c>
      <c r="AJ1429" s="33">
        <v>1.706</v>
      </c>
      <c r="AK1429" s="34">
        <v>1.786</v>
      </c>
      <c r="AL1429" s="29">
        <v>0</v>
      </c>
      <c r="AM1429" s="29">
        <v>0</v>
      </c>
      <c r="AN1429" s="50">
        <v>61670</v>
      </c>
      <c r="AO1429" s="30">
        <v>1202.3</v>
      </c>
      <c r="AP1429" s="29">
        <v>0.75270000000000004</v>
      </c>
      <c r="AQ1429" s="29">
        <v>1</v>
      </c>
      <c r="AR1429" s="29">
        <v>0.372</v>
      </c>
      <c r="AS1429" s="54">
        <v>18</v>
      </c>
      <c r="AT1429" s="29">
        <v>0.45161000000000001</v>
      </c>
      <c r="AU1429" s="29">
        <v>0.37152000000000002</v>
      </c>
      <c r="AV1429" s="54">
        <v>28</v>
      </c>
      <c r="AW1429" s="29">
        <v>0.12903000000000001</v>
      </c>
    </row>
    <row r="1430" spans="1:49" x14ac:dyDescent="0.2">
      <c r="A1430" s="17" t="str">
        <f t="shared" si="31"/>
        <v>JHU-IDD</v>
      </c>
      <c r="B1430" s="17" t="str">
        <f>IF(AND(OR(NOT(IsForecastDateRestricted),AND(D1430&gt;=StartDate,D1430&lt;=EndDate)),OR(NOT(IsTargetDateRestricted),AND(F1430&gt;=FirstTargetDate,F1430&lt;=EndTargetDate)),
OR(AND(Is1Week,E1430="1 wk ahead inc death"),AND(Is2Week,E1430="2 wk ahead inc death"),AND(Is3Week,E1430="3 wk ahead inc death"),AND(Is4Week,E1430="4 wk ahead inc death")),
OR(NOT(IsActiveModelsOnly),_xlfn.XLOOKUP(C1430,'Model Analyzer'!B$4:B$100,'Model Analyzer'!C$4:C$100))),EvalData!C1430,"NA")</f>
        <v>JHU-IDD</v>
      </c>
      <c r="C1430" s="17" t="s">
        <v>53</v>
      </c>
      <c r="D1430" s="36" t="d">
        <v>2020-09-21</v>
      </c>
      <c r="E1430" s="17" t="s">
        <v>11</v>
      </c>
      <c r="F1430" s="36" t="d">
        <v>2020-09-26</v>
      </c>
      <c r="G1430" s="30">
        <v>-16</v>
      </c>
      <c r="H1430" s="32">
        <v>-3.0000000000000001E-3</v>
      </c>
      <c r="I1430" s="28">
        <v>-2.98E-3</v>
      </c>
      <c r="J1430" s="28">
        <v>-2.99E-3</v>
      </c>
      <c r="K1430" s="29">
        <v>1</v>
      </c>
      <c r="L1430" s="30">
        <v>2</v>
      </c>
      <c r="M1430" s="29">
        <v>0.97297</v>
      </c>
      <c r="N1430" s="30">
        <v>51</v>
      </c>
      <c r="O1430" s="30">
        <v>23.64</v>
      </c>
      <c r="P1430" s="30">
        <v>760.97</v>
      </c>
      <c r="Q1430" s="30">
        <v>24.69</v>
      </c>
      <c r="R1430" s="38">
        <v>0.3029</v>
      </c>
      <c r="S1430" s="32">
        <v>0.1226</v>
      </c>
      <c r="T1430" s="29">
        <v>0.88507999999999998</v>
      </c>
      <c r="U1430" s="29">
        <v>0.56108999999999998</v>
      </c>
      <c r="V1430" s="29">
        <v>0.35293999999999998</v>
      </c>
      <c r="W1430" s="29">
        <v>0.21568999999999999</v>
      </c>
      <c r="X1430" s="30">
        <v>36.090000000000003</v>
      </c>
      <c r="Y1430" s="29">
        <v>0.83784000000000003</v>
      </c>
      <c r="Z1430" s="29">
        <v>0.46364</v>
      </c>
      <c r="AA1430" s="29">
        <v>0.254</v>
      </c>
      <c r="AB1430" s="30">
        <v>25</v>
      </c>
      <c r="AC1430" s="29">
        <v>0.29411999999999999</v>
      </c>
      <c r="AD1430" s="30">
        <v>51</v>
      </c>
      <c r="AE1430" s="29">
        <v>0.94118000000000002</v>
      </c>
      <c r="AF1430" s="33">
        <v>2.4670000000000001</v>
      </c>
      <c r="AG1430" s="33">
        <v>3.851</v>
      </c>
      <c r="AH1430" s="33">
        <v>7</v>
      </c>
      <c r="AI1430" s="33">
        <v>29.145</v>
      </c>
      <c r="AJ1430" s="33">
        <v>16.917000000000002</v>
      </c>
      <c r="AK1430" s="34">
        <v>62</v>
      </c>
      <c r="AL1430" s="29">
        <v>0.29411999999999999</v>
      </c>
      <c r="AM1430" s="29">
        <v>0.37254999999999999</v>
      </c>
      <c r="AN1430" s="50">
        <v>9025</v>
      </c>
      <c r="AO1430" s="30">
        <v>264.10000000000002</v>
      </c>
      <c r="AP1430" s="29">
        <v>0.27466000000000002</v>
      </c>
      <c r="AQ1430" s="29">
        <v>0.57340999999999998</v>
      </c>
      <c r="AR1430" s="29">
        <v>0.28899999999999998</v>
      </c>
      <c r="AS1430" s="54">
        <v>23</v>
      </c>
      <c r="AT1430" s="29">
        <v>0.29032000000000002</v>
      </c>
      <c r="AU1430" s="29">
        <v>0.80872999999999995</v>
      </c>
      <c r="AV1430" s="54">
        <v>11</v>
      </c>
      <c r="AW1430" s="29">
        <v>0.67742000000000002</v>
      </c>
    </row>
    <row r="1431" spans="1:49" x14ac:dyDescent="0.2">
      <c r="A1431" s="17" t="str">
        <f t="shared" si="31"/>
        <v>Karlen</v>
      </c>
      <c r="B1431" s="17" t="str">
        <f>IF(AND(OR(NOT(IsForecastDateRestricted),AND(D1431&gt;=StartDate,D1431&lt;=EndDate)),OR(NOT(IsTargetDateRestricted),AND(F1431&gt;=FirstTargetDate,F1431&lt;=EndTargetDate)),
OR(AND(Is1Week,E1431="1 wk ahead inc death"),AND(Is2Week,E1431="2 wk ahead inc death"),AND(Is3Week,E1431="3 wk ahead inc death"),AND(Is4Week,E1431="4 wk ahead inc death")),
OR(NOT(IsActiveModelsOnly),_xlfn.XLOOKUP(C1431,'Model Analyzer'!B$4:B$100,'Model Analyzer'!C$4:C$100))),EvalData!C1431,"NA")</f>
        <v>Karlen</v>
      </c>
      <c r="C1431" s="17" t="s">
        <v>46</v>
      </c>
      <c r="D1431" s="36" t="d">
        <v>2020-09-21</v>
      </c>
      <c r="E1431" s="17" t="s">
        <v>11</v>
      </c>
      <c r="F1431" s="36" t="d">
        <v>2020-09-26</v>
      </c>
      <c r="G1431" s="30">
        <v>-591</v>
      </c>
      <c r="H1431" s="32">
        <v>-0.11700000000000001</v>
      </c>
      <c r="I1431" s="28">
        <v>-0.11015999999999999</v>
      </c>
      <c r="J1431" s="28">
        <v>-0.12379999999999999</v>
      </c>
      <c r="K1431" s="29">
        <v>0.75</v>
      </c>
      <c r="L1431" s="30">
        <v>20</v>
      </c>
      <c r="M1431" s="29">
        <v>0.48648999999999998</v>
      </c>
      <c r="N1431" s="30">
        <v>51</v>
      </c>
      <c r="O1431" s="30">
        <v>9.4600000000000009</v>
      </c>
      <c r="P1431" s="30">
        <v>387.13</v>
      </c>
      <c r="Q1431" s="30">
        <v>20.57</v>
      </c>
      <c r="R1431" s="38">
        <v>0.20121</v>
      </c>
      <c r="S1431" s="32">
        <v>-2.7400000000000001E-2</v>
      </c>
      <c r="T1431" s="29">
        <v>0.42574000000000001</v>
      </c>
      <c r="U1431" s="29">
        <v>-1.4999999999999999E-2</v>
      </c>
      <c r="V1431" s="29">
        <v>0.56862999999999997</v>
      </c>
      <c r="W1431" s="29">
        <v>0.13725000000000001</v>
      </c>
      <c r="X1431" s="30">
        <v>46.31</v>
      </c>
      <c r="Y1431" s="29">
        <v>0.32634000000000002</v>
      </c>
      <c r="Z1431" s="29">
        <v>0.28472999999999998</v>
      </c>
      <c r="AA1431" s="29">
        <v>0.77300000000000002</v>
      </c>
      <c r="AB1431" s="30">
        <v>2</v>
      </c>
      <c r="AC1431" s="29">
        <v>0.97058999999999995</v>
      </c>
      <c r="AD1431" s="30">
        <v>51</v>
      </c>
      <c r="AE1431" s="29">
        <v>0.98038999999999998</v>
      </c>
      <c r="AF1431" s="33">
        <v>2.2709999999999999</v>
      </c>
      <c r="AG1431" s="33">
        <v>2.8159999999999998</v>
      </c>
      <c r="AH1431" s="33">
        <v>4.4829999999999997</v>
      </c>
      <c r="AI1431" s="33">
        <v>10.271000000000001</v>
      </c>
      <c r="AJ1431" s="33">
        <v>9.3330000000000002</v>
      </c>
      <c r="AK1431" s="34">
        <v>24</v>
      </c>
      <c r="AL1431" s="29">
        <v>0.23529</v>
      </c>
      <c r="AM1431" s="29">
        <v>0.23529</v>
      </c>
      <c r="AN1431" s="50">
        <v>9938</v>
      </c>
      <c r="AO1431" s="30">
        <v>135.19999999999999</v>
      </c>
      <c r="AP1431" s="29">
        <v>0.36307</v>
      </c>
      <c r="AQ1431" s="29">
        <v>0.75797000000000003</v>
      </c>
      <c r="AR1431" s="29">
        <v>0.53700000000000003</v>
      </c>
      <c r="AS1431" s="54">
        <v>10</v>
      </c>
      <c r="AT1431" s="29">
        <v>0.70967999999999998</v>
      </c>
      <c r="AU1431" s="29">
        <v>0.94142000000000003</v>
      </c>
      <c r="AV1431" s="54">
        <v>4</v>
      </c>
      <c r="AW1431" s="29">
        <v>0.90322999999999998</v>
      </c>
    </row>
    <row r="1432" spans="1:49" x14ac:dyDescent="0.2">
      <c r="A1432" s="17" t="str">
        <f t="shared" si="31"/>
        <v>LANL</v>
      </c>
      <c r="B1432" s="17" t="str">
        <f>IF(AND(OR(NOT(IsForecastDateRestricted),AND(D1432&gt;=StartDate,D1432&lt;=EndDate)),OR(NOT(IsTargetDateRestricted),AND(F1432&gt;=FirstTargetDate,F1432&lt;=EndTargetDate)),
OR(AND(Is1Week,E1432="1 wk ahead inc death"),AND(Is2Week,E1432="2 wk ahead inc death"),AND(Is3Week,E1432="3 wk ahead inc death"),AND(Is4Week,E1432="4 wk ahead inc death")),
OR(NOT(IsActiveModelsOnly),_xlfn.XLOOKUP(C1432,'Model Analyzer'!B$4:B$100,'Model Analyzer'!C$4:C$100))),EvalData!C1432,"NA")</f>
        <v>LANL</v>
      </c>
      <c r="C1432" s="17" t="s">
        <v>20</v>
      </c>
      <c r="D1432" s="36" t="d">
        <v>2020-09-21</v>
      </c>
      <c r="E1432" s="17" t="s">
        <v>11</v>
      </c>
      <c r="F1432" s="36" t="d">
        <v>2020-09-26</v>
      </c>
      <c r="G1432" s="30">
        <v>-1079</v>
      </c>
      <c r="H1432" s="32">
        <v>-0.22500000000000001</v>
      </c>
      <c r="I1432" s="28">
        <v>-0.20111999999999999</v>
      </c>
      <c r="J1432" s="28">
        <v>-0.25174999999999997</v>
      </c>
      <c r="K1432" s="29">
        <v>0.75</v>
      </c>
      <c r="L1432" s="30">
        <v>31</v>
      </c>
      <c r="M1432" s="29">
        <v>0.18919</v>
      </c>
      <c r="N1432" s="30">
        <v>51</v>
      </c>
      <c r="O1432" s="30">
        <v>22.33</v>
      </c>
      <c r="P1432" s="30">
        <v>589.03</v>
      </c>
      <c r="Q1432" s="30">
        <v>26.18</v>
      </c>
      <c r="R1432" s="38">
        <v>0.31218000000000001</v>
      </c>
      <c r="S1432" s="32">
        <v>-0.15415000000000001</v>
      </c>
      <c r="T1432" s="29">
        <v>0.81430999999999998</v>
      </c>
      <c r="U1432" s="29">
        <v>-0.43342999999999998</v>
      </c>
      <c r="V1432" s="29">
        <v>0.43136999999999998</v>
      </c>
      <c r="W1432" s="29">
        <v>0.23529</v>
      </c>
      <c r="X1432" s="30">
        <v>46.73</v>
      </c>
      <c r="Y1432" s="29">
        <v>0.41610999999999998</v>
      </c>
      <c r="Z1432" s="29">
        <v>0.42634</v>
      </c>
      <c r="AA1432" s="29">
        <v>0.26100000000000001</v>
      </c>
      <c r="AB1432" s="30">
        <v>23</v>
      </c>
      <c r="AC1432" s="29">
        <v>0.35293999999999998</v>
      </c>
      <c r="AD1432" s="30">
        <v>51</v>
      </c>
      <c r="AE1432" s="29">
        <v>0.96077999999999997</v>
      </c>
      <c r="AF1432" s="33">
        <v>4.633</v>
      </c>
      <c r="AG1432" s="33">
        <v>5.5670000000000002</v>
      </c>
      <c r="AH1432" s="33">
        <v>9.2219999999999995</v>
      </c>
      <c r="AI1432" s="33">
        <v>14.664999999999999</v>
      </c>
      <c r="AJ1432" s="33">
        <v>18.8</v>
      </c>
      <c r="AK1432" s="34">
        <v>34</v>
      </c>
      <c r="AL1432" s="29">
        <v>0.43136999999999998</v>
      </c>
      <c r="AM1432" s="29">
        <v>0.43136999999999998</v>
      </c>
      <c r="AN1432" s="50">
        <v>13054</v>
      </c>
      <c r="AO1432" s="30">
        <v>186.6</v>
      </c>
      <c r="AP1432" s="29">
        <v>0.19980000000000001</v>
      </c>
      <c r="AQ1432" s="29">
        <v>0.41710999999999998</v>
      </c>
      <c r="AR1432" s="29">
        <v>0.10299999999999999</v>
      </c>
      <c r="AS1432" s="54">
        <v>30</v>
      </c>
      <c r="AT1432" s="29">
        <v>6.4519999999999994E-2</v>
      </c>
      <c r="AU1432" s="29">
        <v>0.66024000000000005</v>
      </c>
      <c r="AV1432" s="54">
        <v>19</v>
      </c>
      <c r="AW1432" s="29">
        <v>0.41935</v>
      </c>
    </row>
    <row r="1433" spans="1:49" x14ac:dyDescent="0.2">
      <c r="A1433" s="17" t="str">
        <f t="shared" si="31"/>
        <v>LNQ</v>
      </c>
      <c r="B1433" s="17" t="str">
        <f>IF(AND(OR(NOT(IsForecastDateRestricted),AND(D1433&gt;=StartDate,D1433&lt;=EndDate)),OR(NOT(IsTargetDateRestricted),AND(F1433&gt;=FirstTargetDate,F1433&lt;=EndTargetDate)),
OR(AND(Is1Week,E1433="1 wk ahead inc death"),AND(Is2Week,E1433="2 wk ahead inc death"),AND(Is3Week,E1433="3 wk ahead inc death"),AND(Is4Week,E1433="4 wk ahead inc death")),
OR(NOT(IsActiveModelsOnly),_xlfn.XLOOKUP(C1433,'Model Analyzer'!B$4:B$100,'Model Analyzer'!C$4:C$100))),EvalData!C1433,"NA")</f>
        <v>LNQ</v>
      </c>
      <c r="C1433" s="17" t="s">
        <v>47</v>
      </c>
      <c r="D1433" s="36" t="d">
        <v>2020-09-21</v>
      </c>
      <c r="E1433" s="17" t="s">
        <v>11</v>
      </c>
      <c r="F1433" s="36" t="d">
        <v>2020-09-26</v>
      </c>
      <c r="G1433" s="30">
        <v>-252</v>
      </c>
      <c r="H1433" s="32">
        <v>-4.8000000000000001E-2</v>
      </c>
      <c r="I1433" s="28">
        <v>-4.6969999999999998E-2</v>
      </c>
      <c r="J1433" s="28">
        <v>-4.929E-2</v>
      </c>
      <c r="K1433" s="29">
        <v>1</v>
      </c>
      <c r="L1433" s="30">
        <v>6</v>
      </c>
      <c r="M1433" s="29">
        <v>0.86485999999999996</v>
      </c>
      <c r="N1433" s="30">
        <v>51</v>
      </c>
      <c r="O1433" s="30">
        <v>17.09</v>
      </c>
      <c r="P1433" s="30">
        <v>396.13</v>
      </c>
      <c r="Q1433" s="30">
        <v>20.39</v>
      </c>
      <c r="R1433" s="38">
        <v>0.24238000000000001</v>
      </c>
      <c r="S1433" s="32">
        <v>-0.14260999999999999</v>
      </c>
      <c r="T1433" s="29">
        <v>0.39651999999999998</v>
      </c>
      <c r="U1433" s="29">
        <v>-0.29627999999999999</v>
      </c>
      <c r="V1433" s="29">
        <v>0.54901999999999995</v>
      </c>
      <c r="W1433" s="29">
        <v>0.11765</v>
      </c>
      <c r="X1433" s="30">
        <v>40.98</v>
      </c>
      <c r="Y1433" s="29">
        <v>0.27132000000000001</v>
      </c>
      <c r="Z1433" s="29">
        <v>0.36895</v>
      </c>
      <c r="AA1433" s="29">
        <v>0.54300000000000004</v>
      </c>
      <c r="AB1433" s="30">
        <v>14</v>
      </c>
      <c r="AC1433" s="29">
        <v>0.61765000000000003</v>
      </c>
      <c r="AD1433" s="30">
        <v>51</v>
      </c>
      <c r="AE1433" s="29">
        <v>0.98038999999999998</v>
      </c>
      <c r="AF1433" s="33">
        <v>6.8890000000000002</v>
      </c>
      <c r="AG1433" s="33">
        <v>11.879</v>
      </c>
      <c r="AH1433" s="33">
        <v>26</v>
      </c>
      <c r="AI1433" s="33">
        <v>38.326999999999998</v>
      </c>
      <c r="AJ1433" s="33">
        <v>48.167000000000002</v>
      </c>
      <c r="AK1433" s="34">
        <v>108</v>
      </c>
      <c r="AL1433" s="29">
        <v>0.19608</v>
      </c>
      <c r="AM1433" s="29">
        <v>0.78430999999999995</v>
      </c>
      <c r="AN1433" s="50">
        <v>11140</v>
      </c>
      <c r="AO1433" s="30">
        <v>209.5</v>
      </c>
      <c r="AP1433" s="29">
        <v>0.10341</v>
      </c>
      <c r="AQ1433" s="29">
        <v>0.21587999999999999</v>
      </c>
      <c r="AR1433" s="29">
        <v>0</v>
      </c>
      <c r="AS1433" s="54">
        <v>31</v>
      </c>
      <c r="AT1433" s="29">
        <v>3.2259999999999997E-2</v>
      </c>
      <c r="AU1433" s="29">
        <v>0.38516</v>
      </c>
      <c r="AV1433" s="54">
        <v>27</v>
      </c>
      <c r="AW1433" s="29">
        <v>0.16128999999999999</v>
      </c>
    </row>
    <row r="1434" spans="1:49" x14ac:dyDescent="0.2">
      <c r="A1434" s="17" t="str">
        <f t="shared" si="31"/>
        <v>LSHTM</v>
      </c>
      <c r="B1434" s="17" t="str">
        <f>IF(AND(OR(NOT(IsForecastDateRestricted),AND(D1434&gt;=StartDate,D1434&lt;=EndDate)),OR(NOT(IsTargetDateRestricted),AND(F1434&gt;=FirstTargetDate,F1434&lt;=EndTargetDate)),
OR(AND(Is1Week,E1434="1 wk ahead inc death"),AND(Is2Week,E1434="2 wk ahead inc death"),AND(Is3Week,E1434="3 wk ahead inc death"),AND(Is4Week,E1434="4 wk ahead inc death")),
OR(NOT(IsActiveModelsOnly),_xlfn.XLOOKUP(C1434,'Model Analyzer'!B$4:B$100,'Model Analyzer'!C$4:C$100))),EvalData!C1434,"NA")</f>
        <v>LSHTM</v>
      </c>
      <c r="C1434" s="17" t="s">
        <v>21</v>
      </c>
      <c r="D1434" s="36" t="d">
        <v>2020-09-21</v>
      </c>
      <c r="E1434" s="17" t="s">
        <v>11</v>
      </c>
      <c r="F1434" s="36" t="d">
        <v>2020-09-26</v>
      </c>
      <c r="G1434" s="30">
        <v>-895</v>
      </c>
      <c r="H1434" s="32">
        <v>-0.183</v>
      </c>
      <c r="I1434" s="28">
        <v>-0.16682</v>
      </c>
      <c r="J1434" s="28">
        <v>-0.20022000000000001</v>
      </c>
      <c r="K1434" s="29">
        <v>0.75</v>
      </c>
      <c r="L1434" s="30">
        <v>29</v>
      </c>
      <c r="M1434" s="29">
        <v>0.24324000000000001</v>
      </c>
      <c r="N1434" s="30">
        <v>44</v>
      </c>
      <c r="O1434" s="30">
        <v>8.64</v>
      </c>
      <c r="P1434" s="30">
        <v>389.06</v>
      </c>
      <c r="Q1434" s="30">
        <v>21.73</v>
      </c>
      <c r="R1434" s="38">
        <v>0.18165999999999999</v>
      </c>
      <c r="S1434" s="32">
        <v>-3.2379999999999999E-2</v>
      </c>
      <c r="T1434" s="29">
        <v>0.44203999999999999</v>
      </c>
      <c r="U1434" s="29">
        <v>-5.0639999999999998E-2</v>
      </c>
      <c r="V1434" s="29">
        <v>0.52273000000000003</v>
      </c>
      <c r="W1434" s="29">
        <v>6.8180000000000004E-2</v>
      </c>
      <c r="X1434" s="30">
        <v>42.03</v>
      </c>
      <c r="Y1434" s="29">
        <v>0.32819999999999999</v>
      </c>
      <c r="Z1434" s="29">
        <v>0.28277999999999998</v>
      </c>
      <c r="AA1434" s="29">
        <v>0.66700000000000004</v>
      </c>
      <c r="AB1434" s="30">
        <v>10</v>
      </c>
      <c r="AC1434" s="29">
        <v>0.73529</v>
      </c>
      <c r="AD1434" s="30">
        <v>44</v>
      </c>
      <c r="AE1434" s="29">
        <v>0.95455000000000001</v>
      </c>
      <c r="AF1434" s="33">
        <v>2.573</v>
      </c>
      <c r="AG1434" s="33">
        <v>3.5219999999999998</v>
      </c>
      <c r="AH1434" s="33">
        <v>5.08</v>
      </c>
      <c r="AI1434" s="33">
        <v>7.4409999999999998</v>
      </c>
      <c r="AJ1434" s="33">
        <v>8.1590000000000007</v>
      </c>
      <c r="AK1434" s="34">
        <v>15.4</v>
      </c>
      <c r="AL1434" s="29">
        <v>0.31818000000000002</v>
      </c>
      <c r="AM1434" s="29">
        <v>0.18182000000000001</v>
      </c>
      <c r="AN1434" s="50">
        <v>9195</v>
      </c>
      <c r="AO1434" s="30">
        <v>92.1</v>
      </c>
      <c r="AP1434" s="29">
        <v>0.34061000000000002</v>
      </c>
      <c r="AQ1434" s="29">
        <v>0.71109999999999995</v>
      </c>
      <c r="AR1434" s="29">
        <v>0.41299999999999998</v>
      </c>
      <c r="AS1434" s="54">
        <v>14</v>
      </c>
      <c r="AT1434" s="29">
        <v>0.58065</v>
      </c>
      <c r="AU1434" s="29">
        <v>0.79074</v>
      </c>
      <c r="AV1434" s="54">
        <v>13</v>
      </c>
      <c r="AW1434" s="29">
        <v>0.6129</v>
      </c>
    </row>
    <row r="1435" spans="1:49" x14ac:dyDescent="0.2">
      <c r="A1435" s="17" t="str">
        <f t="shared" si="31"/>
        <v>MIT-CovAlliance</v>
      </c>
      <c r="B1435" s="17" t="str">
        <f>IF(AND(OR(NOT(IsForecastDateRestricted),AND(D1435&gt;=StartDate,D1435&lt;=EndDate)),OR(NOT(IsTargetDateRestricted),AND(F1435&gt;=FirstTargetDate,F1435&lt;=EndTargetDate)),
OR(AND(Is1Week,E1435="1 wk ahead inc death"),AND(Is2Week,E1435="2 wk ahead inc death"),AND(Is3Week,E1435="3 wk ahead inc death"),AND(Is4Week,E1435="4 wk ahead inc death")),
OR(NOT(IsActiveModelsOnly),_xlfn.XLOOKUP(C1435,'Model Analyzer'!B$4:B$100,'Model Analyzer'!C$4:C$100))),EvalData!C1435,"NA")</f>
        <v>MIT-CovAlliance</v>
      </c>
      <c r="C1435" s="17" t="s">
        <v>22</v>
      </c>
      <c r="D1435" s="36" t="d">
        <v>2020-09-21</v>
      </c>
      <c r="E1435" s="17" t="s">
        <v>11</v>
      </c>
      <c r="F1435" s="36" t="d">
        <v>2020-09-26</v>
      </c>
      <c r="G1435" s="30">
        <v>975</v>
      </c>
      <c r="H1435" s="32">
        <v>0.16700000000000001</v>
      </c>
      <c r="I1435" s="28">
        <v>0.18173</v>
      </c>
      <c r="J1435" s="28">
        <v>0.18173</v>
      </c>
      <c r="K1435" s="29">
        <v>0.75</v>
      </c>
      <c r="L1435" s="30">
        <v>26</v>
      </c>
      <c r="M1435" s="29">
        <v>0.32432</v>
      </c>
      <c r="N1435" s="30">
        <v>51</v>
      </c>
      <c r="O1435" s="30">
        <v>24.41</v>
      </c>
      <c r="P1435" s="30">
        <v>1697.47</v>
      </c>
      <c r="Q1435" s="30">
        <v>44.1</v>
      </c>
      <c r="R1435" s="38">
        <v>0.40900999999999998</v>
      </c>
      <c r="S1435" s="32">
        <v>0.10789</v>
      </c>
      <c r="T1435" s="29">
        <v>0.93994</v>
      </c>
      <c r="U1435" s="29">
        <v>0.45012999999999997</v>
      </c>
      <c r="V1435" s="29">
        <v>0.27450999999999998</v>
      </c>
      <c r="W1435" s="29">
        <v>0.21568999999999999</v>
      </c>
      <c r="X1435" s="30">
        <v>98.21</v>
      </c>
      <c r="Y1435" s="29">
        <v>0.84919</v>
      </c>
      <c r="Z1435" s="29">
        <v>0.51727999999999996</v>
      </c>
      <c r="AA1435" s="29">
        <v>0.13200000000000001</v>
      </c>
      <c r="AB1435" s="30">
        <v>30</v>
      </c>
      <c r="AC1435" s="29">
        <v>0.14706</v>
      </c>
      <c r="AD1435" s="30">
        <v>51</v>
      </c>
      <c r="AE1435" s="29">
        <v>0.96077999999999997</v>
      </c>
      <c r="AF1435" s="33">
        <v>11.615</v>
      </c>
      <c r="AG1435" s="33">
        <v>11.705</v>
      </c>
      <c r="AH1435" s="33">
        <v>11.952</v>
      </c>
      <c r="AI1435" s="33">
        <v>13.272</v>
      </c>
      <c r="AJ1435" s="33">
        <v>13.071</v>
      </c>
      <c r="AK1435" s="34">
        <v>18.286000000000001</v>
      </c>
      <c r="AL1435" s="29">
        <v>1.9609999999999999E-2</v>
      </c>
      <c r="AM1435" s="29">
        <v>0.94118000000000002</v>
      </c>
      <c r="AN1435" s="50">
        <v>19800</v>
      </c>
      <c r="AO1435" s="30">
        <v>307</v>
      </c>
      <c r="AP1435" s="29">
        <v>0.14535000000000001</v>
      </c>
      <c r="AQ1435" s="29">
        <v>0.30345</v>
      </c>
      <c r="AR1435" s="29">
        <v>0</v>
      </c>
      <c r="AS1435" s="54">
        <v>31</v>
      </c>
      <c r="AT1435" s="29">
        <v>3.2259999999999997E-2</v>
      </c>
      <c r="AU1435" s="29">
        <v>0.51482000000000006</v>
      </c>
      <c r="AV1435" s="54">
        <v>24</v>
      </c>
      <c r="AW1435" s="29">
        <v>0.25806000000000001</v>
      </c>
    </row>
    <row r="1436" spans="1:49" x14ac:dyDescent="0.2">
      <c r="A1436" s="17" t="str">
        <f t="shared" si="31"/>
        <v>MIT-LCP</v>
      </c>
      <c r="B1436" s="17" t="str">
        <f>IF(AND(OR(NOT(IsForecastDateRestricted),AND(D1436&gt;=StartDate,D1436&lt;=EndDate)),OR(NOT(IsTargetDateRestricted),AND(F1436&gt;=FirstTargetDate,F1436&lt;=EndTargetDate)),
OR(AND(Is1Week,E1436="1 wk ahead inc death"),AND(Is2Week,E1436="2 wk ahead inc death"),AND(Is3Week,E1436="3 wk ahead inc death"),AND(Is4Week,E1436="4 wk ahead inc death")),
OR(NOT(IsActiveModelsOnly),_xlfn.XLOOKUP(C1436,'Model Analyzer'!B$4:B$100,'Model Analyzer'!C$4:C$100))),EvalData!C1436,"NA")</f>
        <v>MIT-LCP</v>
      </c>
      <c r="C1436" s="17" t="s">
        <v>55</v>
      </c>
      <c r="D1436" s="36" t="d">
        <v>2020-09-21</v>
      </c>
      <c r="E1436" s="17" t="s">
        <v>11</v>
      </c>
      <c r="F1436" s="36" t="d">
        <v>2020-09-26</v>
      </c>
      <c r="G1436" s="30">
        <v>-532</v>
      </c>
      <c r="H1436" s="32">
        <v>-0.104</v>
      </c>
      <c r="I1436" s="28">
        <v>-9.9159999999999998E-2</v>
      </c>
      <c r="J1436" s="28">
        <v>-0.11008</v>
      </c>
      <c r="K1436" s="29">
        <v>0.75</v>
      </c>
      <c r="L1436" s="30">
        <v>18</v>
      </c>
      <c r="M1436" s="29">
        <v>0.54054000000000002</v>
      </c>
      <c r="N1436" s="30">
        <v>51</v>
      </c>
      <c r="O1436" s="30">
        <v>38.380000000000003</v>
      </c>
      <c r="P1436" s="30">
        <v>475.45</v>
      </c>
      <c r="Q1436" s="30">
        <v>18.899999999999999</v>
      </c>
      <c r="R1436" s="38">
        <v>0.19059999999999999</v>
      </c>
      <c r="S1436" s="32">
        <v>1.8350000000000002E-2</v>
      </c>
      <c r="T1436" s="29">
        <v>0.59184000000000003</v>
      </c>
      <c r="U1436" s="29">
        <v>0.31620999999999999</v>
      </c>
      <c r="V1436" s="29">
        <v>0.58823999999999999</v>
      </c>
      <c r="W1436" s="29">
        <v>0.15686</v>
      </c>
      <c r="X1436" s="30">
        <v>35.19</v>
      </c>
      <c r="Y1436" s="29">
        <v>0.57838999999999996</v>
      </c>
      <c r="Z1436" s="29">
        <v>0.35376999999999997</v>
      </c>
      <c r="AA1436" s="29">
        <v>0.58699999999999997</v>
      </c>
      <c r="AB1436" s="30">
        <v>12</v>
      </c>
      <c r="AC1436" s="29">
        <v>0.67647000000000002</v>
      </c>
    </row>
    <row r="1437" spans="1:49" x14ac:dyDescent="0.2">
      <c r="A1437" s="17" t="str">
        <f t="shared" si="31"/>
        <v>MOBS</v>
      </c>
      <c r="B1437" s="17" t="str">
        <f>IF(AND(OR(NOT(IsForecastDateRestricted),AND(D1437&gt;=StartDate,D1437&lt;=EndDate)),OR(NOT(IsTargetDateRestricted),AND(F1437&gt;=FirstTargetDate,F1437&lt;=EndTargetDate)),
OR(AND(Is1Week,E1437="1 wk ahead inc death"),AND(Is2Week,E1437="2 wk ahead inc death"),AND(Is3Week,E1437="3 wk ahead inc death"),AND(Is4Week,E1437="4 wk ahead inc death")),
OR(NOT(IsActiveModelsOnly),_xlfn.XLOOKUP(C1437,'Model Analyzer'!B$4:B$100,'Model Analyzer'!C$4:C$100))),EvalData!C1437,"NA")</f>
        <v>MOBS</v>
      </c>
      <c r="C1437" s="17" t="s">
        <v>24</v>
      </c>
      <c r="D1437" s="36" t="d">
        <v>2020-09-21</v>
      </c>
      <c r="E1437" s="17" t="s">
        <v>11</v>
      </c>
      <c r="F1437" s="36" t="d">
        <v>2020-09-26</v>
      </c>
      <c r="G1437" s="30">
        <v>-629</v>
      </c>
      <c r="H1437" s="32">
        <v>-0.125</v>
      </c>
      <c r="I1437" s="28">
        <v>-0.11724</v>
      </c>
      <c r="J1437" s="28">
        <v>-0.13281000000000001</v>
      </c>
      <c r="K1437" s="29">
        <v>0.75</v>
      </c>
      <c r="L1437" s="30">
        <v>21</v>
      </c>
      <c r="M1437" s="29">
        <v>0.45945999999999998</v>
      </c>
      <c r="N1437" s="30">
        <v>50</v>
      </c>
      <c r="O1437" s="30">
        <v>15.03</v>
      </c>
      <c r="P1437" s="30">
        <v>575.87</v>
      </c>
      <c r="Q1437" s="30">
        <v>26.06</v>
      </c>
      <c r="R1437" s="38">
        <v>0.30254999999999999</v>
      </c>
      <c r="S1437" s="32">
        <v>0</v>
      </c>
      <c r="T1437" s="29">
        <v>0.62322</v>
      </c>
      <c r="U1437" s="29">
        <v>-2.8309999999999998E-2</v>
      </c>
      <c r="V1437" s="29">
        <v>0.4</v>
      </c>
      <c r="W1437" s="29">
        <v>0.14000000000000001</v>
      </c>
      <c r="X1437" s="30">
        <v>53.34</v>
      </c>
      <c r="Y1437" s="29">
        <v>0.45988000000000001</v>
      </c>
      <c r="Z1437" s="29">
        <v>0.38355</v>
      </c>
      <c r="AA1437" s="29">
        <v>0.48699999999999999</v>
      </c>
      <c r="AB1437" s="30">
        <v>16</v>
      </c>
      <c r="AC1437" s="29">
        <v>0.55881999999999998</v>
      </c>
      <c r="AD1437" s="30">
        <v>50</v>
      </c>
      <c r="AE1437" s="29">
        <v>0.88</v>
      </c>
      <c r="AF1437" s="33">
        <v>3.0790000000000002</v>
      </c>
      <c r="AG1437" s="33">
        <v>4.4370000000000003</v>
      </c>
      <c r="AH1437" s="33">
        <v>7.1429999999999998</v>
      </c>
      <c r="AI1437" s="33">
        <v>70.760999999999996</v>
      </c>
      <c r="AJ1437" s="33">
        <v>16</v>
      </c>
      <c r="AK1437" s="34">
        <v>76.929000000000002</v>
      </c>
      <c r="AL1437" s="29">
        <v>0.22</v>
      </c>
      <c r="AM1437" s="29">
        <v>0.44</v>
      </c>
      <c r="AN1437" s="50">
        <v>19721</v>
      </c>
      <c r="AO1437" s="30">
        <v>206.8</v>
      </c>
      <c r="AP1437" s="29">
        <v>0.25284000000000001</v>
      </c>
      <c r="AQ1437" s="29">
        <v>0.52783999999999998</v>
      </c>
      <c r="AR1437" s="29">
        <v>0.22700000000000001</v>
      </c>
      <c r="AS1437" s="54">
        <v>26</v>
      </c>
      <c r="AT1437" s="29">
        <v>0.19355</v>
      </c>
      <c r="AU1437" s="29">
        <v>0.68959000000000004</v>
      </c>
      <c r="AV1437" s="54">
        <v>18</v>
      </c>
      <c r="AW1437" s="29">
        <v>0.45161000000000001</v>
      </c>
    </row>
    <row r="1438" spans="1:49" x14ac:dyDescent="0.2">
      <c r="A1438" s="17" t="str">
        <f t="shared" si="31"/>
        <v>NotreDame-Mobility</v>
      </c>
      <c r="B1438" s="17" t="str">
        <f>IF(AND(OR(NOT(IsForecastDateRestricted),AND(D1438&gt;=StartDate,D1438&lt;=EndDate)),OR(NOT(IsTargetDateRestricted),AND(F1438&gt;=FirstTargetDate,F1438&lt;=EndTargetDate)),
OR(AND(Is1Week,E1438="1 wk ahead inc death"),AND(Is2Week,E1438="2 wk ahead inc death"),AND(Is3Week,E1438="3 wk ahead inc death"),AND(Is4Week,E1438="4 wk ahead inc death")),
OR(NOT(IsActiveModelsOnly),_xlfn.XLOOKUP(C1438,'Model Analyzer'!B$4:B$100,'Model Analyzer'!C$4:C$100))),EvalData!C1438,"NA")</f>
        <v>NotreDame-Mobility</v>
      </c>
      <c r="C1438" s="17" t="s">
        <v>25</v>
      </c>
      <c r="D1438" s="36" t="d">
        <v>2020-09-21</v>
      </c>
      <c r="E1438" s="17" t="s">
        <v>11</v>
      </c>
      <c r="F1438" s="36" t="d">
        <v>2020-09-26</v>
      </c>
      <c r="G1438" s="30">
        <v>-1220</v>
      </c>
      <c r="H1438" s="32">
        <v>-0.25800000000000001</v>
      </c>
      <c r="I1438" s="28">
        <v>-0.22739999999999999</v>
      </c>
      <c r="J1438" s="28">
        <v>-0.29432999999999998</v>
      </c>
      <c r="K1438" s="29">
        <v>0</v>
      </c>
      <c r="L1438" s="30">
        <v>34</v>
      </c>
      <c r="M1438" s="29">
        <v>0.10811</v>
      </c>
      <c r="N1438" s="30">
        <v>51</v>
      </c>
      <c r="O1438" s="30">
        <v>45.26</v>
      </c>
      <c r="P1438" s="30">
        <v>905.94</v>
      </c>
      <c r="Q1438" s="30">
        <v>32.82</v>
      </c>
      <c r="R1438" s="38">
        <v>0.30077999999999999</v>
      </c>
      <c r="S1438" s="32">
        <v>-0.18232000000000001</v>
      </c>
      <c r="T1438" s="29">
        <v>0.61109999999999998</v>
      </c>
      <c r="U1438" s="29">
        <v>-4.1489999999999999E-2</v>
      </c>
      <c r="V1438" s="29">
        <v>0.41176000000000001</v>
      </c>
      <c r="W1438" s="29">
        <v>0.13725000000000001</v>
      </c>
      <c r="X1438" s="30">
        <v>68.03</v>
      </c>
      <c r="Y1438" s="29">
        <v>0.50504000000000004</v>
      </c>
      <c r="Z1438" s="29">
        <v>0.43686000000000003</v>
      </c>
      <c r="AA1438" s="29">
        <v>0.182</v>
      </c>
      <c r="AB1438" s="30">
        <v>28</v>
      </c>
      <c r="AC1438" s="29">
        <v>0.20588000000000001</v>
      </c>
      <c r="AD1438" s="30">
        <v>51</v>
      </c>
      <c r="AE1438" s="29">
        <v>0.52941000000000005</v>
      </c>
      <c r="AF1438" s="33">
        <v>1.349</v>
      </c>
      <c r="AG1438" s="33">
        <v>1.5229999999999999</v>
      </c>
      <c r="AH1438" s="33">
        <v>1.8180000000000001</v>
      </c>
      <c r="AI1438" s="33">
        <v>2.6619999999999999</v>
      </c>
      <c r="AJ1438" s="33">
        <v>2.4140000000000001</v>
      </c>
      <c r="AK1438" s="34">
        <v>5.6669999999999998</v>
      </c>
      <c r="AL1438" s="29">
        <v>7.843E-2</v>
      </c>
      <c r="AM1438" s="29">
        <v>1.9609999999999999E-2</v>
      </c>
      <c r="AN1438" s="50">
        <v>42871</v>
      </c>
      <c r="AO1438" s="30">
        <v>367.5</v>
      </c>
      <c r="AP1438" s="29">
        <v>0.65968000000000004</v>
      </c>
      <c r="AQ1438" s="29">
        <v>1</v>
      </c>
      <c r="AR1438" s="29">
        <v>0.45400000000000001</v>
      </c>
      <c r="AS1438" s="54">
        <v>13</v>
      </c>
      <c r="AT1438" s="29">
        <v>0.6129</v>
      </c>
      <c r="AU1438" s="29">
        <v>0.55728</v>
      </c>
      <c r="AV1438" s="54">
        <v>22</v>
      </c>
      <c r="AW1438" s="29">
        <v>0.32257999999999998</v>
      </c>
    </row>
    <row r="1439" spans="1:49" x14ac:dyDescent="0.2">
      <c r="A1439" s="17" t="str">
        <f t="shared" si="31"/>
        <v>Oliver Wyman</v>
      </c>
      <c r="B1439" s="17" t="str">
        <f>IF(AND(OR(NOT(IsForecastDateRestricted),AND(D1439&gt;=StartDate,D1439&lt;=EndDate)),OR(NOT(IsTargetDateRestricted),AND(F1439&gt;=FirstTargetDate,F1439&lt;=EndTargetDate)),
OR(AND(Is1Week,E1439="1 wk ahead inc death"),AND(Is2Week,E1439="2 wk ahead inc death"),AND(Is3Week,E1439="3 wk ahead inc death"),AND(Is4Week,E1439="4 wk ahead inc death")),
OR(NOT(IsActiveModelsOnly),_xlfn.XLOOKUP(C1439,'Model Analyzer'!B$4:B$100,'Model Analyzer'!C$4:C$100))),EvalData!C1439,"NA")</f>
        <v>Oliver Wyman</v>
      </c>
      <c r="C1439" s="17" t="s">
        <v>26</v>
      </c>
      <c r="D1439" s="36" t="d">
        <v>2020-09-21</v>
      </c>
      <c r="E1439" s="17" t="s">
        <v>11</v>
      </c>
      <c r="F1439" s="36" t="d">
        <v>2020-09-26</v>
      </c>
      <c r="G1439" s="30">
        <v>-350</v>
      </c>
      <c r="H1439" s="32">
        <v>-6.7000000000000004E-2</v>
      </c>
      <c r="I1439" s="28">
        <v>-6.5240000000000006E-2</v>
      </c>
      <c r="J1439" s="28">
        <v>-6.9790000000000005E-2</v>
      </c>
      <c r="K1439" s="29">
        <v>0.9</v>
      </c>
      <c r="L1439" s="30">
        <v>11</v>
      </c>
      <c r="M1439" s="29">
        <v>0.72972999999999999</v>
      </c>
      <c r="N1439" s="30">
        <v>51</v>
      </c>
      <c r="O1439" s="30">
        <v>17.02</v>
      </c>
      <c r="P1439" s="30">
        <v>486.8</v>
      </c>
      <c r="Q1439" s="30">
        <v>20.329999999999998</v>
      </c>
      <c r="R1439" s="38">
        <v>0.27534999999999998</v>
      </c>
      <c r="S1439" s="32">
        <v>0</v>
      </c>
      <c r="T1439" s="29">
        <v>0.67808000000000002</v>
      </c>
      <c r="U1439" s="29">
        <v>0.10288</v>
      </c>
      <c r="V1439" s="29">
        <v>0.58823999999999999</v>
      </c>
      <c r="W1439" s="29">
        <v>9.8040000000000002E-2</v>
      </c>
      <c r="X1439" s="30">
        <v>37.270000000000003</v>
      </c>
      <c r="Y1439" s="29">
        <v>0.50151999999999997</v>
      </c>
      <c r="Z1439" s="29">
        <v>0.32013999999999998</v>
      </c>
      <c r="AA1439" s="29">
        <v>0.63700000000000001</v>
      </c>
      <c r="AB1439" s="30">
        <v>11</v>
      </c>
      <c r="AC1439" s="29">
        <v>0.70587999999999995</v>
      </c>
      <c r="AD1439" s="30">
        <v>51</v>
      </c>
      <c r="AE1439" s="29">
        <v>0.82352999999999998</v>
      </c>
      <c r="AF1439" s="33">
        <v>1.9470000000000001</v>
      </c>
      <c r="AG1439" s="33">
        <v>2.3620000000000001</v>
      </c>
      <c r="AH1439" s="33">
        <v>3.0779999999999998</v>
      </c>
      <c r="AI1439" s="33">
        <v>6.0549999999999997</v>
      </c>
      <c r="AJ1439" s="33">
        <v>5.8810000000000002</v>
      </c>
      <c r="AK1439" s="34">
        <v>14</v>
      </c>
      <c r="AL1439" s="29">
        <v>0.13725000000000001</v>
      </c>
      <c r="AM1439" s="29">
        <v>0.11765</v>
      </c>
      <c r="AN1439" s="50">
        <v>13809</v>
      </c>
      <c r="AO1439" s="30">
        <v>481.8</v>
      </c>
      <c r="AP1439" s="29">
        <v>0.45238</v>
      </c>
      <c r="AQ1439" s="29">
        <v>0.94442999999999999</v>
      </c>
      <c r="AR1439" s="29">
        <v>0.59899999999999998</v>
      </c>
      <c r="AS1439" s="54">
        <v>7</v>
      </c>
      <c r="AT1439" s="29">
        <v>0.80645</v>
      </c>
      <c r="AU1439" s="29">
        <v>0.86378999999999995</v>
      </c>
      <c r="AV1439" s="54">
        <v>8</v>
      </c>
      <c r="AW1439" s="29">
        <v>0.77419000000000004</v>
      </c>
    </row>
    <row r="1440" spans="1:49" x14ac:dyDescent="0.2">
      <c r="A1440" s="17" t="str">
        <f t="shared" si="31"/>
        <v>PSI</v>
      </c>
      <c r="B1440" s="17" t="str">
        <f>IF(AND(OR(NOT(IsForecastDateRestricted),AND(D1440&gt;=StartDate,D1440&lt;=EndDate)),OR(NOT(IsTargetDateRestricted),AND(F1440&gt;=FirstTargetDate,F1440&lt;=EndTargetDate)),
OR(AND(Is1Week,E1440="1 wk ahead inc death"),AND(Is2Week,E1440="2 wk ahead inc death"),AND(Is3Week,E1440="3 wk ahead inc death"),AND(Is4Week,E1440="4 wk ahead inc death")),
OR(NOT(IsActiveModelsOnly),_xlfn.XLOOKUP(C1440,'Model Analyzer'!B$4:B$100,'Model Analyzer'!C$4:C$100))),EvalData!C1440,"NA")</f>
        <v>PSI</v>
      </c>
      <c r="C1440" s="17" t="s">
        <v>27</v>
      </c>
      <c r="D1440" s="36" t="d">
        <v>2020-09-21</v>
      </c>
      <c r="E1440" s="17" t="s">
        <v>11</v>
      </c>
      <c r="F1440" s="36" t="d">
        <v>2020-09-26</v>
      </c>
      <c r="G1440" s="30">
        <v>-733</v>
      </c>
      <c r="H1440" s="32">
        <v>-0.14699999999999999</v>
      </c>
      <c r="I1440" s="28">
        <v>-0.13663</v>
      </c>
      <c r="J1440" s="28">
        <v>-0.15825</v>
      </c>
      <c r="K1440" s="29">
        <v>0.75</v>
      </c>
      <c r="L1440" s="30">
        <v>25</v>
      </c>
      <c r="M1440" s="29">
        <v>0.35135</v>
      </c>
      <c r="N1440" s="30">
        <v>51</v>
      </c>
      <c r="O1440" s="30">
        <v>50.11</v>
      </c>
      <c r="P1440" s="30">
        <v>636.91</v>
      </c>
      <c r="Q1440" s="30">
        <v>27.51</v>
      </c>
      <c r="R1440" s="38">
        <v>0.31191000000000002</v>
      </c>
      <c r="S1440" s="32">
        <v>-0.11778</v>
      </c>
      <c r="T1440" s="29">
        <v>0.56660999999999995</v>
      </c>
      <c r="U1440" s="29">
        <v>-0.27173999999999998</v>
      </c>
      <c r="V1440" s="29">
        <v>0.45097999999999999</v>
      </c>
      <c r="W1440" s="29">
        <v>0.17646999999999999</v>
      </c>
      <c r="X1440" s="30">
        <v>51.05</v>
      </c>
      <c r="Y1440" s="29">
        <v>0.35469000000000001</v>
      </c>
      <c r="Z1440" s="29">
        <v>0.38552999999999998</v>
      </c>
      <c r="AA1440" s="29">
        <v>0.23599999999999999</v>
      </c>
      <c r="AB1440" s="30">
        <v>26</v>
      </c>
      <c r="AC1440" s="29">
        <v>0.26471</v>
      </c>
      <c r="AD1440" s="30">
        <v>51</v>
      </c>
      <c r="AE1440" s="29">
        <v>0.56862999999999997</v>
      </c>
      <c r="AF1440" s="33">
        <v>1.331</v>
      </c>
      <c r="AG1440" s="33">
        <v>1.484</v>
      </c>
      <c r="AH1440" s="33">
        <v>1.829</v>
      </c>
      <c r="AI1440" s="33">
        <v>4.0259999999999998</v>
      </c>
      <c r="AJ1440" s="33">
        <v>4</v>
      </c>
      <c r="AK1440" s="34">
        <v>10</v>
      </c>
      <c r="AL1440" s="29">
        <v>9.8040000000000002E-2</v>
      </c>
      <c r="AM1440" s="29">
        <v>7.843E-2</v>
      </c>
      <c r="AN1440" s="50">
        <v>31629</v>
      </c>
      <c r="AO1440" s="30">
        <v>277.39999999999998</v>
      </c>
      <c r="AP1440" s="29">
        <v>0.61655000000000004</v>
      </c>
      <c r="AQ1440" s="29">
        <v>1</v>
      </c>
      <c r="AR1440" s="29">
        <v>0.41299999999999998</v>
      </c>
      <c r="AS1440" s="54">
        <v>14</v>
      </c>
      <c r="AT1440" s="29">
        <v>0.58065</v>
      </c>
      <c r="AU1440" s="29">
        <v>0.59855999999999998</v>
      </c>
      <c r="AV1440" s="54">
        <v>21</v>
      </c>
      <c r="AW1440" s="29">
        <v>0.35483999999999999</v>
      </c>
    </row>
    <row r="1441" spans="1:49" x14ac:dyDescent="0.2">
      <c r="A1441" s="17" t="str">
        <f t="shared" si="31"/>
        <v>QJHong</v>
      </c>
      <c r="B1441" s="17" t="str">
        <f>IF(AND(OR(NOT(IsForecastDateRestricted),AND(D1441&gt;=StartDate,D1441&lt;=EndDate)),OR(NOT(IsTargetDateRestricted),AND(F1441&gt;=FirstTargetDate,F1441&lt;=EndTargetDate)),
OR(AND(Is1Week,E1441="1 wk ahead inc death"),AND(Is2Week,E1441="2 wk ahead inc death"),AND(Is3Week,E1441="3 wk ahead inc death"),AND(Is4Week,E1441="4 wk ahead inc death")),
OR(NOT(IsActiveModelsOnly),_xlfn.XLOOKUP(C1441,'Model Analyzer'!B$4:B$100,'Model Analyzer'!C$4:C$100))),EvalData!C1441,"NA")</f>
        <v>QJHong</v>
      </c>
      <c r="C1441" s="17" t="s">
        <v>28</v>
      </c>
      <c r="D1441" s="36" t="d">
        <v>2020-09-21</v>
      </c>
      <c r="E1441" s="17" t="s">
        <v>11</v>
      </c>
      <c r="F1441" s="36" t="d">
        <v>2020-09-26</v>
      </c>
      <c r="G1441" s="30">
        <v>-854</v>
      </c>
      <c r="H1441" s="32">
        <v>-0.17299999999999999</v>
      </c>
      <c r="I1441" s="28">
        <v>-0.15917999999999999</v>
      </c>
      <c r="J1441" s="28">
        <v>-0.18931999999999999</v>
      </c>
      <c r="K1441" s="29">
        <v>0.75</v>
      </c>
      <c r="L1441" s="30">
        <v>27</v>
      </c>
      <c r="M1441" s="29">
        <v>0.29730000000000001</v>
      </c>
      <c r="O1441" s="30"/>
      <c r="P1441" s="30"/>
      <c r="Q1441" s="30"/>
      <c r="R1441" s="38"/>
    </row>
    <row r="1442" spans="1:49" x14ac:dyDescent="0.2">
      <c r="A1442" s="17" t="str">
        <f t="shared" si="31"/>
        <v>RPI-UW</v>
      </c>
      <c r="B1442" s="17" t="str">
        <f>IF(AND(OR(NOT(IsForecastDateRestricted),AND(D1442&gt;=StartDate,D1442&lt;=EndDate)),OR(NOT(IsTargetDateRestricted),AND(F1442&gt;=FirstTargetDate,F1442&lt;=EndTargetDate)),
OR(AND(Is1Week,E1442="1 wk ahead inc death"),AND(Is2Week,E1442="2 wk ahead inc death"),AND(Is3Week,E1442="3 wk ahead inc death"),AND(Is4Week,E1442="4 wk ahead inc death")),
OR(NOT(IsActiveModelsOnly),_xlfn.XLOOKUP(C1442,'Model Analyzer'!B$4:B$100,'Model Analyzer'!C$4:C$100))),EvalData!C1442,"NA")</f>
        <v>RPI-UW</v>
      </c>
      <c r="C1442" s="17" t="s">
        <v>49</v>
      </c>
      <c r="D1442" s="36" t="d">
        <v>2020-09-21</v>
      </c>
      <c r="E1442" s="17" t="s">
        <v>11</v>
      </c>
      <c r="F1442" s="36" t="d">
        <v>2020-09-26</v>
      </c>
      <c r="G1442" s="30">
        <v>-483</v>
      </c>
      <c r="H1442" s="32">
        <v>-9.4E-2</v>
      </c>
      <c r="I1442" s="28">
        <v>-9.0029999999999999E-2</v>
      </c>
      <c r="J1442" s="28">
        <v>-9.8930000000000004E-2</v>
      </c>
      <c r="K1442" s="29">
        <v>0.9</v>
      </c>
      <c r="L1442" s="30">
        <v>16</v>
      </c>
      <c r="M1442" s="29">
        <v>0.59458999999999995</v>
      </c>
      <c r="N1442" s="30">
        <v>31</v>
      </c>
      <c r="O1442" s="30">
        <v>7.54</v>
      </c>
      <c r="P1442" s="30">
        <v>458.8</v>
      </c>
      <c r="Q1442" s="30">
        <v>35.94</v>
      </c>
      <c r="R1442" s="38">
        <v>0.18820999999999999</v>
      </c>
      <c r="S1442" s="32">
        <v>-0.10821</v>
      </c>
      <c r="T1442" s="29">
        <v>0.51634999999999998</v>
      </c>
      <c r="U1442" s="29">
        <v>-0.37605</v>
      </c>
      <c r="V1442" s="29">
        <v>0.67742000000000002</v>
      </c>
      <c r="W1442" s="29">
        <v>9.6769999999999995E-2</v>
      </c>
      <c r="X1442" s="30">
        <v>57.4</v>
      </c>
      <c r="Y1442" s="29">
        <v>0.22966</v>
      </c>
      <c r="Z1442" s="29">
        <v>0.27722000000000002</v>
      </c>
      <c r="AA1442" s="29">
        <v>0.39200000000000002</v>
      </c>
      <c r="AB1442" s="30">
        <v>18</v>
      </c>
      <c r="AC1442" s="29">
        <v>0.5</v>
      </c>
      <c r="AD1442" s="30">
        <v>31</v>
      </c>
      <c r="AE1442" s="29">
        <v>0.87097000000000002</v>
      </c>
      <c r="AF1442" s="33">
        <v>2.093</v>
      </c>
      <c r="AG1442" s="33">
        <v>2.7490000000000001</v>
      </c>
      <c r="AH1442" s="33">
        <v>3.5139999999999998</v>
      </c>
      <c r="AI1442" s="33">
        <v>21.861999999999998</v>
      </c>
      <c r="AJ1442" s="33">
        <v>5.52</v>
      </c>
      <c r="AK1442" s="34">
        <v>43</v>
      </c>
      <c r="AL1442" s="29">
        <v>9.6769999999999995E-2</v>
      </c>
      <c r="AM1442" s="29">
        <v>0.12903000000000001</v>
      </c>
      <c r="AN1442" s="50">
        <v>17397</v>
      </c>
      <c r="AO1442" s="30">
        <v>99.9</v>
      </c>
      <c r="AP1442" s="29">
        <v>0.40288000000000002</v>
      </c>
      <c r="AQ1442" s="29">
        <v>0.84108000000000005</v>
      </c>
      <c r="AR1442" s="29">
        <v>0.41299999999999998</v>
      </c>
      <c r="AS1442" s="54">
        <v>14</v>
      </c>
      <c r="AT1442" s="29">
        <v>0.58065</v>
      </c>
      <c r="AU1442" s="29">
        <v>0.54191999999999996</v>
      </c>
      <c r="AV1442" s="54">
        <v>23</v>
      </c>
      <c r="AW1442" s="29">
        <v>0.29032000000000002</v>
      </c>
    </row>
    <row r="1443" spans="1:49" x14ac:dyDescent="0.2">
      <c r="A1443" s="17" t="str">
        <f t="shared" si="31"/>
        <v>STH</v>
      </c>
      <c r="B1443" s="17" t="str">
        <f>IF(AND(OR(NOT(IsForecastDateRestricted),AND(D1443&gt;=StartDate,D1443&lt;=EndDate)),OR(NOT(IsTargetDateRestricted),AND(F1443&gt;=FirstTargetDate,F1443&lt;=EndTargetDate)),
OR(AND(Is1Week,E1443="1 wk ahead inc death"),AND(Is2Week,E1443="2 wk ahead inc death"),AND(Is3Week,E1443="3 wk ahead inc death"),AND(Is4Week,E1443="4 wk ahead inc death")),
OR(NOT(IsActiveModelsOnly),_xlfn.XLOOKUP(C1443,'Model Analyzer'!B$4:B$100,'Model Analyzer'!C$4:C$100))),EvalData!C1443,"NA")</f>
        <v>STH</v>
      </c>
      <c r="C1443" s="17" t="s">
        <v>42</v>
      </c>
      <c r="D1443" s="36" t="d">
        <v>2020-09-21</v>
      </c>
      <c r="E1443" s="17" t="s">
        <v>11</v>
      </c>
      <c r="F1443" s="36" t="d">
        <v>2020-09-26</v>
      </c>
      <c r="G1443" s="30">
        <v>-306</v>
      </c>
      <c r="H1443" s="32">
        <v>-5.8999999999999997E-2</v>
      </c>
      <c r="I1443" s="28">
        <v>-5.704E-2</v>
      </c>
      <c r="J1443" s="28">
        <v>-6.0490000000000002E-2</v>
      </c>
      <c r="K1443" s="29">
        <v>0.9</v>
      </c>
      <c r="L1443" s="30">
        <v>9</v>
      </c>
      <c r="M1443" s="29">
        <v>0.78378000000000003</v>
      </c>
      <c r="O1443" s="30"/>
      <c r="P1443" s="30"/>
      <c r="Q1443" s="30"/>
      <c r="R1443" s="38"/>
    </row>
    <row r="1444" spans="1:49" x14ac:dyDescent="0.2">
      <c r="A1444" s="17" t="str">
        <f t="shared" si="31"/>
        <v>UA</v>
      </c>
      <c r="B1444" s="17" t="str">
        <f>IF(AND(OR(NOT(IsForecastDateRestricted),AND(D1444&gt;=StartDate,D1444&lt;=EndDate)),OR(NOT(IsTargetDateRestricted),AND(F1444&gt;=FirstTargetDate,F1444&lt;=EndTargetDate)),
OR(AND(Is1Week,E1444="1 wk ahead inc death"),AND(Is2Week,E1444="2 wk ahead inc death"),AND(Is3Week,E1444="3 wk ahead inc death"),AND(Is4Week,E1444="4 wk ahead inc death")),
OR(NOT(IsActiveModelsOnly),_xlfn.XLOOKUP(C1444,'Model Analyzer'!B$4:B$100,'Model Analyzer'!C$4:C$100))),EvalData!C1444,"NA")</f>
        <v>UA</v>
      </c>
      <c r="C1444" s="17" t="s">
        <v>29</v>
      </c>
      <c r="D1444" s="36" t="d">
        <v>2020-09-21</v>
      </c>
      <c r="E1444" s="17" t="s">
        <v>11</v>
      </c>
      <c r="F1444" s="36" t="d">
        <v>2020-09-26</v>
      </c>
      <c r="G1444" s="30">
        <v>-350</v>
      </c>
      <c r="H1444" s="32">
        <v>-6.7000000000000004E-2</v>
      </c>
      <c r="I1444" s="28">
        <v>-6.5240000000000006E-2</v>
      </c>
      <c r="J1444" s="28">
        <v>-6.9790000000000005E-2</v>
      </c>
      <c r="K1444" s="29">
        <v>0.9</v>
      </c>
      <c r="L1444" s="30">
        <v>11</v>
      </c>
      <c r="M1444" s="29">
        <v>0.72972999999999999</v>
      </c>
      <c r="N1444" s="30">
        <v>51</v>
      </c>
      <c r="O1444" s="30">
        <v>23.28</v>
      </c>
      <c r="P1444" s="30">
        <v>695.26</v>
      </c>
      <c r="Q1444" s="30">
        <v>25.12</v>
      </c>
      <c r="R1444" s="38">
        <v>0.27279999999999999</v>
      </c>
      <c r="S1444" s="32">
        <v>7.5219999999999995E-2</v>
      </c>
      <c r="T1444" s="29">
        <v>0.87199000000000004</v>
      </c>
      <c r="U1444" s="29">
        <v>0.47272999999999998</v>
      </c>
      <c r="V1444" s="29">
        <v>0.37254999999999999</v>
      </c>
      <c r="W1444" s="29">
        <v>0.23529</v>
      </c>
      <c r="X1444" s="30">
        <v>43.99</v>
      </c>
      <c r="Y1444" s="29">
        <v>0.78934000000000004</v>
      </c>
      <c r="Z1444" s="29">
        <v>0.43695000000000001</v>
      </c>
      <c r="AA1444" s="29">
        <v>0.35499999999999998</v>
      </c>
      <c r="AB1444" s="30">
        <v>20</v>
      </c>
      <c r="AC1444" s="29">
        <v>0.44118000000000002</v>
      </c>
      <c r="AD1444" s="30">
        <v>51</v>
      </c>
      <c r="AE1444" s="29">
        <v>0.72548999999999997</v>
      </c>
      <c r="AF1444" s="33">
        <v>2.1429999999999998</v>
      </c>
      <c r="AG1444" s="33">
        <v>2.4670000000000001</v>
      </c>
      <c r="AH1444" s="33">
        <v>3</v>
      </c>
      <c r="AI1444" s="33">
        <v>3.9889999999999999</v>
      </c>
      <c r="AJ1444" s="33">
        <v>3.75</v>
      </c>
      <c r="AK1444" s="34">
        <v>5.2220000000000004</v>
      </c>
      <c r="AL1444" s="29">
        <v>0.11765</v>
      </c>
      <c r="AM1444" s="29">
        <v>3.9219999999999998E-2</v>
      </c>
      <c r="AN1444" s="50">
        <v>14188</v>
      </c>
      <c r="AO1444" s="30">
        <v>453.2</v>
      </c>
      <c r="AP1444" s="29">
        <v>0.48509000000000002</v>
      </c>
      <c r="AQ1444" s="29">
        <v>1</v>
      </c>
      <c r="AR1444" s="29">
        <v>0.59899999999999998</v>
      </c>
      <c r="AS1444" s="54">
        <v>7</v>
      </c>
      <c r="AT1444" s="29">
        <v>0.80645</v>
      </c>
      <c r="AU1444" s="29">
        <v>0.76366999999999996</v>
      </c>
      <c r="AV1444" s="54">
        <v>14</v>
      </c>
      <c r="AW1444" s="29">
        <v>0.58065</v>
      </c>
    </row>
    <row r="1445" spans="1:49" x14ac:dyDescent="0.2">
      <c r="A1445" s="17" t="str">
        <f t="shared" si="31"/>
        <v>UCLA</v>
      </c>
      <c r="B1445" s="17" t="str">
        <f>IF(AND(OR(NOT(IsForecastDateRestricted),AND(D1445&gt;=StartDate,D1445&lt;=EndDate)),OR(NOT(IsTargetDateRestricted),AND(F1445&gt;=FirstTargetDate,F1445&lt;=EndTargetDate)),
OR(AND(Is1Week,E1445="1 wk ahead inc death"),AND(Is2Week,E1445="2 wk ahead inc death"),AND(Is3Week,E1445="3 wk ahead inc death"),AND(Is4Week,E1445="4 wk ahead inc death")),
OR(NOT(IsActiveModelsOnly),_xlfn.XLOOKUP(C1445,'Model Analyzer'!B$4:B$100,'Model Analyzer'!C$4:C$100))),EvalData!C1445,"NA")</f>
        <v>UCLA</v>
      </c>
      <c r="C1445" s="17" t="s">
        <v>30</v>
      </c>
      <c r="D1445" s="36" t="d">
        <v>2020-09-21</v>
      </c>
      <c r="E1445" s="17" t="s">
        <v>11</v>
      </c>
      <c r="F1445" s="36" t="d">
        <v>2020-09-26</v>
      </c>
      <c r="G1445" s="30">
        <v>-66</v>
      </c>
      <c r="H1445" s="32">
        <v>-1.2E-2</v>
      </c>
      <c r="I1445" s="28">
        <v>-1.23E-2</v>
      </c>
      <c r="J1445" s="28">
        <v>-1.2460000000000001E-2</v>
      </c>
      <c r="K1445" s="29">
        <v>1</v>
      </c>
      <c r="L1445" s="30">
        <v>3</v>
      </c>
      <c r="M1445" s="29">
        <v>0.94594999999999996</v>
      </c>
      <c r="N1445" s="30">
        <v>51</v>
      </c>
      <c r="O1445" s="30">
        <v>23.07</v>
      </c>
      <c r="P1445" s="30">
        <v>603.66</v>
      </c>
      <c r="Q1445" s="30">
        <v>24.92</v>
      </c>
      <c r="R1445" s="38">
        <v>0.30534</v>
      </c>
      <c r="S1445" s="32">
        <v>0</v>
      </c>
      <c r="T1445" s="29">
        <v>0.84416999999999998</v>
      </c>
      <c r="U1445" s="29">
        <v>-0.16352</v>
      </c>
      <c r="V1445" s="29">
        <v>0.43136999999999998</v>
      </c>
      <c r="W1445" s="29">
        <v>0.17646999999999999</v>
      </c>
      <c r="X1445" s="30">
        <v>41.97</v>
      </c>
      <c r="Y1445" s="29">
        <v>0.49620999999999998</v>
      </c>
      <c r="Z1445" s="29">
        <v>0.40590999999999999</v>
      </c>
      <c r="AA1445" s="29">
        <v>0.435</v>
      </c>
      <c r="AB1445" s="30">
        <v>17</v>
      </c>
      <c r="AC1445" s="29">
        <v>0.52941000000000005</v>
      </c>
      <c r="AD1445" s="30">
        <v>51</v>
      </c>
      <c r="AE1445" s="29">
        <v>0.17646999999999999</v>
      </c>
      <c r="AF1445" s="33">
        <v>1.04</v>
      </c>
      <c r="AG1445" s="33">
        <v>1.0589999999999999</v>
      </c>
      <c r="AH1445" s="33">
        <v>1.0880000000000001</v>
      </c>
      <c r="AI1445" s="33">
        <v>1.4850000000000001</v>
      </c>
      <c r="AJ1445" s="33">
        <v>1.155</v>
      </c>
      <c r="AK1445" s="34">
        <v>1.333</v>
      </c>
      <c r="AL1445" s="29">
        <v>3.9219999999999998E-2</v>
      </c>
      <c r="AM1445" s="29">
        <v>0</v>
      </c>
      <c r="AN1445" s="50">
        <v>44324</v>
      </c>
      <c r="AO1445" s="30">
        <v>871.9</v>
      </c>
      <c r="AP1445" s="29">
        <v>0.89559999999999995</v>
      </c>
      <c r="AQ1445" s="29">
        <v>1</v>
      </c>
      <c r="AR1445" s="29">
        <v>0.14399999999999999</v>
      </c>
      <c r="AS1445" s="54">
        <v>28</v>
      </c>
      <c r="AT1445" s="29">
        <v>0.12903000000000001</v>
      </c>
      <c r="AU1445" s="29">
        <v>0.18576000000000001</v>
      </c>
      <c r="AV1445" s="54">
        <v>30</v>
      </c>
      <c r="AW1445" s="29">
        <v>6.4519999999999994E-2</v>
      </c>
    </row>
    <row r="1446" spans="1:49" x14ac:dyDescent="0.2">
      <c r="A1446" s="17" t="str">
        <f t="shared" si="31"/>
        <v>UCM</v>
      </c>
      <c r="B1446" s="17" t="str">
        <f>IF(AND(OR(NOT(IsForecastDateRestricted),AND(D1446&gt;=StartDate,D1446&lt;=EndDate)),OR(NOT(IsTargetDateRestricted),AND(F1446&gt;=FirstTargetDate,F1446&lt;=EndTargetDate)),
OR(AND(Is1Week,E1446="1 wk ahead inc death"),AND(Is2Week,E1446="2 wk ahead inc death"),AND(Is3Week,E1446="3 wk ahead inc death"),AND(Is4Week,E1446="4 wk ahead inc death")),
OR(NOT(IsActiveModelsOnly),_xlfn.XLOOKUP(C1446,'Model Analyzer'!B$4:B$100,'Model Analyzer'!C$4:C$100))),EvalData!C1446,"NA")</f>
        <v>UCM</v>
      </c>
      <c r="C1446" s="17" t="s">
        <v>48</v>
      </c>
      <c r="D1446" s="36" t="d">
        <v>2020-09-21</v>
      </c>
      <c r="E1446" s="17" t="s">
        <v>11</v>
      </c>
      <c r="F1446" s="36" t="d">
        <v>2020-09-26</v>
      </c>
      <c r="G1446" s="30">
        <v>-2071</v>
      </c>
      <c r="H1446" s="32">
        <v>-0.48799999999999999</v>
      </c>
      <c r="I1446" s="28">
        <v>-0.38601999999999997</v>
      </c>
      <c r="J1446" s="28">
        <v>-0.62871999999999995</v>
      </c>
      <c r="K1446" s="29">
        <v>0</v>
      </c>
      <c r="L1446" s="30">
        <v>37</v>
      </c>
      <c r="M1446" s="29">
        <v>2.7029999999999998E-2</v>
      </c>
      <c r="O1446" s="30"/>
      <c r="P1446" s="30"/>
      <c r="Q1446" s="30"/>
      <c r="R1446" s="38"/>
    </row>
    <row r="1447" spans="1:49" x14ac:dyDescent="0.2">
      <c r="A1447" s="17" t="str">
        <f t="shared" si="31"/>
        <v>UCSD-NEU</v>
      </c>
      <c r="B1447" s="17" t="str">
        <f>IF(AND(OR(NOT(IsForecastDateRestricted),AND(D1447&gt;=StartDate,D1447&lt;=EndDate)),OR(NOT(IsTargetDateRestricted),AND(F1447&gt;=FirstTargetDate,F1447&lt;=EndTargetDate)),
OR(AND(Is1Week,E1447="1 wk ahead inc death"),AND(Is2Week,E1447="2 wk ahead inc death"),AND(Is3Week,E1447="3 wk ahead inc death"),AND(Is4Week,E1447="4 wk ahead inc death")),
OR(NOT(IsActiveModelsOnly),_xlfn.XLOOKUP(C1447,'Model Analyzer'!B$4:B$100,'Model Analyzer'!C$4:C$100))),EvalData!C1447,"NA")</f>
        <v>UCSD-NEU</v>
      </c>
      <c r="C1447" s="17" t="s">
        <v>54</v>
      </c>
      <c r="D1447" s="36" t="d">
        <v>2020-09-21</v>
      </c>
      <c r="E1447" s="17" t="s">
        <v>11</v>
      </c>
      <c r="F1447" s="36" t="d">
        <v>2020-09-26</v>
      </c>
      <c r="G1447" s="30">
        <v>-403</v>
      </c>
      <c r="H1447" s="32">
        <v>-7.8E-2</v>
      </c>
      <c r="I1447" s="28">
        <v>-7.5120000000000006E-2</v>
      </c>
      <c r="J1447" s="28">
        <v>-8.1220000000000001E-2</v>
      </c>
      <c r="K1447" s="29">
        <v>0.9</v>
      </c>
      <c r="L1447" s="30">
        <v>13</v>
      </c>
      <c r="M1447" s="29">
        <v>0.67567999999999995</v>
      </c>
      <c r="N1447" s="30">
        <v>50</v>
      </c>
      <c r="O1447" s="30">
        <v>26.92</v>
      </c>
      <c r="P1447" s="30">
        <v>823.01</v>
      </c>
      <c r="Q1447" s="30">
        <v>29</v>
      </c>
      <c r="R1447" s="38">
        <v>0.31905</v>
      </c>
      <c r="S1447" s="32">
        <v>4.87E-2</v>
      </c>
      <c r="T1447" s="29">
        <v>1.0131300000000001</v>
      </c>
      <c r="U1447" s="29">
        <v>0.27267000000000002</v>
      </c>
      <c r="V1447" s="29">
        <v>0.3</v>
      </c>
      <c r="W1447" s="29">
        <v>0.18</v>
      </c>
      <c r="X1447" s="30">
        <v>54.79</v>
      </c>
      <c r="Y1447" s="29">
        <v>0.81818999999999997</v>
      </c>
      <c r="Z1447" s="29">
        <v>0.48505999999999999</v>
      </c>
      <c r="AA1447" s="29">
        <v>0.19500000000000001</v>
      </c>
      <c r="AB1447" s="30">
        <v>27</v>
      </c>
      <c r="AC1447" s="29">
        <v>0.23529</v>
      </c>
      <c r="AD1447" s="30">
        <v>50</v>
      </c>
      <c r="AE1447" s="29">
        <v>0.88</v>
      </c>
      <c r="AF1447" s="33">
        <v>1.8280000000000001</v>
      </c>
      <c r="AG1447" s="33">
        <v>2.78</v>
      </c>
      <c r="AH1447" s="33">
        <v>117</v>
      </c>
      <c r="AI1447" s="33">
        <v>94.923000000000002</v>
      </c>
      <c r="AJ1447" s="33">
        <v>158</v>
      </c>
      <c r="AK1447" s="34">
        <v>186.4</v>
      </c>
      <c r="AL1447" s="29">
        <v>0</v>
      </c>
      <c r="AM1447" s="29">
        <v>0.64</v>
      </c>
      <c r="AN1447" s="50">
        <v>19408</v>
      </c>
      <c r="AO1447" s="30">
        <v>426.6</v>
      </c>
      <c r="AP1447" s="29">
        <v>0.23569999999999999</v>
      </c>
      <c r="AQ1447" s="29">
        <v>0.49208000000000002</v>
      </c>
      <c r="AR1447" s="29">
        <v>0.248</v>
      </c>
      <c r="AS1447" s="54">
        <v>25</v>
      </c>
      <c r="AT1447" s="29">
        <v>0.22581000000000001</v>
      </c>
      <c r="AU1447" s="29">
        <v>0.65522999999999998</v>
      </c>
      <c r="AV1447" s="54">
        <v>20</v>
      </c>
      <c r="AW1447" s="29">
        <v>0.3871</v>
      </c>
    </row>
    <row r="1448" spans="1:49" x14ac:dyDescent="0.2">
      <c r="A1448" s="17" t="str">
        <f t="shared" si="31"/>
        <v>UGA-CEID</v>
      </c>
      <c r="B1448" s="17" t="str">
        <f>IF(AND(OR(NOT(IsForecastDateRestricted),AND(D1448&gt;=StartDate,D1448&lt;=EndDate)),OR(NOT(IsTargetDateRestricted),AND(F1448&gt;=FirstTargetDate,F1448&lt;=EndTargetDate)),
OR(AND(Is1Week,E1448="1 wk ahead inc death"),AND(Is2Week,E1448="2 wk ahead inc death"),AND(Is3Week,E1448="3 wk ahead inc death"),AND(Is4Week,E1448="4 wk ahead inc death")),
OR(NOT(IsActiveModelsOnly),_xlfn.XLOOKUP(C1448,'Model Analyzer'!B$4:B$100,'Model Analyzer'!C$4:C$100))),EvalData!C1448,"NA")</f>
        <v>UGA-CEID</v>
      </c>
      <c r="C1448" s="17" t="s">
        <v>50</v>
      </c>
      <c r="D1448" s="36" t="d">
        <v>2020-09-21</v>
      </c>
      <c r="E1448" s="17" t="s">
        <v>11</v>
      </c>
      <c r="F1448" s="36" t="d">
        <v>2020-09-26</v>
      </c>
      <c r="G1448" s="30">
        <v>273</v>
      </c>
      <c r="H1448" s="32">
        <v>0.05</v>
      </c>
      <c r="I1448" s="28">
        <v>5.0889999999999998E-2</v>
      </c>
      <c r="J1448" s="28">
        <v>5.0889999999999998E-2</v>
      </c>
      <c r="K1448" s="29">
        <v>1</v>
      </c>
      <c r="L1448" s="30">
        <v>8</v>
      </c>
      <c r="M1448" s="29">
        <v>0.81081000000000003</v>
      </c>
      <c r="N1448" s="30">
        <v>51</v>
      </c>
      <c r="O1448" s="30">
        <v>33.369999999999997</v>
      </c>
      <c r="P1448" s="30">
        <v>698.84</v>
      </c>
      <c r="Q1448" s="30">
        <v>25.59</v>
      </c>
      <c r="R1448" s="38">
        <v>0.28664000000000001</v>
      </c>
      <c r="S1448" s="32">
        <v>0</v>
      </c>
      <c r="T1448" s="29">
        <v>0.67186999999999997</v>
      </c>
      <c r="U1448" s="29">
        <v>6.9040000000000004E-2</v>
      </c>
      <c r="V1448" s="29">
        <v>0.47059000000000001</v>
      </c>
      <c r="W1448" s="29">
        <v>0.19608</v>
      </c>
      <c r="X1448" s="30">
        <v>45.37</v>
      </c>
      <c r="Y1448" s="29">
        <v>0.50390999999999997</v>
      </c>
      <c r="Z1448" s="29">
        <v>0.39422000000000001</v>
      </c>
      <c r="AA1448" s="29">
        <v>0.371</v>
      </c>
      <c r="AB1448" s="30">
        <v>19</v>
      </c>
      <c r="AC1448" s="29">
        <v>0.47059000000000001</v>
      </c>
      <c r="AD1448" s="30">
        <v>51</v>
      </c>
      <c r="AE1448" s="29">
        <v>0.92157</v>
      </c>
      <c r="AF1448" s="33">
        <v>2.097</v>
      </c>
      <c r="AG1448" s="33">
        <v>2.84</v>
      </c>
      <c r="AH1448" s="33">
        <v>5.1710000000000003</v>
      </c>
      <c r="AI1448" s="33">
        <v>60.417000000000002</v>
      </c>
      <c r="AJ1448" s="33">
        <v>29.125</v>
      </c>
      <c r="AK1448" s="34">
        <v>178</v>
      </c>
      <c r="AL1448" s="29">
        <v>0.19608</v>
      </c>
      <c r="AM1448" s="29">
        <v>0.33333000000000002</v>
      </c>
      <c r="AN1448" s="50">
        <v>10595</v>
      </c>
      <c r="AO1448" s="30">
        <v>145.30000000000001</v>
      </c>
      <c r="AP1448" s="29">
        <v>0.32496999999999998</v>
      </c>
      <c r="AQ1448" s="29">
        <v>0.67842000000000002</v>
      </c>
      <c r="AR1448" s="29">
        <v>0.41299999999999998</v>
      </c>
      <c r="AS1448" s="54">
        <v>14</v>
      </c>
      <c r="AT1448" s="29">
        <v>0.58065</v>
      </c>
      <c r="AU1448" s="29">
        <v>0.86665999999999999</v>
      </c>
      <c r="AV1448" s="54">
        <v>7</v>
      </c>
      <c r="AW1448" s="29">
        <v>0.80645</v>
      </c>
    </row>
    <row r="1449" spans="1:49" x14ac:dyDescent="0.2">
      <c r="A1449" s="17" t="str">
        <f t="shared" si="31"/>
        <v>UM</v>
      </c>
      <c r="B1449" s="17" t="str">
        <f>IF(AND(OR(NOT(IsForecastDateRestricted),AND(D1449&gt;=StartDate,D1449&lt;=EndDate)),OR(NOT(IsTargetDateRestricted),AND(F1449&gt;=FirstTargetDate,F1449&lt;=EndTargetDate)),
OR(AND(Is1Week,E1449="1 wk ahead inc death"),AND(Is2Week,E1449="2 wk ahead inc death"),AND(Is3Week,E1449="3 wk ahead inc death"),AND(Is4Week,E1449="4 wk ahead inc death")),
OR(NOT(IsActiveModelsOnly),_xlfn.XLOOKUP(C1449,'Model Analyzer'!B$4:B$100,'Model Analyzer'!C$4:C$100))),EvalData!C1449,"NA")</f>
        <v>UM</v>
      </c>
      <c r="C1449" s="17" t="s">
        <v>31</v>
      </c>
      <c r="D1449" s="36" t="d">
        <v>2020-09-21</v>
      </c>
      <c r="E1449" s="17" t="s">
        <v>11</v>
      </c>
      <c r="F1449" s="36" t="d">
        <v>2020-09-26</v>
      </c>
      <c r="G1449" s="30">
        <v>1875</v>
      </c>
      <c r="H1449" s="32">
        <v>0.3</v>
      </c>
      <c r="I1449" s="28">
        <v>0.34949000000000002</v>
      </c>
      <c r="J1449" s="28">
        <v>0.34949000000000002</v>
      </c>
      <c r="K1449" s="29">
        <v>0</v>
      </c>
      <c r="L1449" s="30">
        <v>35</v>
      </c>
      <c r="M1449" s="29">
        <v>8.1079999999999999E-2</v>
      </c>
      <c r="N1449" s="30">
        <v>50</v>
      </c>
      <c r="O1449" s="30">
        <v>36.36</v>
      </c>
      <c r="P1449" s="30">
        <v>11038.95</v>
      </c>
      <c r="Q1449" s="30">
        <v>57</v>
      </c>
      <c r="R1449" s="38">
        <v>0.36706</v>
      </c>
      <c r="S1449" s="32">
        <v>0.26576</v>
      </c>
      <c r="T1449" s="29">
        <v>1.38351</v>
      </c>
      <c r="U1449" s="29">
        <v>0.92791999999999997</v>
      </c>
      <c r="V1449" s="29">
        <v>0.26</v>
      </c>
      <c r="W1449" s="29">
        <v>0.26</v>
      </c>
      <c r="X1449" s="30">
        <v>138.56</v>
      </c>
      <c r="Y1449" s="29">
        <v>1.27193</v>
      </c>
      <c r="Z1449" s="29">
        <v>0.55584</v>
      </c>
      <c r="AA1449" s="29">
        <v>3.4000000000000002E-2</v>
      </c>
      <c r="AB1449" s="30">
        <v>35</v>
      </c>
      <c r="AC1449" s="29">
        <v>0</v>
      </c>
      <c r="AD1449" s="30">
        <v>50</v>
      </c>
      <c r="AE1449" s="29">
        <v>0.34</v>
      </c>
      <c r="AF1449" s="33">
        <v>1.075</v>
      </c>
      <c r="AG1449" s="33">
        <v>1.1819999999999999</v>
      </c>
      <c r="AH1449" s="33">
        <v>1.383</v>
      </c>
      <c r="AI1449" s="33">
        <v>1.9990000000000001</v>
      </c>
      <c r="AJ1449" s="33">
        <v>2.4449999999999998</v>
      </c>
      <c r="AK1449" s="34">
        <v>3.0150000000000001</v>
      </c>
      <c r="AL1449" s="29">
        <v>0.04</v>
      </c>
      <c r="AM1449" s="29">
        <v>0</v>
      </c>
      <c r="AN1449" s="50">
        <v>58073</v>
      </c>
      <c r="AO1449" s="30">
        <v>1246.5999999999999</v>
      </c>
      <c r="AP1449" s="29">
        <v>0.74817999999999996</v>
      </c>
      <c r="AQ1449" s="29">
        <v>1</v>
      </c>
      <c r="AR1449" s="29">
        <v>0.31</v>
      </c>
      <c r="AS1449" s="54">
        <v>22</v>
      </c>
      <c r="AT1449" s="29">
        <v>0.32257999999999998</v>
      </c>
      <c r="AU1449" s="29">
        <v>0.35088000000000003</v>
      </c>
      <c r="AV1449" s="54">
        <v>29</v>
      </c>
      <c r="AW1449" s="29">
        <v>9.6769999999999995E-2</v>
      </c>
    </row>
    <row r="1450" spans="1:49" x14ac:dyDescent="0.2">
      <c r="A1450" s="17" t="str">
        <f t="shared" si="31"/>
        <v>UMass-MB</v>
      </c>
      <c r="B1450" s="17" t="str">
        <f>IF(AND(OR(NOT(IsForecastDateRestricted),AND(D1450&gt;=StartDate,D1450&lt;=EndDate)),OR(NOT(IsTargetDateRestricted),AND(F1450&gt;=FirstTargetDate,F1450&lt;=EndTargetDate)),
OR(AND(Is1Week,E1450="1 wk ahead inc death"),AND(Is2Week,E1450="2 wk ahead inc death"),AND(Is3Week,E1450="3 wk ahead inc death"),AND(Is4Week,E1450="4 wk ahead inc death")),
OR(NOT(IsActiveModelsOnly),_xlfn.XLOOKUP(C1450,'Model Analyzer'!B$4:B$100,'Model Analyzer'!C$4:C$100))),EvalData!C1450,"NA")</f>
        <v>UMass-MB</v>
      </c>
      <c r="C1450" s="17" t="s">
        <v>32</v>
      </c>
      <c r="D1450" s="36" t="d">
        <v>2020-09-21</v>
      </c>
      <c r="E1450" s="17" t="s">
        <v>11</v>
      </c>
      <c r="F1450" s="36" t="d">
        <v>2020-09-26</v>
      </c>
      <c r="G1450" s="30">
        <v>-253</v>
      </c>
      <c r="H1450" s="32">
        <v>-4.8000000000000001E-2</v>
      </c>
      <c r="I1450" s="28">
        <v>-4.7160000000000001E-2</v>
      </c>
      <c r="J1450" s="28">
        <v>-4.9489999999999999E-2</v>
      </c>
      <c r="K1450" s="29">
        <v>1</v>
      </c>
      <c r="L1450" s="30">
        <v>7</v>
      </c>
      <c r="M1450" s="29">
        <v>0.83784000000000003</v>
      </c>
      <c r="N1450" s="30">
        <v>51</v>
      </c>
      <c r="O1450" s="30">
        <v>11.06</v>
      </c>
      <c r="P1450" s="30">
        <v>362.44</v>
      </c>
      <c r="Q1450" s="30">
        <v>18.239999999999998</v>
      </c>
      <c r="R1450" s="38">
        <v>0.19703999999999999</v>
      </c>
      <c r="S1450" s="32">
        <v>-3.3340000000000002E-2</v>
      </c>
      <c r="T1450" s="29">
        <v>0.46217999999999998</v>
      </c>
      <c r="U1450" s="29">
        <v>-5.4000000000000003E-3</v>
      </c>
      <c r="V1450" s="29">
        <v>0.60784000000000005</v>
      </c>
      <c r="W1450" s="29">
        <v>0.15686</v>
      </c>
      <c r="X1450" s="30">
        <v>37.65</v>
      </c>
      <c r="Y1450" s="29">
        <v>0.35054999999999997</v>
      </c>
      <c r="Z1450" s="29">
        <v>0.29038000000000003</v>
      </c>
      <c r="AA1450" s="29">
        <v>0.76300000000000001</v>
      </c>
      <c r="AB1450" s="30">
        <v>3</v>
      </c>
      <c r="AC1450" s="29">
        <v>0.94118000000000002</v>
      </c>
      <c r="AD1450" s="30">
        <v>51</v>
      </c>
      <c r="AE1450" s="29">
        <v>0.96077999999999997</v>
      </c>
      <c r="AF1450" s="33">
        <v>2.7080000000000002</v>
      </c>
      <c r="AG1450" s="33">
        <v>3.1219999999999999</v>
      </c>
      <c r="AH1450" s="33">
        <v>3.8180000000000001</v>
      </c>
      <c r="AI1450" s="33">
        <v>5.0179999999999998</v>
      </c>
      <c r="AJ1450" s="33">
        <v>5.1139999999999999</v>
      </c>
      <c r="AK1450" s="34">
        <v>9</v>
      </c>
      <c r="AL1450" s="29">
        <v>0.23529</v>
      </c>
      <c r="AM1450" s="29">
        <v>9.8040000000000002E-2</v>
      </c>
      <c r="AN1450" s="50">
        <v>13322</v>
      </c>
      <c r="AO1450" s="30">
        <v>129.1</v>
      </c>
      <c r="AP1450" s="29">
        <v>0.39784000000000003</v>
      </c>
      <c r="AQ1450" s="29">
        <v>0.83055000000000001</v>
      </c>
      <c r="AR1450" s="29">
        <v>0.66</v>
      </c>
      <c r="AS1450" s="54">
        <v>4</v>
      </c>
      <c r="AT1450" s="29">
        <v>0.90322999999999998</v>
      </c>
      <c r="AU1450" s="29">
        <v>0.97128999999999999</v>
      </c>
      <c r="AV1450" s="54">
        <v>2</v>
      </c>
      <c r="AW1450" s="29">
        <v>0.96774000000000004</v>
      </c>
    </row>
    <row r="1451" spans="1:49" x14ac:dyDescent="0.2">
      <c r="A1451" s="17" t="str">
        <f t="shared" si="31"/>
        <v>USC</v>
      </c>
      <c r="B1451" s="17" t="str">
        <f>IF(AND(OR(NOT(IsForecastDateRestricted),AND(D1451&gt;=StartDate,D1451&lt;=EndDate)),OR(NOT(IsTargetDateRestricted),AND(F1451&gt;=FirstTargetDate,F1451&lt;=EndTargetDate)),
OR(AND(Is1Week,E1451="1 wk ahead inc death"),AND(Is2Week,E1451="2 wk ahead inc death"),AND(Is3Week,E1451="3 wk ahead inc death"),AND(Is4Week,E1451="4 wk ahead inc death")),
OR(NOT(IsActiveModelsOnly),_xlfn.XLOOKUP(C1451,'Model Analyzer'!B$4:B$100,'Model Analyzer'!C$4:C$100))),EvalData!C1451,"NA")</f>
        <v>USC</v>
      </c>
      <c r="C1451" s="17" t="s">
        <v>33</v>
      </c>
      <c r="D1451" s="36" t="d">
        <v>2020-09-21</v>
      </c>
      <c r="E1451" s="17" t="s">
        <v>11</v>
      </c>
      <c r="F1451" s="36" t="d">
        <v>2020-09-26</v>
      </c>
      <c r="G1451" s="30">
        <v>-866</v>
      </c>
      <c r="H1451" s="32">
        <v>-0.17599999999999999</v>
      </c>
      <c r="I1451" s="28">
        <v>-0.16142000000000001</v>
      </c>
      <c r="J1451" s="28">
        <v>-0.19248999999999999</v>
      </c>
      <c r="K1451" s="29">
        <v>0.75</v>
      </c>
      <c r="L1451" s="30">
        <v>28</v>
      </c>
      <c r="M1451" s="29">
        <v>0.27027000000000001</v>
      </c>
      <c r="N1451" s="30">
        <v>51</v>
      </c>
      <c r="O1451" s="30">
        <v>13.37</v>
      </c>
      <c r="P1451" s="30">
        <v>478.64</v>
      </c>
      <c r="Q1451" s="30">
        <v>25.18</v>
      </c>
      <c r="R1451" s="38">
        <v>0.27955999999999998</v>
      </c>
      <c r="S1451" s="32">
        <v>-0.16252</v>
      </c>
      <c r="T1451" s="29">
        <v>0.55623999999999996</v>
      </c>
      <c r="U1451" s="29">
        <v>-0.25506000000000001</v>
      </c>
      <c r="V1451" s="29">
        <v>0.52941000000000005</v>
      </c>
      <c r="W1451" s="29">
        <v>9.8040000000000002E-2</v>
      </c>
      <c r="X1451" s="30">
        <v>48.76</v>
      </c>
      <c r="Y1451" s="29">
        <v>0.32695999999999997</v>
      </c>
      <c r="Z1451" s="29">
        <v>0.32645000000000002</v>
      </c>
      <c r="AA1451" s="29">
        <v>0.501</v>
      </c>
      <c r="AB1451" s="30">
        <v>15</v>
      </c>
      <c r="AC1451" s="29">
        <v>0.58823999999999999</v>
      </c>
    </row>
    <row r="1452" spans="1:49" x14ac:dyDescent="0.2">
      <c r="A1452" s="17" t="str">
        <f t="shared" si="31"/>
        <v>UT</v>
      </c>
      <c r="B1452" s="17" t="str">
        <f>IF(AND(OR(NOT(IsForecastDateRestricted),AND(D1452&gt;=StartDate,D1452&lt;=EndDate)),OR(NOT(IsTargetDateRestricted),AND(F1452&gt;=FirstTargetDate,F1452&lt;=EndTargetDate)),
OR(AND(Is1Week,E1452="1 wk ahead inc death"),AND(Is2Week,E1452="2 wk ahead inc death"),AND(Is3Week,E1452="3 wk ahead inc death"),AND(Is4Week,E1452="4 wk ahead inc death")),
OR(NOT(IsActiveModelsOnly),_xlfn.XLOOKUP(C1452,'Model Analyzer'!B$4:B$100,'Model Analyzer'!C$4:C$100))),EvalData!C1452,"NA")</f>
        <v>UT</v>
      </c>
      <c r="C1452" s="17" t="s">
        <v>34</v>
      </c>
      <c r="D1452" s="36" t="d">
        <v>2020-09-21</v>
      </c>
      <c r="E1452" s="17" t="s">
        <v>11</v>
      </c>
      <c r="F1452" s="36" t="d">
        <v>2020-09-26</v>
      </c>
      <c r="G1452" s="30">
        <v>105</v>
      </c>
      <c r="H1452" s="32">
        <v>1.9E-2</v>
      </c>
      <c r="I1452" s="28">
        <v>1.9570000000000001E-2</v>
      </c>
      <c r="J1452" s="28">
        <v>1.9570000000000001E-2</v>
      </c>
      <c r="K1452" s="29">
        <v>1</v>
      </c>
      <c r="L1452" s="30">
        <v>4</v>
      </c>
      <c r="M1452" s="29">
        <v>0.91891999999999996</v>
      </c>
      <c r="N1452" s="30">
        <v>51</v>
      </c>
      <c r="O1452" s="30">
        <v>14.22</v>
      </c>
      <c r="P1452" s="30">
        <v>1094.5999999999999</v>
      </c>
      <c r="Q1452" s="30">
        <v>36.47</v>
      </c>
      <c r="R1452" s="38">
        <v>0.35014000000000001</v>
      </c>
      <c r="S1452" s="32">
        <v>0.10536</v>
      </c>
      <c r="T1452" s="29">
        <v>0.58577000000000001</v>
      </c>
      <c r="U1452" s="29">
        <v>2.3519999999999999E-2</v>
      </c>
      <c r="V1452" s="29">
        <v>0.37254999999999999</v>
      </c>
      <c r="W1452" s="29">
        <v>0.23529</v>
      </c>
      <c r="X1452" s="30">
        <v>64.040000000000006</v>
      </c>
      <c r="Y1452" s="29">
        <v>0.45942</v>
      </c>
      <c r="Z1452" s="29">
        <v>0.42655999999999999</v>
      </c>
      <c r="AA1452" s="29">
        <v>0.25600000000000001</v>
      </c>
      <c r="AB1452" s="30">
        <v>24</v>
      </c>
      <c r="AC1452" s="29">
        <v>0.32352999999999998</v>
      </c>
      <c r="AD1452" s="30">
        <v>51</v>
      </c>
      <c r="AE1452" s="29">
        <v>0.78430999999999995</v>
      </c>
      <c r="AF1452" s="33">
        <v>2.262</v>
      </c>
      <c r="AG1452" s="33">
        <v>2.7450000000000001</v>
      </c>
      <c r="AH1452" s="33">
        <v>3.5379999999999998</v>
      </c>
      <c r="AI1452" s="33">
        <v>9.6999999999999993</v>
      </c>
      <c r="AJ1452" s="33">
        <v>6.7649999999999997</v>
      </c>
      <c r="AK1452" s="34">
        <v>26</v>
      </c>
      <c r="AL1452" s="29">
        <v>0.13725000000000001</v>
      </c>
      <c r="AM1452" s="29">
        <v>0.19608</v>
      </c>
      <c r="AN1452" s="50">
        <v>24109</v>
      </c>
      <c r="AO1452" s="30">
        <v>247.8</v>
      </c>
      <c r="AP1452" s="29">
        <v>0.39334999999999998</v>
      </c>
      <c r="AQ1452" s="29">
        <v>0.82118999999999998</v>
      </c>
      <c r="AR1452" s="29">
        <v>0.47499999999999998</v>
      </c>
      <c r="AS1452" s="54">
        <v>11</v>
      </c>
      <c r="AT1452" s="29">
        <v>0.67742000000000002</v>
      </c>
      <c r="AU1452" s="29">
        <v>0.79361999999999999</v>
      </c>
      <c r="AV1452" s="54">
        <v>12</v>
      </c>
      <c r="AW1452" s="29">
        <v>0.64515999999999996</v>
      </c>
    </row>
    <row r="1453" spans="1:49" x14ac:dyDescent="0.2">
      <c r="A1453" s="17" t="str">
        <f t="shared" si="31"/>
        <v>YYG</v>
      </c>
      <c r="B1453" s="17" t="str">
        <f>IF(AND(OR(NOT(IsForecastDateRestricted),AND(D1453&gt;=StartDate,D1453&lt;=EndDate)),OR(NOT(IsTargetDateRestricted),AND(F1453&gt;=FirstTargetDate,F1453&lt;=EndTargetDate)),
OR(AND(Is1Week,E1453="1 wk ahead inc death"),AND(Is2Week,E1453="2 wk ahead inc death"),AND(Is3Week,E1453="3 wk ahead inc death"),AND(Is4Week,E1453="4 wk ahead inc death")),
OR(NOT(IsActiveModelsOnly),_xlfn.XLOOKUP(C1453,'Model Analyzer'!B$4:B$100,'Model Analyzer'!C$4:C$100))),EvalData!C1453,"NA")</f>
        <v>YYG</v>
      </c>
      <c r="C1453" s="17" t="s">
        <v>35</v>
      </c>
      <c r="D1453" s="36" t="d">
        <v>2020-09-21</v>
      </c>
      <c r="E1453" s="17" t="s">
        <v>11</v>
      </c>
      <c r="F1453" s="36" t="d">
        <v>2020-09-26</v>
      </c>
      <c r="G1453" s="30">
        <v>-683</v>
      </c>
      <c r="H1453" s="32">
        <v>-0.13600000000000001</v>
      </c>
      <c r="I1453" s="28">
        <v>-0.12731000000000001</v>
      </c>
      <c r="J1453" s="28">
        <v>-0.14588000000000001</v>
      </c>
      <c r="K1453" s="29">
        <v>0.75</v>
      </c>
      <c r="L1453" s="30">
        <v>23</v>
      </c>
      <c r="M1453" s="29">
        <v>0.40540999999999999</v>
      </c>
      <c r="N1453" s="30">
        <v>51</v>
      </c>
      <c r="O1453" s="30">
        <v>10.84</v>
      </c>
      <c r="P1453" s="30">
        <v>367.46</v>
      </c>
      <c r="Q1453" s="30">
        <v>19.57</v>
      </c>
      <c r="R1453" s="38">
        <v>0.21401000000000001</v>
      </c>
      <c r="S1453" s="32">
        <v>-6.0220000000000003E-2</v>
      </c>
      <c r="T1453" s="29">
        <v>0.47816999999999998</v>
      </c>
      <c r="U1453" s="29">
        <v>-6.2909999999999994E-2</v>
      </c>
      <c r="V1453" s="29">
        <v>0.50980000000000003</v>
      </c>
      <c r="W1453" s="29">
        <v>9.8040000000000002E-2</v>
      </c>
      <c r="X1453" s="30">
        <v>37.61</v>
      </c>
      <c r="Y1453" s="29">
        <v>0.36767</v>
      </c>
      <c r="Z1453" s="29">
        <v>0.34379999999999999</v>
      </c>
      <c r="AA1453" s="29">
        <v>0.73299999999999998</v>
      </c>
      <c r="AB1453" s="30">
        <v>4</v>
      </c>
      <c r="AC1453" s="29">
        <v>0.91176000000000001</v>
      </c>
      <c r="AD1453" s="30">
        <v>51</v>
      </c>
      <c r="AE1453" s="29">
        <v>0.88234999999999997</v>
      </c>
      <c r="AF1453" s="33">
        <v>2.375</v>
      </c>
      <c r="AG1453" s="33">
        <v>2.9620000000000002</v>
      </c>
      <c r="AH1453" s="33">
        <v>4</v>
      </c>
      <c r="AI1453" s="33">
        <v>18.312999999999999</v>
      </c>
      <c r="AJ1453" s="33">
        <v>16.5</v>
      </c>
      <c r="AK1453" s="34">
        <v>42</v>
      </c>
      <c r="AL1453" s="29">
        <v>9.8040000000000002E-2</v>
      </c>
      <c r="AM1453" s="29">
        <v>0.33333000000000002</v>
      </c>
      <c r="AN1453" s="50">
        <v>10526</v>
      </c>
      <c r="AO1453" s="30">
        <v>139.19999999999999</v>
      </c>
      <c r="AP1453" s="29">
        <v>0.33787</v>
      </c>
      <c r="AQ1453" s="29">
        <v>0.70537000000000005</v>
      </c>
      <c r="AR1453" s="29">
        <v>0.47499999999999998</v>
      </c>
      <c r="AS1453" s="54">
        <v>11</v>
      </c>
      <c r="AT1453" s="29">
        <v>0.67742000000000002</v>
      </c>
      <c r="AU1453" s="29">
        <v>0.84199000000000002</v>
      </c>
      <c r="AV1453" s="54">
        <v>9</v>
      </c>
      <c r="AW1453" s="29">
        <v>0.74194000000000004</v>
      </c>
    </row>
    <row r="1454" spans="1:49" x14ac:dyDescent="0.2">
      <c r="A1454" s="17" t="str">
        <f t="shared" si="31"/>
        <v>Baseline</v>
      </c>
      <c r="B1454" s="17" t="str">
        <f>IF(AND(OR(NOT(IsForecastDateRestricted),AND(D1454&gt;=StartDate,D1454&lt;=EndDate)),OR(NOT(IsTargetDateRestricted),AND(F1454&gt;=FirstTargetDate,F1454&lt;=EndTargetDate)),
OR(AND(Is1Week,E1454="1 wk ahead inc death"),AND(Is2Week,E1454="2 wk ahead inc death"),AND(Is3Week,E1454="3 wk ahead inc death"),AND(Is4Week,E1454="4 wk ahead inc death")),
OR(NOT(IsActiveModelsOnly),_xlfn.XLOOKUP(C1454,'Model Analyzer'!B$4:B$100,'Model Analyzer'!C$4:C$100))),EvalData!C1454,"NA")</f>
        <v>Baseline</v>
      </c>
      <c r="C1454" s="17" t="s">
        <v>12</v>
      </c>
      <c r="D1454" s="36" t="d">
        <v>2020-09-21</v>
      </c>
      <c r="E1454" s="17" t="s">
        <v>36</v>
      </c>
      <c r="F1454" s="36" t="d">
        <v>2020-10-03</v>
      </c>
      <c r="G1454" s="30">
        <v>462</v>
      </c>
      <c r="H1454" s="32">
        <v>4.3999999999999997E-2</v>
      </c>
      <c r="I1454" s="28">
        <v>4.4940000000000001E-2</v>
      </c>
      <c r="J1454" s="28">
        <v>4.4940000000000001E-2</v>
      </c>
      <c r="K1454" s="29">
        <v>1</v>
      </c>
      <c r="L1454" s="30">
        <v>15</v>
      </c>
      <c r="M1454" s="29">
        <v>0.62161999999999995</v>
      </c>
      <c r="N1454" s="30">
        <v>51</v>
      </c>
      <c r="O1454" s="30">
        <v>8.59</v>
      </c>
      <c r="P1454" s="30">
        <v>674.07</v>
      </c>
      <c r="Q1454" s="30">
        <v>41.59</v>
      </c>
      <c r="R1454" s="38">
        <v>0.19936000000000001</v>
      </c>
      <c r="S1454" s="32">
        <v>5.033E-2</v>
      </c>
      <c r="T1454" s="29">
        <v>0.41072999999999998</v>
      </c>
      <c r="U1454" s="29">
        <v>-0.13938</v>
      </c>
      <c r="V1454" s="29">
        <v>0.60784000000000005</v>
      </c>
      <c r="W1454" s="29">
        <v>7.843E-2</v>
      </c>
      <c r="X1454" s="30">
        <v>71.22</v>
      </c>
      <c r="Y1454" s="29">
        <v>0.26473000000000002</v>
      </c>
      <c r="Z1454" s="29">
        <v>0.28314</v>
      </c>
      <c r="AA1454" s="29">
        <v>0.67800000000000005</v>
      </c>
      <c r="AB1454" s="30">
        <v>8</v>
      </c>
      <c r="AC1454" s="29">
        <v>0.79412000000000005</v>
      </c>
      <c r="AD1454" s="30">
        <v>51</v>
      </c>
      <c r="AE1454" s="29">
        <v>0.92157</v>
      </c>
      <c r="AF1454" s="33">
        <v>3.8570000000000002</v>
      </c>
      <c r="AG1454" s="33">
        <v>3.9660000000000002</v>
      </c>
      <c r="AH1454" s="33">
        <v>4</v>
      </c>
      <c r="AI1454" s="33">
        <v>3.8610000000000002</v>
      </c>
      <c r="AJ1454" s="33">
        <v>4</v>
      </c>
      <c r="AK1454" s="34">
        <v>4</v>
      </c>
      <c r="AL1454" s="29">
        <v>0</v>
      </c>
      <c r="AM1454" s="29">
        <v>0</v>
      </c>
      <c r="AN1454" s="50">
        <v>22097</v>
      </c>
      <c r="AO1454" s="30">
        <v>117.9</v>
      </c>
      <c r="AP1454" s="29">
        <v>0.41721999999999998</v>
      </c>
      <c r="AQ1454" s="29">
        <v>0.87102999999999997</v>
      </c>
      <c r="AR1454" s="29">
        <v>0.97</v>
      </c>
      <c r="AS1454" s="54">
        <v>1</v>
      </c>
      <c r="AT1454" s="29">
        <v>1</v>
      </c>
      <c r="AU1454" s="29">
        <v>0.95343999999999995</v>
      </c>
      <c r="AV1454" s="54">
        <v>3</v>
      </c>
      <c r="AW1454" s="29">
        <v>0.93547999999999998</v>
      </c>
    </row>
    <row r="1455" spans="1:49" x14ac:dyDescent="0.2">
      <c r="A1455" s="17" t="str">
        <f t="shared" si="31"/>
        <v>CMU</v>
      </c>
      <c r="B1455" s="17" t="str">
        <f>IF(AND(OR(NOT(IsForecastDateRestricted),AND(D1455&gt;=StartDate,D1455&lt;=EndDate)),OR(NOT(IsTargetDateRestricted),AND(F1455&gt;=FirstTargetDate,F1455&lt;=EndTargetDate)),
OR(AND(Is1Week,E1455="1 wk ahead inc death"),AND(Is2Week,E1455="2 wk ahead inc death"),AND(Is3Week,E1455="3 wk ahead inc death"),AND(Is4Week,E1455="4 wk ahead inc death")),
OR(NOT(IsActiveModelsOnly),_xlfn.XLOOKUP(C1455,'Model Analyzer'!B$4:B$100,'Model Analyzer'!C$4:C$100))),EvalData!C1455,"NA")</f>
        <v>CMU</v>
      </c>
      <c r="C1455" s="17" t="s">
        <v>43</v>
      </c>
      <c r="D1455" s="36" t="d">
        <v>2020-09-21</v>
      </c>
      <c r="E1455" s="17" t="s">
        <v>36</v>
      </c>
      <c r="F1455" s="36" t="d">
        <v>2020-10-03</v>
      </c>
      <c r="G1455" s="30"/>
      <c r="H1455" s="32"/>
      <c r="N1455" s="30">
        <v>49</v>
      </c>
      <c r="O1455" s="30">
        <v>9.5</v>
      </c>
      <c r="P1455" s="30">
        <v>740.22</v>
      </c>
      <c r="Q1455" s="30">
        <v>40.14</v>
      </c>
      <c r="R1455" s="38">
        <v>0.22226000000000001</v>
      </c>
      <c r="S1455" s="32">
        <v>0</v>
      </c>
      <c r="T1455" s="29">
        <v>0.44706000000000001</v>
      </c>
      <c r="U1455" s="29">
        <v>-0.18396999999999999</v>
      </c>
      <c r="V1455" s="29">
        <v>0.53061000000000003</v>
      </c>
      <c r="W1455" s="29">
        <v>0.14285999999999999</v>
      </c>
      <c r="X1455" s="30">
        <v>65.3</v>
      </c>
      <c r="Y1455" s="29">
        <v>0.28444000000000003</v>
      </c>
      <c r="Z1455" s="29">
        <v>0.30262</v>
      </c>
      <c r="AA1455" s="29">
        <v>0.59499999999999997</v>
      </c>
      <c r="AB1455" s="30">
        <v>12</v>
      </c>
      <c r="AC1455" s="29">
        <v>0.67647000000000002</v>
      </c>
      <c r="AD1455" s="30">
        <v>49</v>
      </c>
      <c r="AE1455" s="29">
        <v>0.83672999999999997</v>
      </c>
      <c r="AF1455" s="33">
        <v>1.5429999999999999</v>
      </c>
      <c r="AG1455" s="33">
        <v>1.923</v>
      </c>
      <c r="AH1455" s="33">
        <v>2.91</v>
      </c>
      <c r="AI1455" s="33">
        <v>10.215999999999999</v>
      </c>
      <c r="AJ1455" s="33">
        <v>7.9569999999999999</v>
      </c>
      <c r="AK1455" s="34">
        <v>14.9</v>
      </c>
      <c r="AL1455" s="29">
        <v>0.14285999999999999</v>
      </c>
      <c r="AM1455" s="29">
        <v>0.18367</v>
      </c>
      <c r="AN1455" s="50">
        <v>19930</v>
      </c>
      <c r="AO1455" s="30">
        <v>109.5</v>
      </c>
      <c r="AP1455" s="29">
        <v>0.46856999999999999</v>
      </c>
      <c r="AQ1455" s="29">
        <v>0.97824</v>
      </c>
      <c r="AR1455" s="29">
        <v>0.51600000000000001</v>
      </c>
      <c r="AS1455" s="54">
        <v>8</v>
      </c>
      <c r="AT1455" s="29">
        <v>0.77419000000000004</v>
      </c>
      <c r="AU1455" s="29">
        <v>0.84577999999999998</v>
      </c>
      <c r="AV1455" s="54">
        <v>10</v>
      </c>
      <c r="AW1455" s="29">
        <v>0.70967999999999998</v>
      </c>
    </row>
    <row r="1456" spans="1:49" x14ac:dyDescent="0.2">
      <c r="A1456" s="17" t="str">
        <f t="shared" si="31"/>
        <v>Columbia</v>
      </c>
      <c r="B1456" s="17" t="str">
        <f>IF(AND(OR(NOT(IsForecastDateRestricted),AND(D1456&gt;=StartDate,D1456&lt;=EndDate)),OR(NOT(IsTargetDateRestricted),AND(F1456&gt;=FirstTargetDate,F1456&lt;=EndTargetDate)),
OR(AND(Is1Week,E1456="1 wk ahead inc death"),AND(Is2Week,E1456="2 wk ahead inc death"),AND(Is3Week,E1456="3 wk ahead inc death"),AND(Is4Week,E1456="4 wk ahead inc death")),
OR(NOT(IsActiveModelsOnly),_xlfn.XLOOKUP(C1456,'Model Analyzer'!B$4:B$100,'Model Analyzer'!C$4:C$100))),EvalData!C1456,"NA")</f>
        <v>Columbia</v>
      </c>
      <c r="C1456" s="17" t="s">
        <v>13</v>
      </c>
      <c r="D1456" s="36" t="d">
        <v>2020-09-21</v>
      </c>
      <c r="E1456" s="17" t="s">
        <v>36</v>
      </c>
      <c r="F1456" s="36" t="d">
        <v>2020-10-03</v>
      </c>
      <c r="G1456" s="30">
        <v>-1069</v>
      </c>
      <c r="H1456" s="32">
        <v>-0.11</v>
      </c>
      <c r="I1456" s="28">
        <v>-0.10399</v>
      </c>
      <c r="J1456" s="28">
        <v>-0.11606</v>
      </c>
      <c r="K1456" s="29">
        <v>0.75</v>
      </c>
      <c r="L1456" s="30">
        <v>24</v>
      </c>
      <c r="M1456" s="29">
        <v>0.37837999999999999</v>
      </c>
      <c r="N1456" s="30">
        <v>51</v>
      </c>
      <c r="O1456" s="30">
        <v>53.22</v>
      </c>
      <c r="P1456" s="30">
        <v>3403.33</v>
      </c>
      <c r="Q1456" s="30">
        <v>71.040000000000006</v>
      </c>
      <c r="R1456" s="38">
        <v>0.40422000000000002</v>
      </c>
      <c r="S1456" s="32">
        <v>-0.21504999999999999</v>
      </c>
      <c r="T1456" s="29">
        <v>0.99136999999999997</v>
      </c>
      <c r="U1456" s="29">
        <v>-0.44875999999999999</v>
      </c>
      <c r="V1456" s="29">
        <v>0.27450999999999998</v>
      </c>
      <c r="W1456" s="29">
        <v>0.31373000000000001</v>
      </c>
      <c r="X1456" s="30">
        <v>124.36</v>
      </c>
      <c r="Y1456" s="29">
        <v>0.55088000000000004</v>
      </c>
      <c r="Z1456" s="29">
        <v>0.60201000000000005</v>
      </c>
      <c r="AA1456" s="29">
        <v>3.5999999999999997E-2</v>
      </c>
      <c r="AB1456" s="30">
        <v>34</v>
      </c>
      <c r="AC1456" s="29">
        <v>2.9409999999999999E-2</v>
      </c>
      <c r="AD1456" s="30">
        <v>51</v>
      </c>
      <c r="AE1456" s="29">
        <v>0.90195999999999998</v>
      </c>
      <c r="AF1456" s="33">
        <v>3.4580000000000002</v>
      </c>
      <c r="AG1456" s="33">
        <v>4.0730000000000004</v>
      </c>
      <c r="AH1456" s="33">
        <v>5.952</v>
      </c>
      <c r="AI1456" s="33">
        <v>35.707000000000001</v>
      </c>
      <c r="AJ1456" s="33">
        <v>33</v>
      </c>
      <c r="AK1456" s="34">
        <v>130</v>
      </c>
      <c r="AL1456" s="29">
        <v>0.31373000000000001</v>
      </c>
      <c r="AM1456" s="29">
        <v>0.33333000000000002</v>
      </c>
      <c r="AN1456" s="50">
        <v>31193</v>
      </c>
      <c r="AO1456" s="30">
        <v>254.6</v>
      </c>
      <c r="AP1456" s="29">
        <v>0.24712000000000001</v>
      </c>
      <c r="AQ1456" s="29">
        <v>0.51590999999999998</v>
      </c>
      <c r="AR1456" s="29">
        <v>0.26800000000000002</v>
      </c>
      <c r="AS1456" s="54">
        <v>22</v>
      </c>
      <c r="AT1456" s="29">
        <v>0.32257999999999998</v>
      </c>
      <c r="AU1456" s="29">
        <v>0.71509</v>
      </c>
      <c r="AV1456" s="54">
        <v>17</v>
      </c>
      <c r="AW1456" s="29">
        <v>0.48387000000000002</v>
      </c>
    </row>
    <row r="1457" spans="1:49" x14ac:dyDescent="0.2">
      <c r="A1457" s="17" t="str">
        <f t="shared" si="31"/>
        <v>Columbia-UNC</v>
      </c>
      <c r="B1457" s="17" t="str">
        <f>IF(AND(OR(NOT(IsForecastDateRestricted),AND(D1457&gt;=StartDate,D1457&lt;=EndDate)),OR(NOT(IsTargetDateRestricted),AND(F1457&gt;=FirstTargetDate,F1457&lt;=EndTargetDate)),
OR(AND(Is1Week,E1457="1 wk ahead inc death"),AND(Is2Week,E1457="2 wk ahead inc death"),AND(Is3Week,E1457="3 wk ahead inc death"),AND(Is4Week,E1457="4 wk ahead inc death")),
OR(NOT(IsActiveModelsOnly),_xlfn.XLOOKUP(C1457,'Model Analyzer'!B$4:B$100,'Model Analyzer'!C$4:C$100))),EvalData!C1457,"NA")</f>
        <v>Columbia-UNC</v>
      </c>
      <c r="C1457" s="17" t="s">
        <v>14</v>
      </c>
      <c r="D1457" s="36" t="d">
        <v>2020-09-21</v>
      </c>
      <c r="E1457" s="17" t="s">
        <v>36</v>
      </c>
      <c r="F1457" s="36" t="d">
        <v>2020-10-03</v>
      </c>
      <c r="G1457" s="30">
        <v>-365</v>
      </c>
      <c r="H1457" s="32">
        <v>-3.5999999999999997E-2</v>
      </c>
      <c r="I1457" s="28">
        <v>-3.551E-2</v>
      </c>
      <c r="J1457" s="28">
        <v>-3.6810000000000002E-2</v>
      </c>
      <c r="K1457" s="29">
        <v>1</v>
      </c>
      <c r="L1457" s="30">
        <v>11</v>
      </c>
      <c r="M1457" s="29">
        <v>0.72972999999999999</v>
      </c>
      <c r="O1457" s="30"/>
      <c r="P1457" s="30"/>
      <c r="Q1457" s="30"/>
      <c r="R1457" s="38"/>
    </row>
    <row r="1458" spans="1:49" x14ac:dyDescent="0.2">
      <c r="A1458" s="17" t="str">
        <f t="shared" si="31"/>
        <v>Covid19Sim</v>
      </c>
      <c r="B1458" s="17" t="str">
        <f>IF(AND(OR(NOT(IsForecastDateRestricted),AND(D1458&gt;=StartDate,D1458&lt;=EndDate)),OR(NOT(IsTargetDateRestricted),AND(F1458&gt;=FirstTargetDate,F1458&lt;=EndTargetDate)),
OR(AND(Is1Week,E1458="1 wk ahead inc death"),AND(Is2Week,E1458="2 wk ahead inc death"),AND(Is3Week,E1458="3 wk ahead inc death"),AND(Is4Week,E1458="4 wk ahead inc death")),
OR(NOT(IsActiveModelsOnly),_xlfn.XLOOKUP(C1458,'Model Analyzer'!B$4:B$100,'Model Analyzer'!C$4:C$100))),EvalData!C1458,"NA")</f>
        <v>Covid19Sim</v>
      </c>
      <c r="C1458" s="17" t="s">
        <v>39</v>
      </c>
      <c r="D1458" s="36" t="d">
        <v>2020-09-21</v>
      </c>
      <c r="E1458" s="17" t="s">
        <v>36</v>
      </c>
      <c r="F1458" s="36" t="d">
        <v>2020-10-03</v>
      </c>
      <c r="G1458" s="30">
        <v>-537</v>
      </c>
      <c r="H1458" s="32">
        <v>-5.3999999999999999E-2</v>
      </c>
      <c r="I1458" s="28">
        <v>-5.2240000000000002E-2</v>
      </c>
      <c r="J1458" s="28">
        <v>-5.5120000000000002E-2</v>
      </c>
      <c r="K1458" s="29">
        <v>0.9</v>
      </c>
      <c r="L1458" s="30">
        <v>17</v>
      </c>
      <c r="M1458" s="29">
        <v>0.56757000000000002</v>
      </c>
      <c r="N1458" s="30">
        <v>51</v>
      </c>
      <c r="O1458" s="30">
        <v>5.56</v>
      </c>
      <c r="P1458" s="30">
        <v>575.61</v>
      </c>
      <c r="Q1458" s="30">
        <v>33.35</v>
      </c>
      <c r="R1458" s="38">
        <v>0.18445</v>
      </c>
      <c r="S1458" s="32">
        <v>-5.1720000000000002E-2</v>
      </c>
      <c r="T1458" s="29">
        <v>0.32092999999999999</v>
      </c>
      <c r="U1458" s="29">
        <v>-9.214E-2</v>
      </c>
      <c r="V1458" s="29">
        <v>0.58823999999999999</v>
      </c>
      <c r="W1458" s="29">
        <v>3.9219999999999998E-2</v>
      </c>
      <c r="X1458" s="30">
        <v>51.55</v>
      </c>
      <c r="Y1458" s="29">
        <v>0.24145</v>
      </c>
      <c r="Z1458" s="29">
        <v>0.24994</v>
      </c>
      <c r="AA1458" s="29">
        <v>0.76</v>
      </c>
      <c r="AB1458" s="30">
        <v>5</v>
      </c>
      <c r="AC1458" s="29">
        <v>0.88234999999999997</v>
      </c>
      <c r="AD1458" s="30">
        <v>51</v>
      </c>
      <c r="AE1458" s="29">
        <v>0.33333000000000002</v>
      </c>
      <c r="AF1458" s="33">
        <v>1.046</v>
      </c>
      <c r="AG1458" s="33">
        <v>1.081</v>
      </c>
      <c r="AH1458" s="33">
        <v>1.1519999999999999</v>
      </c>
      <c r="AI1458" s="33">
        <v>1.911</v>
      </c>
      <c r="AJ1458" s="33">
        <v>1.7270000000000001</v>
      </c>
      <c r="AK1458" s="34">
        <v>3</v>
      </c>
      <c r="AL1458" s="29">
        <v>0</v>
      </c>
      <c r="AM1458" s="29">
        <v>1.9609999999999999E-2</v>
      </c>
      <c r="AN1458" s="50">
        <v>41921</v>
      </c>
      <c r="AO1458" s="30">
        <v>266.3</v>
      </c>
      <c r="AP1458" s="29">
        <v>0.81411</v>
      </c>
      <c r="AQ1458" s="29">
        <v>1</v>
      </c>
      <c r="AR1458" s="29">
        <v>0.33</v>
      </c>
      <c r="AS1458" s="54">
        <v>18</v>
      </c>
      <c r="AT1458" s="29">
        <v>0.45161000000000001</v>
      </c>
      <c r="AU1458" s="29">
        <v>0.35088000000000003</v>
      </c>
      <c r="AV1458" s="54">
        <v>27</v>
      </c>
      <c r="AW1458" s="29">
        <v>0.16128999999999999</v>
      </c>
    </row>
    <row r="1459" spans="1:49" x14ac:dyDescent="0.2">
      <c r="A1459" s="17" t="str">
        <f t="shared" si="31"/>
        <v>CovidComplete</v>
      </c>
      <c r="B1459" s="17" t="str">
        <f>IF(AND(OR(NOT(IsForecastDateRestricted),AND(D1459&gt;=StartDate,D1459&lt;=EndDate)),OR(NOT(IsTargetDateRestricted),AND(F1459&gt;=FirstTargetDate,F1459&lt;=EndTargetDate)),
OR(AND(Is1Week,E1459="1 wk ahead inc death"),AND(Is2Week,E1459="2 wk ahead inc death"),AND(Is3Week,E1459="3 wk ahead inc death"),AND(Is4Week,E1459="4 wk ahead inc death")),
OR(NOT(IsActiveModelsOnly),_xlfn.XLOOKUP(C1459,'Model Analyzer'!B$4:B$100,'Model Analyzer'!C$4:C$100))),EvalData!C1459,"NA")</f>
        <v>CovidComplete</v>
      </c>
      <c r="C1459" s="17" t="s">
        <v>51</v>
      </c>
      <c r="D1459" s="36" t="d">
        <v>2020-09-21</v>
      </c>
      <c r="E1459" s="17" t="s">
        <v>36</v>
      </c>
      <c r="F1459" s="36" t="d">
        <v>2020-10-03</v>
      </c>
      <c r="G1459" s="30">
        <v>121</v>
      </c>
      <c r="H1459" s="32">
        <v>1.2E-2</v>
      </c>
      <c r="I1459" s="28">
        <v>1.1769999999999999E-2</v>
      </c>
      <c r="J1459" s="28">
        <v>1.1769999999999999E-2</v>
      </c>
      <c r="K1459" s="29">
        <v>1</v>
      </c>
      <c r="L1459" s="30">
        <v>4</v>
      </c>
      <c r="M1459" s="29">
        <v>0.91891999999999996</v>
      </c>
      <c r="N1459" s="30">
        <v>51</v>
      </c>
      <c r="O1459" s="30">
        <v>9.7100000000000009</v>
      </c>
      <c r="P1459" s="30">
        <v>594.80999999999995</v>
      </c>
      <c r="Q1459" s="30">
        <v>33</v>
      </c>
      <c r="R1459" s="38">
        <v>0.18479999999999999</v>
      </c>
      <c r="S1459" s="32">
        <v>3.279E-2</v>
      </c>
      <c r="T1459" s="29">
        <v>0.43285000000000001</v>
      </c>
      <c r="U1459" s="29">
        <v>-3.465E-2</v>
      </c>
      <c r="V1459" s="29">
        <v>0.56862999999999997</v>
      </c>
      <c r="W1459" s="29">
        <v>9.8040000000000002E-2</v>
      </c>
      <c r="X1459" s="30">
        <v>55.14</v>
      </c>
      <c r="Y1459" s="29">
        <v>0.32272000000000001</v>
      </c>
      <c r="Z1459" s="29">
        <v>0.31286000000000003</v>
      </c>
      <c r="AA1459" s="29">
        <v>0.69599999999999995</v>
      </c>
      <c r="AB1459" s="30">
        <v>7</v>
      </c>
      <c r="AC1459" s="29">
        <v>0.82352999999999998</v>
      </c>
      <c r="AD1459" s="30">
        <v>51</v>
      </c>
      <c r="AE1459" s="29">
        <v>0.92157</v>
      </c>
      <c r="AF1459" s="33">
        <v>2.7669999999999999</v>
      </c>
      <c r="AG1459" s="33">
        <v>3.4630000000000001</v>
      </c>
      <c r="AH1459" s="33">
        <v>3.964</v>
      </c>
      <c r="AI1459" s="33">
        <v>3.66</v>
      </c>
      <c r="AJ1459" s="33">
        <v>4</v>
      </c>
      <c r="AK1459" s="34">
        <v>4.0190000000000001</v>
      </c>
      <c r="AL1459" s="29">
        <v>0</v>
      </c>
      <c r="AM1459" s="29">
        <v>0</v>
      </c>
      <c r="AN1459" s="50">
        <v>18429</v>
      </c>
      <c r="AO1459" s="30">
        <v>122.7</v>
      </c>
      <c r="AP1459" s="29">
        <v>0.43537999999999999</v>
      </c>
      <c r="AQ1459" s="29">
        <v>0.90893000000000002</v>
      </c>
      <c r="AR1459" s="29">
        <v>0.97</v>
      </c>
      <c r="AS1459" s="54">
        <v>1</v>
      </c>
      <c r="AT1459" s="29">
        <v>1</v>
      </c>
      <c r="AU1459" s="29">
        <v>0.96177999999999997</v>
      </c>
      <c r="AV1459" s="54">
        <v>1</v>
      </c>
      <c r="AW1459" s="29">
        <v>1</v>
      </c>
    </row>
    <row r="1460" spans="1:49" x14ac:dyDescent="0.2">
      <c r="A1460" s="17" t="str">
        <f t="shared" si="31"/>
        <v>DDS</v>
      </c>
      <c r="B1460" s="17" t="str">
        <f>IF(AND(OR(NOT(IsForecastDateRestricted),AND(D1460&gt;=StartDate,D1460&lt;=EndDate)),OR(NOT(IsTargetDateRestricted),AND(F1460&gt;=FirstTargetDate,F1460&lt;=EndTargetDate)),
OR(AND(Is1Week,E1460="1 wk ahead inc death"),AND(Is2Week,E1460="2 wk ahead inc death"),AND(Is3Week,E1460="3 wk ahead inc death"),AND(Is4Week,E1460="4 wk ahead inc death")),
OR(NOT(IsActiveModelsOnly),_xlfn.XLOOKUP(C1460,'Model Analyzer'!B$4:B$100,'Model Analyzer'!C$4:C$100))),EvalData!C1460,"NA")</f>
        <v>DDS</v>
      </c>
      <c r="C1460" s="17" t="s">
        <v>44</v>
      </c>
      <c r="D1460" s="36" t="d">
        <v>2020-09-21</v>
      </c>
      <c r="E1460" s="17" t="s">
        <v>36</v>
      </c>
      <c r="F1460" s="36" t="d">
        <v>2020-10-03</v>
      </c>
      <c r="G1460" s="30">
        <v>-127</v>
      </c>
      <c r="H1460" s="32">
        <v>-1.2E-2</v>
      </c>
      <c r="I1460" s="28">
        <v>-1.235E-2</v>
      </c>
      <c r="J1460" s="28">
        <v>-1.251E-2</v>
      </c>
      <c r="K1460" s="29">
        <v>1</v>
      </c>
      <c r="L1460" s="30">
        <v>5</v>
      </c>
      <c r="M1460" s="29">
        <v>0.89188999999999996</v>
      </c>
      <c r="N1460" s="30">
        <v>51</v>
      </c>
      <c r="O1460" s="30">
        <v>10.69</v>
      </c>
      <c r="P1460" s="30">
        <v>819.95</v>
      </c>
      <c r="Q1460" s="30">
        <v>41.63</v>
      </c>
      <c r="R1460" s="38">
        <v>0.2258</v>
      </c>
      <c r="S1460" s="32">
        <v>1.487E-2</v>
      </c>
      <c r="T1460" s="29">
        <v>0.48593999999999998</v>
      </c>
      <c r="U1460" s="29">
        <v>0.11600000000000001</v>
      </c>
      <c r="V1460" s="29">
        <v>0.49020000000000002</v>
      </c>
      <c r="W1460" s="29">
        <v>0.17646999999999999</v>
      </c>
      <c r="X1460" s="30">
        <v>66.17</v>
      </c>
      <c r="Y1460" s="29">
        <v>0.42797000000000002</v>
      </c>
      <c r="Z1460" s="29">
        <v>0.34683000000000003</v>
      </c>
      <c r="AA1460" s="29">
        <v>0.57199999999999995</v>
      </c>
      <c r="AB1460" s="30">
        <v>14</v>
      </c>
      <c r="AC1460" s="29">
        <v>0.61765000000000003</v>
      </c>
      <c r="AD1460" s="30">
        <v>51</v>
      </c>
      <c r="AE1460" s="29">
        <v>0.92157</v>
      </c>
      <c r="AF1460" s="33">
        <v>3.0739999999999998</v>
      </c>
      <c r="AG1460" s="33">
        <v>3.4969999999999999</v>
      </c>
      <c r="AH1460" s="33">
        <v>4.1109999999999998</v>
      </c>
      <c r="AI1460" s="33">
        <v>7.9530000000000003</v>
      </c>
      <c r="AJ1460" s="33">
        <v>6.202</v>
      </c>
      <c r="AK1460" s="34">
        <v>12</v>
      </c>
      <c r="AL1460" s="29">
        <v>0.25490000000000002</v>
      </c>
      <c r="AM1460" s="29">
        <v>0.13725000000000001</v>
      </c>
      <c r="AN1460" s="50">
        <v>20277</v>
      </c>
      <c r="AO1460" s="30">
        <v>129.69999999999999</v>
      </c>
      <c r="AP1460" s="29">
        <v>0.34884999999999999</v>
      </c>
      <c r="AQ1460" s="29">
        <v>0.72828999999999999</v>
      </c>
      <c r="AR1460" s="29">
        <v>0.55700000000000005</v>
      </c>
      <c r="AS1460" s="54">
        <v>6</v>
      </c>
      <c r="AT1460" s="29">
        <v>0.83870999999999996</v>
      </c>
      <c r="AU1460" s="29">
        <v>0.89624999999999999</v>
      </c>
      <c r="AV1460" s="54">
        <v>5</v>
      </c>
      <c r="AW1460" s="29">
        <v>0.87097000000000002</v>
      </c>
    </row>
    <row r="1461" spans="1:49" x14ac:dyDescent="0.2">
      <c r="A1461" s="17" t="str">
        <f t="shared" si="31"/>
        <v>Ensemble</v>
      </c>
      <c r="B1461" s="17" t="str">
        <f>IF(AND(OR(NOT(IsForecastDateRestricted),AND(D1461&gt;=StartDate,D1461&lt;=EndDate)),OR(NOT(IsTargetDateRestricted),AND(F1461&gt;=FirstTargetDate,F1461&lt;=EndTargetDate)),
OR(AND(Is1Week,E1461="1 wk ahead inc death"),AND(Is2Week,E1461="2 wk ahead inc death"),AND(Is3Week,E1461="3 wk ahead inc death"),AND(Is4Week,E1461="4 wk ahead inc death")),
OR(NOT(IsActiveModelsOnly),_xlfn.XLOOKUP(C1461,'Model Analyzer'!B$4:B$100,'Model Analyzer'!C$4:C$100))),EvalData!C1461,"NA")</f>
        <v>Ensemble</v>
      </c>
      <c r="C1461" s="17" t="s">
        <v>15</v>
      </c>
      <c r="D1461" s="36" t="d">
        <v>2020-09-21</v>
      </c>
      <c r="E1461" s="17" t="s">
        <v>36</v>
      </c>
      <c r="F1461" s="36" t="d">
        <v>2020-10-03</v>
      </c>
      <c r="G1461" s="30">
        <v>-375</v>
      </c>
      <c r="H1461" s="32">
        <v>-3.6999999999999998E-2</v>
      </c>
      <c r="I1461" s="28">
        <v>-3.6479999999999999E-2</v>
      </c>
      <c r="J1461" s="28">
        <v>-3.7859999999999998E-2</v>
      </c>
      <c r="K1461" s="29">
        <v>1</v>
      </c>
      <c r="L1461" s="30">
        <v>12</v>
      </c>
      <c r="M1461" s="29">
        <v>0.70269999999999999</v>
      </c>
      <c r="N1461" s="30">
        <v>51</v>
      </c>
      <c r="O1461" s="30">
        <v>6.19</v>
      </c>
      <c r="P1461" s="30">
        <v>409.96</v>
      </c>
      <c r="Q1461" s="30">
        <v>28.06</v>
      </c>
      <c r="R1461" s="38">
        <v>0.14921000000000001</v>
      </c>
      <c r="S1461" s="32">
        <v>-4.3799999999999999E-2</v>
      </c>
      <c r="T1461" s="29">
        <v>0.32321</v>
      </c>
      <c r="U1461" s="29">
        <v>-0.11409</v>
      </c>
      <c r="V1461" s="29">
        <v>0.66666999999999998</v>
      </c>
      <c r="W1461" s="29">
        <v>5.8819999999999997E-2</v>
      </c>
      <c r="X1461" s="30">
        <v>49.28</v>
      </c>
      <c r="Y1461" s="29">
        <v>0.23042000000000001</v>
      </c>
      <c r="Z1461" s="29">
        <v>0.24013000000000001</v>
      </c>
      <c r="AA1461" s="29">
        <v>0.81699999999999995</v>
      </c>
      <c r="AB1461" s="30">
        <v>2</v>
      </c>
      <c r="AC1461" s="29">
        <v>0.97058999999999995</v>
      </c>
      <c r="AD1461" s="30">
        <v>51</v>
      </c>
      <c r="AE1461" s="29">
        <v>0.94118000000000002</v>
      </c>
      <c r="AF1461" s="33">
        <v>2.5710000000000002</v>
      </c>
      <c r="AG1461" s="33">
        <v>3.0550000000000002</v>
      </c>
      <c r="AH1461" s="33">
        <v>3.5880000000000001</v>
      </c>
      <c r="AI1461" s="33">
        <v>7.0990000000000002</v>
      </c>
      <c r="AJ1461" s="33">
        <v>5.6429999999999998</v>
      </c>
      <c r="AK1461" s="34">
        <v>15.25</v>
      </c>
      <c r="AL1461" s="29">
        <v>0.21568999999999999</v>
      </c>
      <c r="AM1461" s="29">
        <v>0.13725000000000001</v>
      </c>
      <c r="AN1461" s="50">
        <v>11317</v>
      </c>
      <c r="AO1461" s="30">
        <v>90.8</v>
      </c>
      <c r="AP1461" s="29">
        <v>0.38807000000000003</v>
      </c>
      <c r="AQ1461" s="29">
        <v>0.81016999999999995</v>
      </c>
      <c r="AR1461" s="29">
        <v>0.61899999999999999</v>
      </c>
      <c r="AS1461" s="54">
        <v>3</v>
      </c>
      <c r="AT1461" s="29">
        <v>0.93547999999999998</v>
      </c>
      <c r="AU1461" s="29">
        <v>0.95467999999999997</v>
      </c>
      <c r="AV1461" s="54">
        <v>2</v>
      </c>
      <c r="AW1461" s="29">
        <v>0.96774000000000004</v>
      </c>
    </row>
    <row r="1462" spans="1:49" x14ac:dyDescent="0.2">
      <c r="A1462" s="17" t="str">
        <f t="shared" si="31"/>
        <v>ERDC</v>
      </c>
      <c r="B1462" s="17" t="str">
        <f>IF(AND(OR(NOT(IsForecastDateRestricted),AND(D1462&gt;=StartDate,D1462&lt;=EndDate)),OR(NOT(IsTargetDateRestricted),AND(F1462&gt;=FirstTargetDate,F1462&lt;=EndTargetDate)),
OR(AND(Is1Week,E1462="1 wk ahead inc death"),AND(Is2Week,E1462="2 wk ahead inc death"),AND(Is3Week,E1462="3 wk ahead inc death"),AND(Is4Week,E1462="4 wk ahead inc death")),
OR(NOT(IsActiveModelsOnly),_xlfn.XLOOKUP(C1462,'Model Analyzer'!B$4:B$100,'Model Analyzer'!C$4:C$100))),EvalData!C1462,"NA")</f>
        <v>ERDC</v>
      </c>
      <c r="C1462" s="17" t="s">
        <v>16</v>
      </c>
      <c r="D1462" s="36" t="d">
        <v>2020-09-21</v>
      </c>
      <c r="E1462" s="17" t="s">
        <v>36</v>
      </c>
      <c r="F1462" s="36" t="d">
        <v>2020-10-03</v>
      </c>
      <c r="G1462" s="26">
        <v>2897</v>
      </c>
      <c r="H1462" s="27">
        <v>0.248</v>
      </c>
      <c r="I1462" s="28">
        <v>0.28181</v>
      </c>
      <c r="J1462" s="28">
        <v>0.28181</v>
      </c>
      <c r="K1462" s="29">
        <v>0.75</v>
      </c>
      <c r="L1462" s="30">
        <v>35</v>
      </c>
      <c r="M1462" s="29">
        <v>8.1079999999999999E-2</v>
      </c>
      <c r="N1462" s="30">
        <v>51</v>
      </c>
      <c r="O1462" s="26">
        <v>30.27</v>
      </c>
      <c r="P1462" s="26">
        <v>10067.91</v>
      </c>
      <c r="Q1462" s="26">
        <v>108.06</v>
      </c>
      <c r="R1462" s="31">
        <v>0.34499999999999997</v>
      </c>
      <c r="S1462" s="32">
        <v>0.19924</v>
      </c>
      <c r="T1462" s="29">
        <v>1.07474</v>
      </c>
      <c r="U1462" s="29">
        <v>0.84238000000000002</v>
      </c>
      <c r="V1462" s="29">
        <v>0.33333000000000002</v>
      </c>
      <c r="W1462" s="29">
        <v>0.27450999999999998</v>
      </c>
      <c r="X1462" s="30">
        <v>194.91</v>
      </c>
      <c r="Y1462" s="29">
        <v>1.0511299999999999</v>
      </c>
      <c r="Z1462" s="29">
        <v>0.52032</v>
      </c>
      <c r="AA1462" s="29">
        <v>4.3999999999999997E-2</v>
      </c>
      <c r="AB1462" s="30">
        <v>32</v>
      </c>
      <c r="AC1462" s="29">
        <v>8.8239999999999999E-2</v>
      </c>
      <c r="AD1462" s="30">
        <v>51</v>
      </c>
      <c r="AE1462" s="29">
        <v>0.21568999999999999</v>
      </c>
      <c r="AF1462" s="33">
        <v>1.1140000000000001</v>
      </c>
      <c r="AG1462" s="33">
        <v>1.1299999999999999</v>
      </c>
      <c r="AH1462" s="33">
        <v>1.1819999999999999</v>
      </c>
      <c r="AI1462" s="33">
        <v>1.32</v>
      </c>
      <c r="AJ1462" s="33">
        <v>1.2949999999999999</v>
      </c>
      <c r="AK1462" s="34">
        <v>1.5589999999999999</v>
      </c>
      <c r="AL1462" s="29">
        <v>0</v>
      </c>
      <c r="AM1462" s="29">
        <v>0</v>
      </c>
      <c r="AN1462" s="50">
        <v>175011</v>
      </c>
      <c r="AO1462" s="30">
        <v>1642.4</v>
      </c>
      <c r="AP1462" s="29">
        <v>0.88090000000000002</v>
      </c>
      <c r="AQ1462" s="29">
        <v>1</v>
      </c>
      <c r="AR1462" s="29">
        <v>0.22700000000000001</v>
      </c>
      <c r="AS1462" s="54">
        <v>26</v>
      </c>
      <c r="AT1462" s="29">
        <v>0.19355</v>
      </c>
      <c r="AU1462" s="29">
        <v>0.22703999999999999</v>
      </c>
      <c r="AV1462" s="54">
        <v>30</v>
      </c>
      <c r="AW1462" s="29">
        <v>6.4519999999999994E-2</v>
      </c>
    </row>
    <row r="1463" spans="1:49" x14ac:dyDescent="0.2">
      <c r="A1463" s="17" t="str">
        <f t="shared" si="31"/>
        <v>ESG</v>
      </c>
      <c r="B1463" s="17" t="str">
        <f>IF(AND(OR(NOT(IsForecastDateRestricted),AND(D1463&gt;=StartDate,D1463&lt;=EndDate)),OR(NOT(IsTargetDateRestricted),AND(F1463&gt;=FirstTargetDate,F1463&lt;=EndTargetDate)),
OR(AND(Is1Week,E1463="1 wk ahead inc death"),AND(Is2Week,E1463="2 wk ahead inc death"),AND(Is3Week,E1463="3 wk ahead inc death"),AND(Is4Week,E1463="4 wk ahead inc death")),
OR(NOT(IsActiveModelsOnly),_xlfn.XLOOKUP(C1463,'Model Analyzer'!B$4:B$100,'Model Analyzer'!C$4:C$100))),EvalData!C1463,"NA")</f>
        <v>ESG</v>
      </c>
      <c r="C1463" s="17" t="s">
        <v>40</v>
      </c>
      <c r="D1463" s="36" t="d">
        <v>2020-09-21</v>
      </c>
      <c r="E1463" s="17" t="s">
        <v>36</v>
      </c>
      <c r="F1463" s="36" t="d">
        <v>2020-10-03</v>
      </c>
      <c r="G1463" s="30">
        <v>-4226</v>
      </c>
      <c r="H1463" s="32">
        <v>-0.52900000000000003</v>
      </c>
      <c r="I1463" s="28">
        <v>-0.41109000000000001</v>
      </c>
      <c r="J1463" s="28">
        <v>-0.69804999999999995</v>
      </c>
      <c r="K1463" s="29">
        <v>0</v>
      </c>
      <c r="L1463" s="30">
        <v>38</v>
      </c>
      <c r="M1463" s="29">
        <v>0</v>
      </c>
      <c r="N1463" s="30">
        <v>51</v>
      </c>
      <c r="O1463" s="30">
        <v>41.7</v>
      </c>
      <c r="P1463" s="30">
        <v>2711.69</v>
      </c>
      <c r="Q1463" s="30">
        <v>96.29</v>
      </c>
      <c r="R1463" s="38">
        <v>0.57750999999999997</v>
      </c>
      <c r="S1463" s="32">
        <v>-0.65886</v>
      </c>
      <c r="T1463" s="29">
        <v>1.29853</v>
      </c>
      <c r="U1463" s="29">
        <v>-1.24213</v>
      </c>
      <c r="V1463" s="29">
        <v>0.15686</v>
      </c>
      <c r="W1463" s="29">
        <v>0.45097999999999999</v>
      </c>
      <c r="X1463" s="30">
        <v>189.21</v>
      </c>
      <c r="Y1463" s="29">
        <v>0.47355000000000003</v>
      </c>
      <c r="Z1463" s="29">
        <v>0.67593999999999999</v>
      </c>
      <c r="AA1463" s="29">
        <v>1.7999999999999999E-2</v>
      </c>
      <c r="AB1463" s="30">
        <v>35</v>
      </c>
      <c r="AC1463" s="29">
        <v>0</v>
      </c>
      <c r="AD1463" s="30">
        <v>51</v>
      </c>
      <c r="AE1463" s="29">
        <v>9.8040000000000002E-2</v>
      </c>
      <c r="AF1463" s="33">
        <v>1.0580000000000001</v>
      </c>
      <c r="AG1463" s="33">
        <v>1.0980000000000001</v>
      </c>
      <c r="AH1463" s="33">
        <v>1.1879999999999999</v>
      </c>
      <c r="AI1463" s="33">
        <v>1.39</v>
      </c>
      <c r="AJ1463" s="33">
        <v>1.379</v>
      </c>
      <c r="AK1463" s="34">
        <v>2</v>
      </c>
      <c r="AL1463" s="29">
        <v>0</v>
      </c>
      <c r="AM1463" s="29">
        <v>0</v>
      </c>
      <c r="AN1463" s="50">
        <v>179872</v>
      </c>
      <c r="AO1463" s="30">
        <v>845.1</v>
      </c>
      <c r="AP1463" s="29">
        <v>0.86141000000000001</v>
      </c>
      <c r="AQ1463" s="29">
        <v>1</v>
      </c>
      <c r="AR1463" s="29">
        <v>0.10299999999999999</v>
      </c>
      <c r="AS1463" s="54">
        <v>27</v>
      </c>
      <c r="AT1463" s="29">
        <v>0.16128999999999999</v>
      </c>
      <c r="AU1463" s="29">
        <v>0.1032</v>
      </c>
      <c r="AV1463" s="54">
        <v>32</v>
      </c>
      <c r="AW1463" s="29">
        <v>0</v>
      </c>
    </row>
    <row r="1464" spans="1:49" x14ac:dyDescent="0.2">
      <c r="A1464" s="17" t="str">
        <f t="shared" si="31"/>
        <v>GT-DeepCOVID</v>
      </c>
      <c r="B1464" s="17" t="str">
        <f>IF(AND(OR(NOT(IsForecastDateRestricted),AND(D1464&gt;=StartDate,D1464&lt;=EndDate)),OR(NOT(IsTargetDateRestricted),AND(F1464&gt;=FirstTargetDate,F1464&lt;=EndTargetDate)),
OR(AND(Is1Week,E1464="1 wk ahead inc death"),AND(Is2Week,E1464="2 wk ahead inc death"),AND(Is3Week,E1464="3 wk ahead inc death"),AND(Is4Week,E1464="4 wk ahead inc death")),
OR(NOT(IsActiveModelsOnly),_xlfn.XLOOKUP(C1464,'Model Analyzer'!B$4:B$100,'Model Analyzer'!C$4:C$100))),EvalData!C1464,"NA")</f>
        <v>GT-DeepCOVID</v>
      </c>
      <c r="C1464" s="17" t="s">
        <v>17</v>
      </c>
      <c r="D1464" s="36" t="d">
        <v>2020-09-21</v>
      </c>
      <c r="E1464" s="17" t="s">
        <v>36</v>
      </c>
      <c r="F1464" s="36" t="d">
        <v>2020-10-03</v>
      </c>
      <c r="G1464" s="30">
        <v>-52</v>
      </c>
      <c r="H1464" s="32">
        <v>-5.0000000000000001E-3</v>
      </c>
      <c r="I1464" s="28">
        <v>-5.0600000000000003E-3</v>
      </c>
      <c r="J1464" s="28">
        <v>-5.0800000000000003E-3</v>
      </c>
      <c r="K1464" s="29">
        <v>1</v>
      </c>
      <c r="L1464" s="30">
        <v>2</v>
      </c>
      <c r="M1464" s="29">
        <v>0.97297</v>
      </c>
      <c r="N1464" s="30">
        <v>44</v>
      </c>
      <c r="O1464" s="30">
        <v>7.91</v>
      </c>
      <c r="P1464" s="30">
        <v>761.17</v>
      </c>
      <c r="Q1464" s="30">
        <v>49.41</v>
      </c>
      <c r="R1464" s="38">
        <v>0.24521000000000001</v>
      </c>
      <c r="S1464" s="32">
        <v>-4.1050000000000003E-2</v>
      </c>
      <c r="T1464" s="29">
        <v>0.45628999999999997</v>
      </c>
      <c r="U1464" s="29">
        <v>-2.8070000000000001E-2</v>
      </c>
      <c r="V1464" s="29">
        <v>0.36364000000000002</v>
      </c>
      <c r="W1464" s="29">
        <v>0.11364</v>
      </c>
      <c r="X1464" s="30">
        <v>91.08</v>
      </c>
      <c r="Y1464" s="29">
        <v>0.37369000000000002</v>
      </c>
      <c r="Z1464" s="29">
        <v>0.36110999999999999</v>
      </c>
      <c r="AA1464" s="29">
        <v>0.41699999999999998</v>
      </c>
      <c r="AB1464" s="30">
        <v>17</v>
      </c>
      <c r="AC1464" s="29">
        <v>0.52941000000000005</v>
      </c>
      <c r="AD1464" s="30">
        <v>44</v>
      </c>
      <c r="AE1464" s="29">
        <v>0.93181999999999998</v>
      </c>
      <c r="AF1464" s="33">
        <v>1.718</v>
      </c>
      <c r="AG1464" s="33">
        <v>2.9079999999999999</v>
      </c>
      <c r="AH1464" s="33">
        <v>6.0910000000000002</v>
      </c>
      <c r="AI1464" s="33">
        <v>86.724000000000004</v>
      </c>
      <c r="AJ1464" s="33">
        <v>19.113</v>
      </c>
      <c r="AK1464" s="34">
        <v>92.5</v>
      </c>
      <c r="AL1464" s="29">
        <v>0.22727</v>
      </c>
      <c r="AM1464" s="29">
        <v>0.31818000000000002</v>
      </c>
      <c r="AN1464" s="50">
        <v>16857</v>
      </c>
      <c r="AO1464" s="30">
        <v>95.2</v>
      </c>
      <c r="AP1464" s="29">
        <v>0.32894000000000001</v>
      </c>
      <c r="AQ1464" s="29">
        <v>0.68672</v>
      </c>
      <c r="AR1464" s="29">
        <v>0.35099999999999998</v>
      </c>
      <c r="AS1464" s="54">
        <v>17</v>
      </c>
      <c r="AT1464" s="29">
        <v>0.48387000000000002</v>
      </c>
      <c r="AU1464" s="29">
        <v>0.76156000000000001</v>
      </c>
      <c r="AV1464" s="54">
        <v>14</v>
      </c>
      <c r="AW1464" s="29">
        <v>0.58065</v>
      </c>
    </row>
    <row r="1465" spans="1:49" x14ac:dyDescent="0.2">
      <c r="A1465" s="17" t="str">
        <f t="shared" si="31"/>
        <v>IHME</v>
      </c>
      <c r="B1465" s="17" t="str">
        <f>IF(AND(OR(NOT(IsForecastDateRestricted),AND(D1465&gt;=StartDate,D1465&lt;=EndDate)),OR(NOT(IsTargetDateRestricted),AND(F1465&gt;=FirstTargetDate,F1465&lt;=EndTargetDate)),
OR(AND(Is1Week,E1465="1 wk ahead inc death"),AND(Is2Week,E1465="2 wk ahead inc death"),AND(Is3Week,E1465="3 wk ahead inc death"),AND(Is4Week,E1465="4 wk ahead inc death")),
OR(NOT(IsActiveModelsOnly),_xlfn.XLOOKUP(C1465,'Model Analyzer'!B$4:B$100,'Model Analyzer'!C$4:C$100))),EvalData!C1465,"NA")</f>
        <v>IHME</v>
      </c>
      <c r="C1465" s="17" t="s">
        <v>18</v>
      </c>
      <c r="D1465" s="36" t="d">
        <v>2020-09-21</v>
      </c>
      <c r="E1465" s="17" t="s">
        <v>36</v>
      </c>
      <c r="F1465" s="36" t="d">
        <v>2020-10-03</v>
      </c>
      <c r="G1465" s="30">
        <v>-1730</v>
      </c>
      <c r="H1465" s="32">
        <v>-0.184</v>
      </c>
      <c r="I1465" s="28">
        <v>-0.16829</v>
      </c>
      <c r="J1465" s="28">
        <v>-0.20233999999999999</v>
      </c>
      <c r="K1465" s="29">
        <v>0.75</v>
      </c>
      <c r="L1465" s="30">
        <v>30</v>
      </c>
      <c r="M1465" s="29">
        <v>0.21622</v>
      </c>
      <c r="N1465" s="30">
        <v>51</v>
      </c>
      <c r="O1465" s="30">
        <v>13.18</v>
      </c>
      <c r="P1465" s="30">
        <v>935.34</v>
      </c>
      <c r="Q1465" s="30">
        <v>43.2</v>
      </c>
      <c r="R1465" s="38">
        <v>0.26867999999999997</v>
      </c>
      <c r="S1465" s="32">
        <v>-0.22361</v>
      </c>
      <c r="T1465" s="29">
        <v>0.54383999999999999</v>
      </c>
      <c r="U1465" s="29">
        <v>-0.46443000000000001</v>
      </c>
      <c r="V1465" s="29">
        <v>0.47059000000000001</v>
      </c>
      <c r="W1465" s="29">
        <v>0.15686</v>
      </c>
      <c r="X1465" s="30">
        <v>69.14</v>
      </c>
      <c r="Y1465" s="29">
        <v>0.27901999999999999</v>
      </c>
      <c r="Z1465" s="29">
        <v>0.34349000000000002</v>
      </c>
      <c r="AA1465" s="29">
        <v>0.37</v>
      </c>
      <c r="AB1465" s="30">
        <v>20</v>
      </c>
      <c r="AC1465" s="29">
        <v>0.44118000000000002</v>
      </c>
      <c r="AD1465" s="30">
        <v>51</v>
      </c>
      <c r="AE1465" s="29">
        <v>0.72548999999999997</v>
      </c>
      <c r="AF1465" s="33">
        <v>2.1480000000000001</v>
      </c>
      <c r="AG1465" s="33">
        <v>2.5</v>
      </c>
      <c r="AH1465" s="33">
        <v>3.1349999999999998</v>
      </c>
      <c r="AI1465" s="33">
        <v>4.1520000000000001</v>
      </c>
      <c r="AJ1465" s="33">
        <v>4.9489999999999998</v>
      </c>
      <c r="AK1465" s="34">
        <v>8</v>
      </c>
      <c r="AL1465" s="29">
        <v>0.23529</v>
      </c>
      <c r="AM1465" s="29">
        <v>0</v>
      </c>
      <c r="AN1465" s="50">
        <v>26457</v>
      </c>
      <c r="AO1465" s="30">
        <v>194.6</v>
      </c>
      <c r="AP1465" s="29">
        <v>0.45913999999999999</v>
      </c>
      <c r="AQ1465" s="29">
        <v>0.95853999999999995</v>
      </c>
      <c r="AR1465" s="29">
        <v>0.51600000000000001</v>
      </c>
      <c r="AS1465" s="54">
        <v>8</v>
      </c>
      <c r="AT1465" s="29">
        <v>0.77419000000000004</v>
      </c>
      <c r="AU1465" s="29">
        <v>0.76195999999999997</v>
      </c>
      <c r="AV1465" s="54">
        <v>13</v>
      </c>
      <c r="AW1465" s="29">
        <v>0.6129</v>
      </c>
    </row>
    <row r="1466" spans="1:49" x14ac:dyDescent="0.2">
      <c r="A1466" s="17" t="str">
        <f t="shared" si="31"/>
        <v>ISU</v>
      </c>
      <c r="B1466" s="17" t="str">
        <f>IF(AND(OR(NOT(IsForecastDateRestricted),AND(D1466&gt;=StartDate,D1466&lt;=EndDate)),OR(NOT(IsTargetDateRestricted),AND(F1466&gt;=FirstTargetDate,F1466&lt;=EndTargetDate)),
OR(AND(Is1Week,E1466="1 wk ahead inc death"),AND(Is2Week,E1466="2 wk ahead inc death"),AND(Is3Week,E1466="3 wk ahead inc death"),AND(Is4Week,E1466="4 wk ahead inc death")),
OR(NOT(IsActiveModelsOnly),_xlfn.XLOOKUP(C1466,'Model Analyzer'!B$4:B$100,'Model Analyzer'!C$4:C$100))),EvalData!C1466,"NA")</f>
        <v>ISU</v>
      </c>
      <c r="C1466" s="17" t="s">
        <v>41</v>
      </c>
      <c r="D1466" s="36" t="d">
        <v>2020-09-21</v>
      </c>
      <c r="E1466" s="17" t="s">
        <v>36</v>
      </c>
      <c r="F1466" s="36" t="d">
        <v>2020-10-03</v>
      </c>
      <c r="G1466" s="26">
        <v>2604</v>
      </c>
      <c r="H1466" s="27">
        <v>0.22600000000000001</v>
      </c>
      <c r="I1466" s="28">
        <v>0.25330999999999998</v>
      </c>
      <c r="J1466" s="28">
        <v>0.25330999999999998</v>
      </c>
      <c r="K1466" s="29">
        <v>0.75</v>
      </c>
      <c r="L1466" s="30">
        <v>32</v>
      </c>
      <c r="M1466" s="29">
        <v>0.16216</v>
      </c>
      <c r="N1466" s="30">
        <v>49</v>
      </c>
      <c r="O1466" s="26">
        <v>15.11</v>
      </c>
      <c r="P1466" s="26">
        <v>2350.91</v>
      </c>
      <c r="Q1466" s="26">
        <v>71.2</v>
      </c>
      <c r="R1466" s="31">
        <v>0.32828000000000002</v>
      </c>
      <c r="S1466" s="32">
        <v>0.19120999999999999</v>
      </c>
      <c r="T1466" s="29">
        <v>0.65932999999999997</v>
      </c>
      <c r="U1466" s="29">
        <v>0.32103999999999999</v>
      </c>
      <c r="V1466" s="29">
        <v>0.32652999999999999</v>
      </c>
      <c r="W1466" s="29">
        <v>0.18367</v>
      </c>
      <c r="X1466" s="30">
        <v>116.14</v>
      </c>
      <c r="Y1466" s="29">
        <v>0.58296000000000003</v>
      </c>
      <c r="Z1466" s="29">
        <v>0.40028999999999998</v>
      </c>
      <c r="AA1466" s="29">
        <v>0.115</v>
      </c>
      <c r="AB1466" s="30">
        <v>27</v>
      </c>
      <c r="AC1466" s="29">
        <v>0.23529</v>
      </c>
      <c r="AD1466" s="30">
        <v>49</v>
      </c>
      <c r="AE1466" s="29">
        <v>0.55101999999999995</v>
      </c>
      <c r="AF1466" s="33">
        <v>1.522</v>
      </c>
      <c r="AG1466" s="33">
        <v>1.619</v>
      </c>
      <c r="AH1466" s="33">
        <v>1.8169999999999999</v>
      </c>
      <c r="AI1466" s="33">
        <v>3.83</v>
      </c>
      <c r="AJ1466" s="33">
        <v>2.7650000000000001</v>
      </c>
      <c r="AK1466" s="34">
        <v>5.0359999999999996</v>
      </c>
      <c r="AL1466" s="29">
        <v>4.0820000000000002E-2</v>
      </c>
      <c r="AM1466" s="29">
        <v>6.1219999999999997E-2</v>
      </c>
      <c r="AN1466" s="50">
        <v>50264</v>
      </c>
      <c r="AO1466" s="30">
        <v>363.9</v>
      </c>
      <c r="AP1466" s="29">
        <v>0.61980000000000002</v>
      </c>
      <c r="AQ1466" s="29">
        <v>1</v>
      </c>
      <c r="AR1466" s="29">
        <v>0.45400000000000001</v>
      </c>
      <c r="AS1466" s="54">
        <v>10</v>
      </c>
      <c r="AT1466" s="29">
        <v>0.70967999999999998</v>
      </c>
      <c r="AU1466" s="29">
        <v>0.55728</v>
      </c>
      <c r="AV1466" s="54">
        <v>21</v>
      </c>
      <c r="AW1466" s="29">
        <v>0.35483999999999999</v>
      </c>
    </row>
    <row r="1467" spans="1:49" x14ac:dyDescent="0.2">
      <c r="A1467" s="17" t="str">
        <f t="shared" si="31"/>
        <v>JCB</v>
      </c>
      <c r="B1467" s="17" t="str">
        <f>IF(AND(OR(NOT(IsForecastDateRestricted),AND(D1467&gt;=StartDate,D1467&lt;=EndDate)),OR(NOT(IsTargetDateRestricted),AND(F1467&gt;=FirstTargetDate,F1467&lt;=EndTargetDate)),
OR(AND(Is1Week,E1467="1 wk ahead inc death"),AND(Is2Week,E1467="2 wk ahead inc death"),AND(Is3Week,E1467="3 wk ahead inc death"),AND(Is4Week,E1467="4 wk ahead inc death")),
OR(NOT(IsActiveModelsOnly),_xlfn.XLOOKUP(C1467,'Model Analyzer'!B$4:B$100,'Model Analyzer'!C$4:C$100))),EvalData!C1467,"NA")</f>
        <v>JCB</v>
      </c>
      <c r="C1467" s="17" t="s">
        <v>45</v>
      </c>
      <c r="D1467" s="36" t="d">
        <v>2020-09-21</v>
      </c>
      <c r="E1467" s="17" t="s">
        <v>36</v>
      </c>
      <c r="F1467" s="36" t="d">
        <v>2020-10-03</v>
      </c>
      <c r="G1467" s="30">
        <v>-1018</v>
      </c>
      <c r="H1467" s="32">
        <v>-0.104</v>
      </c>
      <c r="I1467" s="28">
        <v>-9.9030000000000007E-2</v>
      </c>
      <c r="J1467" s="28">
        <v>-0.10990999999999999</v>
      </c>
      <c r="K1467" s="29">
        <v>0.75</v>
      </c>
      <c r="L1467" s="30">
        <v>22</v>
      </c>
      <c r="M1467" s="29">
        <v>0.43242999999999998</v>
      </c>
      <c r="N1467" s="30">
        <v>51</v>
      </c>
      <c r="O1467" s="30">
        <v>5.15</v>
      </c>
      <c r="P1467" s="30">
        <v>505.55</v>
      </c>
      <c r="Q1467" s="30">
        <v>33.96</v>
      </c>
      <c r="R1467" s="38">
        <v>0.15448999999999999</v>
      </c>
      <c r="S1467" s="32">
        <v>-3.5090000000000003E-2</v>
      </c>
      <c r="T1467" s="29">
        <v>0.29121999999999998</v>
      </c>
      <c r="U1467" s="29">
        <v>-7.5319999999999998E-2</v>
      </c>
      <c r="V1467" s="29">
        <v>0.64705999999999997</v>
      </c>
      <c r="W1467" s="29">
        <v>3.9219999999999998E-2</v>
      </c>
      <c r="X1467" s="30">
        <v>74.150000000000006</v>
      </c>
      <c r="Y1467" s="29">
        <v>0.22403999999999999</v>
      </c>
      <c r="Z1467" s="29">
        <v>0.22478000000000001</v>
      </c>
      <c r="AA1467" s="29">
        <v>0.82399999999999995</v>
      </c>
      <c r="AB1467" s="30">
        <v>1</v>
      </c>
      <c r="AC1467" s="29">
        <v>1</v>
      </c>
    </row>
    <row r="1468" spans="1:49" x14ac:dyDescent="0.2">
      <c r="A1468" s="17" t="str">
        <f t="shared" si="31"/>
        <v>JHU-APL</v>
      </c>
      <c r="B1468" s="17" t="str">
        <f>IF(AND(OR(NOT(IsForecastDateRestricted),AND(D1468&gt;=StartDate,D1468&lt;=EndDate)),OR(NOT(IsTargetDateRestricted),AND(F1468&gt;=FirstTargetDate,F1468&lt;=EndTargetDate)),
OR(AND(Is1Week,E1468="1 wk ahead inc death"),AND(Is2Week,E1468="2 wk ahead inc death"),AND(Is3Week,E1468="3 wk ahead inc death"),AND(Is4Week,E1468="4 wk ahead inc death")),
OR(NOT(IsActiveModelsOnly),_xlfn.XLOOKUP(C1468,'Model Analyzer'!B$4:B$100,'Model Analyzer'!C$4:C$100))),EvalData!C1468,"NA")</f>
        <v>JHU-APL</v>
      </c>
      <c r="C1468" s="17" t="s">
        <v>52</v>
      </c>
      <c r="D1468" s="36" t="d">
        <v>2020-09-21</v>
      </c>
      <c r="E1468" s="17" t="s">
        <v>36</v>
      </c>
      <c r="F1468" s="36" t="d">
        <v>2020-10-03</v>
      </c>
      <c r="G1468" s="30">
        <v>-1270</v>
      </c>
      <c r="H1468" s="32">
        <v>-0.13200000000000001</v>
      </c>
      <c r="I1468" s="28">
        <v>-0.12354</v>
      </c>
      <c r="J1468" s="28">
        <v>-0.14094999999999999</v>
      </c>
      <c r="K1468" s="29">
        <v>0.75</v>
      </c>
      <c r="L1468" s="30">
        <v>25</v>
      </c>
      <c r="M1468" s="29">
        <v>0.35135</v>
      </c>
      <c r="N1468" s="30">
        <v>51</v>
      </c>
      <c r="O1468" s="30">
        <v>25</v>
      </c>
      <c r="P1468" s="30">
        <v>3439.55</v>
      </c>
      <c r="Q1468" s="30">
        <v>85.51</v>
      </c>
      <c r="R1468" s="38">
        <v>0.36459999999999998</v>
      </c>
      <c r="S1468" s="32">
        <v>-0.12084</v>
      </c>
      <c r="T1468" s="29">
        <v>0.93561000000000005</v>
      </c>
      <c r="U1468" s="29">
        <v>0.23286999999999999</v>
      </c>
      <c r="V1468" s="29">
        <v>0.23529</v>
      </c>
      <c r="W1468" s="29">
        <v>0.27450999999999998</v>
      </c>
      <c r="X1468" s="30">
        <v>171.79</v>
      </c>
      <c r="Y1468" s="29">
        <v>0.78000999999999998</v>
      </c>
      <c r="Z1468" s="29">
        <v>0.52271999999999996</v>
      </c>
      <c r="AA1468" s="29">
        <v>7.0000000000000007E-2</v>
      </c>
      <c r="AB1468" s="30">
        <v>31</v>
      </c>
      <c r="AC1468" s="29">
        <v>0.11765</v>
      </c>
      <c r="AD1468" s="30">
        <v>51</v>
      </c>
      <c r="AE1468" s="29">
        <v>0.23529</v>
      </c>
      <c r="AF1468" s="33">
        <v>1.359</v>
      </c>
      <c r="AG1468" s="33">
        <v>1.4550000000000001</v>
      </c>
      <c r="AH1468" s="33">
        <v>1.5</v>
      </c>
      <c r="AI1468" s="33">
        <v>1.579</v>
      </c>
      <c r="AJ1468" s="33">
        <v>1.59</v>
      </c>
      <c r="AK1468" s="34">
        <v>1.714</v>
      </c>
      <c r="AL1468" s="29">
        <v>0</v>
      </c>
      <c r="AM1468" s="29">
        <v>0</v>
      </c>
      <c r="AN1468" s="50">
        <v>117660</v>
      </c>
      <c r="AO1468" s="30">
        <v>991.6</v>
      </c>
      <c r="AP1468" s="29">
        <v>0.78635999999999995</v>
      </c>
      <c r="AQ1468" s="29">
        <v>1</v>
      </c>
      <c r="AR1468" s="29">
        <v>0.248</v>
      </c>
      <c r="AS1468" s="54">
        <v>25</v>
      </c>
      <c r="AT1468" s="29">
        <v>0.22581000000000001</v>
      </c>
      <c r="AU1468" s="29">
        <v>0.24768000000000001</v>
      </c>
      <c r="AV1468" s="54">
        <v>29</v>
      </c>
      <c r="AW1468" s="29">
        <v>9.6769999999999995E-2</v>
      </c>
    </row>
    <row r="1469" spans="1:49" x14ac:dyDescent="0.2">
      <c r="A1469" s="17" t="str">
        <f t="shared" si="31"/>
        <v>JHU-IDD</v>
      </c>
      <c r="B1469" s="17" t="str">
        <f>IF(AND(OR(NOT(IsForecastDateRestricted),AND(D1469&gt;=StartDate,D1469&lt;=EndDate)),OR(NOT(IsTargetDateRestricted),AND(F1469&gt;=FirstTargetDate,F1469&lt;=EndTargetDate)),
OR(AND(Is1Week,E1469="1 wk ahead inc death"),AND(Is2Week,E1469="2 wk ahead inc death"),AND(Is3Week,E1469="3 wk ahead inc death"),AND(Is4Week,E1469="4 wk ahead inc death")),
OR(NOT(IsActiveModelsOnly),_xlfn.XLOOKUP(C1469,'Model Analyzer'!B$4:B$100,'Model Analyzer'!C$4:C$100))),EvalData!C1469,"NA")</f>
        <v>JHU-IDD</v>
      </c>
      <c r="C1469" s="17" t="s">
        <v>53</v>
      </c>
      <c r="D1469" s="36" t="d">
        <v>2020-09-21</v>
      </c>
      <c r="E1469" s="17" t="s">
        <v>36</v>
      </c>
      <c r="F1469" s="36" t="d">
        <v>2020-10-03</v>
      </c>
      <c r="G1469" s="30">
        <v>406</v>
      </c>
      <c r="H1469" s="32">
        <v>3.9E-2</v>
      </c>
      <c r="I1469" s="28">
        <v>3.9489999999999997E-2</v>
      </c>
      <c r="J1469" s="28">
        <v>3.9489999999999997E-2</v>
      </c>
      <c r="K1469" s="29">
        <v>1</v>
      </c>
      <c r="L1469" s="30">
        <v>13</v>
      </c>
      <c r="M1469" s="29">
        <v>0.67567999999999995</v>
      </c>
      <c r="N1469" s="30">
        <v>51</v>
      </c>
      <c r="O1469" s="30">
        <v>18.98</v>
      </c>
      <c r="P1469" s="30">
        <v>1027.03</v>
      </c>
      <c r="Q1469" s="30">
        <v>38.200000000000003</v>
      </c>
      <c r="R1469" s="38">
        <v>0.26074000000000003</v>
      </c>
      <c r="S1469" s="32">
        <v>0.16955999999999999</v>
      </c>
      <c r="T1469" s="29">
        <v>0.75353999999999999</v>
      </c>
      <c r="U1469" s="29">
        <v>0.45421</v>
      </c>
      <c r="V1469" s="29">
        <v>0.41176000000000001</v>
      </c>
      <c r="W1469" s="29">
        <v>0.17646999999999999</v>
      </c>
      <c r="X1469" s="30">
        <v>51.29</v>
      </c>
      <c r="Y1469" s="29">
        <v>0.70791000000000004</v>
      </c>
      <c r="Z1469" s="29">
        <v>0.40762999999999999</v>
      </c>
      <c r="AA1469" s="29">
        <v>0.30399999999999999</v>
      </c>
      <c r="AB1469" s="30">
        <v>22</v>
      </c>
      <c r="AC1469" s="29">
        <v>0.38235000000000002</v>
      </c>
      <c r="AD1469" s="30">
        <v>51</v>
      </c>
      <c r="AE1469" s="29">
        <v>0.94118000000000002</v>
      </c>
      <c r="AF1469" s="33">
        <v>2.5089999999999999</v>
      </c>
      <c r="AG1469" s="33">
        <v>3.6480000000000001</v>
      </c>
      <c r="AH1469" s="33">
        <v>7.444</v>
      </c>
      <c r="AI1469" s="33">
        <v>53.548999999999999</v>
      </c>
      <c r="AJ1469" s="33">
        <v>17.582999999999998</v>
      </c>
      <c r="AK1469" s="34">
        <v>132</v>
      </c>
      <c r="AL1469" s="29">
        <v>0.21568999999999999</v>
      </c>
      <c r="AM1469" s="29">
        <v>0.41176000000000001</v>
      </c>
      <c r="AN1469" s="50">
        <v>16907</v>
      </c>
      <c r="AO1469" s="30">
        <v>262.39999999999998</v>
      </c>
      <c r="AP1469" s="29">
        <v>0.26804</v>
      </c>
      <c r="AQ1469" s="29">
        <v>0.55957000000000001</v>
      </c>
      <c r="AR1469" s="29">
        <v>0.33</v>
      </c>
      <c r="AS1469" s="54">
        <v>18</v>
      </c>
      <c r="AT1469" s="29">
        <v>0.45161000000000001</v>
      </c>
      <c r="AU1469" s="29">
        <v>0.79674</v>
      </c>
      <c r="AV1469" s="54">
        <v>11</v>
      </c>
      <c r="AW1469" s="29">
        <v>0.67742000000000002</v>
      </c>
    </row>
    <row r="1470" spans="1:49" x14ac:dyDescent="0.2">
      <c r="A1470" s="17" t="str">
        <f t="shared" si="31"/>
        <v>Karlen</v>
      </c>
      <c r="B1470" s="17" t="str">
        <f>IF(AND(OR(NOT(IsForecastDateRestricted),AND(D1470&gt;=StartDate,D1470&lt;=EndDate)),OR(NOT(IsTargetDateRestricted),AND(F1470&gt;=FirstTargetDate,F1470&lt;=EndTargetDate)),
OR(AND(Is1Week,E1470="1 wk ahead inc death"),AND(Is2Week,E1470="2 wk ahead inc death"),AND(Is3Week,E1470="3 wk ahead inc death"),AND(Is4Week,E1470="4 wk ahead inc death")),
OR(NOT(IsActiveModelsOnly),_xlfn.XLOOKUP(C1470,'Model Analyzer'!B$4:B$100,'Model Analyzer'!C$4:C$100))),EvalData!C1470,"NA")</f>
        <v>Karlen</v>
      </c>
      <c r="C1470" s="17" t="s">
        <v>46</v>
      </c>
      <c r="D1470" s="36" t="d">
        <v>2020-09-21</v>
      </c>
      <c r="E1470" s="17" t="s">
        <v>36</v>
      </c>
      <c r="F1470" s="36" t="d">
        <v>2020-10-03</v>
      </c>
      <c r="G1470" s="30">
        <v>-1040</v>
      </c>
      <c r="H1470" s="32">
        <v>-0.107</v>
      </c>
      <c r="I1470" s="28">
        <v>-0.10117</v>
      </c>
      <c r="J1470" s="28">
        <v>-0.11255</v>
      </c>
      <c r="K1470" s="29">
        <v>0.75</v>
      </c>
      <c r="L1470" s="30">
        <v>23</v>
      </c>
      <c r="M1470" s="29">
        <v>0.40540999999999999</v>
      </c>
      <c r="N1470" s="30">
        <v>51</v>
      </c>
      <c r="O1470" s="30">
        <v>5.76</v>
      </c>
      <c r="P1470" s="30">
        <v>546.02</v>
      </c>
      <c r="Q1470" s="30">
        <v>33.31</v>
      </c>
      <c r="R1470" s="38">
        <v>0.16161</v>
      </c>
      <c r="S1470" s="32">
        <v>0</v>
      </c>
      <c r="T1470" s="29">
        <v>0.31585000000000002</v>
      </c>
      <c r="U1470" s="29">
        <v>-0.12071</v>
      </c>
      <c r="V1470" s="29">
        <v>0.56862999999999997</v>
      </c>
      <c r="W1470" s="29">
        <v>5.8819999999999997E-2</v>
      </c>
      <c r="X1470" s="30">
        <v>77.52</v>
      </c>
      <c r="Y1470" s="29">
        <v>0.22828000000000001</v>
      </c>
      <c r="Z1470" s="29">
        <v>0.23935000000000001</v>
      </c>
      <c r="AA1470" s="29">
        <v>0.81399999999999995</v>
      </c>
      <c r="AB1470" s="30">
        <v>3</v>
      </c>
      <c r="AC1470" s="29">
        <v>0.94118000000000002</v>
      </c>
      <c r="AD1470" s="30">
        <v>51</v>
      </c>
      <c r="AE1470" s="29">
        <v>0.92157</v>
      </c>
      <c r="AF1470" s="33">
        <v>2.4889999999999999</v>
      </c>
      <c r="AG1470" s="33">
        <v>2.9689999999999999</v>
      </c>
      <c r="AH1470" s="33">
        <v>5.1459999999999999</v>
      </c>
      <c r="AI1470" s="33">
        <v>13.176</v>
      </c>
      <c r="AJ1470" s="33">
        <v>11.076000000000001</v>
      </c>
      <c r="AK1470" s="34">
        <v>29</v>
      </c>
      <c r="AL1470" s="29">
        <v>0.27450999999999998</v>
      </c>
      <c r="AM1470" s="29">
        <v>0.27450999999999998</v>
      </c>
      <c r="AN1470" s="50">
        <v>15681</v>
      </c>
      <c r="AO1470" s="30">
        <v>119.1</v>
      </c>
      <c r="AP1470" s="29">
        <v>0.33683000000000002</v>
      </c>
      <c r="AQ1470" s="29">
        <v>0.70318999999999998</v>
      </c>
      <c r="AR1470" s="29">
        <v>0.39200000000000002</v>
      </c>
      <c r="AS1470" s="54">
        <v>15</v>
      </c>
      <c r="AT1470" s="29">
        <v>0.54839000000000004</v>
      </c>
      <c r="AU1470" s="29">
        <v>0.88197999999999999</v>
      </c>
      <c r="AV1470" s="54">
        <v>8</v>
      </c>
      <c r="AW1470" s="29">
        <v>0.77419000000000004</v>
      </c>
    </row>
    <row r="1471" spans="1:49" x14ac:dyDescent="0.2">
      <c r="A1471" s="17" t="str">
        <f t="shared" si="31"/>
        <v>LANL</v>
      </c>
      <c r="B1471" s="17" t="str">
        <f>IF(AND(OR(NOT(IsForecastDateRestricted),AND(D1471&gt;=StartDate,D1471&lt;=EndDate)),OR(NOT(IsTargetDateRestricted),AND(F1471&gt;=FirstTargetDate,F1471&lt;=EndTargetDate)),
OR(AND(Is1Week,E1471="1 wk ahead inc death"),AND(Is2Week,E1471="2 wk ahead inc death"),AND(Is3Week,E1471="3 wk ahead inc death"),AND(Is4Week,E1471="4 wk ahead inc death")),
OR(NOT(IsActiveModelsOnly),_xlfn.XLOOKUP(C1471,'Model Analyzer'!B$4:B$100,'Model Analyzer'!C$4:C$100))),EvalData!C1471,"NA")</f>
        <v>LANL</v>
      </c>
      <c r="C1471" s="17" t="s">
        <v>20</v>
      </c>
      <c r="D1471" s="36" t="d">
        <v>2020-09-21</v>
      </c>
      <c r="E1471" s="17" t="s">
        <v>36</v>
      </c>
      <c r="F1471" s="36" t="d">
        <v>2020-10-03</v>
      </c>
      <c r="G1471" s="30">
        <v>-2041</v>
      </c>
      <c r="H1471" s="32">
        <v>-0.221</v>
      </c>
      <c r="I1471" s="28">
        <v>-0.19853999999999999</v>
      </c>
      <c r="J1471" s="28">
        <v>-0.24772</v>
      </c>
      <c r="K1471" s="29">
        <v>0.75</v>
      </c>
      <c r="L1471" s="30">
        <v>31</v>
      </c>
      <c r="M1471" s="29">
        <v>0.18919</v>
      </c>
      <c r="N1471" s="30">
        <v>51</v>
      </c>
      <c r="O1471" s="30">
        <v>19.57</v>
      </c>
      <c r="P1471" s="30">
        <v>937.83</v>
      </c>
      <c r="Q1471" s="30">
        <v>47.06</v>
      </c>
      <c r="R1471" s="38">
        <v>0.28320000000000001</v>
      </c>
      <c r="S1471" s="32">
        <v>-0.21894</v>
      </c>
      <c r="T1471" s="29">
        <v>0.74343999999999999</v>
      </c>
      <c r="U1471" s="29">
        <v>-0.59567999999999999</v>
      </c>
      <c r="V1471" s="29">
        <v>0.41176000000000001</v>
      </c>
      <c r="W1471" s="29">
        <v>0.19608</v>
      </c>
      <c r="X1471" s="30">
        <v>72.94</v>
      </c>
      <c r="Y1471" s="29">
        <v>0.33037</v>
      </c>
      <c r="Z1471" s="29">
        <v>0.41442000000000001</v>
      </c>
      <c r="AA1471" s="29">
        <v>0.255</v>
      </c>
      <c r="AB1471" s="30">
        <v>24</v>
      </c>
      <c r="AC1471" s="29">
        <v>0.32352999999999998</v>
      </c>
      <c r="AD1471" s="30">
        <v>51</v>
      </c>
      <c r="AE1471" s="29">
        <v>0.98038999999999998</v>
      </c>
      <c r="AF1471" s="33">
        <v>6.5209999999999999</v>
      </c>
      <c r="AG1471" s="33">
        <v>7.8220000000000001</v>
      </c>
      <c r="AH1471" s="33">
        <v>13.455</v>
      </c>
      <c r="AI1471" s="33">
        <v>25.096</v>
      </c>
      <c r="AJ1471" s="33">
        <v>26.317</v>
      </c>
      <c r="AK1471" s="34">
        <v>72</v>
      </c>
      <c r="AL1471" s="29">
        <v>0.37254999999999999</v>
      </c>
      <c r="AM1471" s="29">
        <v>0.60784000000000005</v>
      </c>
      <c r="AN1471" s="50">
        <v>17480</v>
      </c>
      <c r="AO1471" s="30">
        <v>144.5</v>
      </c>
      <c r="AP1471" s="29">
        <v>0.14913999999999999</v>
      </c>
      <c r="AQ1471" s="29">
        <v>0.31136000000000003</v>
      </c>
      <c r="AR1471" s="29">
        <v>0</v>
      </c>
      <c r="AS1471" s="54">
        <v>30</v>
      </c>
      <c r="AT1471" s="29">
        <v>6.4519999999999994E-2</v>
      </c>
      <c r="AU1471" s="29">
        <v>0.52576999999999996</v>
      </c>
      <c r="AV1471" s="54">
        <v>24</v>
      </c>
      <c r="AW1471" s="29">
        <v>0.25806000000000001</v>
      </c>
    </row>
    <row r="1472" spans="1:49" x14ac:dyDescent="0.2">
      <c r="A1472" s="17" t="str">
        <f t="shared" si="31"/>
        <v>LNQ</v>
      </c>
      <c r="B1472" s="17" t="str">
        <f>IF(AND(OR(NOT(IsForecastDateRestricted),AND(D1472&gt;=StartDate,D1472&lt;=EndDate)),OR(NOT(IsTargetDateRestricted),AND(F1472&gt;=FirstTargetDate,F1472&lt;=EndTargetDate)),
OR(AND(Is1Week,E1472="1 wk ahead inc death"),AND(Is2Week,E1472="2 wk ahead inc death"),AND(Is3Week,E1472="3 wk ahead inc death"),AND(Is4Week,E1472="4 wk ahead inc death")),
OR(NOT(IsActiveModelsOnly),_xlfn.XLOOKUP(C1472,'Model Analyzer'!B$4:B$100,'Model Analyzer'!C$4:C$100))),EvalData!C1472,"NA")</f>
        <v>LNQ</v>
      </c>
      <c r="C1472" s="17" t="s">
        <v>47</v>
      </c>
      <c r="D1472" s="36" t="d">
        <v>2020-09-21</v>
      </c>
      <c r="E1472" s="17" t="s">
        <v>36</v>
      </c>
      <c r="F1472" s="36" t="d">
        <v>2020-10-03</v>
      </c>
      <c r="G1472" s="30">
        <v>-176</v>
      </c>
      <c r="H1472" s="32">
        <v>-1.7000000000000001E-2</v>
      </c>
      <c r="I1472" s="28">
        <v>-1.712E-2</v>
      </c>
      <c r="J1472" s="28">
        <v>-1.7420000000000001E-2</v>
      </c>
      <c r="K1472" s="29">
        <v>1</v>
      </c>
      <c r="L1472" s="30">
        <v>7</v>
      </c>
      <c r="M1472" s="29">
        <v>0.83784000000000003</v>
      </c>
      <c r="N1472" s="30">
        <v>51</v>
      </c>
      <c r="O1472" s="30">
        <v>26.32</v>
      </c>
      <c r="P1472" s="30">
        <v>588.36</v>
      </c>
      <c r="Q1472" s="30">
        <v>33.71</v>
      </c>
      <c r="R1472" s="38">
        <v>0.19619</v>
      </c>
      <c r="S1472" s="32">
        <v>-0.22089</v>
      </c>
      <c r="T1472" s="29">
        <v>0.37859999999999999</v>
      </c>
      <c r="U1472" s="29">
        <v>-0.32684000000000002</v>
      </c>
      <c r="V1472" s="29">
        <v>0.49020000000000002</v>
      </c>
      <c r="W1472" s="29">
        <v>0.15686</v>
      </c>
      <c r="X1472" s="30">
        <v>57.37</v>
      </c>
      <c r="Y1472" s="29">
        <v>0.27159</v>
      </c>
      <c r="Z1472" s="29">
        <v>0.37830999999999998</v>
      </c>
      <c r="AA1472" s="29">
        <v>0.38</v>
      </c>
      <c r="AB1472" s="30">
        <v>19</v>
      </c>
      <c r="AC1472" s="29">
        <v>0.47059000000000001</v>
      </c>
      <c r="AD1472" s="30">
        <v>51</v>
      </c>
      <c r="AE1472" s="29">
        <v>1</v>
      </c>
      <c r="AF1472" s="33">
        <v>8.1120000000000001</v>
      </c>
      <c r="AG1472" s="33">
        <v>15.211</v>
      </c>
      <c r="AH1472" s="33">
        <v>33.923000000000002</v>
      </c>
      <c r="AI1472" s="33">
        <v>70.251999999999995</v>
      </c>
      <c r="AJ1472" s="33">
        <v>82</v>
      </c>
      <c r="AK1472" s="34">
        <v>224</v>
      </c>
      <c r="AL1472" s="29">
        <v>0.13725000000000001</v>
      </c>
      <c r="AM1472" s="29">
        <v>0.86275000000000002</v>
      </c>
      <c r="AN1472" s="50">
        <v>21589</v>
      </c>
      <c r="AO1472" s="30">
        <v>198.7</v>
      </c>
      <c r="AP1472" s="29">
        <v>8.4769999999999998E-2</v>
      </c>
      <c r="AQ1472" s="29">
        <v>0.17698</v>
      </c>
      <c r="AR1472" s="29">
        <v>0</v>
      </c>
      <c r="AS1472" s="54">
        <v>30</v>
      </c>
      <c r="AT1472" s="29">
        <v>6.4519999999999994E-2</v>
      </c>
      <c r="AU1472" s="29">
        <v>0.32263999999999998</v>
      </c>
      <c r="AV1472" s="54">
        <v>28</v>
      </c>
      <c r="AW1472" s="29">
        <v>0.12903000000000001</v>
      </c>
    </row>
    <row r="1473" spans="1:49" x14ac:dyDescent="0.2">
      <c r="A1473" s="17" t="str">
        <f t="shared" si="31"/>
        <v>LSHTM</v>
      </c>
      <c r="B1473" s="17" t="str">
        <f>IF(AND(OR(NOT(IsForecastDateRestricted),AND(D1473&gt;=StartDate,D1473&lt;=EndDate)),OR(NOT(IsTargetDateRestricted),AND(F1473&gt;=FirstTargetDate,F1473&lt;=EndTargetDate)),
OR(AND(Is1Week,E1473="1 wk ahead inc death"),AND(Is2Week,E1473="2 wk ahead inc death"),AND(Is3Week,E1473="3 wk ahead inc death"),AND(Is4Week,E1473="4 wk ahead inc death")),
OR(NOT(IsActiveModelsOnly),_xlfn.XLOOKUP(C1473,'Model Analyzer'!B$4:B$100,'Model Analyzer'!C$4:C$100))),EvalData!C1473,"NA")</f>
        <v>LSHTM</v>
      </c>
      <c r="C1473" s="17" t="s">
        <v>21</v>
      </c>
      <c r="D1473" s="36" t="d">
        <v>2020-09-21</v>
      </c>
      <c r="E1473" s="17" t="s">
        <v>36</v>
      </c>
      <c r="F1473" s="36" t="d">
        <v>2020-10-03</v>
      </c>
      <c r="G1473" s="30">
        <v>-1705</v>
      </c>
      <c r="H1473" s="32">
        <v>-0.18099999999999999</v>
      </c>
      <c r="I1473" s="28">
        <v>-0.16586000000000001</v>
      </c>
      <c r="J1473" s="28">
        <v>-0.19883000000000001</v>
      </c>
      <c r="K1473" s="29">
        <v>0.75</v>
      </c>
      <c r="L1473" s="30">
        <v>29</v>
      </c>
      <c r="M1473" s="29">
        <v>0.24324000000000001</v>
      </c>
      <c r="N1473" s="30">
        <v>44</v>
      </c>
      <c r="O1473" s="30">
        <v>7.37</v>
      </c>
      <c r="P1473" s="30">
        <v>597.88</v>
      </c>
      <c r="Q1473" s="30">
        <v>38.909999999999997</v>
      </c>
      <c r="R1473" s="38">
        <v>0.19431000000000001</v>
      </c>
      <c r="S1473" s="32">
        <v>-2.3650000000000001E-2</v>
      </c>
      <c r="T1473" s="29">
        <v>0.40127000000000002</v>
      </c>
      <c r="U1473" s="29">
        <v>-0.13730000000000001</v>
      </c>
      <c r="V1473" s="29">
        <v>0.59091000000000005</v>
      </c>
      <c r="W1473" s="29">
        <v>0.11364</v>
      </c>
      <c r="X1473" s="30">
        <v>63.95</v>
      </c>
      <c r="Y1473" s="29">
        <v>0.27748</v>
      </c>
      <c r="Z1473" s="29">
        <v>0.28288999999999997</v>
      </c>
      <c r="AA1473" s="29">
        <v>0.58499999999999996</v>
      </c>
      <c r="AB1473" s="30">
        <v>13</v>
      </c>
      <c r="AC1473" s="29">
        <v>0.64705999999999997</v>
      </c>
      <c r="AD1473" s="30">
        <v>44</v>
      </c>
      <c r="AE1473" s="29">
        <v>1</v>
      </c>
      <c r="AF1473" s="33">
        <v>3.08</v>
      </c>
      <c r="AG1473" s="33">
        <v>4.0460000000000003</v>
      </c>
      <c r="AH1473" s="33">
        <v>6.7149999999999999</v>
      </c>
      <c r="AI1473" s="33">
        <v>11.709</v>
      </c>
      <c r="AJ1473" s="33">
        <v>13.542</v>
      </c>
      <c r="AK1473" s="34">
        <v>25.088999999999999</v>
      </c>
      <c r="AL1473" s="29">
        <v>0.36364000000000002</v>
      </c>
      <c r="AM1473" s="29">
        <v>0.31818000000000002</v>
      </c>
      <c r="AN1473" s="50">
        <v>13577</v>
      </c>
      <c r="AO1473" s="30">
        <v>80.599999999999994</v>
      </c>
      <c r="AP1473" s="29">
        <v>0.28276000000000001</v>
      </c>
      <c r="AQ1473" s="29">
        <v>0.59030000000000005</v>
      </c>
      <c r="AR1473" s="29">
        <v>0.28899999999999998</v>
      </c>
      <c r="AS1473" s="54">
        <v>20</v>
      </c>
      <c r="AT1473" s="29">
        <v>0.3871</v>
      </c>
      <c r="AU1473" s="29">
        <v>0.71792999999999996</v>
      </c>
      <c r="AV1473" s="54">
        <v>16</v>
      </c>
      <c r="AW1473" s="29">
        <v>0.51612999999999998</v>
      </c>
    </row>
    <row r="1474" spans="1:49" x14ac:dyDescent="0.2">
      <c r="A1474" s="17" t="str">
        <f t="shared" si="31"/>
        <v>MIT-CovAlliance</v>
      </c>
      <c r="B1474" s="17" t="str">
        <f>IF(AND(OR(NOT(IsForecastDateRestricted),AND(D1474&gt;=StartDate,D1474&lt;=EndDate)),OR(NOT(IsTargetDateRestricted),AND(F1474&gt;=FirstTargetDate,F1474&lt;=EndTargetDate)),
OR(AND(Is1Week,E1474="1 wk ahead inc death"),AND(Is2Week,E1474="2 wk ahead inc death"),AND(Is3Week,E1474="3 wk ahead inc death"),AND(Is4Week,E1474="4 wk ahead inc death")),
OR(NOT(IsActiveModelsOnly),_xlfn.XLOOKUP(C1474,'Model Analyzer'!B$4:B$100,'Model Analyzer'!C$4:C$100))),EvalData!C1474,"NA")</f>
        <v>MIT-CovAlliance</v>
      </c>
      <c r="C1474" s="17" t="s">
        <v>22</v>
      </c>
      <c r="D1474" s="36" t="d">
        <v>2020-09-21</v>
      </c>
      <c r="E1474" s="17" t="s">
        <v>36</v>
      </c>
      <c r="F1474" s="36" t="d">
        <v>2020-10-03</v>
      </c>
      <c r="G1474" s="30">
        <v>2859</v>
      </c>
      <c r="H1474" s="32">
        <v>0.245</v>
      </c>
      <c r="I1474" s="28">
        <v>0.27811000000000002</v>
      </c>
      <c r="J1474" s="28">
        <v>0.27811000000000002</v>
      </c>
      <c r="K1474" s="29">
        <v>0.75</v>
      </c>
      <c r="L1474" s="30">
        <v>34</v>
      </c>
      <c r="M1474" s="29">
        <v>0.10811</v>
      </c>
      <c r="N1474" s="30">
        <v>51</v>
      </c>
      <c r="O1474" s="30">
        <v>24.23</v>
      </c>
      <c r="P1474" s="30">
        <v>4620.83</v>
      </c>
      <c r="Q1474" s="30">
        <v>100.51</v>
      </c>
      <c r="R1474" s="38">
        <v>0.34977000000000003</v>
      </c>
      <c r="S1474" s="32">
        <v>0.11686000000000001</v>
      </c>
      <c r="T1474" s="29">
        <v>0.91098000000000001</v>
      </c>
      <c r="U1474" s="29">
        <v>0.39471000000000001</v>
      </c>
      <c r="V1474" s="29">
        <v>0.29411999999999999</v>
      </c>
      <c r="W1474" s="29">
        <v>0.29411999999999999</v>
      </c>
      <c r="X1474" s="30">
        <v>228.58</v>
      </c>
      <c r="Y1474" s="29">
        <v>0.80515999999999999</v>
      </c>
      <c r="Z1474" s="29">
        <v>0.51839000000000002</v>
      </c>
      <c r="AA1474" s="29">
        <v>8.5999999999999993E-2</v>
      </c>
      <c r="AB1474" s="30">
        <v>29</v>
      </c>
      <c r="AC1474" s="29">
        <v>0.17646999999999999</v>
      </c>
      <c r="AD1474" s="30">
        <v>51</v>
      </c>
      <c r="AE1474" s="29">
        <v>0.96077999999999997</v>
      </c>
      <c r="AF1474" s="33">
        <v>12.682</v>
      </c>
      <c r="AG1474" s="33">
        <v>12.827</v>
      </c>
      <c r="AH1474" s="33">
        <v>13.034000000000001</v>
      </c>
      <c r="AI1474" s="33">
        <v>15.403</v>
      </c>
      <c r="AJ1474" s="33">
        <v>14.932</v>
      </c>
      <c r="AK1474" s="34">
        <v>23.207999999999998</v>
      </c>
      <c r="AL1474" s="29">
        <v>0</v>
      </c>
      <c r="AM1474" s="29">
        <v>0.96077999999999997</v>
      </c>
      <c r="AN1474" s="50">
        <v>43067</v>
      </c>
      <c r="AO1474" s="30">
        <v>289.7</v>
      </c>
      <c r="AP1474" s="29">
        <v>0.13031000000000001</v>
      </c>
      <c r="AQ1474" s="29">
        <v>0.27204</v>
      </c>
      <c r="AR1474" s="29">
        <v>0</v>
      </c>
      <c r="AS1474" s="54">
        <v>30</v>
      </c>
      <c r="AT1474" s="29">
        <v>6.4519999999999994E-2</v>
      </c>
      <c r="AU1474" s="29">
        <v>0.47008</v>
      </c>
      <c r="AV1474" s="54">
        <v>26</v>
      </c>
      <c r="AW1474" s="29">
        <v>0.19355</v>
      </c>
    </row>
    <row r="1475" spans="1:49" x14ac:dyDescent="0.2">
      <c r="A1475" s="17" t="str">
        <f t="shared" si="31"/>
        <v>MIT-LCP</v>
      </c>
      <c r="B1475" s="17" t="str">
        <f>IF(AND(OR(NOT(IsForecastDateRestricted),AND(D1475&gt;=StartDate,D1475&lt;=EndDate)),OR(NOT(IsTargetDateRestricted),AND(F1475&gt;=FirstTargetDate,F1475&lt;=EndTargetDate)),
OR(AND(Is1Week,E1475="1 wk ahead inc death"),AND(Is2Week,E1475="2 wk ahead inc death"),AND(Is3Week,E1475="3 wk ahead inc death"),AND(Is4Week,E1475="4 wk ahead inc death")),
OR(NOT(IsActiveModelsOnly),_xlfn.XLOOKUP(C1475,'Model Analyzer'!B$4:B$100,'Model Analyzer'!C$4:C$100))),EvalData!C1475,"NA")</f>
        <v>MIT-LCP</v>
      </c>
      <c r="C1475" s="17" t="s">
        <v>55</v>
      </c>
      <c r="D1475" s="36" t="d">
        <v>2020-09-21</v>
      </c>
      <c r="E1475" s="17" t="s">
        <v>36</v>
      </c>
      <c r="F1475" s="36" t="d">
        <v>2020-10-03</v>
      </c>
      <c r="G1475" s="30">
        <v>-709</v>
      </c>
      <c r="H1475" s="32">
        <v>-7.0999999999999994E-2</v>
      </c>
      <c r="I1475" s="28">
        <v>-6.8970000000000004E-2</v>
      </c>
      <c r="J1475" s="28">
        <v>-7.4079999999999993E-2</v>
      </c>
      <c r="K1475" s="29">
        <v>0.9</v>
      </c>
      <c r="L1475" s="30">
        <v>18</v>
      </c>
      <c r="M1475" s="29">
        <v>0.54054000000000002</v>
      </c>
      <c r="N1475" s="30">
        <v>51</v>
      </c>
      <c r="O1475" s="30">
        <v>12.18</v>
      </c>
      <c r="P1475" s="30">
        <v>487.58</v>
      </c>
      <c r="Q1475" s="30">
        <v>26.29</v>
      </c>
      <c r="R1475" s="38">
        <v>0.13922999999999999</v>
      </c>
      <c r="S1475" s="32">
        <v>-1.0630000000000001E-2</v>
      </c>
      <c r="T1475" s="29">
        <v>0.49680999999999997</v>
      </c>
      <c r="U1475" s="29">
        <v>0.14863999999999999</v>
      </c>
      <c r="V1475" s="29">
        <v>0.60784000000000005</v>
      </c>
      <c r="W1475" s="29">
        <v>7.843E-2</v>
      </c>
      <c r="X1475" s="30">
        <v>44.43</v>
      </c>
      <c r="Y1475" s="29">
        <v>0.43504999999999999</v>
      </c>
      <c r="Z1475" s="29">
        <v>0.27444000000000002</v>
      </c>
      <c r="AA1475" s="29">
        <v>0.77600000000000002</v>
      </c>
      <c r="AB1475" s="30">
        <v>4</v>
      </c>
      <c r="AC1475" s="29">
        <v>0.91176000000000001</v>
      </c>
    </row>
    <row r="1476" spans="1:49" x14ac:dyDescent="0.2">
      <c r="A1476" s="17" t="str">
        <f t="shared" si="31"/>
        <v>MOBS</v>
      </c>
      <c r="B1476" s="17" t="str">
        <f>IF(AND(OR(NOT(IsForecastDateRestricted),AND(D1476&gt;=StartDate,D1476&lt;=EndDate)),OR(NOT(IsTargetDateRestricted),AND(F1476&gt;=FirstTargetDate,F1476&lt;=EndTargetDate)),
OR(AND(Is1Week,E1476="1 wk ahead inc death"),AND(Is2Week,E1476="2 wk ahead inc death"),AND(Is3Week,E1476="3 wk ahead inc death"),AND(Is4Week,E1476="4 wk ahead inc death")),
OR(NOT(IsActiveModelsOnly),_xlfn.XLOOKUP(C1476,'Model Analyzer'!B$4:B$100,'Model Analyzer'!C$4:C$100))),EvalData!C1476,"NA")</f>
        <v>MOBS</v>
      </c>
      <c r="C1476" s="17" t="s">
        <v>24</v>
      </c>
      <c r="D1476" s="36" t="d">
        <v>2020-09-21</v>
      </c>
      <c r="E1476" s="17" t="s">
        <v>36</v>
      </c>
      <c r="F1476" s="36" t="d">
        <v>2020-10-03</v>
      </c>
      <c r="G1476" s="30">
        <v>-946</v>
      </c>
      <c r="H1476" s="32">
        <v>-9.7000000000000003E-2</v>
      </c>
      <c r="I1476" s="28">
        <v>-9.2020000000000005E-2</v>
      </c>
      <c r="J1476" s="28">
        <v>-0.10135</v>
      </c>
      <c r="K1476" s="29">
        <v>0.9</v>
      </c>
      <c r="L1476" s="30">
        <v>20</v>
      </c>
      <c r="M1476" s="29">
        <v>0.48648999999999998</v>
      </c>
      <c r="N1476" s="30">
        <v>50</v>
      </c>
      <c r="O1476" s="30">
        <v>12.71</v>
      </c>
      <c r="P1476" s="30">
        <v>1067.24</v>
      </c>
      <c r="Q1476" s="30">
        <v>49.46</v>
      </c>
      <c r="R1476" s="38">
        <v>0.26754</v>
      </c>
      <c r="S1476" s="32">
        <v>-5.6180000000000001E-2</v>
      </c>
      <c r="T1476" s="29">
        <v>0.56172999999999995</v>
      </c>
      <c r="U1476" s="29">
        <v>-0.1721</v>
      </c>
      <c r="V1476" s="29">
        <v>0.42</v>
      </c>
      <c r="W1476" s="29">
        <v>0.2</v>
      </c>
      <c r="X1476" s="30">
        <v>96.4</v>
      </c>
      <c r="Y1476" s="29">
        <v>0.37361</v>
      </c>
      <c r="Z1476" s="29">
        <v>0.37747999999999998</v>
      </c>
      <c r="AA1476" s="29">
        <v>0.38900000000000001</v>
      </c>
      <c r="AB1476" s="30">
        <v>18</v>
      </c>
      <c r="AC1476" s="29">
        <v>0.5</v>
      </c>
      <c r="AD1476" s="30">
        <v>50</v>
      </c>
      <c r="AE1476" s="29">
        <v>0.88</v>
      </c>
      <c r="AF1476" s="33">
        <v>3.1419999999999999</v>
      </c>
      <c r="AG1476" s="33">
        <v>4.9870000000000001</v>
      </c>
      <c r="AH1476" s="33">
        <v>8.0709999999999997</v>
      </c>
      <c r="AI1476" s="33">
        <v>138.97900000000001</v>
      </c>
      <c r="AJ1476" s="33">
        <v>33</v>
      </c>
      <c r="AK1476" s="34">
        <v>172.4</v>
      </c>
      <c r="AL1476" s="29">
        <v>0.32</v>
      </c>
      <c r="AM1476" s="29">
        <v>0.46</v>
      </c>
      <c r="AN1476" s="50">
        <v>35146</v>
      </c>
      <c r="AO1476" s="30">
        <v>193.9</v>
      </c>
      <c r="AP1476" s="29">
        <v>0.22766</v>
      </c>
      <c r="AQ1476" s="29">
        <v>0.47528999999999999</v>
      </c>
      <c r="AR1476" s="29">
        <v>0.10299999999999999</v>
      </c>
      <c r="AS1476" s="54">
        <v>27</v>
      </c>
      <c r="AT1476" s="29">
        <v>0.16128999999999999</v>
      </c>
      <c r="AU1476" s="29">
        <v>0.63822999999999996</v>
      </c>
      <c r="AV1476" s="54">
        <v>19</v>
      </c>
      <c r="AW1476" s="29">
        <v>0.41935</v>
      </c>
    </row>
    <row r="1477" spans="1:49" x14ac:dyDescent="0.2">
      <c r="A1477" s="17" t="str">
        <f t="shared" si="31"/>
        <v>NotreDame-Mobility</v>
      </c>
      <c r="B1477" s="17" t="str">
        <f>IF(AND(OR(NOT(IsForecastDateRestricted),AND(D1477&gt;=StartDate,D1477&lt;=EndDate)),OR(NOT(IsTargetDateRestricted),AND(F1477&gt;=FirstTargetDate,F1477&lt;=EndTargetDate)),
OR(AND(Is1Week,E1477="1 wk ahead inc death"),AND(Is2Week,E1477="2 wk ahead inc death"),AND(Is3Week,E1477="3 wk ahead inc death"),AND(Is4Week,E1477="4 wk ahead inc death")),
OR(NOT(IsActiveModelsOnly),_xlfn.XLOOKUP(C1477,'Model Analyzer'!B$4:B$100,'Model Analyzer'!C$4:C$100))),EvalData!C1477,"NA")</f>
        <v>NotreDame-Mobility</v>
      </c>
      <c r="C1477" s="17" t="s">
        <v>25</v>
      </c>
      <c r="D1477" s="36" t="d">
        <v>2020-09-21</v>
      </c>
      <c r="E1477" s="17" t="s">
        <v>36</v>
      </c>
      <c r="F1477" s="36" t="d">
        <v>2020-10-03</v>
      </c>
      <c r="G1477" s="26">
        <v>-2181</v>
      </c>
      <c r="H1477" s="27">
        <v>-0.23799999999999999</v>
      </c>
      <c r="I1477" s="28">
        <v>-0.21215999999999999</v>
      </c>
      <c r="J1477" s="28">
        <v>-0.26928999999999997</v>
      </c>
      <c r="K1477" s="29">
        <v>0.75</v>
      </c>
      <c r="L1477" s="30">
        <v>33</v>
      </c>
      <c r="M1477" s="29">
        <v>0.13514000000000001</v>
      </c>
      <c r="N1477" s="30">
        <v>51</v>
      </c>
      <c r="O1477" s="26">
        <v>54.77</v>
      </c>
      <c r="P1477" s="26">
        <v>1744.97</v>
      </c>
      <c r="Q1477" s="26">
        <v>63.8</v>
      </c>
      <c r="R1477" s="31">
        <v>0.30403999999999998</v>
      </c>
      <c r="S1477" s="32">
        <v>-0.22314000000000001</v>
      </c>
      <c r="T1477" s="29">
        <v>0.57203999999999999</v>
      </c>
      <c r="U1477" s="29">
        <v>-0.19084000000000001</v>
      </c>
      <c r="V1477" s="29">
        <v>0.39216000000000001</v>
      </c>
      <c r="W1477" s="29">
        <v>0.19608</v>
      </c>
      <c r="X1477" s="30">
        <v>134.96</v>
      </c>
      <c r="Y1477" s="29">
        <v>0.43514999999999998</v>
      </c>
      <c r="Z1477" s="29">
        <v>0.42892000000000002</v>
      </c>
      <c r="AA1477" s="29">
        <v>0.113</v>
      </c>
      <c r="AB1477" s="30">
        <v>28</v>
      </c>
      <c r="AC1477" s="29">
        <v>0.20588000000000001</v>
      </c>
      <c r="AD1477" s="30">
        <v>51</v>
      </c>
      <c r="AE1477" s="29">
        <v>0.50980000000000003</v>
      </c>
      <c r="AF1477" s="33">
        <v>1.3819999999999999</v>
      </c>
      <c r="AG1477" s="33">
        <v>1.522</v>
      </c>
      <c r="AH1477" s="33">
        <v>1.833</v>
      </c>
      <c r="AI1477" s="33">
        <v>3.319</v>
      </c>
      <c r="AJ1477" s="33">
        <v>2.4660000000000002</v>
      </c>
      <c r="AK1477" s="34">
        <v>8</v>
      </c>
      <c r="AL1477" s="29">
        <v>5.8819999999999997E-2</v>
      </c>
      <c r="AM1477" s="29">
        <v>5.8819999999999997E-2</v>
      </c>
      <c r="AN1477" s="50">
        <v>86359</v>
      </c>
      <c r="AO1477" s="30">
        <v>305.3</v>
      </c>
      <c r="AP1477" s="29">
        <v>0.64500999999999997</v>
      </c>
      <c r="AQ1477" s="29">
        <v>1</v>
      </c>
      <c r="AR1477" s="29">
        <v>0.41299999999999998</v>
      </c>
      <c r="AS1477" s="54">
        <v>12</v>
      </c>
      <c r="AT1477" s="29">
        <v>0.64515999999999996</v>
      </c>
      <c r="AU1477" s="29">
        <v>0.53664000000000001</v>
      </c>
      <c r="AV1477" s="54">
        <v>22</v>
      </c>
      <c r="AW1477" s="29">
        <v>0.32257999999999998</v>
      </c>
    </row>
    <row r="1478" spans="1:49" x14ac:dyDescent="0.2">
      <c r="A1478" s="17" t="str">
        <f t="shared" si="31"/>
        <v>Oliver Wyman</v>
      </c>
      <c r="B1478" s="17" t="str">
        <f>IF(AND(OR(NOT(IsForecastDateRestricted),AND(D1478&gt;=StartDate,D1478&lt;=EndDate)),OR(NOT(IsTargetDateRestricted),AND(F1478&gt;=FirstTargetDate,F1478&lt;=EndTargetDate)),
OR(AND(Is1Week,E1478="1 wk ahead inc death"),AND(Is2Week,E1478="2 wk ahead inc death"),AND(Is3Week,E1478="3 wk ahead inc death"),AND(Is4Week,E1478="4 wk ahead inc death")),
OR(NOT(IsActiveModelsOnly),_xlfn.XLOOKUP(C1478,'Model Analyzer'!B$4:B$100,'Model Analyzer'!C$4:C$100))),EvalData!C1478,"NA")</f>
        <v>Oliver Wyman</v>
      </c>
      <c r="C1478" s="17" t="s">
        <v>26</v>
      </c>
      <c r="D1478" s="36" t="d">
        <v>2020-09-21</v>
      </c>
      <c r="E1478" s="17" t="s">
        <v>36</v>
      </c>
      <c r="F1478" s="36" t="d">
        <v>2020-10-03</v>
      </c>
      <c r="G1478" s="30">
        <v>-108</v>
      </c>
      <c r="H1478" s="32">
        <v>-1.0999999999999999E-2</v>
      </c>
      <c r="I1478" s="28">
        <v>-1.051E-2</v>
      </c>
      <c r="J1478" s="28">
        <v>-1.0619999999999999E-2</v>
      </c>
      <c r="K1478" s="29">
        <v>1</v>
      </c>
      <c r="L1478" s="30">
        <v>3</v>
      </c>
      <c r="M1478" s="29">
        <v>0.94594999999999996</v>
      </c>
      <c r="N1478" s="30">
        <v>51</v>
      </c>
      <c r="O1478" s="30">
        <v>12.71</v>
      </c>
      <c r="P1478" s="30">
        <v>750.22</v>
      </c>
      <c r="Q1478" s="30">
        <v>39.29</v>
      </c>
      <c r="R1478" s="38">
        <v>0.21837000000000001</v>
      </c>
      <c r="S1478" s="32">
        <v>3.279E-2</v>
      </c>
      <c r="T1478" s="29">
        <v>0.54534000000000005</v>
      </c>
      <c r="U1478" s="29">
        <v>7.45E-3</v>
      </c>
      <c r="V1478" s="29">
        <v>0.43136999999999998</v>
      </c>
      <c r="W1478" s="29">
        <v>7.843E-2</v>
      </c>
      <c r="X1478" s="30">
        <v>60.7</v>
      </c>
      <c r="Y1478" s="29">
        <v>0.39738000000000001</v>
      </c>
      <c r="Z1478" s="29">
        <v>0.31969999999999998</v>
      </c>
      <c r="AA1478" s="29">
        <v>0.60299999999999998</v>
      </c>
      <c r="AB1478" s="30">
        <v>11</v>
      </c>
      <c r="AC1478" s="29">
        <v>0.70587999999999995</v>
      </c>
      <c r="AD1478" s="30">
        <v>51</v>
      </c>
      <c r="AE1478" s="29">
        <v>0.86275000000000002</v>
      </c>
      <c r="AF1478" s="33">
        <v>2</v>
      </c>
      <c r="AG1478" s="33">
        <v>2.5219999999999998</v>
      </c>
      <c r="AH1478" s="33">
        <v>3.5219999999999998</v>
      </c>
      <c r="AI1478" s="33">
        <v>8.0860000000000003</v>
      </c>
      <c r="AJ1478" s="33">
        <v>6.4260000000000002</v>
      </c>
      <c r="AK1478" s="34">
        <v>19</v>
      </c>
      <c r="AL1478" s="29">
        <v>0.21568999999999999</v>
      </c>
      <c r="AM1478" s="29">
        <v>0.13725000000000001</v>
      </c>
      <c r="AN1478" s="50">
        <v>14684</v>
      </c>
      <c r="AO1478" s="30">
        <v>261.7</v>
      </c>
      <c r="AP1478" s="29">
        <v>0.42292999999999997</v>
      </c>
      <c r="AQ1478" s="29">
        <v>0.88293999999999995</v>
      </c>
      <c r="AR1478" s="29">
        <v>0.53700000000000003</v>
      </c>
      <c r="AS1478" s="54">
        <v>7</v>
      </c>
      <c r="AT1478" s="29">
        <v>0.80645</v>
      </c>
      <c r="AU1478" s="29">
        <v>0.89444999999999997</v>
      </c>
      <c r="AV1478" s="54">
        <v>6</v>
      </c>
      <c r="AW1478" s="29">
        <v>0.83870999999999996</v>
      </c>
    </row>
    <row r="1479" spans="1:49" x14ac:dyDescent="0.2">
      <c r="A1479" s="17" t="str">
        <f t="shared" ref="A1479:A1542" si="32">IF(OR(B1479="NA",NOT(IsMinimumForecastsToParticipate),COUNTIF(B$7:B$3184,"="&amp;C1479)&gt;=MinForecastsToParticipate),B1479,"NA")</f>
        <v>PSI</v>
      </c>
      <c r="B1479" s="17" t="str">
        <f>IF(AND(OR(NOT(IsForecastDateRestricted),AND(D1479&gt;=StartDate,D1479&lt;=EndDate)),OR(NOT(IsTargetDateRestricted),AND(F1479&gt;=FirstTargetDate,F1479&lt;=EndTargetDate)),
OR(AND(Is1Week,E1479="1 wk ahead inc death"),AND(Is2Week,E1479="2 wk ahead inc death"),AND(Is3Week,E1479="3 wk ahead inc death"),AND(Is4Week,E1479="4 wk ahead inc death")),
OR(NOT(IsActiveModelsOnly),_xlfn.XLOOKUP(C1479,'Model Analyzer'!B$4:B$100,'Model Analyzer'!C$4:C$100))),EvalData!C1479,"NA")</f>
        <v>PSI</v>
      </c>
      <c r="C1479" s="17" t="s">
        <v>27</v>
      </c>
      <c r="D1479" s="36" t="d">
        <v>2020-09-21</v>
      </c>
      <c r="E1479" s="17" t="s">
        <v>36</v>
      </c>
      <c r="F1479" s="36" t="d">
        <v>2020-10-03</v>
      </c>
      <c r="G1479" s="30">
        <v>-1276</v>
      </c>
      <c r="H1479" s="32">
        <v>-0.13300000000000001</v>
      </c>
      <c r="I1479" s="28">
        <v>-0.12411999999999999</v>
      </c>
      <c r="J1479" s="28">
        <v>-0.14171</v>
      </c>
      <c r="K1479" s="29">
        <v>0.75</v>
      </c>
      <c r="L1479" s="30">
        <v>26</v>
      </c>
      <c r="M1479" s="29">
        <v>0.32432</v>
      </c>
      <c r="N1479" s="30">
        <v>51</v>
      </c>
      <c r="O1479" s="30">
        <v>55.05</v>
      </c>
      <c r="P1479" s="30">
        <v>996.53</v>
      </c>
      <c r="Q1479" s="30">
        <v>47.65</v>
      </c>
      <c r="R1479" s="38">
        <v>0.26536999999999999</v>
      </c>
      <c r="S1479" s="32">
        <v>-0.1643</v>
      </c>
      <c r="T1479" s="29">
        <v>0.58621999999999996</v>
      </c>
      <c r="U1479" s="29">
        <v>-0.43663000000000002</v>
      </c>
      <c r="V1479" s="29">
        <v>0.43136999999999998</v>
      </c>
      <c r="W1479" s="29">
        <v>0.17646999999999999</v>
      </c>
      <c r="X1479" s="30">
        <v>83.25</v>
      </c>
      <c r="Y1479" s="29">
        <v>0.31777</v>
      </c>
      <c r="Z1479" s="29">
        <v>0.39964</v>
      </c>
      <c r="AA1479" s="29">
        <v>0.24199999999999999</v>
      </c>
      <c r="AB1479" s="30">
        <v>25</v>
      </c>
      <c r="AC1479" s="29">
        <v>0.29411999999999999</v>
      </c>
      <c r="AD1479" s="30">
        <v>51</v>
      </c>
      <c r="AE1479" s="29">
        <v>0.56862999999999997</v>
      </c>
      <c r="AF1479" s="33">
        <v>1.329</v>
      </c>
      <c r="AG1479" s="33">
        <v>1.492</v>
      </c>
      <c r="AH1479" s="33">
        <v>1.778</v>
      </c>
      <c r="AI1479" s="33">
        <v>5.8760000000000003</v>
      </c>
      <c r="AJ1479" s="33">
        <v>4.1429999999999998</v>
      </c>
      <c r="AK1479" s="34">
        <v>18.25</v>
      </c>
      <c r="AL1479" s="29">
        <v>7.843E-2</v>
      </c>
      <c r="AM1479" s="29">
        <v>9.8040000000000002E-2</v>
      </c>
      <c r="AN1479" s="50">
        <v>50054</v>
      </c>
      <c r="AO1479" s="30">
        <v>263.10000000000002</v>
      </c>
      <c r="AP1479" s="29">
        <v>0.60146999999999995</v>
      </c>
      <c r="AQ1479" s="29">
        <v>1</v>
      </c>
      <c r="AR1479" s="29">
        <v>0.41299999999999998</v>
      </c>
      <c r="AS1479" s="54">
        <v>12</v>
      </c>
      <c r="AT1479" s="29">
        <v>0.64515999999999996</v>
      </c>
      <c r="AU1479" s="29">
        <v>0.59855999999999998</v>
      </c>
      <c r="AV1479" s="54">
        <v>20</v>
      </c>
      <c r="AW1479" s="29">
        <v>0.3871</v>
      </c>
    </row>
    <row r="1480" spans="1:49" x14ac:dyDescent="0.2">
      <c r="A1480" s="17" t="str">
        <f t="shared" si="32"/>
        <v>QJHong</v>
      </c>
      <c r="B1480" s="17" t="str">
        <f>IF(AND(OR(NOT(IsForecastDateRestricted),AND(D1480&gt;=StartDate,D1480&lt;=EndDate)),OR(NOT(IsTargetDateRestricted),AND(F1480&gt;=FirstTargetDate,F1480&lt;=EndTargetDate)),
OR(AND(Is1Week,E1480="1 wk ahead inc death"),AND(Is2Week,E1480="2 wk ahead inc death"),AND(Is3Week,E1480="3 wk ahead inc death"),AND(Is4Week,E1480="4 wk ahead inc death")),
OR(NOT(IsActiveModelsOnly),_xlfn.XLOOKUP(C1480,'Model Analyzer'!B$4:B$100,'Model Analyzer'!C$4:C$100))),EvalData!C1480,"NA")</f>
        <v>QJHong</v>
      </c>
      <c r="C1480" s="17" t="s">
        <v>28</v>
      </c>
      <c r="D1480" s="36" t="d">
        <v>2020-09-21</v>
      </c>
      <c r="E1480" s="17" t="s">
        <v>36</v>
      </c>
      <c r="F1480" s="36" t="d">
        <v>2020-10-03</v>
      </c>
      <c r="G1480" s="30">
        <v>-1394</v>
      </c>
      <c r="H1480" s="32">
        <v>-0.14599999999999999</v>
      </c>
      <c r="I1480" s="28">
        <v>-0.1356</v>
      </c>
      <c r="J1480" s="28">
        <v>-0.15687999999999999</v>
      </c>
      <c r="K1480" s="29">
        <v>0.75</v>
      </c>
      <c r="L1480" s="30">
        <v>28</v>
      </c>
      <c r="M1480" s="29">
        <v>0.27027000000000001</v>
      </c>
      <c r="O1480" s="30"/>
      <c r="P1480" s="30"/>
      <c r="Q1480" s="30"/>
      <c r="R1480" s="38"/>
    </row>
    <row r="1481" spans="1:49" x14ac:dyDescent="0.2">
      <c r="A1481" s="17" t="str">
        <f t="shared" si="32"/>
        <v>RPI-UW</v>
      </c>
      <c r="B1481" s="17" t="str">
        <f>IF(AND(OR(NOT(IsForecastDateRestricted),AND(D1481&gt;=StartDate,D1481&lt;=EndDate)),OR(NOT(IsTargetDateRestricted),AND(F1481&gt;=FirstTargetDate,F1481&lt;=EndTargetDate)),
OR(AND(Is1Week,E1481="1 wk ahead inc death"),AND(Is2Week,E1481="2 wk ahead inc death"),AND(Is3Week,E1481="3 wk ahead inc death"),AND(Is4Week,E1481="4 wk ahead inc death")),
OR(NOT(IsActiveModelsOnly),_xlfn.XLOOKUP(C1481,'Model Analyzer'!B$4:B$100,'Model Analyzer'!C$4:C$100))),EvalData!C1481,"NA")</f>
        <v>RPI-UW</v>
      </c>
      <c r="C1481" s="17" t="s">
        <v>49</v>
      </c>
      <c r="D1481" s="36" t="d">
        <v>2020-09-21</v>
      </c>
      <c r="E1481" s="17" t="s">
        <v>36</v>
      </c>
      <c r="F1481" s="36" t="d">
        <v>2020-10-03</v>
      </c>
      <c r="G1481" s="26">
        <v>-454</v>
      </c>
      <c r="H1481" s="27">
        <v>-4.4999999999999998E-2</v>
      </c>
      <c r="I1481" s="28">
        <v>-4.4159999999999998E-2</v>
      </c>
      <c r="J1481" s="28">
        <v>-4.6199999999999998E-2</v>
      </c>
      <c r="K1481" s="29">
        <v>1</v>
      </c>
      <c r="L1481" s="30">
        <v>16</v>
      </c>
      <c r="M1481" s="29">
        <v>0.59458999999999995</v>
      </c>
      <c r="N1481" s="30">
        <v>31</v>
      </c>
      <c r="O1481" s="26">
        <v>6.27</v>
      </c>
      <c r="P1481" s="26">
        <v>817.41</v>
      </c>
      <c r="Q1481" s="26">
        <v>68.84</v>
      </c>
      <c r="R1481" s="31">
        <v>0.17684</v>
      </c>
      <c r="S1481" s="32">
        <v>-8.8950000000000001E-2</v>
      </c>
      <c r="T1481" s="29">
        <v>0.45515</v>
      </c>
      <c r="U1481" s="29">
        <v>-0.30023</v>
      </c>
      <c r="V1481" s="29">
        <v>0.58065</v>
      </c>
      <c r="W1481" s="29">
        <v>9.6769999999999995E-2</v>
      </c>
      <c r="X1481" s="30">
        <v>106.33</v>
      </c>
      <c r="Y1481" s="29">
        <v>0.23891000000000001</v>
      </c>
      <c r="Z1481" s="29">
        <v>0.27881</v>
      </c>
      <c r="AA1481" s="29">
        <v>0.37</v>
      </c>
      <c r="AB1481" s="30">
        <v>21</v>
      </c>
      <c r="AC1481" s="29">
        <v>0.41176000000000001</v>
      </c>
      <c r="AD1481" s="30">
        <v>31</v>
      </c>
      <c r="AE1481" s="29">
        <v>0.87097000000000002</v>
      </c>
      <c r="AF1481" s="33">
        <v>2.15</v>
      </c>
      <c r="AG1481" s="33">
        <v>2.92</v>
      </c>
      <c r="AH1481" s="33">
        <v>3.7170000000000001</v>
      </c>
      <c r="AI1481" s="33">
        <v>41.564999999999998</v>
      </c>
      <c r="AJ1481" s="33">
        <v>6.0549999999999997</v>
      </c>
      <c r="AK1481" s="34">
        <v>85</v>
      </c>
      <c r="AL1481" s="29">
        <v>9.6769999999999995E-2</v>
      </c>
      <c r="AM1481" s="29">
        <v>0.16128999999999999</v>
      </c>
      <c r="AN1481" s="50">
        <v>24122</v>
      </c>
      <c r="AO1481" s="30">
        <v>87</v>
      </c>
      <c r="AP1481" s="29">
        <v>0.37060999999999999</v>
      </c>
      <c r="AQ1481" s="29">
        <v>0.77371000000000001</v>
      </c>
      <c r="AR1481" s="29">
        <v>0.39200000000000002</v>
      </c>
      <c r="AS1481" s="54">
        <v>15</v>
      </c>
      <c r="AT1481" s="29">
        <v>0.54839000000000004</v>
      </c>
      <c r="AU1481" s="29">
        <v>0.52615000000000001</v>
      </c>
      <c r="AV1481" s="54">
        <v>23</v>
      </c>
      <c r="AW1481" s="29">
        <v>0.29032000000000002</v>
      </c>
    </row>
    <row r="1482" spans="1:49" x14ac:dyDescent="0.2">
      <c r="A1482" s="17" t="str">
        <f t="shared" si="32"/>
        <v>STH</v>
      </c>
      <c r="B1482" s="17" t="str">
        <f>IF(AND(OR(NOT(IsForecastDateRestricted),AND(D1482&gt;=StartDate,D1482&lt;=EndDate)),OR(NOT(IsTargetDateRestricted),AND(F1482&gt;=FirstTargetDate,F1482&lt;=EndTargetDate)),
OR(AND(Is1Week,E1482="1 wk ahead inc death"),AND(Is2Week,E1482="2 wk ahead inc death"),AND(Is3Week,E1482="3 wk ahead inc death"),AND(Is4Week,E1482="4 wk ahead inc death")),
OR(NOT(IsActiveModelsOnly),_xlfn.XLOOKUP(C1482,'Model Analyzer'!B$4:B$100,'Model Analyzer'!C$4:C$100))),EvalData!C1482,"NA")</f>
        <v>STH</v>
      </c>
      <c r="C1482" s="17" t="s">
        <v>42</v>
      </c>
      <c r="D1482" s="36" t="d">
        <v>2020-09-21</v>
      </c>
      <c r="E1482" s="17" t="s">
        <v>36</v>
      </c>
      <c r="F1482" s="36" t="d">
        <v>2020-10-03</v>
      </c>
      <c r="G1482" s="30">
        <v>-335</v>
      </c>
      <c r="H1482" s="32">
        <v>-3.3000000000000002E-2</v>
      </c>
      <c r="I1482" s="28">
        <v>-3.2590000000000001E-2</v>
      </c>
      <c r="J1482" s="28">
        <v>-3.3689999999999998E-2</v>
      </c>
      <c r="K1482" s="29">
        <v>1</v>
      </c>
      <c r="L1482" s="30">
        <v>9</v>
      </c>
      <c r="M1482" s="29">
        <v>0.78378000000000003</v>
      </c>
      <c r="O1482" s="30"/>
      <c r="P1482" s="30"/>
      <c r="Q1482" s="30"/>
      <c r="R1482" s="38"/>
    </row>
    <row r="1483" spans="1:49" x14ac:dyDescent="0.2">
      <c r="A1483" s="17" t="str">
        <f t="shared" si="32"/>
        <v>UA</v>
      </c>
      <c r="B1483" s="17" t="str">
        <f>IF(AND(OR(NOT(IsForecastDateRestricted),AND(D1483&gt;=StartDate,D1483&lt;=EndDate)),OR(NOT(IsTargetDateRestricted),AND(F1483&gt;=FirstTargetDate,F1483&lt;=EndTargetDate)),
OR(AND(Is1Week,E1483="1 wk ahead inc death"),AND(Is2Week,E1483="2 wk ahead inc death"),AND(Is3Week,E1483="3 wk ahead inc death"),AND(Is4Week,E1483="4 wk ahead inc death")),
OR(NOT(IsActiveModelsOnly),_xlfn.XLOOKUP(C1483,'Model Analyzer'!B$4:B$100,'Model Analyzer'!C$4:C$100))),EvalData!C1483,"NA")</f>
        <v>UA</v>
      </c>
      <c r="C1483" s="17" t="s">
        <v>29</v>
      </c>
      <c r="D1483" s="36" t="d">
        <v>2020-09-21</v>
      </c>
      <c r="E1483" s="17" t="s">
        <v>36</v>
      </c>
      <c r="F1483" s="36" t="d">
        <v>2020-10-03</v>
      </c>
      <c r="G1483" s="30">
        <v>431</v>
      </c>
      <c r="H1483" s="32">
        <v>4.1000000000000002E-2</v>
      </c>
      <c r="I1483" s="28">
        <v>4.1930000000000002E-2</v>
      </c>
      <c r="J1483" s="28">
        <v>4.1930000000000002E-2</v>
      </c>
      <c r="K1483" s="29">
        <v>1</v>
      </c>
      <c r="L1483" s="30">
        <v>14</v>
      </c>
      <c r="M1483" s="29">
        <v>0.64864999999999995</v>
      </c>
      <c r="N1483" s="30">
        <v>51</v>
      </c>
      <c r="O1483" s="30">
        <v>20.190000000000001</v>
      </c>
      <c r="P1483" s="30">
        <v>1205.22</v>
      </c>
      <c r="Q1483" s="30">
        <v>39.76</v>
      </c>
      <c r="R1483" s="38">
        <v>0.25428000000000001</v>
      </c>
      <c r="S1483" s="32">
        <v>0.1699</v>
      </c>
      <c r="T1483" s="29">
        <v>0.82047000000000003</v>
      </c>
      <c r="U1483" s="29">
        <v>0.57218999999999998</v>
      </c>
      <c r="V1483" s="29">
        <v>0.37254999999999999</v>
      </c>
      <c r="W1483" s="29">
        <v>0.17646999999999999</v>
      </c>
      <c r="X1483" s="30">
        <v>57.65</v>
      </c>
      <c r="Y1483" s="29">
        <v>0.78588999999999998</v>
      </c>
      <c r="Z1483" s="29">
        <v>0.38497999999999999</v>
      </c>
      <c r="AA1483" s="29">
        <v>0.28100000000000003</v>
      </c>
      <c r="AB1483" s="30">
        <v>23</v>
      </c>
      <c r="AC1483" s="29">
        <v>0.35293999999999998</v>
      </c>
      <c r="AD1483" s="30">
        <v>51</v>
      </c>
      <c r="AE1483" s="29">
        <v>0.84314</v>
      </c>
      <c r="AF1483" s="33">
        <v>2.452</v>
      </c>
      <c r="AG1483" s="33">
        <v>2.8490000000000002</v>
      </c>
      <c r="AH1483" s="33">
        <v>3.1850000000000001</v>
      </c>
      <c r="AI1483" s="33">
        <v>4.4960000000000004</v>
      </c>
      <c r="AJ1483" s="33">
        <v>4.2770000000000001</v>
      </c>
      <c r="AK1483" s="34">
        <v>6.2610000000000001</v>
      </c>
      <c r="AL1483" s="29">
        <v>0.17646999999999999</v>
      </c>
      <c r="AM1483" s="29">
        <v>7.843E-2</v>
      </c>
      <c r="AN1483" s="50">
        <v>16815</v>
      </c>
      <c r="AO1483" s="30">
        <v>488.8</v>
      </c>
      <c r="AP1483" s="29">
        <v>0.44795000000000001</v>
      </c>
      <c r="AQ1483" s="29">
        <v>0.93518000000000001</v>
      </c>
      <c r="AR1483" s="29">
        <v>0.61899999999999999</v>
      </c>
      <c r="AS1483" s="54">
        <v>3</v>
      </c>
      <c r="AT1483" s="29">
        <v>0.93547999999999998</v>
      </c>
      <c r="AU1483" s="29">
        <v>0.88331000000000004</v>
      </c>
      <c r="AV1483" s="54">
        <v>7</v>
      </c>
      <c r="AW1483" s="29">
        <v>0.80645</v>
      </c>
    </row>
    <row r="1484" spans="1:49" x14ac:dyDescent="0.2">
      <c r="A1484" s="17" t="str">
        <f t="shared" si="32"/>
        <v>UCLA</v>
      </c>
      <c r="B1484" s="17" t="str">
        <f>IF(AND(OR(NOT(IsForecastDateRestricted),AND(D1484&gt;=StartDate,D1484&lt;=EndDate)),OR(NOT(IsTargetDateRestricted),AND(F1484&gt;=FirstTargetDate,F1484&lt;=EndTargetDate)),
OR(AND(Is1Week,E1484="1 wk ahead inc death"),AND(Is2Week,E1484="2 wk ahead inc death"),AND(Is3Week,E1484="3 wk ahead inc death"),AND(Is4Week,E1484="4 wk ahead inc death")),
OR(NOT(IsActiveModelsOnly),_xlfn.XLOOKUP(C1484,'Model Analyzer'!B$4:B$100,'Model Analyzer'!C$4:C$100))),EvalData!C1484,"NA")</f>
        <v>UCLA</v>
      </c>
      <c r="C1484" s="17" t="s">
        <v>30</v>
      </c>
      <c r="D1484" s="36" t="d">
        <v>2020-09-21</v>
      </c>
      <c r="E1484" s="17" t="s">
        <v>36</v>
      </c>
      <c r="F1484" s="36" t="d">
        <v>2020-10-03</v>
      </c>
      <c r="G1484" s="30">
        <v>-259</v>
      </c>
      <c r="H1484" s="32">
        <v>-2.5999999999999999E-2</v>
      </c>
      <c r="I1484" s="28">
        <v>-2.5190000000000001E-2</v>
      </c>
      <c r="J1484" s="28">
        <v>-2.5850000000000001E-2</v>
      </c>
      <c r="K1484" s="29">
        <v>1</v>
      </c>
      <c r="L1484" s="30">
        <v>8</v>
      </c>
      <c r="M1484" s="29">
        <v>0.81081000000000003</v>
      </c>
      <c r="N1484" s="30">
        <v>51</v>
      </c>
      <c r="O1484" s="30">
        <v>21.9</v>
      </c>
      <c r="P1484" s="30">
        <v>878.18</v>
      </c>
      <c r="Q1484" s="30">
        <v>44</v>
      </c>
      <c r="R1484" s="38">
        <v>0.26454</v>
      </c>
      <c r="S1484" s="32">
        <v>0</v>
      </c>
      <c r="T1484" s="29">
        <v>0.84511000000000003</v>
      </c>
      <c r="U1484" s="29">
        <v>-0.50056999999999996</v>
      </c>
      <c r="V1484" s="29">
        <v>0.47059000000000001</v>
      </c>
      <c r="W1484" s="29">
        <v>0.17646999999999999</v>
      </c>
      <c r="X1484" s="30">
        <v>66.13</v>
      </c>
      <c r="Y1484" s="29">
        <v>0.34712999999999999</v>
      </c>
      <c r="Z1484" s="29">
        <v>0.37531999999999999</v>
      </c>
      <c r="AA1484" s="29">
        <v>0.42299999999999999</v>
      </c>
      <c r="AB1484" s="30">
        <v>16</v>
      </c>
      <c r="AC1484" s="29">
        <v>0.55881999999999998</v>
      </c>
      <c r="AD1484" s="30">
        <v>51</v>
      </c>
      <c r="AE1484" s="29">
        <v>0.11765</v>
      </c>
      <c r="AF1484" s="33">
        <v>1.083</v>
      </c>
      <c r="AG1484" s="33">
        <v>1.1160000000000001</v>
      </c>
      <c r="AH1484" s="33">
        <v>1.139</v>
      </c>
      <c r="AI1484" s="33">
        <v>1.996</v>
      </c>
      <c r="AJ1484" s="33">
        <v>1.222</v>
      </c>
      <c r="AK1484" s="34">
        <v>1.5</v>
      </c>
      <c r="AL1484" s="29">
        <v>0</v>
      </c>
      <c r="AM1484" s="29">
        <v>1.9609999999999999E-2</v>
      </c>
      <c r="AN1484" s="50">
        <v>67644</v>
      </c>
      <c r="AO1484" s="30">
        <v>536.5</v>
      </c>
      <c r="AP1484" s="29">
        <v>0.85895999999999995</v>
      </c>
      <c r="AQ1484" s="29">
        <v>1</v>
      </c>
      <c r="AR1484" s="29">
        <v>0.10299999999999999</v>
      </c>
      <c r="AS1484" s="54">
        <v>27</v>
      </c>
      <c r="AT1484" s="29">
        <v>0.16128999999999999</v>
      </c>
      <c r="AU1484" s="29">
        <v>0.12384000000000001</v>
      </c>
      <c r="AV1484" s="54">
        <v>31</v>
      </c>
      <c r="AW1484" s="29">
        <v>3.2259999999999997E-2</v>
      </c>
    </row>
    <row r="1485" spans="1:49" x14ac:dyDescent="0.2">
      <c r="A1485" s="17" t="str">
        <f t="shared" si="32"/>
        <v>UCM</v>
      </c>
      <c r="B1485" s="17" t="str">
        <f>IF(AND(OR(NOT(IsForecastDateRestricted),AND(D1485&gt;=StartDate,D1485&lt;=EndDate)),OR(NOT(IsTargetDateRestricted),AND(F1485&gt;=FirstTargetDate,F1485&lt;=EndTargetDate)),
OR(AND(Is1Week,E1485="1 wk ahead inc death"),AND(Is2Week,E1485="2 wk ahead inc death"),AND(Is3Week,E1485="3 wk ahead inc death"),AND(Is4Week,E1485="4 wk ahead inc death")),
OR(NOT(IsActiveModelsOnly),_xlfn.XLOOKUP(C1485,'Model Analyzer'!B$4:B$100,'Model Analyzer'!C$4:C$100))),EvalData!C1485,"NA")</f>
        <v>UCM</v>
      </c>
      <c r="C1485" s="17" t="s">
        <v>48</v>
      </c>
      <c r="D1485" s="36" t="d">
        <v>2020-09-21</v>
      </c>
      <c r="E1485" s="17" t="s">
        <v>36</v>
      </c>
      <c r="F1485" s="36" t="d">
        <v>2020-10-03</v>
      </c>
      <c r="G1485" s="30">
        <v>-2712</v>
      </c>
      <c r="H1485" s="32">
        <v>-0.30599999999999999</v>
      </c>
      <c r="I1485" s="28">
        <v>-0.26380999999999999</v>
      </c>
      <c r="J1485" s="28">
        <v>-0.35835</v>
      </c>
      <c r="K1485" s="29">
        <v>0</v>
      </c>
      <c r="L1485" s="30">
        <v>36</v>
      </c>
      <c r="M1485" s="29">
        <v>5.4050000000000001E-2</v>
      </c>
      <c r="O1485" s="30"/>
      <c r="P1485" s="30"/>
      <c r="Q1485" s="30"/>
      <c r="R1485" s="38"/>
    </row>
    <row r="1486" spans="1:49" x14ac:dyDescent="0.2">
      <c r="A1486" s="17" t="str">
        <f t="shared" si="32"/>
        <v>UCSD-NEU</v>
      </c>
      <c r="B1486" s="17" t="str">
        <f>IF(AND(OR(NOT(IsForecastDateRestricted),AND(D1486&gt;=StartDate,D1486&lt;=EndDate)),OR(NOT(IsTargetDateRestricted),AND(F1486&gt;=FirstTargetDate,F1486&lt;=EndTargetDate)),
OR(AND(Is1Week,E1486="1 wk ahead inc death"),AND(Is2Week,E1486="2 wk ahead inc death"),AND(Is3Week,E1486="3 wk ahead inc death"),AND(Is4Week,E1486="4 wk ahead inc death")),
OR(NOT(IsActiveModelsOnly),_xlfn.XLOOKUP(C1486,'Model Analyzer'!B$4:B$100,'Model Analyzer'!C$4:C$100))),EvalData!C1486,"NA")</f>
        <v>UCSD-NEU</v>
      </c>
      <c r="C1486" s="17" t="s">
        <v>54</v>
      </c>
      <c r="D1486" s="36" t="d">
        <v>2020-09-21</v>
      </c>
      <c r="E1486" s="17" t="s">
        <v>36</v>
      </c>
      <c r="F1486" s="36" t="d">
        <v>2020-10-03</v>
      </c>
      <c r="G1486" s="30">
        <v>-357</v>
      </c>
      <c r="H1486" s="32">
        <v>-3.5000000000000003E-2</v>
      </c>
      <c r="I1486" s="28">
        <v>-3.4729999999999997E-2</v>
      </c>
      <c r="J1486" s="28">
        <v>-3.5979999999999998E-2</v>
      </c>
      <c r="K1486" s="29">
        <v>1</v>
      </c>
      <c r="L1486" s="30">
        <v>10</v>
      </c>
      <c r="M1486" s="29">
        <v>0.75675999999999999</v>
      </c>
      <c r="N1486" s="30">
        <v>50</v>
      </c>
      <c r="O1486" s="30">
        <v>22.7</v>
      </c>
      <c r="P1486" s="30">
        <v>1726.42</v>
      </c>
      <c r="Q1486" s="30">
        <v>54.78</v>
      </c>
      <c r="R1486" s="38">
        <v>0.29891000000000001</v>
      </c>
      <c r="S1486" s="32">
        <v>-3.2120000000000003E-2</v>
      </c>
      <c r="T1486" s="29">
        <v>0.93418000000000001</v>
      </c>
      <c r="U1486" s="29">
        <v>0.42543999999999998</v>
      </c>
      <c r="V1486" s="29">
        <v>0.36</v>
      </c>
      <c r="W1486" s="29">
        <v>0.18</v>
      </c>
      <c r="X1486" s="30">
        <v>101.26</v>
      </c>
      <c r="Y1486" s="29">
        <v>0.84457000000000004</v>
      </c>
      <c r="Z1486" s="29">
        <v>0.44096999999999997</v>
      </c>
      <c r="AA1486" s="29">
        <v>0.20799999999999999</v>
      </c>
      <c r="AB1486" s="30">
        <v>26</v>
      </c>
      <c r="AC1486" s="29">
        <v>0.26471</v>
      </c>
      <c r="AD1486" s="30">
        <v>50</v>
      </c>
      <c r="AE1486" s="29">
        <v>0.9</v>
      </c>
      <c r="AF1486" s="33">
        <v>1.788</v>
      </c>
      <c r="AG1486" s="33">
        <v>2.6349999999999998</v>
      </c>
      <c r="AH1486" s="33">
        <v>227</v>
      </c>
      <c r="AI1486" s="33">
        <v>176.65600000000001</v>
      </c>
      <c r="AJ1486" s="33">
        <v>306</v>
      </c>
      <c r="AK1486" s="34">
        <v>358.6</v>
      </c>
      <c r="AL1486" s="29">
        <v>0</v>
      </c>
      <c r="AM1486" s="29">
        <v>0.64</v>
      </c>
      <c r="AN1486" s="50">
        <v>32081</v>
      </c>
      <c r="AO1486" s="30">
        <v>446</v>
      </c>
      <c r="AP1486" s="29">
        <v>0.23652000000000001</v>
      </c>
      <c r="AQ1486" s="29">
        <v>0.49379000000000001</v>
      </c>
      <c r="AR1486" s="29">
        <v>0.26800000000000002</v>
      </c>
      <c r="AS1486" s="54">
        <v>22</v>
      </c>
      <c r="AT1486" s="29">
        <v>0.32257999999999998</v>
      </c>
      <c r="AU1486" s="29">
        <v>0.67757000000000001</v>
      </c>
      <c r="AV1486" s="54">
        <v>18</v>
      </c>
      <c r="AW1486" s="29">
        <v>0.45161000000000001</v>
      </c>
    </row>
    <row r="1487" spans="1:49" x14ac:dyDescent="0.2">
      <c r="A1487" s="17" t="str">
        <f t="shared" si="32"/>
        <v>UGA-CEID</v>
      </c>
      <c r="B1487" s="17" t="str">
        <f>IF(AND(OR(NOT(IsForecastDateRestricted),AND(D1487&gt;=StartDate,D1487&lt;=EndDate)),OR(NOT(IsTargetDateRestricted),AND(F1487&gt;=FirstTargetDate,F1487&lt;=EndTargetDate)),
OR(AND(Is1Week,E1487="1 wk ahead inc death"),AND(Is2Week,E1487="2 wk ahead inc death"),AND(Is3Week,E1487="3 wk ahead inc death"),AND(Is4Week,E1487="4 wk ahead inc death")),
OR(NOT(IsActiveModelsOnly),_xlfn.XLOOKUP(C1487,'Model Analyzer'!B$4:B$100,'Model Analyzer'!C$4:C$100))),EvalData!C1487,"NA")</f>
        <v>UGA-CEID</v>
      </c>
      <c r="C1487" s="17" t="s">
        <v>50</v>
      </c>
      <c r="D1487" s="36" t="d">
        <v>2020-09-21</v>
      </c>
      <c r="E1487" s="17" t="s">
        <v>36</v>
      </c>
      <c r="F1487" s="36" t="d">
        <v>2020-10-03</v>
      </c>
      <c r="G1487" s="30">
        <v>1097</v>
      </c>
      <c r="H1487" s="32">
        <v>0.10100000000000001</v>
      </c>
      <c r="I1487" s="28">
        <v>0.10671</v>
      </c>
      <c r="J1487" s="28">
        <v>0.10671</v>
      </c>
      <c r="K1487" s="29">
        <v>0.75</v>
      </c>
      <c r="L1487" s="30">
        <v>21</v>
      </c>
      <c r="M1487" s="29">
        <v>0.45945999999999998</v>
      </c>
      <c r="N1487" s="30">
        <v>51</v>
      </c>
      <c r="O1487" s="30">
        <v>18.93</v>
      </c>
      <c r="P1487" s="30">
        <v>1173.4000000000001</v>
      </c>
      <c r="Q1487" s="30">
        <v>49.14</v>
      </c>
      <c r="R1487" s="38">
        <v>0.24121000000000001</v>
      </c>
      <c r="S1487" s="32">
        <v>2.0410000000000001E-2</v>
      </c>
      <c r="T1487" s="29">
        <v>0.74768999999999997</v>
      </c>
      <c r="U1487" s="29">
        <v>-0.27918999999999999</v>
      </c>
      <c r="V1487" s="29">
        <v>0.47059000000000001</v>
      </c>
      <c r="W1487" s="29">
        <v>0.15686</v>
      </c>
      <c r="X1487" s="30">
        <v>82.99</v>
      </c>
      <c r="Y1487" s="29">
        <v>0.37662000000000001</v>
      </c>
      <c r="Z1487" s="29">
        <v>0.36747000000000002</v>
      </c>
      <c r="AA1487" s="29">
        <v>0.44800000000000001</v>
      </c>
      <c r="AB1487" s="30">
        <v>15</v>
      </c>
      <c r="AC1487" s="29">
        <v>0.58823999999999999</v>
      </c>
      <c r="AD1487" s="30">
        <v>51</v>
      </c>
      <c r="AE1487" s="29">
        <v>0.96077999999999997</v>
      </c>
      <c r="AF1487" s="33">
        <v>2.4660000000000002</v>
      </c>
      <c r="AG1487" s="33">
        <v>3.3889999999999998</v>
      </c>
      <c r="AH1487" s="33">
        <v>10.244</v>
      </c>
      <c r="AI1487" s="33">
        <v>142.673</v>
      </c>
      <c r="AJ1487" s="33">
        <v>64.25</v>
      </c>
      <c r="AK1487" s="34">
        <v>400</v>
      </c>
      <c r="AL1487" s="29">
        <v>0.23529</v>
      </c>
      <c r="AM1487" s="29">
        <v>0.47059000000000001</v>
      </c>
      <c r="AN1487" s="50">
        <v>15841</v>
      </c>
      <c r="AO1487" s="30">
        <v>113.4</v>
      </c>
      <c r="AP1487" s="29">
        <v>0.25230000000000002</v>
      </c>
      <c r="AQ1487" s="29">
        <v>0.52671999999999997</v>
      </c>
      <c r="AR1487" s="29">
        <v>0.26800000000000002</v>
      </c>
      <c r="AS1487" s="54">
        <v>22</v>
      </c>
      <c r="AT1487" s="29">
        <v>0.32257999999999998</v>
      </c>
      <c r="AU1487" s="29">
        <v>0.77600999999999998</v>
      </c>
      <c r="AV1487" s="54">
        <v>12</v>
      </c>
      <c r="AW1487" s="29">
        <v>0.64515999999999996</v>
      </c>
    </row>
    <row r="1488" spans="1:49" x14ac:dyDescent="0.2">
      <c r="A1488" s="17" t="str">
        <f t="shared" si="32"/>
        <v>UM</v>
      </c>
      <c r="B1488" s="17" t="str">
        <f>IF(AND(OR(NOT(IsForecastDateRestricted),AND(D1488&gt;=StartDate,D1488&lt;=EndDate)),OR(NOT(IsTargetDateRestricted),AND(F1488&gt;=FirstTargetDate,F1488&lt;=EndTargetDate)),
OR(AND(Is1Week,E1488="1 wk ahead inc death"),AND(Is2Week,E1488="2 wk ahead inc death"),AND(Is3Week,E1488="3 wk ahead inc death"),AND(Is4Week,E1488="4 wk ahead inc death")),
OR(NOT(IsActiveModelsOnly),_xlfn.XLOOKUP(C1488,'Model Analyzer'!B$4:B$100,'Model Analyzer'!C$4:C$100))),EvalData!C1488,"NA")</f>
        <v>UM</v>
      </c>
      <c r="C1488" s="17" t="s">
        <v>31</v>
      </c>
      <c r="D1488" s="36" t="d">
        <v>2020-09-21</v>
      </c>
      <c r="E1488" s="17" t="s">
        <v>36</v>
      </c>
      <c r="F1488" s="36" t="d">
        <v>2020-10-03</v>
      </c>
      <c r="G1488" s="30">
        <v>4642</v>
      </c>
      <c r="H1488" s="32">
        <v>0.373</v>
      </c>
      <c r="I1488" s="28">
        <v>0.45156000000000002</v>
      </c>
      <c r="J1488" s="28">
        <v>0.45156000000000002</v>
      </c>
      <c r="K1488" s="29">
        <v>0</v>
      </c>
      <c r="L1488" s="30">
        <v>37</v>
      </c>
      <c r="M1488" s="29">
        <v>2.7029999999999998E-2</v>
      </c>
      <c r="N1488" s="30">
        <v>50</v>
      </c>
      <c r="O1488" s="30">
        <v>37.450000000000003</v>
      </c>
      <c r="P1488" s="30">
        <v>28486.94</v>
      </c>
      <c r="Q1488" s="30">
        <v>122.76</v>
      </c>
      <c r="R1488" s="38">
        <v>0.40598000000000001</v>
      </c>
      <c r="S1488" s="32">
        <v>0.16424</v>
      </c>
      <c r="T1488" s="29">
        <v>1.38188</v>
      </c>
      <c r="U1488" s="29">
        <v>0.86882000000000004</v>
      </c>
      <c r="V1488" s="29">
        <v>0.3</v>
      </c>
      <c r="W1488" s="29">
        <v>0.34</v>
      </c>
      <c r="X1488" s="30">
        <v>300.33</v>
      </c>
      <c r="Y1488" s="29">
        <v>1.2541599999999999</v>
      </c>
      <c r="Z1488" s="29">
        <v>0.54105999999999999</v>
      </c>
      <c r="AA1488" s="29">
        <v>4.3999999999999997E-2</v>
      </c>
      <c r="AB1488" s="30">
        <v>33</v>
      </c>
      <c r="AC1488" s="29">
        <v>5.8819999999999997E-2</v>
      </c>
      <c r="AD1488" s="30">
        <v>50</v>
      </c>
      <c r="AE1488" s="29">
        <v>0.46</v>
      </c>
      <c r="AF1488" s="33">
        <v>1.1000000000000001</v>
      </c>
      <c r="AG1488" s="33">
        <v>1.2629999999999999</v>
      </c>
      <c r="AH1488" s="33">
        <v>1.4750000000000001</v>
      </c>
      <c r="AI1488" s="33">
        <v>2.9849999999999999</v>
      </c>
      <c r="AJ1488" s="33">
        <v>3.7759999999999998</v>
      </c>
      <c r="AK1488" s="34">
        <v>5.9390000000000001</v>
      </c>
      <c r="AL1488" s="29">
        <v>0.16</v>
      </c>
      <c r="AM1488" s="29">
        <v>0.02</v>
      </c>
      <c r="AN1488" s="50">
        <v>101835</v>
      </c>
      <c r="AO1488" s="30">
        <v>921.6</v>
      </c>
      <c r="AP1488" s="29">
        <v>0.67149000000000003</v>
      </c>
      <c r="AQ1488" s="29">
        <v>1</v>
      </c>
      <c r="AR1488" s="29">
        <v>0.28899999999999998</v>
      </c>
      <c r="AS1488" s="54">
        <v>20</v>
      </c>
      <c r="AT1488" s="29">
        <v>0.3871</v>
      </c>
      <c r="AU1488" s="29">
        <v>0.47471999999999998</v>
      </c>
      <c r="AV1488" s="54">
        <v>25</v>
      </c>
      <c r="AW1488" s="29">
        <v>0.22581000000000001</v>
      </c>
    </row>
    <row r="1489" spans="1:49" x14ac:dyDescent="0.2">
      <c r="A1489" s="17" t="str">
        <f t="shared" si="32"/>
        <v>UMass-MB</v>
      </c>
      <c r="B1489" s="17" t="str">
        <f>IF(AND(OR(NOT(IsForecastDateRestricted),AND(D1489&gt;=StartDate,D1489&lt;=EndDate)),OR(NOT(IsTargetDateRestricted),AND(F1489&gt;=FirstTargetDate,F1489&lt;=EndTargetDate)),
OR(AND(Is1Week,E1489="1 wk ahead inc death"),AND(Is2Week,E1489="2 wk ahead inc death"),AND(Is3Week,E1489="3 wk ahead inc death"),AND(Is4Week,E1489="4 wk ahead inc death")),
OR(NOT(IsActiveModelsOnly),_xlfn.XLOOKUP(C1489,'Model Analyzer'!B$4:B$100,'Model Analyzer'!C$4:C$100))),EvalData!C1489,"NA")</f>
        <v>UMass-MB</v>
      </c>
      <c r="C1489" s="17" t="s">
        <v>32</v>
      </c>
      <c r="D1489" s="36" t="d">
        <v>2020-09-21</v>
      </c>
      <c r="E1489" s="17" t="s">
        <v>36</v>
      </c>
      <c r="F1489" s="36" t="d">
        <v>2020-10-03</v>
      </c>
      <c r="G1489" s="30">
        <v>-160</v>
      </c>
      <c r="H1489" s="32">
        <v>-1.6E-2</v>
      </c>
      <c r="I1489" s="28">
        <v>-1.5559999999999999E-2</v>
      </c>
      <c r="J1489" s="28">
        <v>-1.5810000000000001E-2</v>
      </c>
      <c r="K1489" s="29">
        <v>1</v>
      </c>
      <c r="L1489" s="30">
        <v>6</v>
      </c>
      <c r="M1489" s="29">
        <v>0.86485999999999996</v>
      </c>
      <c r="N1489" s="30">
        <v>51</v>
      </c>
      <c r="O1489" s="30">
        <v>6.44</v>
      </c>
      <c r="P1489" s="30">
        <v>514.54</v>
      </c>
      <c r="Q1489" s="30">
        <v>32.33</v>
      </c>
      <c r="R1489" s="38">
        <v>0.1658</v>
      </c>
      <c r="S1489" s="32">
        <v>-6.318E-2</v>
      </c>
      <c r="T1489" s="29">
        <v>0.34172000000000002</v>
      </c>
      <c r="U1489" s="29">
        <v>-0.10527</v>
      </c>
      <c r="V1489" s="29">
        <v>0.56862999999999997</v>
      </c>
      <c r="W1489" s="29">
        <v>9.8040000000000002E-2</v>
      </c>
      <c r="X1489" s="30">
        <v>55.92</v>
      </c>
      <c r="Y1489" s="29">
        <v>0.25337999999999999</v>
      </c>
      <c r="Z1489" s="29">
        <v>0.25636999999999999</v>
      </c>
      <c r="AA1489" s="29">
        <v>0.73</v>
      </c>
      <c r="AB1489" s="30">
        <v>6</v>
      </c>
      <c r="AC1489" s="29">
        <v>0.85294000000000003</v>
      </c>
      <c r="AD1489" s="30">
        <v>51</v>
      </c>
      <c r="AE1489" s="29">
        <v>0.94118000000000002</v>
      </c>
      <c r="AF1489" s="33">
        <v>2.831</v>
      </c>
      <c r="AG1489" s="33">
        <v>3.3180000000000001</v>
      </c>
      <c r="AH1489" s="33">
        <v>4.0970000000000004</v>
      </c>
      <c r="AI1489" s="33">
        <v>6.54</v>
      </c>
      <c r="AJ1489" s="33">
        <v>5.915</v>
      </c>
      <c r="AK1489" s="34">
        <v>9.5</v>
      </c>
      <c r="AL1489" s="29">
        <v>0.29411999999999999</v>
      </c>
      <c r="AM1489" s="29">
        <v>9.8040000000000002E-2</v>
      </c>
      <c r="AN1489" s="50">
        <v>17864</v>
      </c>
      <c r="AO1489" s="30">
        <v>108.5</v>
      </c>
      <c r="AP1489" s="29">
        <v>0.36756</v>
      </c>
      <c r="AQ1489" s="29">
        <v>0.76736000000000004</v>
      </c>
      <c r="AR1489" s="29">
        <v>0.57799999999999996</v>
      </c>
      <c r="AS1489" s="54">
        <v>5</v>
      </c>
      <c r="AT1489" s="29">
        <v>0.87097000000000002</v>
      </c>
      <c r="AU1489" s="29">
        <v>0.93659000000000003</v>
      </c>
      <c r="AV1489" s="54">
        <v>4</v>
      </c>
      <c r="AW1489" s="29">
        <v>0.90322999999999998</v>
      </c>
    </row>
    <row r="1490" spans="1:49" x14ac:dyDescent="0.2">
      <c r="A1490" s="17" t="str">
        <f t="shared" si="32"/>
        <v>USC</v>
      </c>
      <c r="B1490" s="17" t="str">
        <f>IF(AND(OR(NOT(IsForecastDateRestricted),AND(D1490&gt;=StartDate,D1490&lt;=EndDate)),OR(NOT(IsTargetDateRestricted),AND(F1490&gt;=FirstTargetDate,F1490&lt;=EndTargetDate)),
OR(AND(Is1Week,E1490="1 wk ahead inc death"),AND(Is2Week,E1490="2 wk ahead inc death"),AND(Is3Week,E1490="3 wk ahead inc death"),AND(Is4Week,E1490="4 wk ahead inc death")),
OR(NOT(IsActiveModelsOnly),_xlfn.XLOOKUP(C1490,'Model Analyzer'!B$4:B$100,'Model Analyzer'!C$4:C$100))),EvalData!C1490,"NA")</f>
        <v>USC</v>
      </c>
      <c r="C1490" s="17" t="s">
        <v>33</v>
      </c>
      <c r="D1490" s="36" t="d">
        <v>2020-09-21</v>
      </c>
      <c r="E1490" s="17" t="s">
        <v>36</v>
      </c>
      <c r="F1490" s="36" t="d">
        <v>2020-10-03</v>
      </c>
      <c r="G1490" s="30">
        <v>-864</v>
      </c>
      <c r="H1490" s="32">
        <v>-8.7999999999999995E-2</v>
      </c>
      <c r="I1490" s="28">
        <v>-8.405E-2</v>
      </c>
      <c r="J1490" s="28">
        <v>-9.1759999999999994E-2</v>
      </c>
      <c r="K1490" s="29">
        <v>0.9</v>
      </c>
      <c r="L1490" s="30">
        <v>19</v>
      </c>
      <c r="M1490" s="29">
        <v>0.51351000000000002</v>
      </c>
      <c r="N1490" s="30">
        <v>51</v>
      </c>
      <c r="O1490" s="30">
        <v>8.49</v>
      </c>
      <c r="P1490" s="30">
        <v>671.28</v>
      </c>
      <c r="Q1490" s="30">
        <v>38.159999999999997</v>
      </c>
      <c r="R1490" s="38">
        <v>0.19295999999999999</v>
      </c>
      <c r="S1490" s="32">
        <v>-6.8989999999999996E-2</v>
      </c>
      <c r="T1490" s="29">
        <v>0.40183000000000002</v>
      </c>
      <c r="U1490" s="29">
        <v>-0.20386000000000001</v>
      </c>
      <c r="V1490" s="29">
        <v>0.50980000000000003</v>
      </c>
      <c r="W1490" s="29">
        <v>7.843E-2</v>
      </c>
      <c r="X1490" s="30">
        <v>65.739999999999995</v>
      </c>
      <c r="Y1490" s="29">
        <v>0.25562000000000001</v>
      </c>
      <c r="Z1490" s="29">
        <v>0.27766999999999997</v>
      </c>
      <c r="AA1490" s="29">
        <v>0.66100000000000003</v>
      </c>
      <c r="AB1490" s="30">
        <v>9</v>
      </c>
      <c r="AC1490" s="29">
        <v>0.76471</v>
      </c>
    </row>
    <row r="1491" spans="1:49" x14ac:dyDescent="0.2">
      <c r="A1491" s="17" t="str">
        <f t="shared" si="32"/>
        <v>UT</v>
      </c>
      <c r="B1491" s="17" t="str">
        <f>IF(AND(OR(NOT(IsForecastDateRestricted),AND(D1491&gt;=StartDate,D1491&lt;=EndDate)),OR(NOT(IsTargetDateRestricted),AND(F1491&gt;=FirstTargetDate,F1491&lt;=EndTargetDate)),
OR(AND(Is1Week,E1491="1 wk ahead inc death"),AND(Is2Week,E1491="2 wk ahead inc death"),AND(Is3Week,E1491="3 wk ahead inc death"),AND(Is4Week,E1491="4 wk ahead inc death")),
OR(NOT(IsActiveModelsOnly),_xlfn.XLOOKUP(C1491,'Model Analyzer'!B$4:B$100,'Model Analyzer'!C$4:C$100))),EvalData!C1491,"NA")</f>
        <v>UT</v>
      </c>
      <c r="C1491" s="17" t="s">
        <v>34</v>
      </c>
      <c r="D1491" s="36" t="d">
        <v>2020-09-21</v>
      </c>
      <c r="E1491" s="17" t="s">
        <v>36</v>
      </c>
      <c r="F1491" s="36" t="d">
        <v>2020-10-03</v>
      </c>
      <c r="G1491" s="30">
        <v>6</v>
      </c>
      <c r="H1491" s="32">
        <v>1E-3</v>
      </c>
      <c r="I1491" s="28">
        <v>5.8E-4</v>
      </c>
      <c r="J1491" s="28">
        <v>5.8E-4</v>
      </c>
      <c r="K1491" s="29">
        <v>1</v>
      </c>
      <c r="L1491" s="30">
        <v>1</v>
      </c>
      <c r="M1491" s="29">
        <v>1</v>
      </c>
      <c r="N1491" s="30">
        <v>51</v>
      </c>
      <c r="O1491" s="30">
        <v>20.69</v>
      </c>
      <c r="P1491" s="30">
        <v>3059.22</v>
      </c>
      <c r="Q1491" s="30">
        <v>81.819999999999993</v>
      </c>
      <c r="R1491" s="38">
        <v>0.37202000000000002</v>
      </c>
      <c r="S1491" s="32">
        <v>0.15719</v>
      </c>
      <c r="T1491" s="29">
        <v>0.68371000000000004</v>
      </c>
      <c r="U1491" s="29">
        <v>0.12852</v>
      </c>
      <c r="V1491" s="29">
        <v>0.23529</v>
      </c>
      <c r="W1491" s="29">
        <v>0.29411999999999999</v>
      </c>
      <c r="X1491" s="30">
        <v>134.15</v>
      </c>
      <c r="Y1491" s="29">
        <v>0.57674999999999998</v>
      </c>
      <c r="Z1491" s="29">
        <v>0.51449</v>
      </c>
      <c r="AA1491" s="29">
        <v>7.8E-2</v>
      </c>
      <c r="AB1491" s="30">
        <v>30</v>
      </c>
      <c r="AC1491" s="29">
        <v>0.14706</v>
      </c>
      <c r="AD1491" s="30">
        <v>51</v>
      </c>
      <c r="AE1491" s="29">
        <v>0.74509999999999998</v>
      </c>
      <c r="AF1491" s="33">
        <v>2.3039999999999998</v>
      </c>
      <c r="AG1491" s="33">
        <v>2.952</v>
      </c>
      <c r="AH1491" s="33">
        <v>3.7690000000000001</v>
      </c>
      <c r="AI1491" s="33">
        <v>15.509</v>
      </c>
      <c r="AJ1491" s="33">
        <v>7.4690000000000003</v>
      </c>
      <c r="AK1491" s="34">
        <v>41</v>
      </c>
      <c r="AL1491" s="29">
        <v>0.15686</v>
      </c>
      <c r="AM1491" s="29">
        <v>0.19608</v>
      </c>
      <c r="AN1491" s="50">
        <v>45431</v>
      </c>
      <c r="AO1491" s="30">
        <v>304.89999999999998</v>
      </c>
      <c r="AP1491" s="29">
        <v>0.37544</v>
      </c>
      <c r="AQ1491" s="29">
        <v>0.78380000000000005</v>
      </c>
      <c r="AR1491" s="29">
        <v>0.41299999999999998</v>
      </c>
      <c r="AS1491" s="54">
        <v>12</v>
      </c>
      <c r="AT1491" s="29">
        <v>0.64515999999999996</v>
      </c>
      <c r="AU1491" s="29">
        <v>0.73756999999999995</v>
      </c>
      <c r="AV1491" s="54">
        <v>15</v>
      </c>
      <c r="AW1491" s="29">
        <v>0.54839000000000004</v>
      </c>
    </row>
    <row r="1492" spans="1:49" x14ac:dyDescent="0.2">
      <c r="A1492" s="17" t="str">
        <f t="shared" si="32"/>
        <v>YYG</v>
      </c>
      <c r="B1492" s="17" t="str">
        <f>IF(AND(OR(NOT(IsForecastDateRestricted),AND(D1492&gt;=StartDate,D1492&lt;=EndDate)),OR(NOT(IsTargetDateRestricted),AND(F1492&gt;=FirstTargetDate,F1492&lt;=EndTargetDate)),
OR(AND(Is1Week,E1492="1 wk ahead inc death"),AND(Is2Week,E1492="2 wk ahead inc death"),AND(Is3Week,E1492="3 wk ahead inc death"),AND(Is4Week,E1492="4 wk ahead inc death")),
OR(NOT(IsActiveModelsOnly),_xlfn.XLOOKUP(C1492,'Model Analyzer'!B$4:B$100,'Model Analyzer'!C$4:C$100))),EvalData!C1492,"NA")</f>
        <v>YYG</v>
      </c>
      <c r="C1492" s="17" t="s">
        <v>35</v>
      </c>
      <c r="D1492" s="36" t="d">
        <v>2020-09-21</v>
      </c>
      <c r="E1492" s="17" t="s">
        <v>36</v>
      </c>
      <c r="F1492" s="36" t="d">
        <v>2020-10-03</v>
      </c>
      <c r="G1492" s="30">
        <v>-1327</v>
      </c>
      <c r="H1492" s="32">
        <v>-0.13800000000000001</v>
      </c>
      <c r="I1492" s="28">
        <v>-0.12909000000000001</v>
      </c>
      <c r="J1492" s="28">
        <v>-0.14821999999999999</v>
      </c>
      <c r="K1492" s="29">
        <v>0.75</v>
      </c>
      <c r="L1492" s="30">
        <v>27</v>
      </c>
      <c r="M1492" s="29">
        <v>0.29730000000000001</v>
      </c>
      <c r="N1492" s="30">
        <v>51</v>
      </c>
      <c r="O1492" s="30">
        <v>8.0500000000000007</v>
      </c>
      <c r="P1492" s="30">
        <v>525.62</v>
      </c>
      <c r="Q1492" s="30">
        <v>33.94</v>
      </c>
      <c r="R1492" s="38">
        <v>0.17452999999999999</v>
      </c>
      <c r="S1492" s="32">
        <v>-9.9629999999999996E-2</v>
      </c>
      <c r="T1492" s="29">
        <v>0.39006999999999997</v>
      </c>
      <c r="U1492" s="29">
        <v>-0.13220000000000001</v>
      </c>
      <c r="V1492" s="29">
        <v>0.54901999999999995</v>
      </c>
      <c r="W1492" s="29">
        <v>0.11765</v>
      </c>
      <c r="X1492" s="30">
        <v>56.64</v>
      </c>
      <c r="Y1492" s="29">
        <v>0.30206</v>
      </c>
      <c r="Z1492" s="29">
        <v>0.28911999999999999</v>
      </c>
      <c r="AA1492" s="29">
        <v>0.65800000000000003</v>
      </c>
      <c r="AB1492" s="30">
        <v>10</v>
      </c>
      <c r="AC1492" s="29">
        <v>0.73529</v>
      </c>
      <c r="AD1492" s="30">
        <v>51</v>
      </c>
      <c r="AE1492" s="29">
        <v>0.92157</v>
      </c>
      <c r="AF1492" s="33">
        <v>2.5329999999999999</v>
      </c>
      <c r="AG1492" s="33">
        <v>3.2170000000000001</v>
      </c>
      <c r="AH1492" s="33">
        <v>4.5</v>
      </c>
      <c r="AI1492" s="33">
        <v>20.193999999999999</v>
      </c>
      <c r="AJ1492" s="33">
        <v>20.530999999999999</v>
      </c>
      <c r="AK1492" s="34">
        <v>46</v>
      </c>
      <c r="AL1492" s="29">
        <v>0.15686</v>
      </c>
      <c r="AM1492" s="29">
        <v>0.33333000000000002</v>
      </c>
      <c r="AN1492" s="50">
        <v>17572</v>
      </c>
      <c r="AO1492" s="30">
        <v>125.7</v>
      </c>
      <c r="AP1492" s="29">
        <v>0.31240000000000001</v>
      </c>
      <c r="AQ1492" s="29">
        <v>0.65219000000000005</v>
      </c>
      <c r="AR1492" s="29">
        <v>0.45400000000000001</v>
      </c>
      <c r="AS1492" s="54">
        <v>10</v>
      </c>
      <c r="AT1492" s="29">
        <v>0.70967999999999998</v>
      </c>
      <c r="AU1492" s="29">
        <v>0.84909999999999997</v>
      </c>
      <c r="AV1492" s="54">
        <v>9</v>
      </c>
      <c r="AW1492" s="29">
        <v>0.74194000000000004</v>
      </c>
    </row>
    <row r="1493" spans="1:49" x14ac:dyDescent="0.2">
      <c r="A1493" s="17" t="str">
        <f t="shared" si="32"/>
        <v>Baseline</v>
      </c>
      <c r="B1493" s="17" t="str">
        <f>IF(AND(OR(NOT(IsForecastDateRestricted),AND(D1493&gt;=StartDate,D1493&lt;=EndDate)),OR(NOT(IsTargetDateRestricted),AND(F1493&gt;=FirstTargetDate,F1493&lt;=EndTargetDate)),
OR(AND(Is1Week,E1493="1 wk ahead inc death"),AND(Is2Week,E1493="2 wk ahead inc death"),AND(Is3Week,E1493="3 wk ahead inc death"),AND(Is4Week,E1493="4 wk ahead inc death")),
OR(NOT(IsActiveModelsOnly),_xlfn.XLOOKUP(C1493,'Model Analyzer'!B$4:B$100,'Model Analyzer'!C$4:C$100))),EvalData!C1493,"NA")</f>
        <v>Baseline</v>
      </c>
      <c r="C1493" s="17" t="s">
        <v>12</v>
      </c>
      <c r="D1493" s="36" t="d">
        <v>2020-09-21</v>
      </c>
      <c r="E1493" s="17" t="s">
        <v>37</v>
      </c>
      <c r="F1493" s="36" t="d">
        <v>2020-10-10</v>
      </c>
      <c r="G1493" s="30">
        <v>833</v>
      </c>
      <c r="H1493" s="32">
        <v>5.2999999999999999E-2</v>
      </c>
      <c r="I1493" s="28">
        <v>5.4519999999999999E-2</v>
      </c>
      <c r="J1493" s="28">
        <v>5.4519999999999999E-2</v>
      </c>
      <c r="K1493" s="29">
        <v>0.9</v>
      </c>
      <c r="L1493" s="30">
        <v>15</v>
      </c>
      <c r="M1493" s="29">
        <v>0.62161999999999995</v>
      </c>
      <c r="N1493" s="30">
        <v>51</v>
      </c>
      <c r="O1493" s="30">
        <v>9.7799999999999994</v>
      </c>
      <c r="P1493" s="30">
        <v>1302.32</v>
      </c>
      <c r="Q1493" s="30">
        <v>71.8</v>
      </c>
      <c r="R1493" s="38">
        <v>0.20180000000000001</v>
      </c>
      <c r="S1493" s="32">
        <v>-2.0199999999999999E-2</v>
      </c>
      <c r="T1493" s="29">
        <v>0.45106000000000002</v>
      </c>
      <c r="U1493" s="29">
        <v>-0.16144</v>
      </c>
      <c r="V1493" s="29">
        <v>0.43136999999999998</v>
      </c>
      <c r="W1493" s="29">
        <v>0.15686</v>
      </c>
      <c r="X1493" s="30">
        <v>123.05</v>
      </c>
      <c r="Y1493" s="29">
        <v>0.29536000000000001</v>
      </c>
      <c r="Z1493" s="29">
        <v>0.31309999999999999</v>
      </c>
      <c r="AA1493" s="29">
        <v>0.59</v>
      </c>
      <c r="AB1493" s="30">
        <v>8</v>
      </c>
      <c r="AC1493" s="29">
        <v>0.79412000000000005</v>
      </c>
      <c r="AD1493" s="30">
        <v>51</v>
      </c>
      <c r="AE1493" s="29">
        <v>0.84314</v>
      </c>
      <c r="AF1493" s="33">
        <v>3.8570000000000002</v>
      </c>
      <c r="AG1493" s="33">
        <v>3.9660000000000002</v>
      </c>
      <c r="AH1493" s="33">
        <v>4</v>
      </c>
      <c r="AI1493" s="33">
        <v>3.867</v>
      </c>
      <c r="AJ1493" s="33">
        <v>4</v>
      </c>
      <c r="AK1493" s="34">
        <v>4.0209999999999999</v>
      </c>
      <c r="AL1493" s="29">
        <v>0</v>
      </c>
      <c r="AM1493" s="29">
        <v>0</v>
      </c>
      <c r="AN1493" s="50">
        <v>36746</v>
      </c>
      <c r="AO1493" s="30">
        <v>139.80000000000001</v>
      </c>
      <c r="AP1493" s="29">
        <v>0.41689999999999999</v>
      </c>
      <c r="AQ1493" s="29">
        <v>0.87034999999999996</v>
      </c>
      <c r="AR1493" s="29">
        <v>0.88800000000000001</v>
      </c>
      <c r="AS1493" s="54">
        <v>2</v>
      </c>
      <c r="AT1493" s="29">
        <v>0.96774000000000004</v>
      </c>
      <c r="AU1493" s="29">
        <v>0.87070000000000003</v>
      </c>
      <c r="AV1493" s="54">
        <v>6</v>
      </c>
      <c r="AW1493" s="29">
        <v>0.83870999999999996</v>
      </c>
    </row>
    <row r="1494" spans="1:49" x14ac:dyDescent="0.2">
      <c r="A1494" s="17" t="str">
        <f t="shared" si="32"/>
        <v>CMU</v>
      </c>
      <c r="B1494" s="17" t="str">
        <f>IF(AND(OR(NOT(IsForecastDateRestricted),AND(D1494&gt;=StartDate,D1494&lt;=EndDate)),OR(NOT(IsTargetDateRestricted),AND(F1494&gt;=FirstTargetDate,F1494&lt;=EndTargetDate)),
OR(AND(Is1Week,E1494="1 wk ahead inc death"),AND(Is2Week,E1494="2 wk ahead inc death"),AND(Is3Week,E1494="3 wk ahead inc death"),AND(Is4Week,E1494="4 wk ahead inc death")),
OR(NOT(IsActiveModelsOnly),_xlfn.XLOOKUP(C1494,'Model Analyzer'!B$4:B$100,'Model Analyzer'!C$4:C$100))),EvalData!C1494,"NA")</f>
        <v>CMU</v>
      </c>
      <c r="C1494" s="17" t="s">
        <v>43</v>
      </c>
      <c r="D1494" s="36" t="d">
        <v>2020-09-21</v>
      </c>
      <c r="E1494" s="17" t="s">
        <v>37</v>
      </c>
      <c r="F1494" s="36" t="d">
        <v>2020-10-10</v>
      </c>
      <c r="G1494" s="30"/>
      <c r="H1494" s="32"/>
      <c r="N1494" s="30">
        <v>49</v>
      </c>
      <c r="O1494" s="30">
        <v>10.81</v>
      </c>
      <c r="P1494" s="30">
        <v>1214.23</v>
      </c>
      <c r="Q1494" s="30">
        <v>63.22</v>
      </c>
      <c r="R1494" s="38">
        <v>0.22348000000000001</v>
      </c>
      <c r="S1494" s="32">
        <v>-9.5310000000000006E-2</v>
      </c>
      <c r="T1494" s="29">
        <v>0.49728</v>
      </c>
      <c r="U1494" s="29">
        <v>-0.26745000000000002</v>
      </c>
      <c r="V1494" s="29">
        <v>0.46938999999999997</v>
      </c>
      <c r="W1494" s="29">
        <v>0.16327</v>
      </c>
      <c r="X1494" s="30">
        <v>97.27</v>
      </c>
      <c r="Y1494" s="29">
        <v>0.30327999999999999</v>
      </c>
      <c r="Z1494" s="29">
        <v>0.33476</v>
      </c>
      <c r="AA1494" s="29">
        <v>0.48299999999999998</v>
      </c>
      <c r="AB1494" s="30">
        <v>13</v>
      </c>
      <c r="AC1494" s="29">
        <v>0.64705999999999997</v>
      </c>
      <c r="AD1494" s="30">
        <v>49</v>
      </c>
      <c r="AE1494" s="29">
        <v>0.83672999999999997</v>
      </c>
      <c r="AF1494" s="33">
        <v>1.744</v>
      </c>
      <c r="AG1494" s="33">
        <v>2.403</v>
      </c>
      <c r="AH1494" s="33">
        <v>4.2249999999999996</v>
      </c>
      <c r="AI1494" s="33">
        <v>14.013</v>
      </c>
      <c r="AJ1494" s="33">
        <v>8</v>
      </c>
      <c r="AK1494" s="34">
        <v>19.079999999999998</v>
      </c>
      <c r="AL1494" s="29">
        <v>0.30612</v>
      </c>
      <c r="AM1494" s="29">
        <v>0.14285999999999999</v>
      </c>
      <c r="AN1494" s="50">
        <v>32121</v>
      </c>
      <c r="AO1494" s="30">
        <v>114.5</v>
      </c>
      <c r="AP1494" s="29">
        <v>0.41067999999999999</v>
      </c>
      <c r="AQ1494" s="29">
        <v>0.85736999999999997</v>
      </c>
      <c r="AR1494" s="29">
        <v>0.39200000000000002</v>
      </c>
      <c r="AS1494" s="54">
        <v>10</v>
      </c>
      <c r="AT1494" s="29">
        <v>0.70967999999999998</v>
      </c>
      <c r="AU1494" s="29">
        <v>0.82669000000000004</v>
      </c>
      <c r="AV1494" s="54">
        <v>9</v>
      </c>
      <c r="AW1494" s="29">
        <v>0.74194000000000004</v>
      </c>
    </row>
    <row r="1495" spans="1:49" x14ac:dyDescent="0.2">
      <c r="A1495" s="17" t="str">
        <f t="shared" si="32"/>
        <v>Columbia</v>
      </c>
      <c r="B1495" s="17" t="str">
        <f>IF(AND(OR(NOT(IsForecastDateRestricted),AND(D1495&gt;=StartDate,D1495&lt;=EndDate)),OR(NOT(IsTargetDateRestricted),AND(F1495&gt;=FirstTargetDate,F1495&lt;=EndTargetDate)),
OR(AND(Is1Week,E1495="1 wk ahead inc death"),AND(Is2Week,E1495="2 wk ahead inc death"),AND(Is3Week,E1495="3 wk ahead inc death"),AND(Is4Week,E1495="4 wk ahead inc death")),
OR(NOT(IsActiveModelsOnly),_xlfn.XLOOKUP(C1495,'Model Analyzer'!B$4:B$100,'Model Analyzer'!C$4:C$100))),EvalData!C1495,"NA")</f>
        <v>Columbia</v>
      </c>
      <c r="C1495" s="17" t="s">
        <v>13</v>
      </c>
      <c r="D1495" s="36" t="d">
        <v>2020-09-21</v>
      </c>
      <c r="E1495" s="17" t="s">
        <v>37</v>
      </c>
      <c r="F1495" s="36" t="d">
        <v>2020-10-10</v>
      </c>
      <c r="G1495" s="30">
        <v>289</v>
      </c>
      <c r="H1495" s="32">
        <v>1.9E-2</v>
      </c>
      <c r="I1495" s="28">
        <v>1.891E-2</v>
      </c>
      <c r="J1495" s="28">
        <v>1.891E-2</v>
      </c>
      <c r="K1495" s="29">
        <v>1</v>
      </c>
      <c r="L1495" s="30">
        <v>6</v>
      </c>
      <c r="M1495" s="29">
        <v>0.86485999999999996</v>
      </c>
      <c r="N1495" s="30">
        <v>51</v>
      </c>
      <c r="O1495" s="30">
        <v>59.91</v>
      </c>
      <c r="P1495" s="30">
        <v>6548.08</v>
      </c>
      <c r="Q1495" s="30">
        <v>101.04</v>
      </c>
      <c r="R1495" s="38">
        <v>0.38757999999999998</v>
      </c>
      <c r="S1495" s="32">
        <v>-8.9510000000000006E-2</v>
      </c>
      <c r="T1495" s="29">
        <v>0.97587000000000002</v>
      </c>
      <c r="U1495" s="29">
        <v>-0.36392000000000002</v>
      </c>
      <c r="V1495" s="29">
        <v>0.33333000000000002</v>
      </c>
      <c r="W1495" s="29">
        <v>0.35293999999999998</v>
      </c>
      <c r="X1495" s="30">
        <v>186.86</v>
      </c>
      <c r="Y1495" s="29">
        <v>0.55825999999999998</v>
      </c>
      <c r="Z1495" s="29">
        <v>0.58706999999999998</v>
      </c>
      <c r="AA1495" s="29">
        <v>0.10100000000000001</v>
      </c>
      <c r="AB1495" s="30">
        <v>31</v>
      </c>
      <c r="AC1495" s="29">
        <v>0.11765</v>
      </c>
      <c r="AD1495" s="30">
        <v>51</v>
      </c>
      <c r="AE1495" s="29">
        <v>0.90195999999999998</v>
      </c>
      <c r="AF1495" s="33">
        <v>3.8029999999999999</v>
      </c>
      <c r="AG1495" s="33">
        <v>4.4740000000000002</v>
      </c>
      <c r="AH1495" s="33">
        <v>6.492</v>
      </c>
      <c r="AI1495" s="33">
        <v>52.268000000000001</v>
      </c>
      <c r="AJ1495" s="33">
        <v>58</v>
      </c>
      <c r="AK1495" s="34">
        <v>180</v>
      </c>
      <c r="AL1495" s="29">
        <v>0.35293999999999998</v>
      </c>
      <c r="AM1495" s="29">
        <v>0.33333000000000002</v>
      </c>
      <c r="AN1495" s="50">
        <v>53982</v>
      </c>
      <c r="AO1495" s="30">
        <v>285.89999999999998</v>
      </c>
      <c r="AP1495" s="29">
        <v>0.23341999999999999</v>
      </c>
      <c r="AQ1495" s="29">
        <v>0.48730000000000001</v>
      </c>
      <c r="AR1495" s="29">
        <v>0.22700000000000001</v>
      </c>
      <c r="AS1495" s="54">
        <v>21</v>
      </c>
      <c r="AT1495" s="29">
        <v>0.35483999999999999</v>
      </c>
      <c r="AU1495" s="29">
        <v>0.68657000000000001</v>
      </c>
      <c r="AV1495" s="54">
        <v>14</v>
      </c>
      <c r="AW1495" s="29">
        <v>0.58065</v>
      </c>
    </row>
    <row r="1496" spans="1:49" x14ac:dyDescent="0.2">
      <c r="A1496" s="17" t="str">
        <f t="shared" si="32"/>
        <v>Columbia-UNC</v>
      </c>
      <c r="B1496" s="17" t="str">
        <f>IF(AND(OR(NOT(IsForecastDateRestricted),AND(D1496&gt;=StartDate,D1496&lt;=EndDate)),OR(NOT(IsTargetDateRestricted),AND(F1496&gt;=FirstTargetDate,F1496&lt;=EndTargetDate)),
OR(AND(Is1Week,E1496="1 wk ahead inc death"),AND(Is2Week,E1496="2 wk ahead inc death"),AND(Is3Week,E1496="3 wk ahead inc death"),AND(Is4Week,E1496="4 wk ahead inc death")),
OR(NOT(IsActiveModelsOnly),_xlfn.XLOOKUP(C1496,'Model Analyzer'!B$4:B$100,'Model Analyzer'!C$4:C$100))),EvalData!C1496,"NA")</f>
        <v>Columbia-UNC</v>
      </c>
      <c r="C1496" s="17" t="s">
        <v>14</v>
      </c>
      <c r="D1496" s="36" t="d">
        <v>2020-09-21</v>
      </c>
      <c r="E1496" s="17" t="s">
        <v>37</v>
      </c>
      <c r="F1496" s="36" t="d">
        <v>2020-10-10</v>
      </c>
      <c r="G1496" s="30">
        <v>-856</v>
      </c>
      <c r="H1496" s="32">
        <v>-5.8000000000000003E-2</v>
      </c>
      <c r="I1496" s="28">
        <v>-5.602E-2</v>
      </c>
      <c r="J1496" s="28">
        <v>-5.935E-2</v>
      </c>
      <c r="K1496" s="29">
        <v>0.9</v>
      </c>
      <c r="L1496" s="30">
        <v>16</v>
      </c>
      <c r="M1496" s="29">
        <v>0.59458999999999995</v>
      </c>
      <c r="O1496" s="30"/>
      <c r="P1496" s="30"/>
      <c r="Q1496" s="30"/>
      <c r="R1496" s="38"/>
    </row>
    <row r="1497" spans="1:49" x14ac:dyDescent="0.2">
      <c r="A1497" s="17" t="str">
        <f t="shared" si="32"/>
        <v>Covid19Sim</v>
      </c>
      <c r="B1497" s="17" t="str">
        <f>IF(AND(OR(NOT(IsForecastDateRestricted),AND(D1497&gt;=StartDate,D1497&lt;=EndDate)),OR(NOT(IsTargetDateRestricted),AND(F1497&gt;=FirstTargetDate,F1497&lt;=EndTargetDate)),
OR(AND(Is1Week,E1497="1 wk ahead inc death"),AND(Is2Week,E1497="2 wk ahead inc death"),AND(Is3Week,E1497="3 wk ahead inc death"),AND(Is4Week,E1497="4 wk ahead inc death")),
OR(NOT(IsActiveModelsOnly),_xlfn.XLOOKUP(C1497,'Model Analyzer'!B$4:B$100,'Model Analyzer'!C$4:C$100))),EvalData!C1497,"NA")</f>
        <v>Covid19Sim</v>
      </c>
      <c r="C1497" s="17" t="s">
        <v>39</v>
      </c>
      <c r="D1497" s="36" t="d">
        <v>2020-09-21</v>
      </c>
      <c r="E1497" s="17" t="s">
        <v>37</v>
      </c>
      <c r="F1497" s="36" t="d">
        <v>2020-10-10</v>
      </c>
      <c r="G1497" s="30">
        <v>-929</v>
      </c>
      <c r="H1497" s="32">
        <v>-6.3E-2</v>
      </c>
      <c r="I1497" s="28">
        <v>-6.08E-2</v>
      </c>
      <c r="J1497" s="28">
        <v>-6.4729999999999996E-2</v>
      </c>
      <c r="K1497" s="29">
        <v>0.9</v>
      </c>
      <c r="L1497" s="30">
        <v>17</v>
      </c>
      <c r="M1497" s="29">
        <v>0.56757000000000002</v>
      </c>
      <c r="N1497" s="30">
        <v>51</v>
      </c>
      <c r="O1497" s="30">
        <v>6.36</v>
      </c>
      <c r="P1497" s="30">
        <v>993.17</v>
      </c>
      <c r="Q1497" s="30">
        <v>57.02</v>
      </c>
      <c r="R1497" s="38">
        <v>0.20041999999999999</v>
      </c>
      <c r="S1497" s="32">
        <v>-8.2619999999999999E-2</v>
      </c>
      <c r="T1497" s="29">
        <v>0.35485</v>
      </c>
      <c r="U1497" s="29">
        <v>-0.11957</v>
      </c>
      <c r="V1497" s="29">
        <v>0.50980000000000003</v>
      </c>
      <c r="W1497" s="29">
        <v>3.9219999999999998E-2</v>
      </c>
      <c r="X1497" s="30">
        <v>86.9</v>
      </c>
      <c r="Y1497" s="29">
        <v>0.26407000000000003</v>
      </c>
      <c r="Z1497" s="29">
        <v>0.27349000000000001</v>
      </c>
      <c r="AA1497" s="29">
        <v>0.64300000000000002</v>
      </c>
      <c r="AB1497" s="30">
        <v>4</v>
      </c>
      <c r="AC1497" s="29">
        <v>0.91176000000000001</v>
      </c>
      <c r="AD1497" s="30">
        <v>51</v>
      </c>
      <c r="AE1497" s="29">
        <v>0.23529</v>
      </c>
      <c r="AF1497" s="33">
        <v>1.0429999999999999</v>
      </c>
      <c r="AG1497" s="33">
        <v>1.077</v>
      </c>
      <c r="AH1497" s="33">
        <v>1.1459999999999999</v>
      </c>
      <c r="AI1497" s="33">
        <v>1.698</v>
      </c>
      <c r="AJ1497" s="33">
        <v>1.7350000000000001</v>
      </c>
      <c r="AK1497" s="34">
        <v>2.8</v>
      </c>
      <c r="AL1497" s="29">
        <v>3.9219999999999998E-2</v>
      </c>
      <c r="AM1497" s="29">
        <v>0</v>
      </c>
      <c r="AN1497" s="50">
        <v>79101</v>
      </c>
      <c r="AO1497" s="30">
        <v>293.5</v>
      </c>
      <c r="AP1497" s="29">
        <v>0.82608999999999999</v>
      </c>
      <c r="AQ1497" s="29">
        <v>1</v>
      </c>
      <c r="AR1497" s="29">
        <v>0.20599999999999999</v>
      </c>
      <c r="AS1497" s="54">
        <v>26</v>
      </c>
      <c r="AT1497" s="29">
        <v>0.19355</v>
      </c>
      <c r="AU1497" s="29">
        <v>0.24768000000000001</v>
      </c>
      <c r="AV1497" s="54">
        <v>28</v>
      </c>
      <c r="AW1497" s="29">
        <v>0.12903000000000001</v>
      </c>
    </row>
    <row r="1498" spans="1:49" x14ac:dyDescent="0.2">
      <c r="A1498" s="17" t="str">
        <f t="shared" si="32"/>
        <v>CovidComplete</v>
      </c>
      <c r="B1498" s="17" t="str">
        <f>IF(AND(OR(NOT(IsForecastDateRestricted),AND(D1498&gt;=StartDate,D1498&lt;=EndDate)),OR(NOT(IsTargetDateRestricted),AND(F1498&gt;=FirstTargetDate,F1498&lt;=EndTargetDate)),
OR(AND(Is1Week,E1498="1 wk ahead inc death"),AND(Is2Week,E1498="2 wk ahead inc death"),AND(Is3Week,E1498="3 wk ahead inc death"),AND(Is4Week,E1498="4 wk ahead inc death")),
OR(NOT(IsActiveModelsOnly),_xlfn.XLOOKUP(C1498,'Model Analyzer'!B$4:B$100,'Model Analyzer'!C$4:C$100))),EvalData!C1498,"NA")</f>
        <v>CovidComplete</v>
      </c>
      <c r="C1498" s="17" t="s">
        <v>51</v>
      </c>
      <c r="D1498" s="36" t="d">
        <v>2020-09-21</v>
      </c>
      <c r="E1498" s="17" t="s">
        <v>37</v>
      </c>
      <c r="F1498" s="36" t="d">
        <v>2020-10-10</v>
      </c>
      <c r="G1498" s="30">
        <v>150</v>
      </c>
      <c r="H1498" s="32">
        <v>0.01</v>
      </c>
      <c r="I1498" s="28">
        <v>9.8200000000000006E-3</v>
      </c>
      <c r="J1498" s="28">
        <v>9.8200000000000006E-3</v>
      </c>
      <c r="K1498" s="29">
        <v>1</v>
      </c>
      <c r="L1498" s="30">
        <v>2</v>
      </c>
      <c r="M1498" s="29">
        <v>0.97297</v>
      </c>
      <c r="N1498" s="30">
        <v>51</v>
      </c>
      <c r="O1498" s="30">
        <v>11.76</v>
      </c>
      <c r="P1498" s="30">
        <v>1064.23</v>
      </c>
      <c r="Q1498" s="30">
        <v>54.24</v>
      </c>
      <c r="R1498" s="38">
        <v>0.17180000000000001</v>
      </c>
      <c r="S1498" s="32">
        <v>-2.2859999999999998E-2</v>
      </c>
      <c r="T1498" s="29">
        <v>0.49253000000000002</v>
      </c>
      <c r="U1498" s="29">
        <v>-3.057E-2</v>
      </c>
      <c r="V1498" s="29">
        <v>0.52941000000000005</v>
      </c>
      <c r="W1498" s="29">
        <v>0.13725000000000001</v>
      </c>
      <c r="X1498" s="30">
        <v>88.27</v>
      </c>
      <c r="Y1498" s="29">
        <v>0.37339</v>
      </c>
      <c r="Z1498" s="29">
        <v>0.32244</v>
      </c>
      <c r="AA1498" s="29">
        <v>0.64800000000000002</v>
      </c>
      <c r="AB1498" s="30">
        <v>3</v>
      </c>
      <c r="AC1498" s="29">
        <v>0.94118000000000002</v>
      </c>
      <c r="AD1498" s="30">
        <v>51</v>
      </c>
      <c r="AE1498" s="29">
        <v>0.88234999999999997</v>
      </c>
      <c r="AF1498" s="33">
        <v>2.7730000000000001</v>
      </c>
      <c r="AG1498" s="33">
        <v>3.4590000000000001</v>
      </c>
      <c r="AH1498" s="33">
        <v>3.919</v>
      </c>
      <c r="AI1498" s="33">
        <v>3.6920000000000002</v>
      </c>
      <c r="AJ1498" s="33">
        <v>4</v>
      </c>
      <c r="AK1498" s="34">
        <v>4.0119999999999996</v>
      </c>
      <c r="AL1498" s="29">
        <v>0</v>
      </c>
      <c r="AM1498" s="29">
        <v>0</v>
      </c>
      <c r="AN1498" s="50">
        <v>28986</v>
      </c>
      <c r="AO1498" s="30">
        <v>137.80000000000001</v>
      </c>
      <c r="AP1498" s="29">
        <v>0.43078</v>
      </c>
      <c r="AQ1498" s="29">
        <v>0.89932999999999996</v>
      </c>
      <c r="AR1498" s="29">
        <v>0.92900000000000005</v>
      </c>
      <c r="AS1498" s="54">
        <v>1</v>
      </c>
      <c r="AT1498" s="29">
        <v>1</v>
      </c>
      <c r="AU1498" s="29">
        <v>0.91866000000000003</v>
      </c>
      <c r="AV1498" s="54">
        <v>2</v>
      </c>
      <c r="AW1498" s="29">
        <v>0.96774000000000004</v>
      </c>
    </row>
    <row r="1499" spans="1:49" x14ac:dyDescent="0.2">
      <c r="A1499" s="17" t="str">
        <f t="shared" si="32"/>
        <v>DDS</v>
      </c>
      <c r="B1499" s="17" t="str">
        <f>IF(AND(OR(NOT(IsForecastDateRestricted),AND(D1499&gt;=StartDate,D1499&lt;=EndDate)),OR(NOT(IsTargetDateRestricted),AND(F1499&gt;=FirstTargetDate,F1499&lt;=EndTargetDate)),
OR(AND(Is1Week,E1499="1 wk ahead inc death"),AND(Is2Week,E1499="2 wk ahead inc death"),AND(Is3Week,E1499="3 wk ahead inc death"),AND(Is4Week,E1499="4 wk ahead inc death")),
OR(NOT(IsActiveModelsOnly),_xlfn.XLOOKUP(C1499,'Model Analyzer'!B$4:B$100,'Model Analyzer'!C$4:C$100))),EvalData!C1499,"NA")</f>
        <v>DDS</v>
      </c>
      <c r="C1499" s="17" t="s">
        <v>44</v>
      </c>
      <c r="D1499" s="36" t="d">
        <v>2020-09-21</v>
      </c>
      <c r="E1499" s="17" t="s">
        <v>37</v>
      </c>
      <c r="F1499" s="36" t="d">
        <v>2020-10-10</v>
      </c>
      <c r="G1499" s="30">
        <v>460</v>
      </c>
      <c r="H1499" s="32">
        <v>0.03</v>
      </c>
      <c r="I1499" s="28">
        <v>3.0099999999999998E-2</v>
      </c>
      <c r="J1499" s="28">
        <v>3.0099999999999998E-2</v>
      </c>
      <c r="K1499" s="29">
        <v>1</v>
      </c>
      <c r="L1499" s="30">
        <v>9</v>
      </c>
      <c r="M1499" s="29">
        <v>0.78378000000000003</v>
      </c>
      <c r="N1499" s="30">
        <v>51</v>
      </c>
      <c r="O1499" s="30">
        <v>14.09</v>
      </c>
      <c r="P1499" s="30">
        <v>1815.2</v>
      </c>
      <c r="Q1499" s="30">
        <v>67.709999999999994</v>
      </c>
      <c r="R1499" s="38">
        <v>0.21368999999999999</v>
      </c>
      <c r="S1499" s="32">
        <v>5.0299999999999997E-3</v>
      </c>
      <c r="T1499" s="29">
        <v>0.5927</v>
      </c>
      <c r="U1499" s="29">
        <v>0.17100000000000001</v>
      </c>
      <c r="V1499" s="29">
        <v>0.35293999999999998</v>
      </c>
      <c r="W1499" s="29">
        <v>0.17646999999999999</v>
      </c>
      <c r="X1499" s="30">
        <v>112.94</v>
      </c>
      <c r="Y1499" s="29">
        <v>0.51917999999999997</v>
      </c>
      <c r="Z1499" s="29">
        <v>0.37845000000000001</v>
      </c>
      <c r="AA1499" s="29">
        <v>0.52900000000000003</v>
      </c>
      <c r="AB1499" s="30">
        <v>12</v>
      </c>
      <c r="AC1499" s="29">
        <v>0.67647000000000002</v>
      </c>
      <c r="AD1499" s="30">
        <v>51</v>
      </c>
      <c r="AE1499" s="29">
        <v>0.92157</v>
      </c>
      <c r="AF1499" s="33">
        <v>3.45</v>
      </c>
      <c r="AG1499" s="33">
        <v>3.645</v>
      </c>
      <c r="AH1499" s="33">
        <v>4.4509999999999996</v>
      </c>
      <c r="AI1499" s="33">
        <v>10.29</v>
      </c>
      <c r="AJ1499" s="33">
        <v>7.1669999999999998</v>
      </c>
      <c r="AK1499" s="34">
        <v>19.332999999999998</v>
      </c>
      <c r="AL1499" s="29">
        <v>0.29411999999999999</v>
      </c>
      <c r="AM1499" s="29">
        <v>0.15686</v>
      </c>
      <c r="AN1499" s="50">
        <v>35441</v>
      </c>
      <c r="AO1499" s="30">
        <v>155</v>
      </c>
      <c r="AP1499" s="29">
        <v>0.32661000000000001</v>
      </c>
      <c r="AQ1499" s="29">
        <v>0.68184999999999996</v>
      </c>
      <c r="AR1499" s="29">
        <v>0.495</v>
      </c>
      <c r="AS1499" s="54">
        <v>6</v>
      </c>
      <c r="AT1499" s="29">
        <v>0.83870999999999996</v>
      </c>
      <c r="AU1499" s="29">
        <v>0.86885000000000001</v>
      </c>
      <c r="AV1499" s="54">
        <v>7</v>
      </c>
      <c r="AW1499" s="29">
        <v>0.80645</v>
      </c>
    </row>
    <row r="1500" spans="1:49" x14ac:dyDescent="0.2">
      <c r="A1500" s="17" t="str">
        <f t="shared" si="32"/>
        <v>Ensemble</v>
      </c>
      <c r="B1500" s="17" t="str">
        <f>IF(AND(OR(NOT(IsForecastDateRestricted),AND(D1500&gt;=StartDate,D1500&lt;=EndDate)),OR(NOT(IsTargetDateRestricted),AND(F1500&gt;=FirstTargetDate,F1500&lt;=EndTargetDate)),
OR(AND(Is1Week,E1500="1 wk ahead inc death"),AND(Is2Week,E1500="2 wk ahead inc death"),AND(Is3Week,E1500="3 wk ahead inc death"),AND(Is4Week,E1500="4 wk ahead inc death")),
OR(NOT(IsActiveModelsOnly),_xlfn.XLOOKUP(C1500,'Model Analyzer'!B$4:B$100,'Model Analyzer'!C$4:C$100))),EvalData!C1500,"NA")</f>
        <v>Ensemble</v>
      </c>
      <c r="C1500" s="17" t="s">
        <v>15</v>
      </c>
      <c r="D1500" s="36" t="d">
        <v>2020-09-21</v>
      </c>
      <c r="E1500" s="17" t="s">
        <v>37</v>
      </c>
      <c r="F1500" s="36" t="d">
        <v>2020-10-10</v>
      </c>
      <c r="G1500" s="30">
        <v>-403</v>
      </c>
      <c r="H1500" s="32">
        <v>-2.7E-2</v>
      </c>
      <c r="I1500" s="28">
        <v>-2.6370000000000001E-2</v>
      </c>
      <c r="J1500" s="28">
        <v>-2.7089999999999999E-2</v>
      </c>
      <c r="K1500" s="29">
        <v>1</v>
      </c>
      <c r="L1500" s="30">
        <v>8</v>
      </c>
      <c r="M1500" s="29">
        <v>0.81081000000000003</v>
      </c>
      <c r="N1500" s="30">
        <v>51</v>
      </c>
      <c r="O1500" s="30">
        <v>6.94</v>
      </c>
      <c r="P1500" s="30">
        <v>724.83</v>
      </c>
      <c r="Q1500" s="30">
        <v>46.73</v>
      </c>
      <c r="R1500" s="38">
        <v>0.17274</v>
      </c>
      <c r="S1500" s="32">
        <v>-6.454E-2</v>
      </c>
      <c r="T1500" s="29">
        <v>0.35589999999999999</v>
      </c>
      <c r="U1500" s="29">
        <v>-0.14233000000000001</v>
      </c>
      <c r="V1500" s="29">
        <v>0.56862999999999997</v>
      </c>
      <c r="W1500" s="29">
        <v>9.8040000000000002E-2</v>
      </c>
      <c r="X1500" s="30">
        <v>75.400000000000006</v>
      </c>
      <c r="Y1500" s="29">
        <v>0.25347999999999998</v>
      </c>
      <c r="Z1500" s="29">
        <v>0.26236999999999999</v>
      </c>
      <c r="AA1500" s="29">
        <v>0.68400000000000005</v>
      </c>
      <c r="AB1500" s="30">
        <v>2</v>
      </c>
      <c r="AC1500" s="29">
        <v>0.97058999999999995</v>
      </c>
      <c r="AD1500" s="30">
        <v>51</v>
      </c>
      <c r="AE1500" s="29">
        <v>0.94118000000000002</v>
      </c>
      <c r="AF1500" s="33">
        <v>2.7280000000000002</v>
      </c>
      <c r="AG1500" s="33">
        <v>3.2189999999999999</v>
      </c>
      <c r="AH1500" s="33">
        <v>3.8929999999999998</v>
      </c>
      <c r="AI1500" s="33">
        <v>9.4570000000000007</v>
      </c>
      <c r="AJ1500" s="33">
        <v>5.9729999999999999</v>
      </c>
      <c r="AK1500" s="34">
        <v>19</v>
      </c>
      <c r="AL1500" s="29">
        <v>0.19608</v>
      </c>
      <c r="AM1500" s="29">
        <v>0.15686</v>
      </c>
      <c r="AN1500" s="50">
        <v>22765</v>
      </c>
      <c r="AO1500" s="30">
        <v>110.8</v>
      </c>
      <c r="AP1500" s="29">
        <v>0.36338999999999999</v>
      </c>
      <c r="AQ1500" s="29">
        <v>0.75863999999999998</v>
      </c>
      <c r="AR1500" s="29">
        <v>0.61899999999999999</v>
      </c>
      <c r="AS1500" s="54">
        <v>4</v>
      </c>
      <c r="AT1500" s="29">
        <v>0.90322999999999998</v>
      </c>
      <c r="AU1500" s="29">
        <v>0.93245999999999996</v>
      </c>
      <c r="AV1500" s="54">
        <v>1</v>
      </c>
      <c r="AW1500" s="29">
        <v>1</v>
      </c>
    </row>
    <row r="1501" spans="1:49" x14ac:dyDescent="0.2">
      <c r="A1501" s="17" t="str">
        <f t="shared" si="32"/>
        <v>ERDC</v>
      </c>
      <c r="B1501" s="17" t="str">
        <f>IF(AND(OR(NOT(IsForecastDateRestricted),AND(D1501&gt;=StartDate,D1501&lt;=EndDate)),OR(NOT(IsTargetDateRestricted),AND(F1501&gt;=FirstTargetDate,F1501&lt;=EndTargetDate)),
OR(AND(Is1Week,E1501="1 wk ahead inc death"),AND(Is2Week,E1501="2 wk ahead inc death"),AND(Is3Week,E1501="3 wk ahead inc death"),AND(Is4Week,E1501="4 wk ahead inc death")),
OR(NOT(IsActiveModelsOnly),_xlfn.XLOOKUP(C1501,'Model Analyzer'!B$4:B$100,'Model Analyzer'!C$4:C$100))),EvalData!C1501,"NA")</f>
        <v>ERDC</v>
      </c>
      <c r="C1501" s="17" t="s">
        <v>16</v>
      </c>
      <c r="D1501" s="36" t="d">
        <v>2020-09-21</v>
      </c>
      <c r="E1501" s="17" t="s">
        <v>37</v>
      </c>
      <c r="F1501" s="36" t="d">
        <v>2020-10-10</v>
      </c>
      <c r="G1501" s="30">
        <v>5039</v>
      </c>
      <c r="H1501" s="32">
        <v>0.28499999999999998</v>
      </c>
      <c r="I1501" s="28">
        <v>0.32978000000000002</v>
      </c>
      <c r="J1501" s="28">
        <v>0.32978000000000002</v>
      </c>
      <c r="K1501" s="29">
        <v>0</v>
      </c>
      <c r="L1501" s="30">
        <v>34</v>
      </c>
      <c r="M1501" s="29">
        <v>0.10811</v>
      </c>
      <c r="N1501" s="30">
        <v>51</v>
      </c>
      <c r="O1501" s="30">
        <v>30.34</v>
      </c>
      <c r="P1501" s="30">
        <v>15472.44</v>
      </c>
      <c r="Q1501" s="30">
        <v>171.9</v>
      </c>
      <c r="R1501" s="38">
        <v>0.36804999999999999</v>
      </c>
      <c r="S1501" s="32">
        <v>0.23028000000000001</v>
      </c>
      <c r="T1501" s="29">
        <v>1.08335</v>
      </c>
      <c r="U1501" s="29">
        <v>0.84948000000000001</v>
      </c>
      <c r="V1501" s="29">
        <v>0.33333000000000002</v>
      </c>
      <c r="W1501" s="29">
        <v>0.35293999999999998</v>
      </c>
      <c r="X1501" s="30">
        <v>291.97000000000003</v>
      </c>
      <c r="Y1501" s="29">
        <v>1.0573600000000001</v>
      </c>
      <c r="Z1501" s="29">
        <v>0.54701999999999995</v>
      </c>
      <c r="AA1501" s="29">
        <v>4.2999999999999997E-2</v>
      </c>
      <c r="AB1501" s="30">
        <v>32</v>
      </c>
      <c r="AC1501" s="29">
        <v>8.8239999999999999E-2</v>
      </c>
      <c r="AD1501" s="30">
        <v>51</v>
      </c>
      <c r="AE1501" s="29">
        <v>0.21568999999999999</v>
      </c>
      <c r="AF1501" s="33">
        <v>1.1120000000000001</v>
      </c>
      <c r="AG1501" s="33">
        <v>1.131</v>
      </c>
      <c r="AH1501" s="33">
        <v>1.19</v>
      </c>
      <c r="AI1501" s="33">
        <v>1.3720000000000001</v>
      </c>
      <c r="AJ1501" s="33">
        <v>1.3160000000000001</v>
      </c>
      <c r="AK1501" s="34">
        <v>1.5660000000000001</v>
      </c>
      <c r="AL1501" s="29">
        <v>0</v>
      </c>
      <c r="AM1501" s="29">
        <v>0</v>
      </c>
      <c r="AN1501" s="50">
        <v>279006</v>
      </c>
      <c r="AO1501" s="30">
        <v>1582.8</v>
      </c>
      <c r="AP1501" s="29">
        <v>0.87417</v>
      </c>
      <c r="AQ1501" s="29">
        <v>1</v>
      </c>
      <c r="AR1501" s="29">
        <v>0.22700000000000001</v>
      </c>
      <c r="AS1501" s="54">
        <v>21</v>
      </c>
      <c r="AT1501" s="29">
        <v>0.35483999999999999</v>
      </c>
      <c r="AU1501" s="29">
        <v>0.22703999999999999</v>
      </c>
      <c r="AV1501" s="54">
        <v>30</v>
      </c>
      <c r="AW1501" s="29">
        <v>6.4519999999999994E-2</v>
      </c>
    </row>
    <row r="1502" spans="1:49" x14ac:dyDescent="0.2">
      <c r="A1502" s="17" t="str">
        <f t="shared" si="32"/>
        <v>ESG</v>
      </c>
      <c r="B1502" s="17" t="str">
        <f>IF(AND(OR(NOT(IsForecastDateRestricted),AND(D1502&gt;=StartDate,D1502&lt;=EndDate)),OR(NOT(IsTargetDateRestricted),AND(F1502&gt;=FirstTargetDate,F1502&lt;=EndTargetDate)),
OR(AND(Is1Week,E1502="1 wk ahead inc death"),AND(Is2Week,E1502="2 wk ahead inc death"),AND(Is3Week,E1502="3 wk ahead inc death"),AND(Is4Week,E1502="4 wk ahead inc death")),
OR(NOT(IsActiveModelsOnly),_xlfn.XLOOKUP(C1502,'Model Analyzer'!B$4:B$100,'Model Analyzer'!C$4:C$100))),EvalData!C1502,"NA")</f>
        <v>ESG</v>
      </c>
      <c r="C1502" s="17" t="s">
        <v>40</v>
      </c>
      <c r="D1502" s="36" t="d">
        <v>2020-09-21</v>
      </c>
      <c r="E1502" s="17" t="s">
        <v>37</v>
      </c>
      <c r="F1502" s="36" t="d">
        <v>2020-10-10</v>
      </c>
      <c r="G1502" s="30">
        <v>-6771</v>
      </c>
      <c r="H1502" s="32">
        <v>-0.58499999999999996</v>
      </c>
      <c r="I1502" s="28">
        <v>-0.44313000000000002</v>
      </c>
      <c r="J1502" s="28">
        <v>-0.79574999999999996</v>
      </c>
      <c r="K1502" s="29">
        <v>0</v>
      </c>
      <c r="L1502" s="30">
        <v>38</v>
      </c>
      <c r="M1502" s="29">
        <v>0</v>
      </c>
      <c r="N1502" s="30">
        <v>51</v>
      </c>
      <c r="O1502" s="30">
        <v>51.99</v>
      </c>
      <c r="P1502" s="30">
        <v>4689.5600000000004</v>
      </c>
      <c r="Q1502" s="30">
        <v>155.61000000000001</v>
      </c>
      <c r="R1502" s="38">
        <v>0.67471000000000003</v>
      </c>
      <c r="S1502" s="32">
        <v>-0.77539000000000002</v>
      </c>
      <c r="T1502" s="29">
        <v>1.5827199999999999</v>
      </c>
      <c r="U1502" s="29">
        <v>-1.52718</v>
      </c>
      <c r="V1502" s="29">
        <v>0.13725000000000001</v>
      </c>
      <c r="W1502" s="29">
        <v>0.60784000000000005</v>
      </c>
      <c r="X1502" s="30">
        <v>295.16000000000003</v>
      </c>
      <c r="Y1502" s="29">
        <v>0.52137999999999995</v>
      </c>
      <c r="Z1502" s="29">
        <v>0.75934000000000001</v>
      </c>
      <c r="AA1502" s="29">
        <v>1.2E-2</v>
      </c>
      <c r="AB1502" s="30">
        <v>35</v>
      </c>
      <c r="AC1502" s="29">
        <v>0</v>
      </c>
      <c r="AD1502" s="30">
        <v>51</v>
      </c>
      <c r="AE1502" s="29">
        <v>5.8819999999999997E-2</v>
      </c>
      <c r="AF1502" s="33">
        <v>1.06</v>
      </c>
      <c r="AG1502" s="33">
        <v>1.0980000000000001</v>
      </c>
      <c r="AH1502" s="33">
        <v>1.206</v>
      </c>
      <c r="AI1502" s="33">
        <v>1.486</v>
      </c>
      <c r="AJ1502" s="33">
        <v>1.371</v>
      </c>
      <c r="AK1502" s="34">
        <v>2.5</v>
      </c>
      <c r="AL1502" s="29">
        <v>0</v>
      </c>
      <c r="AM1502" s="29">
        <v>0</v>
      </c>
      <c r="AN1502" s="50">
        <v>295027</v>
      </c>
      <c r="AO1502" s="30">
        <v>950.6</v>
      </c>
      <c r="AP1502" s="29">
        <v>0.84738999999999998</v>
      </c>
      <c r="AQ1502" s="29">
        <v>1</v>
      </c>
      <c r="AR1502" s="29">
        <v>6.2E-2</v>
      </c>
      <c r="AS1502" s="54">
        <v>29</v>
      </c>
      <c r="AT1502" s="29">
        <v>9.6769999999999995E-2</v>
      </c>
      <c r="AU1502" s="29">
        <v>6.1920000000000003E-2</v>
      </c>
      <c r="AV1502" s="54">
        <v>32</v>
      </c>
      <c r="AW1502" s="29">
        <v>0</v>
      </c>
    </row>
    <row r="1503" spans="1:49" x14ac:dyDescent="0.2">
      <c r="A1503" s="17" t="str">
        <f t="shared" si="32"/>
        <v>GT-DeepCOVID</v>
      </c>
      <c r="B1503" s="17" t="str">
        <f>IF(AND(OR(NOT(IsForecastDateRestricted),AND(D1503&gt;=StartDate,D1503&lt;=EndDate)),OR(NOT(IsTargetDateRestricted),AND(F1503&gt;=FirstTargetDate,F1503&lt;=EndTargetDate)),
OR(AND(Is1Week,E1503="1 wk ahead inc death"),AND(Is2Week,E1503="2 wk ahead inc death"),AND(Is3Week,E1503="3 wk ahead inc death"),AND(Is4Week,E1503="4 wk ahead inc death")),
OR(NOT(IsActiveModelsOnly),_xlfn.XLOOKUP(C1503,'Model Analyzer'!B$4:B$100,'Model Analyzer'!C$4:C$100))),EvalData!C1503,"NA")</f>
        <v>GT-DeepCOVID</v>
      </c>
      <c r="C1503" s="17" t="s">
        <v>17</v>
      </c>
      <c r="D1503" s="36" t="d">
        <v>2020-09-21</v>
      </c>
      <c r="E1503" s="17" t="s">
        <v>37</v>
      </c>
      <c r="F1503" s="36" t="d">
        <v>2020-10-10</v>
      </c>
      <c r="G1503" s="30">
        <v>599</v>
      </c>
      <c r="H1503" s="32">
        <v>3.7999999999999999E-2</v>
      </c>
      <c r="I1503" s="28">
        <v>3.9199999999999999E-2</v>
      </c>
      <c r="J1503" s="28">
        <v>3.9199999999999999E-2</v>
      </c>
      <c r="K1503" s="29">
        <v>1</v>
      </c>
      <c r="L1503" s="30">
        <v>11</v>
      </c>
      <c r="M1503" s="29">
        <v>0.72972999999999999</v>
      </c>
      <c r="N1503" s="30">
        <v>44</v>
      </c>
      <c r="O1503" s="30">
        <v>8.0500000000000007</v>
      </c>
      <c r="P1503" s="30">
        <v>1050.81</v>
      </c>
      <c r="Q1503" s="30">
        <v>66.75</v>
      </c>
      <c r="R1503" s="38">
        <v>0.24256</v>
      </c>
      <c r="S1503" s="32">
        <v>-4.1820000000000003E-2</v>
      </c>
      <c r="T1503" s="29">
        <v>0.43536999999999998</v>
      </c>
      <c r="U1503" s="29">
        <v>-9.2399999999999999E-3</v>
      </c>
      <c r="V1503" s="29">
        <v>0.38635999999999998</v>
      </c>
      <c r="W1503" s="29">
        <v>6.8180000000000004E-2</v>
      </c>
      <c r="X1503" s="30">
        <v>129.15</v>
      </c>
      <c r="Y1503" s="29">
        <v>0.36647999999999997</v>
      </c>
      <c r="Z1503" s="29">
        <v>0.31446000000000002</v>
      </c>
      <c r="AA1503" s="29">
        <v>0.46600000000000003</v>
      </c>
      <c r="AB1503" s="30">
        <v>14</v>
      </c>
      <c r="AC1503" s="29">
        <v>0.61765000000000003</v>
      </c>
      <c r="AD1503" s="30">
        <v>44</v>
      </c>
      <c r="AE1503" s="29">
        <v>0.93181999999999998</v>
      </c>
      <c r="AF1503" s="33">
        <v>1.7350000000000001</v>
      </c>
      <c r="AG1503" s="33">
        <v>3.1520000000000001</v>
      </c>
      <c r="AH1503" s="33">
        <v>7.7670000000000003</v>
      </c>
      <c r="AI1503" s="33">
        <v>101.126</v>
      </c>
      <c r="AJ1503" s="33">
        <v>28.513000000000002</v>
      </c>
      <c r="AK1503" s="34">
        <v>95</v>
      </c>
      <c r="AL1503" s="29">
        <v>0.25</v>
      </c>
      <c r="AM1503" s="29">
        <v>0.34090999999999999</v>
      </c>
      <c r="AN1503" s="50">
        <v>28928</v>
      </c>
      <c r="AO1503" s="30">
        <v>105.1</v>
      </c>
      <c r="AP1503" s="29">
        <v>0.30273</v>
      </c>
      <c r="AQ1503" s="29">
        <v>0.63199000000000005</v>
      </c>
      <c r="AR1503" s="29">
        <v>0.31</v>
      </c>
      <c r="AS1503" s="54">
        <v>17</v>
      </c>
      <c r="AT1503" s="29">
        <v>0.48387000000000002</v>
      </c>
      <c r="AU1503" s="29">
        <v>0.72938999999999998</v>
      </c>
      <c r="AV1503" s="54">
        <v>13</v>
      </c>
      <c r="AW1503" s="29">
        <v>0.6129</v>
      </c>
    </row>
    <row r="1504" spans="1:49" x14ac:dyDescent="0.2">
      <c r="A1504" s="17" t="str">
        <f t="shared" si="32"/>
        <v>IHME</v>
      </c>
      <c r="B1504" s="17" t="str">
        <f>IF(AND(OR(NOT(IsForecastDateRestricted),AND(D1504&gt;=StartDate,D1504&lt;=EndDate)),OR(NOT(IsTargetDateRestricted),AND(F1504&gt;=FirstTargetDate,F1504&lt;=EndTargetDate)),
OR(AND(Is1Week,E1504="1 wk ahead inc death"),AND(Is2Week,E1504="2 wk ahead inc death"),AND(Is3Week,E1504="3 wk ahead inc death"),AND(Is4Week,E1504="4 wk ahead inc death")),
OR(NOT(IsActiveModelsOnly),_xlfn.XLOOKUP(C1504,'Model Analyzer'!B$4:B$100,'Model Analyzer'!C$4:C$100))),EvalData!C1504,"NA")</f>
        <v>IHME</v>
      </c>
      <c r="C1504" s="17" t="s">
        <v>18</v>
      </c>
      <c r="D1504" s="36" t="d">
        <v>2020-09-21</v>
      </c>
      <c r="E1504" s="17" t="s">
        <v>37</v>
      </c>
      <c r="F1504" s="36" t="d">
        <v>2020-10-10</v>
      </c>
      <c r="G1504" s="30">
        <v>-1846</v>
      </c>
      <c r="H1504" s="32">
        <v>-0.129</v>
      </c>
      <c r="I1504" s="28">
        <v>-0.12081</v>
      </c>
      <c r="J1504" s="28">
        <v>-0.13741</v>
      </c>
      <c r="K1504" s="29">
        <v>0.75</v>
      </c>
      <c r="L1504" s="30">
        <v>24</v>
      </c>
      <c r="M1504" s="29">
        <v>0.37837999999999999</v>
      </c>
      <c r="N1504" s="30">
        <v>51</v>
      </c>
      <c r="O1504" s="30">
        <v>15.84</v>
      </c>
      <c r="P1504" s="30">
        <v>1744.69</v>
      </c>
      <c r="Q1504" s="30">
        <v>77.22</v>
      </c>
      <c r="R1504" s="38">
        <v>0.27446999999999999</v>
      </c>
      <c r="S1504" s="32">
        <v>-0.19894999999999999</v>
      </c>
      <c r="T1504" s="29">
        <v>0.63429000000000002</v>
      </c>
      <c r="U1504" s="29">
        <v>-0.49063000000000001</v>
      </c>
      <c r="V1504" s="29">
        <v>0.50980000000000003</v>
      </c>
      <c r="W1504" s="29">
        <v>0.19608</v>
      </c>
      <c r="X1504" s="30">
        <v>122.84</v>
      </c>
      <c r="Y1504" s="29">
        <v>0.32031999999999999</v>
      </c>
      <c r="Z1504" s="29">
        <v>0.38608999999999999</v>
      </c>
      <c r="AA1504" s="29">
        <v>0.34599999999999997</v>
      </c>
      <c r="AB1504" s="30">
        <v>18</v>
      </c>
      <c r="AC1504" s="29">
        <v>0.5</v>
      </c>
      <c r="AD1504" s="30">
        <v>51</v>
      </c>
      <c r="AE1504" s="29">
        <v>0.74509999999999998</v>
      </c>
      <c r="AF1504" s="33">
        <v>2.3250000000000002</v>
      </c>
      <c r="AG1504" s="33">
        <v>2.65</v>
      </c>
      <c r="AH1504" s="33">
        <v>3.4780000000000002</v>
      </c>
      <c r="AI1504" s="33">
        <v>4.9729999999999999</v>
      </c>
      <c r="AJ1504" s="33">
        <v>5.8739999999999997</v>
      </c>
      <c r="AK1504" s="34">
        <v>9.891</v>
      </c>
      <c r="AL1504" s="29">
        <v>0.25490000000000002</v>
      </c>
      <c r="AM1504" s="29">
        <v>5.8819999999999997E-2</v>
      </c>
      <c r="AN1504" s="50">
        <v>45195</v>
      </c>
      <c r="AO1504" s="30">
        <v>217.7</v>
      </c>
      <c r="AP1504" s="29">
        <v>0.42358000000000001</v>
      </c>
      <c r="AQ1504" s="29">
        <v>0.88429999999999997</v>
      </c>
      <c r="AR1504" s="29">
        <v>0.45400000000000001</v>
      </c>
      <c r="AS1504" s="54">
        <v>7</v>
      </c>
      <c r="AT1504" s="29">
        <v>0.80645</v>
      </c>
      <c r="AU1504" s="29">
        <v>0.77093</v>
      </c>
      <c r="AV1504" s="54">
        <v>12</v>
      </c>
      <c r="AW1504" s="29">
        <v>0.64515999999999996</v>
      </c>
    </row>
    <row r="1505" spans="1:49" x14ac:dyDescent="0.2">
      <c r="A1505" s="17" t="str">
        <f t="shared" si="32"/>
        <v>ISU</v>
      </c>
      <c r="B1505" s="17" t="str">
        <f>IF(AND(OR(NOT(IsForecastDateRestricted),AND(D1505&gt;=StartDate,D1505&lt;=EndDate)),OR(NOT(IsTargetDateRestricted),AND(F1505&gt;=FirstTargetDate,F1505&lt;=EndTargetDate)),
OR(AND(Is1Week,E1505="1 wk ahead inc death"),AND(Is2Week,E1505="2 wk ahead inc death"),AND(Is3Week,E1505="3 wk ahead inc death"),AND(Is4Week,E1505="4 wk ahead inc death")),
OR(NOT(IsActiveModelsOnly),_xlfn.XLOOKUP(C1505,'Model Analyzer'!B$4:B$100,'Model Analyzer'!C$4:C$100))),EvalData!C1505,"NA")</f>
        <v>ISU</v>
      </c>
      <c r="C1505" s="17" t="s">
        <v>41</v>
      </c>
      <c r="D1505" s="36" t="d">
        <v>2020-09-21</v>
      </c>
      <c r="E1505" s="17" t="s">
        <v>37</v>
      </c>
      <c r="F1505" s="36" t="d">
        <v>2020-10-10</v>
      </c>
      <c r="G1505" s="30">
        <v>3124</v>
      </c>
      <c r="H1505" s="32">
        <v>0.186</v>
      </c>
      <c r="I1505" s="28">
        <v>0.20444999999999999</v>
      </c>
      <c r="J1505" s="28">
        <v>0.20444999999999999</v>
      </c>
      <c r="K1505" s="29">
        <v>0.75</v>
      </c>
      <c r="L1505" s="30">
        <v>30</v>
      </c>
      <c r="M1505" s="29">
        <v>0.21622</v>
      </c>
      <c r="N1505" s="30">
        <v>49</v>
      </c>
      <c r="O1505" s="30">
        <v>15.42</v>
      </c>
      <c r="P1505" s="30">
        <v>2989.43</v>
      </c>
      <c r="Q1505" s="30">
        <v>104.45</v>
      </c>
      <c r="R1505" s="38">
        <v>0.32044</v>
      </c>
      <c r="S1505" s="32">
        <v>0.16453000000000001</v>
      </c>
      <c r="T1505" s="29">
        <v>0.67708999999999997</v>
      </c>
      <c r="U1505" s="29">
        <v>0.21176</v>
      </c>
      <c r="V1505" s="29">
        <v>0.24490000000000001</v>
      </c>
      <c r="W1505" s="29">
        <v>0.16327</v>
      </c>
      <c r="X1505" s="30">
        <v>159.83000000000001</v>
      </c>
      <c r="Y1505" s="29">
        <v>0.56752999999999998</v>
      </c>
      <c r="Z1505" s="29">
        <v>0.40487000000000001</v>
      </c>
      <c r="AA1505" s="29">
        <v>0.14799999999999999</v>
      </c>
      <c r="AB1505" s="30">
        <v>28</v>
      </c>
      <c r="AC1505" s="29">
        <v>0.20588000000000001</v>
      </c>
      <c r="AD1505" s="30">
        <v>49</v>
      </c>
      <c r="AE1505" s="29">
        <v>0.46938999999999997</v>
      </c>
      <c r="AF1505" s="33">
        <v>1.569</v>
      </c>
      <c r="AG1505" s="33">
        <v>1.6539999999999999</v>
      </c>
      <c r="AH1505" s="33">
        <v>1.8879999999999999</v>
      </c>
      <c r="AI1505" s="33">
        <v>4.7629999999999999</v>
      </c>
      <c r="AJ1505" s="33">
        <v>2.9860000000000002</v>
      </c>
      <c r="AK1505" s="34">
        <v>6.08</v>
      </c>
      <c r="AL1505" s="29">
        <v>6.1219999999999997E-2</v>
      </c>
      <c r="AM1505" s="29">
        <v>6.1219999999999997E-2</v>
      </c>
      <c r="AN1505" s="50">
        <v>65111</v>
      </c>
      <c r="AO1505" s="30">
        <v>348</v>
      </c>
      <c r="AP1505" s="29">
        <v>0.60182999999999998</v>
      </c>
      <c r="AQ1505" s="29">
        <v>1</v>
      </c>
      <c r="AR1505" s="29">
        <v>0.35099999999999998</v>
      </c>
      <c r="AS1505" s="54">
        <v>14</v>
      </c>
      <c r="AT1505" s="29">
        <v>0.58065</v>
      </c>
      <c r="AU1505" s="29">
        <v>0.47471999999999998</v>
      </c>
      <c r="AV1505" s="54">
        <v>23</v>
      </c>
      <c r="AW1505" s="29">
        <v>0.29032000000000002</v>
      </c>
    </row>
    <row r="1506" spans="1:49" x14ac:dyDescent="0.2">
      <c r="A1506" s="17" t="str">
        <f t="shared" si="32"/>
        <v>JCB</v>
      </c>
      <c r="B1506" s="17" t="str">
        <f>IF(AND(OR(NOT(IsForecastDateRestricted),AND(D1506&gt;=StartDate,D1506&lt;=EndDate)),OR(NOT(IsTargetDateRestricted),AND(F1506&gt;=FirstTargetDate,F1506&lt;=EndTargetDate)),
OR(AND(Is1Week,E1506="1 wk ahead inc death"),AND(Is2Week,E1506="2 wk ahead inc death"),AND(Is3Week,E1506="3 wk ahead inc death"),AND(Is4Week,E1506="4 wk ahead inc death")),
OR(NOT(IsActiveModelsOnly),_xlfn.XLOOKUP(C1506,'Model Analyzer'!B$4:B$100,'Model Analyzer'!C$4:C$100))),EvalData!C1506,"NA")</f>
        <v>JCB</v>
      </c>
      <c r="C1506" s="17" t="s">
        <v>45</v>
      </c>
      <c r="D1506" s="36" t="d">
        <v>2020-09-21</v>
      </c>
      <c r="E1506" s="17" t="s">
        <v>37</v>
      </c>
      <c r="F1506" s="36" t="d">
        <v>2020-10-10</v>
      </c>
      <c r="G1506" s="30">
        <v>-1582</v>
      </c>
      <c r="H1506" s="32">
        <v>-0.109</v>
      </c>
      <c r="I1506" s="28">
        <v>-0.10353</v>
      </c>
      <c r="J1506" s="28">
        <v>-0.11549</v>
      </c>
      <c r="K1506" s="29">
        <v>0.75</v>
      </c>
      <c r="L1506" s="30">
        <v>20</v>
      </c>
      <c r="M1506" s="29">
        <v>0.48648999999999998</v>
      </c>
      <c r="N1506" s="30">
        <v>51</v>
      </c>
      <c r="O1506" s="30">
        <v>5.85</v>
      </c>
      <c r="P1506" s="30">
        <v>787.66</v>
      </c>
      <c r="Q1506" s="30">
        <v>52.37</v>
      </c>
      <c r="R1506" s="38">
        <v>0.16214000000000001</v>
      </c>
      <c r="S1506" s="32">
        <v>-5.1290000000000002E-2</v>
      </c>
      <c r="T1506" s="29">
        <v>0.31913999999999998</v>
      </c>
      <c r="U1506" s="29">
        <v>-0.10353</v>
      </c>
      <c r="V1506" s="29">
        <v>0.58823999999999999</v>
      </c>
      <c r="W1506" s="29">
        <v>5.8819999999999997E-2</v>
      </c>
      <c r="X1506" s="30">
        <v>104.91</v>
      </c>
      <c r="Y1506" s="29">
        <v>0.24379999999999999</v>
      </c>
      <c r="Z1506" s="29">
        <v>0.24279999999999999</v>
      </c>
      <c r="AA1506" s="29">
        <v>0.72299999999999998</v>
      </c>
      <c r="AB1506" s="30">
        <v>1</v>
      </c>
      <c r="AC1506" s="29">
        <v>1</v>
      </c>
    </row>
    <row r="1507" spans="1:49" x14ac:dyDescent="0.2">
      <c r="A1507" s="17" t="str">
        <f t="shared" si="32"/>
        <v>JHU-APL</v>
      </c>
      <c r="B1507" s="17" t="str">
        <f>IF(AND(OR(NOT(IsForecastDateRestricted),AND(D1507&gt;=StartDate,D1507&lt;=EndDate)),OR(NOT(IsTargetDateRestricted),AND(F1507&gt;=FirstTargetDate,F1507&lt;=EndTargetDate)),
OR(AND(Is1Week,E1507="1 wk ahead inc death"),AND(Is2Week,E1507="2 wk ahead inc death"),AND(Is3Week,E1507="3 wk ahead inc death"),AND(Is4Week,E1507="4 wk ahead inc death")),
OR(NOT(IsActiveModelsOnly),_xlfn.XLOOKUP(C1507,'Model Analyzer'!B$4:B$100,'Model Analyzer'!C$4:C$100))),EvalData!C1507,"NA")</f>
        <v>JHU-APL</v>
      </c>
      <c r="C1507" s="17" t="s">
        <v>52</v>
      </c>
      <c r="D1507" s="36" t="d">
        <v>2020-09-21</v>
      </c>
      <c r="E1507" s="17" t="s">
        <v>37</v>
      </c>
      <c r="F1507" s="36" t="d">
        <v>2020-10-10</v>
      </c>
      <c r="G1507" s="30">
        <v>-2131</v>
      </c>
      <c r="H1507" s="32">
        <v>-0.15</v>
      </c>
      <c r="I1507" s="28">
        <v>-0.13946</v>
      </c>
      <c r="J1507" s="28">
        <v>-0.16206999999999999</v>
      </c>
      <c r="K1507" s="29">
        <v>0.75</v>
      </c>
      <c r="L1507" s="30">
        <v>28</v>
      </c>
      <c r="M1507" s="29">
        <v>0.27027000000000001</v>
      </c>
      <c r="N1507" s="30">
        <v>51</v>
      </c>
      <c r="O1507" s="30">
        <v>23.77</v>
      </c>
      <c r="P1507" s="30">
        <v>4175.95</v>
      </c>
      <c r="Q1507" s="30">
        <v>120.67</v>
      </c>
      <c r="R1507" s="38">
        <v>0.37223000000000001</v>
      </c>
      <c r="S1507" s="32">
        <v>-0.12619</v>
      </c>
      <c r="T1507" s="29">
        <v>0.91386999999999996</v>
      </c>
      <c r="U1507" s="29">
        <v>0.19567000000000001</v>
      </c>
      <c r="V1507" s="29">
        <v>0.29411999999999999</v>
      </c>
      <c r="W1507" s="29">
        <v>0.25490000000000002</v>
      </c>
      <c r="X1507" s="30">
        <v>242.34</v>
      </c>
      <c r="Y1507" s="29">
        <v>0.75136000000000003</v>
      </c>
      <c r="Z1507" s="29">
        <v>0.49070000000000003</v>
      </c>
      <c r="AA1507" s="29">
        <v>0.125</v>
      </c>
      <c r="AB1507" s="30">
        <v>30</v>
      </c>
      <c r="AC1507" s="29">
        <v>0.14706</v>
      </c>
      <c r="AD1507" s="30">
        <v>51</v>
      </c>
      <c r="AE1507" s="29">
        <v>0.21568999999999999</v>
      </c>
      <c r="AF1507" s="33">
        <v>1.37</v>
      </c>
      <c r="AG1507" s="33">
        <v>1.44</v>
      </c>
      <c r="AH1507" s="33">
        <v>1.4890000000000001</v>
      </c>
      <c r="AI1507" s="33">
        <v>1.5580000000000001</v>
      </c>
      <c r="AJ1507" s="33">
        <v>1.5640000000000001</v>
      </c>
      <c r="AK1507" s="34">
        <v>1.6919999999999999</v>
      </c>
      <c r="AL1507" s="29">
        <v>0</v>
      </c>
      <c r="AM1507" s="29">
        <v>0</v>
      </c>
      <c r="AN1507" s="50">
        <v>162955</v>
      </c>
      <c r="AO1507" s="30">
        <v>877.6</v>
      </c>
      <c r="AP1507" s="29">
        <v>0.78993999999999998</v>
      </c>
      <c r="AQ1507" s="29">
        <v>1</v>
      </c>
      <c r="AR1507" s="29">
        <v>0.22700000000000001</v>
      </c>
      <c r="AS1507" s="54">
        <v>21</v>
      </c>
      <c r="AT1507" s="29">
        <v>0.35483999999999999</v>
      </c>
      <c r="AU1507" s="29">
        <v>0.22703999999999999</v>
      </c>
      <c r="AV1507" s="54">
        <v>30</v>
      </c>
      <c r="AW1507" s="29">
        <v>6.4519999999999994E-2</v>
      </c>
    </row>
    <row r="1508" spans="1:49" x14ac:dyDescent="0.2">
      <c r="A1508" s="17" t="str">
        <f t="shared" si="32"/>
        <v>JHU-IDD</v>
      </c>
      <c r="B1508" s="17" t="str">
        <f>IF(AND(OR(NOT(IsForecastDateRestricted),AND(D1508&gt;=StartDate,D1508&lt;=EndDate)),OR(NOT(IsTargetDateRestricted),AND(F1508&gt;=FirstTargetDate,F1508&lt;=EndTargetDate)),
OR(AND(Is1Week,E1508="1 wk ahead inc death"),AND(Is2Week,E1508="2 wk ahead inc death"),AND(Is3Week,E1508="3 wk ahead inc death"),AND(Is4Week,E1508="4 wk ahead inc death")),
OR(NOT(IsActiveModelsOnly),_xlfn.XLOOKUP(C1508,'Model Analyzer'!B$4:B$100,'Model Analyzer'!C$4:C$100))),EvalData!C1508,"NA")</f>
        <v>JHU-IDD</v>
      </c>
      <c r="C1508" s="17" t="s">
        <v>53</v>
      </c>
      <c r="D1508" s="36" t="d">
        <v>2020-09-21</v>
      </c>
      <c r="E1508" s="17" t="s">
        <v>37</v>
      </c>
      <c r="F1508" s="36" t="d">
        <v>2020-10-10</v>
      </c>
      <c r="G1508" s="30">
        <v>703</v>
      </c>
      <c r="H1508" s="32">
        <v>4.4999999999999998E-2</v>
      </c>
      <c r="I1508" s="28">
        <v>4.6010000000000002E-2</v>
      </c>
      <c r="J1508" s="28">
        <v>4.6010000000000002E-2</v>
      </c>
      <c r="K1508" s="29">
        <v>1</v>
      </c>
      <c r="L1508" s="30">
        <v>13</v>
      </c>
      <c r="M1508" s="29">
        <v>0.67567999999999995</v>
      </c>
      <c r="N1508" s="30">
        <v>51</v>
      </c>
      <c r="O1508" s="30">
        <v>21.67</v>
      </c>
      <c r="P1508" s="30">
        <v>1713.86</v>
      </c>
      <c r="Q1508" s="30">
        <v>59.82</v>
      </c>
      <c r="R1508" s="38">
        <v>0.21118999999999999</v>
      </c>
      <c r="S1508" s="32">
        <v>0.13833000000000001</v>
      </c>
      <c r="T1508" s="29">
        <v>0.87034999999999996</v>
      </c>
      <c r="U1508" s="29">
        <v>0.52349000000000001</v>
      </c>
      <c r="V1508" s="29">
        <v>0.45097999999999999</v>
      </c>
      <c r="W1508" s="29">
        <v>0.11765</v>
      </c>
      <c r="X1508" s="30">
        <v>90.09</v>
      </c>
      <c r="Y1508" s="29">
        <v>0.80166999999999999</v>
      </c>
      <c r="Z1508" s="29">
        <v>0.39143</v>
      </c>
      <c r="AA1508" s="29">
        <v>0.42199999999999999</v>
      </c>
      <c r="AB1508" s="30">
        <v>15</v>
      </c>
      <c r="AC1508" s="29">
        <v>0.58823999999999999</v>
      </c>
      <c r="AD1508" s="30">
        <v>51</v>
      </c>
      <c r="AE1508" s="29">
        <v>0.96077999999999997</v>
      </c>
      <c r="AF1508" s="33">
        <v>2.5750000000000002</v>
      </c>
      <c r="AG1508" s="33">
        <v>3.593</v>
      </c>
      <c r="AH1508" s="33">
        <v>8.1430000000000007</v>
      </c>
      <c r="AI1508" s="33">
        <v>80.509</v>
      </c>
      <c r="AJ1508" s="33">
        <v>19.867000000000001</v>
      </c>
      <c r="AK1508" s="34">
        <v>196</v>
      </c>
      <c r="AL1508" s="29">
        <v>0.21568999999999999</v>
      </c>
      <c r="AM1508" s="29">
        <v>0.43136999999999998</v>
      </c>
      <c r="AN1508" s="50">
        <v>26984</v>
      </c>
      <c r="AO1508" s="30">
        <v>309</v>
      </c>
      <c r="AP1508" s="29">
        <v>0.26150000000000001</v>
      </c>
      <c r="AQ1508" s="29">
        <v>0.54593999999999998</v>
      </c>
      <c r="AR1508" s="29">
        <v>0.33</v>
      </c>
      <c r="AS1508" s="54">
        <v>16</v>
      </c>
      <c r="AT1508" s="29">
        <v>0.51612999999999998</v>
      </c>
      <c r="AU1508" s="29">
        <v>0.79383000000000004</v>
      </c>
      <c r="AV1508" s="54">
        <v>11</v>
      </c>
      <c r="AW1508" s="29">
        <v>0.67742000000000002</v>
      </c>
    </row>
    <row r="1509" spans="1:49" x14ac:dyDescent="0.2">
      <c r="A1509" s="17" t="str">
        <f t="shared" si="32"/>
        <v>Karlen</v>
      </c>
      <c r="B1509" s="17" t="str">
        <f>IF(AND(OR(NOT(IsForecastDateRestricted),AND(D1509&gt;=StartDate,D1509&lt;=EndDate)),OR(NOT(IsTargetDateRestricted),AND(F1509&gt;=FirstTargetDate,F1509&lt;=EndTargetDate)),
OR(AND(Is1Week,E1509="1 wk ahead inc death"),AND(Is2Week,E1509="2 wk ahead inc death"),AND(Is3Week,E1509="3 wk ahead inc death"),AND(Is4Week,E1509="4 wk ahead inc death")),
OR(NOT(IsActiveModelsOnly),_xlfn.XLOOKUP(C1509,'Model Analyzer'!B$4:B$100,'Model Analyzer'!C$4:C$100))),EvalData!C1509,"NA")</f>
        <v>Karlen</v>
      </c>
      <c r="C1509" s="17" t="s">
        <v>46</v>
      </c>
      <c r="D1509" s="36" t="d">
        <v>2020-09-21</v>
      </c>
      <c r="E1509" s="17" t="s">
        <v>37</v>
      </c>
      <c r="F1509" s="36" t="d">
        <v>2020-10-10</v>
      </c>
      <c r="G1509" s="30">
        <v>-1830</v>
      </c>
      <c r="H1509" s="32">
        <v>-0.128</v>
      </c>
      <c r="I1509" s="28">
        <v>-0.11976000000000001</v>
      </c>
      <c r="J1509" s="28">
        <v>-0.13605999999999999</v>
      </c>
      <c r="K1509" s="29">
        <v>0.75</v>
      </c>
      <c r="L1509" s="30">
        <v>23</v>
      </c>
      <c r="M1509" s="29">
        <v>0.40540999999999999</v>
      </c>
      <c r="N1509" s="30">
        <v>51</v>
      </c>
      <c r="O1509" s="30">
        <v>6.72</v>
      </c>
      <c r="P1509" s="30">
        <v>1042.46</v>
      </c>
      <c r="Q1509" s="30">
        <v>59.9</v>
      </c>
      <c r="R1509" s="38">
        <v>0.20513999999999999</v>
      </c>
      <c r="S1509" s="32">
        <v>-8.7410000000000002E-2</v>
      </c>
      <c r="T1509" s="29">
        <v>0.36480000000000001</v>
      </c>
      <c r="U1509" s="29">
        <v>-0.16374</v>
      </c>
      <c r="V1509" s="29">
        <v>0.49020000000000002</v>
      </c>
      <c r="W1509" s="29">
        <v>7.843E-2</v>
      </c>
      <c r="X1509" s="30">
        <v>124.41</v>
      </c>
      <c r="Y1509" s="29">
        <v>0.26412000000000002</v>
      </c>
      <c r="Z1509" s="29">
        <v>0.27833000000000002</v>
      </c>
      <c r="AA1509" s="29">
        <v>0.61099999999999999</v>
      </c>
      <c r="AB1509" s="30">
        <v>7</v>
      </c>
      <c r="AC1509" s="29">
        <v>0.82352999999999998</v>
      </c>
      <c r="AD1509" s="30">
        <v>51</v>
      </c>
      <c r="AE1509" s="29">
        <v>0.92157</v>
      </c>
      <c r="AF1509" s="33">
        <v>2.6</v>
      </c>
      <c r="AG1509" s="33">
        <v>3.2240000000000002</v>
      </c>
      <c r="AH1509" s="33">
        <v>5.7590000000000003</v>
      </c>
      <c r="AI1509" s="33">
        <v>18.628</v>
      </c>
      <c r="AJ1509" s="33">
        <v>13.007999999999999</v>
      </c>
      <c r="AK1509" s="34">
        <v>44</v>
      </c>
      <c r="AL1509" s="29">
        <v>0.23529</v>
      </c>
      <c r="AM1509" s="29">
        <v>0.31373000000000001</v>
      </c>
      <c r="AN1509" s="50">
        <v>24964</v>
      </c>
      <c r="AO1509" s="30">
        <v>130</v>
      </c>
      <c r="AP1509" s="29">
        <v>0.31274000000000002</v>
      </c>
      <c r="AQ1509" s="29">
        <v>0.65290999999999999</v>
      </c>
      <c r="AR1509" s="29">
        <v>0.39200000000000002</v>
      </c>
      <c r="AS1509" s="54">
        <v>10</v>
      </c>
      <c r="AT1509" s="29">
        <v>0.70967999999999998</v>
      </c>
      <c r="AU1509" s="29">
        <v>0.84960000000000002</v>
      </c>
      <c r="AV1509" s="54">
        <v>8</v>
      </c>
      <c r="AW1509" s="29">
        <v>0.77419000000000004</v>
      </c>
    </row>
    <row r="1510" spans="1:49" x14ac:dyDescent="0.2">
      <c r="A1510" s="17" t="str">
        <f t="shared" si="32"/>
        <v>LANL</v>
      </c>
      <c r="B1510" s="17" t="str">
        <f>IF(AND(OR(NOT(IsForecastDateRestricted),AND(D1510&gt;=StartDate,D1510&lt;=EndDate)),OR(NOT(IsTargetDateRestricted),AND(F1510&gt;=FirstTargetDate,F1510&lt;=EndTargetDate)),
OR(AND(Is1Week,E1510="1 wk ahead inc death"),AND(Is2Week,E1510="2 wk ahead inc death"),AND(Is3Week,E1510="3 wk ahead inc death"),AND(Is4Week,E1510="4 wk ahead inc death")),
OR(NOT(IsActiveModelsOnly),_xlfn.XLOOKUP(C1510,'Model Analyzer'!B$4:B$100,'Model Analyzer'!C$4:C$100))),EvalData!C1510,"NA")</f>
        <v>LANL</v>
      </c>
      <c r="C1510" s="17" t="s">
        <v>20</v>
      </c>
      <c r="D1510" s="36" t="d">
        <v>2020-09-21</v>
      </c>
      <c r="E1510" s="17" t="s">
        <v>37</v>
      </c>
      <c r="F1510" s="36" t="d">
        <v>2020-10-10</v>
      </c>
      <c r="G1510" s="30">
        <v>-3804</v>
      </c>
      <c r="H1510" s="32">
        <v>-0.28599999999999998</v>
      </c>
      <c r="I1510" s="28">
        <v>-0.24895</v>
      </c>
      <c r="J1510" s="28">
        <v>-0.33146999999999999</v>
      </c>
      <c r="K1510" s="29">
        <v>0</v>
      </c>
      <c r="L1510" s="30">
        <v>35</v>
      </c>
      <c r="M1510" s="29">
        <v>8.1079999999999999E-2</v>
      </c>
      <c r="N1510" s="30">
        <v>51</v>
      </c>
      <c r="O1510" s="30">
        <v>24.39</v>
      </c>
      <c r="P1510" s="30">
        <v>1733.65</v>
      </c>
      <c r="Q1510" s="30">
        <v>79.8</v>
      </c>
      <c r="R1510" s="38">
        <v>0.29998999999999998</v>
      </c>
      <c r="S1510" s="32">
        <v>-0.26439000000000001</v>
      </c>
      <c r="T1510" s="29">
        <v>0.88461999999999996</v>
      </c>
      <c r="U1510" s="29">
        <v>-0.79405000000000003</v>
      </c>
      <c r="V1510" s="29">
        <v>0.41176000000000001</v>
      </c>
      <c r="W1510" s="29">
        <v>0.31373000000000001</v>
      </c>
      <c r="X1510" s="30">
        <v>123</v>
      </c>
      <c r="Y1510" s="29">
        <v>0.3523</v>
      </c>
      <c r="Z1510" s="29">
        <v>0.45951999999999998</v>
      </c>
      <c r="AA1510" s="29">
        <v>0.222</v>
      </c>
      <c r="AB1510" s="30">
        <v>24</v>
      </c>
      <c r="AC1510" s="29">
        <v>0.32352999999999998</v>
      </c>
      <c r="AD1510" s="30">
        <v>51</v>
      </c>
      <c r="AE1510" s="29">
        <v>0.96077999999999997</v>
      </c>
      <c r="AF1510" s="33">
        <v>8.1020000000000003</v>
      </c>
      <c r="AG1510" s="33">
        <v>9.7089999999999996</v>
      </c>
      <c r="AH1510" s="33">
        <v>16.5</v>
      </c>
      <c r="AI1510" s="33">
        <v>35.322000000000003</v>
      </c>
      <c r="AJ1510" s="33">
        <v>33.631</v>
      </c>
      <c r="AK1510" s="34">
        <v>108</v>
      </c>
      <c r="AL1510" s="29">
        <v>0.29411999999999999</v>
      </c>
      <c r="AM1510" s="29">
        <v>0.66666999999999998</v>
      </c>
      <c r="AN1510" s="50">
        <v>29524</v>
      </c>
      <c r="AO1510" s="30">
        <v>151</v>
      </c>
      <c r="AP1510" s="29">
        <v>0.12126000000000001</v>
      </c>
      <c r="AQ1510" s="29">
        <v>0.25313999999999998</v>
      </c>
      <c r="AR1510" s="29">
        <v>0</v>
      </c>
      <c r="AS1510" s="54">
        <v>30</v>
      </c>
      <c r="AT1510" s="29">
        <v>6.4519999999999994E-2</v>
      </c>
      <c r="AU1510" s="29">
        <v>0.44220999999999999</v>
      </c>
      <c r="AV1510" s="54">
        <v>25</v>
      </c>
      <c r="AW1510" s="29">
        <v>0.22581000000000001</v>
      </c>
    </row>
    <row r="1511" spans="1:49" x14ac:dyDescent="0.2">
      <c r="A1511" s="17" t="str">
        <f t="shared" si="32"/>
        <v>LNQ</v>
      </c>
      <c r="B1511" s="17" t="str">
        <f>IF(AND(OR(NOT(IsForecastDateRestricted),AND(D1511&gt;=StartDate,D1511&lt;=EndDate)),OR(NOT(IsTargetDateRestricted),AND(F1511&gt;=FirstTargetDate,F1511&lt;=EndTargetDate)),
OR(AND(Is1Week,E1511="1 wk ahead inc death"),AND(Is2Week,E1511="2 wk ahead inc death"),AND(Is3Week,E1511="3 wk ahead inc death"),AND(Is4Week,E1511="4 wk ahead inc death")),
OR(NOT(IsActiveModelsOnly),_xlfn.XLOOKUP(C1511,'Model Analyzer'!B$4:B$100,'Model Analyzer'!C$4:C$100))),EvalData!C1511,"NA")</f>
        <v>LNQ</v>
      </c>
      <c r="C1511" s="17" t="s">
        <v>47</v>
      </c>
      <c r="D1511" s="36" t="d">
        <v>2020-09-21</v>
      </c>
      <c r="E1511" s="17" t="s">
        <v>37</v>
      </c>
      <c r="F1511" s="36" t="d">
        <v>2020-10-10</v>
      </c>
      <c r="G1511" s="30">
        <v>-282</v>
      </c>
      <c r="H1511" s="32">
        <v>-1.9E-2</v>
      </c>
      <c r="I1511" s="28">
        <v>-1.8460000000000001E-2</v>
      </c>
      <c r="J1511" s="28">
        <v>-1.8800000000000001E-2</v>
      </c>
      <c r="K1511" s="29">
        <v>1</v>
      </c>
      <c r="L1511" s="30">
        <v>5</v>
      </c>
      <c r="M1511" s="29">
        <v>0.89188999999999996</v>
      </c>
      <c r="N1511" s="30">
        <v>51</v>
      </c>
      <c r="O1511" s="30">
        <v>35.82</v>
      </c>
      <c r="P1511" s="30">
        <v>1133.47</v>
      </c>
      <c r="Q1511" s="30">
        <v>59.78</v>
      </c>
      <c r="R1511" s="38">
        <v>0.26490999999999998</v>
      </c>
      <c r="S1511" s="32">
        <v>-0.27023000000000003</v>
      </c>
      <c r="T1511" s="29">
        <v>0.50373999999999997</v>
      </c>
      <c r="U1511" s="29">
        <v>-0.42920999999999998</v>
      </c>
      <c r="V1511" s="29">
        <v>0.41176000000000001</v>
      </c>
      <c r="W1511" s="29">
        <v>0.19608</v>
      </c>
      <c r="X1511" s="30">
        <v>96.12</v>
      </c>
      <c r="Y1511" s="29">
        <v>0.30631000000000003</v>
      </c>
      <c r="Z1511" s="29">
        <v>0.40599000000000002</v>
      </c>
      <c r="AA1511" s="29">
        <v>0.27600000000000002</v>
      </c>
      <c r="AB1511" s="30">
        <v>22</v>
      </c>
      <c r="AC1511" s="29">
        <v>0.38235000000000002</v>
      </c>
      <c r="AD1511" s="30">
        <v>51</v>
      </c>
      <c r="AE1511" s="29">
        <v>1</v>
      </c>
      <c r="AF1511" s="33">
        <v>9.4529999999999994</v>
      </c>
      <c r="AG1511" s="33">
        <v>19.151</v>
      </c>
      <c r="AH1511" s="33">
        <v>44</v>
      </c>
      <c r="AI1511" s="33">
        <v>105.202</v>
      </c>
      <c r="AJ1511" s="33">
        <v>127</v>
      </c>
      <c r="AK1511" s="34">
        <v>336</v>
      </c>
      <c r="AL1511" s="29">
        <v>0.11765</v>
      </c>
      <c r="AM1511" s="29">
        <v>0.88234999999999997</v>
      </c>
      <c r="AN1511" s="50">
        <v>33297</v>
      </c>
      <c r="AO1511" s="30">
        <v>211.6</v>
      </c>
      <c r="AP1511" s="29">
        <v>7.102E-2</v>
      </c>
      <c r="AQ1511" s="29">
        <v>0.14826</v>
      </c>
      <c r="AR1511" s="29">
        <v>0</v>
      </c>
      <c r="AS1511" s="54">
        <v>30</v>
      </c>
      <c r="AT1511" s="29">
        <v>6.4519999999999994E-2</v>
      </c>
      <c r="AU1511" s="29">
        <v>0.27454000000000001</v>
      </c>
      <c r="AV1511" s="54">
        <v>27</v>
      </c>
      <c r="AW1511" s="29">
        <v>0.16128999999999999</v>
      </c>
    </row>
    <row r="1512" spans="1:49" x14ac:dyDescent="0.2">
      <c r="A1512" s="17" t="str">
        <f t="shared" si="32"/>
        <v>LSHTM</v>
      </c>
      <c r="B1512" s="17" t="str">
        <f>IF(AND(OR(NOT(IsForecastDateRestricted),AND(D1512&gt;=StartDate,D1512&lt;=EndDate)),OR(NOT(IsTargetDateRestricted),AND(F1512&gt;=FirstTargetDate,F1512&lt;=EndTargetDate)),
OR(AND(Is1Week,E1512="1 wk ahead inc death"),AND(Is2Week,E1512="2 wk ahead inc death"),AND(Is3Week,E1512="3 wk ahead inc death"),AND(Is4Week,E1512="4 wk ahead inc death")),
OR(NOT(IsActiveModelsOnly),_xlfn.XLOOKUP(C1512,'Model Analyzer'!B$4:B$100,'Model Analyzer'!C$4:C$100))),EvalData!C1512,"NA")</f>
        <v>LSHTM</v>
      </c>
      <c r="C1512" s="17" t="s">
        <v>21</v>
      </c>
      <c r="D1512" s="36" t="d">
        <v>2020-09-21</v>
      </c>
      <c r="E1512" s="17" t="s">
        <v>37</v>
      </c>
      <c r="F1512" s="36" t="d">
        <v>2020-10-10</v>
      </c>
      <c r="G1512" s="30">
        <v>-3002</v>
      </c>
      <c r="H1512" s="32">
        <v>-0.219</v>
      </c>
      <c r="I1512" s="28">
        <v>-0.19647000000000001</v>
      </c>
      <c r="J1512" s="28">
        <v>-0.2445</v>
      </c>
      <c r="K1512" s="29">
        <v>0.75</v>
      </c>
      <c r="L1512" s="30">
        <v>31</v>
      </c>
      <c r="M1512" s="29">
        <v>0.18919</v>
      </c>
      <c r="N1512" s="30">
        <v>44</v>
      </c>
      <c r="O1512" s="30">
        <v>9.65</v>
      </c>
      <c r="P1512" s="30">
        <v>1221.27</v>
      </c>
      <c r="Q1512" s="30">
        <v>67.86</v>
      </c>
      <c r="R1512" s="38">
        <v>0.22556000000000001</v>
      </c>
      <c r="S1512" s="32">
        <v>-0.10731</v>
      </c>
      <c r="T1512" s="29">
        <v>0.49464000000000002</v>
      </c>
      <c r="U1512" s="29">
        <v>-0.19153000000000001</v>
      </c>
      <c r="V1512" s="29">
        <v>0.45455000000000001</v>
      </c>
      <c r="W1512" s="29">
        <v>0.13636000000000001</v>
      </c>
      <c r="X1512" s="30">
        <v>104.56</v>
      </c>
      <c r="Y1512" s="29">
        <v>0.32396999999999998</v>
      </c>
      <c r="Z1512" s="29">
        <v>0.33012000000000002</v>
      </c>
      <c r="AA1512" s="29">
        <v>0.376</v>
      </c>
      <c r="AB1512" s="30">
        <v>17</v>
      </c>
      <c r="AC1512" s="29">
        <v>0.52941000000000005</v>
      </c>
      <c r="AD1512" s="30">
        <v>44</v>
      </c>
      <c r="AE1512" s="29">
        <v>0.93181999999999998</v>
      </c>
      <c r="AF1512" s="33">
        <v>3.8130000000000002</v>
      </c>
      <c r="AG1512" s="33">
        <v>4.9480000000000004</v>
      </c>
      <c r="AH1512" s="33">
        <v>8.5210000000000008</v>
      </c>
      <c r="AI1512" s="33">
        <v>17.683</v>
      </c>
      <c r="AJ1512" s="33">
        <v>20.25</v>
      </c>
      <c r="AK1512" s="34">
        <v>40.561999999999998</v>
      </c>
      <c r="AL1512" s="29">
        <v>0.34090999999999999</v>
      </c>
      <c r="AM1512" s="29">
        <v>0.38635999999999998</v>
      </c>
      <c r="AN1512" s="50">
        <v>26969</v>
      </c>
      <c r="AO1512" s="30">
        <v>113.1</v>
      </c>
      <c r="AP1512" s="29">
        <v>0.23771999999999999</v>
      </c>
      <c r="AQ1512" s="29">
        <v>0.49628</v>
      </c>
      <c r="AR1512" s="29">
        <v>0.186</v>
      </c>
      <c r="AS1512" s="54">
        <v>27</v>
      </c>
      <c r="AT1512" s="29">
        <v>0.16128999999999999</v>
      </c>
      <c r="AU1512" s="29">
        <v>0.62733000000000005</v>
      </c>
      <c r="AV1512" s="54">
        <v>18</v>
      </c>
      <c r="AW1512" s="29">
        <v>0.45161000000000001</v>
      </c>
    </row>
    <row r="1513" spans="1:49" x14ac:dyDescent="0.2">
      <c r="A1513" s="17" t="str">
        <f t="shared" si="32"/>
        <v>MIT-CovAlliance</v>
      </c>
      <c r="B1513" s="17" t="str">
        <f>IF(AND(OR(NOT(IsForecastDateRestricted),AND(D1513&gt;=StartDate,D1513&lt;=EndDate)),OR(NOT(IsTargetDateRestricted),AND(F1513&gt;=FirstTargetDate,F1513&lt;=EndTargetDate)),
OR(AND(Is1Week,E1513="1 wk ahead inc death"),AND(Is2Week,E1513="2 wk ahead inc death"),AND(Is3Week,E1513="3 wk ahead inc death"),AND(Is4Week,E1513="4 wk ahead inc death")),
OR(NOT(IsActiveModelsOnly),_xlfn.XLOOKUP(C1513,'Model Analyzer'!B$4:B$100,'Model Analyzer'!C$4:C$100))),EvalData!C1513,"NA")</f>
        <v>MIT-CovAlliance</v>
      </c>
      <c r="C1513" s="17" t="s">
        <v>22</v>
      </c>
      <c r="D1513" s="36" t="d">
        <v>2020-09-21</v>
      </c>
      <c r="E1513" s="17" t="s">
        <v>37</v>
      </c>
      <c r="F1513" s="36" t="d">
        <v>2020-10-10</v>
      </c>
      <c r="G1513" s="30">
        <v>5066</v>
      </c>
      <c r="H1513" s="32">
        <v>0.28599999999999998</v>
      </c>
      <c r="I1513" s="28">
        <v>0.33154</v>
      </c>
      <c r="J1513" s="28">
        <v>0.33154</v>
      </c>
      <c r="K1513" s="29">
        <v>0</v>
      </c>
      <c r="L1513" s="30">
        <v>36</v>
      </c>
      <c r="M1513" s="29">
        <v>5.4050000000000001E-2</v>
      </c>
      <c r="N1513" s="30">
        <v>51</v>
      </c>
      <c r="O1513" s="30">
        <v>30.45</v>
      </c>
      <c r="P1513" s="30">
        <v>9221.66</v>
      </c>
      <c r="Q1513" s="30">
        <v>170.63</v>
      </c>
      <c r="R1513" s="38">
        <v>0.37343999999999999</v>
      </c>
      <c r="S1513" s="32">
        <v>4.1669999999999999E-2</v>
      </c>
      <c r="T1513" s="29">
        <v>1.11077</v>
      </c>
      <c r="U1513" s="29">
        <v>0.53029999999999999</v>
      </c>
      <c r="V1513" s="29">
        <v>0.25490000000000002</v>
      </c>
      <c r="W1513" s="29">
        <v>0.33333000000000002</v>
      </c>
      <c r="X1513" s="30">
        <v>379.64</v>
      </c>
      <c r="Y1513" s="29">
        <v>0.98687000000000002</v>
      </c>
      <c r="Z1513" s="29">
        <v>0.55550999999999995</v>
      </c>
      <c r="AA1513" s="29">
        <v>0.126</v>
      </c>
      <c r="AB1513" s="30">
        <v>29</v>
      </c>
      <c r="AC1513" s="29">
        <v>0.17646999999999999</v>
      </c>
      <c r="AD1513" s="30">
        <v>51</v>
      </c>
      <c r="AE1513" s="29">
        <v>0.96077999999999997</v>
      </c>
      <c r="AF1513" s="33">
        <v>14.598000000000001</v>
      </c>
      <c r="AG1513" s="33">
        <v>14.733000000000001</v>
      </c>
      <c r="AH1513" s="33">
        <v>15.07</v>
      </c>
      <c r="AI1513" s="33">
        <v>18.963999999999999</v>
      </c>
      <c r="AJ1513" s="33">
        <v>17.361000000000001</v>
      </c>
      <c r="AK1513" s="34">
        <v>30</v>
      </c>
      <c r="AL1513" s="29">
        <v>0</v>
      </c>
      <c r="AM1513" s="29">
        <v>0.96077999999999997</v>
      </c>
      <c r="AN1513" s="50">
        <v>76990</v>
      </c>
      <c r="AO1513" s="30">
        <v>397.6</v>
      </c>
      <c r="AP1513" s="29">
        <v>0.11197</v>
      </c>
      <c r="AQ1513" s="29">
        <v>0.23375000000000001</v>
      </c>
      <c r="AR1513" s="29">
        <v>0</v>
      </c>
      <c r="AS1513" s="54">
        <v>30</v>
      </c>
      <c r="AT1513" s="29">
        <v>6.4519999999999994E-2</v>
      </c>
      <c r="AU1513" s="29">
        <v>0.41286</v>
      </c>
      <c r="AV1513" s="54">
        <v>26</v>
      </c>
      <c r="AW1513" s="29">
        <v>0.19355</v>
      </c>
    </row>
    <row r="1514" spans="1:49" x14ac:dyDescent="0.2">
      <c r="A1514" s="17" t="str">
        <f t="shared" si="32"/>
        <v>MIT-LCP</v>
      </c>
      <c r="B1514" s="17" t="str">
        <f>IF(AND(OR(NOT(IsForecastDateRestricted),AND(D1514&gt;=StartDate,D1514&lt;=EndDate)),OR(NOT(IsTargetDateRestricted),AND(F1514&gt;=FirstTargetDate,F1514&lt;=EndTargetDate)),
OR(AND(Is1Week,E1514="1 wk ahead inc death"),AND(Is2Week,E1514="2 wk ahead inc death"),AND(Is3Week,E1514="3 wk ahead inc death"),AND(Is4Week,E1514="4 wk ahead inc death")),
OR(NOT(IsActiveModelsOnly),_xlfn.XLOOKUP(C1514,'Model Analyzer'!B$4:B$100,'Model Analyzer'!C$4:C$100))),EvalData!C1514,"NA")</f>
        <v>MIT-LCP</v>
      </c>
      <c r="C1514" s="17" t="s">
        <v>55</v>
      </c>
      <c r="D1514" s="36" t="d">
        <v>2020-09-21</v>
      </c>
      <c r="E1514" s="17" t="s">
        <v>37</v>
      </c>
      <c r="F1514" s="36" t="d">
        <v>2020-10-10</v>
      </c>
      <c r="G1514" s="30">
        <v>-1675</v>
      </c>
      <c r="H1514" s="32">
        <v>-0.11600000000000001</v>
      </c>
      <c r="I1514" s="28">
        <v>-0.10962</v>
      </c>
      <c r="J1514" s="28">
        <v>-0.12311999999999999</v>
      </c>
      <c r="K1514" s="29">
        <v>0.75</v>
      </c>
      <c r="L1514" s="30">
        <v>22</v>
      </c>
      <c r="M1514" s="29">
        <v>0.43242999999999998</v>
      </c>
      <c r="N1514" s="30">
        <v>51</v>
      </c>
      <c r="O1514" s="30">
        <v>18.899999999999999</v>
      </c>
      <c r="P1514" s="30">
        <v>1147.3900000000001</v>
      </c>
      <c r="Q1514" s="30">
        <v>47.49</v>
      </c>
      <c r="R1514" s="38">
        <v>0.15026999999999999</v>
      </c>
      <c r="S1514" s="32">
        <v>-6.429E-2</v>
      </c>
      <c r="T1514" s="29">
        <v>0.77214000000000005</v>
      </c>
      <c r="U1514" s="29">
        <v>0.30229</v>
      </c>
      <c r="V1514" s="29">
        <v>0.56862999999999997</v>
      </c>
      <c r="W1514" s="29">
        <v>9.8040000000000002E-2</v>
      </c>
      <c r="X1514" s="30">
        <v>82.1</v>
      </c>
      <c r="Y1514" s="29">
        <v>0.67396999999999996</v>
      </c>
      <c r="Z1514" s="29">
        <v>0.29067999999999999</v>
      </c>
      <c r="AA1514" s="29">
        <v>0.61099999999999999</v>
      </c>
      <c r="AB1514" s="30">
        <v>6</v>
      </c>
      <c r="AC1514" s="29">
        <v>0.85294000000000003</v>
      </c>
    </row>
    <row r="1515" spans="1:49" x14ac:dyDescent="0.2">
      <c r="A1515" s="17" t="str">
        <f t="shared" si="32"/>
        <v>MOBS</v>
      </c>
      <c r="B1515" s="17" t="str">
        <f>IF(AND(OR(NOT(IsForecastDateRestricted),AND(D1515&gt;=StartDate,D1515&lt;=EndDate)),OR(NOT(IsTargetDateRestricted),AND(F1515&gt;=FirstTargetDate,F1515&lt;=EndTargetDate)),
OR(AND(Is1Week,E1515="1 wk ahead inc death"),AND(Is2Week,E1515="2 wk ahead inc death"),AND(Is3Week,E1515="3 wk ahead inc death"),AND(Is4Week,E1515="4 wk ahead inc death")),
OR(NOT(IsActiveModelsOnly),_xlfn.XLOOKUP(C1515,'Model Analyzer'!B$4:B$100,'Model Analyzer'!C$4:C$100))),EvalData!C1515,"NA")</f>
        <v>MOBS</v>
      </c>
      <c r="C1515" s="17" t="s">
        <v>24</v>
      </c>
      <c r="D1515" s="36" t="d">
        <v>2020-09-21</v>
      </c>
      <c r="E1515" s="17" t="s">
        <v>37</v>
      </c>
      <c r="F1515" s="36" t="d">
        <v>2020-10-10</v>
      </c>
      <c r="G1515" s="30">
        <v>-1364</v>
      </c>
      <c r="H1515" s="32">
        <v>-9.4E-2</v>
      </c>
      <c r="I1515" s="28">
        <v>-8.9270000000000002E-2</v>
      </c>
      <c r="J1515" s="28">
        <v>-9.8019999999999996E-2</v>
      </c>
      <c r="K1515" s="29">
        <v>0.9</v>
      </c>
      <c r="L1515" s="30">
        <v>19</v>
      </c>
      <c r="M1515" s="29">
        <v>0.51351000000000002</v>
      </c>
      <c r="N1515" s="30">
        <v>50</v>
      </c>
      <c r="O1515" s="30">
        <v>15.34</v>
      </c>
      <c r="P1515" s="30">
        <v>1897.54</v>
      </c>
      <c r="Q1515" s="30">
        <v>84.28</v>
      </c>
      <c r="R1515" s="38">
        <v>0.32196000000000002</v>
      </c>
      <c r="S1515" s="32">
        <v>-7.8850000000000003E-2</v>
      </c>
      <c r="T1515" s="29">
        <v>0.64842999999999995</v>
      </c>
      <c r="U1515" s="29">
        <v>-0.23044999999999999</v>
      </c>
      <c r="V1515" s="29">
        <v>0.32</v>
      </c>
      <c r="W1515" s="29">
        <v>0.24</v>
      </c>
      <c r="X1515" s="30">
        <v>150.76</v>
      </c>
      <c r="Y1515" s="29">
        <v>0.40595999999999999</v>
      </c>
      <c r="Z1515" s="29">
        <v>0.41521999999999998</v>
      </c>
      <c r="AA1515" s="29">
        <v>0.28000000000000003</v>
      </c>
      <c r="AB1515" s="30">
        <v>21</v>
      </c>
      <c r="AC1515" s="29">
        <v>0.41176000000000001</v>
      </c>
      <c r="AD1515" s="30">
        <v>50</v>
      </c>
      <c r="AE1515" s="29">
        <v>0.88</v>
      </c>
      <c r="AF1515" s="33">
        <v>3.2330000000000001</v>
      </c>
      <c r="AG1515" s="33">
        <v>5.9160000000000004</v>
      </c>
      <c r="AH1515" s="33">
        <v>9.625</v>
      </c>
      <c r="AI1515" s="33">
        <v>216.25899999999999</v>
      </c>
      <c r="AJ1515" s="33">
        <v>45.335999999999999</v>
      </c>
      <c r="AK1515" s="34">
        <v>289.2</v>
      </c>
      <c r="AL1515" s="29">
        <v>0.3</v>
      </c>
      <c r="AM1515" s="29">
        <v>0.48</v>
      </c>
      <c r="AN1515" s="50">
        <v>59097</v>
      </c>
      <c r="AO1515" s="30">
        <v>206.7</v>
      </c>
      <c r="AP1515" s="29">
        <v>0.20824000000000001</v>
      </c>
      <c r="AQ1515" s="29">
        <v>0.43475000000000003</v>
      </c>
      <c r="AR1515" s="29">
        <v>0.10299999999999999</v>
      </c>
      <c r="AS1515" s="54">
        <v>28</v>
      </c>
      <c r="AT1515" s="29">
        <v>0.12903000000000001</v>
      </c>
      <c r="AU1515" s="29">
        <v>0.59489999999999998</v>
      </c>
      <c r="AV1515" s="54">
        <v>19</v>
      </c>
      <c r="AW1515" s="29">
        <v>0.41935</v>
      </c>
    </row>
    <row r="1516" spans="1:49" x14ac:dyDescent="0.2">
      <c r="A1516" s="17" t="str">
        <f t="shared" si="32"/>
        <v>NotreDame-Mobility</v>
      </c>
      <c r="B1516" s="17" t="str">
        <f>IF(AND(OR(NOT(IsForecastDateRestricted),AND(D1516&gt;=StartDate,D1516&lt;=EndDate)),OR(NOT(IsTargetDateRestricted),AND(F1516&gt;=FirstTargetDate,F1516&lt;=EndTargetDate)),
OR(AND(Is1Week,E1516="1 wk ahead inc death"),AND(Is2Week,E1516="2 wk ahead inc death"),AND(Is3Week,E1516="3 wk ahead inc death"),AND(Is4Week,E1516="4 wk ahead inc death")),
OR(NOT(IsActiveModelsOnly),_xlfn.XLOOKUP(C1516,'Model Analyzer'!B$4:B$100,'Model Analyzer'!C$4:C$100))),EvalData!C1516,"NA")</f>
        <v>NotreDame-Mobility</v>
      </c>
      <c r="C1516" s="17" t="s">
        <v>25</v>
      </c>
      <c r="D1516" s="36" t="d">
        <v>2020-09-21</v>
      </c>
      <c r="E1516" s="17" t="s">
        <v>37</v>
      </c>
      <c r="F1516" s="36" t="d">
        <v>2020-10-10</v>
      </c>
      <c r="G1516" s="30">
        <v>-3022</v>
      </c>
      <c r="H1516" s="32">
        <v>-0.22</v>
      </c>
      <c r="I1516" s="28">
        <v>-0.19777</v>
      </c>
      <c r="J1516" s="28">
        <v>-0.24653</v>
      </c>
      <c r="K1516" s="29">
        <v>0.75</v>
      </c>
      <c r="L1516" s="30">
        <v>32</v>
      </c>
      <c r="M1516" s="29">
        <v>0.16216</v>
      </c>
      <c r="N1516" s="30">
        <v>51</v>
      </c>
      <c r="O1516" s="30">
        <v>58.04</v>
      </c>
      <c r="P1516" s="30">
        <v>2518.62</v>
      </c>
      <c r="Q1516" s="30">
        <v>99.02</v>
      </c>
      <c r="R1516" s="38">
        <v>0.30642999999999998</v>
      </c>
      <c r="S1516" s="32">
        <v>-0.28767999999999999</v>
      </c>
      <c r="T1516" s="29">
        <v>0.58970999999999996</v>
      </c>
      <c r="U1516" s="29">
        <v>-0.27514</v>
      </c>
      <c r="V1516" s="29">
        <v>0.35293999999999998</v>
      </c>
      <c r="W1516" s="29">
        <v>0.13725000000000001</v>
      </c>
      <c r="X1516" s="30">
        <v>200.94</v>
      </c>
      <c r="Y1516" s="29">
        <v>0.42171999999999998</v>
      </c>
      <c r="Z1516" s="29">
        <v>0.41697000000000001</v>
      </c>
      <c r="AA1516" s="29">
        <v>0.17199999999999999</v>
      </c>
      <c r="AB1516" s="30">
        <v>26</v>
      </c>
      <c r="AC1516" s="29">
        <v>0.26471</v>
      </c>
      <c r="AD1516" s="30">
        <v>51</v>
      </c>
      <c r="AE1516" s="29">
        <v>0.47059000000000001</v>
      </c>
      <c r="AF1516" s="33">
        <v>1.411</v>
      </c>
      <c r="AG1516" s="33">
        <v>1.5149999999999999</v>
      </c>
      <c r="AH1516" s="33">
        <v>1.8560000000000001</v>
      </c>
      <c r="AI1516" s="33">
        <v>3.65</v>
      </c>
      <c r="AJ1516" s="33">
        <v>2.52</v>
      </c>
      <c r="AK1516" s="34">
        <v>9</v>
      </c>
      <c r="AL1516" s="29">
        <v>5.8819999999999997E-2</v>
      </c>
      <c r="AM1516" s="29">
        <v>7.843E-2</v>
      </c>
      <c r="AN1516" s="50">
        <v>137011</v>
      </c>
      <c r="AO1516" s="30">
        <v>323.60000000000002</v>
      </c>
      <c r="AP1516" s="29">
        <v>0.63926000000000005</v>
      </c>
      <c r="AQ1516" s="29">
        <v>1</v>
      </c>
      <c r="AR1516" s="29">
        <v>0.35099999999999998</v>
      </c>
      <c r="AS1516" s="54">
        <v>14</v>
      </c>
      <c r="AT1516" s="29">
        <v>0.58065</v>
      </c>
      <c r="AU1516" s="29">
        <v>0.49536000000000002</v>
      </c>
      <c r="AV1516" s="54">
        <v>22</v>
      </c>
      <c r="AW1516" s="29">
        <v>0.32257999999999998</v>
      </c>
    </row>
    <row r="1517" spans="1:49" x14ac:dyDescent="0.2">
      <c r="A1517" s="17" t="str">
        <f t="shared" si="32"/>
        <v>Oliver Wyman</v>
      </c>
      <c r="B1517" s="17" t="str">
        <f>IF(AND(OR(NOT(IsForecastDateRestricted),AND(D1517&gt;=StartDate,D1517&lt;=EndDate)),OR(NOT(IsTargetDateRestricted),AND(F1517&gt;=FirstTargetDate,F1517&lt;=EndTargetDate)),
OR(AND(Is1Week,E1517="1 wk ahead inc death"),AND(Is2Week,E1517="2 wk ahead inc death"),AND(Is3Week,E1517="3 wk ahead inc death"),AND(Is4Week,E1517="4 wk ahead inc death")),
OR(NOT(IsActiveModelsOnly),_xlfn.XLOOKUP(C1517,'Model Analyzer'!B$4:B$100,'Model Analyzer'!C$4:C$100))),EvalData!C1517,"NA")</f>
        <v>Oliver Wyman</v>
      </c>
      <c r="C1517" s="17" t="s">
        <v>26</v>
      </c>
      <c r="D1517" s="36" t="d">
        <v>2020-09-21</v>
      </c>
      <c r="E1517" s="17" t="s">
        <v>37</v>
      </c>
      <c r="F1517" s="36" t="d">
        <v>2020-10-10</v>
      </c>
      <c r="G1517" s="30">
        <v>-58</v>
      </c>
      <c r="H1517" s="32">
        <v>-4.0000000000000001E-3</v>
      </c>
      <c r="I1517" s="28">
        <v>-3.8E-3</v>
      </c>
      <c r="J1517" s="28">
        <v>-3.81E-3</v>
      </c>
      <c r="K1517" s="29">
        <v>1</v>
      </c>
      <c r="L1517" s="30">
        <v>1</v>
      </c>
      <c r="M1517" s="29">
        <v>1</v>
      </c>
      <c r="N1517" s="30">
        <v>51</v>
      </c>
      <c r="O1517" s="30">
        <v>13.82</v>
      </c>
      <c r="P1517" s="30">
        <v>1521.08</v>
      </c>
      <c r="Q1517" s="30">
        <v>64.900000000000006</v>
      </c>
      <c r="R1517" s="38">
        <v>0.23604</v>
      </c>
      <c r="S1517" s="32">
        <v>2.6069999999999999E-2</v>
      </c>
      <c r="T1517" s="29">
        <v>0.58448</v>
      </c>
      <c r="U1517" s="29">
        <v>3.7280000000000001E-2</v>
      </c>
      <c r="V1517" s="29">
        <v>0.47059000000000001</v>
      </c>
      <c r="W1517" s="29">
        <v>9.8040000000000002E-2</v>
      </c>
      <c r="X1517" s="30">
        <v>103.33</v>
      </c>
      <c r="Y1517" s="29">
        <v>0.44885000000000003</v>
      </c>
      <c r="Z1517" s="29">
        <v>0.33994999999999997</v>
      </c>
      <c r="AA1517" s="29">
        <v>0.55100000000000005</v>
      </c>
      <c r="AB1517" s="30">
        <v>11</v>
      </c>
      <c r="AC1517" s="29">
        <v>0.70587999999999995</v>
      </c>
      <c r="AD1517" s="30">
        <v>51</v>
      </c>
      <c r="AE1517" s="29">
        <v>0.88234999999999997</v>
      </c>
      <c r="AF1517" s="33">
        <v>2.0609999999999999</v>
      </c>
      <c r="AG1517" s="33">
        <v>2.68</v>
      </c>
      <c r="AH1517" s="33">
        <v>3.9289999999999998</v>
      </c>
      <c r="AI1517" s="33">
        <v>10.52</v>
      </c>
      <c r="AJ1517" s="33">
        <v>6.82</v>
      </c>
      <c r="AK1517" s="34">
        <v>16.5</v>
      </c>
      <c r="AL1517" s="29">
        <v>0.23529</v>
      </c>
      <c r="AM1517" s="29">
        <v>0.15686</v>
      </c>
      <c r="AN1517" s="50">
        <v>25560</v>
      </c>
      <c r="AO1517" s="30">
        <v>318.7</v>
      </c>
      <c r="AP1517" s="29">
        <v>0.40273999999999999</v>
      </c>
      <c r="AQ1517" s="29">
        <v>0.84079999999999999</v>
      </c>
      <c r="AR1517" s="29">
        <v>0.51600000000000001</v>
      </c>
      <c r="AS1517" s="54">
        <v>5</v>
      </c>
      <c r="AT1517" s="29">
        <v>0.87097000000000002</v>
      </c>
      <c r="AU1517" s="29">
        <v>0.90344999999999998</v>
      </c>
      <c r="AV1517" s="54">
        <v>4</v>
      </c>
      <c r="AW1517" s="29">
        <v>0.90322999999999998</v>
      </c>
    </row>
    <row r="1518" spans="1:49" x14ac:dyDescent="0.2">
      <c r="A1518" s="17" t="str">
        <f t="shared" si="32"/>
        <v>PSI</v>
      </c>
      <c r="B1518" s="17" t="str">
        <f>IF(AND(OR(NOT(IsForecastDateRestricted),AND(D1518&gt;=StartDate,D1518&lt;=EndDate)),OR(NOT(IsTargetDateRestricted),AND(F1518&gt;=FirstTargetDate,F1518&lt;=EndTargetDate)),
OR(AND(Is1Week,E1518="1 wk ahead inc death"),AND(Is2Week,E1518="2 wk ahead inc death"),AND(Is3Week,E1518="3 wk ahead inc death"),AND(Is4Week,E1518="4 wk ahead inc death")),
OR(NOT(IsActiveModelsOnly),_xlfn.XLOOKUP(C1518,'Model Analyzer'!B$4:B$100,'Model Analyzer'!C$4:C$100))),EvalData!C1518,"NA")</f>
        <v>PSI</v>
      </c>
      <c r="C1518" s="17" t="s">
        <v>27</v>
      </c>
      <c r="D1518" s="36" t="d">
        <v>2020-09-21</v>
      </c>
      <c r="E1518" s="17" t="s">
        <v>37</v>
      </c>
      <c r="F1518" s="36" t="d">
        <v>2020-10-10</v>
      </c>
      <c r="G1518" s="30">
        <v>-2116</v>
      </c>
      <c r="H1518" s="32">
        <v>-0.14899999999999999</v>
      </c>
      <c r="I1518" s="28">
        <v>-0.13847999999999999</v>
      </c>
      <c r="J1518" s="28">
        <v>-0.16073999999999999</v>
      </c>
      <c r="K1518" s="29">
        <v>0.75</v>
      </c>
      <c r="L1518" s="30">
        <v>27</v>
      </c>
      <c r="M1518" s="29">
        <v>0.29730000000000001</v>
      </c>
      <c r="N1518" s="30">
        <v>51</v>
      </c>
      <c r="O1518" s="30">
        <v>63.98</v>
      </c>
      <c r="P1518" s="30">
        <v>1650.77</v>
      </c>
      <c r="Q1518" s="30">
        <v>77.900000000000006</v>
      </c>
      <c r="R1518" s="38">
        <v>0.31119000000000002</v>
      </c>
      <c r="S1518" s="32">
        <v>-0.18232000000000001</v>
      </c>
      <c r="T1518" s="29">
        <v>0.73887999999999998</v>
      </c>
      <c r="U1518" s="29">
        <v>-0.58335000000000004</v>
      </c>
      <c r="V1518" s="29">
        <v>0.45097999999999999</v>
      </c>
      <c r="W1518" s="29">
        <v>0.27450999999999998</v>
      </c>
      <c r="X1518" s="30">
        <v>131.38</v>
      </c>
      <c r="Y1518" s="29">
        <v>0.35082999999999998</v>
      </c>
      <c r="Z1518" s="29">
        <v>0.44729999999999998</v>
      </c>
      <c r="AA1518" s="29">
        <v>0.18099999999999999</v>
      </c>
      <c r="AB1518" s="30">
        <v>25</v>
      </c>
      <c r="AC1518" s="29">
        <v>0.29411999999999999</v>
      </c>
      <c r="AD1518" s="30">
        <v>51</v>
      </c>
      <c r="AE1518" s="29">
        <v>0.49020000000000002</v>
      </c>
      <c r="AF1518" s="33">
        <v>1.3320000000000001</v>
      </c>
      <c r="AG1518" s="33">
        <v>1.4830000000000001</v>
      </c>
      <c r="AH1518" s="33">
        <v>1.7729999999999999</v>
      </c>
      <c r="AI1518" s="33">
        <v>7.8380000000000001</v>
      </c>
      <c r="AJ1518" s="33">
        <v>4.5810000000000004</v>
      </c>
      <c r="AK1518" s="34">
        <v>21</v>
      </c>
      <c r="AL1518" s="29">
        <v>3.9219999999999998E-2</v>
      </c>
      <c r="AM1518" s="29">
        <v>9.8040000000000002E-2</v>
      </c>
      <c r="AN1518" s="50">
        <v>88934</v>
      </c>
      <c r="AO1518" s="30">
        <v>334.4</v>
      </c>
      <c r="AP1518" s="29">
        <v>0.59379999999999999</v>
      </c>
      <c r="AQ1518" s="29">
        <v>1</v>
      </c>
      <c r="AR1518" s="29">
        <v>0.372</v>
      </c>
      <c r="AS1518" s="54">
        <v>13</v>
      </c>
      <c r="AT1518" s="29">
        <v>0.6129</v>
      </c>
      <c r="AU1518" s="29">
        <v>0.51600000000000001</v>
      </c>
      <c r="AV1518" s="54">
        <v>21</v>
      </c>
      <c r="AW1518" s="29">
        <v>0.35483999999999999</v>
      </c>
    </row>
    <row r="1519" spans="1:49" x14ac:dyDescent="0.2">
      <c r="A1519" s="17" t="str">
        <f t="shared" si="32"/>
        <v>QJHong</v>
      </c>
      <c r="B1519" s="17" t="str">
        <f>IF(AND(OR(NOT(IsForecastDateRestricted),AND(D1519&gt;=StartDate,D1519&lt;=EndDate)),OR(NOT(IsTargetDateRestricted),AND(F1519&gt;=FirstTargetDate,F1519&lt;=EndTargetDate)),
OR(AND(Is1Week,E1519="1 wk ahead inc death"),AND(Is2Week,E1519="2 wk ahead inc death"),AND(Is3Week,E1519="3 wk ahead inc death"),AND(Is4Week,E1519="4 wk ahead inc death")),
OR(NOT(IsActiveModelsOnly),_xlfn.XLOOKUP(C1519,'Model Analyzer'!B$4:B$100,'Model Analyzer'!C$4:C$100))),EvalData!C1519,"NA")</f>
        <v>QJHong</v>
      </c>
      <c r="C1519" s="17" t="s">
        <v>28</v>
      </c>
      <c r="D1519" s="36" t="d">
        <v>2020-09-21</v>
      </c>
      <c r="E1519" s="17" t="s">
        <v>37</v>
      </c>
      <c r="F1519" s="36" t="d">
        <v>2020-10-10</v>
      </c>
      <c r="G1519" s="30">
        <v>-2015</v>
      </c>
      <c r="H1519" s="32">
        <v>-0.14099999999999999</v>
      </c>
      <c r="I1519" s="28">
        <v>-0.13186999999999999</v>
      </c>
      <c r="J1519" s="28">
        <v>-0.15190000000000001</v>
      </c>
      <c r="K1519" s="29">
        <v>0.75</v>
      </c>
      <c r="L1519" s="30">
        <v>25</v>
      </c>
      <c r="M1519" s="29">
        <v>0.35135</v>
      </c>
      <c r="O1519" s="30"/>
      <c r="P1519" s="30"/>
      <c r="Q1519" s="30"/>
      <c r="R1519" s="38"/>
    </row>
    <row r="1520" spans="1:49" x14ac:dyDescent="0.2">
      <c r="A1520" s="17" t="str">
        <f t="shared" si="32"/>
        <v>RPI-UW</v>
      </c>
      <c r="B1520" s="17" t="str">
        <f>IF(AND(OR(NOT(IsForecastDateRestricted),AND(D1520&gt;=StartDate,D1520&lt;=EndDate)),OR(NOT(IsTargetDateRestricted),AND(F1520&gt;=FirstTargetDate,F1520&lt;=EndTargetDate)),
OR(AND(Is1Week,E1520="1 wk ahead inc death"),AND(Is2Week,E1520="2 wk ahead inc death"),AND(Is3Week,E1520="3 wk ahead inc death"),AND(Is4Week,E1520="4 wk ahead inc death")),
OR(NOT(IsActiveModelsOnly),_xlfn.XLOOKUP(C1520,'Model Analyzer'!B$4:B$100,'Model Analyzer'!C$4:C$100))),EvalData!C1520,"NA")</f>
        <v>RPI-UW</v>
      </c>
      <c r="C1520" s="17" t="s">
        <v>49</v>
      </c>
      <c r="D1520" s="36" t="d">
        <v>2020-09-21</v>
      </c>
      <c r="E1520" s="17" t="s">
        <v>37</v>
      </c>
      <c r="F1520" s="36" t="d">
        <v>2020-10-10</v>
      </c>
      <c r="G1520" s="30">
        <v>-482</v>
      </c>
      <c r="H1520" s="32">
        <v>-3.2000000000000001E-2</v>
      </c>
      <c r="I1520" s="28">
        <v>-3.1539999999999999E-2</v>
      </c>
      <c r="J1520" s="28">
        <v>-3.2570000000000002E-2</v>
      </c>
      <c r="K1520" s="29">
        <v>1</v>
      </c>
      <c r="L1520" s="30">
        <v>10</v>
      </c>
      <c r="M1520" s="29">
        <v>0.75675999999999999</v>
      </c>
      <c r="N1520" s="30">
        <v>31</v>
      </c>
      <c r="O1520" s="30">
        <v>7.14</v>
      </c>
      <c r="P1520" s="30">
        <v>1439.94</v>
      </c>
      <c r="Q1520" s="30">
        <v>117.16</v>
      </c>
      <c r="R1520" s="38">
        <v>0.23308999999999999</v>
      </c>
      <c r="S1520" s="32">
        <v>-0.11802</v>
      </c>
      <c r="T1520" s="29">
        <v>0.51400000000000001</v>
      </c>
      <c r="U1520" s="29">
        <v>-0.32650000000000001</v>
      </c>
      <c r="V1520" s="29">
        <v>0.54839000000000004</v>
      </c>
      <c r="W1520" s="29">
        <v>0.12903000000000001</v>
      </c>
      <c r="X1520" s="30">
        <v>173.78</v>
      </c>
      <c r="Y1520" s="29">
        <v>0.27776000000000001</v>
      </c>
      <c r="Z1520" s="29">
        <v>0.32118999999999998</v>
      </c>
      <c r="AA1520" s="29">
        <v>0.26100000000000001</v>
      </c>
      <c r="AB1520" s="30">
        <v>23</v>
      </c>
      <c r="AC1520" s="29">
        <v>0.35293999999999998</v>
      </c>
      <c r="AD1520" s="30">
        <v>31</v>
      </c>
      <c r="AE1520" s="29">
        <v>0.80645</v>
      </c>
      <c r="AF1520" s="33">
        <v>2.3570000000000002</v>
      </c>
      <c r="AG1520" s="33">
        <v>3.14</v>
      </c>
      <c r="AH1520" s="33">
        <v>4.1950000000000003</v>
      </c>
      <c r="AI1520" s="33">
        <v>61.694000000000003</v>
      </c>
      <c r="AJ1520" s="33">
        <v>7.5549999999999997</v>
      </c>
      <c r="AK1520" s="34">
        <v>128</v>
      </c>
      <c r="AL1520" s="29">
        <v>0.16128999999999999</v>
      </c>
      <c r="AM1520" s="29">
        <v>0.16128999999999999</v>
      </c>
      <c r="AN1520" s="50">
        <v>37794</v>
      </c>
      <c r="AO1520" s="30">
        <v>92.8</v>
      </c>
      <c r="AP1520" s="29">
        <v>0.34481000000000001</v>
      </c>
      <c r="AQ1520" s="29">
        <v>0.71986000000000006</v>
      </c>
      <c r="AR1520" s="29">
        <v>0.31</v>
      </c>
      <c r="AS1520" s="54">
        <v>17</v>
      </c>
      <c r="AT1520" s="29">
        <v>0.48387000000000002</v>
      </c>
      <c r="AU1520" s="29">
        <v>0.46828999999999998</v>
      </c>
      <c r="AV1520" s="54">
        <v>24</v>
      </c>
      <c r="AW1520" s="29">
        <v>0.25806000000000001</v>
      </c>
    </row>
    <row r="1521" spans="1:49" x14ac:dyDescent="0.2">
      <c r="A1521" s="17" t="str">
        <f t="shared" si="32"/>
        <v>STH</v>
      </c>
      <c r="B1521" s="17" t="str">
        <f>IF(AND(OR(NOT(IsForecastDateRestricted),AND(D1521&gt;=StartDate,D1521&lt;=EndDate)),OR(NOT(IsTargetDateRestricted),AND(F1521&gt;=FirstTargetDate,F1521&lt;=EndTargetDate)),
OR(AND(Is1Week,E1521="1 wk ahead inc death"),AND(Is2Week,E1521="2 wk ahead inc death"),AND(Is3Week,E1521="3 wk ahead inc death"),AND(Is4Week,E1521="4 wk ahead inc death")),
OR(NOT(IsActiveModelsOnly),_xlfn.XLOOKUP(C1521,'Model Analyzer'!B$4:B$100,'Model Analyzer'!C$4:C$100))),EvalData!C1521,"NA")</f>
        <v>STH</v>
      </c>
      <c r="C1521" s="17" t="s">
        <v>42</v>
      </c>
      <c r="D1521" s="36" t="d">
        <v>2020-09-21</v>
      </c>
      <c r="E1521" s="17" t="s">
        <v>37</v>
      </c>
      <c r="F1521" s="36" t="d">
        <v>2020-10-10</v>
      </c>
      <c r="G1521" s="30">
        <v>-694</v>
      </c>
      <c r="H1521" s="32">
        <v>-4.5999999999999999E-2</v>
      </c>
      <c r="I1521" s="28">
        <v>-4.5420000000000002E-2</v>
      </c>
      <c r="J1521" s="28">
        <v>-4.7579999999999997E-2</v>
      </c>
      <c r="K1521" s="29">
        <v>1</v>
      </c>
      <c r="L1521" s="30">
        <v>14</v>
      </c>
      <c r="M1521" s="29">
        <v>0.64864999999999995</v>
      </c>
      <c r="O1521" s="30"/>
      <c r="P1521" s="30"/>
      <c r="Q1521" s="30"/>
      <c r="R1521" s="38"/>
    </row>
    <row r="1522" spans="1:49" x14ac:dyDescent="0.2">
      <c r="A1522" s="17" t="str">
        <f t="shared" si="32"/>
        <v>UA</v>
      </c>
      <c r="B1522" s="17" t="str">
        <f>IF(AND(OR(NOT(IsForecastDateRestricted),AND(D1522&gt;=StartDate,D1522&lt;=EndDate)),OR(NOT(IsTargetDateRestricted),AND(F1522&gt;=FirstTargetDate,F1522&lt;=EndTargetDate)),
OR(AND(Is1Week,E1522="1 wk ahead inc death"),AND(Is2Week,E1522="2 wk ahead inc death"),AND(Is3Week,E1522="3 wk ahead inc death"),AND(Is4Week,E1522="4 wk ahead inc death")),
OR(NOT(IsActiveModelsOnly),_xlfn.XLOOKUP(C1522,'Model Analyzer'!B$4:B$100,'Model Analyzer'!C$4:C$100))),EvalData!C1522,"NA")</f>
        <v>UA</v>
      </c>
      <c r="C1522" s="17" t="s">
        <v>29</v>
      </c>
      <c r="D1522" s="36" t="d">
        <v>2020-09-21</v>
      </c>
      <c r="E1522" s="17" t="s">
        <v>37</v>
      </c>
      <c r="F1522" s="36" t="d">
        <v>2020-10-10</v>
      </c>
      <c r="G1522" s="30">
        <v>2382</v>
      </c>
      <c r="H1522" s="32">
        <v>0.14499999999999999</v>
      </c>
      <c r="I1522" s="28">
        <v>0.15589</v>
      </c>
      <c r="J1522" s="28">
        <v>0.15589</v>
      </c>
      <c r="K1522" s="29">
        <v>0.75</v>
      </c>
      <c r="L1522" s="30">
        <v>26</v>
      </c>
      <c r="M1522" s="29">
        <v>0.32432</v>
      </c>
      <c r="N1522" s="30">
        <v>51</v>
      </c>
      <c r="O1522" s="30">
        <v>23.85</v>
      </c>
      <c r="P1522" s="30">
        <v>2759.5</v>
      </c>
      <c r="Q1522" s="30">
        <v>82.41</v>
      </c>
      <c r="R1522" s="38">
        <v>0.26139000000000001</v>
      </c>
      <c r="S1522" s="32">
        <v>0.14985000000000001</v>
      </c>
      <c r="T1522" s="29">
        <v>1.01128</v>
      </c>
      <c r="U1522" s="29">
        <v>0.75946999999999998</v>
      </c>
      <c r="V1522" s="29">
        <v>0.41176000000000001</v>
      </c>
      <c r="W1522" s="29">
        <v>0.13725000000000001</v>
      </c>
      <c r="X1522" s="30">
        <v>120.82</v>
      </c>
      <c r="Y1522" s="29">
        <v>0.97270000000000001</v>
      </c>
      <c r="Z1522" s="29">
        <v>0.39594000000000001</v>
      </c>
      <c r="AA1522" s="29">
        <v>0.28499999999999998</v>
      </c>
      <c r="AB1522" s="30">
        <v>20</v>
      </c>
      <c r="AC1522" s="29">
        <v>0.44118000000000002</v>
      </c>
      <c r="AD1522" s="30">
        <v>51</v>
      </c>
      <c r="AE1522" s="29">
        <v>0.88234999999999997</v>
      </c>
      <c r="AF1522" s="33">
        <v>3.0830000000000002</v>
      </c>
      <c r="AG1522" s="33">
        <v>3.2869999999999999</v>
      </c>
      <c r="AH1522" s="33">
        <v>3.7690000000000001</v>
      </c>
      <c r="AI1522" s="33">
        <v>5.3780000000000001</v>
      </c>
      <c r="AJ1522" s="33">
        <v>5.2060000000000004</v>
      </c>
      <c r="AK1522" s="34">
        <v>7.6</v>
      </c>
      <c r="AL1522" s="29">
        <v>0.17646999999999999</v>
      </c>
      <c r="AM1522" s="29">
        <v>9.8040000000000002E-2</v>
      </c>
      <c r="AN1522" s="50">
        <v>27447</v>
      </c>
      <c r="AO1522" s="30">
        <v>648.4</v>
      </c>
      <c r="AP1522" s="29">
        <v>0.38485999999999998</v>
      </c>
      <c r="AQ1522" s="29">
        <v>0.80347000000000002</v>
      </c>
      <c r="AR1522" s="29">
        <v>0.64</v>
      </c>
      <c r="AS1522" s="54">
        <v>3</v>
      </c>
      <c r="AT1522" s="29">
        <v>0.93547999999999998</v>
      </c>
      <c r="AU1522" s="29">
        <v>0.89017000000000002</v>
      </c>
      <c r="AV1522" s="54">
        <v>5</v>
      </c>
      <c r="AW1522" s="29">
        <v>0.87097000000000002</v>
      </c>
    </row>
    <row r="1523" spans="1:49" x14ac:dyDescent="0.2">
      <c r="A1523" s="17" t="str">
        <f t="shared" si="32"/>
        <v>UCLA</v>
      </c>
      <c r="B1523" s="17" t="str">
        <f>IF(AND(OR(NOT(IsForecastDateRestricted),AND(D1523&gt;=StartDate,D1523&lt;=EndDate)),OR(NOT(IsTargetDateRestricted),AND(F1523&gt;=FirstTargetDate,F1523&lt;=EndTargetDate)),
OR(AND(Is1Week,E1523="1 wk ahead inc death"),AND(Is2Week,E1523="2 wk ahead inc death"),AND(Is3Week,E1523="3 wk ahead inc death"),AND(Is4Week,E1523="4 wk ahead inc death")),
OR(NOT(IsActiveModelsOnly),_xlfn.XLOOKUP(C1523,'Model Analyzer'!B$4:B$100,'Model Analyzer'!C$4:C$100))),EvalData!C1523,"NA")</f>
        <v>UCLA</v>
      </c>
      <c r="C1523" s="17" t="s">
        <v>30</v>
      </c>
      <c r="D1523" s="36" t="d">
        <v>2020-09-21</v>
      </c>
      <c r="E1523" s="17" t="s">
        <v>37</v>
      </c>
      <c r="F1523" s="36" t="d">
        <v>2020-10-10</v>
      </c>
      <c r="G1523" s="30">
        <v>-1035</v>
      </c>
      <c r="H1523" s="32">
        <v>-7.0000000000000007E-2</v>
      </c>
      <c r="I1523" s="28">
        <v>-6.7739999999999995E-2</v>
      </c>
      <c r="J1523" s="28">
        <v>-7.2660000000000002E-2</v>
      </c>
      <c r="K1523" s="29">
        <v>0.9</v>
      </c>
      <c r="L1523" s="30">
        <v>18</v>
      </c>
      <c r="M1523" s="29">
        <v>0.54054000000000002</v>
      </c>
      <c r="N1523" s="30">
        <v>51</v>
      </c>
      <c r="O1523" s="30">
        <v>26.86</v>
      </c>
      <c r="P1523" s="30">
        <v>1552.46</v>
      </c>
      <c r="Q1523" s="30">
        <v>69.92</v>
      </c>
      <c r="R1523" s="38">
        <v>0.27811000000000002</v>
      </c>
      <c r="S1523" s="32">
        <v>-0.10098</v>
      </c>
      <c r="T1523" s="29">
        <v>1.10429</v>
      </c>
      <c r="U1523" s="29">
        <v>-0.81213000000000002</v>
      </c>
      <c r="V1523" s="29">
        <v>0.43136999999999998</v>
      </c>
      <c r="W1523" s="29">
        <v>0.17646999999999999</v>
      </c>
      <c r="X1523" s="30">
        <v>105.14</v>
      </c>
      <c r="Y1523" s="29">
        <v>0.35629</v>
      </c>
      <c r="Z1523" s="29">
        <v>0.40360000000000001</v>
      </c>
      <c r="AA1523" s="29">
        <v>0.32500000000000001</v>
      </c>
      <c r="AB1523" s="30">
        <v>19</v>
      </c>
      <c r="AC1523" s="29">
        <v>0.47059000000000001</v>
      </c>
      <c r="AD1523" s="30">
        <v>51</v>
      </c>
      <c r="AE1523" s="29">
        <v>0.23529</v>
      </c>
      <c r="AF1523" s="33">
        <v>1.111</v>
      </c>
      <c r="AG1523" s="33">
        <v>1.161</v>
      </c>
      <c r="AH1523" s="33">
        <v>1.194</v>
      </c>
      <c r="AI1523" s="33">
        <v>2.4670000000000001</v>
      </c>
      <c r="AJ1523" s="33">
        <v>1.3129999999999999</v>
      </c>
      <c r="AK1523" s="34">
        <v>1.6359999999999999</v>
      </c>
      <c r="AL1523" s="29">
        <v>0</v>
      </c>
      <c r="AM1523" s="29">
        <v>1.9609999999999999E-2</v>
      </c>
      <c r="AN1523" s="50">
        <v>103260</v>
      </c>
      <c r="AO1523" s="30">
        <v>560.29999999999995</v>
      </c>
      <c r="AP1523" s="29">
        <v>0.83411999999999997</v>
      </c>
      <c r="AQ1523" s="29">
        <v>1</v>
      </c>
      <c r="AR1523" s="29">
        <v>0.22700000000000001</v>
      </c>
      <c r="AS1523" s="54">
        <v>21</v>
      </c>
      <c r="AT1523" s="29">
        <v>0.35483999999999999</v>
      </c>
      <c r="AU1523" s="29">
        <v>0.24768000000000001</v>
      </c>
      <c r="AV1523" s="54">
        <v>28</v>
      </c>
      <c r="AW1523" s="29">
        <v>0.12903000000000001</v>
      </c>
    </row>
    <row r="1524" spans="1:49" x14ac:dyDescent="0.2">
      <c r="A1524" s="17" t="str">
        <f t="shared" si="32"/>
        <v>UCM</v>
      </c>
      <c r="B1524" s="17" t="str">
        <f>IF(AND(OR(NOT(IsForecastDateRestricted),AND(D1524&gt;=StartDate,D1524&lt;=EndDate)),OR(NOT(IsTargetDateRestricted),AND(F1524&gt;=FirstTargetDate,F1524&lt;=EndTargetDate)),
OR(AND(Is1Week,E1524="1 wk ahead inc death"),AND(Is2Week,E1524="2 wk ahead inc death"),AND(Is3Week,E1524="3 wk ahead inc death"),AND(Is4Week,E1524="4 wk ahead inc death")),
OR(NOT(IsActiveModelsOnly),_xlfn.XLOOKUP(C1524,'Model Analyzer'!B$4:B$100,'Model Analyzer'!C$4:C$100))),EvalData!C1524,"NA")</f>
        <v>UCM</v>
      </c>
      <c r="C1524" s="17" t="s">
        <v>48</v>
      </c>
      <c r="D1524" s="36" t="d">
        <v>2020-09-21</v>
      </c>
      <c r="E1524" s="17" t="s">
        <v>37</v>
      </c>
      <c r="F1524" s="36" t="d">
        <v>2020-10-10</v>
      </c>
      <c r="G1524" s="30">
        <v>-3553</v>
      </c>
      <c r="H1524" s="32">
        <v>-0.26500000000000001</v>
      </c>
      <c r="I1524" s="28">
        <v>-0.23252999999999999</v>
      </c>
      <c r="J1524" s="28">
        <v>-0.30298000000000003</v>
      </c>
      <c r="K1524" s="29">
        <v>0</v>
      </c>
      <c r="L1524" s="30">
        <v>33</v>
      </c>
      <c r="M1524" s="29">
        <v>0.13514000000000001</v>
      </c>
      <c r="O1524" s="30"/>
      <c r="P1524" s="30"/>
      <c r="Q1524" s="30"/>
      <c r="R1524" s="38"/>
    </row>
    <row r="1525" spans="1:49" x14ac:dyDescent="0.2">
      <c r="A1525" s="17" t="str">
        <f t="shared" si="32"/>
        <v>UCSD-NEU</v>
      </c>
      <c r="B1525" s="17" t="str">
        <f>IF(AND(OR(NOT(IsForecastDateRestricted),AND(D1525&gt;=StartDate,D1525&lt;=EndDate)),OR(NOT(IsTargetDateRestricted),AND(F1525&gt;=FirstTargetDate,F1525&lt;=EndTargetDate)),
OR(AND(Is1Week,E1525="1 wk ahead inc death"),AND(Is2Week,E1525="2 wk ahead inc death"),AND(Is3Week,E1525="3 wk ahead inc death"),AND(Is4Week,E1525="4 wk ahead inc death")),
OR(NOT(IsActiveModelsOnly),_xlfn.XLOOKUP(C1525,'Model Analyzer'!B$4:B$100,'Model Analyzer'!C$4:C$100))),EvalData!C1525,"NA")</f>
        <v>UCSD-NEU</v>
      </c>
      <c r="C1525" s="17" t="s">
        <v>54</v>
      </c>
      <c r="D1525" s="36" t="d">
        <v>2020-09-21</v>
      </c>
      <c r="E1525" s="17" t="s">
        <v>37</v>
      </c>
      <c r="F1525" s="36" t="d">
        <v>2020-10-10</v>
      </c>
      <c r="G1525" s="30">
        <v>-366</v>
      </c>
      <c r="H1525" s="32">
        <v>-2.4E-2</v>
      </c>
      <c r="I1525" s="28">
        <v>-2.3949999999999999E-2</v>
      </c>
      <c r="J1525" s="28">
        <v>-2.4539999999999999E-2</v>
      </c>
      <c r="K1525" s="29">
        <v>1</v>
      </c>
      <c r="L1525" s="30">
        <v>7</v>
      </c>
      <c r="M1525" s="29">
        <v>0.83784000000000003</v>
      </c>
      <c r="N1525" s="30">
        <v>50</v>
      </c>
      <c r="O1525" s="30">
        <v>26.77</v>
      </c>
      <c r="P1525" s="30">
        <v>3161.58</v>
      </c>
      <c r="Q1525" s="30">
        <v>92.38</v>
      </c>
      <c r="R1525" s="38">
        <v>0.34760999999999997</v>
      </c>
      <c r="S1525" s="32">
        <v>2.332E-2</v>
      </c>
      <c r="T1525" s="29">
        <v>1.18249</v>
      </c>
      <c r="U1525" s="29">
        <v>0.61729000000000001</v>
      </c>
      <c r="V1525" s="29">
        <v>0.3</v>
      </c>
      <c r="W1525" s="29">
        <v>0.28000000000000003</v>
      </c>
      <c r="X1525" s="30">
        <v>157.88999999999999</v>
      </c>
      <c r="Y1525" s="29">
        <v>1.0705499999999999</v>
      </c>
      <c r="Z1525" s="29">
        <v>0.46426000000000001</v>
      </c>
      <c r="AA1525" s="29">
        <v>0.156</v>
      </c>
      <c r="AB1525" s="30">
        <v>27</v>
      </c>
      <c r="AC1525" s="29">
        <v>0.23529</v>
      </c>
      <c r="AD1525" s="30">
        <v>50</v>
      </c>
      <c r="AE1525" s="29">
        <v>0.88</v>
      </c>
      <c r="AF1525" s="33">
        <v>1.8580000000000001</v>
      </c>
      <c r="AG1525" s="33">
        <v>2.9409999999999998</v>
      </c>
      <c r="AH1525" s="33">
        <v>347</v>
      </c>
      <c r="AI1525" s="33">
        <v>265.73099999999999</v>
      </c>
      <c r="AJ1525" s="33">
        <v>460.5</v>
      </c>
      <c r="AK1525" s="34">
        <v>536</v>
      </c>
      <c r="AL1525" s="29">
        <v>0.02</v>
      </c>
      <c r="AM1525" s="29">
        <v>0.62</v>
      </c>
      <c r="AN1525" s="50">
        <v>54533</v>
      </c>
      <c r="AO1525" s="30">
        <v>549.70000000000005</v>
      </c>
      <c r="AP1525" s="29">
        <v>0.22575000000000001</v>
      </c>
      <c r="AQ1525" s="29">
        <v>0.4713</v>
      </c>
      <c r="AR1525" s="29">
        <v>0.248</v>
      </c>
      <c r="AS1525" s="54">
        <v>19</v>
      </c>
      <c r="AT1525" s="29">
        <v>0.41935</v>
      </c>
      <c r="AU1525" s="29">
        <v>0.63410999999999995</v>
      </c>
      <c r="AV1525" s="54">
        <v>17</v>
      </c>
      <c r="AW1525" s="29">
        <v>0.48387000000000002</v>
      </c>
    </row>
    <row r="1526" spans="1:49" x14ac:dyDescent="0.2">
      <c r="A1526" s="17" t="str">
        <f t="shared" si="32"/>
        <v>UGA-CEID</v>
      </c>
      <c r="B1526" s="17" t="str">
        <f>IF(AND(OR(NOT(IsForecastDateRestricted),AND(D1526&gt;=StartDate,D1526&lt;=EndDate)),OR(NOT(IsTargetDateRestricted),AND(F1526&gt;=FirstTargetDate,F1526&lt;=EndTargetDate)),
OR(AND(Is1Week,E1526="1 wk ahead inc death"),AND(Is2Week,E1526="2 wk ahead inc death"),AND(Is3Week,E1526="3 wk ahead inc death"),AND(Is4Week,E1526="4 wk ahead inc death")),
OR(NOT(IsActiveModelsOnly),_xlfn.XLOOKUP(C1526,'Model Analyzer'!B$4:B$100,'Model Analyzer'!C$4:C$100))),EvalData!C1526,"NA")</f>
        <v>UGA-CEID</v>
      </c>
      <c r="C1526" s="17" t="s">
        <v>50</v>
      </c>
      <c r="D1526" s="36" t="d">
        <v>2020-09-21</v>
      </c>
      <c r="E1526" s="17" t="s">
        <v>37</v>
      </c>
      <c r="F1526" s="36" t="d">
        <v>2020-10-10</v>
      </c>
      <c r="G1526" s="30">
        <v>1834</v>
      </c>
      <c r="H1526" s="32">
        <v>0.113</v>
      </c>
      <c r="I1526" s="28">
        <v>0.12003</v>
      </c>
      <c r="J1526" s="28">
        <v>0.12003</v>
      </c>
      <c r="K1526" s="29">
        <v>0.75</v>
      </c>
      <c r="L1526" s="30">
        <v>21</v>
      </c>
      <c r="M1526" s="29">
        <v>0.45945999999999998</v>
      </c>
      <c r="N1526" s="30">
        <v>51</v>
      </c>
      <c r="O1526" s="30">
        <v>19.36</v>
      </c>
      <c r="P1526" s="30">
        <v>2164.79</v>
      </c>
      <c r="Q1526" s="30">
        <v>85.18</v>
      </c>
      <c r="R1526" s="38">
        <v>0.27934999999999999</v>
      </c>
      <c r="S1526" s="32">
        <v>4.1669999999999999E-2</v>
      </c>
      <c r="T1526" s="29">
        <v>0.76819999999999999</v>
      </c>
      <c r="U1526" s="29">
        <v>-0.26927000000000001</v>
      </c>
      <c r="V1526" s="29">
        <v>0.37254999999999999</v>
      </c>
      <c r="W1526" s="29">
        <v>0.17646999999999999</v>
      </c>
      <c r="X1526" s="30">
        <v>137.4</v>
      </c>
      <c r="Y1526" s="29">
        <v>0.41605999999999999</v>
      </c>
      <c r="Z1526" s="29">
        <v>0.39768999999999999</v>
      </c>
      <c r="AA1526" s="29">
        <v>0.379</v>
      </c>
      <c r="AB1526" s="30">
        <v>16</v>
      </c>
      <c r="AC1526" s="29">
        <v>0.55881999999999998</v>
      </c>
      <c r="AD1526" s="30">
        <v>51</v>
      </c>
      <c r="AE1526" s="29">
        <v>0.94118000000000002</v>
      </c>
      <c r="AF1526" s="33">
        <v>2.8679999999999999</v>
      </c>
      <c r="AG1526" s="33">
        <v>4.2300000000000004</v>
      </c>
      <c r="AH1526" s="33">
        <v>15.821999999999999</v>
      </c>
      <c r="AI1526" s="33">
        <v>239.07599999999999</v>
      </c>
      <c r="AJ1526" s="33">
        <v>107.125</v>
      </c>
      <c r="AK1526" s="34">
        <v>642</v>
      </c>
      <c r="AL1526" s="29">
        <v>0.11765</v>
      </c>
      <c r="AM1526" s="29">
        <v>0.58823999999999999</v>
      </c>
      <c r="AN1526" s="50">
        <v>29071</v>
      </c>
      <c r="AO1526" s="30">
        <v>136.4</v>
      </c>
      <c r="AP1526" s="29">
        <v>0.21174999999999999</v>
      </c>
      <c r="AQ1526" s="29">
        <v>0.44206000000000001</v>
      </c>
      <c r="AR1526" s="29">
        <v>0.248</v>
      </c>
      <c r="AS1526" s="54">
        <v>19</v>
      </c>
      <c r="AT1526" s="29">
        <v>0.41935</v>
      </c>
      <c r="AU1526" s="29">
        <v>0.67942000000000002</v>
      </c>
      <c r="AV1526" s="54">
        <v>15</v>
      </c>
      <c r="AW1526" s="29">
        <v>0.54839000000000004</v>
      </c>
    </row>
    <row r="1527" spans="1:49" x14ac:dyDescent="0.2">
      <c r="A1527" s="17" t="str">
        <f t="shared" si="32"/>
        <v>UM</v>
      </c>
      <c r="B1527" s="17" t="str">
        <f>IF(AND(OR(NOT(IsForecastDateRestricted),AND(D1527&gt;=StartDate,D1527&lt;=EndDate)),OR(NOT(IsTargetDateRestricted),AND(F1527&gt;=FirstTargetDate,F1527&lt;=EndTargetDate)),
OR(AND(Is1Week,E1527="1 wk ahead inc death"),AND(Is2Week,E1527="2 wk ahead inc death"),AND(Is3Week,E1527="3 wk ahead inc death"),AND(Is4Week,E1527="4 wk ahead inc death")),
OR(NOT(IsActiveModelsOnly),_xlfn.XLOOKUP(C1527,'Model Analyzer'!B$4:B$100,'Model Analyzer'!C$4:C$100))),EvalData!C1527,"NA")</f>
        <v>UM</v>
      </c>
      <c r="C1527" s="17" t="s">
        <v>31</v>
      </c>
      <c r="D1527" s="36" t="d">
        <v>2020-09-21</v>
      </c>
      <c r="E1527" s="17" t="s">
        <v>37</v>
      </c>
      <c r="F1527" s="36" t="d">
        <v>2020-10-10</v>
      </c>
      <c r="G1527" s="30">
        <v>7567</v>
      </c>
      <c r="H1527" s="32">
        <v>0.40200000000000002</v>
      </c>
      <c r="I1527" s="28">
        <v>0.49521999999999999</v>
      </c>
      <c r="J1527" s="28">
        <v>0.49521999999999999</v>
      </c>
      <c r="K1527" s="29">
        <v>0</v>
      </c>
      <c r="L1527" s="30">
        <v>37</v>
      </c>
      <c r="M1527" s="29">
        <v>2.7029999999999998E-2</v>
      </c>
      <c r="N1527" s="30">
        <v>50</v>
      </c>
      <c r="O1527" s="30">
        <v>39.35</v>
      </c>
      <c r="P1527" s="30">
        <v>47771.82</v>
      </c>
      <c r="Q1527" s="30">
        <v>199.36</v>
      </c>
      <c r="R1527" s="38">
        <v>0.39191999999999999</v>
      </c>
      <c r="S1527" s="32">
        <v>0.20166000000000001</v>
      </c>
      <c r="T1527" s="29">
        <v>1.46767</v>
      </c>
      <c r="U1527" s="29">
        <v>0.85433000000000003</v>
      </c>
      <c r="V1527" s="29">
        <v>0.28000000000000003</v>
      </c>
      <c r="W1527" s="29">
        <v>0.32</v>
      </c>
      <c r="X1527" s="30">
        <v>472.98</v>
      </c>
      <c r="Y1527" s="29">
        <v>1.3025500000000001</v>
      </c>
      <c r="Z1527" s="29">
        <v>0.56493000000000004</v>
      </c>
      <c r="AA1527" s="29">
        <v>3.5000000000000003E-2</v>
      </c>
      <c r="AB1527" s="30">
        <v>33</v>
      </c>
      <c r="AC1527" s="29">
        <v>5.8819999999999997E-2</v>
      </c>
      <c r="AD1527" s="30">
        <v>50</v>
      </c>
      <c r="AE1527" s="29">
        <v>0.52</v>
      </c>
      <c r="AF1527" s="33">
        <v>1.1339999999999999</v>
      </c>
      <c r="AG1527" s="33">
        <v>1.306</v>
      </c>
      <c r="AH1527" s="33">
        <v>1.5920000000000001</v>
      </c>
      <c r="AI1527" s="33">
        <v>4.5</v>
      </c>
      <c r="AJ1527" s="33">
        <v>6.4550000000000001</v>
      </c>
      <c r="AK1527" s="34">
        <v>9.8030000000000008</v>
      </c>
      <c r="AL1527" s="29">
        <v>0.22</v>
      </c>
      <c r="AM1527" s="29">
        <v>0.08</v>
      </c>
      <c r="AN1527" s="50">
        <v>149944</v>
      </c>
      <c r="AO1527" s="30">
        <v>856.6</v>
      </c>
      <c r="AP1527" s="29">
        <v>0.61473999999999995</v>
      </c>
      <c r="AQ1527" s="29">
        <v>1</v>
      </c>
      <c r="AR1527" s="29">
        <v>0.22700000000000001</v>
      </c>
      <c r="AS1527" s="54">
        <v>21</v>
      </c>
      <c r="AT1527" s="29">
        <v>0.35483999999999999</v>
      </c>
      <c r="AU1527" s="29">
        <v>0.53664000000000001</v>
      </c>
      <c r="AV1527" s="54">
        <v>20</v>
      </c>
      <c r="AW1527" s="29">
        <v>0.3871</v>
      </c>
    </row>
    <row r="1528" spans="1:49" x14ac:dyDescent="0.2">
      <c r="A1528" s="17" t="str">
        <f t="shared" si="32"/>
        <v>UMass-MB</v>
      </c>
      <c r="B1528" s="17" t="str">
        <f>IF(AND(OR(NOT(IsForecastDateRestricted),AND(D1528&gt;=StartDate,D1528&lt;=EndDate)),OR(NOT(IsTargetDateRestricted),AND(F1528&gt;=FirstTargetDate,F1528&lt;=EndTargetDate)),
OR(AND(Is1Week,E1528="1 wk ahead inc death"),AND(Is2Week,E1528="2 wk ahead inc death"),AND(Is3Week,E1528="3 wk ahead inc death"),AND(Is4Week,E1528="4 wk ahead inc death")),
OR(NOT(IsActiveModelsOnly),_xlfn.XLOOKUP(C1528,'Model Analyzer'!B$4:B$100,'Model Analyzer'!C$4:C$100))),EvalData!C1528,"NA")</f>
        <v>UMass-MB</v>
      </c>
      <c r="C1528" s="17" t="s">
        <v>32</v>
      </c>
      <c r="D1528" s="36" t="d">
        <v>2020-09-21</v>
      </c>
      <c r="E1528" s="17" t="s">
        <v>37</v>
      </c>
      <c r="F1528" s="36" t="d">
        <v>2020-10-10</v>
      </c>
      <c r="G1528" s="30">
        <v>-212</v>
      </c>
      <c r="H1528" s="32">
        <v>-1.4E-2</v>
      </c>
      <c r="I1528" s="28">
        <v>-1.387E-2</v>
      </c>
      <c r="J1528" s="28">
        <v>-1.4069999999999999E-2</v>
      </c>
      <c r="K1528" s="29">
        <v>1</v>
      </c>
      <c r="L1528" s="30">
        <v>3</v>
      </c>
      <c r="M1528" s="29">
        <v>0.94594999999999996</v>
      </c>
      <c r="N1528" s="30">
        <v>51</v>
      </c>
      <c r="O1528" s="30">
        <v>8.1</v>
      </c>
      <c r="P1528" s="30">
        <v>1024.4100000000001</v>
      </c>
      <c r="Q1528" s="30">
        <v>53.18</v>
      </c>
      <c r="R1528" s="38">
        <v>0.17957000000000001</v>
      </c>
      <c r="S1528" s="32">
        <v>-8.8349999999999998E-2</v>
      </c>
      <c r="T1528" s="29">
        <v>0.39940999999999999</v>
      </c>
      <c r="U1528" s="29">
        <v>-0.12745000000000001</v>
      </c>
      <c r="V1528" s="29">
        <v>0.45097999999999999</v>
      </c>
      <c r="W1528" s="29">
        <v>9.8040000000000002E-2</v>
      </c>
      <c r="X1528" s="30">
        <v>90.22</v>
      </c>
      <c r="Y1528" s="29">
        <v>0.29476000000000002</v>
      </c>
      <c r="Z1528" s="29">
        <v>0.28833999999999999</v>
      </c>
      <c r="AA1528" s="29">
        <v>0.61799999999999999</v>
      </c>
      <c r="AB1528" s="30">
        <v>5</v>
      </c>
      <c r="AC1528" s="29">
        <v>0.88234999999999997</v>
      </c>
      <c r="AD1528" s="30">
        <v>51</v>
      </c>
      <c r="AE1528" s="29">
        <v>0.96077999999999997</v>
      </c>
      <c r="AF1528" s="33">
        <v>3.0659999999999998</v>
      </c>
      <c r="AG1528" s="33">
        <v>3.726</v>
      </c>
      <c r="AH1528" s="33">
        <v>4.593</v>
      </c>
      <c r="AI1528" s="33">
        <v>8.6809999999999992</v>
      </c>
      <c r="AJ1528" s="33">
        <v>6.9329999999999998</v>
      </c>
      <c r="AK1528" s="34">
        <v>10.182</v>
      </c>
      <c r="AL1528" s="29">
        <v>0.47059000000000001</v>
      </c>
      <c r="AM1528" s="29">
        <v>9.8040000000000002E-2</v>
      </c>
      <c r="AN1528" s="50">
        <v>27413</v>
      </c>
      <c r="AO1528" s="30">
        <v>115.6</v>
      </c>
      <c r="AP1528" s="29">
        <v>0.33233000000000001</v>
      </c>
      <c r="AQ1528" s="29">
        <v>0.69379000000000002</v>
      </c>
      <c r="AR1528" s="29">
        <v>0.41299999999999998</v>
      </c>
      <c r="AS1528" s="54">
        <v>8</v>
      </c>
      <c r="AT1528" s="29">
        <v>0.77419000000000004</v>
      </c>
      <c r="AU1528" s="29">
        <v>0.90624000000000005</v>
      </c>
      <c r="AV1528" s="54">
        <v>3</v>
      </c>
      <c r="AW1528" s="29">
        <v>0.93547999999999998</v>
      </c>
    </row>
    <row r="1529" spans="1:49" x14ac:dyDescent="0.2">
      <c r="A1529" s="17" t="str">
        <f t="shared" si="32"/>
        <v>USC</v>
      </c>
      <c r="B1529" s="17" t="str">
        <f>IF(AND(OR(NOT(IsForecastDateRestricted),AND(D1529&gt;=StartDate,D1529&lt;=EndDate)),OR(NOT(IsTargetDateRestricted),AND(F1529&gt;=FirstTargetDate,F1529&lt;=EndTargetDate)),
OR(AND(Is1Week,E1529="1 wk ahead inc death"),AND(Is2Week,E1529="2 wk ahead inc death"),AND(Is3Week,E1529="3 wk ahead inc death"),AND(Is4Week,E1529="4 wk ahead inc death")),
OR(NOT(IsActiveModelsOnly),_xlfn.XLOOKUP(C1529,'Model Analyzer'!B$4:B$100,'Model Analyzer'!C$4:C$100))),EvalData!C1529,"NA")</f>
        <v>USC</v>
      </c>
      <c r="C1529" s="17" t="s">
        <v>33</v>
      </c>
      <c r="D1529" s="36" t="d">
        <v>2020-09-21</v>
      </c>
      <c r="E1529" s="17" t="s">
        <v>37</v>
      </c>
      <c r="F1529" s="36" t="d">
        <v>2020-10-10</v>
      </c>
      <c r="G1529" s="30">
        <v>-588</v>
      </c>
      <c r="H1529" s="32">
        <v>-3.9E-2</v>
      </c>
      <c r="I1529" s="28">
        <v>-3.848E-2</v>
      </c>
      <c r="J1529" s="28">
        <v>-4.002E-2</v>
      </c>
      <c r="K1529" s="29">
        <v>1</v>
      </c>
      <c r="L1529" s="30">
        <v>12</v>
      </c>
      <c r="M1529" s="29">
        <v>0.70269999999999999</v>
      </c>
      <c r="N1529" s="30">
        <v>51</v>
      </c>
      <c r="O1529" s="30">
        <v>8.99</v>
      </c>
      <c r="P1529" s="30">
        <v>1330.32</v>
      </c>
      <c r="Q1529" s="30">
        <v>62.02</v>
      </c>
      <c r="R1529" s="38">
        <v>0.21340999999999999</v>
      </c>
      <c r="S1529" s="32">
        <v>-9.5519999999999994E-2</v>
      </c>
      <c r="T1529" s="29">
        <v>0.43087999999999999</v>
      </c>
      <c r="U1529" s="29">
        <v>-0.17515</v>
      </c>
      <c r="V1529" s="29">
        <v>0.50980000000000003</v>
      </c>
      <c r="W1529" s="29">
        <v>0.11765</v>
      </c>
      <c r="X1529" s="30">
        <v>99.05</v>
      </c>
      <c r="Y1529" s="29">
        <v>0.29480000000000001</v>
      </c>
      <c r="Z1529" s="29">
        <v>0.30680000000000002</v>
      </c>
      <c r="AA1529" s="29">
        <v>0.55900000000000005</v>
      </c>
      <c r="AB1529" s="30">
        <v>10</v>
      </c>
      <c r="AC1529" s="29">
        <v>0.73529</v>
      </c>
    </row>
    <row r="1530" spans="1:49" x14ac:dyDescent="0.2">
      <c r="A1530" s="17" t="str">
        <f t="shared" si="32"/>
        <v>UT</v>
      </c>
      <c r="B1530" s="17" t="str">
        <f>IF(AND(OR(NOT(IsForecastDateRestricted),AND(D1530&gt;=StartDate,D1530&lt;=EndDate)),OR(NOT(IsTargetDateRestricted),AND(F1530&gt;=FirstTargetDate,F1530&lt;=EndTargetDate)),
OR(AND(Is1Week,E1530="1 wk ahead inc death"),AND(Is2Week,E1530="2 wk ahead inc death"),AND(Is3Week,E1530="3 wk ahead inc death"),AND(Is4Week,E1530="4 wk ahead inc death")),
OR(NOT(IsActiveModelsOnly),_xlfn.XLOOKUP(C1530,'Model Analyzer'!B$4:B$100,'Model Analyzer'!C$4:C$100))),EvalData!C1530,"NA")</f>
        <v>UT</v>
      </c>
      <c r="C1530" s="17" t="s">
        <v>34</v>
      </c>
      <c r="D1530" s="36" t="d">
        <v>2020-09-21</v>
      </c>
      <c r="E1530" s="17" t="s">
        <v>37</v>
      </c>
      <c r="F1530" s="36" t="d">
        <v>2020-10-10</v>
      </c>
      <c r="G1530" s="30">
        <v>217</v>
      </c>
      <c r="H1530" s="32">
        <v>1.4E-2</v>
      </c>
      <c r="I1530" s="28">
        <v>1.4200000000000001E-2</v>
      </c>
      <c r="J1530" s="28">
        <v>1.4200000000000001E-2</v>
      </c>
      <c r="K1530" s="29">
        <v>1</v>
      </c>
      <c r="L1530" s="30">
        <v>4</v>
      </c>
      <c r="M1530" s="29">
        <v>0.91891999999999996</v>
      </c>
      <c r="N1530" s="30">
        <v>51</v>
      </c>
      <c r="O1530" s="30">
        <v>32.93</v>
      </c>
      <c r="P1530" s="30">
        <v>6959.53</v>
      </c>
      <c r="Q1530" s="30">
        <v>140.9</v>
      </c>
      <c r="R1530" s="38">
        <v>0.41920000000000002</v>
      </c>
      <c r="S1530" s="32">
        <v>0.16350999999999999</v>
      </c>
      <c r="T1530" s="29">
        <v>1.00024</v>
      </c>
      <c r="U1530" s="29">
        <v>0.1767</v>
      </c>
      <c r="V1530" s="29">
        <v>0.23529</v>
      </c>
      <c r="W1530" s="29">
        <v>0.39216000000000001</v>
      </c>
      <c r="X1530" s="30">
        <v>232.3</v>
      </c>
      <c r="Y1530" s="29">
        <v>0.77264999999999995</v>
      </c>
      <c r="Z1530" s="29">
        <v>0.59419999999999995</v>
      </c>
      <c r="AA1530" s="29">
        <v>2.8000000000000001E-2</v>
      </c>
      <c r="AB1530" s="30">
        <v>34</v>
      </c>
      <c r="AC1530" s="29">
        <v>2.9409999999999999E-2</v>
      </c>
      <c r="AD1530" s="30">
        <v>51</v>
      </c>
      <c r="AE1530" s="29">
        <v>0.70587999999999995</v>
      </c>
      <c r="AF1530" s="33">
        <v>2.4870000000000001</v>
      </c>
      <c r="AG1530" s="33">
        <v>3.1549999999999998</v>
      </c>
      <c r="AH1530" s="33">
        <v>4.3849999999999998</v>
      </c>
      <c r="AI1530" s="33">
        <v>16.809999999999999</v>
      </c>
      <c r="AJ1530" s="33">
        <v>8.1170000000000009</v>
      </c>
      <c r="AK1530" s="34">
        <v>62</v>
      </c>
      <c r="AL1530" s="29">
        <v>0.13725000000000001</v>
      </c>
      <c r="AM1530" s="29">
        <v>0.19608</v>
      </c>
      <c r="AN1530" s="50">
        <v>91654</v>
      </c>
      <c r="AO1530" s="30">
        <v>437.8</v>
      </c>
      <c r="AP1530" s="29">
        <v>0.35488999999999998</v>
      </c>
      <c r="AQ1530" s="29">
        <v>0.7409</v>
      </c>
      <c r="AR1530" s="29">
        <v>0.39200000000000002</v>
      </c>
      <c r="AS1530" s="54">
        <v>10</v>
      </c>
      <c r="AT1530" s="29">
        <v>0.70967999999999998</v>
      </c>
      <c r="AU1530" s="29">
        <v>0.67589999999999995</v>
      </c>
      <c r="AV1530" s="54">
        <v>16</v>
      </c>
      <c r="AW1530" s="29">
        <v>0.51612999999999998</v>
      </c>
    </row>
    <row r="1531" spans="1:49" x14ac:dyDescent="0.2">
      <c r="A1531" s="17" t="str">
        <f t="shared" si="32"/>
        <v>YYG</v>
      </c>
      <c r="B1531" s="17" t="str">
        <f>IF(AND(OR(NOT(IsForecastDateRestricted),AND(D1531&gt;=StartDate,D1531&lt;=EndDate)),OR(NOT(IsTargetDateRestricted),AND(F1531&gt;=FirstTargetDate,F1531&lt;=EndTargetDate)),
OR(AND(Is1Week,E1531="1 wk ahead inc death"),AND(Is2Week,E1531="2 wk ahead inc death"),AND(Is3Week,E1531="3 wk ahead inc death"),AND(Is4Week,E1531="4 wk ahead inc death")),
OR(NOT(IsActiveModelsOnly),_xlfn.XLOOKUP(C1531,'Model Analyzer'!B$4:B$100,'Model Analyzer'!C$4:C$100))),EvalData!C1531,"NA")</f>
        <v>YYG</v>
      </c>
      <c r="C1531" s="17" t="s">
        <v>35</v>
      </c>
      <c r="D1531" s="36" t="d">
        <v>2020-09-21</v>
      </c>
      <c r="E1531" s="17" t="s">
        <v>37</v>
      </c>
      <c r="F1531" s="36" t="d">
        <v>2020-10-10</v>
      </c>
      <c r="G1531" s="30">
        <v>-2363</v>
      </c>
      <c r="H1531" s="32">
        <v>-0.16800000000000001</v>
      </c>
      <c r="I1531" s="28">
        <v>-0.15465000000000001</v>
      </c>
      <c r="J1531" s="28">
        <v>-0.18293999999999999</v>
      </c>
      <c r="K1531" s="29">
        <v>0.75</v>
      </c>
      <c r="L1531" s="30">
        <v>29</v>
      </c>
      <c r="M1531" s="29">
        <v>0.24324000000000001</v>
      </c>
      <c r="N1531" s="30">
        <v>51</v>
      </c>
      <c r="O1531" s="30">
        <v>10.36</v>
      </c>
      <c r="P1531" s="30">
        <v>968.89</v>
      </c>
      <c r="Q1531" s="30">
        <v>56.76</v>
      </c>
      <c r="R1531" s="38">
        <v>0.19319</v>
      </c>
      <c r="S1531" s="32">
        <v>-0.12953000000000001</v>
      </c>
      <c r="T1531" s="29">
        <v>0.4662</v>
      </c>
      <c r="U1531" s="29">
        <v>-0.15941</v>
      </c>
      <c r="V1531" s="29">
        <v>0.54901999999999995</v>
      </c>
      <c r="W1531" s="29">
        <v>5.8819999999999997E-2</v>
      </c>
      <c r="X1531" s="30">
        <v>95.91</v>
      </c>
      <c r="Y1531" s="29">
        <v>0.35516999999999999</v>
      </c>
      <c r="Z1531" s="29">
        <v>0.31259999999999999</v>
      </c>
      <c r="AA1531" s="29">
        <v>0.58599999999999997</v>
      </c>
      <c r="AB1531" s="30">
        <v>9</v>
      </c>
      <c r="AC1531" s="29">
        <v>0.76471</v>
      </c>
      <c r="AD1531" s="30">
        <v>51</v>
      </c>
      <c r="AE1531" s="29">
        <v>0.90195999999999998</v>
      </c>
      <c r="AF1531" s="33">
        <v>2.7029999999999998</v>
      </c>
      <c r="AG1531" s="33">
        <v>3.448</v>
      </c>
      <c r="AH1531" s="33">
        <v>4.6669999999999998</v>
      </c>
      <c r="AI1531" s="33">
        <v>22.125</v>
      </c>
      <c r="AJ1531" s="33">
        <v>25.855</v>
      </c>
      <c r="AK1531" s="34">
        <v>64</v>
      </c>
      <c r="AL1531" s="29">
        <v>0.13725000000000001</v>
      </c>
      <c r="AM1531" s="29">
        <v>0.37254999999999999</v>
      </c>
      <c r="AN1531" s="50">
        <v>31815</v>
      </c>
      <c r="AO1531" s="30">
        <v>132.5</v>
      </c>
      <c r="AP1531" s="29">
        <v>0.29271000000000003</v>
      </c>
      <c r="AQ1531" s="29">
        <v>0.61107999999999996</v>
      </c>
      <c r="AR1531" s="29">
        <v>0.41299999999999998</v>
      </c>
      <c r="AS1531" s="54">
        <v>8</v>
      </c>
      <c r="AT1531" s="29">
        <v>0.77419000000000004</v>
      </c>
      <c r="AU1531" s="29">
        <v>0.79817000000000005</v>
      </c>
      <c r="AV1531" s="54">
        <v>10</v>
      </c>
      <c r="AW1531" s="29">
        <v>0.70967999999999998</v>
      </c>
    </row>
    <row r="1532" spans="1:49" x14ac:dyDescent="0.2">
      <c r="A1532" s="17" t="str">
        <f t="shared" si="32"/>
        <v>Baseline</v>
      </c>
      <c r="B1532" s="17" t="str">
        <f>IF(AND(OR(NOT(IsForecastDateRestricted),AND(D1532&gt;=StartDate,D1532&lt;=EndDate)),OR(NOT(IsTargetDateRestricted),AND(F1532&gt;=FirstTargetDate,F1532&lt;=EndTargetDate)),
OR(AND(Is1Week,E1532="1 wk ahead inc death"),AND(Is2Week,E1532="2 wk ahead inc death"),AND(Is3Week,E1532="3 wk ahead inc death"),AND(Is4Week,E1532="4 wk ahead inc death")),
OR(NOT(IsActiveModelsOnly),_xlfn.XLOOKUP(C1532,'Model Analyzer'!B$4:B$100,'Model Analyzer'!C$4:C$100))),EvalData!C1532,"NA")</f>
        <v>Baseline</v>
      </c>
      <c r="C1532" s="17" t="s">
        <v>12</v>
      </c>
      <c r="D1532" s="36" t="d">
        <v>2020-09-21</v>
      </c>
      <c r="E1532" s="17" t="s">
        <v>38</v>
      </c>
      <c r="F1532" s="36" t="d">
        <v>2020-10-17</v>
      </c>
      <c r="G1532" s="30">
        <v>1182</v>
      </c>
      <c r="H1532" s="32">
        <v>5.7000000000000002E-2</v>
      </c>
      <c r="I1532" s="28">
        <v>5.8220000000000001E-2</v>
      </c>
      <c r="J1532" s="28">
        <v>5.8220000000000001E-2</v>
      </c>
      <c r="K1532" s="29">
        <v>0.9</v>
      </c>
      <c r="L1532" s="30">
        <v>10</v>
      </c>
      <c r="M1532" s="29">
        <v>0.75675999999999999</v>
      </c>
      <c r="N1532" s="30">
        <v>51</v>
      </c>
      <c r="O1532" s="30">
        <v>11.03</v>
      </c>
      <c r="P1532" s="30">
        <v>2180.8000000000002</v>
      </c>
      <c r="Q1532" s="30">
        <v>109.1</v>
      </c>
      <c r="R1532" s="38">
        <v>0.25186999999999998</v>
      </c>
      <c r="S1532" s="32">
        <v>-3.6810000000000002E-2</v>
      </c>
      <c r="T1532" s="29">
        <v>0.49762000000000001</v>
      </c>
      <c r="U1532" s="29">
        <v>-0.21340999999999999</v>
      </c>
      <c r="V1532" s="29">
        <v>0.43136999999999998</v>
      </c>
      <c r="W1532" s="29">
        <v>0.15686</v>
      </c>
      <c r="X1532" s="30">
        <v>182.51</v>
      </c>
      <c r="Y1532" s="29">
        <v>0.31180000000000002</v>
      </c>
      <c r="Z1532" s="29">
        <v>0.34017999999999998</v>
      </c>
      <c r="AA1532" s="29">
        <v>0.49199999999999999</v>
      </c>
      <c r="AB1532" s="30">
        <v>9</v>
      </c>
      <c r="AC1532" s="29">
        <v>0.76471</v>
      </c>
      <c r="AD1532" s="30">
        <v>51</v>
      </c>
      <c r="AE1532" s="29">
        <v>0.84314</v>
      </c>
      <c r="AF1532" s="33">
        <v>3.8479999999999999</v>
      </c>
      <c r="AG1532" s="33">
        <v>3.964</v>
      </c>
      <c r="AH1532" s="33">
        <v>4</v>
      </c>
      <c r="AI1532" s="33">
        <v>3.87</v>
      </c>
      <c r="AJ1532" s="33">
        <v>4.0010000000000003</v>
      </c>
      <c r="AK1532" s="34">
        <v>4.0309999999999997</v>
      </c>
      <c r="AL1532" s="29">
        <v>0</v>
      </c>
      <c r="AM1532" s="29">
        <v>0</v>
      </c>
      <c r="AN1532" s="50">
        <v>50555</v>
      </c>
      <c r="AO1532" s="30">
        <v>145.4</v>
      </c>
      <c r="AP1532" s="29">
        <v>0.41672999999999999</v>
      </c>
      <c r="AQ1532" s="29">
        <v>0.86999000000000004</v>
      </c>
      <c r="AR1532" s="29">
        <v>0.88800000000000001</v>
      </c>
      <c r="AS1532" s="54">
        <v>2</v>
      </c>
      <c r="AT1532" s="29">
        <v>0.96774000000000004</v>
      </c>
      <c r="AU1532" s="29">
        <v>0.87060999999999999</v>
      </c>
      <c r="AV1532" s="54">
        <v>3</v>
      </c>
      <c r="AW1532" s="29">
        <v>0.93547999999999998</v>
      </c>
    </row>
    <row r="1533" spans="1:49" x14ac:dyDescent="0.2">
      <c r="A1533" s="17" t="str">
        <f t="shared" si="32"/>
        <v>CMU</v>
      </c>
      <c r="B1533" s="17" t="str">
        <f>IF(AND(OR(NOT(IsForecastDateRestricted),AND(D1533&gt;=StartDate,D1533&lt;=EndDate)),OR(NOT(IsTargetDateRestricted),AND(F1533&gt;=FirstTargetDate,F1533&lt;=EndTargetDate)),
OR(AND(Is1Week,E1533="1 wk ahead inc death"),AND(Is2Week,E1533="2 wk ahead inc death"),AND(Is3Week,E1533="3 wk ahead inc death"),AND(Is4Week,E1533="4 wk ahead inc death")),
OR(NOT(IsActiveModelsOnly),_xlfn.XLOOKUP(C1533,'Model Analyzer'!B$4:B$100,'Model Analyzer'!C$4:C$100))),EvalData!C1533,"NA")</f>
        <v>CMU</v>
      </c>
      <c r="C1533" s="17" t="s">
        <v>43</v>
      </c>
      <c r="D1533" s="36" t="d">
        <v>2020-09-21</v>
      </c>
      <c r="E1533" s="17" t="s">
        <v>38</v>
      </c>
      <c r="F1533" s="36" t="d">
        <v>2020-10-17</v>
      </c>
      <c r="G1533" s="30"/>
      <c r="H1533" s="32"/>
      <c r="N1533" s="30">
        <v>49</v>
      </c>
      <c r="O1533" s="30">
        <v>12.5</v>
      </c>
      <c r="P1533" s="30">
        <v>1718.86</v>
      </c>
      <c r="Q1533" s="30">
        <v>94.14</v>
      </c>
      <c r="R1533" s="38">
        <v>0.25453999999999999</v>
      </c>
      <c r="S1533" s="32">
        <v>-0.14518</v>
      </c>
      <c r="T1533" s="29">
        <v>0.55898000000000003</v>
      </c>
      <c r="U1533" s="29">
        <v>-0.38616</v>
      </c>
      <c r="V1533" s="29">
        <v>0.42857000000000001</v>
      </c>
      <c r="W1533" s="29">
        <v>0.14285999999999999</v>
      </c>
      <c r="X1533" s="30">
        <v>136.44999999999999</v>
      </c>
      <c r="Y1533" s="29">
        <v>0.30791000000000002</v>
      </c>
      <c r="Z1533" s="29">
        <v>0.36409000000000002</v>
      </c>
      <c r="AA1533" s="29">
        <v>0.40600000000000003</v>
      </c>
      <c r="AB1533" s="30">
        <v>12</v>
      </c>
      <c r="AC1533" s="29">
        <v>0.67647000000000002</v>
      </c>
      <c r="AD1533" s="30">
        <v>49</v>
      </c>
      <c r="AE1533" s="29">
        <v>0.85714000000000001</v>
      </c>
      <c r="AF1533" s="33">
        <v>1.966</v>
      </c>
      <c r="AG1533" s="33">
        <v>3.085</v>
      </c>
      <c r="AH1533" s="33">
        <v>5.0709999999999997</v>
      </c>
      <c r="AI1533" s="33">
        <v>19.001000000000001</v>
      </c>
      <c r="AJ1533" s="33">
        <v>9.8420000000000005</v>
      </c>
      <c r="AK1533" s="34">
        <v>27.6</v>
      </c>
      <c r="AL1533" s="29">
        <v>0.30612</v>
      </c>
      <c r="AM1533" s="29">
        <v>0.20408000000000001</v>
      </c>
      <c r="AN1533" s="50">
        <v>47286</v>
      </c>
      <c r="AO1533" s="30">
        <v>123.9</v>
      </c>
      <c r="AP1533" s="29">
        <v>0.34798000000000001</v>
      </c>
      <c r="AQ1533" s="29">
        <v>0.72646999999999995</v>
      </c>
      <c r="AR1533" s="29">
        <v>0.35099999999999998</v>
      </c>
      <c r="AS1533" s="54">
        <v>10</v>
      </c>
      <c r="AT1533" s="29">
        <v>0.70967999999999998</v>
      </c>
      <c r="AU1533" s="29">
        <v>0.79498999999999997</v>
      </c>
      <c r="AV1533" s="54">
        <v>9</v>
      </c>
      <c r="AW1533" s="29">
        <v>0.74194000000000004</v>
      </c>
    </row>
    <row r="1534" spans="1:49" x14ac:dyDescent="0.2">
      <c r="A1534" s="17" t="str">
        <f t="shared" si="32"/>
        <v>Columbia</v>
      </c>
      <c r="B1534" s="17" t="str">
        <f>IF(AND(OR(NOT(IsForecastDateRestricted),AND(D1534&gt;=StartDate,D1534&lt;=EndDate)),OR(NOT(IsTargetDateRestricted),AND(F1534&gt;=FirstTargetDate,F1534&lt;=EndTargetDate)),
OR(AND(Is1Week,E1534="1 wk ahead inc death"),AND(Is2Week,E1534="2 wk ahead inc death"),AND(Is3Week,E1534="3 wk ahead inc death"),AND(Is4Week,E1534="4 wk ahead inc death")),
OR(NOT(IsActiveModelsOnly),_xlfn.XLOOKUP(C1534,'Model Analyzer'!B$4:B$100,'Model Analyzer'!C$4:C$100))),EvalData!C1534,"NA")</f>
        <v>Columbia</v>
      </c>
      <c r="C1534" s="17" t="s">
        <v>13</v>
      </c>
      <c r="D1534" s="36" t="d">
        <v>2020-09-21</v>
      </c>
      <c r="E1534" s="17" t="s">
        <v>38</v>
      </c>
      <c r="F1534" s="36" t="d">
        <v>2020-10-17</v>
      </c>
      <c r="G1534" s="30">
        <v>2773</v>
      </c>
      <c r="H1534" s="32">
        <v>0.128</v>
      </c>
      <c r="I1534" s="28">
        <v>0.13658999999999999</v>
      </c>
      <c r="J1534" s="28">
        <v>0.13658999999999999</v>
      </c>
      <c r="K1534" s="29">
        <v>0.75</v>
      </c>
      <c r="L1534" s="30">
        <v>22</v>
      </c>
      <c r="M1534" s="29">
        <v>0.43242999999999998</v>
      </c>
      <c r="N1534" s="30">
        <v>51</v>
      </c>
      <c r="O1534" s="30">
        <v>65.099999999999994</v>
      </c>
      <c r="P1534" s="30">
        <v>11191.96</v>
      </c>
      <c r="Q1534" s="30">
        <v>147.06</v>
      </c>
      <c r="R1534" s="38">
        <v>0.34772999999999998</v>
      </c>
      <c r="S1534" s="32">
        <v>0</v>
      </c>
      <c r="T1534" s="29">
        <v>1.0423199999999999</v>
      </c>
      <c r="U1534" s="29">
        <v>-0.29049000000000003</v>
      </c>
      <c r="V1534" s="29">
        <v>0.39216000000000001</v>
      </c>
      <c r="W1534" s="29">
        <v>0.37254999999999999</v>
      </c>
      <c r="X1534" s="30">
        <v>285.22000000000003</v>
      </c>
      <c r="Y1534" s="29">
        <v>0.59885999999999995</v>
      </c>
      <c r="Z1534" s="29">
        <v>0.57591999999999999</v>
      </c>
      <c r="AA1534" s="29">
        <v>0.16300000000000001</v>
      </c>
      <c r="AB1534" s="30">
        <v>27</v>
      </c>
      <c r="AC1534" s="29">
        <v>0.23529</v>
      </c>
      <c r="AD1534" s="30">
        <v>51</v>
      </c>
      <c r="AE1534" s="29">
        <v>0.88234999999999997</v>
      </c>
      <c r="AF1534" s="33">
        <v>3.9279999999999999</v>
      </c>
      <c r="AG1534" s="33">
        <v>4.6360000000000001</v>
      </c>
      <c r="AH1534" s="33">
        <v>7.3090000000000002</v>
      </c>
      <c r="AI1534" s="33">
        <v>71.003</v>
      </c>
      <c r="AJ1534" s="33">
        <v>86</v>
      </c>
      <c r="AK1534" s="34">
        <v>286</v>
      </c>
      <c r="AL1534" s="29">
        <v>0.41176000000000001</v>
      </c>
      <c r="AM1534" s="29">
        <v>0.31373000000000001</v>
      </c>
      <c r="AN1534" s="50">
        <v>80313</v>
      </c>
      <c r="AO1534" s="30">
        <v>316.3</v>
      </c>
      <c r="AP1534" s="29">
        <v>0.22045000000000001</v>
      </c>
      <c r="AQ1534" s="29">
        <v>0.46023999999999998</v>
      </c>
      <c r="AR1534" s="29">
        <v>0.16500000000000001</v>
      </c>
      <c r="AS1534" s="54">
        <v>25</v>
      </c>
      <c r="AT1534" s="29">
        <v>0.22581000000000001</v>
      </c>
      <c r="AU1534" s="29">
        <v>0.63744999999999996</v>
      </c>
      <c r="AV1534" s="54">
        <v>14</v>
      </c>
      <c r="AW1534" s="29">
        <v>0.58065</v>
      </c>
    </row>
    <row r="1535" spans="1:49" x14ac:dyDescent="0.2">
      <c r="A1535" s="17" t="str">
        <f t="shared" si="32"/>
        <v>Columbia-UNC</v>
      </c>
      <c r="B1535" s="17" t="str">
        <f>IF(AND(OR(NOT(IsForecastDateRestricted),AND(D1535&gt;=StartDate,D1535&lt;=EndDate)),OR(NOT(IsTargetDateRestricted),AND(F1535&gt;=FirstTargetDate,F1535&lt;=EndTargetDate)),
OR(AND(Is1Week,E1535="1 wk ahead inc death"),AND(Is2Week,E1535="2 wk ahead inc death"),AND(Is3Week,E1535="3 wk ahead inc death"),AND(Is4Week,E1535="4 wk ahead inc death")),
OR(NOT(IsActiveModelsOnly),_xlfn.XLOOKUP(C1535,'Model Analyzer'!B$4:B$100,'Model Analyzer'!C$4:C$100))),EvalData!C1535,"NA")</f>
        <v>Columbia-UNC</v>
      </c>
      <c r="C1535" s="17" t="s">
        <v>14</v>
      </c>
      <c r="D1535" s="36" t="d">
        <v>2020-09-21</v>
      </c>
      <c r="E1535" s="17" t="s">
        <v>38</v>
      </c>
      <c r="F1535" s="36" t="d">
        <v>2020-10-17</v>
      </c>
      <c r="G1535" s="30">
        <v>-1638</v>
      </c>
      <c r="H1535" s="32">
        <v>-8.4000000000000005E-2</v>
      </c>
      <c r="I1535" s="28">
        <v>-8.0680000000000002E-2</v>
      </c>
      <c r="J1535" s="28">
        <v>-8.7760000000000005E-2</v>
      </c>
      <c r="K1535" s="29">
        <v>0.9</v>
      </c>
      <c r="L1535" s="30">
        <v>15</v>
      </c>
      <c r="M1535" s="29">
        <v>0.62161999999999995</v>
      </c>
      <c r="O1535" s="30"/>
      <c r="P1535" s="30"/>
      <c r="Q1535" s="30"/>
      <c r="R1535" s="38"/>
    </row>
    <row r="1536" spans="1:49" x14ac:dyDescent="0.2">
      <c r="A1536" s="17" t="str">
        <f t="shared" si="32"/>
        <v>Covid19Sim</v>
      </c>
      <c r="B1536" s="17" t="str">
        <f>IF(AND(OR(NOT(IsForecastDateRestricted),AND(D1536&gt;=StartDate,D1536&lt;=EndDate)),OR(NOT(IsTargetDateRestricted),AND(F1536&gt;=FirstTargetDate,F1536&lt;=EndTargetDate)),
OR(AND(Is1Week,E1536="1 wk ahead inc death"),AND(Is2Week,E1536="2 wk ahead inc death"),AND(Is3Week,E1536="3 wk ahead inc death"),AND(Is4Week,E1536="4 wk ahead inc death")),
OR(NOT(IsActiveModelsOnly),_xlfn.XLOOKUP(C1536,'Model Analyzer'!B$4:B$100,'Model Analyzer'!C$4:C$100))),EvalData!C1536,"NA")</f>
        <v>Covid19Sim</v>
      </c>
      <c r="C1536" s="17" t="s">
        <v>39</v>
      </c>
      <c r="D1536" s="36" t="d">
        <v>2020-09-21</v>
      </c>
      <c r="E1536" s="17" t="s">
        <v>38</v>
      </c>
      <c r="F1536" s="36" t="d">
        <v>2020-10-17</v>
      </c>
      <c r="G1536" s="30">
        <v>-1987</v>
      </c>
      <c r="H1536" s="32">
        <v>-0.10299999999999999</v>
      </c>
      <c r="I1536" s="28">
        <v>-9.7869999999999999E-2</v>
      </c>
      <c r="J1536" s="28">
        <v>-0.10849</v>
      </c>
      <c r="K1536" s="29">
        <v>0.75</v>
      </c>
      <c r="L1536" s="30">
        <v>18</v>
      </c>
      <c r="M1536" s="29">
        <v>0.54054000000000002</v>
      </c>
      <c r="N1536" s="30">
        <v>51</v>
      </c>
      <c r="O1536" s="30">
        <v>7.23</v>
      </c>
      <c r="P1536" s="30">
        <v>1640.27</v>
      </c>
      <c r="Q1536" s="30">
        <v>85.12</v>
      </c>
      <c r="R1536" s="38">
        <v>0.21118999999999999</v>
      </c>
      <c r="S1536" s="32">
        <v>-0.1118</v>
      </c>
      <c r="T1536" s="29">
        <v>0.38506000000000001</v>
      </c>
      <c r="U1536" s="29">
        <v>-0.16138</v>
      </c>
      <c r="V1536" s="29">
        <v>0.43136999999999998</v>
      </c>
      <c r="W1536" s="29">
        <v>7.843E-2</v>
      </c>
      <c r="X1536" s="30">
        <v>123.97</v>
      </c>
      <c r="Y1536" s="29">
        <v>0.27683999999999997</v>
      </c>
      <c r="Z1536" s="29">
        <v>0.28991</v>
      </c>
      <c r="AA1536" s="29">
        <v>0.55300000000000005</v>
      </c>
      <c r="AB1536" s="30">
        <v>4</v>
      </c>
      <c r="AC1536" s="29">
        <v>0.91176000000000001</v>
      </c>
      <c r="AD1536" s="30">
        <v>51</v>
      </c>
      <c r="AE1536" s="29">
        <v>0.27450999999999998</v>
      </c>
      <c r="AF1536" s="33">
        <v>1.048</v>
      </c>
      <c r="AG1536" s="33">
        <v>1.0840000000000001</v>
      </c>
      <c r="AH1536" s="33">
        <v>1.161</v>
      </c>
      <c r="AI1536" s="33">
        <v>1.681</v>
      </c>
      <c r="AJ1536" s="33">
        <v>1.6639999999999999</v>
      </c>
      <c r="AK1536" s="34">
        <v>2.75</v>
      </c>
      <c r="AL1536" s="29">
        <v>3.9219999999999998E-2</v>
      </c>
      <c r="AM1536" s="29">
        <v>0</v>
      </c>
      <c r="AN1536" s="50">
        <v>126020</v>
      </c>
      <c r="AO1536" s="30">
        <v>348.8</v>
      </c>
      <c r="AP1536" s="29">
        <v>0.82960999999999996</v>
      </c>
      <c r="AQ1536" s="29">
        <v>1</v>
      </c>
      <c r="AR1536" s="29">
        <v>0.248</v>
      </c>
      <c r="AS1536" s="54">
        <v>20</v>
      </c>
      <c r="AT1536" s="29">
        <v>0.3871</v>
      </c>
      <c r="AU1536" s="29">
        <v>0.28895999999999999</v>
      </c>
      <c r="AV1536" s="54">
        <v>28</v>
      </c>
      <c r="AW1536" s="29">
        <v>0.12903000000000001</v>
      </c>
    </row>
    <row r="1537" spans="1:49" x14ac:dyDescent="0.2">
      <c r="A1537" s="17" t="str">
        <f t="shared" si="32"/>
        <v>CovidComplete</v>
      </c>
      <c r="B1537" s="17" t="str">
        <f>IF(AND(OR(NOT(IsForecastDateRestricted),AND(D1537&gt;=StartDate,D1537&lt;=EndDate)),OR(NOT(IsTargetDateRestricted),AND(F1537&gt;=FirstTargetDate,F1537&lt;=EndTargetDate)),
OR(AND(Is1Week,E1537="1 wk ahead inc death"),AND(Is2Week,E1537="2 wk ahead inc death"),AND(Is3Week,E1537="3 wk ahead inc death"),AND(Is4Week,E1537="4 wk ahead inc death")),
OR(NOT(IsActiveModelsOnly),_xlfn.XLOOKUP(C1537,'Model Analyzer'!B$4:B$100,'Model Analyzer'!C$4:C$100))),EvalData!C1537,"NA")</f>
        <v>CovidComplete</v>
      </c>
      <c r="C1537" s="17" t="s">
        <v>51</v>
      </c>
      <c r="D1537" s="36" t="d">
        <v>2020-09-21</v>
      </c>
      <c r="E1537" s="17" t="s">
        <v>38</v>
      </c>
      <c r="F1537" s="36" t="d">
        <v>2020-10-17</v>
      </c>
      <c r="G1537" s="30">
        <v>157</v>
      </c>
      <c r="H1537" s="32">
        <v>8.0000000000000002E-3</v>
      </c>
      <c r="I1537" s="28">
        <v>7.7299999999999999E-3</v>
      </c>
      <c r="J1537" s="28">
        <v>7.7299999999999999E-3</v>
      </c>
      <c r="K1537" s="29">
        <v>1</v>
      </c>
      <c r="L1537" s="30">
        <v>2</v>
      </c>
      <c r="M1537" s="29">
        <v>0.97297</v>
      </c>
      <c r="N1537" s="30">
        <v>51</v>
      </c>
      <c r="O1537" s="30">
        <v>13.56</v>
      </c>
      <c r="P1537" s="30">
        <v>1779.19</v>
      </c>
      <c r="Q1537" s="30">
        <v>87.37</v>
      </c>
      <c r="R1537" s="38">
        <v>0.19102</v>
      </c>
      <c r="S1537" s="32">
        <v>-3.7069999999999999E-2</v>
      </c>
      <c r="T1537" s="29">
        <v>0.55850999999999995</v>
      </c>
      <c r="U1537" s="29">
        <v>-4.4999999999999998E-2</v>
      </c>
      <c r="V1537" s="29">
        <v>0.50980000000000003</v>
      </c>
      <c r="W1537" s="29">
        <v>0.13725000000000001</v>
      </c>
      <c r="X1537" s="30">
        <v>134.22</v>
      </c>
      <c r="Y1537" s="29">
        <v>0.41998000000000002</v>
      </c>
      <c r="Z1537" s="29">
        <v>0.34434999999999999</v>
      </c>
      <c r="AA1537" s="29">
        <v>0.57099999999999995</v>
      </c>
      <c r="AB1537" s="30">
        <v>3</v>
      </c>
      <c r="AC1537" s="29">
        <v>0.94118000000000002</v>
      </c>
      <c r="AD1537" s="30">
        <v>51</v>
      </c>
      <c r="AE1537" s="29">
        <v>0.90195999999999998</v>
      </c>
      <c r="AF1537" s="33">
        <v>2.7719999999999998</v>
      </c>
      <c r="AG1537" s="33">
        <v>3.4569999999999999</v>
      </c>
      <c r="AH1537" s="33">
        <v>3.9279999999999999</v>
      </c>
      <c r="AI1537" s="33">
        <v>3.7290000000000001</v>
      </c>
      <c r="AJ1537" s="33">
        <v>4</v>
      </c>
      <c r="AK1537" s="34">
        <v>4.0359999999999996</v>
      </c>
      <c r="AL1537" s="29">
        <v>1.9609999999999999E-2</v>
      </c>
      <c r="AM1537" s="29">
        <v>0</v>
      </c>
      <c r="AN1537" s="50">
        <v>36663</v>
      </c>
      <c r="AO1537" s="30">
        <v>121.2</v>
      </c>
      <c r="AP1537" s="29">
        <v>0.42882999999999999</v>
      </c>
      <c r="AQ1537" s="29">
        <v>0.89525999999999994</v>
      </c>
      <c r="AR1537" s="29">
        <v>0.92900000000000005</v>
      </c>
      <c r="AS1537" s="54">
        <v>1</v>
      </c>
      <c r="AT1537" s="29">
        <v>1</v>
      </c>
      <c r="AU1537" s="29">
        <v>0.93845999999999996</v>
      </c>
      <c r="AV1537" s="54">
        <v>1</v>
      </c>
      <c r="AW1537" s="29">
        <v>1</v>
      </c>
    </row>
    <row r="1538" spans="1:49" x14ac:dyDescent="0.2">
      <c r="A1538" s="17" t="str">
        <f t="shared" si="32"/>
        <v>DDS</v>
      </c>
      <c r="B1538" s="17" t="str">
        <f>IF(AND(OR(NOT(IsForecastDateRestricted),AND(D1538&gt;=StartDate,D1538&lt;=EndDate)),OR(NOT(IsTargetDateRestricted),AND(F1538&gt;=FirstTargetDate,F1538&lt;=EndTargetDate)),
OR(AND(Is1Week,E1538="1 wk ahead inc death"),AND(Is2Week,E1538="2 wk ahead inc death"),AND(Is3Week,E1538="3 wk ahead inc death"),AND(Is4Week,E1538="4 wk ahead inc death")),
OR(NOT(IsActiveModelsOnly),_xlfn.XLOOKUP(C1538,'Model Analyzer'!B$4:B$100,'Model Analyzer'!C$4:C$100))),EvalData!C1538,"NA")</f>
        <v>DDS</v>
      </c>
      <c r="C1538" s="17" t="s">
        <v>44</v>
      </c>
      <c r="D1538" s="36" t="d">
        <v>2020-09-21</v>
      </c>
      <c r="E1538" s="17" t="s">
        <v>38</v>
      </c>
      <c r="F1538" s="36" t="d">
        <v>2020-10-17</v>
      </c>
      <c r="G1538" s="30">
        <v>1410</v>
      </c>
      <c r="H1538" s="32">
        <v>6.7000000000000004E-2</v>
      </c>
      <c r="I1538" s="28">
        <v>6.9449999999999998E-2</v>
      </c>
      <c r="J1538" s="28">
        <v>6.9449999999999998E-2</v>
      </c>
      <c r="K1538" s="29">
        <v>0.9</v>
      </c>
      <c r="L1538" s="30">
        <v>11</v>
      </c>
      <c r="M1538" s="29">
        <v>0.72972999999999999</v>
      </c>
      <c r="N1538" s="30">
        <v>51</v>
      </c>
      <c r="O1538" s="30">
        <v>16.73</v>
      </c>
      <c r="P1538" s="30">
        <v>3601.25</v>
      </c>
      <c r="Q1538" s="30">
        <v>112.59</v>
      </c>
      <c r="R1538" s="38">
        <v>0.26171</v>
      </c>
      <c r="S1538" s="32">
        <v>2.7279999999999999E-2</v>
      </c>
      <c r="T1538" s="29">
        <v>0.68708999999999998</v>
      </c>
      <c r="U1538" s="29">
        <v>0.19916</v>
      </c>
      <c r="V1538" s="29">
        <v>0.29411999999999999</v>
      </c>
      <c r="W1538" s="29">
        <v>0.17646999999999999</v>
      </c>
      <c r="X1538" s="30">
        <v>198.03</v>
      </c>
      <c r="Y1538" s="29">
        <v>0.59314999999999996</v>
      </c>
      <c r="Z1538" s="29">
        <v>0.41221999999999998</v>
      </c>
      <c r="AA1538" s="29">
        <v>0.4</v>
      </c>
      <c r="AB1538" s="30">
        <v>13</v>
      </c>
      <c r="AC1538" s="29">
        <v>0.64705999999999997</v>
      </c>
      <c r="AD1538" s="30">
        <v>51</v>
      </c>
      <c r="AE1538" s="29">
        <v>0.92157</v>
      </c>
      <c r="AF1538" s="33">
        <v>3.5659999999999998</v>
      </c>
      <c r="AG1538" s="33">
        <v>3.8860000000000001</v>
      </c>
      <c r="AH1538" s="33">
        <v>4.9009999999999998</v>
      </c>
      <c r="AI1538" s="33">
        <v>13.208</v>
      </c>
      <c r="AJ1538" s="33">
        <v>8.1039999999999992</v>
      </c>
      <c r="AK1538" s="34">
        <v>20</v>
      </c>
      <c r="AL1538" s="29">
        <v>0.39216000000000001</v>
      </c>
      <c r="AM1538" s="29">
        <v>0.15686</v>
      </c>
      <c r="AN1538" s="50">
        <v>50983</v>
      </c>
      <c r="AO1538" s="30">
        <v>170.8</v>
      </c>
      <c r="AP1538" s="29">
        <v>0.30401</v>
      </c>
      <c r="AQ1538" s="29">
        <v>0.63468999999999998</v>
      </c>
      <c r="AR1538" s="29">
        <v>0.39200000000000002</v>
      </c>
      <c r="AS1538" s="54">
        <v>6</v>
      </c>
      <c r="AT1538" s="29">
        <v>0.83870999999999996</v>
      </c>
      <c r="AU1538" s="29">
        <v>0.83662000000000003</v>
      </c>
      <c r="AV1538" s="54">
        <v>6</v>
      </c>
      <c r="AW1538" s="29">
        <v>0.83870999999999996</v>
      </c>
    </row>
    <row r="1539" spans="1:49" x14ac:dyDescent="0.2">
      <c r="A1539" s="17" t="str">
        <f t="shared" si="32"/>
        <v>Ensemble</v>
      </c>
      <c r="B1539" s="17" t="str">
        <f>IF(AND(OR(NOT(IsForecastDateRestricted),AND(D1539&gt;=StartDate,D1539&lt;=EndDate)),OR(NOT(IsTargetDateRestricted),AND(F1539&gt;=FirstTargetDate,F1539&lt;=EndTargetDate)),
OR(AND(Is1Week,E1539="1 wk ahead inc death"),AND(Is2Week,E1539="2 wk ahead inc death"),AND(Is3Week,E1539="3 wk ahead inc death"),AND(Is4Week,E1539="4 wk ahead inc death")),
OR(NOT(IsActiveModelsOnly),_xlfn.XLOOKUP(C1539,'Model Analyzer'!B$4:B$100,'Model Analyzer'!C$4:C$100))),EvalData!C1539,"NA")</f>
        <v>Ensemble</v>
      </c>
      <c r="C1539" s="17" t="s">
        <v>15</v>
      </c>
      <c r="D1539" s="36" t="d">
        <v>2020-09-21</v>
      </c>
      <c r="E1539" s="17" t="s">
        <v>38</v>
      </c>
      <c r="F1539" s="36" t="d">
        <v>2020-10-17</v>
      </c>
      <c r="G1539" s="26">
        <v>-445</v>
      </c>
      <c r="H1539" s="27">
        <v>-2.1999999999999999E-2</v>
      </c>
      <c r="I1539" s="28">
        <v>-2.1919999999999999E-2</v>
      </c>
      <c r="J1539" s="28">
        <v>-2.2409999999999999E-2</v>
      </c>
      <c r="K1539" s="29">
        <v>1</v>
      </c>
      <c r="L1539" s="30">
        <v>5</v>
      </c>
      <c r="M1539" s="29">
        <v>0.89188999999999996</v>
      </c>
      <c r="N1539" s="30">
        <v>51</v>
      </c>
      <c r="O1539" s="26">
        <v>7.6</v>
      </c>
      <c r="P1539" s="26">
        <v>1231.79</v>
      </c>
      <c r="Q1539" s="26">
        <v>75.959999999999994</v>
      </c>
      <c r="R1539" s="31">
        <v>0.19513</v>
      </c>
      <c r="S1539" s="32">
        <v>-0.10135</v>
      </c>
      <c r="T1539" s="29">
        <v>0.38669999999999999</v>
      </c>
      <c r="U1539" s="29">
        <v>-0.19575000000000001</v>
      </c>
      <c r="V1539" s="29">
        <v>0.49020000000000002</v>
      </c>
      <c r="W1539" s="29">
        <v>7.843E-2</v>
      </c>
      <c r="X1539" s="30">
        <v>119.01</v>
      </c>
      <c r="Y1539" s="29">
        <v>0.26229000000000002</v>
      </c>
      <c r="Z1539" s="29">
        <v>0.28444000000000003</v>
      </c>
      <c r="AA1539" s="29">
        <v>0.59399999999999997</v>
      </c>
      <c r="AB1539" s="30">
        <v>2</v>
      </c>
      <c r="AC1539" s="29">
        <v>0.97058999999999995</v>
      </c>
      <c r="AD1539" s="30">
        <v>51</v>
      </c>
      <c r="AE1539" s="29">
        <v>0.94118000000000002</v>
      </c>
      <c r="AF1539" s="33">
        <v>2.9249999999999998</v>
      </c>
      <c r="AG1539" s="33">
        <v>3.4289999999999998</v>
      </c>
      <c r="AH1539" s="33">
        <v>4.226</v>
      </c>
      <c r="AI1539" s="33">
        <v>12.276999999999999</v>
      </c>
      <c r="AJ1539" s="33">
        <v>6.532</v>
      </c>
      <c r="AK1539" s="34">
        <v>23.332999999999998</v>
      </c>
      <c r="AL1539" s="29">
        <v>0.23529</v>
      </c>
      <c r="AM1539" s="29">
        <v>0.17646999999999999</v>
      </c>
      <c r="AN1539" s="50">
        <v>32906</v>
      </c>
      <c r="AO1539" s="30">
        <v>119.6</v>
      </c>
      <c r="AP1539" s="29">
        <v>0.3382</v>
      </c>
      <c r="AQ1539" s="29">
        <v>0.70604999999999996</v>
      </c>
      <c r="AR1539" s="29">
        <v>0.55700000000000005</v>
      </c>
      <c r="AS1539" s="54">
        <v>3</v>
      </c>
      <c r="AT1539" s="29">
        <v>0.93547999999999998</v>
      </c>
      <c r="AU1539" s="29">
        <v>0.90430999999999995</v>
      </c>
      <c r="AV1539" s="54">
        <v>2</v>
      </c>
      <c r="AW1539" s="29">
        <v>0.96774000000000004</v>
      </c>
    </row>
    <row r="1540" spans="1:49" x14ac:dyDescent="0.2">
      <c r="A1540" s="17" t="str">
        <f t="shared" si="32"/>
        <v>ERDC</v>
      </c>
      <c r="B1540" s="17" t="str">
        <f>IF(AND(OR(NOT(IsForecastDateRestricted),AND(D1540&gt;=StartDate,D1540&lt;=EndDate)),OR(NOT(IsTargetDateRestricted),AND(F1540&gt;=FirstTargetDate,F1540&lt;=EndTargetDate)),
OR(AND(Is1Week,E1540="1 wk ahead inc death"),AND(Is2Week,E1540="2 wk ahead inc death"),AND(Is3Week,E1540="3 wk ahead inc death"),AND(Is4Week,E1540="4 wk ahead inc death")),
OR(NOT(IsActiveModelsOnly),_xlfn.XLOOKUP(C1540,'Model Analyzer'!B$4:B$100,'Model Analyzer'!C$4:C$100))),EvalData!C1540,"NA")</f>
        <v>ERDC</v>
      </c>
      <c r="C1540" s="17" t="s">
        <v>16</v>
      </c>
      <c r="D1540" s="36" t="d">
        <v>2020-09-21</v>
      </c>
      <c r="E1540" s="17" t="s">
        <v>38</v>
      </c>
      <c r="F1540" s="36" t="d">
        <v>2020-10-17</v>
      </c>
      <c r="G1540" s="30">
        <v>7783</v>
      </c>
      <c r="H1540" s="32">
        <v>0.32500000000000001</v>
      </c>
      <c r="I1540" s="28">
        <v>0.38335999999999998</v>
      </c>
      <c r="J1540" s="28">
        <v>0.38335999999999998</v>
      </c>
      <c r="K1540" s="29">
        <v>0</v>
      </c>
      <c r="L1540" s="30">
        <v>35</v>
      </c>
      <c r="M1540" s="29">
        <v>8.1079999999999999E-2</v>
      </c>
      <c r="N1540" s="30">
        <v>51</v>
      </c>
      <c r="O1540" s="30">
        <v>32.32</v>
      </c>
      <c r="P1540" s="30">
        <v>22545.83</v>
      </c>
      <c r="Q1540" s="30">
        <v>244.16</v>
      </c>
      <c r="R1540" s="38">
        <v>0.39874999999999999</v>
      </c>
      <c r="S1540" s="32">
        <v>0.34754000000000002</v>
      </c>
      <c r="T1540" s="29">
        <v>1.1561699999999999</v>
      </c>
      <c r="U1540" s="29">
        <v>0.91485000000000005</v>
      </c>
      <c r="V1540" s="29">
        <v>0.29411999999999999</v>
      </c>
      <c r="W1540" s="29">
        <v>0.39216000000000001</v>
      </c>
      <c r="X1540" s="30">
        <v>408.62</v>
      </c>
      <c r="Y1540" s="29">
        <v>1.12338</v>
      </c>
      <c r="Z1540" s="29">
        <v>0.56611</v>
      </c>
      <c r="AA1540" s="29">
        <v>4.5999999999999999E-2</v>
      </c>
      <c r="AB1540" s="30">
        <v>32</v>
      </c>
      <c r="AC1540" s="29">
        <v>8.8239999999999999E-2</v>
      </c>
      <c r="AD1540" s="30">
        <v>51</v>
      </c>
      <c r="AE1540" s="29">
        <v>0.19608</v>
      </c>
      <c r="AF1540" s="33">
        <v>1.1040000000000001</v>
      </c>
      <c r="AG1540" s="33">
        <v>1.139</v>
      </c>
      <c r="AH1540" s="33">
        <v>1.21</v>
      </c>
      <c r="AI1540" s="33">
        <v>1.419</v>
      </c>
      <c r="AJ1540" s="33">
        <v>1.33</v>
      </c>
      <c r="AK1540" s="34">
        <v>1.55</v>
      </c>
      <c r="AL1540" s="29">
        <v>0</v>
      </c>
      <c r="AM1540" s="29">
        <v>0</v>
      </c>
      <c r="AN1540" s="50">
        <v>401029</v>
      </c>
      <c r="AO1540" s="30">
        <v>1636.3</v>
      </c>
      <c r="AP1540" s="29">
        <v>0.86983999999999995</v>
      </c>
      <c r="AQ1540" s="29">
        <v>1</v>
      </c>
      <c r="AR1540" s="29">
        <v>0.20599999999999999</v>
      </c>
      <c r="AS1540" s="54">
        <v>23</v>
      </c>
      <c r="AT1540" s="29">
        <v>0.29032000000000002</v>
      </c>
      <c r="AU1540" s="29">
        <v>0.2064</v>
      </c>
      <c r="AV1540" s="54">
        <v>30</v>
      </c>
      <c r="AW1540" s="29">
        <v>6.4519999999999994E-2</v>
      </c>
    </row>
    <row r="1541" spans="1:49" x14ac:dyDescent="0.2">
      <c r="A1541" s="17" t="str">
        <f t="shared" si="32"/>
        <v>ESG</v>
      </c>
      <c r="B1541" s="17" t="str">
        <f>IF(AND(OR(NOT(IsForecastDateRestricted),AND(D1541&gt;=StartDate,D1541&lt;=EndDate)),OR(NOT(IsTargetDateRestricted),AND(F1541&gt;=FirstTargetDate,F1541&lt;=EndTargetDate)),
OR(AND(Is1Week,E1541="1 wk ahead inc death"),AND(Is2Week,E1541="2 wk ahead inc death"),AND(Is3Week,E1541="3 wk ahead inc death"),AND(Is4Week,E1541="4 wk ahead inc death")),
OR(NOT(IsActiveModelsOnly),_xlfn.XLOOKUP(C1541,'Model Analyzer'!B$4:B$100,'Model Analyzer'!C$4:C$100))),EvalData!C1541,"NA")</f>
        <v>ESG</v>
      </c>
      <c r="C1541" s="17" t="s">
        <v>40</v>
      </c>
      <c r="D1541" s="36" t="d">
        <v>2020-09-21</v>
      </c>
      <c r="E1541" s="17" t="s">
        <v>38</v>
      </c>
      <c r="F1541" s="36" t="d">
        <v>2020-10-17</v>
      </c>
      <c r="G1541" s="30">
        <v>-9678</v>
      </c>
      <c r="H1541" s="32">
        <v>-0.64800000000000002</v>
      </c>
      <c r="I1541" s="28">
        <v>-0.47670000000000001</v>
      </c>
      <c r="J1541" s="28">
        <v>-0.91095999999999999</v>
      </c>
      <c r="K1541" s="29">
        <v>0</v>
      </c>
      <c r="L1541" s="30">
        <v>38</v>
      </c>
      <c r="M1541" s="29">
        <v>0</v>
      </c>
      <c r="N1541" s="30">
        <v>51</v>
      </c>
      <c r="O1541" s="30">
        <v>64.66</v>
      </c>
      <c r="P1541" s="30">
        <v>7088.61</v>
      </c>
      <c r="Q1541" s="30">
        <v>221.96</v>
      </c>
      <c r="R1541" s="38">
        <v>0.76544999999999996</v>
      </c>
      <c r="S1541" s="32">
        <v>-0.84197</v>
      </c>
      <c r="T1541" s="29">
        <v>1.9063699999999999</v>
      </c>
      <c r="U1541" s="29">
        <v>-1.85137</v>
      </c>
      <c r="V1541" s="29">
        <v>9.8040000000000002E-2</v>
      </c>
      <c r="W1541" s="29">
        <v>0.64705999999999997</v>
      </c>
      <c r="X1541" s="30">
        <v>412.04</v>
      </c>
      <c r="Y1541" s="29">
        <v>0.56362999999999996</v>
      </c>
      <c r="Z1541" s="29">
        <v>0.83426</v>
      </c>
      <c r="AA1541" s="29">
        <v>2E-3</v>
      </c>
      <c r="AB1541" s="30">
        <v>35</v>
      </c>
      <c r="AC1541" s="29">
        <v>0</v>
      </c>
      <c r="AD1541" s="30">
        <v>51</v>
      </c>
      <c r="AE1541" s="29">
        <v>7.843E-2</v>
      </c>
      <c r="AF1541" s="33">
        <v>1.0629999999999999</v>
      </c>
      <c r="AG1541" s="33">
        <v>1.1020000000000001</v>
      </c>
      <c r="AH1541" s="33">
        <v>1.2130000000000001</v>
      </c>
      <c r="AI1541" s="33">
        <v>1.569</v>
      </c>
      <c r="AJ1541" s="33">
        <v>1.403</v>
      </c>
      <c r="AK1541" s="34">
        <v>2.75</v>
      </c>
      <c r="AL1541" s="29">
        <v>0</v>
      </c>
      <c r="AM1541" s="29">
        <v>0</v>
      </c>
      <c r="AN1541" s="50">
        <v>424348</v>
      </c>
      <c r="AO1541" s="30">
        <v>1042.2</v>
      </c>
      <c r="AP1541" s="29">
        <v>0.83918000000000004</v>
      </c>
      <c r="AQ1541" s="29">
        <v>1</v>
      </c>
      <c r="AR1541" s="29">
        <v>8.3000000000000004E-2</v>
      </c>
      <c r="AS1541" s="54">
        <v>29</v>
      </c>
      <c r="AT1541" s="29">
        <v>9.6769999999999995E-2</v>
      </c>
      <c r="AU1541" s="29">
        <v>8.2559999999999995E-2</v>
      </c>
      <c r="AV1541" s="54">
        <v>32</v>
      </c>
      <c r="AW1541" s="29">
        <v>0</v>
      </c>
    </row>
    <row r="1542" spans="1:49" x14ac:dyDescent="0.2">
      <c r="A1542" s="17" t="str">
        <f t="shared" si="32"/>
        <v>GT-DeepCOVID</v>
      </c>
      <c r="B1542" s="17" t="str">
        <f>IF(AND(OR(NOT(IsForecastDateRestricted),AND(D1542&gt;=StartDate,D1542&lt;=EndDate)),OR(NOT(IsTargetDateRestricted),AND(F1542&gt;=FirstTargetDate,F1542&lt;=EndTargetDate)),
OR(AND(Is1Week,E1542="1 wk ahead inc death"),AND(Is2Week,E1542="2 wk ahead inc death"),AND(Is3Week,E1542="3 wk ahead inc death"),AND(Is4Week,E1542="4 wk ahead inc death")),
OR(NOT(IsActiveModelsOnly),_xlfn.XLOOKUP(C1542,'Model Analyzer'!B$4:B$100,'Model Analyzer'!C$4:C$100))),EvalData!C1542,"NA")</f>
        <v>GT-DeepCOVID</v>
      </c>
      <c r="C1542" s="17" t="s">
        <v>17</v>
      </c>
      <c r="D1542" s="36" t="d">
        <v>2020-09-21</v>
      </c>
      <c r="E1542" s="17" t="s">
        <v>38</v>
      </c>
      <c r="F1542" s="36" t="d">
        <v>2020-10-17</v>
      </c>
      <c r="G1542" s="30">
        <v>1532</v>
      </c>
      <c r="H1542" s="32">
        <v>7.2999999999999995E-2</v>
      </c>
      <c r="I1542" s="28">
        <v>7.5459999999999999E-2</v>
      </c>
      <c r="J1542" s="28">
        <v>7.5459999999999999E-2</v>
      </c>
      <c r="K1542" s="29">
        <v>0.9</v>
      </c>
      <c r="L1542" s="30">
        <v>13</v>
      </c>
      <c r="M1542" s="29">
        <v>0.67567999999999995</v>
      </c>
      <c r="N1542" s="30">
        <v>44</v>
      </c>
      <c r="O1542" s="30">
        <v>10.029999999999999</v>
      </c>
      <c r="P1542" s="30">
        <v>1752.89</v>
      </c>
      <c r="Q1542" s="30">
        <v>102.8</v>
      </c>
      <c r="R1542" s="38">
        <v>0.24268000000000001</v>
      </c>
      <c r="S1542" s="32">
        <v>-0.14469000000000001</v>
      </c>
      <c r="T1542" s="29">
        <v>0.52209000000000005</v>
      </c>
      <c r="U1542" s="29">
        <v>-1.545E-2</v>
      </c>
      <c r="V1542" s="29">
        <v>0.38635999999999998</v>
      </c>
      <c r="W1542" s="29">
        <v>4.5449999999999997E-2</v>
      </c>
      <c r="X1542" s="30">
        <v>198.55</v>
      </c>
      <c r="Y1542" s="29">
        <v>0.43181000000000003</v>
      </c>
      <c r="Z1542" s="29">
        <v>0.34566000000000002</v>
      </c>
      <c r="AA1542" s="29">
        <v>0.35299999999999998</v>
      </c>
      <c r="AB1542" s="30">
        <v>16</v>
      </c>
      <c r="AC1542" s="29">
        <v>0.55881999999999998</v>
      </c>
      <c r="AD1542" s="30">
        <v>44</v>
      </c>
      <c r="AE1542" s="29">
        <v>0.90908999999999995</v>
      </c>
      <c r="AF1542" s="33">
        <v>1.802</v>
      </c>
      <c r="AG1542" s="33">
        <v>3.2480000000000002</v>
      </c>
      <c r="AH1542" s="33">
        <v>9.2870000000000008</v>
      </c>
      <c r="AI1542" s="33">
        <v>95.212000000000003</v>
      </c>
      <c r="AJ1542" s="33">
        <v>37.613</v>
      </c>
      <c r="AK1542" s="34">
        <v>136.69999999999999</v>
      </c>
      <c r="AL1542" s="29">
        <v>0.11364</v>
      </c>
      <c r="AM1542" s="29">
        <v>0.45455000000000001</v>
      </c>
      <c r="AN1542" s="50">
        <v>42889</v>
      </c>
      <c r="AO1542" s="30">
        <v>113.1</v>
      </c>
      <c r="AP1542" s="29">
        <v>0.28283999999999998</v>
      </c>
      <c r="AQ1542" s="29">
        <v>0.59048</v>
      </c>
      <c r="AR1542" s="29">
        <v>0.31</v>
      </c>
      <c r="AS1542" s="54">
        <v>15</v>
      </c>
      <c r="AT1542" s="29">
        <v>0.54839000000000004</v>
      </c>
      <c r="AU1542" s="29">
        <v>0.68091000000000002</v>
      </c>
      <c r="AV1542" s="54">
        <v>13</v>
      </c>
      <c r="AW1542" s="29">
        <v>0.6129</v>
      </c>
    </row>
    <row r="1543" spans="1:49" x14ac:dyDescent="0.2">
      <c r="A1543" s="17" t="str">
        <f t="shared" ref="A1543:A1606" si="33">IF(OR(B1543="NA",NOT(IsMinimumForecastsToParticipate),COUNTIF(B$7:B$3184,"="&amp;C1543)&gt;=MinForecastsToParticipate),B1543,"NA")</f>
        <v>IHME</v>
      </c>
      <c r="B1543" s="17" t="str">
        <f>IF(AND(OR(NOT(IsForecastDateRestricted),AND(D1543&gt;=StartDate,D1543&lt;=EndDate)),OR(NOT(IsTargetDateRestricted),AND(F1543&gt;=FirstTargetDate,F1543&lt;=EndTargetDate)),
OR(AND(Is1Week,E1543="1 wk ahead inc death"),AND(Is2Week,E1543="2 wk ahead inc death"),AND(Is3Week,E1543="3 wk ahead inc death"),AND(Is4Week,E1543="4 wk ahead inc death")),
OR(NOT(IsActiveModelsOnly),_xlfn.XLOOKUP(C1543,'Model Analyzer'!B$4:B$100,'Model Analyzer'!C$4:C$100))),EvalData!C1543,"NA")</f>
        <v>IHME</v>
      </c>
      <c r="C1543" s="17" t="s">
        <v>18</v>
      </c>
      <c r="D1543" s="36" t="d">
        <v>2020-09-21</v>
      </c>
      <c r="E1543" s="17" t="s">
        <v>38</v>
      </c>
      <c r="F1543" s="36" t="d">
        <v>2020-10-17</v>
      </c>
      <c r="G1543" s="30">
        <v>-1575</v>
      </c>
      <c r="H1543" s="32">
        <v>-8.1000000000000003E-2</v>
      </c>
      <c r="I1543" s="28">
        <v>-7.7579999999999996E-2</v>
      </c>
      <c r="J1543" s="28">
        <v>-8.4099999999999994E-2</v>
      </c>
      <c r="K1543" s="29">
        <v>0.9</v>
      </c>
      <c r="L1543" s="30">
        <v>14</v>
      </c>
      <c r="M1543" s="29">
        <v>0.64864999999999995</v>
      </c>
      <c r="N1543" s="30">
        <v>51</v>
      </c>
      <c r="O1543" s="30">
        <v>19.28</v>
      </c>
      <c r="P1543" s="30">
        <v>2979.12</v>
      </c>
      <c r="Q1543" s="30">
        <v>113.78</v>
      </c>
      <c r="R1543" s="38">
        <v>0.27616000000000002</v>
      </c>
      <c r="S1543" s="32">
        <v>-0.16497999999999999</v>
      </c>
      <c r="T1543" s="29">
        <v>0.73451</v>
      </c>
      <c r="U1543" s="29">
        <v>-0.52061999999999997</v>
      </c>
      <c r="V1543" s="29">
        <v>0.43136999999999998</v>
      </c>
      <c r="W1543" s="29">
        <v>0.21568999999999999</v>
      </c>
      <c r="X1543" s="30">
        <v>181.99</v>
      </c>
      <c r="Y1543" s="29">
        <v>0.35980000000000001</v>
      </c>
      <c r="Z1543" s="29">
        <v>0.42385</v>
      </c>
      <c r="AA1543" s="29">
        <v>0.31</v>
      </c>
      <c r="AB1543" s="30">
        <v>17</v>
      </c>
      <c r="AC1543" s="29">
        <v>0.52941000000000005</v>
      </c>
      <c r="AD1543" s="30">
        <v>51</v>
      </c>
      <c r="AE1543" s="29">
        <v>0.72548999999999997</v>
      </c>
      <c r="AF1543" s="33">
        <v>2.4910000000000001</v>
      </c>
      <c r="AG1543" s="33">
        <v>2.8570000000000002</v>
      </c>
      <c r="AH1543" s="33">
        <v>3.766</v>
      </c>
      <c r="AI1543" s="33">
        <v>5.7869999999999999</v>
      </c>
      <c r="AJ1543" s="33">
        <v>6.7839999999999998</v>
      </c>
      <c r="AK1543" s="34">
        <v>11.64</v>
      </c>
      <c r="AL1543" s="29">
        <v>0.21568999999999999</v>
      </c>
      <c r="AM1543" s="29">
        <v>7.843E-2</v>
      </c>
      <c r="AN1543" s="50">
        <v>65560</v>
      </c>
      <c r="AO1543" s="30">
        <v>249</v>
      </c>
      <c r="AP1543" s="29">
        <v>0.39278000000000002</v>
      </c>
      <c r="AQ1543" s="29">
        <v>0.82001000000000002</v>
      </c>
      <c r="AR1543" s="29">
        <v>0.45400000000000001</v>
      </c>
      <c r="AS1543" s="54">
        <v>4</v>
      </c>
      <c r="AT1543" s="29">
        <v>0.90322999999999998</v>
      </c>
      <c r="AU1543" s="29">
        <v>0.73128000000000004</v>
      </c>
      <c r="AV1543" s="54">
        <v>12</v>
      </c>
      <c r="AW1543" s="29">
        <v>0.64515999999999996</v>
      </c>
    </row>
    <row r="1544" spans="1:49" x14ac:dyDescent="0.2">
      <c r="A1544" s="17" t="str">
        <f t="shared" si="33"/>
        <v>ISU</v>
      </c>
      <c r="B1544" s="17" t="str">
        <f>IF(AND(OR(NOT(IsForecastDateRestricted),AND(D1544&gt;=StartDate,D1544&lt;=EndDate)),OR(NOT(IsTargetDateRestricted),AND(F1544&gt;=FirstTargetDate,F1544&lt;=EndTargetDate)),
OR(AND(Is1Week,E1544="1 wk ahead inc death"),AND(Is2Week,E1544="2 wk ahead inc death"),AND(Is3Week,E1544="3 wk ahead inc death"),AND(Is4Week,E1544="4 wk ahead inc death")),
OR(NOT(IsActiveModelsOnly),_xlfn.XLOOKUP(C1544,'Model Analyzer'!B$4:B$100,'Model Analyzer'!C$4:C$100))),EvalData!C1544,"NA")</f>
        <v>ISU</v>
      </c>
      <c r="C1544" s="17" t="s">
        <v>41</v>
      </c>
      <c r="D1544" s="36" t="d">
        <v>2020-09-21</v>
      </c>
      <c r="E1544" s="17" t="s">
        <v>38</v>
      </c>
      <c r="F1544" s="36" t="d">
        <v>2020-10-17</v>
      </c>
      <c r="G1544" s="30">
        <v>3215</v>
      </c>
      <c r="H1544" s="32">
        <v>0.14699999999999999</v>
      </c>
      <c r="I1544" s="28">
        <v>0.15836</v>
      </c>
      <c r="J1544" s="28">
        <v>0.15836</v>
      </c>
      <c r="K1544" s="29">
        <v>0.75</v>
      </c>
      <c r="L1544" s="30">
        <v>24</v>
      </c>
      <c r="M1544" s="29">
        <v>0.37837999999999999</v>
      </c>
      <c r="N1544" s="30">
        <v>49</v>
      </c>
      <c r="O1544" s="30">
        <v>15.38</v>
      </c>
      <c r="P1544" s="30">
        <v>3557.46</v>
      </c>
      <c r="Q1544" s="30">
        <v>135.9</v>
      </c>
      <c r="R1544" s="38">
        <v>0.37603999999999999</v>
      </c>
      <c r="S1544" s="32">
        <v>0.14904000000000001</v>
      </c>
      <c r="T1544" s="29">
        <v>0.67767999999999995</v>
      </c>
      <c r="U1544" s="29">
        <v>7.1599999999999997E-2</v>
      </c>
      <c r="V1544" s="29">
        <v>0.24490000000000001</v>
      </c>
      <c r="W1544" s="29">
        <v>0.18367</v>
      </c>
      <c r="X1544" s="30">
        <v>205.62</v>
      </c>
      <c r="Y1544" s="29">
        <v>0.52595999999999998</v>
      </c>
      <c r="Z1544" s="29">
        <v>0.42691000000000001</v>
      </c>
      <c r="AA1544" s="29">
        <v>0.17799999999999999</v>
      </c>
      <c r="AB1544" s="30">
        <v>25</v>
      </c>
      <c r="AC1544" s="29">
        <v>0.29411999999999999</v>
      </c>
      <c r="AD1544" s="30">
        <v>49</v>
      </c>
      <c r="AE1544" s="29">
        <v>0.51019999999999999</v>
      </c>
      <c r="AF1544" s="33">
        <v>1.5960000000000001</v>
      </c>
      <c r="AG1544" s="33">
        <v>1.657</v>
      </c>
      <c r="AH1544" s="33">
        <v>1.93</v>
      </c>
      <c r="AI1544" s="33">
        <v>5.6609999999999996</v>
      </c>
      <c r="AJ1544" s="33">
        <v>3.14</v>
      </c>
      <c r="AK1544" s="34">
        <v>7.1509999999999998</v>
      </c>
      <c r="AL1544" s="29">
        <v>8.1629999999999994E-2</v>
      </c>
      <c r="AM1544" s="29">
        <v>6.1219999999999997E-2</v>
      </c>
      <c r="AN1544" s="50">
        <v>87469</v>
      </c>
      <c r="AO1544" s="30">
        <v>303</v>
      </c>
      <c r="AP1544" s="29">
        <v>0.58728999999999998</v>
      </c>
      <c r="AQ1544" s="29">
        <v>1</v>
      </c>
      <c r="AR1544" s="29">
        <v>0.372</v>
      </c>
      <c r="AS1544" s="54">
        <v>8</v>
      </c>
      <c r="AT1544" s="29">
        <v>0.77419000000000004</v>
      </c>
      <c r="AU1544" s="29">
        <v>0.51600000000000001</v>
      </c>
      <c r="AV1544" s="54">
        <v>21</v>
      </c>
      <c r="AW1544" s="29">
        <v>0.35483999999999999</v>
      </c>
    </row>
    <row r="1545" spans="1:49" x14ac:dyDescent="0.2">
      <c r="A1545" s="17" t="str">
        <f t="shared" si="33"/>
        <v>JCB</v>
      </c>
      <c r="B1545" s="17" t="str">
        <f>IF(AND(OR(NOT(IsForecastDateRestricted),AND(D1545&gt;=StartDate,D1545&lt;=EndDate)),OR(NOT(IsTargetDateRestricted),AND(F1545&gt;=FirstTargetDate,F1545&lt;=EndTargetDate)),
OR(AND(Is1Week,E1545="1 wk ahead inc death"),AND(Is2Week,E1545="2 wk ahead inc death"),AND(Is3Week,E1545="3 wk ahead inc death"),AND(Is4Week,E1545="4 wk ahead inc death")),
OR(NOT(IsActiveModelsOnly),_xlfn.XLOOKUP(C1545,'Model Analyzer'!B$4:B$100,'Model Analyzer'!C$4:C$100))),EvalData!C1545,"NA")</f>
        <v>JCB</v>
      </c>
      <c r="C1545" s="17" t="s">
        <v>45</v>
      </c>
      <c r="D1545" s="36" t="d">
        <v>2020-09-21</v>
      </c>
      <c r="E1545" s="17" t="s">
        <v>38</v>
      </c>
      <c r="F1545" s="36" t="d">
        <v>2020-10-17</v>
      </c>
      <c r="G1545" s="30">
        <v>-2277</v>
      </c>
      <c r="H1545" s="32">
        <v>-0.11899999999999999</v>
      </c>
      <c r="I1545" s="28">
        <v>-0.11216</v>
      </c>
      <c r="J1545" s="28">
        <v>-0.12631999999999999</v>
      </c>
      <c r="K1545" s="29">
        <v>0.75</v>
      </c>
      <c r="L1545" s="30">
        <v>21</v>
      </c>
      <c r="M1545" s="29">
        <v>0.45945999999999998</v>
      </c>
      <c r="N1545" s="30">
        <v>51</v>
      </c>
      <c r="O1545" s="30">
        <v>6.11</v>
      </c>
      <c r="P1545" s="30">
        <v>1272.58</v>
      </c>
      <c r="Q1545" s="30">
        <v>78.98</v>
      </c>
      <c r="R1545" s="38">
        <v>0.19158</v>
      </c>
      <c r="S1545" s="32">
        <v>-8.7260000000000004E-2</v>
      </c>
      <c r="T1545" s="29">
        <v>0.34137000000000001</v>
      </c>
      <c r="U1545" s="29">
        <v>-0.14587</v>
      </c>
      <c r="V1545" s="29">
        <v>0.52941000000000005</v>
      </c>
      <c r="W1545" s="29">
        <v>3.9219999999999998E-2</v>
      </c>
      <c r="X1545" s="30">
        <v>154.81</v>
      </c>
      <c r="Y1545" s="29">
        <v>0.25281999999999999</v>
      </c>
      <c r="Z1545" s="29">
        <v>0.2631</v>
      </c>
      <c r="AA1545" s="29">
        <v>0.63200000000000001</v>
      </c>
      <c r="AB1545" s="30">
        <v>1</v>
      </c>
      <c r="AC1545" s="29">
        <v>1</v>
      </c>
    </row>
    <row r="1546" spans="1:49" x14ac:dyDescent="0.2">
      <c r="A1546" s="17" t="str">
        <f t="shared" si="33"/>
        <v>JHU-APL</v>
      </c>
      <c r="B1546" s="17" t="str">
        <f>IF(AND(OR(NOT(IsForecastDateRestricted),AND(D1546&gt;=StartDate,D1546&lt;=EndDate)),OR(NOT(IsTargetDateRestricted),AND(F1546&gt;=FirstTargetDate,F1546&lt;=EndTargetDate)),
OR(AND(Is1Week,E1546="1 wk ahead inc death"),AND(Is2Week,E1546="2 wk ahead inc death"),AND(Is3Week,E1546="3 wk ahead inc death"),AND(Is4Week,E1546="4 wk ahead inc death")),
OR(NOT(IsActiveModelsOnly),_xlfn.XLOOKUP(C1546,'Model Analyzer'!B$4:B$100,'Model Analyzer'!C$4:C$100))),EvalData!C1546,"NA")</f>
        <v>JHU-APL</v>
      </c>
      <c r="C1546" s="17" t="s">
        <v>52</v>
      </c>
      <c r="D1546" s="36" t="d">
        <v>2020-09-21</v>
      </c>
      <c r="E1546" s="17" t="s">
        <v>38</v>
      </c>
      <c r="F1546" s="36" t="d">
        <v>2020-10-17</v>
      </c>
      <c r="G1546" s="26">
        <v>-3098</v>
      </c>
      <c r="H1546" s="27">
        <v>-0.16600000000000001</v>
      </c>
      <c r="I1546" s="28">
        <v>-0.15260000000000001</v>
      </c>
      <c r="J1546" s="28">
        <v>-0.18007000000000001</v>
      </c>
      <c r="K1546" s="29">
        <v>0.75</v>
      </c>
      <c r="L1546" s="30">
        <v>26</v>
      </c>
      <c r="M1546" s="29">
        <v>0.32432</v>
      </c>
      <c r="N1546" s="30">
        <v>51</v>
      </c>
      <c r="O1546" s="26">
        <v>24.75</v>
      </c>
      <c r="P1546" s="26">
        <v>5085.0200000000004</v>
      </c>
      <c r="Q1546" s="26">
        <v>153.66999999999999</v>
      </c>
      <c r="R1546" s="31">
        <v>0.33276</v>
      </c>
      <c r="S1546" s="32">
        <v>-9.4670000000000004E-2</v>
      </c>
      <c r="T1546" s="29">
        <v>0.98395999999999995</v>
      </c>
      <c r="U1546" s="29">
        <v>0.23696</v>
      </c>
      <c r="V1546" s="29">
        <v>0.31373000000000001</v>
      </c>
      <c r="W1546" s="29">
        <v>0.19608</v>
      </c>
      <c r="X1546" s="30">
        <v>324.7</v>
      </c>
      <c r="Y1546" s="29">
        <v>0.81008999999999998</v>
      </c>
      <c r="Z1546" s="29">
        <v>0.46494999999999997</v>
      </c>
      <c r="AA1546" s="29">
        <v>0.20699999999999999</v>
      </c>
      <c r="AB1546" s="30">
        <v>23</v>
      </c>
      <c r="AC1546" s="29">
        <v>0.35293999999999998</v>
      </c>
      <c r="AD1546" s="30">
        <v>51</v>
      </c>
      <c r="AE1546" s="29">
        <v>0.33333000000000002</v>
      </c>
      <c r="AF1546" s="33">
        <v>1.417</v>
      </c>
      <c r="AG1546" s="33">
        <v>1.4790000000000001</v>
      </c>
      <c r="AH1546" s="33">
        <v>1.5329999999999999</v>
      </c>
      <c r="AI1546" s="33">
        <v>1.58</v>
      </c>
      <c r="AJ1546" s="33">
        <v>1.599</v>
      </c>
      <c r="AK1546" s="34">
        <v>1.75</v>
      </c>
      <c r="AL1546" s="29">
        <v>0</v>
      </c>
      <c r="AM1546" s="29">
        <v>0</v>
      </c>
      <c r="AN1546" s="50">
        <v>198232</v>
      </c>
      <c r="AO1546" s="30">
        <v>935.3</v>
      </c>
      <c r="AP1546" s="29">
        <v>0.77973000000000003</v>
      </c>
      <c r="AQ1546" s="29">
        <v>1</v>
      </c>
      <c r="AR1546" s="29">
        <v>0.35099999999999998</v>
      </c>
      <c r="AS1546" s="54">
        <v>10</v>
      </c>
      <c r="AT1546" s="29">
        <v>0.70967999999999998</v>
      </c>
      <c r="AU1546" s="29">
        <v>0.35088000000000003</v>
      </c>
      <c r="AV1546" s="54">
        <v>27</v>
      </c>
      <c r="AW1546" s="29">
        <v>0.16128999999999999</v>
      </c>
    </row>
    <row r="1547" spans="1:49" x14ac:dyDescent="0.2">
      <c r="A1547" s="17" t="str">
        <f t="shared" si="33"/>
        <v>JHU-IDD</v>
      </c>
      <c r="B1547" s="17" t="str">
        <f>IF(AND(OR(NOT(IsForecastDateRestricted),AND(D1547&gt;=StartDate,D1547&lt;=EndDate)),OR(NOT(IsTargetDateRestricted),AND(F1547&gt;=FirstTargetDate,F1547&lt;=EndTargetDate)),
OR(AND(Is1Week,E1547="1 wk ahead inc death"),AND(Is2Week,E1547="2 wk ahead inc death"),AND(Is3Week,E1547="3 wk ahead inc death"),AND(Is4Week,E1547="4 wk ahead inc death")),
OR(NOT(IsActiveModelsOnly),_xlfn.XLOOKUP(C1547,'Model Analyzer'!B$4:B$100,'Model Analyzer'!C$4:C$100))),EvalData!C1547,"NA")</f>
        <v>JHU-IDD</v>
      </c>
      <c r="C1547" s="17" t="s">
        <v>53</v>
      </c>
      <c r="D1547" s="36" t="d">
        <v>2020-09-21</v>
      </c>
      <c r="E1547" s="17" t="s">
        <v>38</v>
      </c>
      <c r="F1547" s="36" t="d">
        <v>2020-10-17</v>
      </c>
      <c r="G1547" s="30">
        <v>917</v>
      </c>
      <c r="H1547" s="32">
        <v>4.3999999999999997E-2</v>
      </c>
      <c r="I1547" s="28">
        <v>4.5170000000000002E-2</v>
      </c>
      <c r="J1547" s="28">
        <v>4.5170000000000002E-2</v>
      </c>
      <c r="K1547" s="29">
        <v>1</v>
      </c>
      <c r="L1547" s="30">
        <v>9</v>
      </c>
      <c r="M1547" s="29">
        <v>0.78378000000000003</v>
      </c>
      <c r="N1547" s="30">
        <v>51</v>
      </c>
      <c r="O1547" s="30">
        <v>22.93</v>
      </c>
      <c r="P1547" s="30">
        <v>2617.4899999999998</v>
      </c>
      <c r="Q1547" s="30">
        <v>88.29</v>
      </c>
      <c r="R1547" s="38">
        <v>0.25316</v>
      </c>
      <c r="S1547" s="32">
        <v>0.10098</v>
      </c>
      <c r="T1547" s="29">
        <v>0.97350999999999999</v>
      </c>
      <c r="U1547" s="29">
        <v>0.58831999999999995</v>
      </c>
      <c r="V1547" s="29">
        <v>0.43136999999999998</v>
      </c>
      <c r="W1547" s="29">
        <v>0.15686</v>
      </c>
      <c r="X1547" s="30">
        <v>132.97999999999999</v>
      </c>
      <c r="Y1547" s="29">
        <v>0.89673000000000003</v>
      </c>
      <c r="Z1547" s="29">
        <v>0.39376</v>
      </c>
      <c r="AA1547" s="29">
        <v>0.39200000000000002</v>
      </c>
      <c r="AB1547" s="30">
        <v>14</v>
      </c>
      <c r="AC1547" s="29">
        <v>0.61765000000000003</v>
      </c>
      <c r="AD1547" s="30">
        <v>51</v>
      </c>
      <c r="AE1547" s="29">
        <v>0.96077999999999997</v>
      </c>
      <c r="AF1547" s="33">
        <v>2.65</v>
      </c>
      <c r="AG1547" s="33">
        <v>3.7250000000000001</v>
      </c>
      <c r="AH1547" s="33">
        <v>8.1110000000000007</v>
      </c>
      <c r="AI1547" s="33">
        <v>108.693</v>
      </c>
      <c r="AJ1547" s="33">
        <v>23.164999999999999</v>
      </c>
      <c r="AK1547" s="34">
        <v>254</v>
      </c>
      <c r="AL1547" s="29">
        <v>0.21568999999999999</v>
      </c>
      <c r="AM1547" s="29">
        <v>0.43136999999999998</v>
      </c>
      <c r="AN1547" s="50">
        <v>37207</v>
      </c>
      <c r="AO1547" s="30">
        <v>340.6</v>
      </c>
      <c r="AP1547" s="29">
        <v>0.25701000000000002</v>
      </c>
      <c r="AQ1547" s="29">
        <v>0.53654999999999997</v>
      </c>
      <c r="AR1547" s="29">
        <v>0.33</v>
      </c>
      <c r="AS1547" s="54">
        <v>13</v>
      </c>
      <c r="AT1547" s="29">
        <v>0.6129</v>
      </c>
      <c r="AU1547" s="29">
        <v>0.78522000000000003</v>
      </c>
      <c r="AV1547" s="54">
        <v>10</v>
      </c>
      <c r="AW1547" s="29">
        <v>0.70967999999999998</v>
      </c>
    </row>
    <row r="1548" spans="1:49" x14ac:dyDescent="0.2">
      <c r="A1548" s="17" t="str">
        <f t="shared" si="33"/>
        <v>Karlen</v>
      </c>
      <c r="B1548" s="17" t="str">
        <f>IF(AND(OR(NOT(IsForecastDateRestricted),AND(D1548&gt;=StartDate,D1548&lt;=EndDate)),OR(NOT(IsTargetDateRestricted),AND(F1548&gt;=FirstTargetDate,F1548&lt;=EndTargetDate)),
OR(AND(Is1Week,E1548="1 wk ahead inc death"),AND(Is2Week,E1548="2 wk ahead inc death"),AND(Is3Week,E1548="3 wk ahead inc death"),AND(Is4Week,E1548="4 wk ahead inc death")),
OR(NOT(IsActiveModelsOnly),_xlfn.XLOOKUP(C1548,'Model Analyzer'!B$4:B$100,'Model Analyzer'!C$4:C$100))),EvalData!C1548,"NA")</f>
        <v>Karlen</v>
      </c>
      <c r="C1548" s="17" t="s">
        <v>46</v>
      </c>
      <c r="D1548" s="36" t="d">
        <v>2020-09-21</v>
      </c>
      <c r="E1548" s="17" t="s">
        <v>38</v>
      </c>
      <c r="F1548" s="36" t="d">
        <v>2020-10-17</v>
      </c>
      <c r="G1548" s="30">
        <v>-2856</v>
      </c>
      <c r="H1548" s="32">
        <v>-0.152</v>
      </c>
      <c r="I1548" s="28">
        <v>-0.14068</v>
      </c>
      <c r="J1548" s="28">
        <v>-0.16370999999999999</v>
      </c>
      <c r="K1548" s="29">
        <v>0.75</v>
      </c>
      <c r="L1548" s="30">
        <v>25</v>
      </c>
      <c r="M1548" s="29">
        <v>0.35135</v>
      </c>
      <c r="N1548" s="30">
        <v>51</v>
      </c>
      <c r="O1548" s="30">
        <v>7.72</v>
      </c>
      <c r="P1548" s="30">
        <v>1864.99</v>
      </c>
      <c r="Q1548" s="30">
        <v>94.9</v>
      </c>
      <c r="R1548" s="38">
        <v>0.21153</v>
      </c>
      <c r="S1548" s="32">
        <v>-0.19783000000000001</v>
      </c>
      <c r="T1548" s="29">
        <v>0.41033999999999998</v>
      </c>
      <c r="U1548" s="29">
        <v>-0.22328999999999999</v>
      </c>
      <c r="V1548" s="29">
        <v>0.35293999999999998</v>
      </c>
      <c r="W1548" s="29">
        <v>7.843E-2</v>
      </c>
      <c r="X1548" s="30">
        <v>199.15</v>
      </c>
      <c r="Y1548" s="29">
        <v>0.2843</v>
      </c>
      <c r="Z1548" s="29">
        <v>0.31078</v>
      </c>
      <c r="AA1548" s="29">
        <v>0.48399999999999999</v>
      </c>
      <c r="AB1548" s="30">
        <v>10</v>
      </c>
      <c r="AC1548" s="29">
        <v>0.73529</v>
      </c>
      <c r="AD1548" s="30">
        <v>51</v>
      </c>
      <c r="AE1548" s="29">
        <v>0.92157</v>
      </c>
      <c r="AF1548" s="33">
        <v>2.6160000000000001</v>
      </c>
      <c r="AG1548" s="33">
        <v>3.5169999999999999</v>
      </c>
      <c r="AH1548" s="33">
        <v>6.6840000000000002</v>
      </c>
      <c r="AI1548" s="33">
        <v>25.22</v>
      </c>
      <c r="AJ1548" s="33">
        <v>16.100000000000001</v>
      </c>
      <c r="AK1548" s="34">
        <v>63</v>
      </c>
      <c r="AL1548" s="29">
        <v>0.33333000000000002</v>
      </c>
      <c r="AM1548" s="29">
        <v>0.31373000000000001</v>
      </c>
      <c r="AN1548" s="50">
        <v>38382</v>
      </c>
      <c r="AO1548" s="30">
        <v>141.6</v>
      </c>
      <c r="AP1548" s="29">
        <v>0.29082999999999998</v>
      </c>
      <c r="AQ1548" s="29">
        <v>0.60716999999999999</v>
      </c>
      <c r="AR1548" s="29">
        <v>0.28899999999999998</v>
      </c>
      <c r="AS1548" s="54">
        <v>17</v>
      </c>
      <c r="AT1548" s="29">
        <v>0.48387000000000002</v>
      </c>
      <c r="AU1548" s="29">
        <v>0.81574999999999998</v>
      </c>
      <c r="AV1548" s="54">
        <v>7</v>
      </c>
      <c r="AW1548" s="29">
        <v>0.80645</v>
      </c>
    </row>
    <row r="1549" spans="1:49" x14ac:dyDescent="0.2">
      <c r="A1549" s="17" t="str">
        <f t="shared" si="33"/>
        <v>LANL</v>
      </c>
      <c r="B1549" s="17" t="str">
        <f>IF(AND(OR(NOT(IsForecastDateRestricted),AND(D1549&gt;=StartDate,D1549&lt;=EndDate)),OR(NOT(IsTargetDateRestricted),AND(F1549&gt;=FirstTargetDate,F1549&lt;=EndTargetDate)),
OR(AND(Is1Week,E1549="1 wk ahead inc death"),AND(Is2Week,E1549="2 wk ahead inc death"),AND(Is3Week,E1549="3 wk ahead inc death"),AND(Is4Week,E1549="4 wk ahead inc death")),
OR(NOT(IsActiveModelsOnly),_xlfn.XLOOKUP(C1549,'Model Analyzer'!B$4:B$100,'Model Analyzer'!C$4:C$100))),EvalData!C1549,"NA")</f>
        <v>LANL</v>
      </c>
      <c r="C1549" s="17" t="s">
        <v>20</v>
      </c>
      <c r="D1549" s="36" t="d">
        <v>2020-09-21</v>
      </c>
      <c r="E1549" s="17" t="s">
        <v>38</v>
      </c>
      <c r="F1549" s="36" t="d">
        <v>2020-10-17</v>
      </c>
      <c r="G1549" s="30">
        <v>-6241</v>
      </c>
      <c r="H1549" s="32">
        <v>-0.36699999999999999</v>
      </c>
      <c r="I1549" s="28">
        <v>-0.30741000000000002</v>
      </c>
      <c r="J1549" s="28">
        <v>-0.44385000000000002</v>
      </c>
      <c r="K1549" s="29">
        <v>0</v>
      </c>
      <c r="L1549" s="30">
        <v>36</v>
      </c>
      <c r="M1549" s="29">
        <v>5.4050000000000001E-2</v>
      </c>
      <c r="N1549" s="30">
        <v>51</v>
      </c>
      <c r="O1549" s="30">
        <v>31.08</v>
      </c>
      <c r="P1549" s="30">
        <v>2846.04</v>
      </c>
      <c r="Q1549" s="30">
        <v>125.94</v>
      </c>
      <c r="R1549" s="38">
        <v>0.44273000000000001</v>
      </c>
      <c r="S1549" s="32">
        <v>-0.33881</v>
      </c>
      <c r="T1549" s="29">
        <v>1.10921</v>
      </c>
      <c r="U1549" s="29">
        <v>-1.0435000000000001</v>
      </c>
      <c r="V1549" s="29">
        <v>0.27450999999999998</v>
      </c>
      <c r="W1549" s="29">
        <v>0.31373000000000001</v>
      </c>
      <c r="X1549" s="30">
        <v>190.06</v>
      </c>
      <c r="Y1549" s="29">
        <v>0.40322999999999998</v>
      </c>
      <c r="Z1549" s="29">
        <v>0.54600000000000004</v>
      </c>
      <c r="AA1549" s="29">
        <v>0.13800000000000001</v>
      </c>
      <c r="AB1549" s="30">
        <v>29</v>
      </c>
      <c r="AC1549" s="29">
        <v>0.17646999999999999</v>
      </c>
      <c r="AD1549" s="30">
        <v>51</v>
      </c>
      <c r="AE1549" s="29">
        <v>0.96077999999999997</v>
      </c>
      <c r="AF1549" s="33">
        <v>9.4390000000000001</v>
      </c>
      <c r="AG1549" s="33">
        <v>11.6</v>
      </c>
      <c r="AH1549" s="33">
        <v>19.818000000000001</v>
      </c>
      <c r="AI1549" s="33">
        <v>45.427999999999997</v>
      </c>
      <c r="AJ1549" s="33">
        <v>44.713999999999999</v>
      </c>
      <c r="AK1549" s="34">
        <v>144</v>
      </c>
      <c r="AL1549" s="29">
        <v>0.19608</v>
      </c>
      <c r="AM1549" s="29">
        <v>0.76471</v>
      </c>
      <c r="AN1549" s="50">
        <v>39740</v>
      </c>
      <c r="AO1549" s="30">
        <v>149.80000000000001</v>
      </c>
      <c r="AP1549" s="29">
        <v>0.10195</v>
      </c>
      <c r="AQ1549" s="29">
        <v>0.21285000000000001</v>
      </c>
      <c r="AR1549" s="29">
        <v>0</v>
      </c>
      <c r="AS1549" s="54">
        <v>30</v>
      </c>
      <c r="AT1549" s="29">
        <v>6.4519999999999994E-2</v>
      </c>
      <c r="AU1549" s="29">
        <v>0.38039000000000001</v>
      </c>
      <c r="AV1549" s="54">
        <v>25</v>
      </c>
      <c r="AW1549" s="29">
        <v>0.22581000000000001</v>
      </c>
    </row>
    <row r="1550" spans="1:49" x14ac:dyDescent="0.2">
      <c r="A1550" s="17" t="str">
        <f t="shared" si="33"/>
        <v>LNQ</v>
      </c>
      <c r="B1550" s="17" t="str">
        <f>IF(AND(OR(NOT(IsForecastDateRestricted),AND(D1550&gt;=StartDate,D1550&lt;=EndDate)),OR(NOT(IsTargetDateRestricted),AND(F1550&gt;=FirstTargetDate,F1550&lt;=EndTargetDate)),
OR(AND(Is1Week,E1550="1 wk ahead inc death"),AND(Is2Week,E1550="2 wk ahead inc death"),AND(Is3Week,E1550="3 wk ahead inc death"),AND(Is4Week,E1550="4 wk ahead inc death")),
OR(NOT(IsActiveModelsOnly),_xlfn.XLOOKUP(C1550,'Model Analyzer'!B$4:B$100,'Model Analyzer'!C$4:C$100))),EvalData!C1550,"NA")</f>
        <v>LNQ</v>
      </c>
      <c r="C1550" s="17" t="s">
        <v>47</v>
      </c>
      <c r="D1550" s="36" t="d">
        <v>2020-09-21</v>
      </c>
      <c r="E1550" s="17" t="s">
        <v>38</v>
      </c>
      <c r="F1550" s="36" t="d">
        <v>2020-10-17</v>
      </c>
      <c r="G1550" s="30">
        <v>-582</v>
      </c>
      <c r="H1550" s="32">
        <v>-2.9000000000000001E-2</v>
      </c>
      <c r="I1550" s="28">
        <v>-2.8670000000000001E-2</v>
      </c>
      <c r="J1550" s="28">
        <v>-2.9510000000000002E-2</v>
      </c>
      <c r="K1550" s="29">
        <v>1</v>
      </c>
      <c r="L1550" s="30">
        <v>8</v>
      </c>
      <c r="M1550" s="29">
        <v>0.81081000000000003</v>
      </c>
      <c r="N1550" s="30">
        <v>51</v>
      </c>
      <c r="O1550" s="30">
        <v>42.54</v>
      </c>
      <c r="P1550" s="30">
        <v>1833.03</v>
      </c>
      <c r="Q1550" s="30">
        <v>93.22</v>
      </c>
      <c r="R1550" s="38">
        <v>0.31531999999999999</v>
      </c>
      <c r="S1550" s="32">
        <v>-0.28240999999999999</v>
      </c>
      <c r="T1550" s="29">
        <v>0.53173000000000004</v>
      </c>
      <c r="U1550" s="29">
        <v>-0.44599</v>
      </c>
      <c r="V1550" s="29">
        <v>0.41176000000000001</v>
      </c>
      <c r="W1550" s="29">
        <v>0.19608</v>
      </c>
      <c r="X1550" s="30">
        <v>140.82</v>
      </c>
      <c r="Y1550" s="29">
        <v>0.33495000000000003</v>
      </c>
      <c r="Z1550" s="29">
        <v>0.43769999999999998</v>
      </c>
      <c r="AA1550" s="29">
        <v>0.224</v>
      </c>
      <c r="AB1550" s="30">
        <v>21</v>
      </c>
      <c r="AC1550" s="29">
        <v>0.41176000000000001</v>
      </c>
      <c r="AD1550" s="30">
        <v>51</v>
      </c>
      <c r="AE1550" s="29">
        <v>1</v>
      </c>
      <c r="AF1550" s="33">
        <v>10.698</v>
      </c>
      <c r="AG1550" s="33">
        <v>23.75</v>
      </c>
      <c r="AH1550" s="33">
        <v>48</v>
      </c>
      <c r="AI1550" s="33">
        <v>127.88800000000001</v>
      </c>
      <c r="AJ1550" s="33">
        <v>180</v>
      </c>
      <c r="AK1550" s="34">
        <v>330</v>
      </c>
      <c r="AL1550" s="29">
        <v>9.8040000000000002E-2</v>
      </c>
      <c r="AM1550" s="29">
        <v>0.90195999999999998</v>
      </c>
      <c r="AN1550" s="50">
        <v>45724</v>
      </c>
      <c r="AO1550" s="30">
        <v>220.6</v>
      </c>
      <c r="AP1550" s="29">
        <v>6.1760000000000002E-2</v>
      </c>
      <c r="AQ1550" s="29">
        <v>0.12892999999999999</v>
      </c>
      <c r="AR1550" s="29">
        <v>0</v>
      </c>
      <c r="AS1550" s="54">
        <v>30</v>
      </c>
      <c r="AT1550" s="29">
        <v>6.4519999999999994E-2</v>
      </c>
      <c r="AU1550" s="29">
        <v>0.24123</v>
      </c>
      <c r="AV1550" s="54">
        <v>29</v>
      </c>
      <c r="AW1550" s="29">
        <v>9.6769999999999995E-2</v>
      </c>
    </row>
    <row r="1551" spans="1:49" x14ac:dyDescent="0.2">
      <c r="A1551" s="17" t="str">
        <f t="shared" si="33"/>
        <v>LSHTM</v>
      </c>
      <c r="B1551" s="17" t="str">
        <f>IF(AND(OR(NOT(IsForecastDateRestricted),AND(D1551&gt;=StartDate,D1551&lt;=EndDate)),OR(NOT(IsTargetDateRestricted),AND(F1551&gt;=FirstTargetDate,F1551&lt;=EndTargetDate)),
OR(AND(Is1Week,E1551="1 wk ahead inc death"),AND(Is2Week,E1551="2 wk ahead inc death"),AND(Is3Week,E1551="3 wk ahead inc death"),AND(Is4Week,E1551="4 wk ahead inc death")),
OR(NOT(IsActiveModelsOnly),_xlfn.XLOOKUP(C1551,'Model Analyzer'!B$4:B$100,'Model Analyzer'!C$4:C$100))),EvalData!C1551,"NA")</f>
        <v>LSHTM</v>
      </c>
      <c r="C1551" s="17" t="s">
        <v>21</v>
      </c>
      <c r="D1551" s="36" t="d">
        <v>2020-09-21</v>
      </c>
      <c r="E1551" s="17" t="s">
        <v>38</v>
      </c>
      <c r="F1551" s="36" t="d">
        <v>2020-10-17</v>
      </c>
      <c r="G1551" s="30">
        <v>-4639</v>
      </c>
      <c r="H1551" s="32">
        <v>-0.25900000000000001</v>
      </c>
      <c r="I1551" s="28">
        <v>-0.22850000000000001</v>
      </c>
      <c r="J1551" s="28">
        <v>-0.29618</v>
      </c>
      <c r="K1551" s="29">
        <v>0</v>
      </c>
      <c r="L1551" s="30">
        <v>33</v>
      </c>
      <c r="M1551" s="29">
        <v>0.13514000000000001</v>
      </c>
      <c r="N1551" s="30">
        <v>44</v>
      </c>
      <c r="O1551" s="30">
        <v>11.27</v>
      </c>
      <c r="P1551" s="30">
        <v>2222.4499999999998</v>
      </c>
      <c r="Q1551" s="30">
        <v>109.34</v>
      </c>
      <c r="R1551" s="38">
        <v>0.24883</v>
      </c>
      <c r="S1551" s="32">
        <v>-0.12428</v>
      </c>
      <c r="T1551" s="29">
        <v>0.55813000000000001</v>
      </c>
      <c r="U1551" s="29">
        <v>-0.26182</v>
      </c>
      <c r="V1551" s="29">
        <v>0.38635999999999998</v>
      </c>
      <c r="W1551" s="29">
        <v>0.15909000000000001</v>
      </c>
      <c r="X1551" s="30">
        <v>170.36</v>
      </c>
      <c r="Y1551" s="29">
        <v>0.34062999999999999</v>
      </c>
      <c r="Z1551" s="29">
        <v>0.35998999999999998</v>
      </c>
      <c r="AA1551" s="29">
        <v>0.30399999999999999</v>
      </c>
      <c r="AB1551" s="30">
        <v>18</v>
      </c>
      <c r="AC1551" s="29">
        <v>0.5</v>
      </c>
      <c r="AD1551" s="30">
        <v>44</v>
      </c>
      <c r="AE1551" s="29">
        <v>0.95455000000000001</v>
      </c>
      <c r="AF1551" s="33">
        <v>4.351</v>
      </c>
      <c r="AG1551" s="33">
        <v>5.915</v>
      </c>
      <c r="AH1551" s="33">
        <v>10.664</v>
      </c>
      <c r="AI1551" s="33">
        <v>27.14</v>
      </c>
      <c r="AJ1551" s="33">
        <v>28.161000000000001</v>
      </c>
      <c r="AK1551" s="34">
        <v>80.081999999999994</v>
      </c>
      <c r="AL1551" s="29">
        <v>0.31818000000000002</v>
      </c>
      <c r="AM1551" s="29">
        <v>0.47727000000000003</v>
      </c>
      <c r="AN1551" s="50">
        <v>53467</v>
      </c>
      <c r="AO1551" s="30">
        <v>167</v>
      </c>
      <c r="AP1551" s="29">
        <v>0.20261999999999999</v>
      </c>
      <c r="AQ1551" s="29">
        <v>0.42301</v>
      </c>
      <c r="AR1551" s="29">
        <v>0.14399999999999999</v>
      </c>
      <c r="AS1551" s="54">
        <v>27</v>
      </c>
      <c r="AT1551" s="29">
        <v>0.16128999999999999</v>
      </c>
      <c r="AU1551" s="29">
        <v>0.57552000000000003</v>
      </c>
      <c r="AV1551" s="54">
        <v>18</v>
      </c>
      <c r="AW1551" s="29">
        <v>0.45161000000000001</v>
      </c>
    </row>
    <row r="1552" spans="1:49" x14ac:dyDescent="0.2">
      <c r="A1552" s="17" t="str">
        <f t="shared" si="33"/>
        <v>MIT-CovAlliance</v>
      </c>
      <c r="B1552" s="17" t="str">
        <f>IF(AND(OR(NOT(IsForecastDateRestricted),AND(D1552&gt;=StartDate,D1552&lt;=EndDate)),OR(NOT(IsTargetDateRestricted),AND(F1552&gt;=FirstTargetDate,F1552&lt;=EndTargetDate)),
OR(AND(Is1Week,E1552="1 wk ahead inc death"),AND(Is2Week,E1552="2 wk ahead inc death"),AND(Is3Week,E1552="3 wk ahead inc death"),AND(Is4Week,E1552="4 wk ahead inc death")),
OR(NOT(IsActiveModelsOnly),_xlfn.XLOOKUP(C1552,'Model Analyzer'!B$4:B$100,'Model Analyzer'!C$4:C$100))),EvalData!C1552,"NA")</f>
        <v>MIT-CovAlliance</v>
      </c>
      <c r="C1552" s="17" t="s">
        <v>22</v>
      </c>
      <c r="D1552" s="36" t="d">
        <v>2020-09-21</v>
      </c>
      <c r="E1552" s="17" t="s">
        <v>38</v>
      </c>
      <c r="F1552" s="36" t="d">
        <v>2020-10-17</v>
      </c>
      <c r="G1552" s="30">
        <v>7590</v>
      </c>
      <c r="H1552" s="32">
        <v>0.318</v>
      </c>
      <c r="I1552" s="28">
        <v>0.37385000000000002</v>
      </c>
      <c r="J1552" s="28">
        <v>0.37385000000000002</v>
      </c>
      <c r="K1552" s="29">
        <v>0</v>
      </c>
      <c r="L1552" s="30">
        <v>34</v>
      </c>
      <c r="M1552" s="29">
        <v>0.10811</v>
      </c>
      <c r="N1552" s="30">
        <v>51</v>
      </c>
      <c r="O1552" s="30">
        <v>35.770000000000003</v>
      </c>
      <c r="P1552" s="30">
        <v>15781.34</v>
      </c>
      <c r="Q1552" s="30">
        <v>253.76</v>
      </c>
      <c r="R1552" s="38">
        <v>0.41798999999999997</v>
      </c>
      <c r="S1552" s="32">
        <v>4.3839999999999997E-2</v>
      </c>
      <c r="T1552" s="29">
        <v>1.2958099999999999</v>
      </c>
      <c r="U1552" s="29">
        <v>0.63727</v>
      </c>
      <c r="V1552" s="29">
        <v>0.17646999999999999</v>
      </c>
      <c r="W1552" s="29">
        <v>0.37254999999999999</v>
      </c>
      <c r="X1552" s="30">
        <v>543.08000000000004</v>
      </c>
      <c r="Y1552" s="29">
        <v>1.14479</v>
      </c>
      <c r="Z1552" s="29">
        <v>0.59577000000000002</v>
      </c>
      <c r="AA1552" s="29">
        <v>0.1</v>
      </c>
      <c r="AB1552" s="30">
        <v>30</v>
      </c>
      <c r="AC1552" s="29">
        <v>0.14706</v>
      </c>
      <c r="AD1552" s="30">
        <v>51</v>
      </c>
      <c r="AE1552" s="29">
        <v>0.96077999999999997</v>
      </c>
      <c r="AF1552" s="33">
        <v>16.315999999999999</v>
      </c>
      <c r="AG1552" s="33">
        <v>16.535</v>
      </c>
      <c r="AH1552" s="33">
        <v>17.004000000000001</v>
      </c>
      <c r="AI1552" s="33">
        <v>22.6</v>
      </c>
      <c r="AJ1552" s="33">
        <v>19.010000000000002</v>
      </c>
      <c r="AK1552" s="34">
        <v>40.347999999999999</v>
      </c>
      <c r="AL1552" s="29">
        <v>0</v>
      </c>
      <c r="AM1552" s="29">
        <v>0.96077999999999997</v>
      </c>
      <c r="AN1552" s="50">
        <v>118221</v>
      </c>
      <c r="AO1552" s="30">
        <v>481.3</v>
      </c>
      <c r="AP1552" s="29">
        <v>9.9320000000000006E-2</v>
      </c>
      <c r="AQ1552" s="29">
        <v>0.20735000000000001</v>
      </c>
      <c r="AR1552" s="29">
        <v>0</v>
      </c>
      <c r="AS1552" s="54">
        <v>30</v>
      </c>
      <c r="AT1552" s="29">
        <v>6.4519999999999994E-2</v>
      </c>
      <c r="AU1552" s="29">
        <v>0.37170999999999998</v>
      </c>
      <c r="AV1552" s="54">
        <v>26</v>
      </c>
      <c r="AW1552" s="29">
        <v>0.19355</v>
      </c>
    </row>
    <row r="1553" spans="1:49" x14ac:dyDescent="0.2">
      <c r="A1553" s="17" t="str">
        <f t="shared" si="33"/>
        <v>MIT-LCP</v>
      </c>
      <c r="B1553" s="17" t="str">
        <f>IF(AND(OR(NOT(IsForecastDateRestricted),AND(D1553&gt;=StartDate,D1553&lt;=EndDate)),OR(NOT(IsTargetDateRestricted),AND(F1553&gt;=FirstTargetDate,F1553&lt;=EndTargetDate)),
OR(AND(Is1Week,E1553="1 wk ahead inc death"),AND(Is2Week,E1553="2 wk ahead inc death"),AND(Is3Week,E1553="3 wk ahead inc death"),AND(Is4Week,E1553="4 wk ahead inc death")),
OR(NOT(IsActiveModelsOnly),_xlfn.XLOOKUP(C1553,'Model Analyzer'!B$4:B$100,'Model Analyzer'!C$4:C$100))),EvalData!C1553,"NA")</f>
        <v>MIT-LCP</v>
      </c>
      <c r="C1553" s="17" t="s">
        <v>55</v>
      </c>
      <c r="D1553" s="36" t="d">
        <v>2020-09-21</v>
      </c>
      <c r="E1553" s="17" t="s">
        <v>38</v>
      </c>
      <c r="F1553" s="36" t="d">
        <v>2020-10-17</v>
      </c>
      <c r="G1553" s="30">
        <v>-3508</v>
      </c>
      <c r="H1553" s="32">
        <v>-0.19</v>
      </c>
      <c r="I1553" s="28">
        <v>-0.17279</v>
      </c>
      <c r="J1553" s="28">
        <v>-0.20888000000000001</v>
      </c>
      <c r="K1553" s="29">
        <v>0.75</v>
      </c>
      <c r="L1553" s="30">
        <v>30</v>
      </c>
      <c r="M1553" s="29">
        <v>0.21622</v>
      </c>
      <c r="N1553" s="30">
        <v>51</v>
      </c>
      <c r="O1553" s="30">
        <v>24.3</v>
      </c>
      <c r="P1553" s="30">
        <v>2449.19</v>
      </c>
      <c r="Q1553" s="30">
        <v>82.41</v>
      </c>
      <c r="R1553" s="38">
        <v>0.17091999999999999</v>
      </c>
      <c r="S1553" s="32">
        <v>-0.08</v>
      </c>
      <c r="T1553" s="29">
        <v>1.0960000000000001</v>
      </c>
      <c r="U1553" s="29">
        <v>0.37237999999999999</v>
      </c>
      <c r="V1553" s="29">
        <v>0.50980000000000003</v>
      </c>
      <c r="W1553" s="29">
        <v>0.13725000000000001</v>
      </c>
      <c r="X1553" s="30">
        <v>155.56</v>
      </c>
      <c r="Y1553" s="29">
        <v>0.90893999999999997</v>
      </c>
      <c r="Z1553" s="29">
        <v>0.32319999999999999</v>
      </c>
      <c r="AA1553" s="29">
        <v>0.496</v>
      </c>
      <c r="AB1553" s="30">
        <v>8</v>
      </c>
      <c r="AC1553" s="29">
        <v>0.79412000000000005</v>
      </c>
    </row>
    <row r="1554" spans="1:49" x14ac:dyDescent="0.2">
      <c r="A1554" s="17" t="str">
        <f t="shared" si="33"/>
        <v>MOBS</v>
      </c>
      <c r="B1554" s="17" t="str">
        <f>IF(AND(OR(NOT(IsForecastDateRestricted),AND(D1554&gt;=StartDate,D1554&lt;=EndDate)),OR(NOT(IsTargetDateRestricted),AND(F1554&gt;=FirstTargetDate,F1554&lt;=EndTargetDate)),
OR(AND(Is1Week,E1554="1 wk ahead inc death"),AND(Is2Week,E1554="2 wk ahead inc death"),AND(Is3Week,E1554="3 wk ahead inc death"),AND(Is4Week,E1554="4 wk ahead inc death")),
OR(NOT(IsActiveModelsOnly),_xlfn.XLOOKUP(C1554,'Model Analyzer'!B$4:B$100,'Model Analyzer'!C$4:C$100))),EvalData!C1554,"NA")</f>
        <v>MOBS</v>
      </c>
      <c r="C1554" s="17" t="s">
        <v>24</v>
      </c>
      <c r="D1554" s="36" t="d">
        <v>2020-09-21</v>
      </c>
      <c r="E1554" s="17" t="s">
        <v>38</v>
      </c>
      <c r="F1554" s="36" t="d">
        <v>2020-10-17</v>
      </c>
      <c r="G1554" s="30">
        <v>-1730</v>
      </c>
      <c r="H1554" s="32">
        <v>-8.8999999999999996E-2</v>
      </c>
      <c r="I1554" s="28">
        <v>-8.5209999999999994E-2</v>
      </c>
      <c r="J1554" s="28">
        <v>-9.3149999999999997E-2</v>
      </c>
      <c r="K1554" s="29">
        <v>0.9</v>
      </c>
      <c r="L1554" s="30">
        <v>16</v>
      </c>
      <c r="M1554" s="29">
        <v>0.59458999999999995</v>
      </c>
      <c r="N1554" s="30">
        <v>50</v>
      </c>
      <c r="O1554" s="30">
        <v>17.690000000000001</v>
      </c>
      <c r="P1554" s="30">
        <v>3202.92</v>
      </c>
      <c r="Q1554" s="30">
        <v>128.32</v>
      </c>
      <c r="R1554" s="38">
        <v>0.33633000000000002</v>
      </c>
      <c r="S1554" s="32">
        <v>-1.1039999999999999E-2</v>
      </c>
      <c r="T1554" s="29">
        <v>0.71935000000000004</v>
      </c>
      <c r="U1554" s="29">
        <v>-0.28277000000000002</v>
      </c>
      <c r="V1554" s="29">
        <v>0.38</v>
      </c>
      <c r="W1554" s="29">
        <v>0.24</v>
      </c>
      <c r="X1554" s="30">
        <v>233.27</v>
      </c>
      <c r="Y1554" s="29">
        <v>0.42754999999999999</v>
      </c>
      <c r="Z1554" s="29">
        <v>0.44446000000000002</v>
      </c>
      <c r="AA1554" s="29">
        <v>0.29499999999999998</v>
      </c>
      <c r="AB1554" s="30">
        <v>19</v>
      </c>
      <c r="AC1554" s="29">
        <v>0.47059000000000001</v>
      </c>
      <c r="AD1554" s="30">
        <v>50</v>
      </c>
      <c r="AE1554" s="29">
        <v>0.88</v>
      </c>
      <c r="AF1554" s="33">
        <v>3.7229999999999999</v>
      </c>
      <c r="AG1554" s="33">
        <v>6.6959999999999997</v>
      </c>
      <c r="AH1554" s="33">
        <v>10.941000000000001</v>
      </c>
      <c r="AI1554" s="33">
        <v>304.27499999999998</v>
      </c>
      <c r="AJ1554" s="33">
        <v>53.201999999999998</v>
      </c>
      <c r="AK1554" s="34">
        <v>428</v>
      </c>
      <c r="AL1554" s="29">
        <v>0.28000000000000003</v>
      </c>
      <c r="AM1554" s="29">
        <v>0.5</v>
      </c>
      <c r="AN1554" s="50">
        <v>90745</v>
      </c>
      <c r="AO1554" s="30">
        <v>226</v>
      </c>
      <c r="AP1554" s="29">
        <v>0.18941</v>
      </c>
      <c r="AQ1554" s="29">
        <v>0.39541999999999999</v>
      </c>
      <c r="AR1554" s="29">
        <v>0.10299999999999999</v>
      </c>
      <c r="AS1554" s="54">
        <v>28</v>
      </c>
      <c r="AT1554" s="29">
        <v>0.12903000000000001</v>
      </c>
      <c r="AU1554" s="29">
        <v>0.54979999999999996</v>
      </c>
      <c r="AV1554" s="54">
        <v>19</v>
      </c>
      <c r="AW1554" s="29">
        <v>0.41935</v>
      </c>
    </row>
    <row r="1555" spans="1:49" x14ac:dyDescent="0.2">
      <c r="A1555" s="17" t="str">
        <f t="shared" si="33"/>
        <v>NotreDame-Mobility</v>
      </c>
      <c r="B1555" s="17" t="str">
        <f>IF(AND(OR(NOT(IsForecastDateRestricted),AND(D1555&gt;=StartDate,D1555&lt;=EndDate)),OR(NOT(IsTargetDateRestricted),AND(F1555&gt;=FirstTargetDate,F1555&lt;=EndTargetDate)),
OR(AND(Is1Week,E1555="1 wk ahead inc death"),AND(Is2Week,E1555="2 wk ahead inc death"),AND(Is3Week,E1555="3 wk ahead inc death"),AND(Is4Week,E1555="4 wk ahead inc death")),
OR(NOT(IsActiveModelsOnly),_xlfn.XLOOKUP(C1555,'Model Analyzer'!B$4:B$100,'Model Analyzer'!C$4:C$100))),EvalData!C1555,"NA")</f>
        <v>NotreDame-Mobility</v>
      </c>
      <c r="C1555" s="17" t="s">
        <v>25</v>
      </c>
      <c r="D1555" s="36" t="d">
        <v>2020-09-21</v>
      </c>
      <c r="E1555" s="17" t="s">
        <v>38</v>
      </c>
      <c r="F1555" s="36" t="d">
        <v>2020-10-17</v>
      </c>
      <c r="G1555" s="30">
        <v>-3366</v>
      </c>
      <c r="H1555" s="32">
        <v>-0.18099999999999999</v>
      </c>
      <c r="I1555" s="28">
        <v>-0.1658</v>
      </c>
      <c r="J1555" s="28">
        <v>-0.19875000000000001</v>
      </c>
      <c r="K1555" s="29">
        <v>0.75</v>
      </c>
      <c r="L1555" s="30">
        <v>28</v>
      </c>
      <c r="M1555" s="29">
        <v>0.27027000000000001</v>
      </c>
      <c r="N1555" s="30">
        <v>51</v>
      </c>
      <c r="O1555" s="30">
        <v>64.47</v>
      </c>
      <c r="P1555" s="30">
        <v>3647.79</v>
      </c>
      <c r="Q1555" s="30">
        <v>139.91999999999999</v>
      </c>
      <c r="R1555" s="38">
        <v>0.29441000000000001</v>
      </c>
      <c r="S1555" s="32">
        <v>-0.30509999999999998</v>
      </c>
      <c r="T1555" s="29">
        <v>0.71947000000000005</v>
      </c>
      <c r="U1555" s="29">
        <v>-0.36075000000000002</v>
      </c>
      <c r="V1555" s="29">
        <v>0.33333000000000002</v>
      </c>
      <c r="W1555" s="29">
        <v>0.17646999999999999</v>
      </c>
      <c r="X1555" s="30">
        <v>275.22000000000003</v>
      </c>
      <c r="Y1555" s="29">
        <v>0.47771000000000002</v>
      </c>
      <c r="Z1555" s="29">
        <v>0.45391999999999999</v>
      </c>
      <c r="AA1555" s="29">
        <v>0.17399999999999999</v>
      </c>
      <c r="AB1555" s="30">
        <v>26</v>
      </c>
      <c r="AC1555" s="29">
        <v>0.26471</v>
      </c>
      <c r="AD1555" s="30">
        <v>51</v>
      </c>
      <c r="AE1555" s="29">
        <v>0.45097999999999999</v>
      </c>
      <c r="AF1555" s="33">
        <v>1.4079999999999999</v>
      </c>
      <c r="AG1555" s="33">
        <v>1.532</v>
      </c>
      <c r="AH1555" s="33">
        <v>1.82</v>
      </c>
      <c r="AI1555" s="33">
        <v>4.0759999999999996</v>
      </c>
      <c r="AJ1555" s="33">
        <v>2.4990000000000001</v>
      </c>
      <c r="AK1555" s="34">
        <v>8.3330000000000002</v>
      </c>
      <c r="AL1555" s="29">
        <v>3.9219999999999998E-2</v>
      </c>
      <c r="AM1555" s="29">
        <v>7.843E-2</v>
      </c>
      <c r="AN1555" s="50">
        <v>203977</v>
      </c>
      <c r="AO1555" s="30">
        <v>367.3</v>
      </c>
      <c r="AP1555" s="29">
        <v>0.63453000000000004</v>
      </c>
      <c r="AQ1555" s="29">
        <v>1</v>
      </c>
      <c r="AR1555" s="29">
        <v>0.35099999999999998</v>
      </c>
      <c r="AS1555" s="54">
        <v>10</v>
      </c>
      <c r="AT1555" s="29">
        <v>0.70967999999999998</v>
      </c>
      <c r="AU1555" s="29">
        <v>0.47471999999999998</v>
      </c>
      <c r="AV1555" s="54">
        <v>22</v>
      </c>
      <c r="AW1555" s="29">
        <v>0.32257999999999998</v>
      </c>
    </row>
    <row r="1556" spans="1:49" x14ac:dyDescent="0.2">
      <c r="A1556" s="17" t="str">
        <f t="shared" si="33"/>
        <v>Oliver Wyman</v>
      </c>
      <c r="B1556" s="17" t="str">
        <f>IF(AND(OR(NOT(IsForecastDateRestricted),AND(D1556&gt;=StartDate,D1556&lt;=EndDate)),OR(NOT(IsTargetDateRestricted),AND(F1556&gt;=FirstTargetDate,F1556&lt;=EndTargetDate)),
OR(AND(Is1Week,E1556="1 wk ahead inc death"),AND(Is2Week,E1556="2 wk ahead inc death"),AND(Is3Week,E1556="3 wk ahead inc death"),AND(Is4Week,E1556="4 wk ahead inc death")),
OR(NOT(IsActiveModelsOnly),_xlfn.XLOOKUP(C1556,'Model Analyzer'!B$4:B$100,'Model Analyzer'!C$4:C$100))),EvalData!C1556,"NA")</f>
        <v>Oliver Wyman</v>
      </c>
      <c r="C1556" s="17" t="s">
        <v>26</v>
      </c>
      <c r="D1556" s="36" t="d">
        <v>2020-09-21</v>
      </c>
      <c r="E1556" s="17" t="s">
        <v>38</v>
      </c>
      <c r="F1556" s="36" t="d">
        <v>2020-10-17</v>
      </c>
      <c r="G1556" s="30">
        <v>-77</v>
      </c>
      <c r="H1556" s="32">
        <v>-4.0000000000000001E-3</v>
      </c>
      <c r="I1556" s="28">
        <v>-3.79E-3</v>
      </c>
      <c r="J1556" s="28">
        <v>-3.81E-3</v>
      </c>
      <c r="K1556" s="29">
        <v>1</v>
      </c>
      <c r="L1556" s="30">
        <v>1</v>
      </c>
      <c r="M1556" s="29">
        <v>1</v>
      </c>
      <c r="N1556" s="30">
        <v>51</v>
      </c>
      <c r="O1556" s="30">
        <v>14.09</v>
      </c>
      <c r="P1556" s="30">
        <v>2487.9299999999998</v>
      </c>
      <c r="Q1556" s="30">
        <v>97.02</v>
      </c>
      <c r="R1556" s="38">
        <v>0.21224000000000001</v>
      </c>
      <c r="S1556" s="32">
        <v>0</v>
      </c>
      <c r="T1556" s="29">
        <v>0.58967999999999998</v>
      </c>
      <c r="U1556" s="29">
        <v>-1.3780000000000001E-2</v>
      </c>
      <c r="V1556" s="29">
        <v>0.37254999999999999</v>
      </c>
      <c r="W1556" s="29">
        <v>0.13725000000000001</v>
      </c>
      <c r="X1556" s="30">
        <v>159.91</v>
      </c>
      <c r="Y1556" s="29">
        <v>0.43575999999999998</v>
      </c>
      <c r="Z1556" s="29">
        <v>0.34833999999999998</v>
      </c>
      <c r="AA1556" s="29">
        <v>0.53100000000000003</v>
      </c>
      <c r="AB1556" s="30">
        <v>5</v>
      </c>
      <c r="AC1556" s="29">
        <v>0.88234999999999997</v>
      </c>
      <c r="AD1556" s="30">
        <v>51</v>
      </c>
      <c r="AE1556" s="29">
        <v>0.84314</v>
      </c>
      <c r="AF1556" s="33">
        <v>2.0819999999999999</v>
      </c>
      <c r="AG1556" s="33">
        <v>2.8079999999999998</v>
      </c>
      <c r="AH1556" s="33">
        <v>4.2270000000000003</v>
      </c>
      <c r="AI1556" s="33">
        <v>13.717000000000001</v>
      </c>
      <c r="AJ1556" s="33">
        <v>7.8049999999999997</v>
      </c>
      <c r="AK1556" s="34">
        <v>20</v>
      </c>
      <c r="AL1556" s="29">
        <v>0.25490000000000002</v>
      </c>
      <c r="AM1556" s="29">
        <v>0.21568999999999999</v>
      </c>
      <c r="AN1556" s="50">
        <v>43854</v>
      </c>
      <c r="AO1556" s="30">
        <v>329.9</v>
      </c>
      <c r="AP1556" s="29">
        <v>0.38440999999999997</v>
      </c>
      <c r="AQ1556" s="29">
        <v>0.80252000000000001</v>
      </c>
      <c r="AR1556" s="29">
        <v>0.39200000000000002</v>
      </c>
      <c r="AS1556" s="54">
        <v>6</v>
      </c>
      <c r="AT1556" s="29">
        <v>0.83870999999999996</v>
      </c>
      <c r="AU1556" s="29">
        <v>0.84852000000000005</v>
      </c>
      <c r="AV1556" s="54">
        <v>5</v>
      </c>
      <c r="AW1556" s="29">
        <v>0.87097000000000002</v>
      </c>
    </row>
    <row r="1557" spans="1:49" x14ac:dyDescent="0.2">
      <c r="A1557" s="17" t="str">
        <f t="shared" si="33"/>
        <v>PSI</v>
      </c>
      <c r="B1557" s="17" t="str">
        <f>IF(AND(OR(NOT(IsForecastDateRestricted),AND(D1557&gt;=StartDate,D1557&lt;=EndDate)),OR(NOT(IsTargetDateRestricted),AND(F1557&gt;=FirstTargetDate,F1557&lt;=EndTargetDate)),
OR(AND(Is1Week,E1557="1 wk ahead inc death"),AND(Is2Week,E1557="2 wk ahead inc death"),AND(Is3Week,E1557="3 wk ahead inc death"),AND(Is4Week,E1557="4 wk ahead inc death")),
OR(NOT(IsActiveModelsOnly),_xlfn.XLOOKUP(C1557,'Model Analyzer'!B$4:B$100,'Model Analyzer'!C$4:C$100))),EvalData!C1557,"NA")</f>
        <v>PSI</v>
      </c>
      <c r="C1557" s="17" t="s">
        <v>27</v>
      </c>
      <c r="D1557" s="36" t="d">
        <v>2020-09-21</v>
      </c>
      <c r="E1557" s="17" t="s">
        <v>38</v>
      </c>
      <c r="F1557" s="36" t="d">
        <v>2020-10-17</v>
      </c>
      <c r="G1557" s="30">
        <v>-3151</v>
      </c>
      <c r="H1557" s="32">
        <v>-0.16900000000000001</v>
      </c>
      <c r="I1557" s="28">
        <v>-0.15520999999999999</v>
      </c>
      <c r="J1557" s="28">
        <v>-0.18371999999999999</v>
      </c>
      <c r="K1557" s="29">
        <v>0.75</v>
      </c>
      <c r="L1557" s="30">
        <v>27</v>
      </c>
      <c r="M1557" s="29">
        <v>0.29730000000000001</v>
      </c>
      <c r="N1557" s="30">
        <v>51</v>
      </c>
      <c r="O1557" s="30">
        <v>72.78</v>
      </c>
      <c r="P1557" s="30">
        <v>2665.06</v>
      </c>
      <c r="Q1557" s="30">
        <v>118.82</v>
      </c>
      <c r="R1557" s="38">
        <v>0.32635999999999998</v>
      </c>
      <c r="S1557" s="32">
        <v>-0.26606999999999997</v>
      </c>
      <c r="T1557" s="29">
        <v>0.94433</v>
      </c>
      <c r="U1557" s="29">
        <v>-0.79510000000000003</v>
      </c>
      <c r="V1557" s="29">
        <v>0.31373000000000001</v>
      </c>
      <c r="W1557" s="29">
        <v>0.29411999999999999</v>
      </c>
      <c r="X1557" s="30">
        <v>203.52</v>
      </c>
      <c r="Y1557" s="29">
        <v>0.37962000000000001</v>
      </c>
      <c r="Z1557" s="29">
        <v>0.49902000000000002</v>
      </c>
      <c r="AA1557" s="29">
        <v>0.14799999999999999</v>
      </c>
      <c r="AB1557" s="30">
        <v>28</v>
      </c>
      <c r="AC1557" s="29">
        <v>0.20588000000000001</v>
      </c>
      <c r="AD1557" s="30">
        <v>51</v>
      </c>
      <c r="AE1557" s="29">
        <v>0.45097999999999999</v>
      </c>
      <c r="AF1557" s="33">
        <v>1.325</v>
      </c>
      <c r="AG1557" s="33">
        <v>1.4670000000000001</v>
      </c>
      <c r="AH1557" s="33">
        <v>1.782</v>
      </c>
      <c r="AI1557" s="33">
        <v>9.7769999999999992</v>
      </c>
      <c r="AJ1557" s="33">
        <v>4.5140000000000002</v>
      </c>
      <c r="AK1557" s="34">
        <v>22.832999999999998</v>
      </c>
      <c r="AL1557" s="29">
        <v>3.9219999999999998E-2</v>
      </c>
      <c r="AM1557" s="29">
        <v>9.8040000000000002E-2</v>
      </c>
      <c r="AN1557" s="50">
        <v>148078</v>
      </c>
      <c r="AO1557" s="30">
        <v>386</v>
      </c>
      <c r="AP1557" s="29">
        <v>0.59011000000000002</v>
      </c>
      <c r="AQ1557" s="29">
        <v>1</v>
      </c>
      <c r="AR1557" s="29">
        <v>0.33</v>
      </c>
      <c r="AS1557" s="54">
        <v>13</v>
      </c>
      <c r="AT1557" s="29">
        <v>0.6129</v>
      </c>
      <c r="AU1557" s="29">
        <v>0.47471999999999998</v>
      </c>
      <c r="AV1557" s="54">
        <v>22</v>
      </c>
      <c r="AW1557" s="29">
        <v>0.32257999999999998</v>
      </c>
    </row>
    <row r="1558" spans="1:49" x14ac:dyDescent="0.2">
      <c r="A1558" s="17" t="str">
        <f t="shared" si="33"/>
        <v>QJHong</v>
      </c>
      <c r="B1558" s="17" t="str">
        <f>IF(AND(OR(NOT(IsForecastDateRestricted),AND(D1558&gt;=StartDate,D1558&lt;=EndDate)),OR(NOT(IsTargetDateRestricted),AND(F1558&gt;=FirstTargetDate,F1558&lt;=EndTargetDate)),
OR(AND(Is1Week,E1558="1 wk ahead inc death"),AND(Is2Week,E1558="2 wk ahead inc death"),AND(Is3Week,E1558="3 wk ahead inc death"),AND(Is4Week,E1558="4 wk ahead inc death")),
OR(NOT(IsActiveModelsOnly),_xlfn.XLOOKUP(C1558,'Model Analyzer'!B$4:B$100,'Model Analyzer'!C$4:C$100))),EvalData!C1558,"NA")</f>
        <v>QJHong</v>
      </c>
      <c r="C1558" s="17" t="s">
        <v>28</v>
      </c>
      <c r="D1558" s="36" t="d">
        <v>2020-09-21</v>
      </c>
      <c r="E1558" s="17" t="s">
        <v>38</v>
      </c>
      <c r="F1558" s="36" t="d">
        <v>2020-10-17</v>
      </c>
      <c r="G1558" s="26">
        <v>-2720</v>
      </c>
      <c r="H1558" s="27">
        <v>-0.14399999999999999</v>
      </c>
      <c r="I1558" s="28">
        <v>-0.13397999999999999</v>
      </c>
      <c r="J1558" s="28">
        <v>-0.1547</v>
      </c>
      <c r="K1558" s="29">
        <v>0.75</v>
      </c>
      <c r="L1558" s="30">
        <v>23</v>
      </c>
      <c r="M1558" s="29">
        <v>0.40540999999999999</v>
      </c>
    </row>
    <row r="1559" spans="1:49" x14ac:dyDescent="0.2">
      <c r="A1559" s="17" t="str">
        <f t="shared" si="33"/>
        <v>RPI-UW</v>
      </c>
      <c r="B1559" s="17" t="str">
        <f>IF(AND(OR(NOT(IsForecastDateRestricted),AND(D1559&gt;=StartDate,D1559&lt;=EndDate)),OR(NOT(IsTargetDateRestricted),AND(F1559&gt;=FirstTargetDate,F1559&lt;=EndTargetDate)),
OR(AND(Is1Week,E1559="1 wk ahead inc death"),AND(Is2Week,E1559="2 wk ahead inc death"),AND(Is3Week,E1559="3 wk ahead inc death"),AND(Is4Week,E1559="4 wk ahead inc death")),
OR(NOT(IsActiveModelsOnly),_xlfn.XLOOKUP(C1559,'Model Analyzer'!B$4:B$100,'Model Analyzer'!C$4:C$100))),EvalData!C1559,"NA")</f>
        <v>RPI-UW</v>
      </c>
      <c r="C1559" s="17" t="s">
        <v>49</v>
      </c>
      <c r="D1559" s="36" t="d">
        <v>2020-09-21</v>
      </c>
      <c r="E1559" s="17" t="s">
        <v>38</v>
      </c>
      <c r="F1559" s="36" t="d">
        <v>2020-10-17</v>
      </c>
      <c r="G1559" s="26">
        <v>-524</v>
      </c>
      <c r="H1559" s="27">
        <v>-2.5999999999999999E-2</v>
      </c>
      <c r="I1559" s="28">
        <v>-2.581E-2</v>
      </c>
      <c r="J1559" s="28">
        <v>-2.649E-2</v>
      </c>
      <c r="K1559" s="29">
        <v>1</v>
      </c>
      <c r="L1559" s="30">
        <v>7</v>
      </c>
      <c r="M1559" s="29">
        <v>0.83784000000000003</v>
      </c>
      <c r="N1559" s="30">
        <v>31</v>
      </c>
      <c r="O1559" s="26">
        <v>8.3800000000000008</v>
      </c>
      <c r="P1559" s="26">
        <v>2432.42</v>
      </c>
      <c r="Q1559" s="26">
        <v>176.03</v>
      </c>
      <c r="R1559" s="31">
        <v>0.23888999999999999</v>
      </c>
      <c r="S1559" s="32">
        <v>-0.18340000000000001</v>
      </c>
      <c r="T1559" s="29">
        <v>0.58113999999999999</v>
      </c>
      <c r="U1559" s="29">
        <v>-0.36338999999999999</v>
      </c>
      <c r="V1559" s="29">
        <v>0.41935</v>
      </c>
      <c r="W1559" s="29">
        <v>9.6769999999999995E-2</v>
      </c>
      <c r="X1559" s="30">
        <v>265.43</v>
      </c>
      <c r="Y1559" s="29">
        <v>0.31118000000000001</v>
      </c>
      <c r="Z1559" s="29">
        <v>0.35742000000000002</v>
      </c>
      <c r="AA1559" s="29">
        <v>0.2</v>
      </c>
      <c r="AB1559" s="30">
        <v>24</v>
      </c>
      <c r="AC1559" s="29">
        <v>0.32352999999999998</v>
      </c>
      <c r="AD1559" s="30">
        <v>31</v>
      </c>
      <c r="AE1559" s="29">
        <v>0.83870999999999996</v>
      </c>
      <c r="AF1559" s="33">
        <v>2.62</v>
      </c>
      <c r="AG1559" s="33">
        <v>3.3719999999999999</v>
      </c>
      <c r="AH1559" s="33">
        <v>4.819</v>
      </c>
      <c r="AI1559" s="33">
        <v>81.344999999999999</v>
      </c>
      <c r="AJ1559" s="33">
        <v>9.1210000000000004</v>
      </c>
      <c r="AK1559" s="34">
        <v>169</v>
      </c>
      <c r="AL1559" s="29">
        <v>0.16128999999999999</v>
      </c>
      <c r="AM1559" s="29">
        <v>0.22581000000000001</v>
      </c>
      <c r="AN1559" s="50">
        <v>53477</v>
      </c>
      <c r="AO1559" s="30">
        <v>98.8</v>
      </c>
      <c r="AP1559" s="29">
        <v>0.32286999999999999</v>
      </c>
      <c r="AQ1559" s="29">
        <v>0.67405999999999999</v>
      </c>
      <c r="AR1559" s="29">
        <v>0.28899999999999998</v>
      </c>
      <c r="AS1559" s="54">
        <v>17</v>
      </c>
      <c r="AT1559" s="29">
        <v>0.48387000000000002</v>
      </c>
      <c r="AU1559" s="29">
        <v>0.47205999999999998</v>
      </c>
      <c r="AV1559" s="54">
        <v>24</v>
      </c>
      <c r="AW1559" s="29">
        <v>0.25806000000000001</v>
      </c>
    </row>
    <row r="1560" spans="1:49" x14ac:dyDescent="0.2">
      <c r="A1560" s="17" t="str">
        <f t="shared" si="33"/>
        <v>STH</v>
      </c>
      <c r="B1560" s="17" t="str">
        <f>IF(AND(OR(NOT(IsForecastDateRestricted),AND(D1560&gt;=StartDate,D1560&lt;=EndDate)),OR(NOT(IsTargetDateRestricted),AND(F1560&gt;=FirstTargetDate,F1560&lt;=EndTargetDate)),
OR(AND(Is1Week,E1560="1 wk ahead inc death"),AND(Is2Week,E1560="2 wk ahead inc death"),AND(Is3Week,E1560="3 wk ahead inc death"),AND(Is4Week,E1560="4 wk ahead inc death")),
OR(NOT(IsActiveModelsOnly),_xlfn.XLOOKUP(C1560,'Model Analyzer'!B$4:B$100,'Model Analyzer'!C$4:C$100))),EvalData!C1560,"NA")</f>
        <v>STH</v>
      </c>
      <c r="C1560" s="17" t="s">
        <v>42</v>
      </c>
      <c r="D1560" s="36" t="d">
        <v>2020-09-21</v>
      </c>
      <c r="E1560" s="17" t="s">
        <v>38</v>
      </c>
      <c r="F1560" s="36" t="d">
        <v>2020-10-17</v>
      </c>
      <c r="G1560" s="30">
        <v>-1362</v>
      </c>
      <c r="H1560" s="32">
        <v>-6.9000000000000006E-2</v>
      </c>
      <c r="I1560" s="28">
        <v>-6.7089999999999997E-2</v>
      </c>
      <c r="J1560" s="28">
        <v>-7.1910000000000002E-2</v>
      </c>
      <c r="K1560" s="29">
        <v>0.9</v>
      </c>
      <c r="L1560" s="30">
        <v>12</v>
      </c>
      <c r="M1560" s="29">
        <v>0.70269999999999999</v>
      </c>
      <c r="O1560" s="30"/>
      <c r="P1560" s="30"/>
      <c r="Q1560" s="30"/>
      <c r="R1560" s="38"/>
    </row>
    <row r="1561" spans="1:49" x14ac:dyDescent="0.2">
      <c r="A1561" s="17" t="str">
        <f t="shared" si="33"/>
        <v>UA</v>
      </c>
      <c r="B1561" s="17" t="str">
        <f>IF(AND(OR(NOT(IsForecastDateRestricted),AND(D1561&gt;=StartDate,D1561&lt;=EndDate)),OR(NOT(IsTargetDateRestricted),AND(F1561&gt;=FirstTargetDate,F1561&lt;=EndTargetDate)),
OR(AND(Is1Week,E1561="1 wk ahead inc death"),AND(Is2Week,E1561="2 wk ahead inc death"),AND(Is3Week,E1561="3 wk ahead inc death"),AND(Is4Week,E1561="4 wk ahead inc death")),
OR(NOT(IsActiveModelsOnly),_xlfn.XLOOKUP(C1561,'Model Analyzer'!B$4:B$100,'Model Analyzer'!C$4:C$100))),EvalData!C1561,"NA")</f>
        <v>UA</v>
      </c>
      <c r="C1561" s="17" t="s">
        <v>29</v>
      </c>
      <c r="D1561" s="36" t="d">
        <v>2020-09-21</v>
      </c>
      <c r="E1561" s="17" t="s">
        <v>38</v>
      </c>
      <c r="F1561" s="36" t="d">
        <v>2020-10-17</v>
      </c>
      <c r="G1561" s="30">
        <v>4139</v>
      </c>
      <c r="H1561" s="32">
        <v>0.186</v>
      </c>
      <c r="I1561" s="28">
        <v>0.20387</v>
      </c>
      <c r="J1561" s="28">
        <v>0.20387</v>
      </c>
      <c r="K1561" s="29">
        <v>0.75</v>
      </c>
      <c r="L1561" s="30">
        <v>29</v>
      </c>
      <c r="M1561" s="29">
        <v>0.24324000000000001</v>
      </c>
      <c r="N1561" s="30">
        <v>51</v>
      </c>
      <c r="O1561" s="30">
        <v>24.47</v>
      </c>
      <c r="P1561" s="30">
        <v>4587.57</v>
      </c>
      <c r="Q1561" s="30">
        <v>133.24</v>
      </c>
      <c r="R1561" s="38">
        <v>0.28204000000000001</v>
      </c>
      <c r="S1561" s="32">
        <v>0.20548</v>
      </c>
      <c r="T1561" s="29">
        <v>1.0827800000000001</v>
      </c>
      <c r="U1561" s="29">
        <v>0.76556000000000002</v>
      </c>
      <c r="V1561" s="29">
        <v>0.33333000000000002</v>
      </c>
      <c r="W1561" s="29">
        <v>0.19608</v>
      </c>
      <c r="X1561" s="30">
        <v>202.56</v>
      </c>
      <c r="Y1561" s="29">
        <v>1.02905</v>
      </c>
      <c r="Z1561" s="29">
        <v>0.41909999999999997</v>
      </c>
      <c r="AA1561" s="29">
        <v>0.215</v>
      </c>
      <c r="AB1561" s="30">
        <v>22</v>
      </c>
      <c r="AC1561" s="29">
        <v>0.38235000000000002</v>
      </c>
      <c r="AD1561" s="30">
        <v>51</v>
      </c>
      <c r="AE1561" s="29">
        <v>0.86275000000000002</v>
      </c>
      <c r="AF1561" s="33">
        <v>3.597</v>
      </c>
      <c r="AG1561" s="33">
        <v>3.9649999999999999</v>
      </c>
      <c r="AH1561" s="33">
        <v>4.6210000000000004</v>
      </c>
      <c r="AI1561" s="33">
        <v>6.4059999999999997</v>
      </c>
      <c r="AJ1561" s="33">
        <v>6.2210000000000001</v>
      </c>
      <c r="AK1561" s="34">
        <v>9</v>
      </c>
      <c r="AL1561" s="29">
        <v>0.33333000000000002</v>
      </c>
      <c r="AM1561" s="29">
        <v>9.8040000000000002E-2</v>
      </c>
      <c r="AN1561" s="50">
        <v>41690</v>
      </c>
      <c r="AO1561" s="30">
        <v>616.6</v>
      </c>
      <c r="AP1561" s="29">
        <v>0.33172000000000001</v>
      </c>
      <c r="AQ1561" s="29">
        <v>0.69252000000000002</v>
      </c>
      <c r="AR1561" s="29">
        <v>0.45400000000000001</v>
      </c>
      <c r="AS1561" s="54">
        <v>4</v>
      </c>
      <c r="AT1561" s="29">
        <v>0.90322999999999998</v>
      </c>
      <c r="AU1561" s="29">
        <v>0.81361000000000006</v>
      </c>
      <c r="AV1561" s="54">
        <v>8</v>
      </c>
      <c r="AW1561" s="29">
        <v>0.77419000000000004</v>
      </c>
    </row>
    <row r="1562" spans="1:49" x14ac:dyDescent="0.2">
      <c r="A1562" s="17" t="str">
        <f t="shared" si="33"/>
        <v>UCLA</v>
      </c>
      <c r="B1562" s="17" t="str">
        <f>IF(AND(OR(NOT(IsForecastDateRestricted),AND(D1562&gt;=StartDate,D1562&lt;=EndDate)),OR(NOT(IsTargetDateRestricted),AND(F1562&gt;=FirstTargetDate,F1562&lt;=EndTargetDate)),
OR(AND(Is1Week,E1562="1 wk ahead inc death"),AND(Is2Week,E1562="2 wk ahead inc death"),AND(Is3Week,E1562="3 wk ahead inc death"),AND(Is4Week,E1562="4 wk ahead inc death")),
OR(NOT(IsActiveModelsOnly),_xlfn.XLOOKUP(C1562,'Model Analyzer'!B$4:B$100,'Model Analyzer'!C$4:C$100))),EvalData!C1562,"NA")</f>
        <v>UCLA</v>
      </c>
      <c r="C1562" s="17" t="s">
        <v>30</v>
      </c>
      <c r="D1562" s="36" t="d">
        <v>2020-09-21</v>
      </c>
      <c r="E1562" s="17" t="s">
        <v>38</v>
      </c>
      <c r="F1562" s="36" t="d">
        <v>2020-10-17</v>
      </c>
      <c r="G1562" s="30">
        <v>-2256</v>
      </c>
      <c r="H1562" s="32">
        <v>-0.11799999999999999</v>
      </c>
      <c r="I1562" s="28">
        <v>-0.11112</v>
      </c>
      <c r="J1562" s="28">
        <v>-0.12501000000000001</v>
      </c>
      <c r="K1562" s="29">
        <v>0.75</v>
      </c>
      <c r="L1562" s="30">
        <v>20</v>
      </c>
      <c r="M1562" s="29">
        <v>0.48648999999999998</v>
      </c>
      <c r="N1562" s="30">
        <v>51</v>
      </c>
      <c r="O1562" s="30">
        <v>31.39</v>
      </c>
      <c r="P1562" s="30">
        <v>2453.1</v>
      </c>
      <c r="Q1562" s="30">
        <v>108.08</v>
      </c>
      <c r="R1562" s="38">
        <v>0.32396000000000003</v>
      </c>
      <c r="S1562" s="32">
        <v>-0.15415000000000001</v>
      </c>
      <c r="T1562" s="29">
        <v>1.3912100000000001</v>
      </c>
      <c r="U1562" s="29">
        <v>-1.1507400000000001</v>
      </c>
      <c r="V1562" s="29">
        <v>0.41176000000000001</v>
      </c>
      <c r="W1562" s="29">
        <v>0.19608</v>
      </c>
      <c r="X1562" s="30">
        <v>155.79</v>
      </c>
      <c r="Y1562" s="29">
        <v>0.36713000000000001</v>
      </c>
      <c r="Z1562" s="29">
        <v>0.44413999999999998</v>
      </c>
      <c r="AA1562" s="29">
        <v>0.22800000000000001</v>
      </c>
      <c r="AB1562" s="30">
        <v>20</v>
      </c>
      <c r="AC1562" s="29">
        <v>0.44118000000000002</v>
      </c>
      <c r="AD1562" s="30">
        <v>51</v>
      </c>
      <c r="AE1562" s="29">
        <v>0.17646999999999999</v>
      </c>
      <c r="AF1562" s="33">
        <v>1.143</v>
      </c>
      <c r="AG1562" s="33">
        <v>1.2030000000000001</v>
      </c>
      <c r="AH1562" s="33">
        <v>1.2450000000000001</v>
      </c>
      <c r="AI1562" s="33">
        <v>2.9129999999999998</v>
      </c>
      <c r="AJ1562" s="33">
        <v>1.403</v>
      </c>
      <c r="AK1562" s="34">
        <v>1.706</v>
      </c>
      <c r="AL1562" s="29">
        <v>0</v>
      </c>
      <c r="AM1562" s="29">
        <v>1.9609999999999999E-2</v>
      </c>
      <c r="AN1562" s="50">
        <v>151640</v>
      </c>
      <c r="AO1562" s="30">
        <v>566.9</v>
      </c>
      <c r="AP1562" s="29">
        <v>0.81396000000000002</v>
      </c>
      <c r="AQ1562" s="29">
        <v>1</v>
      </c>
      <c r="AR1562" s="29">
        <v>0.16500000000000001</v>
      </c>
      <c r="AS1562" s="54">
        <v>25</v>
      </c>
      <c r="AT1562" s="29">
        <v>0.22581000000000001</v>
      </c>
      <c r="AU1562" s="29">
        <v>0.18576000000000001</v>
      </c>
      <c r="AV1562" s="54">
        <v>31</v>
      </c>
      <c r="AW1562" s="29">
        <v>3.2259999999999997E-2</v>
      </c>
    </row>
    <row r="1563" spans="1:49" x14ac:dyDescent="0.2">
      <c r="A1563" s="17" t="str">
        <f t="shared" si="33"/>
        <v>UCM</v>
      </c>
      <c r="B1563" s="17" t="str">
        <f>IF(AND(OR(NOT(IsForecastDateRestricted),AND(D1563&gt;=StartDate,D1563&lt;=EndDate)),OR(NOT(IsTargetDateRestricted),AND(F1563&gt;=FirstTargetDate,F1563&lt;=EndTargetDate)),
OR(AND(Is1Week,E1563="1 wk ahead inc death"),AND(Is2Week,E1563="2 wk ahead inc death"),AND(Is3Week,E1563="3 wk ahead inc death"),AND(Is4Week,E1563="4 wk ahead inc death")),
OR(NOT(IsActiveModelsOnly),_xlfn.XLOOKUP(C1563,'Model Analyzer'!B$4:B$100,'Model Analyzer'!C$4:C$100))),EvalData!C1563,"NA")</f>
        <v>UCM</v>
      </c>
      <c r="C1563" s="17" t="s">
        <v>48</v>
      </c>
      <c r="D1563" s="36" t="d">
        <v>2020-09-21</v>
      </c>
      <c r="E1563" s="17" t="s">
        <v>38</v>
      </c>
      <c r="F1563" s="36" t="d">
        <v>2020-10-17</v>
      </c>
      <c r="G1563" s="30">
        <v>-4528</v>
      </c>
      <c r="H1563" s="32">
        <v>-0.252</v>
      </c>
      <c r="I1563" s="28">
        <v>-0.22303000000000001</v>
      </c>
      <c r="J1563" s="28">
        <v>-0.28705000000000003</v>
      </c>
      <c r="K1563" s="29">
        <v>0</v>
      </c>
      <c r="L1563" s="30">
        <v>32</v>
      </c>
      <c r="M1563" s="29">
        <v>0.16216</v>
      </c>
      <c r="O1563" s="30"/>
      <c r="P1563" s="30"/>
      <c r="Q1563" s="30"/>
      <c r="R1563" s="38"/>
    </row>
    <row r="1564" spans="1:49" x14ac:dyDescent="0.2">
      <c r="A1564" s="17" t="str">
        <f t="shared" si="33"/>
        <v>UCSD-NEU</v>
      </c>
      <c r="B1564" s="17" t="str">
        <f>IF(AND(OR(NOT(IsForecastDateRestricted),AND(D1564&gt;=StartDate,D1564&lt;=EndDate)),OR(NOT(IsTargetDateRestricted),AND(F1564&gt;=FirstTargetDate,F1564&lt;=EndTargetDate)),
OR(AND(Is1Week,E1564="1 wk ahead inc death"),AND(Is2Week,E1564="2 wk ahead inc death"),AND(Is3Week,E1564="3 wk ahead inc death"),AND(Is4Week,E1564="4 wk ahead inc death")),
OR(NOT(IsActiveModelsOnly),_xlfn.XLOOKUP(C1564,'Model Analyzer'!B$4:B$100,'Model Analyzer'!C$4:C$100))),EvalData!C1564,"NA")</f>
        <v>UCSD-NEU</v>
      </c>
      <c r="C1564" s="17" t="s">
        <v>54</v>
      </c>
      <c r="D1564" s="36" t="d">
        <v>2020-09-21</v>
      </c>
      <c r="E1564" s="17" t="s">
        <v>38</v>
      </c>
      <c r="F1564" s="36" t="d">
        <v>2020-10-17</v>
      </c>
      <c r="G1564" s="30">
        <v>-448</v>
      </c>
      <c r="H1564" s="32">
        <v>-2.1999999999999999E-2</v>
      </c>
      <c r="I1564" s="28">
        <v>-2.2069999999999999E-2</v>
      </c>
      <c r="J1564" s="28">
        <v>-2.256E-2</v>
      </c>
      <c r="K1564" s="29">
        <v>1</v>
      </c>
      <c r="L1564" s="30">
        <v>6</v>
      </c>
      <c r="M1564" s="29">
        <v>0.86485999999999996</v>
      </c>
      <c r="N1564" s="30">
        <v>50</v>
      </c>
      <c r="O1564" s="30">
        <v>28.79</v>
      </c>
      <c r="P1564" s="30">
        <v>4950.34</v>
      </c>
      <c r="Q1564" s="30">
        <v>139.41999999999999</v>
      </c>
      <c r="R1564" s="38">
        <v>0.35858000000000001</v>
      </c>
      <c r="S1564" s="32">
        <v>0.10184</v>
      </c>
      <c r="T1564" s="29">
        <v>1.3245800000000001</v>
      </c>
      <c r="U1564" s="29">
        <v>0.66078999999999999</v>
      </c>
      <c r="V1564" s="29">
        <v>0.32</v>
      </c>
      <c r="W1564" s="29">
        <v>0.26</v>
      </c>
      <c r="X1564" s="30">
        <v>241.05</v>
      </c>
      <c r="Y1564" s="29">
        <v>1.17666</v>
      </c>
      <c r="Z1564" s="29">
        <v>0.48666999999999999</v>
      </c>
      <c r="AA1564" s="29">
        <v>9.6000000000000002E-2</v>
      </c>
      <c r="AB1564" s="30">
        <v>31</v>
      </c>
      <c r="AC1564" s="29">
        <v>0.11765</v>
      </c>
      <c r="AD1564" s="30">
        <v>50</v>
      </c>
      <c r="AE1564" s="29">
        <v>0.88</v>
      </c>
      <c r="AF1564" s="33">
        <v>1.9359999999999999</v>
      </c>
      <c r="AG1564" s="33">
        <v>3.1360000000000001</v>
      </c>
      <c r="AH1564" s="33">
        <v>499</v>
      </c>
      <c r="AI1564" s="33">
        <v>368.53</v>
      </c>
      <c r="AJ1564" s="33">
        <v>653</v>
      </c>
      <c r="AK1564" s="34">
        <v>764.6</v>
      </c>
      <c r="AL1564" s="29">
        <v>0.02</v>
      </c>
      <c r="AM1564" s="29">
        <v>0.62</v>
      </c>
      <c r="AN1564" s="50">
        <v>82012</v>
      </c>
      <c r="AO1564" s="30">
        <v>707.5</v>
      </c>
      <c r="AP1564" s="29">
        <v>0.21828</v>
      </c>
      <c r="AQ1564" s="29">
        <v>0.45571</v>
      </c>
      <c r="AR1564" s="29">
        <v>0.248</v>
      </c>
      <c r="AS1564" s="54">
        <v>20</v>
      </c>
      <c r="AT1564" s="29">
        <v>0.3871</v>
      </c>
      <c r="AU1564" s="29">
        <v>0.61770999999999998</v>
      </c>
      <c r="AV1564" s="54">
        <v>15</v>
      </c>
      <c r="AW1564" s="29">
        <v>0.54839000000000004</v>
      </c>
    </row>
    <row r="1565" spans="1:49" x14ac:dyDescent="0.2">
      <c r="A1565" s="17" t="str">
        <f t="shared" si="33"/>
        <v>UGA-CEID</v>
      </c>
      <c r="B1565" s="17" t="str">
        <f>IF(AND(OR(NOT(IsForecastDateRestricted),AND(D1565&gt;=StartDate,D1565&lt;=EndDate)),OR(NOT(IsTargetDateRestricted),AND(F1565&gt;=FirstTargetDate,F1565&lt;=EndTargetDate)),
OR(AND(Is1Week,E1565="1 wk ahead inc death"),AND(Is2Week,E1565="2 wk ahead inc death"),AND(Is3Week,E1565="3 wk ahead inc death"),AND(Is4Week,E1565="4 wk ahead inc death")),
OR(NOT(IsActiveModelsOnly),_xlfn.XLOOKUP(C1565,'Model Analyzer'!B$4:B$100,'Model Analyzer'!C$4:C$100))),EvalData!C1565,"NA")</f>
        <v>UGA-CEID</v>
      </c>
      <c r="C1565" s="17" t="s">
        <v>50</v>
      </c>
      <c r="D1565" s="36" t="d">
        <v>2020-09-21</v>
      </c>
      <c r="E1565" s="17" t="s">
        <v>38</v>
      </c>
      <c r="F1565" s="36" t="d">
        <v>2020-10-17</v>
      </c>
      <c r="G1565" s="30">
        <v>2514</v>
      </c>
      <c r="H1565" s="32">
        <v>0.11700000000000001</v>
      </c>
      <c r="I1565" s="28">
        <v>0.12383</v>
      </c>
      <c r="J1565" s="28">
        <v>0.12383</v>
      </c>
      <c r="K1565" s="29">
        <v>0.75</v>
      </c>
      <c r="L1565" s="30">
        <v>19</v>
      </c>
      <c r="M1565" s="29">
        <v>0.51351000000000002</v>
      </c>
      <c r="N1565" s="30">
        <v>51</v>
      </c>
      <c r="O1565" s="30">
        <v>21.74</v>
      </c>
      <c r="P1565" s="30">
        <v>3694.9</v>
      </c>
      <c r="Q1565" s="30">
        <v>125.82</v>
      </c>
      <c r="R1565" s="38">
        <v>0.27174999999999999</v>
      </c>
      <c r="S1565" s="32">
        <v>0</v>
      </c>
      <c r="T1565" s="29">
        <v>0.86806000000000005</v>
      </c>
      <c r="U1565" s="29">
        <v>-0.39976</v>
      </c>
      <c r="V1565" s="29">
        <v>0.41176000000000001</v>
      </c>
      <c r="W1565" s="29">
        <v>0.19608</v>
      </c>
      <c r="X1565" s="30">
        <v>207.38</v>
      </c>
      <c r="Y1565" s="29">
        <v>0.41126000000000001</v>
      </c>
      <c r="Z1565" s="29">
        <v>0.40888999999999998</v>
      </c>
      <c r="AA1565" s="29">
        <v>0.38500000000000001</v>
      </c>
      <c r="AB1565" s="30">
        <v>15</v>
      </c>
      <c r="AC1565" s="29">
        <v>0.58823999999999999</v>
      </c>
      <c r="AD1565" s="30">
        <v>51</v>
      </c>
      <c r="AE1565" s="29">
        <v>0.92157</v>
      </c>
      <c r="AF1565" s="33">
        <v>3.367</v>
      </c>
      <c r="AG1565" s="33">
        <v>4.9260000000000002</v>
      </c>
      <c r="AH1565" s="33">
        <v>21.533000000000001</v>
      </c>
      <c r="AI1565" s="33">
        <v>340.27600000000001</v>
      </c>
      <c r="AJ1565" s="33">
        <v>153.75</v>
      </c>
      <c r="AK1565" s="34">
        <v>896</v>
      </c>
      <c r="AL1565" s="29">
        <v>9.8040000000000002E-2</v>
      </c>
      <c r="AM1565" s="29">
        <v>0.60784000000000005</v>
      </c>
      <c r="AN1565" s="50">
        <v>46393</v>
      </c>
      <c r="AO1565" s="30">
        <v>149.19999999999999</v>
      </c>
      <c r="AP1565" s="29">
        <v>0.18547</v>
      </c>
      <c r="AQ1565" s="29">
        <v>0.38719999999999999</v>
      </c>
      <c r="AR1565" s="29">
        <v>0.22700000000000001</v>
      </c>
      <c r="AS1565" s="54">
        <v>22</v>
      </c>
      <c r="AT1565" s="29">
        <v>0.32257999999999998</v>
      </c>
      <c r="AU1565" s="29">
        <v>0.59455000000000002</v>
      </c>
      <c r="AV1565" s="54">
        <v>17</v>
      </c>
      <c r="AW1565" s="29">
        <v>0.48387000000000002</v>
      </c>
    </row>
    <row r="1566" spans="1:49" x14ac:dyDescent="0.2">
      <c r="A1566" s="17" t="str">
        <f t="shared" si="33"/>
        <v>UM</v>
      </c>
      <c r="B1566" s="17" t="str">
        <f>IF(AND(OR(NOT(IsForecastDateRestricted),AND(D1566&gt;=StartDate,D1566&lt;=EndDate)),OR(NOT(IsTargetDateRestricted),AND(F1566&gt;=FirstTargetDate,F1566&lt;=EndTargetDate)),
OR(AND(Is1Week,E1566="1 wk ahead inc death"),AND(Is2Week,E1566="2 wk ahead inc death"),AND(Is3Week,E1566="3 wk ahead inc death"),AND(Is4Week,E1566="4 wk ahead inc death")),
OR(NOT(IsActiveModelsOnly),_xlfn.XLOOKUP(C1566,'Model Analyzer'!B$4:B$100,'Model Analyzer'!C$4:C$100))),EvalData!C1566,"NA")</f>
        <v>UM</v>
      </c>
      <c r="C1566" s="17" t="s">
        <v>31</v>
      </c>
      <c r="D1566" s="36" t="d">
        <v>2020-09-21</v>
      </c>
      <c r="E1566" s="17" t="s">
        <v>38</v>
      </c>
      <c r="F1566" s="36" t="d">
        <v>2020-10-17</v>
      </c>
      <c r="G1566" s="30">
        <v>10539</v>
      </c>
      <c r="H1566" s="32">
        <v>0.41799999999999998</v>
      </c>
      <c r="I1566" s="28">
        <v>0.51910999999999996</v>
      </c>
      <c r="J1566" s="28">
        <v>0.51910999999999996</v>
      </c>
      <c r="K1566" s="29">
        <v>0</v>
      </c>
      <c r="L1566" s="30">
        <v>37</v>
      </c>
      <c r="M1566" s="29">
        <v>2.7029999999999998E-2</v>
      </c>
      <c r="N1566" s="30">
        <v>50</v>
      </c>
      <c r="O1566" s="30">
        <v>42.02</v>
      </c>
      <c r="P1566" s="30">
        <v>70277.09</v>
      </c>
      <c r="Q1566" s="30">
        <v>276.52</v>
      </c>
      <c r="R1566" s="38">
        <v>0.43148999999999998</v>
      </c>
      <c r="S1566" s="32">
        <v>0.17954000000000001</v>
      </c>
      <c r="T1566" s="29">
        <v>1.59033</v>
      </c>
      <c r="U1566" s="29">
        <v>0.89954999999999996</v>
      </c>
      <c r="V1566" s="29">
        <v>0.3</v>
      </c>
      <c r="W1566" s="29">
        <v>0.36</v>
      </c>
      <c r="X1566" s="30">
        <v>650.44000000000005</v>
      </c>
      <c r="Y1566" s="29">
        <v>1.3948199999999999</v>
      </c>
      <c r="Z1566" s="29">
        <v>0.56664999999999999</v>
      </c>
      <c r="AA1566" s="29">
        <v>3.6999999999999998E-2</v>
      </c>
      <c r="AB1566" s="30">
        <v>34</v>
      </c>
      <c r="AC1566" s="29">
        <v>2.9409999999999999E-2</v>
      </c>
      <c r="AD1566" s="30">
        <v>50</v>
      </c>
      <c r="AE1566" s="29">
        <v>0.52</v>
      </c>
      <c r="AF1566" s="33">
        <v>1.17</v>
      </c>
      <c r="AG1566" s="33">
        <v>1.3660000000000001</v>
      </c>
      <c r="AH1566" s="33">
        <v>1.702</v>
      </c>
      <c r="AI1566" s="33">
        <v>6.367</v>
      </c>
      <c r="AJ1566" s="33">
        <v>9.5830000000000002</v>
      </c>
      <c r="AK1566" s="34">
        <v>14.788</v>
      </c>
      <c r="AL1566" s="29">
        <v>0.12</v>
      </c>
      <c r="AM1566" s="29">
        <v>0.22</v>
      </c>
      <c r="AN1566" s="50">
        <v>195417</v>
      </c>
      <c r="AO1566" s="30">
        <v>809</v>
      </c>
      <c r="AP1566" s="29">
        <v>0.57521999999999995</v>
      </c>
      <c r="AQ1566" s="29">
        <v>1</v>
      </c>
      <c r="AR1566" s="29">
        <v>0.186</v>
      </c>
      <c r="AS1566" s="54">
        <v>24</v>
      </c>
      <c r="AT1566" s="29">
        <v>0.25806000000000001</v>
      </c>
      <c r="AU1566" s="29">
        <v>0.53664000000000001</v>
      </c>
      <c r="AV1566" s="54">
        <v>20</v>
      </c>
      <c r="AW1566" s="29">
        <v>0.3871</v>
      </c>
    </row>
    <row r="1567" spans="1:49" x14ac:dyDescent="0.2">
      <c r="A1567" s="17" t="str">
        <f t="shared" si="33"/>
        <v>UMass-MB</v>
      </c>
      <c r="B1567" s="17" t="str">
        <f>IF(AND(OR(NOT(IsForecastDateRestricted),AND(D1567&gt;=StartDate,D1567&lt;=EndDate)),OR(NOT(IsTargetDateRestricted),AND(F1567&gt;=FirstTargetDate,F1567&lt;=EndTargetDate)),
OR(AND(Is1Week,E1567="1 wk ahead inc death"),AND(Is2Week,E1567="2 wk ahead inc death"),AND(Is3Week,E1567="3 wk ahead inc death"),AND(Is4Week,E1567="4 wk ahead inc death")),
OR(NOT(IsActiveModelsOnly),_xlfn.XLOOKUP(C1567,'Model Analyzer'!B$4:B$100,'Model Analyzer'!C$4:C$100))),EvalData!C1567,"NA")</f>
        <v>UMass-MB</v>
      </c>
      <c r="C1567" s="17" t="s">
        <v>32</v>
      </c>
      <c r="D1567" s="36" t="d">
        <v>2020-09-21</v>
      </c>
      <c r="E1567" s="17" t="s">
        <v>38</v>
      </c>
      <c r="F1567" s="36" t="d">
        <v>2020-10-17</v>
      </c>
      <c r="G1567" s="30">
        <v>-422</v>
      </c>
      <c r="H1567" s="32">
        <v>-2.1000000000000001E-2</v>
      </c>
      <c r="I1567" s="28">
        <v>-2.0789999999999999E-2</v>
      </c>
      <c r="J1567" s="28">
        <v>-2.1229999999999999E-2</v>
      </c>
      <c r="K1567" s="29">
        <v>1</v>
      </c>
      <c r="L1567" s="30">
        <v>4</v>
      </c>
      <c r="M1567" s="29">
        <v>0.91891999999999996</v>
      </c>
      <c r="N1567" s="30">
        <v>51</v>
      </c>
      <c r="O1567" s="30">
        <v>9.24</v>
      </c>
      <c r="P1567" s="30">
        <v>1776.17</v>
      </c>
      <c r="Q1567" s="30">
        <v>83.06</v>
      </c>
      <c r="R1567" s="38">
        <v>0.21168999999999999</v>
      </c>
      <c r="S1567" s="32">
        <v>-0.11333</v>
      </c>
      <c r="T1567" s="29">
        <v>0.44368000000000002</v>
      </c>
      <c r="U1567" s="29">
        <v>-0.1769</v>
      </c>
      <c r="V1567" s="29">
        <v>0.43136999999999998</v>
      </c>
      <c r="W1567" s="29">
        <v>0.11765</v>
      </c>
      <c r="X1567" s="30">
        <v>139.44</v>
      </c>
      <c r="Y1567" s="29">
        <v>0.31479000000000001</v>
      </c>
      <c r="Z1567" s="29">
        <v>0.31729000000000002</v>
      </c>
      <c r="AA1567" s="29">
        <v>0.52600000000000002</v>
      </c>
      <c r="AB1567" s="30">
        <v>6</v>
      </c>
      <c r="AC1567" s="29">
        <v>0.85294000000000003</v>
      </c>
      <c r="AD1567" s="30">
        <v>51</v>
      </c>
      <c r="AE1567" s="29">
        <v>0.96077999999999997</v>
      </c>
      <c r="AF1567" s="33">
        <v>3.359</v>
      </c>
      <c r="AG1567" s="33">
        <v>4.1609999999999996</v>
      </c>
      <c r="AH1567" s="33">
        <v>5.508</v>
      </c>
      <c r="AI1567" s="33">
        <v>11.528</v>
      </c>
      <c r="AJ1567" s="33">
        <v>8.5399999999999991</v>
      </c>
      <c r="AK1567" s="34">
        <v>14.333</v>
      </c>
      <c r="AL1567" s="29">
        <v>0.52941000000000005</v>
      </c>
      <c r="AM1567" s="29">
        <v>0.15686</v>
      </c>
      <c r="AN1567" s="50">
        <v>36325</v>
      </c>
      <c r="AO1567" s="30">
        <v>124.1</v>
      </c>
      <c r="AP1567" s="29">
        <v>0.29382999999999998</v>
      </c>
      <c r="AQ1567" s="29">
        <v>0.61341999999999997</v>
      </c>
      <c r="AR1567" s="29">
        <v>0.28899999999999998</v>
      </c>
      <c r="AS1567" s="54">
        <v>17</v>
      </c>
      <c r="AT1567" s="29">
        <v>0.48387000000000002</v>
      </c>
      <c r="AU1567" s="29">
        <v>0.85055000000000003</v>
      </c>
      <c r="AV1567" s="54">
        <v>4</v>
      </c>
      <c r="AW1567" s="29">
        <v>0.90322999999999998</v>
      </c>
    </row>
    <row r="1568" spans="1:49" x14ac:dyDescent="0.2">
      <c r="A1568" s="17" t="str">
        <f t="shared" si="33"/>
        <v>USC</v>
      </c>
      <c r="B1568" s="17" t="str">
        <f>IF(AND(OR(NOT(IsForecastDateRestricted),AND(D1568&gt;=StartDate,D1568&lt;=EndDate)),OR(NOT(IsTargetDateRestricted),AND(F1568&gt;=FirstTargetDate,F1568&lt;=EndTargetDate)),
OR(AND(Is1Week,E1568="1 wk ahead inc death"),AND(Is2Week,E1568="2 wk ahead inc death"),AND(Is3Week,E1568="3 wk ahead inc death"),AND(Is4Week,E1568="4 wk ahead inc death")),
OR(NOT(IsActiveModelsOnly),_xlfn.XLOOKUP(C1568,'Model Analyzer'!B$4:B$100,'Model Analyzer'!C$4:C$100))),EvalData!C1568,"NA")</f>
        <v>USC</v>
      </c>
      <c r="C1568" s="17" t="s">
        <v>33</v>
      </c>
      <c r="D1568" s="36" t="d">
        <v>2020-09-21</v>
      </c>
      <c r="E1568" s="17" t="s">
        <v>38</v>
      </c>
      <c r="F1568" s="36" t="d">
        <v>2020-10-17</v>
      </c>
      <c r="G1568" s="30">
        <v>-248</v>
      </c>
      <c r="H1568" s="32">
        <v>-1.2E-2</v>
      </c>
      <c r="I1568" s="28">
        <v>-1.222E-2</v>
      </c>
      <c r="J1568" s="28">
        <v>-1.2370000000000001E-2</v>
      </c>
      <c r="K1568" s="29">
        <v>1</v>
      </c>
      <c r="L1568" s="30">
        <v>3</v>
      </c>
      <c r="M1568" s="29">
        <v>0.94594999999999996</v>
      </c>
      <c r="N1568" s="30">
        <v>51</v>
      </c>
      <c r="O1568" s="30">
        <v>10.029999999999999</v>
      </c>
      <c r="P1568" s="30">
        <v>2053.4899999999998</v>
      </c>
      <c r="Q1568" s="30">
        <v>90.61</v>
      </c>
      <c r="R1568" s="38">
        <v>0.2321</v>
      </c>
      <c r="S1568" s="32">
        <v>-0.11583</v>
      </c>
      <c r="T1568" s="29">
        <v>0.46729999999999999</v>
      </c>
      <c r="U1568" s="29">
        <v>-0.21806</v>
      </c>
      <c r="V1568" s="29">
        <v>0.49020000000000002</v>
      </c>
      <c r="W1568" s="29">
        <v>0.11765</v>
      </c>
      <c r="X1568" s="30">
        <v>141.41999999999999</v>
      </c>
      <c r="Y1568" s="29">
        <v>0.30648999999999998</v>
      </c>
      <c r="Z1568" s="29">
        <v>0.32599</v>
      </c>
      <c r="AA1568" s="29">
        <v>0.502</v>
      </c>
      <c r="AB1568" s="30">
        <v>7</v>
      </c>
      <c r="AC1568" s="29">
        <v>0.82352999999999998</v>
      </c>
    </row>
    <row r="1569" spans="1:49" x14ac:dyDescent="0.2">
      <c r="A1569" s="17" t="str">
        <f t="shared" si="33"/>
        <v>UT</v>
      </c>
      <c r="B1569" s="17" t="str">
        <f>IF(AND(OR(NOT(IsForecastDateRestricted),AND(D1569&gt;=StartDate,D1569&lt;=EndDate)),OR(NOT(IsTargetDateRestricted),AND(F1569&gt;=FirstTargetDate,F1569&lt;=EndTargetDate)),
OR(AND(Is1Week,E1569="1 wk ahead inc death"),AND(Is2Week,E1569="2 wk ahead inc death"),AND(Is3Week,E1569="3 wk ahead inc death"),AND(Is4Week,E1569="4 wk ahead inc death")),
OR(NOT(IsActiveModelsOnly),_xlfn.XLOOKUP(C1569,'Model Analyzer'!B$4:B$100,'Model Analyzer'!C$4:C$100))),EvalData!C1569,"NA")</f>
        <v>UT</v>
      </c>
      <c r="C1569" s="17" t="s">
        <v>34</v>
      </c>
      <c r="D1569" s="36" t="d">
        <v>2020-09-21</v>
      </c>
      <c r="E1569" s="17" t="s">
        <v>38</v>
      </c>
      <c r="F1569" s="36" t="d">
        <v>2020-10-17</v>
      </c>
      <c r="G1569" s="30">
        <v>2010</v>
      </c>
      <c r="H1569" s="32">
        <v>9.4E-2</v>
      </c>
      <c r="I1569" s="28">
        <v>9.9010000000000001E-2</v>
      </c>
      <c r="J1569" s="28">
        <v>9.9010000000000001E-2</v>
      </c>
      <c r="K1569" s="29">
        <v>0.9</v>
      </c>
      <c r="L1569" s="30">
        <v>17</v>
      </c>
      <c r="M1569" s="29">
        <v>0.56757000000000002</v>
      </c>
      <c r="N1569" s="30">
        <v>51</v>
      </c>
      <c r="O1569" s="30">
        <v>44.64</v>
      </c>
      <c r="P1569" s="30">
        <v>13960.62</v>
      </c>
      <c r="Q1569" s="30">
        <v>218.12</v>
      </c>
      <c r="R1569" s="38">
        <v>0.50044</v>
      </c>
      <c r="S1569" s="32">
        <v>0.15057000000000001</v>
      </c>
      <c r="T1569" s="29">
        <v>1.286</v>
      </c>
      <c r="U1569" s="29">
        <v>0.2878</v>
      </c>
      <c r="V1569" s="29">
        <v>0.23529</v>
      </c>
      <c r="W1569" s="29">
        <v>0.41176000000000001</v>
      </c>
      <c r="X1569" s="30">
        <v>361.77</v>
      </c>
      <c r="Y1569" s="29">
        <v>0.97924</v>
      </c>
      <c r="Z1569" s="29">
        <v>0.64605000000000001</v>
      </c>
      <c r="AA1569" s="29">
        <v>4.3999999999999997E-2</v>
      </c>
      <c r="AB1569" s="30">
        <v>33</v>
      </c>
      <c r="AC1569" s="29">
        <v>5.8819999999999997E-2</v>
      </c>
      <c r="AD1569" s="30">
        <v>51</v>
      </c>
      <c r="AE1569" s="29">
        <v>0.66666999999999998</v>
      </c>
      <c r="AF1569" s="33">
        <v>2.5219999999999998</v>
      </c>
      <c r="AG1569" s="33">
        <v>3.25</v>
      </c>
      <c r="AH1569" s="33">
        <v>4.4269999999999996</v>
      </c>
      <c r="AI1569" s="33">
        <v>20.875</v>
      </c>
      <c r="AJ1569" s="33">
        <v>9.6379999999999999</v>
      </c>
      <c r="AK1569" s="34">
        <v>79.143000000000001</v>
      </c>
      <c r="AL1569" s="29">
        <v>0.17646999999999999</v>
      </c>
      <c r="AM1569" s="29">
        <v>0.19608</v>
      </c>
      <c r="AN1569" s="50">
        <v>149515</v>
      </c>
      <c r="AO1569" s="30">
        <v>603.4</v>
      </c>
      <c r="AP1569" s="29">
        <v>0.33066000000000001</v>
      </c>
      <c r="AQ1569" s="29">
        <v>0.69030999999999998</v>
      </c>
      <c r="AR1569" s="29">
        <v>0.31</v>
      </c>
      <c r="AS1569" s="54">
        <v>15</v>
      </c>
      <c r="AT1569" s="29">
        <v>0.54839000000000004</v>
      </c>
      <c r="AU1569" s="29">
        <v>0.60585</v>
      </c>
      <c r="AV1569" s="54">
        <v>16</v>
      </c>
      <c r="AW1569" s="29">
        <v>0.51612999999999998</v>
      </c>
    </row>
    <row r="1570" spans="1:49" x14ac:dyDescent="0.2">
      <c r="A1570" s="17" t="str">
        <f t="shared" si="33"/>
        <v>YYG</v>
      </c>
      <c r="B1570" s="17" t="str">
        <f>IF(AND(OR(NOT(IsForecastDateRestricted),AND(D1570&gt;=StartDate,D1570&lt;=EndDate)),OR(NOT(IsTargetDateRestricted),AND(F1570&gt;=FirstTargetDate,F1570&lt;=EndTargetDate)),
OR(AND(Is1Week,E1570="1 wk ahead inc death"),AND(Is2Week,E1570="2 wk ahead inc death"),AND(Is3Week,E1570="3 wk ahead inc death"),AND(Is4Week,E1570="4 wk ahead inc death")),
OR(NOT(IsActiveModelsOnly),_xlfn.XLOOKUP(C1570,'Model Analyzer'!B$4:B$100,'Model Analyzer'!C$4:C$100))),EvalData!C1570,"NA")</f>
        <v>YYG</v>
      </c>
      <c r="C1570" s="17" t="s">
        <v>35</v>
      </c>
      <c r="D1570" s="36" t="d">
        <v>2020-09-21</v>
      </c>
      <c r="E1570" s="17" t="s">
        <v>38</v>
      </c>
      <c r="F1570" s="36" t="d">
        <v>2020-10-17</v>
      </c>
      <c r="G1570" s="30">
        <v>-3609</v>
      </c>
      <c r="H1570" s="32">
        <v>-0.19600000000000001</v>
      </c>
      <c r="I1570" s="28">
        <v>-0.17777000000000001</v>
      </c>
      <c r="J1570" s="28">
        <v>-0.2162</v>
      </c>
      <c r="K1570" s="29">
        <v>0.75</v>
      </c>
      <c r="L1570" s="30">
        <v>31</v>
      </c>
      <c r="M1570" s="29">
        <v>0.18919</v>
      </c>
      <c r="N1570" s="30">
        <v>51</v>
      </c>
      <c r="O1570" s="30">
        <v>12.79</v>
      </c>
      <c r="P1570" s="30">
        <v>1616.29</v>
      </c>
      <c r="Q1570" s="30">
        <v>89.49</v>
      </c>
      <c r="R1570" s="38">
        <v>0.23411000000000001</v>
      </c>
      <c r="S1570" s="32">
        <v>-0.17043</v>
      </c>
      <c r="T1570" s="29">
        <v>0.55783000000000005</v>
      </c>
      <c r="U1570" s="29">
        <v>-0.18920999999999999</v>
      </c>
      <c r="V1570" s="29">
        <v>0.45097999999999999</v>
      </c>
      <c r="W1570" s="29">
        <v>0.11765</v>
      </c>
      <c r="X1570" s="30">
        <v>148.16999999999999</v>
      </c>
      <c r="Y1570" s="29">
        <v>0.41453000000000001</v>
      </c>
      <c r="Z1570" s="29">
        <v>0.34620000000000001</v>
      </c>
      <c r="AA1570" s="29">
        <v>0.45500000000000002</v>
      </c>
      <c r="AB1570" s="30">
        <v>11</v>
      </c>
      <c r="AC1570" s="29">
        <v>0.70587999999999995</v>
      </c>
      <c r="AD1570" s="30">
        <v>51</v>
      </c>
      <c r="AE1570" s="29">
        <v>0.90195999999999998</v>
      </c>
      <c r="AF1570" s="33">
        <v>2.956</v>
      </c>
      <c r="AG1570" s="33">
        <v>3.694</v>
      </c>
      <c r="AH1570" s="33">
        <v>5</v>
      </c>
      <c r="AI1570" s="33">
        <v>24.015999999999998</v>
      </c>
      <c r="AJ1570" s="33">
        <v>29.736999999999998</v>
      </c>
      <c r="AK1570" s="34">
        <v>63.8</v>
      </c>
      <c r="AL1570" s="29">
        <v>0.17646999999999999</v>
      </c>
      <c r="AM1570" s="29">
        <v>0.37254999999999999</v>
      </c>
      <c r="AN1570" s="50">
        <v>44391</v>
      </c>
      <c r="AO1570" s="30">
        <v>145.9</v>
      </c>
      <c r="AP1570" s="29">
        <v>0.27361000000000002</v>
      </c>
      <c r="AQ1570" s="29">
        <v>0.57121999999999995</v>
      </c>
      <c r="AR1570" s="29">
        <v>0.372</v>
      </c>
      <c r="AS1570" s="54">
        <v>8</v>
      </c>
      <c r="AT1570" s="29">
        <v>0.77419000000000004</v>
      </c>
      <c r="AU1570" s="29">
        <v>0.76558000000000004</v>
      </c>
      <c r="AV1570" s="54">
        <v>11</v>
      </c>
      <c r="AW1570" s="29">
        <v>0.67742000000000002</v>
      </c>
    </row>
    <row r="1571" spans="1:49" x14ac:dyDescent="0.2">
      <c r="A1571" s="17" t="str">
        <f t="shared" si="33"/>
        <v>Baseline</v>
      </c>
      <c r="B1571" s="17" t="str">
        <f>IF(AND(OR(NOT(IsForecastDateRestricted),AND(D1571&gt;=StartDate,D1571&lt;=EndDate)),OR(NOT(IsTargetDateRestricted),AND(F1571&gt;=FirstTargetDate,F1571&lt;=EndTargetDate)),
OR(AND(Is1Week,E1571="1 wk ahead inc death"),AND(Is2Week,E1571="2 wk ahead inc death"),AND(Is3Week,E1571="3 wk ahead inc death"),AND(Is4Week,E1571="4 wk ahead inc death")),
OR(NOT(IsActiveModelsOnly),_xlfn.XLOOKUP(C1571,'Model Analyzer'!B$4:B$100,'Model Analyzer'!C$4:C$100))),EvalData!C1571,"NA")</f>
        <v>Baseline</v>
      </c>
      <c r="C1571" s="17" t="s">
        <v>12</v>
      </c>
      <c r="D1571" s="36" t="d">
        <v>2020-09-28</v>
      </c>
      <c r="E1571" s="17" t="s">
        <v>11</v>
      </c>
      <c r="F1571" s="36" t="d">
        <v>2020-10-03</v>
      </c>
      <c r="G1571" s="30">
        <v>580</v>
      </c>
      <c r="H1571" s="32">
        <v>0.112</v>
      </c>
      <c r="I1571" s="28">
        <v>0.11801</v>
      </c>
      <c r="J1571" s="28">
        <v>0.11801</v>
      </c>
      <c r="K1571" s="29">
        <v>0.75</v>
      </c>
      <c r="L1571" s="30">
        <v>25</v>
      </c>
      <c r="M1571" s="29">
        <v>0.35135</v>
      </c>
      <c r="N1571" s="30">
        <v>51</v>
      </c>
      <c r="O1571" s="30">
        <v>6.47</v>
      </c>
      <c r="P1571" s="30">
        <v>418.55</v>
      </c>
      <c r="Q1571" s="30">
        <v>23.51</v>
      </c>
      <c r="R1571" s="38">
        <v>0.25330999999999998</v>
      </c>
      <c r="S1571" s="32">
        <v>0.12014</v>
      </c>
      <c r="T1571" s="29">
        <v>0.37352000000000002</v>
      </c>
      <c r="U1571" s="29">
        <v>-1.1129999999999999E-2</v>
      </c>
      <c r="V1571" s="29">
        <v>0.45097999999999999</v>
      </c>
      <c r="W1571" s="29">
        <v>1.9609999999999999E-2</v>
      </c>
      <c r="X1571" s="30">
        <v>36.74</v>
      </c>
      <c r="Y1571" s="29">
        <v>0.29437000000000002</v>
      </c>
      <c r="Z1571" s="29">
        <v>0.28743000000000002</v>
      </c>
      <c r="AA1571" s="29">
        <v>0.44900000000000001</v>
      </c>
      <c r="AB1571" s="30">
        <v>12</v>
      </c>
      <c r="AC1571" s="29">
        <v>0.69443999999999995</v>
      </c>
      <c r="AD1571" s="30">
        <v>51</v>
      </c>
      <c r="AE1571" s="29">
        <v>0.98038999999999998</v>
      </c>
      <c r="AF1571" s="33">
        <v>4</v>
      </c>
      <c r="AG1571" s="33">
        <v>4</v>
      </c>
      <c r="AH1571" s="33">
        <v>4</v>
      </c>
      <c r="AI1571" s="33">
        <v>3.9220000000000002</v>
      </c>
      <c r="AJ1571" s="33">
        <v>4</v>
      </c>
      <c r="AK1571" s="34">
        <v>4</v>
      </c>
      <c r="AL1571" s="29">
        <v>0</v>
      </c>
      <c r="AM1571" s="29">
        <v>0</v>
      </c>
      <c r="AN1571" s="50">
        <v>8648</v>
      </c>
      <c r="AO1571" s="30">
        <v>97.3</v>
      </c>
      <c r="AP1571" s="29">
        <v>0.41176000000000001</v>
      </c>
      <c r="AQ1571" s="29">
        <v>0.85963000000000001</v>
      </c>
      <c r="AR1571" s="29">
        <v>1</v>
      </c>
      <c r="AS1571" s="54">
        <v>1</v>
      </c>
      <c r="AT1571" s="29">
        <v>1</v>
      </c>
      <c r="AU1571" s="29">
        <v>0.98029999999999995</v>
      </c>
      <c r="AV1571" s="54">
        <v>3</v>
      </c>
      <c r="AW1571" s="29">
        <v>0.9375</v>
      </c>
    </row>
    <row r="1572" spans="1:49" x14ac:dyDescent="0.2">
      <c r="A1572" s="17" t="str">
        <f t="shared" si="33"/>
        <v>CMU</v>
      </c>
      <c r="B1572" s="17" t="str">
        <f>IF(AND(OR(NOT(IsForecastDateRestricted),AND(D1572&gt;=StartDate,D1572&lt;=EndDate)),OR(NOT(IsTargetDateRestricted),AND(F1572&gt;=FirstTargetDate,F1572&lt;=EndTargetDate)),
OR(AND(Is1Week,E1572="1 wk ahead inc death"),AND(Is2Week,E1572="2 wk ahead inc death"),AND(Is3Week,E1572="3 wk ahead inc death"),AND(Is4Week,E1572="4 wk ahead inc death")),
OR(NOT(IsActiveModelsOnly),_xlfn.XLOOKUP(C1572,'Model Analyzer'!B$4:B$100,'Model Analyzer'!C$4:C$100))),EvalData!C1572,"NA")</f>
        <v>CMU</v>
      </c>
      <c r="C1572" s="17" t="s">
        <v>43</v>
      </c>
      <c r="D1572" s="36" t="d">
        <v>2020-09-28</v>
      </c>
      <c r="E1572" s="17" t="s">
        <v>11</v>
      </c>
      <c r="F1572" s="36" t="d">
        <v>2020-10-03</v>
      </c>
      <c r="G1572" s="30"/>
      <c r="H1572" s="32"/>
      <c r="N1572" s="30">
        <v>49</v>
      </c>
      <c r="O1572" s="30">
        <v>7.22</v>
      </c>
      <c r="P1572" s="30">
        <v>352.02</v>
      </c>
      <c r="Q1572" s="30">
        <v>21.41</v>
      </c>
      <c r="R1572" s="38">
        <v>0.30475000000000002</v>
      </c>
      <c r="S1572" s="32">
        <v>0</v>
      </c>
      <c r="T1572" s="29">
        <v>0.37896000000000002</v>
      </c>
      <c r="U1572" s="29">
        <v>-0.15665999999999999</v>
      </c>
      <c r="V1572" s="29">
        <v>0.51019999999999999</v>
      </c>
      <c r="W1572" s="29">
        <v>8.1629999999999994E-2</v>
      </c>
      <c r="X1572" s="30">
        <v>33.130000000000003</v>
      </c>
      <c r="Y1572" s="29">
        <v>0.25542999999999999</v>
      </c>
      <c r="Z1572" s="29">
        <v>0.27632000000000001</v>
      </c>
      <c r="AA1572" s="29">
        <v>0.44800000000000001</v>
      </c>
      <c r="AB1572" s="30">
        <v>13</v>
      </c>
      <c r="AC1572" s="29">
        <v>0.66666999999999998</v>
      </c>
      <c r="AD1572" s="30">
        <v>49</v>
      </c>
      <c r="AE1572" s="29">
        <v>0.77551000000000003</v>
      </c>
      <c r="AF1572" s="33">
        <v>1.3360000000000001</v>
      </c>
      <c r="AG1572" s="33">
        <v>1.786</v>
      </c>
      <c r="AH1572" s="33">
        <v>2.75</v>
      </c>
      <c r="AI1572" s="33">
        <v>24.934999999999999</v>
      </c>
      <c r="AJ1572" s="33">
        <v>3.6840000000000002</v>
      </c>
      <c r="AK1572" s="34">
        <v>10.813000000000001</v>
      </c>
      <c r="AL1572" s="29">
        <v>0.10204000000000001</v>
      </c>
      <c r="AM1572" s="29">
        <v>0.10204000000000001</v>
      </c>
      <c r="AN1572" s="50">
        <v>9274</v>
      </c>
      <c r="AO1572" s="30">
        <v>122.2</v>
      </c>
      <c r="AP1572" s="29">
        <v>0.53671999999999997</v>
      </c>
      <c r="AQ1572" s="29">
        <v>1</v>
      </c>
      <c r="AR1572" s="29">
        <v>0.57799999999999996</v>
      </c>
      <c r="AS1572" s="54">
        <v>7</v>
      </c>
      <c r="AT1572" s="29">
        <v>0.8125</v>
      </c>
      <c r="AU1572" s="29">
        <v>0.78430999999999995</v>
      </c>
      <c r="AV1572" s="54">
        <v>13</v>
      </c>
      <c r="AW1572" s="29">
        <v>0.625</v>
      </c>
    </row>
    <row r="1573" spans="1:49" x14ac:dyDescent="0.2">
      <c r="A1573" s="17" t="str">
        <f t="shared" si="33"/>
        <v>Columbia</v>
      </c>
      <c r="B1573" s="17" t="str">
        <f>IF(AND(OR(NOT(IsForecastDateRestricted),AND(D1573&gt;=StartDate,D1573&lt;=EndDate)),OR(NOT(IsTargetDateRestricted),AND(F1573&gt;=FirstTargetDate,F1573&lt;=EndTargetDate)),
OR(AND(Is1Week,E1573="1 wk ahead inc death"),AND(Is2Week,E1573="2 wk ahead inc death"),AND(Is3Week,E1573="3 wk ahead inc death"),AND(Is4Week,E1573="4 wk ahead inc death")),
OR(NOT(IsActiveModelsOnly),_xlfn.XLOOKUP(C1573,'Model Analyzer'!B$4:B$100,'Model Analyzer'!C$4:C$100))),EvalData!C1573,"NA")</f>
        <v>Columbia</v>
      </c>
      <c r="C1573" s="17" t="s">
        <v>13</v>
      </c>
      <c r="D1573" s="36" t="d">
        <v>2020-09-28</v>
      </c>
      <c r="E1573" s="17" t="s">
        <v>11</v>
      </c>
      <c r="F1573" s="36" t="d">
        <v>2020-10-03</v>
      </c>
      <c r="G1573" s="30">
        <v>-572</v>
      </c>
      <c r="H1573" s="32">
        <v>-0.124</v>
      </c>
      <c r="I1573" s="28">
        <v>-0.11638</v>
      </c>
      <c r="J1573" s="28">
        <v>-0.13170999999999999</v>
      </c>
      <c r="K1573" s="29">
        <v>0.75</v>
      </c>
      <c r="L1573" s="30">
        <v>27</v>
      </c>
      <c r="M1573" s="29">
        <v>0.29730000000000001</v>
      </c>
      <c r="N1573" s="30">
        <v>51</v>
      </c>
      <c r="O1573" s="30">
        <v>27.79</v>
      </c>
      <c r="P1573" s="30">
        <v>1382.51</v>
      </c>
      <c r="Q1573" s="30">
        <v>35.29</v>
      </c>
      <c r="R1573" s="38">
        <v>0.38345000000000001</v>
      </c>
      <c r="S1573" s="32">
        <v>-0.19531000000000001</v>
      </c>
      <c r="T1573" s="29">
        <v>0.75419000000000003</v>
      </c>
      <c r="U1573" s="29">
        <v>-0.31479000000000001</v>
      </c>
      <c r="V1573" s="29">
        <v>0.29411999999999999</v>
      </c>
      <c r="W1573" s="29">
        <v>0.27450999999999998</v>
      </c>
      <c r="X1573" s="30">
        <v>61.35</v>
      </c>
      <c r="Y1573" s="29">
        <v>0.49036999999999997</v>
      </c>
      <c r="Z1573" s="29">
        <v>0.55059999999999998</v>
      </c>
      <c r="AA1573" s="29">
        <v>4.1000000000000002E-2</v>
      </c>
      <c r="AB1573" s="30">
        <v>34</v>
      </c>
      <c r="AC1573" s="29">
        <v>8.3330000000000001E-2</v>
      </c>
      <c r="AD1573" s="30">
        <v>51</v>
      </c>
      <c r="AE1573" s="29">
        <v>0.84314</v>
      </c>
      <c r="AF1573" s="33">
        <v>2.9249999999999998</v>
      </c>
      <c r="AG1573" s="33">
        <v>3.6579999999999999</v>
      </c>
      <c r="AH1573" s="33">
        <v>5.2220000000000004</v>
      </c>
      <c r="AI1573" s="33">
        <v>16.788</v>
      </c>
      <c r="AJ1573" s="33">
        <v>24</v>
      </c>
      <c r="AK1573" s="34">
        <v>56</v>
      </c>
      <c r="AL1573" s="29">
        <v>0.19608</v>
      </c>
      <c r="AM1573" s="29">
        <v>0.31373000000000001</v>
      </c>
      <c r="AN1573" s="50">
        <v>17620</v>
      </c>
      <c r="AO1573" s="30">
        <v>190.2</v>
      </c>
      <c r="AP1573" s="29">
        <v>0.30471999999999999</v>
      </c>
      <c r="AQ1573" s="29">
        <v>0.63614999999999999</v>
      </c>
      <c r="AR1573" s="29">
        <v>0.35099999999999998</v>
      </c>
      <c r="AS1573" s="54">
        <v>20</v>
      </c>
      <c r="AT1573" s="29">
        <v>0.40625</v>
      </c>
      <c r="AU1573" s="29">
        <v>0.75512999999999997</v>
      </c>
      <c r="AV1573" s="54">
        <v>17</v>
      </c>
      <c r="AW1573" s="29">
        <v>0.5</v>
      </c>
    </row>
    <row r="1574" spans="1:49" x14ac:dyDescent="0.2">
      <c r="A1574" s="17" t="str">
        <f t="shared" si="33"/>
        <v>Columbia-UNC</v>
      </c>
      <c r="B1574" s="17" t="str">
        <f>IF(AND(OR(NOT(IsForecastDateRestricted),AND(D1574&gt;=StartDate,D1574&lt;=EndDate)),OR(NOT(IsTargetDateRestricted),AND(F1574&gt;=FirstTargetDate,F1574&lt;=EndTargetDate)),
OR(AND(Is1Week,E1574="1 wk ahead inc death"),AND(Is2Week,E1574="2 wk ahead inc death"),AND(Is3Week,E1574="3 wk ahead inc death"),AND(Is4Week,E1574="4 wk ahead inc death")),
OR(NOT(IsActiveModelsOnly),_xlfn.XLOOKUP(C1574,'Model Analyzer'!B$4:B$100,'Model Analyzer'!C$4:C$100))),EvalData!C1574,"NA")</f>
        <v>Columbia-UNC</v>
      </c>
      <c r="C1574" s="17" t="s">
        <v>14</v>
      </c>
      <c r="D1574" s="36" t="d">
        <v>2020-09-28</v>
      </c>
      <c r="E1574" s="17" t="s">
        <v>11</v>
      </c>
      <c r="F1574" s="36" t="d">
        <v>2020-10-03</v>
      </c>
      <c r="G1574" s="30">
        <v>752</v>
      </c>
      <c r="H1574" s="32">
        <v>0.14199999999999999</v>
      </c>
      <c r="I1574" s="28">
        <v>0.153</v>
      </c>
      <c r="J1574" s="28">
        <v>0.153</v>
      </c>
      <c r="K1574" s="29">
        <v>0.75</v>
      </c>
      <c r="L1574" s="30">
        <v>29</v>
      </c>
      <c r="M1574" s="29">
        <v>0.24324000000000001</v>
      </c>
      <c r="O1574" s="30"/>
      <c r="P1574" s="30"/>
      <c r="Q1574" s="30"/>
      <c r="R1574" s="38"/>
    </row>
    <row r="1575" spans="1:49" x14ac:dyDescent="0.2">
      <c r="A1575" s="17" t="str">
        <f t="shared" si="33"/>
        <v>Covid19Sim</v>
      </c>
      <c r="B1575" s="17" t="str">
        <f>IF(AND(OR(NOT(IsForecastDateRestricted),AND(D1575&gt;=StartDate,D1575&lt;=EndDate)),OR(NOT(IsTargetDateRestricted),AND(F1575&gt;=FirstTargetDate,F1575&lt;=EndTargetDate)),
OR(AND(Is1Week,E1575="1 wk ahead inc death"),AND(Is2Week,E1575="2 wk ahead inc death"),AND(Is3Week,E1575="3 wk ahead inc death"),AND(Is4Week,E1575="4 wk ahead inc death")),
OR(NOT(IsActiveModelsOnly),_xlfn.XLOOKUP(C1575,'Model Analyzer'!B$4:B$100,'Model Analyzer'!C$4:C$100))),EvalData!C1575,"NA")</f>
        <v>Covid19Sim</v>
      </c>
      <c r="C1575" s="17" t="s">
        <v>39</v>
      </c>
      <c r="D1575" s="36" t="d">
        <v>2020-09-28</v>
      </c>
      <c r="E1575" s="17" t="s">
        <v>11</v>
      </c>
      <c r="F1575" s="36" t="d">
        <v>2020-10-03</v>
      </c>
      <c r="G1575" s="30">
        <v>303</v>
      </c>
      <c r="H1575" s="32">
        <v>0.06</v>
      </c>
      <c r="I1575" s="28">
        <v>6.1650000000000003E-2</v>
      </c>
      <c r="J1575" s="28">
        <v>6.1650000000000003E-2</v>
      </c>
      <c r="K1575" s="29">
        <v>0.9</v>
      </c>
      <c r="L1575" s="30">
        <v>16</v>
      </c>
      <c r="M1575" s="29">
        <v>0.59458999999999995</v>
      </c>
      <c r="N1575" s="30">
        <v>51</v>
      </c>
      <c r="O1575" s="30">
        <v>7.27</v>
      </c>
      <c r="P1575" s="30">
        <v>411.75</v>
      </c>
      <c r="Q1575" s="30">
        <v>19.16</v>
      </c>
      <c r="R1575" s="38">
        <v>0.23616000000000001</v>
      </c>
      <c r="S1575" s="32">
        <v>0</v>
      </c>
      <c r="T1575" s="29">
        <v>0.37946999999999997</v>
      </c>
      <c r="U1575" s="29">
        <v>-8.9700000000000005E-3</v>
      </c>
      <c r="V1575" s="29">
        <v>0.54901999999999995</v>
      </c>
      <c r="W1575" s="29">
        <v>3.9219999999999998E-2</v>
      </c>
      <c r="X1575" s="30">
        <v>33.700000000000003</v>
      </c>
      <c r="Y1575" s="29">
        <v>0.3004</v>
      </c>
      <c r="Z1575" s="29">
        <v>0.28273999999999999</v>
      </c>
      <c r="AA1575" s="29">
        <v>0.59499999999999997</v>
      </c>
      <c r="AB1575" s="30">
        <v>5</v>
      </c>
      <c r="AC1575" s="29">
        <v>0.88888999999999996</v>
      </c>
      <c r="AD1575" s="30">
        <v>51</v>
      </c>
      <c r="AE1575" s="29">
        <v>0.33333000000000002</v>
      </c>
      <c r="AF1575" s="33">
        <v>1.0649999999999999</v>
      </c>
      <c r="AG1575" s="33">
        <v>1.083</v>
      </c>
      <c r="AH1575" s="33">
        <v>1.2729999999999999</v>
      </c>
      <c r="AI1575" s="33">
        <v>2.2090000000000001</v>
      </c>
      <c r="AJ1575" s="33">
        <v>1.625</v>
      </c>
      <c r="AK1575" s="34">
        <v>4</v>
      </c>
      <c r="AL1575" s="29">
        <v>5.8819999999999997E-2</v>
      </c>
      <c r="AM1575" s="29">
        <v>1.9609999999999999E-2</v>
      </c>
      <c r="AN1575" s="50">
        <v>26711</v>
      </c>
      <c r="AO1575" s="30">
        <v>379.2</v>
      </c>
      <c r="AP1575" s="29">
        <v>0.80313000000000001</v>
      </c>
      <c r="AQ1575" s="29">
        <v>1</v>
      </c>
      <c r="AR1575" s="29">
        <v>0.26800000000000002</v>
      </c>
      <c r="AS1575" s="54">
        <v>25</v>
      </c>
      <c r="AT1575" s="29">
        <v>0.25</v>
      </c>
      <c r="AU1575" s="29">
        <v>0.35088000000000003</v>
      </c>
      <c r="AV1575" s="54">
        <v>29</v>
      </c>
      <c r="AW1575" s="29">
        <v>0.125</v>
      </c>
    </row>
    <row r="1576" spans="1:49" x14ac:dyDescent="0.2">
      <c r="A1576" s="17" t="str">
        <f t="shared" si="33"/>
        <v>CovidComplete</v>
      </c>
      <c r="B1576" s="17" t="str">
        <f>IF(AND(OR(NOT(IsForecastDateRestricted),AND(D1576&gt;=StartDate,D1576&lt;=EndDate)),OR(NOT(IsTargetDateRestricted),AND(F1576&gt;=FirstTargetDate,F1576&lt;=EndTargetDate)),
OR(AND(Is1Week,E1576="1 wk ahead inc death"),AND(Is2Week,E1576="2 wk ahead inc death"),AND(Is3Week,E1576="3 wk ahead inc death"),AND(Is4Week,E1576="4 wk ahead inc death")),
OR(NOT(IsActiveModelsOnly),_xlfn.XLOOKUP(C1576,'Model Analyzer'!B$4:B$100,'Model Analyzer'!C$4:C$100))),EvalData!C1576,"NA")</f>
        <v>CovidComplete</v>
      </c>
      <c r="C1576" s="17" t="s">
        <v>51</v>
      </c>
      <c r="D1576" s="36" t="d">
        <v>2020-09-28</v>
      </c>
      <c r="E1576" s="17" t="s">
        <v>11</v>
      </c>
      <c r="F1576" s="36" t="d">
        <v>2020-10-03</v>
      </c>
      <c r="G1576" s="30">
        <v>445</v>
      </c>
      <c r="H1576" s="32">
        <v>8.6999999999999994E-2</v>
      </c>
      <c r="I1576" s="28">
        <v>9.0539999999999995E-2</v>
      </c>
      <c r="J1576" s="28">
        <v>9.0539999999999995E-2</v>
      </c>
      <c r="K1576" s="29">
        <v>0.9</v>
      </c>
      <c r="L1576" s="30">
        <v>23</v>
      </c>
      <c r="M1576" s="29">
        <v>0.40540999999999999</v>
      </c>
      <c r="N1576" s="30">
        <v>51</v>
      </c>
      <c r="O1576" s="30">
        <v>7.94</v>
      </c>
      <c r="P1576" s="30">
        <v>549.34</v>
      </c>
      <c r="Q1576" s="30">
        <v>25.2</v>
      </c>
      <c r="R1576" s="38">
        <v>0.25311</v>
      </c>
      <c r="S1576" s="32">
        <v>7.5509999999999994E-2</v>
      </c>
      <c r="T1576" s="29">
        <v>0.41968</v>
      </c>
      <c r="U1576" s="29">
        <v>2.8899999999999999E-2</v>
      </c>
      <c r="V1576" s="29">
        <v>0.39216000000000001</v>
      </c>
      <c r="W1576" s="29">
        <v>7.843E-2</v>
      </c>
      <c r="X1576" s="30">
        <v>42.35</v>
      </c>
      <c r="Y1576" s="29">
        <v>0.33522999999999997</v>
      </c>
      <c r="Z1576" s="29">
        <v>0.31485000000000002</v>
      </c>
      <c r="AA1576" s="29">
        <v>0.42</v>
      </c>
      <c r="AB1576" s="30">
        <v>17</v>
      </c>
      <c r="AC1576" s="29">
        <v>0.55556000000000005</v>
      </c>
      <c r="AD1576" s="30">
        <v>51</v>
      </c>
      <c r="AE1576" s="29">
        <v>0.94118000000000002</v>
      </c>
      <c r="AF1576" s="33">
        <v>3.3820000000000001</v>
      </c>
      <c r="AG1576" s="33">
        <v>3.8889999999999998</v>
      </c>
      <c r="AH1576" s="33">
        <v>3.976</v>
      </c>
      <c r="AI1576" s="33">
        <v>3.8370000000000002</v>
      </c>
      <c r="AJ1576" s="33">
        <v>4.0170000000000003</v>
      </c>
      <c r="AK1576" s="34">
        <v>4.1669999999999998</v>
      </c>
      <c r="AL1576" s="29">
        <v>5.8819999999999997E-2</v>
      </c>
      <c r="AM1576" s="29">
        <v>0</v>
      </c>
      <c r="AN1576" s="50">
        <v>8235</v>
      </c>
      <c r="AO1576" s="30">
        <v>101.8</v>
      </c>
      <c r="AP1576" s="29">
        <v>0.42160999999999998</v>
      </c>
      <c r="AQ1576" s="29">
        <v>0.88019999999999998</v>
      </c>
      <c r="AR1576" s="29">
        <v>0.92900000000000005</v>
      </c>
      <c r="AS1576" s="54">
        <v>2</v>
      </c>
      <c r="AT1576" s="29">
        <v>0.96875</v>
      </c>
      <c r="AU1576" s="29">
        <v>0.97636000000000001</v>
      </c>
      <c r="AV1576" s="54">
        <v>4</v>
      </c>
      <c r="AW1576" s="29">
        <v>0.90625</v>
      </c>
    </row>
    <row r="1577" spans="1:49" x14ac:dyDescent="0.2">
      <c r="A1577" s="17" t="str">
        <f t="shared" si="33"/>
        <v>DDS</v>
      </c>
      <c r="B1577" s="17" t="str">
        <f>IF(AND(OR(NOT(IsForecastDateRestricted),AND(D1577&gt;=StartDate,D1577&lt;=EndDate)),OR(NOT(IsTargetDateRestricted),AND(F1577&gt;=FirstTargetDate,F1577&lt;=EndTargetDate)),
OR(AND(Is1Week,E1577="1 wk ahead inc death"),AND(Is2Week,E1577="2 wk ahead inc death"),AND(Is3Week,E1577="3 wk ahead inc death"),AND(Is4Week,E1577="4 wk ahead inc death")),
OR(NOT(IsActiveModelsOnly),_xlfn.XLOOKUP(C1577,'Model Analyzer'!B$4:B$100,'Model Analyzer'!C$4:C$100))),EvalData!C1577,"NA")</f>
        <v>DDS</v>
      </c>
      <c r="C1577" s="17" t="s">
        <v>44</v>
      </c>
      <c r="D1577" s="36" t="d">
        <v>2020-09-28</v>
      </c>
      <c r="E1577" s="17" t="s">
        <v>11</v>
      </c>
      <c r="F1577" s="36" t="d">
        <v>2020-10-03</v>
      </c>
      <c r="G1577" s="30">
        <v>-246</v>
      </c>
      <c r="H1577" s="32">
        <v>-5.0999999999999997E-2</v>
      </c>
      <c r="I1577" s="28">
        <v>-5.0049999999999997E-2</v>
      </c>
      <c r="J1577" s="28">
        <v>-5.2690000000000001E-2</v>
      </c>
      <c r="K1577" s="29">
        <v>0.9</v>
      </c>
      <c r="L1577" s="30">
        <v>12</v>
      </c>
      <c r="M1577" s="29">
        <v>0.70269999999999999</v>
      </c>
      <c r="N1577" s="30">
        <v>51</v>
      </c>
      <c r="O1577" s="30">
        <v>7</v>
      </c>
      <c r="P1577" s="30">
        <v>440.45</v>
      </c>
      <c r="Q1577" s="30">
        <v>22.65</v>
      </c>
      <c r="R1577" s="38">
        <v>0.24715999999999999</v>
      </c>
      <c r="S1577" s="32">
        <v>-4.5809999999999997E-2</v>
      </c>
      <c r="T1577" s="29">
        <v>0.39101999999999998</v>
      </c>
      <c r="U1577" s="29">
        <v>2.3699999999999999E-2</v>
      </c>
      <c r="V1577" s="29">
        <v>0.47059000000000001</v>
      </c>
      <c r="W1577" s="29">
        <v>5.8819999999999997E-2</v>
      </c>
      <c r="X1577" s="30">
        <v>39.619999999999997</v>
      </c>
      <c r="Y1577" s="29">
        <v>0.34566000000000002</v>
      </c>
      <c r="Z1577" s="29">
        <v>0.32768999999999998</v>
      </c>
      <c r="AA1577" s="29">
        <v>0.50600000000000001</v>
      </c>
      <c r="AB1577" s="30">
        <v>9</v>
      </c>
      <c r="AC1577" s="29">
        <v>0.77778000000000003</v>
      </c>
      <c r="AD1577" s="30">
        <v>51</v>
      </c>
      <c r="AE1577" s="29">
        <v>0.96077999999999997</v>
      </c>
      <c r="AF1577" s="33">
        <v>3.129</v>
      </c>
      <c r="AG1577" s="33">
        <v>3.444</v>
      </c>
      <c r="AH1577" s="33">
        <v>3.9860000000000002</v>
      </c>
      <c r="AI1577" s="33">
        <v>5.6749999999999998</v>
      </c>
      <c r="AJ1577" s="33">
        <v>5.5149999999999997</v>
      </c>
      <c r="AK1577" s="34">
        <v>9.5</v>
      </c>
      <c r="AL1577" s="29">
        <v>0.23529</v>
      </c>
      <c r="AM1577" s="29">
        <v>9.8040000000000002E-2</v>
      </c>
      <c r="AN1577" s="50">
        <v>7074</v>
      </c>
      <c r="AO1577" s="30">
        <v>101.5</v>
      </c>
      <c r="AP1577" s="29">
        <v>0.36925000000000002</v>
      </c>
      <c r="AQ1577" s="29">
        <v>0.77088000000000001</v>
      </c>
      <c r="AR1577" s="29">
        <v>0.66</v>
      </c>
      <c r="AS1577" s="54">
        <v>6</v>
      </c>
      <c r="AT1577" s="29">
        <v>0.84375</v>
      </c>
      <c r="AU1577" s="29">
        <v>0.94750000000000001</v>
      </c>
      <c r="AV1577" s="54">
        <v>5</v>
      </c>
      <c r="AW1577" s="29">
        <v>0.875</v>
      </c>
    </row>
    <row r="1578" spans="1:49" x14ac:dyDescent="0.2">
      <c r="A1578" s="17" t="str">
        <f t="shared" si="33"/>
        <v>Ensemble</v>
      </c>
      <c r="B1578" s="17" t="str">
        <f>IF(AND(OR(NOT(IsForecastDateRestricted),AND(D1578&gt;=StartDate,D1578&lt;=EndDate)),OR(NOT(IsTargetDateRestricted),AND(F1578&gt;=FirstTargetDate,F1578&lt;=EndTargetDate)),
OR(AND(Is1Week,E1578="1 wk ahead inc death"),AND(Is2Week,E1578="2 wk ahead inc death"),AND(Is3Week,E1578="3 wk ahead inc death"),AND(Is4Week,E1578="4 wk ahead inc death")),
OR(NOT(IsActiveModelsOnly),_xlfn.XLOOKUP(C1578,'Model Analyzer'!B$4:B$100,'Model Analyzer'!C$4:C$100))),EvalData!C1578,"NA")</f>
        <v>Ensemble</v>
      </c>
      <c r="C1578" s="17" t="s">
        <v>15</v>
      </c>
      <c r="D1578" s="36" t="d">
        <v>2020-09-28</v>
      </c>
      <c r="E1578" s="17" t="s">
        <v>11</v>
      </c>
      <c r="F1578" s="36" t="d">
        <v>2020-10-03</v>
      </c>
      <c r="G1578" s="30">
        <v>213</v>
      </c>
      <c r="H1578" s="32">
        <v>4.2000000000000003E-2</v>
      </c>
      <c r="I1578" s="28">
        <v>4.3339999999999997E-2</v>
      </c>
      <c r="J1578" s="28">
        <v>4.3339999999999997E-2</v>
      </c>
      <c r="K1578" s="29">
        <v>1</v>
      </c>
      <c r="L1578" s="30">
        <v>7</v>
      </c>
      <c r="M1578" s="29">
        <v>0.83784000000000003</v>
      </c>
      <c r="N1578" s="30">
        <v>51</v>
      </c>
      <c r="O1578" s="30">
        <v>4.21</v>
      </c>
      <c r="P1578" s="30">
        <v>197.53</v>
      </c>
      <c r="Q1578" s="30">
        <v>14.41</v>
      </c>
      <c r="R1578" s="38">
        <v>0.20438999999999999</v>
      </c>
      <c r="S1578" s="32">
        <v>-1.005E-2</v>
      </c>
      <c r="T1578" s="29">
        <v>0.27759</v>
      </c>
      <c r="U1578" s="29">
        <v>-9.2380000000000004E-2</v>
      </c>
      <c r="V1578" s="29">
        <v>0.54901999999999995</v>
      </c>
      <c r="W1578" s="29">
        <v>0</v>
      </c>
      <c r="X1578" s="30">
        <v>20.43</v>
      </c>
      <c r="Y1578" s="29">
        <v>0.21706</v>
      </c>
      <c r="Z1578" s="29">
        <v>0.22675999999999999</v>
      </c>
      <c r="AA1578" s="29">
        <v>0.71699999999999997</v>
      </c>
      <c r="AB1578" s="30">
        <v>1</v>
      </c>
      <c r="AC1578" s="29">
        <v>1</v>
      </c>
      <c r="AD1578" s="30">
        <v>51</v>
      </c>
      <c r="AE1578" s="29">
        <v>0.98038999999999998</v>
      </c>
      <c r="AF1578" s="33">
        <v>2.2490000000000001</v>
      </c>
      <c r="AG1578" s="33">
        <v>2.7530000000000001</v>
      </c>
      <c r="AH1578" s="33">
        <v>3.5</v>
      </c>
      <c r="AI1578" s="33">
        <v>5.0860000000000003</v>
      </c>
      <c r="AJ1578" s="33">
        <v>4.37</v>
      </c>
      <c r="AK1578" s="34">
        <v>11</v>
      </c>
      <c r="AL1578" s="29">
        <v>0.11765</v>
      </c>
      <c r="AM1578" s="29">
        <v>0.11765</v>
      </c>
      <c r="AN1578" s="50">
        <v>4902</v>
      </c>
      <c r="AO1578" s="30">
        <v>72</v>
      </c>
      <c r="AP1578" s="29">
        <v>0.42847000000000002</v>
      </c>
      <c r="AQ1578" s="29">
        <v>0.89449999999999996</v>
      </c>
      <c r="AR1578" s="29">
        <v>0.78400000000000003</v>
      </c>
      <c r="AS1578" s="54">
        <v>3</v>
      </c>
      <c r="AT1578" s="29">
        <v>0.9375</v>
      </c>
      <c r="AU1578" s="29">
        <v>0.98887000000000003</v>
      </c>
      <c r="AV1578" s="54">
        <v>1</v>
      </c>
      <c r="AW1578" s="29">
        <v>1</v>
      </c>
    </row>
    <row r="1579" spans="1:49" x14ac:dyDescent="0.2">
      <c r="A1579" s="17" t="str">
        <f t="shared" si="33"/>
        <v>ERDC</v>
      </c>
      <c r="B1579" s="17" t="str">
        <f>IF(AND(OR(NOT(IsForecastDateRestricted),AND(D1579&gt;=StartDate,D1579&lt;=EndDate)),OR(NOT(IsTargetDateRestricted),AND(F1579&gt;=FirstTargetDate,F1579&lt;=EndTargetDate)),
OR(AND(Is1Week,E1579="1 wk ahead inc death"),AND(Is2Week,E1579="2 wk ahead inc death"),AND(Is3Week,E1579="3 wk ahead inc death"),AND(Is4Week,E1579="4 wk ahead inc death")),
OR(NOT(IsActiveModelsOnly),_xlfn.XLOOKUP(C1579,'Model Analyzer'!B$4:B$100,'Model Analyzer'!C$4:C$100))),EvalData!C1579,"NA")</f>
        <v>ERDC</v>
      </c>
      <c r="C1579" s="17" t="s">
        <v>16</v>
      </c>
      <c r="D1579" s="36" t="d">
        <v>2020-09-28</v>
      </c>
      <c r="E1579" s="17" t="s">
        <v>11</v>
      </c>
      <c r="F1579" s="36" t="d">
        <v>2020-10-03</v>
      </c>
      <c r="G1579" s="30">
        <v>1607</v>
      </c>
      <c r="H1579" s="32">
        <v>0.28299999999999997</v>
      </c>
      <c r="I1579" s="28">
        <v>0.32695999999999997</v>
      </c>
      <c r="J1579" s="28">
        <v>0.32695999999999997</v>
      </c>
      <c r="K1579" s="29">
        <v>0</v>
      </c>
      <c r="L1579" s="30">
        <v>36</v>
      </c>
      <c r="M1579" s="29">
        <v>5.4050000000000001E-2</v>
      </c>
      <c r="N1579" s="30">
        <v>51</v>
      </c>
      <c r="O1579" s="30">
        <v>31.85</v>
      </c>
      <c r="P1579" s="30">
        <v>6143.79</v>
      </c>
      <c r="Q1579" s="30">
        <v>57.63</v>
      </c>
      <c r="R1579" s="38">
        <v>0.44352999999999998</v>
      </c>
      <c r="S1579" s="32">
        <v>0.18804999999999999</v>
      </c>
      <c r="T1579" s="29">
        <v>1.1233900000000001</v>
      </c>
      <c r="U1579" s="29">
        <v>0.79793000000000003</v>
      </c>
      <c r="V1579" s="29">
        <v>0.29411999999999999</v>
      </c>
      <c r="W1579" s="29">
        <v>0.31373000000000001</v>
      </c>
      <c r="X1579" s="30">
        <v>98.35</v>
      </c>
      <c r="Y1579" s="29">
        <v>1.0699099999999999</v>
      </c>
      <c r="Z1579" s="29">
        <v>0.56281000000000003</v>
      </c>
      <c r="AA1579" s="29">
        <v>4.1000000000000002E-2</v>
      </c>
      <c r="AB1579" s="30">
        <v>34</v>
      </c>
      <c r="AC1579" s="29">
        <v>8.3330000000000001E-2</v>
      </c>
      <c r="AD1579" s="30">
        <v>51</v>
      </c>
      <c r="AE1579" s="29">
        <v>0.19608</v>
      </c>
      <c r="AF1579" s="33">
        <v>1.1020000000000001</v>
      </c>
      <c r="AG1579" s="33">
        <v>1.145</v>
      </c>
      <c r="AH1579" s="33">
        <v>1.179</v>
      </c>
      <c r="AI1579" s="33">
        <v>1.345</v>
      </c>
      <c r="AJ1579" s="33">
        <v>1.329</v>
      </c>
      <c r="AK1579" s="34">
        <v>1.6</v>
      </c>
      <c r="AL1579" s="29">
        <v>0</v>
      </c>
      <c r="AM1579" s="29">
        <v>0</v>
      </c>
      <c r="AN1579" s="50">
        <v>96983</v>
      </c>
      <c r="AO1579" s="30">
        <v>1685.9</v>
      </c>
      <c r="AP1579" s="29">
        <v>0.87531999999999999</v>
      </c>
      <c r="AQ1579" s="29">
        <v>1</v>
      </c>
      <c r="AR1579" s="29">
        <v>0.20599999999999999</v>
      </c>
      <c r="AS1579" s="54">
        <v>27</v>
      </c>
      <c r="AT1579" s="29">
        <v>0.1875</v>
      </c>
      <c r="AU1579" s="29">
        <v>0.2064</v>
      </c>
      <c r="AV1579" s="54">
        <v>31</v>
      </c>
      <c r="AW1579" s="29">
        <v>6.25E-2</v>
      </c>
    </row>
    <row r="1580" spans="1:49" x14ac:dyDescent="0.2">
      <c r="A1580" s="17" t="str">
        <f t="shared" si="33"/>
        <v>ESG</v>
      </c>
      <c r="B1580" s="17" t="str">
        <f>IF(AND(OR(NOT(IsForecastDateRestricted),AND(D1580&gt;=StartDate,D1580&lt;=EndDate)),OR(NOT(IsTargetDateRestricted),AND(F1580&gt;=FirstTargetDate,F1580&lt;=EndTargetDate)),
OR(AND(Is1Week,E1580="1 wk ahead inc death"),AND(Is2Week,E1580="2 wk ahead inc death"),AND(Is3Week,E1580="3 wk ahead inc death"),AND(Is4Week,E1580="4 wk ahead inc death")),
OR(NOT(IsActiveModelsOnly),_xlfn.XLOOKUP(C1580,'Model Analyzer'!B$4:B$100,'Model Analyzer'!C$4:C$100))),EvalData!C1580,"NA")</f>
        <v>ESG</v>
      </c>
      <c r="C1580" s="17" t="s">
        <v>40</v>
      </c>
      <c r="D1580" s="36" t="d">
        <v>2020-09-28</v>
      </c>
      <c r="E1580" s="17" t="s">
        <v>11</v>
      </c>
      <c r="F1580" s="36" t="d">
        <v>2020-10-03</v>
      </c>
      <c r="G1580" s="30"/>
      <c r="H1580" s="32"/>
      <c r="N1580" s="30">
        <v>51</v>
      </c>
      <c r="O1580" s="30">
        <v>42.38</v>
      </c>
      <c r="P1580" s="30">
        <v>1073.4000000000001</v>
      </c>
      <c r="Q1580" s="30">
        <v>41.82</v>
      </c>
      <c r="R1580" s="38">
        <v>0.56610000000000005</v>
      </c>
      <c r="S1580" s="32">
        <v>-0.59784000000000004</v>
      </c>
      <c r="T1580" s="29">
        <v>1.1577900000000001</v>
      </c>
      <c r="U1580" s="29">
        <v>-1.1418600000000001</v>
      </c>
      <c r="V1580" s="29">
        <v>0.15686</v>
      </c>
      <c r="W1580" s="29">
        <v>0.37254999999999999</v>
      </c>
      <c r="X1580" s="30">
        <v>77.88</v>
      </c>
      <c r="Y1580" s="29">
        <v>0.46820000000000001</v>
      </c>
      <c r="Z1580" s="29">
        <v>0.68476999999999999</v>
      </c>
      <c r="AA1580" s="29">
        <v>2.1000000000000001E-2</v>
      </c>
      <c r="AB1580" s="30">
        <v>37</v>
      </c>
      <c r="AC1580" s="29">
        <v>0</v>
      </c>
      <c r="AD1580" s="30">
        <v>51</v>
      </c>
      <c r="AE1580" s="29">
        <v>5.8819999999999997E-2</v>
      </c>
      <c r="AF1580" s="33">
        <v>1.056</v>
      </c>
      <c r="AG1580" s="33">
        <v>1.0860000000000001</v>
      </c>
      <c r="AH1580" s="33">
        <v>1.1819999999999999</v>
      </c>
      <c r="AI1580" s="33">
        <v>1.2889999999999999</v>
      </c>
      <c r="AJ1580" s="33">
        <v>1.369</v>
      </c>
      <c r="AK1580" s="34">
        <v>2</v>
      </c>
      <c r="AL1580" s="29">
        <v>0</v>
      </c>
      <c r="AM1580" s="29">
        <v>0</v>
      </c>
      <c r="AN1580" s="50">
        <v>78151</v>
      </c>
      <c r="AO1580" s="30">
        <v>823.6</v>
      </c>
      <c r="AP1580" s="29">
        <v>0.87836999999999998</v>
      </c>
      <c r="AQ1580" s="29">
        <v>1</v>
      </c>
      <c r="AR1580" s="29">
        <v>6.2E-2</v>
      </c>
      <c r="AS1580" s="54">
        <v>31</v>
      </c>
      <c r="AT1580" s="29">
        <v>6.25E-2</v>
      </c>
      <c r="AU1580" s="29">
        <v>6.1920000000000003E-2</v>
      </c>
      <c r="AV1580" s="54">
        <v>33</v>
      </c>
      <c r="AW1580" s="29">
        <v>0</v>
      </c>
    </row>
    <row r="1581" spans="1:49" x14ac:dyDescent="0.2">
      <c r="A1581" s="17" t="str">
        <f t="shared" si="33"/>
        <v>GT-DeepCOVID</v>
      </c>
      <c r="B1581" s="17" t="str">
        <f>IF(AND(OR(NOT(IsForecastDateRestricted),AND(D1581&gt;=StartDate,D1581&lt;=EndDate)),OR(NOT(IsTargetDateRestricted),AND(F1581&gt;=FirstTargetDate,F1581&lt;=EndTargetDate)),
OR(AND(Is1Week,E1581="1 wk ahead inc death"),AND(Is2Week,E1581="2 wk ahead inc death"),AND(Is3Week,E1581="3 wk ahead inc death"),AND(Is4Week,E1581="4 wk ahead inc death")),
OR(NOT(IsActiveModelsOnly),_xlfn.XLOOKUP(C1581,'Model Analyzer'!B$4:B$100,'Model Analyzer'!C$4:C$100))),EvalData!C1581,"NA")</f>
        <v>GT-DeepCOVID</v>
      </c>
      <c r="C1581" s="17" t="s">
        <v>17</v>
      </c>
      <c r="D1581" s="36" t="d">
        <v>2020-09-28</v>
      </c>
      <c r="E1581" s="17" t="s">
        <v>11</v>
      </c>
      <c r="F1581" s="36" t="d">
        <v>2020-10-03</v>
      </c>
      <c r="G1581" s="30">
        <v>562</v>
      </c>
      <c r="H1581" s="32">
        <v>0.108</v>
      </c>
      <c r="I1581" s="28">
        <v>0.11434</v>
      </c>
      <c r="J1581" s="28">
        <v>0.11434</v>
      </c>
      <c r="K1581" s="29">
        <v>0.75</v>
      </c>
      <c r="L1581" s="30">
        <v>24</v>
      </c>
      <c r="M1581" s="29">
        <v>0.37837999999999999</v>
      </c>
      <c r="N1581" s="30">
        <v>45</v>
      </c>
      <c r="O1581" s="30">
        <v>5.07</v>
      </c>
      <c r="P1581" s="30">
        <v>240.82</v>
      </c>
      <c r="Q1581" s="30">
        <v>16.73</v>
      </c>
      <c r="R1581" s="38">
        <v>0.26057999999999998</v>
      </c>
      <c r="S1581" s="32">
        <v>0</v>
      </c>
      <c r="T1581" s="29">
        <v>0.34326000000000001</v>
      </c>
      <c r="U1581" s="29">
        <v>-1.171E-2</v>
      </c>
      <c r="V1581" s="29">
        <v>0.42221999999999998</v>
      </c>
      <c r="W1581" s="29">
        <v>2.222E-2</v>
      </c>
      <c r="X1581" s="30">
        <v>23.35</v>
      </c>
      <c r="Y1581" s="29">
        <v>0.28476000000000001</v>
      </c>
      <c r="Z1581" s="29">
        <v>0.27212999999999998</v>
      </c>
      <c r="AA1581" s="29">
        <v>0.54200000000000004</v>
      </c>
      <c r="AB1581" s="30">
        <v>6</v>
      </c>
      <c r="AC1581" s="29">
        <v>0.86111000000000004</v>
      </c>
      <c r="AD1581" s="30">
        <v>45</v>
      </c>
      <c r="AE1581" s="29">
        <v>0.97777999999999998</v>
      </c>
      <c r="AF1581" s="33">
        <v>1.9159999999999999</v>
      </c>
      <c r="AG1581" s="33">
        <v>2.6429999999999998</v>
      </c>
      <c r="AH1581" s="33">
        <v>4.2</v>
      </c>
      <c r="AI1581" s="33">
        <v>46.615000000000002</v>
      </c>
      <c r="AJ1581" s="33">
        <v>16</v>
      </c>
      <c r="AK1581" s="34">
        <v>64.599999999999994</v>
      </c>
      <c r="AL1581" s="29">
        <v>0.13333</v>
      </c>
      <c r="AM1581" s="29">
        <v>0.33333000000000002</v>
      </c>
      <c r="AN1581" s="50">
        <v>4324</v>
      </c>
      <c r="AO1581" s="30">
        <v>83.1</v>
      </c>
      <c r="AP1581" s="29">
        <v>0.35332999999999998</v>
      </c>
      <c r="AQ1581" s="29">
        <v>0.73765000000000003</v>
      </c>
      <c r="AR1581" s="29">
        <v>0.47499999999999998</v>
      </c>
      <c r="AS1581" s="54">
        <v>14</v>
      </c>
      <c r="AT1581" s="29">
        <v>0.59375</v>
      </c>
      <c r="AU1581" s="29">
        <v>0.82162000000000002</v>
      </c>
      <c r="AV1581" s="54">
        <v>11</v>
      </c>
      <c r="AW1581" s="29">
        <v>0.6875</v>
      </c>
    </row>
    <row r="1582" spans="1:49" x14ac:dyDescent="0.2">
      <c r="A1582" s="17" t="str">
        <f t="shared" si="33"/>
        <v>IHME</v>
      </c>
      <c r="B1582" s="17" t="str">
        <f>IF(AND(OR(NOT(IsForecastDateRestricted),AND(D1582&gt;=StartDate,D1582&lt;=EndDate)),OR(NOT(IsTargetDateRestricted),AND(F1582&gt;=FirstTargetDate,F1582&lt;=EndTargetDate)),
OR(AND(Is1Week,E1582="1 wk ahead inc death"),AND(Is2Week,E1582="2 wk ahead inc death"),AND(Is3Week,E1582="3 wk ahead inc death"),AND(Is4Week,E1582="4 wk ahead inc death")),
OR(NOT(IsActiveModelsOnly),_xlfn.XLOOKUP(C1582,'Model Analyzer'!B$4:B$100,'Model Analyzer'!C$4:C$100))),EvalData!C1582,"NA")</f>
        <v>IHME</v>
      </c>
      <c r="C1582" s="17" t="s">
        <v>18</v>
      </c>
      <c r="D1582" s="36" t="d">
        <v>2020-09-28</v>
      </c>
      <c r="E1582" s="17" t="s">
        <v>11</v>
      </c>
      <c r="F1582" s="36" t="d">
        <v>2020-10-03</v>
      </c>
      <c r="G1582" s="30">
        <v>-105</v>
      </c>
      <c r="H1582" s="32">
        <v>-2.1999999999999999E-2</v>
      </c>
      <c r="I1582" s="28">
        <v>-2.1360000000000001E-2</v>
      </c>
      <c r="J1582" s="28">
        <v>-2.1829999999999999E-2</v>
      </c>
      <c r="K1582" s="29">
        <v>1</v>
      </c>
      <c r="L1582" s="30">
        <v>4</v>
      </c>
      <c r="M1582" s="29">
        <v>0.91891999999999996</v>
      </c>
      <c r="N1582" s="30">
        <v>51</v>
      </c>
      <c r="O1582" s="30">
        <v>13.49</v>
      </c>
      <c r="P1582" s="30">
        <v>477.6</v>
      </c>
      <c r="Q1582" s="30">
        <v>24.12</v>
      </c>
      <c r="R1582" s="38">
        <v>0.28592000000000001</v>
      </c>
      <c r="S1582" s="32">
        <v>-3.175E-2</v>
      </c>
      <c r="T1582" s="29">
        <v>0.56403000000000003</v>
      </c>
      <c r="U1582" s="29">
        <v>-0.29349999999999998</v>
      </c>
      <c r="V1582" s="29">
        <v>0.49020000000000002</v>
      </c>
      <c r="W1582" s="29">
        <v>0.11765</v>
      </c>
      <c r="X1582" s="30">
        <v>36.83</v>
      </c>
      <c r="Y1582" s="29">
        <v>0.31385999999999997</v>
      </c>
      <c r="Z1582" s="29">
        <v>0.34433000000000002</v>
      </c>
      <c r="AA1582" s="29">
        <v>0.37</v>
      </c>
      <c r="AB1582" s="30">
        <v>19</v>
      </c>
      <c r="AC1582" s="29">
        <v>0.5</v>
      </c>
      <c r="AD1582" s="30">
        <v>51</v>
      </c>
      <c r="AE1582" s="29">
        <v>0.68627000000000005</v>
      </c>
      <c r="AF1582" s="33">
        <v>2</v>
      </c>
      <c r="AG1582" s="33">
        <v>2.1779999999999999</v>
      </c>
      <c r="AH1582" s="33">
        <v>3.0259999999999998</v>
      </c>
      <c r="AI1582" s="33">
        <v>3.39</v>
      </c>
      <c r="AJ1582" s="33">
        <v>3.875</v>
      </c>
      <c r="AK1582" s="34">
        <v>5.3330000000000002</v>
      </c>
      <c r="AL1582" s="29">
        <v>0.13725000000000001</v>
      </c>
      <c r="AM1582" s="29">
        <v>0</v>
      </c>
      <c r="AN1582" s="50">
        <v>12188</v>
      </c>
      <c r="AO1582" s="30">
        <v>200.2</v>
      </c>
      <c r="AP1582" s="29">
        <v>0.50390999999999997</v>
      </c>
      <c r="AQ1582" s="29">
        <v>1</v>
      </c>
      <c r="AR1582" s="29">
        <v>0.57799999999999996</v>
      </c>
      <c r="AS1582" s="54">
        <v>7</v>
      </c>
      <c r="AT1582" s="29">
        <v>0.8125</v>
      </c>
      <c r="AU1582" s="29">
        <v>0.72238999999999998</v>
      </c>
      <c r="AV1582" s="54">
        <v>18</v>
      </c>
      <c r="AW1582" s="29">
        <v>0.46875</v>
      </c>
    </row>
    <row r="1583" spans="1:49" x14ac:dyDescent="0.2">
      <c r="A1583" s="17" t="str">
        <f t="shared" si="33"/>
        <v>ISU</v>
      </c>
      <c r="B1583" s="17" t="str">
        <f>IF(AND(OR(NOT(IsForecastDateRestricted),AND(D1583&gt;=StartDate,D1583&lt;=EndDate)),OR(NOT(IsTargetDateRestricted),AND(F1583&gt;=FirstTargetDate,F1583&lt;=EndTargetDate)),
OR(AND(Is1Week,E1583="1 wk ahead inc death"),AND(Is2Week,E1583="2 wk ahead inc death"),AND(Is3Week,E1583="3 wk ahead inc death"),AND(Is4Week,E1583="4 wk ahead inc death")),
OR(NOT(IsActiveModelsOnly),_xlfn.XLOOKUP(C1583,'Model Analyzer'!B$4:B$100,'Model Analyzer'!C$4:C$100))),EvalData!C1583,"NA")</f>
        <v>ISU</v>
      </c>
      <c r="C1583" s="17" t="s">
        <v>41</v>
      </c>
      <c r="D1583" s="36" t="d">
        <v>2020-09-28</v>
      </c>
      <c r="E1583" s="17" t="s">
        <v>11</v>
      </c>
      <c r="F1583" s="36" t="d">
        <v>2020-10-03</v>
      </c>
      <c r="G1583" s="30">
        <v>-551</v>
      </c>
      <c r="H1583" s="32">
        <v>-0.11899999999999999</v>
      </c>
      <c r="I1583" s="28">
        <v>-0.11211</v>
      </c>
      <c r="J1583" s="28">
        <v>-0.12626000000000001</v>
      </c>
      <c r="K1583" s="29">
        <v>0.75</v>
      </c>
      <c r="L1583" s="30">
        <v>26</v>
      </c>
      <c r="M1583" s="29">
        <v>0.32432</v>
      </c>
      <c r="N1583" s="30">
        <v>49</v>
      </c>
      <c r="O1583" s="30">
        <v>10.16</v>
      </c>
      <c r="P1583" s="30">
        <v>573.13</v>
      </c>
      <c r="Q1583" s="30">
        <v>23.02</v>
      </c>
      <c r="R1583" s="38">
        <v>0.25866</v>
      </c>
      <c r="S1583" s="32">
        <v>-2.5530000000000001E-2</v>
      </c>
      <c r="T1583" s="29">
        <v>0.48934</v>
      </c>
      <c r="U1583" s="29">
        <v>-8.9649999999999994E-2</v>
      </c>
      <c r="V1583" s="29">
        <v>0.44897999999999999</v>
      </c>
      <c r="W1583" s="29">
        <v>0.14285999999999999</v>
      </c>
      <c r="X1583" s="30">
        <v>34.47</v>
      </c>
      <c r="Y1583" s="29">
        <v>0.35591</v>
      </c>
      <c r="Z1583" s="29">
        <v>0.34378999999999998</v>
      </c>
      <c r="AA1583" s="29">
        <v>0.36599999999999999</v>
      </c>
      <c r="AB1583" s="30">
        <v>21</v>
      </c>
      <c r="AC1583" s="29">
        <v>0.44444</v>
      </c>
      <c r="AD1583" s="30">
        <v>49</v>
      </c>
      <c r="AE1583" s="29">
        <v>0.61224000000000001</v>
      </c>
      <c r="AF1583" s="33">
        <v>1.4530000000000001</v>
      </c>
      <c r="AG1583" s="33">
        <v>1.6319999999999999</v>
      </c>
      <c r="AH1583" s="33">
        <v>1.889</v>
      </c>
      <c r="AI1583" s="33">
        <v>2.996</v>
      </c>
      <c r="AJ1583" s="33">
        <v>2.6669999999999998</v>
      </c>
      <c r="AK1583" s="34">
        <v>5.4</v>
      </c>
      <c r="AL1583" s="29">
        <v>8.1629999999999994E-2</v>
      </c>
      <c r="AM1583" s="29">
        <v>6.1219999999999997E-2</v>
      </c>
      <c r="AN1583" s="50">
        <v>18801</v>
      </c>
      <c r="AO1583" s="30">
        <v>252.7</v>
      </c>
      <c r="AP1583" s="29">
        <v>0.62799000000000005</v>
      </c>
      <c r="AQ1583" s="29">
        <v>1</v>
      </c>
      <c r="AR1583" s="29">
        <v>0.47499999999999998</v>
      </c>
      <c r="AS1583" s="54">
        <v>14</v>
      </c>
      <c r="AT1583" s="29">
        <v>0.59375</v>
      </c>
      <c r="AU1583" s="29">
        <v>0.61919999999999997</v>
      </c>
      <c r="AV1583" s="54">
        <v>22</v>
      </c>
      <c r="AW1583" s="29">
        <v>0.34375</v>
      </c>
    </row>
    <row r="1584" spans="1:49" x14ac:dyDescent="0.2">
      <c r="A1584" s="17" t="str">
        <f t="shared" si="33"/>
        <v>JCB</v>
      </c>
      <c r="B1584" s="17" t="str">
        <f>IF(AND(OR(NOT(IsForecastDateRestricted),AND(D1584&gt;=StartDate,D1584&lt;=EndDate)),OR(NOT(IsTargetDateRestricted),AND(F1584&gt;=FirstTargetDate,F1584&lt;=EndTargetDate)),
OR(AND(Is1Week,E1584="1 wk ahead inc death"),AND(Is2Week,E1584="2 wk ahead inc death"),AND(Is3Week,E1584="3 wk ahead inc death"),AND(Is4Week,E1584="4 wk ahead inc death")),
OR(NOT(IsActiveModelsOnly),_xlfn.XLOOKUP(C1584,'Model Analyzer'!B$4:B$100,'Model Analyzer'!C$4:C$100))),EvalData!C1584,"NA")</f>
        <v>JCB</v>
      </c>
      <c r="C1584" s="17" t="s">
        <v>45</v>
      </c>
      <c r="D1584" s="36" t="d">
        <v>2020-09-28</v>
      </c>
      <c r="E1584" s="17" t="s">
        <v>11</v>
      </c>
      <c r="F1584" s="36" t="d">
        <v>2020-10-03</v>
      </c>
      <c r="G1584" s="30">
        <v>-396</v>
      </c>
      <c r="H1584" s="32">
        <v>-8.4000000000000005E-2</v>
      </c>
      <c r="I1584" s="28">
        <v>-8.0570000000000003E-2</v>
      </c>
      <c r="J1584" s="28">
        <v>-8.763E-2</v>
      </c>
      <c r="K1584" s="29">
        <v>0.9</v>
      </c>
      <c r="L1584" s="30">
        <v>22</v>
      </c>
      <c r="M1584" s="29">
        <v>0.43242999999999998</v>
      </c>
      <c r="N1584" s="30">
        <v>51</v>
      </c>
      <c r="O1584" s="30">
        <v>7.45</v>
      </c>
      <c r="P1584" s="30">
        <v>195.76</v>
      </c>
      <c r="Q1584" s="30">
        <v>15.76</v>
      </c>
      <c r="R1584" s="38">
        <v>0.24388000000000001</v>
      </c>
      <c r="S1584" s="32">
        <v>-0.11531</v>
      </c>
      <c r="T1584" s="29">
        <v>0.39245999999999998</v>
      </c>
      <c r="U1584" s="29">
        <v>-0.21212</v>
      </c>
      <c r="V1584" s="29">
        <v>0.47059000000000001</v>
      </c>
      <c r="W1584" s="29">
        <v>5.8819999999999997E-2</v>
      </c>
      <c r="X1584" s="30">
        <v>23.54</v>
      </c>
      <c r="Y1584" s="29">
        <v>0.26147999999999999</v>
      </c>
      <c r="Z1584" s="29">
        <v>0.29089999999999999</v>
      </c>
      <c r="AA1584" s="29">
        <v>0.48699999999999999</v>
      </c>
      <c r="AB1584" s="30">
        <v>11</v>
      </c>
      <c r="AC1584" s="29">
        <v>0.72221999999999997</v>
      </c>
    </row>
    <row r="1585" spans="1:49" x14ac:dyDescent="0.2">
      <c r="A1585" s="17" t="str">
        <f t="shared" si="33"/>
        <v>JHU-APL</v>
      </c>
      <c r="B1585" s="17" t="str">
        <f>IF(AND(OR(NOT(IsForecastDateRestricted),AND(D1585&gt;=StartDate,D1585&lt;=EndDate)),OR(NOT(IsTargetDateRestricted),AND(F1585&gt;=FirstTargetDate,F1585&lt;=EndTargetDate)),
OR(AND(Is1Week,E1585="1 wk ahead inc death"),AND(Is2Week,E1585="2 wk ahead inc death"),AND(Is3Week,E1585="3 wk ahead inc death"),AND(Is4Week,E1585="4 wk ahead inc death")),
OR(NOT(IsActiveModelsOnly),_xlfn.XLOOKUP(C1585,'Model Analyzer'!B$4:B$100,'Model Analyzer'!C$4:C$100))),EvalData!C1585,"NA")</f>
        <v>JHU-APL</v>
      </c>
      <c r="C1585" s="17" t="s">
        <v>52</v>
      </c>
      <c r="D1585" s="36" t="d">
        <v>2020-09-28</v>
      </c>
      <c r="E1585" s="17" t="s">
        <v>11</v>
      </c>
      <c r="F1585" s="36" t="d">
        <v>2020-10-03</v>
      </c>
      <c r="G1585" s="30">
        <v>242</v>
      </c>
      <c r="H1585" s="32">
        <v>4.8000000000000001E-2</v>
      </c>
      <c r="I1585" s="28">
        <v>4.9239999999999999E-2</v>
      </c>
      <c r="J1585" s="28">
        <v>4.9239999999999999E-2</v>
      </c>
      <c r="K1585" s="29">
        <v>1</v>
      </c>
      <c r="L1585" s="30">
        <v>10</v>
      </c>
      <c r="M1585" s="29">
        <v>0.75675999999999999</v>
      </c>
      <c r="N1585" s="30">
        <v>51</v>
      </c>
      <c r="O1585" s="30">
        <v>19.86</v>
      </c>
      <c r="P1585" s="30">
        <v>2364.33</v>
      </c>
      <c r="Q1585" s="30">
        <v>46.22</v>
      </c>
      <c r="R1585" s="38">
        <v>0.31872</v>
      </c>
      <c r="S1585" s="32">
        <v>0.15415000000000001</v>
      </c>
      <c r="T1585" s="29">
        <v>0.77207999999999999</v>
      </c>
      <c r="U1585" s="29">
        <v>0.38009999999999999</v>
      </c>
      <c r="V1585" s="29">
        <v>0.33333000000000002</v>
      </c>
      <c r="W1585" s="29">
        <v>0.17646999999999999</v>
      </c>
      <c r="X1585" s="30">
        <v>85.04</v>
      </c>
      <c r="Y1585" s="29">
        <v>0.68244000000000005</v>
      </c>
      <c r="Z1585" s="29">
        <v>0.45045000000000002</v>
      </c>
      <c r="AA1585" s="29">
        <v>4.5999999999999999E-2</v>
      </c>
      <c r="AB1585" s="30">
        <v>33</v>
      </c>
      <c r="AC1585" s="29">
        <v>0.11111</v>
      </c>
      <c r="AD1585" s="30">
        <v>51</v>
      </c>
      <c r="AE1585" s="29">
        <v>0.31373000000000001</v>
      </c>
      <c r="AF1585" s="33">
        <v>1.224</v>
      </c>
      <c r="AG1585" s="33">
        <v>1.2410000000000001</v>
      </c>
      <c r="AH1585" s="33">
        <v>1.385</v>
      </c>
      <c r="AI1585" s="33">
        <v>1.452</v>
      </c>
      <c r="AJ1585" s="33">
        <v>1.5309999999999999</v>
      </c>
      <c r="AK1585" s="34">
        <v>1.8</v>
      </c>
      <c r="AL1585" s="29">
        <v>0</v>
      </c>
      <c r="AM1585" s="29">
        <v>0</v>
      </c>
      <c r="AN1585" s="50">
        <v>66519</v>
      </c>
      <c r="AO1585" s="30">
        <v>956.3</v>
      </c>
      <c r="AP1585" s="29">
        <v>0.82345999999999997</v>
      </c>
      <c r="AQ1585" s="29">
        <v>1</v>
      </c>
      <c r="AR1585" s="29">
        <v>0.33</v>
      </c>
      <c r="AS1585" s="54">
        <v>23</v>
      </c>
      <c r="AT1585" s="29">
        <v>0.3125</v>
      </c>
      <c r="AU1585" s="29">
        <v>0.33023999999999998</v>
      </c>
      <c r="AV1585" s="54">
        <v>30</v>
      </c>
      <c r="AW1585" s="29">
        <v>9.375E-2</v>
      </c>
    </row>
    <row r="1586" spans="1:49" x14ac:dyDescent="0.2">
      <c r="A1586" s="17" t="str">
        <f t="shared" si="33"/>
        <v>JHU-IDD</v>
      </c>
      <c r="B1586" s="17" t="str">
        <f>IF(AND(OR(NOT(IsForecastDateRestricted),AND(D1586&gt;=StartDate,D1586&lt;=EndDate)),OR(NOT(IsTargetDateRestricted),AND(F1586&gt;=FirstTargetDate,F1586&lt;=EndTargetDate)),
OR(AND(Is1Week,E1586="1 wk ahead inc death"),AND(Is2Week,E1586="2 wk ahead inc death"),AND(Is3Week,E1586="3 wk ahead inc death"),AND(Is4Week,E1586="4 wk ahead inc death")),
OR(NOT(IsActiveModelsOnly),_xlfn.XLOOKUP(C1586,'Model Analyzer'!B$4:B$100,'Model Analyzer'!C$4:C$100))),EvalData!C1586,"NA")</f>
        <v>JHU-IDD</v>
      </c>
      <c r="C1586" s="17" t="s">
        <v>53</v>
      </c>
      <c r="D1586" s="36" t="d">
        <v>2020-09-28</v>
      </c>
      <c r="E1586" s="17" t="s">
        <v>11</v>
      </c>
      <c r="F1586" s="36" t="d">
        <v>2020-10-03</v>
      </c>
      <c r="G1586" s="30">
        <v>279</v>
      </c>
      <c r="H1586" s="32">
        <v>5.5E-2</v>
      </c>
      <c r="I1586" s="28">
        <v>5.6770000000000001E-2</v>
      </c>
      <c r="J1586" s="28">
        <v>5.6770000000000001E-2</v>
      </c>
      <c r="K1586" s="29">
        <v>0.9</v>
      </c>
      <c r="L1586" s="30">
        <v>13</v>
      </c>
      <c r="M1586" s="29">
        <v>0.67567999999999995</v>
      </c>
      <c r="N1586" s="30">
        <v>51</v>
      </c>
      <c r="O1586" s="30">
        <v>10.78</v>
      </c>
      <c r="P1586" s="30">
        <v>355.31</v>
      </c>
      <c r="Q1586" s="30">
        <v>15.75</v>
      </c>
      <c r="R1586" s="38">
        <v>0.23734</v>
      </c>
      <c r="S1586" s="32">
        <v>6.9680000000000006E-2</v>
      </c>
      <c r="T1586" s="29">
        <v>0.47846</v>
      </c>
      <c r="U1586" s="29">
        <v>0.22600999999999999</v>
      </c>
      <c r="V1586" s="29">
        <v>0.47059000000000001</v>
      </c>
      <c r="W1586" s="29">
        <v>0.15686</v>
      </c>
      <c r="X1586" s="30">
        <v>21.7</v>
      </c>
      <c r="Y1586" s="29">
        <v>0.44361</v>
      </c>
      <c r="Z1586" s="29">
        <v>0.33706999999999998</v>
      </c>
      <c r="AA1586" s="29">
        <v>0.439</v>
      </c>
      <c r="AB1586" s="30">
        <v>14</v>
      </c>
      <c r="AC1586" s="29">
        <v>0.63888999999999996</v>
      </c>
      <c r="AD1586" s="30">
        <v>51</v>
      </c>
      <c r="AE1586" s="29">
        <v>0.96077999999999997</v>
      </c>
      <c r="AF1586" s="33">
        <v>2.6150000000000002</v>
      </c>
      <c r="AG1586" s="33">
        <v>3.8980000000000001</v>
      </c>
      <c r="AH1586" s="33">
        <v>8.5</v>
      </c>
      <c r="AI1586" s="33">
        <v>27.774999999999999</v>
      </c>
      <c r="AJ1586" s="33">
        <v>22.332999999999998</v>
      </c>
      <c r="AK1586" s="34">
        <v>62</v>
      </c>
      <c r="AL1586" s="29">
        <v>0.23529</v>
      </c>
      <c r="AM1586" s="29">
        <v>0.41176000000000001</v>
      </c>
      <c r="AN1586" s="50">
        <v>8751</v>
      </c>
      <c r="AO1586" s="30">
        <v>211.4</v>
      </c>
      <c r="AP1586" s="29">
        <v>0.25821</v>
      </c>
      <c r="AQ1586" s="29">
        <v>0.53905000000000003</v>
      </c>
      <c r="AR1586" s="29">
        <v>0.33</v>
      </c>
      <c r="AS1586" s="54">
        <v>23</v>
      </c>
      <c r="AT1586" s="29">
        <v>0.3125</v>
      </c>
      <c r="AU1586" s="29">
        <v>0.78752999999999995</v>
      </c>
      <c r="AV1586" s="54">
        <v>12</v>
      </c>
      <c r="AW1586" s="29">
        <v>0.65625</v>
      </c>
    </row>
    <row r="1587" spans="1:49" x14ac:dyDescent="0.2">
      <c r="A1587" s="17" t="str">
        <f t="shared" si="33"/>
        <v>Karlen</v>
      </c>
      <c r="B1587" s="17" t="str">
        <f>IF(AND(OR(NOT(IsForecastDateRestricted),AND(D1587&gt;=StartDate,D1587&lt;=EndDate)),OR(NOT(IsTargetDateRestricted),AND(F1587&gt;=FirstTargetDate,F1587&lt;=EndTargetDate)),
OR(AND(Is1Week,E1587="1 wk ahead inc death"),AND(Is2Week,E1587="2 wk ahead inc death"),AND(Is3Week,E1587="3 wk ahead inc death"),AND(Is4Week,E1587="4 wk ahead inc death")),
OR(NOT(IsActiveModelsOnly),_xlfn.XLOOKUP(C1587,'Model Analyzer'!B$4:B$100,'Model Analyzer'!C$4:C$100))),EvalData!C1587,"NA")</f>
        <v>Karlen</v>
      </c>
      <c r="C1587" s="17" t="s">
        <v>46</v>
      </c>
      <c r="D1587" s="36" t="d">
        <v>2020-09-28</v>
      </c>
      <c r="E1587" s="17" t="s">
        <v>11</v>
      </c>
      <c r="F1587" s="36" t="d">
        <v>2020-10-03</v>
      </c>
      <c r="G1587" s="30">
        <v>-111</v>
      </c>
      <c r="H1587" s="32">
        <v>-2.3E-2</v>
      </c>
      <c r="I1587" s="28">
        <v>-2.2579999999999999E-2</v>
      </c>
      <c r="J1587" s="28">
        <v>-2.3109999999999999E-2</v>
      </c>
      <c r="K1587" s="29">
        <v>1</v>
      </c>
      <c r="L1587" s="30">
        <v>5</v>
      </c>
      <c r="M1587" s="29">
        <v>0.89188999999999996</v>
      </c>
      <c r="N1587" s="30">
        <v>51</v>
      </c>
      <c r="O1587" s="30">
        <v>4.6900000000000004</v>
      </c>
      <c r="P1587" s="30">
        <v>196.9</v>
      </c>
      <c r="Q1587" s="30">
        <v>14.98</v>
      </c>
      <c r="R1587" s="38">
        <v>0.21115</v>
      </c>
      <c r="S1587" s="32">
        <v>-9.9500000000000005E-3</v>
      </c>
      <c r="T1587" s="29">
        <v>0.29686000000000001</v>
      </c>
      <c r="U1587" s="29">
        <v>-3.6519999999999997E-2</v>
      </c>
      <c r="V1587" s="29">
        <v>0.50980000000000003</v>
      </c>
      <c r="W1587" s="29">
        <v>0</v>
      </c>
      <c r="X1587" s="30">
        <v>23.28</v>
      </c>
      <c r="Y1587" s="29">
        <v>0.24059</v>
      </c>
      <c r="Z1587" s="29">
        <v>0.23918</v>
      </c>
      <c r="AA1587" s="29">
        <v>0.69599999999999995</v>
      </c>
      <c r="AB1587" s="30">
        <v>2</v>
      </c>
      <c r="AC1587" s="29">
        <v>0.97221999999999997</v>
      </c>
      <c r="AD1587" s="30">
        <v>51</v>
      </c>
      <c r="AE1587" s="29">
        <v>0.94118000000000002</v>
      </c>
      <c r="AF1587" s="33">
        <v>2.2629999999999999</v>
      </c>
      <c r="AG1587" s="33">
        <v>2.8410000000000002</v>
      </c>
      <c r="AH1587" s="33">
        <v>4.2300000000000004</v>
      </c>
      <c r="AI1587" s="33">
        <v>12.087</v>
      </c>
      <c r="AJ1587" s="33">
        <v>9.6080000000000005</v>
      </c>
      <c r="AK1587" s="34">
        <v>30</v>
      </c>
      <c r="AL1587" s="29">
        <v>0.25490000000000002</v>
      </c>
      <c r="AM1587" s="29">
        <v>0.19608</v>
      </c>
      <c r="AN1587" s="50">
        <v>7309</v>
      </c>
      <c r="AO1587" s="30">
        <v>119</v>
      </c>
      <c r="AP1587" s="29">
        <v>0.35820000000000002</v>
      </c>
      <c r="AQ1587" s="29">
        <v>0.74780999999999997</v>
      </c>
      <c r="AR1587" s="29">
        <v>0.51600000000000001</v>
      </c>
      <c r="AS1587" s="54">
        <v>11</v>
      </c>
      <c r="AT1587" s="29">
        <v>0.6875</v>
      </c>
      <c r="AU1587" s="29">
        <v>0.92710999999999999</v>
      </c>
      <c r="AV1587" s="54">
        <v>7</v>
      </c>
      <c r="AW1587" s="29">
        <v>0.8125</v>
      </c>
    </row>
    <row r="1588" spans="1:49" x14ac:dyDescent="0.2">
      <c r="A1588" s="17" t="str">
        <f t="shared" si="33"/>
        <v>LANL</v>
      </c>
      <c r="B1588" s="17" t="str">
        <f>IF(AND(OR(NOT(IsForecastDateRestricted),AND(D1588&gt;=StartDate,D1588&lt;=EndDate)),OR(NOT(IsTargetDateRestricted),AND(F1588&gt;=FirstTargetDate,F1588&lt;=EndTargetDate)),
OR(AND(Is1Week,E1588="1 wk ahead inc death"),AND(Is2Week,E1588="2 wk ahead inc death"),AND(Is3Week,E1588="3 wk ahead inc death"),AND(Is4Week,E1588="4 wk ahead inc death")),
OR(NOT(IsActiveModelsOnly),_xlfn.XLOOKUP(C1588,'Model Analyzer'!B$4:B$100,'Model Analyzer'!C$4:C$100))),EvalData!C1588,"NA")</f>
        <v>LANL</v>
      </c>
      <c r="C1588" s="17" t="s">
        <v>20</v>
      </c>
      <c r="D1588" s="36" t="d">
        <v>2020-09-28</v>
      </c>
      <c r="E1588" s="17" t="s">
        <v>11</v>
      </c>
      <c r="F1588" s="36" t="d">
        <v>2020-10-03</v>
      </c>
      <c r="G1588" s="30">
        <v>-1165</v>
      </c>
      <c r="H1588" s="32">
        <v>-0.27100000000000002</v>
      </c>
      <c r="I1588" s="28">
        <v>-0.23702999999999999</v>
      </c>
      <c r="J1588" s="28">
        <v>-0.31067</v>
      </c>
      <c r="K1588" s="29">
        <v>0</v>
      </c>
      <c r="L1588" s="30">
        <v>35</v>
      </c>
      <c r="M1588" s="29">
        <v>8.1079999999999999E-2</v>
      </c>
      <c r="N1588" s="30">
        <v>51</v>
      </c>
      <c r="O1588" s="30">
        <v>11.81</v>
      </c>
      <c r="P1588" s="30">
        <v>325.36</v>
      </c>
      <c r="Q1588" s="30">
        <v>19.899999999999999</v>
      </c>
      <c r="R1588" s="38">
        <v>0.26421</v>
      </c>
      <c r="S1588" s="32">
        <v>-0.18804999999999999</v>
      </c>
      <c r="T1588" s="29">
        <v>0.51302999999999999</v>
      </c>
      <c r="U1588" s="29">
        <v>-0.38374999999999998</v>
      </c>
      <c r="V1588" s="29">
        <v>0.43136999999999998</v>
      </c>
      <c r="W1588" s="29">
        <v>9.8040000000000002E-2</v>
      </c>
      <c r="X1588" s="30">
        <v>33.53</v>
      </c>
      <c r="Y1588" s="29">
        <v>0.28265000000000001</v>
      </c>
      <c r="Z1588" s="29">
        <v>0.33565</v>
      </c>
      <c r="AA1588" s="29">
        <v>0.36099999999999999</v>
      </c>
      <c r="AB1588" s="30">
        <v>22</v>
      </c>
      <c r="AC1588" s="29">
        <v>0.41666999999999998</v>
      </c>
      <c r="AD1588" s="30">
        <v>51</v>
      </c>
      <c r="AE1588" s="29">
        <v>1</v>
      </c>
      <c r="AF1588" s="33">
        <v>4.8179999999999996</v>
      </c>
      <c r="AG1588" s="33">
        <v>5.93</v>
      </c>
      <c r="AH1588" s="33">
        <v>9.0589999999999993</v>
      </c>
      <c r="AI1588" s="33">
        <v>13.901</v>
      </c>
      <c r="AJ1588" s="33">
        <v>16.899999999999999</v>
      </c>
      <c r="AK1588" s="34">
        <v>36</v>
      </c>
      <c r="AL1588" s="29">
        <v>0.52941000000000005</v>
      </c>
      <c r="AM1588" s="29">
        <v>0.39216000000000001</v>
      </c>
      <c r="AN1588" s="50">
        <v>7421</v>
      </c>
      <c r="AO1588" s="30">
        <v>122.5</v>
      </c>
      <c r="AP1588" s="29">
        <v>0.20524999999999999</v>
      </c>
      <c r="AQ1588" s="29">
        <v>0.42848999999999998</v>
      </c>
      <c r="AR1588" s="29">
        <v>8.3000000000000004E-2</v>
      </c>
      <c r="AS1588" s="54">
        <v>30</v>
      </c>
      <c r="AT1588" s="29">
        <v>9.375E-2</v>
      </c>
      <c r="AU1588" s="29">
        <v>0.67337999999999998</v>
      </c>
      <c r="AV1588" s="54">
        <v>20</v>
      </c>
      <c r="AW1588" s="29">
        <v>0.40625</v>
      </c>
    </row>
    <row r="1589" spans="1:49" x14ac:dyDescent="0.2">
      <c r="A1589" s="17" t="str">
        <f t="shared" si="33"/>
        <v>LNQ</v>
      </c>
      <c r="B1589" s="17" t="str">
        <f>IF(AND(OR(NOT(IsForecastDateRestricted),AND(D1589&gt;=StartDate,D1589&lt;=EndDate)),OR(NOT(IsTargetDateRestricted),AND(F1589&gt;=FirstTargetDate,F1589&lt;=EndTargetDate)),
OR(AND(Is1Week,E1589="1 wk ahead inc death"),AND(Is2Week,E1589="2 wk ahead inc death"),AND(Is3Week,E1589="3 wk ahead inc death"),AND(Is4Week,E1589="4 wk ahead inc death")),
OR(NOT(IsActiveModelsOnly),_xlfn.XLOOKUP(C1589,'Model Analyzer'!B$4:B$100,'Model Analyzer'!C$4:C$100))),EvalData!C1589,"NA")</f>
        <v>LNQ</v>
      </c>
      <c r="C1589" s="17" t="s">
        <v>47</v>
      </c>
      <c r="D1589" s="36" t="d">
        <v>2020-09-28</v>
      </c>
      <c r="E1589" s="17" t="s">
        <v>11</v>
      </c>
      <c r="F1589" s="36" t="d">
        <v>2020-10-03</v>
      </c>
      <c r="G1589" s="30">
        <v>288</v>
      </c>
      <c r="H1589" s="32">
        <v>5.7000000000000002E-2</v>
      </c>
      <c r="I1589" s="28">
        <v>5.8599999999999999E-2</v>
      </c>
      <c r="J1589" s="28">
        <v>5.8599999999999999E-2</v>
      </c>
      <c r="K1589" s="29">
        <v>0.9</v>
      </c>
      <c r="L1589" s="30">
        <v>14</v>
      </c>
      <c r="M1589" s="29">
        <v>0.64864999999999995</v>
      </c>
      <c r="N1589" s="30">
        <v>51</v>
      </c>
      <c r="O1589" s="30">
        <v>19.34</v>
      </c>
      <c r="P1589" s="30">
        <v>237.25</v>
      </c>
      <c r="Q1589" s="30">
        <v>15.67</v>
      </c>
      <c r="R1589" s="38">
        <v>0.21976000000000001</v>
      </c>
      <c r="S1589" s="32">
        <v>-0.12088</v>
      </c>
      <c r="T1589" s="29">
        <v>0.31103999999999998</v>
      </c>
      <c r="U1589" s="29">
        <v>-0.16958999999999999</v>
      </c>
      <c r="V1589" s="29">
        <v>0.54901999999999995</v>
      </c>
      <c r="W1589" s="29">
        <v>0.13725000000000001</v>
      </c>
      <c r="X1589" s="30">
        <v>22.99</v>
      </c>
      <c r="Y1589" s="29">
        <v>0.29191</v>
      </c>
      <c r="Z1589" s="29">
        <v>0.39307999999999998</v>
      </c>
      <c r="AA1589" s="29">
        <v>0.36799999999999999</v>
      </c>
      <c r="AB1589" s="30">
        <v>20</v>
      </c>
      <c r="AC1589" s="29">
        <v>0.47221999999999997</v>
      </c>
      <c r="AD1589" s="30">
        <v>51</v>
      </c>
      <c r="AE1589" s="29">
        <v>1</v>
      </c>
      <c r="AF1589" s="33">
        <v>7.6740000000000004</v>
      </c>
      <c r="AG1589" s="33">
        <v>11.082000000000001</v>
      </c>
      <c r="AH1589" s="33">
        <v>18.875</v>
      </c>
      <c r="AI1589" s="33">
        <v>38.124000000000002</v>
      </c>
      <c r="AJ1589" s="33">
        <v>44.4</v>
      </c>
      <c r="AK1589" s="34">
        <v>106</v>
      </c>
      <c r="AL1589" s="29">
        <v>0.23529</v>
      </c>
      <c r="AM1589" s="29">
        <v>0.76471</v>
      </c>
      <c r="AN1589" s="50">
        <v>11020</v>
      </c>
      <c r="AO1589" s="30">
        <v>170.7</v>
      </c>
      <c r="AP1589" s="29">
        <v>0.10847999999999999</v>
      </c>
      <c r="AQ1589" s="29">
        <v>0.22645999999999999</v>
      </c>
      <c r="AR1589" s="29">
        <v>0</v>
      </c>
      <c r="AS1589" s="54">
        <v>32</v>
      </c>
      <c r="AT1589" s="29">
        <v>3.125E-2</v>
      </c>
      <c r="AU1589" s="29">
        <v>0.40164</v>
      </c>
      <c r="AV1589" s="54">
        <v>28</v>
      </c>
      <c r="AW1589" s="29">
        <v>0.15625</v>
      </c>
    </row>
    <row r="1590" spans="1:49" x14ac:dyDescent="0.2">
      <c r="A1590" s="17" t="str">
        <f t="shared" si="33"/>
        <v>LSHTM</v>
      </c>
      <c r="B1590" s="17" t="str">
        <f>IF(AND(OR(NOT(IsForecastDateRestricted),AND(D1590&gt;=StartDate,D1590&lt;=EndDate)),OR(NOT(IsTargetDateRestricted),AND(F1590&gt;=FirstTargetDate,F1590&lt;=EndTargetDate)),
OR(AND(Is1Week,E1590="1 wk ahead inc death"),AND(Is2Week,E1590="2 wk ahead inc death"),AND(Is3Week,E1590="3 wk ahead inc death"),AND(Is4Week,E1590="4 wk ahead inc death")),
OR(NOT(IsActiveModelsOnly),_xlfn.XLOOKUP(C1590,'Model Analyzer'!B$4:B$100,'Model Analyzer'!C$4:C$100))),EvalData!C1590,"NA")</f>
        <v>LSHTM</v>
      </c>
      <c r="C1590" s="17" t="s">
        <v>21</v>
      </c>
      <c r="D1590" s="36" t="d">
        <v>2020-09-28</v>
      </c>
      <c r="E1590" s="17" t="s">
        <v>11</v>
      </c>
      <c r="F1590" s="36" t="d">
        <v>2020-10-03</v>
      </c>
      <c r="G1590" s="30">
        <v>-221</v>
      </c>
      <c r="H1590" s="32">
        <v>-4.5999999999999999E-2</v>
      </c>
      <c r="I1590" s="28">
        <v>-4.496E-2</v>
      </c>
      <c r="J1590" s="28">
        <v>-4.7079999999999997E-2</v>
      </c>
      <c r="K1590" s="29">
        <v>1</v>
      </c>
      <c r="L1590" s="30">
        <v>9</v>
      </c>
      <c r="M1590" s="29">
        <v>0.78378000000000003</v>
      </c>
      <c r="N1590" s="30">
        <v>47</v>
      </c>
      <c r="O1590" s="30">
        <v>6.6</v>
      </c>
      <c r="P1590" s="30">
        <v>327.45</v>
      </c>
      <c r="Q1590" s="30">
        <v>19.45</v>
      </c>
      <c r="R1590" s="38">
        <v>0.20960999999999999</v>
      </c>
      <c r="S1590" s="32">
        <v>-6.1879999999999998E-2</v>
      </c>
      <c r="T1590" s="29">
        <v>0.37591000000000002</v>
      </c>
      <c r="U1590" s="29">
        <v>-0.16128999999999999</v>
      </c>
      <c r="V1590" s="29">
        <v>0.46809000000000001</v>
      </c>
      <c r="W1590" s="29">
        <v>4.2549999999999998E-2</v>
      </c>
      <c r="X1590" s="30">
        <v>28.52</v>
      </c>
      <c r="Y1590" s="29">
        <v>0.26038</v>
      </c>
      <c r="Z1590" s="29">
        <v>0.27981</v>
      </c>
      <c r="AA1590" s="29">
        <v>0.52500000000000002</v>
      </c>
      <c r="AB1590" s="30">
        <v>7</v>
      </c>
      <c r="AC1590" s="29">
        <v>0.83333000000000002</v>
      </c>
      <c r="AD1590" s="30">
        <v>47</v>
      </c>
      <c r="AE1590" s="29">
        <v>0.78722999999999999</v>
      </c>
      <c r="AF1590" s="33">
        <v>1.4970000000000001</v>
      </c>
      <c r="AG1590" s="33">
        <v>1.873</v>
      </c>
      <c r="AH1590" s="33">
        <v>2.6</v>
      </c>
      <c r="AI1590" s="33">
        <v>23.289000000000001</v>
      </c>
      <c r="AJ1590" s="33">
        <v>4.6669999999999998</v>
      </c>
      <c r="AK1590" s="34">
        <v>30.105</v>
      </c>
      <c r="AL1590" s="29">
        <v>0.10638</v>
      </c>
      <c r="AM1590" s="29">
        <v>0.17021</v>
      </c>
      <c r="AN1590" s="50">
        <v>9080</v>
      </c>
      <c r="AO1590" s="30">
        <v>116.5</v>
      </c>
      <c r="AP1590" s="29">
        <v>0.49681999999999998</v>
      </c>
      <c r="AQ1590" s="29">
        <v>1</v>
      </c>
      <c r="AR1590" s="29">
        <v>0.495</v>
      </c>
      <c r="AS1590" s="54">
        <v>12</v>
      </c>
      <c r="AT1590" s="29">
        <v>0.65625</v>
      </c>
      <c r="AU1590" s="29">
        <v>0.76366999999999996</v>
      </c>
      <c r="AV1590" s="54">
        <v>16</v>
      </c>
      <c r="AW1590" s="29">
        <v>0.53125</v>
      </c>
    </row>
    <row r="1591" spans="1:49" x14ac:dyDescent="0.2">
      <c r="A1591" s="17" t="str">
        <f t="shared" si="33"/>
        <v>MIT-CovAlliance</v>
      </c>
      <c r="B1591" s="17" t="str">
        <f>IF(AND(OR(NOT(IsForecastDateRestricted),AND(D1591&gt;=StartDate,D1591&lt;=EndDate)),OR(NOT(IsTargetDateRestricted),AND(F1591&gt;=FirstTargetDate,F1591&lt;=EndTargetDate)),
OR(AND(Is1Week,E1591="1 wk ahead inc death"),AND(Is2Week,E1591="2 wk ahead inc death"),AND(Is3Week,E1591="3 wk ahead inc death"),AND(Is4Week,E1591="4 wk ahead inc death")),
OR(NOT(IsActiveModelsOnly),_xlfn.XLOOKUP(C1591,'Model Analyzer'!B$4:B$100,'Model Analyzer'!C$4:C$100))),EvalData!C1591,"NA")</f>
        <v>MIT-CovAlliance</v>
      </c>
      <c r="C1591" s="17" t="s">
        <v>22</v>
      </c>
      <c r="D1591" s="36" t="d">
        <v>2020-09-28</v>
      </c>
      <c r="E1591" s="17" t="s">
        <v>11</v>
      </c>
      <c r="F1591" s="36" t="d">
        <v>2020-10-03</v>
      </c>
      <c r="G1591" s="30">
        <v>694</v>
      </c>
      <c r="H1591" s="32">
        <v>0.13200000000000001</v>
      </c>
      <c r="I1591" s="28">
        <v>0.14119999999999999</v>
      </c>
      <c r="J1591" s="28">
        <v>0.14119999999999999</v>
      </c>
      <c r="K1591" s="29">
        <v>0.75</v>
      </c>
      <c r="L1591" s="30">
        <v>28</v>
      </c>
      <c r="M1591" s="29">
        <v>0.27027000000000001</v>
      </c>
      <c r="N1591" s="30">
        <v>51</v>
      </c>
      <c r="O1591" s="30">
        <v>14.12</v>
      </c>
      <c r="P1591" s="30">
        <v>1097.68</v>
      </c>
      <c r="Q1591" s="30">
        <v>27.61</v>
      </c>
      <c r="R1591" s="38">
        <v>0.27739999999999998</v>
      </c>
      <c r="S1591" s="32">
        <v>0.22314000000000001</v>
      </c>
      <c r="T1591" s="29">
        <v>0.60016999999999998</v>
      </c>
      <c r="U1591" s="29">
        <v>0.40805000000000002</v>
      </c>
      <c r="V1591" s="29">
        <v>0.39216000000000001</v>
      </c>
      <c r="W1591" s="29">
        <v>0.13725000000000001</v>
      </c>
      <c r="X1591" s="30">
        <v>45.11</v>
      </c>
      <c r="Y1591" s="29">
        <v>0.58745999999999998</v>
      </c>
      <c r="Z1591" s="29">
        <v>0.41600999999999999</v>
      </c>
      <c r="AA1591" s="29">
        <v>0.182</v>
      </c>
      <c r="AB1591" s="30">
        <v>27</v>
      </c>
      <c r="AC1591" s="29">
        <v>0.27778000000000003</v>
      </c>
      <c r="AD1591" s="30">
        <v>51</v>
      </c>
      <c r="AE1591" s="29">
        <v>0.98038999999999998</v>
      </c>
      <c r="AF1591" s="33">
        <v>11.634</v>
      </c>
      <c r="AG1591" s="33">
        <v>11.698</v>
      </c>
      <c r="AH1591" s="33">
        <v>11.852</v>
      </c>
      <c r="AI1591" s="33">
        <v>13.180999999999999</v>
      </c>
      <c r="AJ1591" s="33">
        <v>12.638999999999999</v>
      </c>
      <c r="AK1591" s="34">
        <v>19</v>
      </c>
      <c r="AL1591" s="29">
        <v>1.9609999999999999E-2</v>
      </c>
      <c r="AM1591" s="29">
        <v>0.96077999999999997</v>
      </c>
      <c r="AN1591" s="50">
        <v>17399</v>
      </c>
      <c r="AO1591" s="30">
        <v>235.1</v>
      </c>
      <c r="AP1591" s="29">
        <v>0.14577000000000001</v>
      </c>
      <c r="AQ1591" s="29">
        <v>0.30431999999999998</v>
      </c>
      <c r="AR1591" s="29">
        <v>0</v>
      </c>
      <c r="AS1591" s="54">
        <v>32</v>
      </c>
      <c r="AT1591" s="29">
        <v>3.125E-2</v>
      </c>
      <c r="AU1591" s="29">
        <v>0.51602000000000003</v>
      </c>
      <c r="AV1591" s="54">
        <v>25</v>
      </c>
      <c r="AW1591" s="29">
        <v>0.25</v>
      </c>
    </row>
    <row r="1592" spans="1:49" x14ac:dyDescent="0.2">
      <c r="A1592" s="17" t="str">
        <f t="shared" si="33"/>
        <v>MIT-LCP</v>
      </c>
      <c r="B1592" s="17" t="str">
        <f>IF(AND(OR(NOT(IsForecastDateRestricted),AND(D1592&gt;=StartDate,D1592&lt;=EndDate)),OR(NOT(IsTargetDateRestricted),AND(F1592&gt;=FirstTargetDate,F1592&lt;=EndTargetDate)),
OR(AND(Is1Week,E1592="1 wk ahead inc death"),AND(Is2Week,E1592="2 wk ahead inc death"),AND(Is3Week,E1592="3 wk ahead inc death"),AND(Is4Week,E1592="4 wk ahead inc death")),
OR(NOT(IsActiveModelsOnly),_xlfn.XLOOKUP(C1592,'Model Analyzer'!B$4:B$100,'Model Analyzer'!C$4:C$100))),EvalData!C1592,"NA")</f>
        <v>MIT-LCP</v>
      </c>
      <c r="C1592" s="17" t="s">
        <v>55</v>
      </c>
      <c r="D1592" s="36" t="d">
        <v>2020-09-28</v>
      </c>
      <c r="E1592" s="17" t="s">
        <v>11</v>
      </c>
      <c r="F1592" s="36" t="d">
        <v>2020-10-03</v>
      </c>
      <c r="G1592" s="30">
        <v>-382</v>
      </c>
      <c r="H1592" s="32">
        <v>-8.1000000000000003E-2</v>
      </c>
      <c r="I1592" s="28">
        <v>-7.7719999999999997E-2</v>
      </c>
      <c r="J1592" s="28">
        <v>-8.4269999999999998E-2</v>
      </c>
      <c r="K1592" s="29">
        <v>0.9</v>
      </c>
      <c r="L1592" s="30">
        <v>20</v>
      </c>
      <c r="M1592" s="29">
        <v>0.48648999999999998</v>
      </c>
      <c r="N1592" s="30">
        <v>51</v>
      </c>
      <c r="O1592" s="30">
        <v>60.93</v>
      </c>
      <c r="P1592" s="30">
        <v>726</v>
      </c>
      <c r="Q1592" s="30">
        <v>23.55</v>
      </c>
      <c r="R1592" s="38">
        <v>0.26928000000000002</v>
      </c>
      <c r="S1592" s="32">
        <v>0</v>
      </c>
      <c r="T1592" s="29">
        <v>0.62539999999999996</v>
      </c>
      <c r="U1592" s="29">
        <v>0.41496</v>
      </c>
      <c r="V1592" s="29">
        <v>0.41176000000000001</v>
      </c>
      <c r="W1592" s="29">
        <v>0.13725000000000001</v>
      </c>
      <c r="X1592" s="30">
        <v>37.57</v>
      </c>
      <c r="Y1592" s="29">
        <v>0.65629999999999999</v>
      </c>
      <c r="Z1592" s="29">
        <v>0.42459999999999998</v>
      </c>
      <c r="AA1592" s="29">
        <v>0.31</v>
      </c>
      <c r="AB1592" s="30">
        <v>23</v>
      </c>
      <c r="AC1592" s="29">
        <v>0.38889000000000001</v>
      </c>
    </row>
    <row r="1593" spans="1:49" x14ac:dyDescent="0.2">
      <c r="A1593" s="17" t="str">
        <f t="shared" si="33"/>
        <v>MIT-ORC</v>
      </c>
      <c r="B1593" s="17" t="str">
        <f>IF(AND(OR(NOT(IsForecastDateRestricted),AND(D1593&gt;=StartDate,D1593&lt;=EndDate)),OR(NOT(IsTargetDateRestricted),AND(F1593&gt;=FirstTargetDate,F1593&lt;=EndTargetDate)),
OR(AND(Is1Week,E1593="1 wk ahead inc death"),AND(Is2Week,E1593="2 wk ahead inc death"),AND(Is3Week,E1593="3 wk ahead inc death"),AND(Is4Week,E1593="4 wk ahead inc death")),
OR(NOT(IsActiveModelsOnly),_xlfn.XLOOKUP(C1593,'Model Analyzer'!B$4:B$100,'Model Analyzer'!C$4:C$100))),EvalData!C1593,"NA")</f>
        <v>MIT-ORC</v>
      </c>
      <c r="C1593" s="17" t="s">
        <v>23</v>
      </c>
      <c r="D1593" s="36" t="d">
        <v>2020-09-28</v>
      </c>
      <c r="E1593" s="17" t="s">
        <v>11</v>
      </c>
      <c r="F1593" s="36" t="d">
        <v>2020-10-03</v>
      </c>
      <c r="G1593" s="30">
        <v>-899</v>
      </c>
      <c r="H1593" s="32">
        <v>-0.20200000000000001</v>
      </c>
      <c r="I1593" s="28">
        <v>-0.18290999999999999</v>
      </c>
      <c r="J1593" s="28">
        <v>-0.22384999999999999</v>
      </c>
      <c r="K1593" s="29">
        <v>0.75</v>
      </c>
      <c r="L1593" s="30">
        <v>33</v>
      </c>
      <c r="M1593" s="29">
        <v>0.13514000000000001</v>
      </c>
      <c r="N1593" s="30">
        <v>51</v>
      </c>
      <c r="O1593" s="30">
        <v>60.61</v>
      </c>
      <c r="P1593" s="30">
        <v>592.28</v>
      </c>
      <c r="Q1593" s="30">
        <v>24.47</v>
      </c>
      <c r="R1593" s="38">
        <v>0.44940000000000002</v>
      </c>
      <c r="S1593" s="32">
        <v>-0.38192999999999999</v>
      </c>
      <c r="T1593" s="29">
        <v>1.9271199999999999</v>
      </c>
      <c r="U1593" s="29">
        <v>-1.8134699999999999</v>
      </c>
      <c r="V1593" s="29">
        <v>0.29411999999999999</v>
      </c>
      <c r="W1593" s="29">
        <v>0.29411999999999999</v>
      </c>
      <c r="X1593" s="30">
        <v>36.4</v>
      </c>
      <c r="Y1593" s="29">
        <v>0.40443000000000001</v>
      </c>
      <c r="Z1593" s="29">
        <v>0.58101000000000003</v>
      </c>
      <c r="AA1593" s="29">
        <v>0.11899999999999999</v>
      </c>
      <c r="AB1593" s="30">
        <v>28</v>
      </c>
      <c r="AC1593" s="29">
        <v>0.25</v>
      </c>
      <c r="AD1593" s="30">
        <v>51</v>
      </c>
      <c r="AE1593" s="29">
        <v>0.82352999999999998</v>
      </c>
      <c r="AF1593" s="33">
        <v>2.169</v>
      </c>
      <c r="AG1593" s="33">
        <v>2.8170000000000002</v>
      </c>
      <c r="AH1593" s="33">
        <v>5.5</v>
      </c>
      <c r="AI1593" s="33">
        <v>22.861999999999998</v>
      </c>
      <c r="AJ1593" s="33">
        <v>17</v>
      </c>
      <c r="AK1593" s="34">
        <v>33</v>
      </c>
      <c r="AL1593" s="29">
        <v>0.17646999999999999</v>
      </c>
      <c r="AM1593" s="29">
        <v>0.25490000000000002</v>
      </c>
      <c r="AN1593" s="50">
        <v>8135</v>
      </c>
      <c r="AO1593" s="30">
        <v>120.9</v>
      </c>
      <c r="AP1593" s="29">
        <v>0.32784999999999997</v>
      </c>
      <c r="AQ1593" s="29">
        <v>0.68444000000000005</v>
      </c>
      <c r="AR1593" s="29">
        <v>0.41299999999999998</v>
      </c>
      <c r="AS1593" s="54">
        <v>16</v>
      </c>
      <c r="AT1593" s="29">
        <v>0.53125</v>
      </c>
      <c r="AU1593" s="29">
        <v>0.76729999999999998</v>
      </c>
      <c r="AV1593" s="54">
        <v>15</v>
      </c>
      <c r="AW1593" s="29">
        <v>0.5625</v>
      </c>
    </row>
    <row r="1594" spans="1:49" x14ac:dyDescent="0.2">
      <c r="A1594" s="17" t="str">
        <f t="shared" si="33"/>
        <v>MOBS</v>
      </c>
      <c r="B1594" s="17" t="str">
        <f>IF(AND(OR(NOT(IsForecastDateRestricted),AND(D1594&gt;=StartDate,D1594&lt;=EndDate)),OR(NOT(IsTargetDateRestricted),AND(F1594&gt;=FirstTargetDate,F1594&lt;=EndTargetDate)),
OR(AND(Is1Week,E1594="1 wk ahead inc death"),AND(Is2Week,E1594="2 wk ahead inc death"),AND(Is3Week,E1594="3 wk ahead inc death"),AND(Is4Week,E1594="4 wk ahead inc death")),
OR(NOT(IsActiveModelsOnly),_xlfn.XLOOKUP(C1594,'Model Analyzer'!B$4:B$100,'Model Analyzer'!C$4:C$100))),EvalData!C1594,"NA")</f>
        <v>MOBS</v>
      </c>
      <c r="C1594" s="17" t="s">
        <v>24</v>
      </c>
      <c r="D1594" s="36" t="d">
        <v>2020-09-28</v>
      </c>
      <c r="E1594" s="17" t="s">
        <v>11</v>
      </c>
      <c r="F1594" s="36" t="d">
        <v>2020-10-03</v>
      </c>
      <c r="G1594" s="30">
        <v>875</v>
      </c>
      <c r="H1594" s="32">
        <v>0.16400000000000001</v>
      </c>
      <c r="I1594" s="28">
        <v>0.17802999999999999</v>
      </c>
      <c r="J1594" s="28">
        <v>0.17802999999999999</v>
      </c>
      <c r="K1594" s="29">
        <v>0.75</v>
      </c>
      <c r="L1594" s="30">
        <v>30</v>
      </c>
      <c r="M1594" s="29">
        <v>0.21622</v>
      </c>
      <c r="N1594" s="30">
        <v>50</v>
      </c>
      <c r="O1594" s="30">
        <v>10.57</v>
      </c>
      <c r="P1594" s="30">
        <v>932.72</v>
      </c>
      <c r="Q1594" s="30">
        <v>32.299999999999997</v>
      </c>
      <c r="R1594" s="38">
        <v>0.27293000000000001</v>
      </c>
      <c r="S1594" s="32">
        <v>5.2670000000000002E-2</v>
      </c>
      <c r="T1594" s="29">
        <v>0.49367</v>
      </c>
      <c r="U1594" s="29">
        <v>2.283E-2</v>
      </c>
      <c r="V1594" s="29">
        <v>0.44</v>
      </c>
      <c r="W1594" s="29">
        <v>0.1</v>
      </c>
      <c r="X1594" s="30">
        <v>65.7</v>
      </c>
      <c r="Y1594" s="29">
        <v>0.37822</v>
      </c>
      <c r="Z1594" s="29">
        <v>0.34516000000000002</v>
      </c>
      <c r="AA1594" s="29">
        <v>0.29299999999999998</v>
      </c>
      <c r="AB1594" s="30">
        <v>24</v>
      </c>
      <c r="AC1594" s="29">
        <v>0.36110999999999999</v>
      </c>
      <c r="AD1594" s="30">
        <v>50</v>
      </c>
      <c r="AE1594" s="29">
        <v>1</v>
      </c>
      <c r="AF1594" s="33">
        <v>3.3380000000000001</v>
      </c>
      <c r="AG1594" s="33">
        <v>4.4800000000000004</v>
      </c>
      <c r="AH1594" s="33">
        <v>9.2780000000000005</v>
      </c>
      <c r="AI1594" s="33">
        <v>69.932000000000002</v>
      </c>
      <c r="AJ1594" s="33">
        <v>46.392000000000003</v>
      </c>
      <c r="AK1594" s="34">
        <v>130.69999999999999</v>
      </c>
      <c r="AL1594" s="29">
        <v>0.28000000000000003</v>
      </c>
      <c r="AM1594" s="29">
        <v>0.46</v>
      </c>
      <c r="AN1594" s="50">
        <v>10557</v>
      </c>
      <c r="AO1594" s="30">
        <v>161.5</v>
      </c>
      <c r="AP1594" s="29">
        <v>0.22042999999999999</v>
      </c>
      <c r="AQ1594" s="29">
        <v>0.4602</v>
      </c>
      <c r="AR1594" s="29">
        <v>0.26800000000000002</v>
      </c>
      <c r="AS1594" s="54">
        <v>25</v>
      </c>
      <c r="AT1594" s="29">
        <v>0.25</v>
      </c>
      <c r="AU1594" s="29">
        <v>0.69472</v>
      </c>
      <c r="AV1594" s="54">
        <v>19</v>
      </c>
      <c r="AW1594" s="29">
        <v>0.4375</v>
      </c>
    </row>
    <row r="1595" spans="1:49" x14ac:dyDescent="0.2">
      <c r="A1595" s="17" t="str">
        <f t="shared" si="33"/>
        <v>NotreDame-Mobility</v>
      </c>
      <c r="B1595" s="17" t="str">
        <f>IF(AND(OR(NOT(IsForecastDateRestricted),AND(D1595&gt;=StartDate,D1595&lt;=EndDate)),OR(NOT(IsTargetDateRestricted),AND(F1595&gt;=FirstTargetDate,F1595&lt;=EndTargetDate)),
OR(AND(Is1Week,E1595="1 wk ahead inc death"),AND(Is2Week,E1595="2 wk ahead inc death"),AND(Is3Week,E1595="3 wk ahead inc death"),AND(Is4Week,E1595="4 wk ahead inc death")),
OR(NOT(IsActiveModelsOnly),_xlfn.XLOOKUP(C1595,'Model Analyzer'!B$4:B$100,'Model Analyzer'!C$4:C$100))),EvalData!C1595,"NA")</f>
        <v>NotreDame-Mobility</v>
      </c>
      <c r="C1595" s="17" t="s">
        <v>25</v>
      </c>
      <c r="D1595" s="36" t="d">
        <v>2020-09-28</v>
      </c>
      <c r="E1595" s="17" t="s">
        <v>11</v>
      </c>
      <c r="F1595" s="36" t="d">
        <v>2020-10-03</v>
      </c>
      <c r="G1595" s="30">
        <v>-766</v>
      </c>
      <c r="H1595" s="32">
        <v>-0.16900000000000001</v>
      </c>
      <c r="I1595" s="28">
        <v>-0.15584999999999999</v>
      </c>
      <c r="J1595" s="28">
        <v>-0.18462000000000001</v>
      </c>
      <c r="K1595" s="29">
        <v>0.75</v>
      </c>
      <c r="L1595" s="30">
        <v>31</v>
      </c>
      <c r="M1595" s="29">
        <v>0.18919</v>
      </c>
      <c r="N1595" s="30">
        <v>51</v>
      </c>
      <c r="O1595" s="30">
        <v>19.71</v>
      </c>
      <c r="P1595" s="30">
        <v>788.5</v>
      </c>
      <c r="Q1595" s="30">
        <v>28.45</v>
      </c>
      <c r="R1595" s="38">
        <v>0.33101999999999998</v>
      </c>
      <c r="S1595" s="32">
        <v>-0.22883999999999999</v>
      </c>
      <c r="T1595" s="29">
        <v>0.78303999999999996</v>
      </c>
      <c r="U1595" s="29">
        <v>-0.48026999999999997</v>
      </c>
      <c r="V1595" s="29">
        <v>0.33333000000000002</v>
      </c>
      <c r="W1595" s="29">
        <v>0.15686</v>
      </c>
      <c r="X1595" s="30">
        <v>48.25</v>
      </c>
      <c r="Y1595" s="29">
        <v>0.40081</v>
      </c>
      <c r="Z1595" s="29">
        <v>0.44436999999999999</v>
      </c>
      <c r="AA1595" s="29">
        <v>9.1999999999999998E-2</v>
      </c>
      <c r="AB1595" s="30">
        <v>32</v>
      </c>
      <c r="AC1595" s="29">
        <v>0.13889000000000001</v>
      </c>
      <c r="AD1595" s="30">
        <v>51</v>
      </c>
      <c r="AE1595" s="29">
        <v>0.50980000000000003</v>
      </c>
      <c r="AF1595" s="33">
        <v>1.3129999999999999</v>
      </c>
      <c r="AG1595" s="33">
        <v>1.464</v>
      </c>
      <c r="AH1595" s="33">
        <v>1.7649999999999999</v>
      </c>
      <c r="AI1595" s="33">
        <v>2.8559999999999999</v>
      </c>
      <c r="AJ1595" s="33">
        <v>2.4940000000000002</v>
      </c>
      <c r="AK1595" s="34">
        <v>6</v>
      </c>
      <c r="AL1595" s="29">
        <v>7.843E-2</v>
      </c>
      <c r="AM1595" s="29">
        <v>3.9219999999999998E-2</v>
      </c>
      <c r="AN1595" s="50">
        <v>36310</v>
      </c>
      <c r="AO1595" s="30">
        <v>378.7</v>
      </c>
      <c r="AP1595" s="29">
        <v>0.65659999999999996</v>
      </c>
      <c r="AQ1595" s="29">
        <v>1</v>
      </c>
      <c r="AR1595" s="29">
        <v>0.41299999999999998</v>
      </c>
      <c r="AS1595" s="54">
        <v>16</v>
      </c>
      <c r="AT1595" s="29">
        <v>0.53125</v>
      </c>
      <c r="AU1595" s="29">
        <v>0.53664000000000001</v>
      </c>
      <c r="AV1595" s="54">
        <v>24</v>
      </c>
      <c r="AW1595" s="29">
        <v>0.28125</v>
      </c>
    </row>
    <row r="1596" spans="1:49" x14ac:dyDescent="0.2">
      <c r="A1596" s="17" t="str">
        <f t="shared" si="33"/>
        <v>Oliver Wyman</v>
      </c>
      <c r="B1596" s="17" t="str">
        <f>IF(AND(OR(NOT(IsForecastDateRestricted),AND(D1596&gt;=StartDate,D1596&lt;=EndDate)),OR(NOT(IsTargetDateRestricted),AND(F1596&gt;=FirstTargetDate,F1596&lt;=EndTargetDate)),
OR(AND(Is1Week,E1596="1 wk ahead inc death"),AND(Is2Week,E1596="2 wk ahead inc death"),AND(Is3Week,E1596="3 wk ahead inc death"),AND(Is4Week,E1596="4 wk ahead inc death")),
OR(NOT(IsActiveModelsOnly),_xlfn.XLOOKUP(C1596,'Model Analyzer'!B$4:B$100,'Model Analyzer'!C$4:C$100))),EvalData!C1596,"NA")</f>
        <v>Oliver Wyman</v>
      </c>
      <c r="C1596" s="17" t="s">
        <v>26</v>
      </c>
      <c r="D1596" s="36" t="d">
        <v>2020-09-28</v>
      </c>
      <c r="E1596" s="17" t="s">
        <v>11</v>
      </c>
      <c r="F1596" s="36" t="d">
        <v>2020-10-03</v>
      </c>
      <c r="G1596" s="30">
        <v>429</v>
      </c>
      <c r="H1596" s="32">
        <v>8.4000000000000005E-2</v>
      </c>
      <c r="I1596" s="28">
        <v>8.7279999999999996E-2</v>
      </c>
      <c r="J1596" s="28">
        <v>8.7279999999999996E-2</v>
      </c>
      <c r="K1596" s="29">
        <v>0.9</v>
      </c>
      <c r="L1596" s="30">
        <v>21</v>
      </c>
      <c r="M1596" s="29">
        <v>0.45945999999999998</v>
      </c>
      <c r="N1596" s="30">
        <v>51</v>
      </c>
      <c r="O1596" s="30">
        <v>8.25</v>
      </c>
      <c r="P1596" s="30">
        <v>418.85</v>
      </c>
      <c r="Q1596" s="30">
        <v>23.2</v>
      </c>
      <c r="R1596" s="38">
        <v>0.26965</v>
      </c>
      <c r="S1596" s="32">
        <v>0</v>
      </c>
      <c r="T1596" s="29">
        <v>0.42060999999999998</v>
      </c>
      <c r="U1596" s="29">
        <v>-6.5839999999999996E-2</v>
      </c>
      <c r="V1596" s="29">
        <v>0.45097999999999999</v>
      </c>
      <c r="W1596" s="29">
        <v>3.9219999999999998E-2</v>
      </c>
      <c r="X1596" s="30">
        <v>39.47</v>
      </c>
      <c r="Y1596" s="29">
        <v>0.31015999999999999</v>
      </c>
      <c r="Z1596" s="29">
        <v>0.30908000000000002</v>
      </c>
      <c r="AA1596" s="29">
        <v>0.51600000000000001</v>
      </c>
      <c r="AB1596" s="30">
        <v>8</v>
      </c>
      <c r="AC1596" s="29">
        <v>0.80556000000000005</v>
      </c>
      <c r="AD1596" s="30">
        <v>51</v>
      </c>
      <c r="AE1596" s="29">
        <v>0.90195999999999998</v>
      </c>
      <c r="AF1596" s="33">
        <v>1.907</v>
      </c>
      <c r="AG1596" s="33">
        <v>2.411</v>
      </c>
      <c r="AH1596" s="33">
        <v>3.2</v>
      </c>
      <c r="AI1596" s="33">
        <v>13.009</v>
      </c>
      <c r="AJ1596" s="33">
        <v>6.54</v>
      </c>
      <c r="AK1596" s="34">
        <v>32.667000000000002</v>
      </c>
      <c r="AL1596" s="29">
        <v>0.19608</v>
      </c>
      <c r="AM1596" s="29">
        <v>0.17646999999999999</v>
      </c>
      <c r="AN1596" s="50">
        <v>6705</v>
      </c>
      <c r="AO1596" s="30">
        <v>78.7</v>
      </c>
      <c r="AP1596" s="29">
        <v>0.43387999999999999</v>
      </c>
      <c r="AQ1596" s="29">
        <v>0.90581</v>
      </c>
      <c r="AR1596" s="29">
        <v>0.55700000000000005</v>
      </c>
      <c r="AS1596" s="54">
        <v>9</v>
      </c>
      <c r="AT1596" s="29">
        <v>0.75</v>
      </c>
      <c r="AU1596" s="29">
        <v>0.94055999999999995</v>
      </c>
      <c r="AV1596" s="54">
        <v>6</v>
      </c>
      <c r="AW1596" s="29">
        <v>0.84375</v>
      </c>
    </row>
    <row r="1597" spans="1:49" x14ac:dyDescent="0.2">
      <c r="A1597" s="17" t="str">
        <f t="shared" si="33"/>
        <v>PSI</v>
      </c>
      <c r="B1597" s="17" t="str">
        <f>IF(AND(OR(NOT(IsForecastDateRestricted),AND(D1597&gt;=StartDate,D1597&lt;=EndDate)),OR(NOT(IsTargetDateRestricted),AND(F1597&gt;=FirstTargetDate,F1597&lt;=EndTargetDate)),
OR(AND(Is1Week,E1597="1 wk ahead inc death"),AND(Is2Week,E1597="2 wk ahead inc death"),AND(Is3Week,E1597="3 wk ahead inc death"),AND(Is4Week,E1597="4 wk ahead inc death")),
OR(NOT(IsActiveModelsOnly),_xlfn.XLOOKUP(C1597,'Model Analyzer'!B$4:B$100,'Model Analyzer'!C$4:C$100))),EvalData!C1597,"NA")</f>
        <v>PSI</v>
      </c>
      <c r="C1597" s="17" t="s">
        <v>27</v>
      </c>
      <c r="D1597" s="36" t="d">
        <v>2020-09-28</v>
      </c>
      <c r="E1597" s="17" t="s">
        <v>11</v>
      </c>
      <c r="F1597" s="36" t="d">
        <v>2020-10-03</v>
      </c>
      <c r="G1597" s="30">
        <v>-347</v>
      </c>
      <c r="H1597" s="32">
        <v>-7.2999999999999995E-2</v>
      </c>
      <c r="I1597" s="28">
        <v>-7.0599999999999996E-2</v>
      </c>
      <c r="J1597" s="28">
        <v>-7.596E-2</v>
      </c>
      <c r="K1597" s="29">
        <v>0.9</v>
      </c>
      <c r="L1597" s="30">
        <v>18</v>
      </c>
      <c r="M1597" s="29">
        <v>0.54054000000000002</v>
      </c>
      <c r="N1597" s="30">
        <v>51</v>
      </c>
      <c r="O1597" s="30">
        <v>29.16</v>
      </c>
      <c r="P1597" s="30">
        <v>418.83</v>
      </c>
      <c r="Q1597" s="30">
        <v>19.84</v>
      </c>
      <c r="R1597" s="38">
        <v>0.27544999999999997</v>
      </c>
      <c r="S1597" s="32">
        <v>-5.6550000000000003E-2</v>
      </c>
      <c r="T1597" s="29">
        <v>1.2710399999999999</v>
      </c>
      <c r="U1597" s="29">
        <v>-1.06203</v>
      </c>
      <c r="V1597" s="29">
        <v>0.45097999999999999</v>
      </c>
      <c r="W1597" s="29">
        <v>0.15686</v>
      </c>
      <c r="X1597" s="30">
        <v>30.83</v>
      </c>
      <c r="Y1597" s="29">
        <v>0.31773000000000001</v>
      </c>
      <c r="Z1597" s="29">
        <v>0.39795999999999998</v>
      </c>
      <c r="AA1597" s="29">
        <v>0.29099999999999998</v>
      </c>
      <c r="AB1597" s="30">
        <v>25</v>
      </c>
      <c r="AC1597" s="29">
        <v>0.33333000000000002</v>
      </c>
      <c r="AD1597" s="30">
        <v>51</v>
      </c>
      <c r="AE1597" s="29">
        <v>0.56862999999999997</v>
      </c>
      <c r="AF1597" s="33">
        <v>1.343</v>
      </c>
      <c r="AG1597" s="33">
        <v>1.472</v>
      </c>
      <c r="AH1597" s="33">
        <v>1.88</v>
      </c>
      <c r="AI1597" s="33">
        <v>3.7469999999999999</v>
      </c>
      <c r="AJ1597" s="33">
        <v>3.3540000000000001</v>
      </c>
      <c r="AK1597" s="34">
        <v>8</v>
      </c>
      <c r="AL1597" s="29">
        <v>1.9609999999999999E-2</v>
      </c>
      <c r="AM1597" s="29">
        <v>7.843E-2</v>
      </c>
      <c r="AN1597" s="50">
        <v>18258</v>
      </c>
      <c r="AO1597" s="30">
        <v>271.39999999999998</v>
      </c>
      <c r="AP1597" s="29">
        <v>0.61136999999999997</v>
      </c>
      <c r="AQ1597" s="29">
        <v>1</v>
      </c>
      <c r="AR1597" s="29">
        <v>0.495</v>
      </c>
      <c r="AS1597" s="54">
        <v>12</v>
      </c>
      <c r="AT1597" s="29">
        <v>0.65625</v>
      </c>
      <c r="AU1597" s="29">
        <v>0.59855999999999998</v>
      </c>
      <c r="AV1597" s="54">
        <v>23</v>
      </c>
      <c r="AW1597" s="29">
        <v>0.3125</v>
      </c>
    </row>
    <row r="1598" spans="1:49" x14ac:dyDescent="0.2">
      <c r="A1598" s="17" t="str">
        <f t="shared" si="33"/>
        <v>QJHong</v>
      </c>
      <c r="B1598" s="17" t="str">
        <f>IF(AND(OR(NOT(IsForecastDateRestricted),AND(D1598&gt;=StartDate,D1598&lt;=EndDate)),OR(NOT(IsTargetDateRestricted),AND(F1598&gt;=FirstTargetDate,F1598&lt;=EndTargetDate)),
OR(AND(Is1Week,E1598="1 wk ahead inc death"),AND(Is2Week,E1598="2 wk ahead inc death"),AND(Is3Week,E1598="3 wk ahead inc death"),AND(Is4Week,E1598="4 wk ahead inc death")),
OR(NOT(IsActiveModelsOnly),_xlfn.XLOOKUP(C1598,'Model Analyzer'!B$4:B$100,'Model Analyzer'!C$4:C$100))),EvalData!C1598,"NA")</f>
        <v>QJHong</v>
      </c>
      <c r="C1598" s="17" t="s">
        <v>28</v>
      </c>
      <c r="D1598" s="36" t="d">
        <v>2020-09-28</v>
      </c>
      <c r="E1598" s="17" t="s">
        <v>11</v>
      </c>
      <c r="F1598" s="36" t="d">
        <v>2020-10-03</v>
      </c>
      <c r="G1598" s="30">
        <v>-66</v>
      </c>
      <c r="H1598" s="32">
        <v>-1.4E-2</v>
      </c>
      <c r="I1598" s="28">
        <v>-1.3429999999999999E-2</v>
      </c>
      <c r="J1598" s="28">
        <v>-1.3610000000000001E-2</v>
      </c>
      <c r="K1598" s="29">
        <v>1</v>
      </c>
      <c r="L1598" s="30">
        <v>1</v>
      </c>
      <c r="M1598" s="29">
        <v>1</v>
      </c>
      <c r="O1598" s="30"/>
      <c r="P1598" s="30"/>
      <c r="Q1598" s="30"/>
      <c r="R1598" s="38"/>
    </row>
    <row r="1599" spans="1:49" x14ac:dyDescent="0.2">
      <c r="A1599" s="17" t="str">
        <f t="shared" si="33"/>
        <v>RPI-UW</v>
      </c>
      <c r="B1599" s="17" t="str">
        <f>IF(AND(OR(NOT(IsForecastDateRestricted),AND(D1599&gt;=StartDate,D1599&lt;=EndDate)),OR(NOT(IsTargetDateRestricted),AND(F1599&gt;=FirstTargetDate,F1599&lt;=EndTargetDate)),
OR(AND(Is1Week,E1599="1 wk ahead inc death"),AND(Is2Week,E1599="2 wk ahead inc death"),AND(Is3Week,E1599="3 wk ahead inc death"),AND(Is4Week,E1599="4 wk ahead inc death")),
OR(NOT(IsActiveModelsOnly),_xlfn.XLOOKUP(C1599,'Model Analyzer'!B$4:B$100,'Model Analyzer'!C$4:C$100))),EvalData!C1599,"NA")</f>
        <v>RPI-UW</v>
      </c>
      <c r="C1599" s="17" t="s">
        <v>49</v>
      </c>
      <c r="D1599" s="36" t="d">
        <v>2020-09-28</v>
      </c>
      <c r="E1599" s="17" t="s">
        <v>11</v>
      </c>
      <c r="F1599" s="36" t="d">
        <v>2020-10-03</v>
      </c>
      <c r="G1599" s="30">
        <v>317</v>
      </c>
      <c r="H1599" s="32">
        <v>6.3E-2</v>
      </c>
      <c r="I1599" s="28">
        <v>6.4500000000000002E-2</v>
      </c>
      <c r="J1599" s="28">
        <v>6.4500000000000002E-2</v>
      </c>
      <c r="K1599" s="29">
        <v>0.9</v>
      </c>
      <c r="L1599" s="30">
        <v>17</v>
      </c>
      <c r="M1599" s="29">
        <v>0.56757000000000002</v>
      </c>
      <c r="N1599" s="30">
        <v>30</v>
      </c>
      <c r="O1599" s="30">
        <v>5.17</v>
      </c>
      <c r="P1599" s="30">
        <v>502.11</v>
      </c>
      <c r="Q1599" s="30">
        <v>41.43</v>
      </c>
      <c r="R1599" s="38">
        <v>0.25631999999999999</v>
      </c>
      <c r="S1599" s="32">
        <v>-4.2270000000000002E-2</v>
      </c>
      <c r="T1599" s="29">
        <v>0.43637999999999999</v>
      </c>
      <c r="U1599" s="29">
        <v>-0.10643</v>
      </c>
      <c r="V1599" s="29">
        <v>0.46666999999999997</v>
      </c>
      <c r="W1599" s="29">
        <v>6.6669999999999993E-2</v>
      </c>
      <c r="X1599" s="30">
        <v>64.42</v>
      </c>
      <c r="Y1599" s="29">
        <v>0.31028</v>
      </c>
      <c r="Z1599" s="29">
        <v>0.31497000000000003</v>
      </c>
      <c r="AA1599" s="29">
        <v>0.28499999999999998</v>
      </c>
      <c r="AB1599" s="30">
        <v>26</v>
      </c>
      <c r="AC1599" s="29">
        <v>0.30556</v>
      </c>
      <c r="AD1599" s="30">
        <v>30</v>
      </c>
      <c r="AE1599" s="29">
        <v>0.83333000000000002</v>
      </c>
      <c r="AF1599" s="33">
        <v>2.4660000000000002</v>
      </c>
      <c r="AG1599" s="33">
        <v>2.8540000000000001</v>
      </c>
      <c r="AH1599" s="33">
        <v>3.2189999999999999</v>
      </c>
      <c r="AI1599" s="33">
        <v>46.134999999999998</v>
      </c>
      <c r="AJ1599" s="33">
        <v>5.8579999999999997</v>
      </c>
      <c r="AK1599" s="34">
        <v>54.8</v>
      </c>
      <c r="AL1599" s="29">
        <v>0.13333</v>
      </c>
      <c r="AM1599" s="29">
        <v>0.13333</v>
      </c>
      <c r="AN1599" s="50">
        <v>8678</v>
      </c>
      <c r="AO1599" s="30">
        <v>75.7</v>
      </c>
      <c r="AP1599" s="29">
        <v>0.39104</v>
      </c>
      <c r="AQ1599" s="29">
        <v>0.81637000000000004</v>
      </c>
      <c r="AR1599" s="29">
        <v>0.35099999999999998</v>
      </c>
      <c r="AS1599" s="54">
        <v>20</v>
      </c>
      <c r="AT1599" s="29">
        <v>0.40625</v>
      </c>
      <c r="AU1599" s="29">
        <v>0.49615999999999999</v>
      </c>
      <c r="AV1599" s="54">
        <v>26</v>
      </c>
      <c r="AW1599" s="29">
        <v>0.21875</v>
      </c>
    </row>
    <row r="1600" spans="1:49" x14ac:dyDescent="0.2">
      <c r="A1600" s="17" t="str">
        <f t="shared" si="33"/>
        <v>TTU</v>
      </c>
      <c r="B1600" s="17" t="str">
        <f>IF(AND(OR(NOT(IsForecastDateRestricted),AND(D1600&gt;=StartDate,D1600&lt;=EndDate)),OR(NOT(IsTargetDateRestricted),AND(F1600&gt;=FirstTargetDate,F1600&lt;=EndTargetDate)),
OR(AND(Is1Week,E1600="1 wk ahead inc death"),AND(Is2Week,E1600="2 wk ahead inc death"),AND(Is3Week,E1600="3 wk ahead inc death"),AND(Is4Week,E1600="4 wk ahead inc death")),
OR(NOT(IsActiveModelsOnly),_xlfn.XLOOKUP(C1600,'Model Analyzer'!B$4:B$100,'Model Analyzer'!C$4:C$100))),EvalData!C1600,"NA")</f>
        <v>TTU</v>
      </c>
      <c r="C1600" s="17" t="s">
        <v>56</v>
      </c>
      <c r="D1600" s="36" t="d">
        <v>2020-09-28</v>
      </c>
      <c r="E1600" s="17" t="s">
        <v>11</v>
      </c>
      <c r="F1600" s="36" t="d">
        <v>2020-10-03</v>
      </c>
      <c r="G1600" s="30">
        <v>4623</v>
      </c>
      <c r="H1600" s="32">
        <v>0.66300000000000003</v>
      </c>
      <c r="I1600" s="28">
        <v>0.94059000000000004</v>
      </c>
      <c r="J1600" s="28">
        <v>0.94059000000000004</v>
      </c>
      <c r="K1600" s="29">
        <v>0</v>
      </c>
      <c r="L1600" s="30">
        <v>38</v>
      </c>
      <c r="M1600" s="29">
        <v>0</v>
      </c>
      <c r="N1600" s="30">
        <v>51</v>
      </c>
      <c r="O1600" s="30">
        <v>32.479999999999997</v>
      </c>
      <c r="P1600" s="30">
        <v>11184.93</v>
      </c>
      <c r="Q1600" s="30">
        <v>99.65</v>
      </c>
      <c r="R1600" s="38">
        <v>0.47094999999999998</v>
      </c>
      <c r="S1600" s="32">
        <v>0.32541999999999999</v>
      </c>
      <c r="T1600" s="29">
        <v>1.16449</v>
      </c>
      <c r="U1600" s="29">
        <v>0.66539000000000004</v>
      </c>
      <c r="V1600" s="29">
        <v>0.25490000000000002</v>
      </c>
      <c r="W1600" s="29">
        <v>0.35293999999999998</v>
      </c>
      <c r="X1600" s="30">
        <v>255.35</v>
      </c>
      <c r="Y1600" s="29">
        <v>0.99441999999999997</v>
      </c>
      <c r="Z1600" s="29">
        <v>0.57923999999999998</v>
      </c>
      <c r="AA1600" s="29">
        <v>3.5000000000000003E-2</v>
      </c>
      <c r="AB1600" s="30">
        <v>36</v>
      </c>
      <c r="AC1600" s="29">
        <v>2.7779999999999999E-2</v>
      </c>
    </row>
    <row r="1601" spans="1:49" x14ac:dyDescent="0.2">
      <c r="A1601" s="17" t="str">
        <f t="shared" si="33"/>
        <v>UA</v>
      </c>
      <c r="B1601" s="17" t="str">
        <f>IF(AND(OR(NOT(IsForecastDateRestricted),AND(D1601&gt;=StartDate,D1601&lt;=EndDate)),OR(NOT(IsTargetDateRestricted),AND(F1601&gt;=FirstTargetDate,F1601&lt;=EndTargetDate)),
OR(AND(Is1Week,E1601="1 wk ahead inc death"),AND(Is2Week,E1601="2 wk ahead inc death"),AND(Is3Week,E1601="3 wk ahead inc death"),AND(Is4Week,E1601="4 wk ahead inc death")),
OR(NOT(IsActiveModelsOnly),_xlfn.XLOOKUP(C1601,'Model Analyzer'!B$4:B$100,'Model Analyzer'!C$4:C$100))),EvalData!C1601,"NA")</f>
        <v>UA</v>
      </c>
      <c r="C1601" s="17" t="s">
        <v>29</v>
      </c>
      <c r="D1601" s="36" t="d">
        <v>2020-09-28</v>
      </c>
      <c r="E1601" s="17" t="s">
        <v>11</v>
      </c>
      <c r="F1601" s="36" t="d">
        <v>2020-10-03</v>
      </c>
      <c r="G1601" s="30">
        <v>213</v>
      </c>
      <c r="H1601" s="32">
        <v>4.2000000000000003E-2</v>
      </c>
      <c r="I1601" s="28">
        <v>4.3339999999999997E-2</v>
      </c>
      <c r="J1601" s="28">
        <v>4.3339999999999997E-2</v>
      </c>
      <c r="K1601" s="29">
        <v>1</v>
      </c>
      <c r="L1601" s="30">
        <v>7</v>
      </c>
      <c r="M1601" s="29">
        <v>0.83784000000000003</v>
      </c>
      <c r="N1601" s="30">
        <v>51</v>
      </c>
      <c r="O1601" s="30">
        <v>9.08</v>
      </c>
      <c r="P1601" s="30">
        <v>464.58</v>
      </c>
      <c r="Q1601" s="30">
        <v>22.41</v>
      </c>
      <c r="R1601" s="38">
        <v>0.26327</v>
      </c>
      <c r="S1601" s="32">
        <v>7.8469999999999998E-2</v>
      </c>
      <c r="T1601" s="29">
        <v>0.44467000000000001</v>
      </c>
      <c r="U1601" s="29">
        <v>0.11501</v>
      </c>
      <c r="V1601" s="29">
        <v>0.43136999999999998</v>
      </c>
      <c r="W1601" s="29">
        <v>9.8040000000000002E-2</v>
      </c>
      <c r="X1601" s="30">
        <v>33.229999999999997</v>
      </c>
      <c r="Y1601" s="29">
        <v>0.37945000000000001</v>
      </c>
      <c r="Z1601" s="29">
        <v>0.32324000000000003</v>
      </c>
      <c r="AA1601" s="29">
        <v>0.40500000000000003</v>
      </c>
      <c r="AB1601" s="30">
        <v>18</v>
      </c>
      <c r="AC1601" s="29">
        <v>0.52778000000000003</v>
      </c>
      <c r="AD1601" s="30">
        <v>51</v>
      </c>
      <c r="AE1601" s="29">
        <v>0.80391999999999997</v>
      </c>
      <c r="AF1601" s="33">
        <v>2.214</v>
      </c>
      <c r="AG1601" s="33">
        <v>2.5289999999999999</v>
      </c>
      <c r="AH1601" s="33">
        <v>2.8239999999999998</v>
      </c>
      <c r="AI1601" s="33">
        <v>3.246</v>
      </c>
      <c r="AJ1601" s="33">
        <v>3.4710000000000001</v>
      </c>
      <c r="AK1601" s="34">
        <v>3.6669999999999998</v>
      </c>
      <c r="AL1601" s="29">
        <v>5.8819999999999997E-2</v>
      </c>
      <c r="AM1601" s="29">
        <v>1.9609999999999999E-2</v>
      </c>
      <c r="AN1601" s="50">
        <v>7822</v>
      </c>
      <c r="AO1601" s="30">
        <v>142</v>
      </c>
      <c r="AP1601" s="29">
        <v>0.51319999999999999</v>
      </c>
      <c r="AQ1601" s="29">
        <v>1</v>
      </c>
      <c r="AR1601" s="29">
        <v>0.76400000000000001</v>
      </c>
      <c r="AS1601" s="54">
        <v>4</v>
      </c>
      <c r="AT1601" s="29">
        <v>0.90625</v>
      </c>
      <c r="AU1601" s="29">
        <v>0.84623000000000004</v>
      </c>
      <c r="AV1601" s="54">
        <v>9</v>
      </c>
      <c r="AW1601" s="29">
        <v>0.75</v>
      </c>
    </row>
    <row r="1602" spans="1:49" x14ac:dyDescent="0.2">
      <c r="A1602" s="17" t="str">
        <f t="shared" si="33"/>
        <v>UCLA</v>
      </c>
      <c r="B1602" s="17" t="str">
        <f>IF(AND(OR(NOT(IsForecastDateRestricted),AND(D1602&gt;=StartDate,D1602&lt;=EndDate)),OR(NOT(IsTargetDateRestricted),AND(F1602&gt;=FirstTargetDate,F1602&lt;=EndTargetDate)),
OR(AND(Is1Week,E1602="1 wk ahead inc death"),AND(Is2Week,E1602="2 wk ahead inc death"),AND(Is3Week,E1602="3 wk ahead inc death"),AND(Is4Week,E1602="4 wk ahead inc death")),
OR(NOT(IsActiveModelsOnly),_xlfn.XLOOKUP(C1602,'Model Analyzer'!B$4:B$100,'Model Analyzer'!C$4:C$100))),EvalData!C1602,"NA")</f>
        <v>UCLA</v>
      </c>
      <c r="C1602" s="17" t="s">
        <v>30</v>
      </c>
      <c r="D1602" s="36" t="d">
        <v>2020-09-28</v>
      </c>
      <c r="E1602" s="17" t="s">
        <v>11</v>
      </c>
      <c r="F1602" s="36" t="d">
        <v>2020-10-03</v>
      </c>
      <c r="G1602" s="30">
        <v>68</v>
      </c>
      <c r="H1602" s="32">
        <v>1.4E-2</v>
      </c>
      <c r="I1602" s="28">
        <v>1.384E-2</v>
      </c>
      <c r="J1602" s="28">
        <v>1.384E-2</v>
      </c>
      <c r="K1602" s="29">
        <v>1</v>
      </c>
      <c r="L1602" s="30">
        <v>2</v>
      </c>
      <c r="M1602" s="29">
        <v>0.97297</v>
      </c>
      <c r="N1602" s="30">
        <v>51</v>
      </c>
      <c r="O1602" s="30">
        <v>8.73</v>
      </c>
      <c r="P1602" s="30">
        <v>377.02</v>
      </c>
      <c r="Q1602" s="30">
        <v>20.37</v>
      </c>
      <c r="R1602" s="38">
        <v>0.23458000000000001</v>
      </c>
      <c r="S1602" s="32">
        <v>-5.1290000000000002E-2</v>
      </c>
      <c r="T1602" s="29">
        <v>0.42007</v>
      </c>
      <c r="U1602" s="29">
        <v>-0.20663999999999999</v>
      </c>
      <c r="V1602" s="29">
        <v>0.49020000000000002</v>
      </c>
      <c r="W1602" s="29">
        <v>9.8040000000000002E-2</v>
      </c>
      <c r="X1602" s="30">
        <v>31.13</v>
      </c>
      <c r="Y1602" s="29">
        <v>0.27123999999999998</v>
      </c>
      <c r="Z1602" s="29">
        <v>0.29948999999999998</v>
      </c>
      <c r="AA1602" s="29">
        <v>0.499</v>
      </c>
      <c r="AB1602" s="30">
        <v>10</v>
      </c>
      <c r="AC1602" s="29">
        <v>0.75</v>
      </c>
      <c r="AD1602" s="30">
        <v>51</v>
      </c>
      <c r="AE1602" s="29">
        <v>0.19608</v>
      </c>
      <c r="AF1602" s="33">
        <v>1.042</v>
      </c>
      <c r="AG1602" s="33">
        <v>1.06</v>
      </c>
      <c r="AH1602" s="33">
        <v>1.1000000000000001</v>
      </c>
      <c r="AI1602" s="33">
        <v>1.615</v>
      </c>
      <c r="AJ1602" s="33">
        <v>1.1499999999999999</v>
      </c>
      <c r="AK1602" s="34">
        <v>2</v>
      </c>
      <c r="AL1602" s="29">
        <v>0</v>
      </c>
      <c r="AM1602" s="29">
        <v>0</v>
      </c>
      <c r="AN1602" s="50">
        <v>35369</v>
      </c>
      <c r="AO1602" s="30">
        <v>442.2</v>
      </c>
      <c r="AP1602" s="29">
        <v>0.88561999999999996</v>
      </c>
      <c r="AQ1602" s="29">
        <v>1</v>
      </c>
      <c r="AR1602" s="29">
        <v>0.20599999999999999</v>
      </c>
      <c r="AS1602" s="54">
        <v>27</v>
      </c>
      <c r="AT1602" s="29">
        <v>0.1875</v>
      </c>
      <c r="AU1602" s="29">
        <v>0.2064</v>
      </c>
      <c r="AV1602" s="54">
        <v>31</v>
      </c>
      <c r="AW1602" s="29">
        <v>6.25E-2</v>
      </c>
    </row>
    <row r="1603" spans="1:49" x14ac:dyDescent="0.2">
      <c r="A1603" s="17" t="str">
        <f t="shared" si="33"/>
        <v>UCM</v>
      </c>
      <c r="B1603" s="17" t="str">
        <f>IF(AND(OR(NOT(IsForecastDateRestricted),AND(D1603&gt;=StartDate,D1603&lt;=EndDate)),OR(NOT(IsTargetDateRestricted),AND(F1603&gt;=FirstTargetDate,F1603&lt;=EndTargetDate)),
OR(AND(Is1Week,E1603="1 wk ahead inc death"),AND(Is2Week,E1603="2 wk ahead inc death"),AND(Is3Week,E1603="3 wk ahead inc death"),AND(Is4Week,E1603="4 wk ahead inc death")),
OR(NOT(IsActiveModelsOnly),_xlfn.XLOOKUP(C1603,'Model Analyzer'!B$4:B$100,'Model Analyzer'!C$4:C$100))),EvalData!C1603,"NA")</f>
        <v>UCM</v>
      </c>
      <c r="C1603" s="17" t="s">
        <v>48</v>
      </c>
      <c r="D1603" s="36" t="d">
        <v>2020-09-28</v>
      </c>
      <c r="E1603" s="17" t="s">
        <v>11</v>
      </c>
      <c r="F1603" s="36" t="d">
        <v>2020-10-03</v>
      </c>
      <c r="G1603" s="30">
        <v>-1844</v>
      </c>
      <c r="H1603" s="32">
        <v>-0.47</v>
      </c>
      <c r="I1603" s="28">
        <v>-0.37518000000000001</v>
      </c>
      <c r="J1603" s="28">
        <v>-0.60045999999999999</v>
      </c>
      <c r="K1603" s="29">
        <v>0</v>
      </c>
      <c r="L1603" s="30">
        <v>37</v>
      </c>
      <c r="M1603" s="29">
        <v>2.7029999999999998E-2</v>
      </c>
      <c r="O1603" s="30"/>
      <c r="P1603" s="30"/>
      <c r="Q1603" s="30"/>
      <c r="R1603" s="38"/>
    </row>
    <row r="1604" spans="1:49" x14ac:dyDescent="0.2">
      <c r="A1604" s="17" t="str">
        <f t="shared" si="33"/>
        <v>UCSD-NEU</v>
      </c>
      <c r="B1604" s="17" t="str">
        <f>IF(AND(OR(NOT(IsForecastDateRestricted),AND(D1604&gt;=StartDate,D1604&lt;=EndDate)),OR(NOT(IsTargetDateRestricted),AND(F1604&gt;=FirstTargetDate,F1604&lt;=EndTargetDate)),
OR(AND(Is1Week,E1604="1 wk ahead inc death"),AND(Is2Week,E1604="2 wk ahead inc death"),AND(Is3Week,E1604="3 wk ahead inc death"),AND(Is4Week,E1604="4 wk ahead inc death")),
OR(NOT(IsActiveModelsOnly),_xlfn.XLOOKUP(C1604,'Model Analyzer'!B$4:B$100,'Model Analyzer'!C$4:C$100))),EvalData!C1604,"NA")</f>
        <v>UCSD-NEU</v>
      </c>
      <c r="C1604" s="17" t="s">
        <v>54</v>
      </c>
      <c r="D1604" s="36" t="d">
        <v>2020-09-28</v>
      </c>
      <c r="E1604" s="17" t="s">
        <v>11</v>
      </c>
      <c r="F1604" s="36" t="d">
        <v>2020-10-03</v>
      </c>
      <c r="G1604" s="30">
        <v>1150</v>
      </c>
      <c r="H1604" s="32">
        <v>0.21</v>
      </c>
      <c r="I1604" s="28">
        <v>0.23397999999999999</v>
      </c>
      <c r="J1604" s="28">
        <v>0.23397999999999999</v>
      </c>
      <c r="K1604" s="29">
        <v>0.75</v>
      </c>
      <c r="L1604" s="30">
        <v>34</v>
      </c>
      <c r="M1604" s="29">
        <v>0.10811</v>
      </c>
      <c r="N1604" s="30">
        <v>50</v>
      </c>
      <c r="O1604" s="30">
        <v>15.01</v>
      </c>
      <c r="P1604" s="30">
        <v>1119.7</v>
      </c>
      <c r="Q1604" s="30">
        <v>35.96</v>
      </c>
      <c r="R1604" s="38">
        <v>0.32444000000000001</v>
      </c>
      <c r="S1604" s="32">
        <v>8.9440000000000006E-2</v>
      </c>
      <c r="T1604" s="29">
        <v>0.63876999999999995</v>
      </c>
      <c r="U1604" s="29">
        <v>0.29993999999999998</v>
      </c>
      <c r="V1604" s="29">
        <v>0.34</v>
      </c>
      <c r="W1604" s="29">
        <v>0.16</v>
      </c>
      <c r="X1604" s="30">
        <v>73.97</v>
      </c>
      <c r="Y1604" s="29">
        <v>0.58672000000000002</v>
      </c>
      <c r="Z1604" s="29">
        <v>0.41272999999999999</v>
      </c>
      <c r="AA1604" s="29">
        <v>0.107</v>
      </c>
      <c r="AB1604" s="30">
        <v>30</v>
      </c>
      <c r="AC1604" s="29">
        <v>0.19444</v>
      </c>
      <c r="AD1604" s="30">
        <v>50</v>
      </c>
      <c r="AE1604" s="29">
        <v>0.84</v>
      </c>
      <c r="AF1604" s="33">
        <v>1.843</v>
      </c>
      <c r="AG1604" s="33">
        <v>2.8620000000000001</v>
      </c>
      <c r="AH1604" s="33">
        <v>114</v>
      </c>
      <c r="AI1604" s="33">
        <v>88.716999999999999</v>
      </c>
      <c r="AJ1604" s="33">
        <v>159.5</v>
      </c>
      <c r="AK1604" s="34">
        <v>202.6</v>
      </c>
      <c r="AL1604" s="29">
        <v>0.04</v>
      </c>
      <c r="AM1604" s="29">
        <v>0.6</v>
      </c>
      <c r="AN1604" s="50">
        <v>26830</v>
      </c>
      <c r="AO1604" s="30">
        <v>360.9</v>
      </c>
      <c r="AP1604" s="29">
        <v>0.25034000000000001</v>
      </c>
      <c r="AQ1604" s="29">
        <v>0.52261999999999997</v>
      </c>
      <c r="AR1604" s="29">
        <v>0.20599999999999999</v>
      </c>
      <c r="AS1604" s="54">
        <v>27</v>
      </c>
      <c r="AT1604" s="29">
        <v>0.1875</v>
      </c>
      <c r="AU1604" s="29">
        <v>0.64344999999999997</v>
      </c>
      <c r="AV1604" s="54">
        <v>21</v>
      </c>
      <c r="AW1604" s="29">
        <v>0.375</v>
      </c>
    </row>
    <row r="1605" spans="1:49" x14ac:dyDescent="0.2">
      <c r="A1605" s="17" t="str">
        <f t="shared" si="33"/>
        <v>UGA-CEID</v>
      </c>
      <c r="B1605" s="17" t="str">
        <f>IF(AND(OR(NOT(IsForecastDateRestricted),AND(D1605&gt;=StartDate,D1605&lt;=EndDate)),OR(NOT(IsTargetDateRestricted),AND(F1605&gt;=FirstTargetDate,F1605&lt;=EndTargetDate)),
OR(AND(Is1Week,E1605="1 wk ahead inc death"),AND(Is2Week,E1605="2 wk ahead inc death"),AND(Is3Week,E1605="3 wk ahead inc death"),AND(Is4Week,E1605="4 wk ahead inc death")),
OR(NOT(IsActiveModelsOnly),_xlfn.XLOOKUP(C1605,'Model Analyzer'!B$4:B$100,'Model Analyzer'!C$4:C$100))),EvalData!C1605,"NA")</f>
        <v>UGA-CEID</v>
      </c>
      <c r="C1605" s="17" t="s">
        <v>50</v>
      </c>
      <c r="D1605" s="36" t="d">
        <v>2020-09-28</v>
      </c>
      <c r="E1605" s="17" t="s">
        <v>11</v>
      </c>
      <c r="F1605" s="36" t="d">
        <v>2020-10-03</v>
      </c>
      <c r="G1605" s="30">
        <v>292</v>
      </c>
      <c r="H1605" s="32">
        <v>5.8000000000000003E-2</v>
      </c>
      <c r="I1605" s="28">
        <v>5.9409999999999998E-2</v>
      </c>
      <c r="J1605" s="28">
        <v>5.9409999999999998E-2</v>
      </c>
      <c r="K1605" s="29">
        <v>0.9</v>
      </c>
      <c r="L1605" s="30">
        <v>15</v>
      </c>
      <c r="M1605" s="29">
        <v>0.62161999999999995</v>
      </c>
      <c r="N1605" s="30">
        <v>51</v>
      </c>
      <c r="O1605" s="30">
        <v>12.07</v>
      </c>
      <c r="P1605" s="30">
        <v>490.15</v>
      </c>
      <c r="Q1605" s="30">
        <v>23.45</v>
      </c>
      <c r="R1605" s="38">
        <v>0.28308</v>
      </c>
      <c r="S1605" s="32">
        <v>0</v>
      </c>
      <c r="T1605" s="29">
        <v>0.42231000000000002</v>
      </c>
      <c r="U1605" s="29">
        <v>-0.1363</v>
      </c>
      <c r="V1605" s="29">
        <v>0.47059000000000001</v>
      </c>
      <c r="W1605" s="29">
        <v>9.8040000000000002E-2</v>
      </c>
      <c r="X1605" s="30">
        <v>37.75</v>
      </c>
      <c r="Y1605" s="29">
        <v>0.30396000000000001</v>
      </c>
      <c r="Z1605" s="29">
        <v>0.33710000000000001</v>
      </c>
      <c r="AA1605" s="29">
        <v>0.42399999999999999</v>
      </c>
      <c r="AB1605" s="30">
        <v>16</v>
      </c>
      <c r="AC1605" s="29">
        <v>0.58333000000000002</v>
      </c>
      <c r="AD1605" s="30">
        <v>51</v>
      </c>
      <c r="AE1605" s="29">
        <v>0.88234999999999997</v>
      </c>
      <c r="AF1605" s="33">
        <v>1.877</v>
      </c>
      <c r="AG1605" s="33">
        <v>2.4540000000000002</v>
      </c>
      <c r="AH1605" s="33">
        <v>6</v>
      </c>
      <c r="AI1605" s="33">
        <v>78.581999999999994</v>
      </c>
      <c r="AJ1605" s="33">
        <v>35</v>
      </c>
      <c r="AK1605" s="34">
        <v>164</v>
      </c>
      <c r="AL1605" s="29">
        <v>0.11765</v>
      </c>
      <c r="AM1605" s="29">
        <v>0.39216000000000001</v>
      </c>
      <c r="AN1605" s="50">
        <v>7884</v>
      </c>
      <c r="AO1605" s="30">
        <v>121.8</v>
      </c>
      <c r="AP1605" s="29">
        <v>0.33790999999999999</v>
      </c>
      <c r="AQ1605" s="29">
        <v>0.70545000000000002</v>
      </c>
      <c r="AR1605" s="29">
        <v>0.39200000000000002</v>
      </c>
      <c r="AS1605" s="54">
        <v>19</v>
      </c>
      <c r="AT1605" s="29">
        <v>0.4375</v>
      </c>
      <c r="AU1605" s="29">
        <v>0.84202999999999995</v>
      </c>
      <c r="AV1605" s="54">
        <v>10</v>
      </c>
      <c r="AW1605" s="29">
        <v>0.71875</v>
      </c>
    </row>
    <row r="1606" spans="1:49" x14ac:dyDescent="0.2">
      <c r="A1606" s="17" t="str">
        <f t="shared" si="33"/>
        <v>UM</v>
      </c>
      <c r="B1606" s="17" t="str">
        <f>IF(AND(OR(NOT(IsForecastDateRestricted),AND(D1606&gt;=StartDate,D1606&lt;=EndDate)),OR(NOT(IsTargetDateRestricted),AND(F1606&gt;=FirstTargetDate,F1606&lt;=EndTargetDate)),
OR(AND(Is1Week,E1606="1 wk ahead inc death"),AND(Is2Week,E1606="2 wk ahead inc death"),AND(Is3Week,E1606="3 wk ahead inc death"),AND(Is4Week,E1606="4 wk ahead inc death")),
OR(NOT(IsActiveModelsOnly),_xlfn.XLOOKUP(C1606,'Model Analyzer'!B$4:B$100,'Model Analyzer'!C$4:C$100))),EvalData!C1606,"NA")</f>
        <v>UM</v>
      </c>
      <c r="C1606" s="17" t="s">
        <v>31</v>
      </c>
      <c r="D1606" s="36" t="d">
        <v>2020-09-28</v>
      </c>
      <c r="E1606" s="17" t="s">
        <v>11</v>
      </c>
      <c r="F1606" s="36" t="d">
        <v>2020-10-03</v>
      </c>
      <c r="G1606" s="30">
        <v>1003</v>
      </c>
      <c r="H1606" s="32">
        <v>0.186</v>
      </c>
      <c r="I1606" s="28">
        <v>0.20407</v>
      </c>
      <c r="J1606" s="28">
        <v>0.20407</v>
      </c>
      <c r="K1606" s="29">
        <v>0.75</v>
      </c>
      <c r="L1606" s="30">
        <v>32</v>
      </c>
      <c r="M1606" s="29">
        <v>0.16216</v>
      </c>
      <c r="N1606" s="30">
        <v>50</v>
      </c>
      <c r="O1606" s="30">
        <v>18.64</v>
      </c>
      <c r="P1606" s="30">
        <v>3529.87</v>
      </c>
      <c r="Q1606" s="30">
        <v>33.74</v>
      </c>
      <c r="R1606" s="38">
        <v>0.31555</v>
      </c>
      <c r="S1606" s="32">
        <v>6.1060000000000003E-2</v>
      </c>
      <c r="T1606" s="29">
        <v>0.76375000000000004</v>
      </c>
      <c r="U1606" s="29">
        <v>0.28861999999999999</v>
      </c>
      <c r="V1606" s="29">
        <v>0.42</v>
      </c>
      <c r="W1606" s="29">
        <v>0.2</v>
      </c>
      <c r="X1606" s="30">
        <v>61.55</v>
      </c>
      <c r="Y1606" s="29">
        <v>0.66735</v>
      </c>
      <c r="Z1606" s="29">
        <v>0.44679999999999997</v>
      </c>
      <c r="AA1606" s="29">
        <v>0.11600000000000001</v>
      </c>
      <c r="AB1606" s="30">
        <v>29</v>
      </c>
      <c r="AC1606" s="29">
        <v>0.22222</v>
      </c>
      <c r="AD1606" s="30">
        <v>50</v>
      </c>
      <c r="AE1606" s="29">
        <v>0.42</v>
      </c>
      <c r="AF1606" s="33">
        <v>1.103</v>
      </c>
      <c r="AG1606" s="33">
        <v>1.2509999999999999</v>
      </c>
      <c r="AH1606" s="33">
        <v>1.5109999999999999</v>
      </c>
      <c r="AI1606" s="33">
        <v>2.1019999999999999</v>
      </c>
      <c r="AJ1606" s="33">
        <v>2.3340000000000001</v>
      </c>
      <c r="AK1606" s="34">
        <v>4.0640000000000001</v>
      </c>
      <c r="AL1606" s="29">
        <v>0.08</v>
      </c>
      <c r="AM1606" s="29">
        <v>0</v>
      </c>
      <c r="AN1606" s="50">
        <v>31931</v>
      </c>
      <c r="AO1606" s="30">
        <v>512.9</v>
      </c>
      <c r="AP1606" s="29">
        <v>0.73233999999999999</v>
      </c>
      <c r="AQ1606" s="29">
        <v>1</v>
      </c>
      <c r="AR1606" s="29">
        <v>0.35099999999999998</v>
      </c>
      <c r="AS1606" s="54">
        <v>20</v>
      </c>
      <c r="AT1606" s="29">
        <v>0.40625</v>
      </c>
      <c r="AU1606" s="29">
        <v>0.43343999999999999</v>
      </c>
      <c r="AV1606" s="54">
        <v>27</v>
      </c>
      <c r="AW1606" s="29">
        <v>0.1875</v>
      </c>
    </row>
    <row r="1607" spans="1:49" x14ac:dyDescent="0.2">
      <c r="A1607" s="17" t="str">
        <f t="shared" ref="A1607:A1670" si="34">IF(OR(B1607="NA",NOT(IsMinimumForecastsToParticipate),COUNTIF(B$7:B$3184,"="&amp;C1607)&gt;=MinForecastsToParticipate),B1607,"NA")</f>
        <v>UMass-MB</v>
      </c>
      <c r="B1607" s="17" t="str">
        <f>IF(AND(OR(NOT(IsForecastDateRestricted),AND(D1607&gt;=StartDate,D1607&lt;=EndDate)),OR(NOT(IsTargetDateRestricted),AND(F1607&gt;=FirstTargetDate,F1607&lt;=EndTargetDate)),
OR(AND(Is1Week,E1607="1 wk ahead inc death"),AND(Is2Week,E1607="2 wk ahead inc death"),AND(Is3Week,E1607="3 wk ahead inc death"),AND(Is4Week,E1607="4 wk ahead inc death")),
OR(NOT(IsActiveModelsOnly),_xlfn.XLOOKUP(C1607,'Model Analyzer'!B$4:B$100,'Model Analyzer'!C$4:C$100))),EvalData!C1607,"NA")</f>
        <v>UMass-MB</v>
      </c>
      <c r="C1607" s="17" t="s">
        <v>32</v>
      </c>
      <c r="D1607" s="36" t="d">
        <v>2020-09-28</v>
      </c>
      <c r="E1607" s="17" t="s">
        <v>11</v>
      </c>
      <c r="F1607" s="36" t="d">
        <v>2020-10-03</v>
      </c>
      <c r="G1607" s="30">
        <v>251</v>
      </c>
      <c r="H1607" s="32">
        <v>0.05</v>
      </c>
      <c r="I1607" s="28">
        <v>5.1069999999999997E-2</v>
      </c>
      <c r="J1607" s="28">
        <v>5.1069999999999997E-2</v>
      </c>
      <c r="K1607" s="29">
        <v>1</v>
      </c>
      <c r="L1607" s="30">
        <v>11</v>
      </c>
      <c r="M1607" s="29">
        <v>0.72972999999999999</v>
      </c>
      <c r="N1607" s="30">
        <v>51</v>
      </c>
      <c r="O1607" s="30">
        <v>3.88</v>
      </c>
      <c r="P1607" s="30">
        <v>180.76</v>
      </c>
      <c r="Q1607" s="30">
        <v>14.14</v>
      </c>
      <c r="R1607" s="38">
        <v>0.21834000000000001</v>
      </c>
      <c r="S1607" s="32">
        <v>-2.281E-2</v>
      </c>
      <c r="T1607" s="29">
        <v>0.26794000000000001</v>
      </c>
      <c r="U1607" s="29">
        <v>-6.2390000000000001E-2</v>
      </c>
      <c r="V1607" s="29">
        <v>0.49020000000000002</v>
      </c>
      <c r="W1607" s="29">
        <v>0</v>
      </c>
      <c r="X1607" s="30">
        <v>19.09</v>
      </c>
      <c r="Y1607" s="29">
        <v>0.21825</v>
      </c>
      <c r="Z1607" s="29">
        <v>0.22192000000000001</v>
      </c>
      <c r="AA1607" s="29">
        <v>0.68200000000000005</v>
      </c>
      <c r="AB1607" s="30">
        <v>3</v>
      </c>
      <c r="AC1607" s="29">
        <v>0.94443999999999995</v>
      </c>
      <c r="AD1607" s="30">
        <v>51</v>
      </c>
      <c r="AE1607" s="29">
        <v>1</v>
      </c>
      <c r="AF1607" s="33">
        <v>2.4849999999999999</v>
      </c>
      <c r="AG1607" s="33">
        <v>3.1019999999999999</v>
      </c>
      <c r="AH1607" s="33">
        <v>3.7410000000000001</v>
      </c>
      <c r="AI1607" s="33">
        <v>4.7869999999999999</v>
      </c>
      <c r="AJ1607" s="33">
        <v>4.55</v>
      </c>
      <c r="AK1607" s="34">
        <v>8</v>
      </c>
      <c r="AL1607" s="29">
        <v>0.19608</v>
      </c>
      <c r="AM1607" s="29">
        <v>7.843E-2</v>
      </c>
      <c r="AN1607" s="50">
        <v>5238</v>
      </c>
      <c r="AO1607" s="30">
        <v>73.400000000000006</v>
      </c>
      <c r="AP1607" s="29">
        <v>0.41221000000000002</v>
      </c>
      <c r="AQ1607" s="29">
        <v>0.86055999999999999</v>
      </c>
      <c r="AR1607" s="29">
        <v>0.76400000000000001</v>
      </c>
      <c r="AS1607" s="54">
        <v>4</v>
      </c>
      <c r="AT1607" s="29">
        <v>0.90625</v>
      </c>
      <c r="AU1607" s="29">
        <v>0.98055999999999999</v>
      </c>
      <c r="AV1607" s="54">
        <v>2</v>
      </c>
      <c r="AW1607" s="29">
        <v>0.96875</v>
      </c>
    </row>
    <row r="1608" spans="1:49" x14ac:dyDescent="0.2">
      <c r="A1608" s="17" t="str">
        <f t="shared" si="34"/>
        <v>USC</v>
      </c>
      <c r="B1608" s="17" t="str">
        <f>IF(AND(OR(NOT(IsForecastDateRestricted),AND(D1608&gt;=StartDate,D1608&lt;=EndDate)),OR(NOT(IsTargetDateRestricted),AND(F1608&gt;=FirstTargetDate,F1608&lt;=EndTargetDate)),
OR(AND(Is1Week,E1608="1 wk ahead inc death"),AND(Is2Week,E1608="2 wk ahead inc death"),AND(Is3Week,E1608="3 wk ahead inc death"),AND(Is4Week,E1608="4 wk ahead inc death")),
OR(NOT(IsActiveModelsOnly),_xlfn.XLOOKUP(C1608,'Model Analyzer'!B$4:B$100,'Model Analyzer'!C$4:C$100))),EvalData!C1608,"NA")</f>
        <v>USC</v>
      </c>
      <c r="C1608" s="17" t="s">
        <v>33</v>
      </c>
      <c r="D1608" s="36" t="d">
        <v>2020-09-28</v>
      </c>
      <c r="E1608" s="17" t="s">
        <v>11</v>
      </c>
      <c r="F1608" s="36" t="d">
        <v>2020-10-03</v>
      </c>
      <c r="G1608" s="30">
        <v>388</v>
      </c>
      <c r="H1608" s="32">
        <v>7.5999999999999998E-2</v>
      </c>
      <c r="I1608" s="28">
        <v>7.8939999999999996E-2</v>
      </c>
      <c r="J1608" s="28">
        <v>7.8939999999999996E-2</v>
      </c>
      <c r="K1608" s="29">
        <v>0.9</v>
      </c>
      <c r="L1608" s="30">
        <v>19</v>
      </c>
      <c r="M1608" s="29">
        <v>0.51351000000000002</v>
      </c>
      <c r="N1608" s="30">
        <v>51</v>
      </c>
      <c r="O1608" s="30">
        <v>9.2100000000000009</v>
      </c>
      <c r="P1608" s="30">
        <v>482.03</v>
      </c>
      <c r="Q1608" s="30">
        <v>24.25</v>
      </c>
      <c r="R1608" s="38">
        <v>0.29741000000000001</v>
      </c>
      <c r="S1608" s="32">
        <v>0</v>
      </c>
      <c r="T1608" s="29">
        <v>0.44236999999999999</v>
      </c>
      <c r="U1608" s="29">
        <v>-9.8979999999999999E-2</v>
      </c>
      <c r="V1608" s="29">
        <v>0.45097999999999999</v>
      </c>
      <c r="W1608" s="29">
        <v>7.843E-2</v>
      </c>
      <c r="X1608" s="30">
        <v>40.11</v>
      </c>
      <c r="Y1608" s="29">
        <v>0.31158999999999998</v>
      </c>
      <c r="Z1608" s="29">
        <v>0.31483</v>
      </c>
      <c r="AA1608" s="29">
        <v>0.438</v>
      </c>
      <c r="AB1608" s="30">
        <v>15</v>
      </c>
      <c r="AC1608" s="29">
        <v>0.61111000000000004</v>
      </c>
    </row>
    <row r="1609" spans="1:49" x14ac:dyDescent="0.2">
      <c r="A1609" s="17" t="str">
        <f t="shared" si="34"/>
        <v>UT</v>
      </c>
      <c r="B1609" s="17" t="str">
        <f>IF(AND(OR(NOT(IsForecastDateRestricted),AND(D1609&gt;=StartDate,D1609&lt;=EndDate)),OR(NOT(IsTargetDateRestricted),AND(F1609&gt;=FirstTargetDate,F1609&lt;=EndTargetDate)),
OR(AND(Is1Week,E1609="1 wk ahead inc death"),AND(Is2Week,E1609="2 wk ahead inc death"),AND(Is3Week,E1609="3 wk ahead inc death"),AND(Is4Week,E1609="4 wk ahead inc death")),
OR(NOT(IsActiveModelsOnly),_xlfn.XLOOKUP(C1609,'Model Analyzer'!B$4:B$100,'Model Analyzer'!C$4:C$100))),EvalData!C1609,"NA")</f>
        <v>UT</v>
      </c>
      <c r="C1609" s="17" t="s">
        <v>34</v>
      </c>
      <c r="D1609" s="36" t="d">
        <v>2020-09-28</v>
      </c>
      <c r="E1609" s="17" t="s">
        <v>11</v>
      </c>
      <c r="F1609" s="36" t="d">
        <v>2020-10-03</v>
      </c>
      <c r="G1609" s="30">
        <v>185</v>
      </c>
      <c r="H1609" s="32">
        <v>3.6999999999999998E-2</v>
      </c>
      <c r="I1609" s="28">
        <v>3.764E-2</v>
      </c>
      <c r="J1609" s="28">
        <v>3.764E-2</v>
      </c>
      <c r="K1609" s="29">
        <v>1</v>
      </c>
      <c r="L1609" s="30">
        <v>6</v>
      </c>
      <c r="M1609" s="29">
        <v>0.86485999999999996</v>
      </c>
      <c r="N1609" s="30">
        <v>51</v>
      </c>
      <c r="O1609" s="30">
        <v>23.14</v>
      </c>
      <c r="P1609" s="30">
        <v>1046.2</v>
      </c>
      <c r="Q1609" s="30">
        <v>31.76</v>
      </c>
      <c r="R1609" s="38">
        <v>0.36665999999999999</v>
      </c>
      <c r="S1609" s="32">
        <v>-7.0489999999999997E-2</v>
      </c>
      <c r="T1609" s="29">
        <v>0.60677999999999999</v>
      </c>
      <c r="U1609" s="29">
        <v>-7.0720000000000005E-2</v>
      </c>
      <c r="V1609" s="29">
        <v>0.29411999999999999</v>
      </c>
      <c r="W1609" s="29">
        <v>0.21568999999999999</v>
      </c>
      <c r="X1609" s="30">
        <v>54.75</v>
      </c>
      <c r="Y1609" s="29">
        <v>0.49129</v>
      </c>
      <c r="Z1609" s="29">
        <v>0.49867</v>
      </c>
      <c r="AA1609" s="29">
        <v>9.1999999999999998E-2</v>
      </c>
      <c r="AB1609" s="30">
        <v>31</v>
      </c>
      <c r="AC1609" s="29">
        <v>0.16667000000000001</v>
      </c>
      <c r="AD1609" s="30">
        <v>51</v>
      </c>
      <c r="AE1609" s="29">
        <v>0.76471</v>
      </c>
      <c r="AF1609" s="33">
        <v>1.9410000000000001</v>
      </c>
      <c r="AG1609" s="33">
        <v>2.4220000000000002</v>
      </c>
      <c r="AH1609" s="33">
        <v>3.6920000000000002</v>
      </c>
      <c r="AI1609" s="33">
        <v>8.5039999999999996</v>
      </c>
      <c r="AJ1609" s="33">
        <v>8.5449999999999999</v>
      </c>
      <c r="AK1609" s="34">
        <v>18.5</v>
      </c>
      <c r="AL1609" s="29">
        <v>0.17646999999999999</v>
      </c>
      <c r="AM1609" s="29">
        <v>0.19608</v>
      </c>
      <c r="AN1609" s="50">
        <v>18651</v>
      </c>
      <c r="AO1609" s="30">
        <v>345.7</v>
      </c>
      <c r="AP1609" s="29">
        <v>0.40883000000000003</v>
      </c>
      <c r="AQ1609" s="29">
        <v>0.85350999999999999</v>
      </c>
      <c r="AR1609" s="29">
        <v>0.41299999999999998</v>
      </c>
      <c r="AS1609" s="54">
        <v>16</v>
      </c>
      <c r="AT1609" s="29">
        <v>0.53125</v>
      </c>
      <c r="AU1609" s="29">
        <v>0.78349000000000002</v>
      </c>
      <c r="AV1609" s="54">
        <v>14</v>
      </c>
      <c r="AW1609" s="29">
        <v>0.59375</v>
      </c>
    </row>
    <row r="1610" spans="1:49" x14ac:dyDescent="0.2">
      <c r="A1610" s="17" t="str">
        <f t="shared" si="34"/>
        <v>YYG</v>
      </c>
      <c r="B1610" s="17" t="str">
        <f>IF(AND(OR(NOT(IsForecastDateRestricted),AND(D1610&gt;=StartDate,D1610&lt;=EndDate)),OR(NOT(IsTargetDateRestricted),AND(F1610&gt;=FirstTargetDate,F1610&lt;=EndTargetDate)),
OR(AND(Is1Week,E1610="1 wk ahead inc death"),AND(Is2Week,E1610="2 wk ahead inc death"),AND(Is3Week,E1610="3 wk ahead inc death"),AND(Is4Week,E1610="4 wk ahead inc death")),
OR(NOT(IsActiveModelsOnly),_xlfn.XLOOKUP(C1610,'Model Analyzer'!B$4:B$100,'Model Analyzer'!C$4:C$100))),EvalData!C1610,"NA")</f>
        <v>YYG</v>
      </c>
      <c r="C1610" s="17" t="s">
        <v>35</v>
      </c>
      <c r="D1610" s="36" t="d">
        <v>2020-09-28</v>
      </c>
      <c r="E1610" s="17" t="s">
        <v>11</v>
      </c>
      <c r="F1610" s="36" t="d">
        <v>2020-10-03</v>
      </c>
      <c r="G1610" s="30">
        <v>71</v>
      </c>
      <c r="H1610" s="32">
        <v>1.4E-2</v>
      </c>
      <c r="I1610" s="28">
        <v>1.4449999999999999E-2</v>
      </c>
      <c r="J1610" s="28">
        <v>1.4449999999999999E-2</v>
      </c>
      <c r="K1610" s="29">
        <v>1</v>
      </c>
      <c r="L1610" s="30">
        <v>3</v>
      </c>
      <c r="M1610" s="29">
        <v>0.94594999999999996</v>
      </c>
      <c r="N1610" s="30">
        <v>51</v>
      </c>
      <c r="O1610" s="30">
        <v>4.3899999999999997</v>
      </c>
      <c r="P1610" s="30">
        <v>264.05</v>
      </c>
      <c r="Q1610" s="30">
        <v>16.920000000000002</v>
      </c>
      <c r="R1610" s="38">
        <v>0.21582999999999999</v>
      </c>
      <c r="S1610" s="32">
        <v>0</v>
      </c>
      <c r="T1610" s="29">
        <v>0.29300999999999999</v>
      </c>
      <c r="U1610" s="29">
        <v>-4.8980000000000003E-2</v>
      </c>
      <c r="V1610" s="29">
        <v>0.45097999999999999</v>
      </c>
      <c r="W1610" s="29">
        <v>0</v>
      </c>
      <c r="X1610" s="30">
        <v>25.36</v>
      </c>
      <c r="Y1610" s="29">
        <v>0.24005000000000001</v>
      </c>
      <c r="Z1610" s="29">
        <v>0.24035999999999999</v>
      </c>
      <c r="AA1610" s="29">
        <v>0.68</v>
      </c>
      <c r="AB1610" s="30">
        <v>4</v>
      </c>
      <c r="AC1610" s="29">
        <v>0.91666999999999998</v>
      </c>
      <c r="AD1610" s="30">
        <v>51</v>
      </c>
      <c r="AE1610" s="29">
        <v>0.96077999999999997</v>
      </c>
      <c r="AF1610" s="33">
        <v>2.6269999999999998</v>
      </c>
      <c r="AG1610" s="33">
        <v>2.8940000000000001</v>
      </c>
      <c r="AH1610" s="33">
        <v>4</v>
      </c>
      <c r="AI1610" s="33">
        <v>19.838000000000001</v>
      </c>
      <c r="AJ1610" s="33">
        <v>11.818</v>
      </c>
      <c r="AK1610" s="34">
        <v>25.856999999999999</v>
      </c>
      <c r="AL1610" s="29">
        <v>0.17646999999999999</v>
      </c>
      <c r="AM1610" s="29">
        <v>0.27450999999999998</v>
      </c>
      <c r="AN1610" s="50">
        <v>7152</v>
      </c>
      <c r="AO1610" s="30">
        <v>92.9</v>
      </c>
      <c r="AP1610" s="29">
        <v>0.34309000000000001</v>
      </c>
      <c r="AQ1610" s="29">
        <v>0.71626999999999996</v>
      </c>
      <c r="AR1610" s="29">
        <v>0.53700000000000003</v>
      </c>
      <c r="AS1610" s="54">
        <v>10</v>
      </c>
      <c r="AT1610" s="29">
        <v>0.71875</v>
      </c>
      <c r="AU1610" s="29">
        <v>0.91949999999999998</v>
      </c>
      <c r="AV1610" s="54">
        <v>8</v>
      </c>
      <c r="AW1610" s="29">
        <v>0.78125</v>
      </c>
    </row>
    <row r="1611" spans="1:49" x14ac:dyDescent="0.2">
      <c r="A1611" s="17" t="str">
        <f t="shared" si="34"/>
        <v>Baseline</v>
      </c>
      <c r="B1611" s="17" t="str">
        <f>IF(AND(OR(NOT(IsForecastDateRestricted),AND(D1611&gt;=StartDate,D1611&lt;=EndDate)),OR(NOT(IsTargetDateRestricted),AND(F1611&gt;=FirstTargetDate,F1611&lt;=EndTargetDate)),
OR(AND(Is1Week,E1611="1 wk ahead inc death"),AND(Is2Week,E1611="2 wk ahead inc death"),AND(Is3Week,E1611="3 wk ahead inc death"),AND(Is4Week,E1611="4 wk ahead inc death")),
OR(NOT(IsActiveModelsOnly),_xlfn.XLOOKUP(C1611,'Model Analyzer'!B$4:B$100,'Model Analyzer'!C$4:C$100))),EvalData!C1611,"NA")</f>
        <v>Baseline</v>
      </c>
      <c r="C1611" s="17" t="s">
        <v>12</v>
      </c>
      <c r="D1611" s="36" t="d">
        <v>2020-09-28</v>
      </c>
      <c r="E1611" s="17" t="s">
        <v>36</v>
      </c>
      <c r="F1611" s="36" t="d">
        <v>2020-10-10</v>
      </c>
      <c r="G1611" s="30">
        <v>1075</v>
      </c>
      <c r="H1611" s="32">
        <v>0.10299999999999999</v>
      </c>
      <c r="I1611" s="28">
        <v>0.10842</v>
      </c>
      <c r="J1611" s="28">
        <v>0.10842</v>
      </c>
      <c r="K1611" s="29">
        <v>0.75</v>
      </c>
      <c r="L1611" s="30">
        <v>20</v>
      </c>
      <c r="M1611" s="29">
        <v>0.48648999999999998</v>
      </c>
      <c r="N1611" s="30">
        <v>51</v>
      </c>
      <c r="O1611" s="30">
        <v>10.06</v>
      </c>
      <c r="P1611" s="30">
        <v>1085.53</v>
      </c>
      <c r="Q1611" s="30">
        <v>50.51</v>
      </c>
      <c r="R1611" s="38">
        <v>0.27339999999999998</v>
      </c>
      <c r="S1611" s="32">
        <v>0</v>
      </c>
      <c r="T1611" s="29">
        <v>0.46507999999999999</v>
      </c>
      <c r="U1611" s="29">
        <v>-9.1329999999999995E-2</v>
      </c>
      <c r="V1611" s="29">
        <v>0.41176000000000001</v>
      </c>
      <c r="W1611" s="29">
        <v>9.8040000000000002E-2</v>
      </c>
      <c r="X1611" s="30">
        <v>81.33</v>
      </c>
      <c r="Y1611" s="29">
        <v>0.31736999999999999</v>
      </c>
      <c r="Z1611" s="29">
        <v>0.31415999999999999</v>
      </c>
      <c r="AA1611" s="29">
        <v>0.47499999999999998</v>
      </c>
      <c r="AB1611" s="30">
        <v>12</v>
      </c>
      <c r="AC1611" s="29">
        <v>0.69443999999999995</v>
      </c>
      <c r="AD1611" s="30">
        <v>51</v>
      </c>
      <c r="AE1611" s="29">
        <v>0.90195999999999998</v>
      </c>
      <c r="AF1611" s="33">
        <v>3.944</v>
      </c>
      <c r="AG1611" s="33">
        <v>3.9849999999999999</v>
      </c>
      <c r="AH1611" s="33">
        <v>4</v>
      </c>
      <c r="AI1611" s="33">
        <v>3.9049999999999998</v>
      </c>
      <c r="AJ1611" s="33">
        <v>4</v>
      </c>
      <c r="AK1611" s="34">
        <v>4</v>
      </c>
      <c r="AL1611" s="29">
        <v>0</v>
      </c>
      <c r="AM1611" s="29">
        <v>0</v>
      </c>
      <c r="AN1611" s="50">
        <v>19390</v>
      </c>
      <c r="AO1611" s="30">
        <v>128.69999999999999</v>
      </c>
      <c r="AP1611" s="29">
        <v>0.41314000000000001</v>
      </c>
      <c r="AQ1611" s="29">
        <v>0.86251</v>
      </c>
      <c r="AR1611" s="29">
        <v>0.94899999999999995</v>
      </c>
      <c r="AS1611" s="54">
        <v>1</v>
      </c>
      <c r="AT1611" s="29">
        <v>1</v>
      </c>
      <c r="AU1611" s="29">
        <v>0.93052999999999997</v>
      </c>
      <c r="AV1611" s="54">
        <v>4</v>
      </c>
      <c r="AW1611" s="29">
        <v>0.90625</v>
      </c>
    </row>
    <row r="1612" spans="1:49" x14ac:dyDescent="0.2">
      <c r="A1612" s="17" t="str">
        <f t="shared" si="34"/>
        <v>CMU</v>
      </c>
      <c r="B1612" s="17" t="str">
        <f>IF(AND(OR(NOT(IsForecastDateRestricted),AND(D1612&gt;=StartDate,D1612&lt;=EndDate)),OR(NOT(IsTargetDateRestricted),AND(F1612&gt;=FirstTargetDate,F1612&lt;=EndTargetDate)),
OR(AND(Is1Week,E1612="1 wk ahead inc death"),AND(Is2Week,E1612="2 wk ahead inc death"),AND(Is3Week,E1612="3 wk ahead inc death"),AND(Is4Week,E1612="4 wk ahead inc death")),
OR(NOT(IsActiveModelsOnly),_xlfn.XLOOKUP(C1612,'Model Analyzer'!B$4:B$100,'Model Analyzer'!C$4:C$100))),EvalData!C1612,"NA")</f>
        <v>CMU</v>
      </c>
      <c r="C1612" s="17" t="s">
        <v>43</v>
      </c>
      <c r="D1612" s="36" t="d">
        <v>2020-09-28</v>
      </c>
      <c r="E1612" s="17" t="s">
        <v>36</v>
      </c>
      <c r="F1612" s="36" t="d">
        <v>2020-10-10</v>
      </c>
      <c r="G1612" s="30"/>
      <c r="H1612" s="32"/>
      <c r="N1612" s="30">
        <v>49</v>
      </c>
      <c r="O1612" s="30">
        <v>8.35</v>
      </c>
      <c r="P1612" s="30">
        <v>690.17</v>
      </c>
      <c r="Q1612" s="30">
        <v>40.04</v>
      </c>
      <c r="R1612" s="38">
        <v>0.21476999999999999</v>
      </c>
      <c r="S1612" s="32">
        <v>-5.8430000000000003E-2</v>
      </c>
      <c r="T1612" s="29">
        <v>0.41421999999999998</v>
      </c>
      <c r="U1612" s="29">
        <v>-0.22208</v>
      </c>
      <c r="V1612" s="29">
        <v>0.46938999999999997</v>
      </c>
      <c r="W1612" s="29">
        <v>8.1629999999999994E-2</v>
      </c>
      <c r="X1612" s="30">
        <v>60.74</v>
      </c>
      <c r="Y1612" s="29">
        <v>0.25624999999999998</v>
      </c>
      <c r="Z1612" s="29">
        <v>0.28037000000000001</v>
      </c>
      <c r="AA1612" s="29">
        <v>0.52800000000000002</v>
      </c>
      <c r="AB1612" s="30">
        <v>6</v>
      </c>
      <c r="AC1612" s="29">
        <v>0.86111000000000004</v>
      </c>
      <c r="AD1612" s="30">
        <v>49</v>
      </c>
      <c r="AE1612" s="29">
        <v>0.77551000000000003</v>
      </c>
      <c r="AF1612" s="33">
        <v>1.5409999999999999</v>
      </c>
      <c r="AG1612" s="33">
        <v>1.8460000000000001</v>
      </c>
      <c r="AH1612" s="33">
        <v>3.0339999999999998</v>
      </c>
      <c r="AI1612" s="33">
        <v>37.177999999999997</v>
      </c>
      <c r="AJ1612" s="33">
        <v>5.1429999999999998</v>
      </c>
      <c r="AK1612" s="34">
        <v>16.042999999999999</v>
      </c>
      <c r="AL1612" s="29">
        <v>0.14285999999999999</v>
      </c>
      <c r="AM1612" s="29">
        <v>0.12245</v>
      </c>
      <c r="AN1612" s="50">
        <v>18391</v>
      </c>
      <c r="AO1612" s="30">
        <v>120.5</v>
      </c>
      <c r="AP1612" s="29">
        <v>0.49041000000000001</v>
      </c>
      <c r="AQ1612" s="29">
        <v>1</v>
      </c>
      <c r="AR1612" s="29">
        <v>0.51600000000000001</v>
      </c>
      <c r="AS1612" s="54">
        <v>9</v>
      </c>
      <c r="AT1612" s="29">
        <v>0.75</v>
      </c>
      <c r="AU1612" s="29">
        <v>0.78430999999999995</v>
      </c>
      <c r="AV1612" s="54">
        <v>14</v>
      </c>
      <c r="AW1612" s="29">
        <v>0.59375</v>
      </c>
    </row>
    <row r="1613" spans="1:49" x14ac:dyDescent="0.2">
      <c r="A1613" s="17" t="str">
        <f t="shared" si="34"/>
        <v>Columbia</v>
      </c>
      <c r="B1613" s="17" t="str">
        <f>IF(AND(OR(NOT(IsForecastDateRestricted),AND(D1613&gt;=StartDate,D1613&lt;=EndDate)),OR(NOT(IsTargetDateRestricted),AND(F1613&gt;=FirstTargetDate,F1613&lt;=EndTargetDate)),
OR(AND(Is1Week,E1613="1 wk ahead inc death"),AND(Is2Week,E1613="2 wk ahead inc death"),AND(Is3Week,E1613="3 wk ahead inc death"),AND(Is4Week,E1613="4 wk ahead inc death")),
OR(NOT(IsActiveModelsOnly),_xlfn.XLOOKUP(C1613,'Model Analyzer'!B$4:B$100,'Model Analyzer'!C$4:C$100))),EvalData!C1613,"NA")</f>
        <v>Columbia</v>
      </c>
      <c r="C1613" s="17" t="s">
        <v>13</v>
      </c>
      <c r="D1613" s="36" t="d">
        <v>2020-09-28</v>
      </c>
      <c r="E1613" s="17" t="s">
        <v>36</v>
      </c>
      <c r="F1613" s="36" t="d">
        <v>2020-10-10</v>
      </c>
      <c r="G1613" s="30">
        <v>-424</v>
      </c>
      <c r="H1613" s="32">
        <v>-4.3999999999999997E-2</v>
      </c>
      <c r="I1613" s="28">
        <v>-4.2759999999999999E-2</v>
      </c>
      <c r="J1613" s="28">
        <v>-4.4670000000000001E-2</v>
      </c>
      <c r="K1613" s="29">
        <v>1</v>
      </c>
      <c r="L1613" s="30">
        <v>7</v>
      </c>
      <c r="M1613" s="29">
        <v>0.83784000000000003</v>
      </c>
      <c r="N1613" s="30">
        <v>51</v>
      </c>
      <c r="O1613" s="30">
        <v>36.479999999999997</v>
      </c>
      <c r="P1613" s="30">
        <v>3115.61</v>
      </c>
      <c r="Q1613" s="30">
        <v>68.040000000000006</v>
      </c>
      <c r="R1613" s="38">
        <v>0.32536999999999999</v>
      </c>
      <c r="S1613" s="32">
        <v>-7.5990000000000002E-2</v>
      </c>
      <c r="T1613" s="29">
        <v>0.80452999999999997</v>
      </c>
      <c r="U1613" s="29">
        <v>-0.27940999999999999</v>
      </c>
      <c r="V1613" s="29">
        <v>0.31373000000000001</v>
      </c>
      <c r="W1613" s="29">
        <v>0.29411999999999999</v>
      </c>
      <c r="X1613" s="30">
        <v>124.3</v>
      </c>
      <c r="Y1613" s="29">
        <v>0.50138000000000005</v>
      </c>
      <c r="Z1613" s="29">
        <v>0.51566999999999996</v>
      </c>
      <c r="AA1613" s="29">
        <v>9.7000000000000003E-2</v>
      </c>
      <c r="AB1613" s="30">
        <v>33</v>
      </c>
      <c r="AC1613" s="29">
        <v>0.11111</v>
      </c>
      <c r="AD1613" s="30">
        <v>51</v>
      </c>
      <c r="AE1613" s="29">
        <v>0.86275000000000002</v>
      </c>
      <c r="AF1613" s="33">
        <v>3.41</v>
      </c>
      <c r="AG1613" s="33">
        <v>3.83</v>
      </c>
      <c r="AH1613" s="33">
        <v>5.5869999999999997</v>
      </c>
      <c r="AI1613" s="33">
        <v>28.776</v>
      </c>
      <c r="AJ1613" s="33">
        <v>24</v>
      </c>
      <c r="AK1613" s="34">
        <v>108</v>
      </c>
      <c r="AL1613" s="29">
        <v>0.25490000000000002</v>
      </c>
      <c r="AM1613" s="29">
        <v>0.31373000000000001</v>
      </c>
      <c r="AN1613" s="50">
        <v>30409</v>
      </c>
      <c r="AO1613" s="30">
        <v>197.4</v>
      </c>
      <c r="AP1613" s="29">
        <v>0.26987</v>
      </c>
      <c r="AQ1613" s="29">
        <v>0.56340999999999997</v>
      </c>
      <c r="AR1613" s="29">
        <v>0.31</v>
      </c>
      <c r="AS1613" s="54">
        <v>20</v>
      </c>
      <c r="AT1613" s="29">
        <v>0.40625</v>
      </c>
      <c r="AU1613" s="29">
        <v>0.71753999999999996</v>
      </c>
      <c r="AV1613" s="54">
        <v>16</v>
      </c>
      <c r="AW1613" s="29">
        <v>0.53125</v>
      </c>
    </row>
    <row r="1614" spans="1:49" x14ac:dyDescent="0.2">
      <c r="A1614" s="17" t="str">
        <f t="shared" si="34"/>
        <v>Columbia-UNC</v>
      </c>
      <c r="B1614" s="17" t="str">
        <f>IF(AND(OR(NOT(IsForecastDateRestricted),AND(D1614&gt;=StartDate,D1614&lt;=EndDate)),OR(NOT(IsTargetDateRestricted),AND(F1614&gt;=FirstTargetDate,F1614&lt;=EndTargetDate)),
OR(AND(Is1Week,E1614="1 wk ahead inc death"),AND(Is2Week,E1614="2 wk ahead inc death"),AND(Is3Week,E1614="3 wk ahead inc death"),AND(Is4Week,E1614="4 wk ahead inc death")),
OR(NOT(IsActiveModelsOnly),_xlfn.XLOOKUP(C1614,'Model Analyzer'!B$4:B$100,'Model Analyzer'!C$4:C$100))),EvalData!C1614,"NA")</f>
        <v>Columbia-UNC</v>
      </c>
      <c r="C1614" s="17" t="s">
        <v>14</v>
      </c>
      <c r="D1614" s="36" t="d">
        <v>2020-09-28</v>
      </c>
      <c r="E1614" s="17" t="s">
        <v>36</v>
      </c>
      <c r="F1614" s="36" t="d">
        <v>2020-10-10</v>
      </c>
      <c r="G1614" s="26">
        <v>1739</v>
      </c>
      <c r="H1614" s="27">
        <v>0.16200000000000001</v>
      </c>
      <c r="I1614" s="28">
        <v>0.17538999999999999</v>
      </c>
      <c r="J1614" s="28">
        <v>0.17538999999999999</v>
      </c>
      <c r="K1614" s="29">
        <v>0.75</v>
      </c>
      <c r="L1614" s="30">
        <v>28</v>
      </c>
      <c r="M1614" s="29">
        <v>0.27027000000000001</v>
      </c>
    </row>
    <row r="1615" spans="1:49" x14ac:dyDescent="0.2">
      <c r="A1615" s="17" t="str">
        <f t="shared" si="34"/>
        <v>Covid19Sim</v>
      </c>
      <c r="B1615" s="17" t="str">
        <f>IF(AND(OR(NOT(IsForecastDateRestricted),AND(D1615&gt;=StartDate,D1615&lt;=EndDate)),OR(NOT(IsTargetDateRestricted),AND(F1615&gt;=FirstTargetDate,F1615&lt;=EndTargetDate)),
OR(AND(Is1Week,E1615="1 wk ahead inc death"),AND(Is2Week,E1615="2 wk ahead inc death"),AND(Is3Week,E1615="3 wk ahead inc death"),AND(Is4Week,E1615="4 wk ahead inc death")),
OR(NOT(IsActiveModelsOnly),_xlfn.XLOOKUP(C1615,'Model Analyzer'!B$4:B$100,'Model Analyzer'!C$4:C$100))),EvalData!C1615,"NA")</f>
        <v>Covid19Sim</v>
      </c>
      <c r="C1615" s="17" t="s">
        <v>39</v>
      </c>
      <c r="D1615" s="36" t="d">
        <v>2020-09-28</v>
      </c>
      <c r="E1615" s="17" t="s">
        <v>36</v>
      </c>
      <c r="F1615" s="36" t="d">
        <v>2020-10-10</v>
      </c>
      <c r="G1615" s="30">
        <v>486</v>
      </c>
      <c r="H1615" s="32">
        <v>4.8000000000000001E-2</v>
      </c>
      <c r="I1615" s="28">
        <v>4.9020000000000001E-2</v>
      </c>
      <c r="J1615" s="28">
        <v>4.9020000000000001E-2</v>
      </c>
      <c r="K1615" s="29">
        <v>1</v>
      </c>
      <c r="L1615" s="30">
        <v>9</v>
      </c>
      <c r="M1615" s="29">
        <v>0.78378000000000003</v>
      </c>
      <c r="N1615" s="30">
        <v>51</v>
      </c>
      <c r="O1615" s="30">
        <v>9.5399999999999991</v>
      </c>
      <c r="P1615" s="30">
        <v>990.83</v>
      </c>
      <c r="Q1615" s="30">
        <v>43.14</v>
      </c>
      <c r="R1615" s="38">
        <v>0.23252</v>
      </c>
      <c r="S1615" s="32">
        <v>-1.0580000000000001E-2</v>
      </c>
      <c r="T1615" s="29">
        <v>0.44995000000000002</v>
      </c>
      <c r="U1615" s="29">
        <v>-1.461E-2</v>
      </c>
      <c r="V1615" s="29">
        <v>0.45097999999999999</v>
      </c>
      <c r="W1615" s="29">
        <v>5.8819999999999997E-2</v>
      </c>
      <c r="X1615" s="30">
        <v>69.16</v>
      </c>
      <c r="Y1615" s="29">
        <v>0.34734999999999999</v>
      </c>
      <c r="Z1615" s="29">
        <v>0.31085000000000002</v>
      </c>
      <c r="AA1615" s="29">
        <v>0.55100000000000005</v>
      </c>
      <c r="AB1615" s="30">
        <v>5</v>
      </c>
      <c r="AC1615" s="29">
        <v>0.88888999999999996</v>
      </c>
      <c r="AD1615" s="30">
        <v>51</v>
      </c>
      <c r="AE1615" s="29">
        <v>0.33333000000000002</v>
      </c>
      <c r="AF1615" s="33">
        <v>1.054</v>
      </c>
      <c r="AG1615" s="33">
        <v>1.0720000000000001</v>
      </c>
      <c r="AH1615" s="33">
        <v>1.25</v>
      </c>
      <c r="AI1615" s="33">
        <v>1.86</v>
      </c>
      <c r="AJ1615" s="33">
        <v>1.5289999999999999</v>
      </c>
      <c r="AK1615" s="34">
        <v>3.75</v>
      </c>
      <c r="AL1615" s="29">
        <v>3.9219999999999998E-2</v>
      </c>
      <c r="AM1615" s="29">
        <v>1.9609999999999999E-2</v>
      </c>
      <c r="AN1615" s="50">
        <v>66349</v>
      </c>
      <c r="AO1615" s="30">
        <v>469.6</v>
      </c>
      <c r="AP1615" s="29">
        <v>0.81672</v>
      </c>
      <c r="AQ1615" s="29">
        <v>1</v>
      </c>
      <c r="AR1615" s="29">
        <v>0.28899999999999998</v>
      </c>
      <c r="AS1615" s="54">
        <v>23</v>
      </c>
      <c r="AT1615" s="29">
        <v>0.3125</v>
      </c>
      <c r="AU1615" s="29">
        <v>0.35088000000000003</v>
      </c>
      <c r="AV1615" s="54">
        <v>28</v>
      </c>
      <c r="AW1615" s="29">
        <v>0.15625</v>
      </c>
    </row>
    <row r="1616" spans="1:49" x14ac:dyDescent="0.2">
      <c r="A1616" s="17" t="str">
        <f t="shared" si="34"/>
        <v>CovidComplete</v>
      </c>
      <c r="B1616" s="17" t="str">
        <f>IF(AND(OR(NOT(IsForecastDateRestricted),AND(D1616&gt;=StartDate,D1616&lt;=EndDate)),OR(NOT(IsTargetDateRestricted),AND(F1616&gt;=FirstTargetDate,F1616&lt;=EndTargetDate)),
OR(AND(Is1Week,E1616="1 wk ahead inc death"),AND(Is2Week,E1616="2 wk ahead inc death"),AND(Is3Week,E1616="3 wk ahead inc death"),AND(Is4Week,E1616="4 wk ahead inc death")),
OR(NOT(IsActiveModelsOnly),_xlfn.XLOOKUP(C1616,'Model Analyzer'!B$4:B$100,'Model Analyzer'!C$4:C$100))),EvalData!C1616,"NA")</f>
        <v>CovidComplete</v>
      </c>
      <c r="C1616" s="17" t="s">
        <v>51</v>
      </c>
      <c r="D1616" s="36" t="d">
        <v>2020-09-28</v>
      </c>
      <c r="E1616" s="17" t="s">
        <v>36</v>
      </c>
      <c r="F1616" s="36" t="d">
        <v>2020-10-10</v>
      </c>
      <c r="G1616" s="30">
        <v>1365</v>
      </c>
      <c r="H1616" s="32">
        <v>0.129</v>
      </c>
      <c r="I1616" s="28">
        <v>0.13766999999999999</v>
      </c>
      <c r="J1616" s="28">
        <v>0.13766999999999999</v>
      </c>
      <c r="K1616" s="29">
        <v>0.75</v>
      </c>
      <c r="L1616" s="30">
        <v>27</v>
      </c>
      <c r="M1616" s="29">
        <v>0.29730000000000001</v>
      </c>
      <c r="N1616" s="30">
        <v>51</v>
      </c>
      <c r="O1616" s="30">
        <v>11.15</v>
      </c>
      <c r="P1616" s="30">
        <v>1302.9100000000001</v>
      </c>
      <c r="Q1616" s="30">
        <v>56.2</v>
      </c>
      <c r="R1616" s="38">
        <v>0.26628000000000002</v>
      </c>
      <c r="S1616" s="32">
        <v>0.17327000000000001</v>
      </c>
      <c r="T1616" s="29">
        <v>0.50822999999999996</v>
      </c>
      <c r="U1616" s="29">
        <v>4.5080000000000002E-2</v>
      </c>
      <c r="V1616" s="29">
        <v>0.45097999999999999</v>
      </c>
      <c r="W1616" s="29">
        <v>0.11765</v>
      </c>
      <c r="X1616" s="30">
        <v>99.03</v>
      </c>
      <c r="Y1616" s="29">
        <v>0.40294000000000002</v>
      </c>
      <c r="Z1616" s="29">
        <v>0.37079000000000001</v>
      </c>
      <c r="AA1616" s="29">
        <v>0.34599999999999997</v>
      </c>
      <c r="AB1616" s="30">
        <v>20</v>
      </c>
      <c r="AC1616" s="29">
        <v>0.47221999999999997</v>
      </c>
      <c r="AD1616" s="30">
        <v>51</v>
      </c>
      <c r="AE1616" s="29">
        <v>0.90195999999999998</v>
      </c>
      <c r="AF1616" s="33">
        <v>3.4009999999999998</v>
      </c>
      <c r="AG1616" s="33">
        <v>3.7709999999999999</v>
      </c>
      <c r="AH1616" s="33">
        <v>3.9929999999999999</v>
      </c>
      <c r="AI1616" s="33">
        <v>3.8079999999999998</v>
      </c>
      <c r="AJ1616" s="33">
        <v>4</v>
      </c>
      <c r="AK1616" s="34">
        <v>4.0419999999999998</v>
      </c>
      <c r="AL1616" s="29">
        <v>0</v>
      </c>
      <c r="AM1616" s="29">
        <v>0</v>
      </c>
      <c r="AN1616" s="50">
        <v>18276</v>
      </c>
      <c r="AO1616" s="30">
        <v>132.1</v>
      </c>
      <c r="AP1616" s="29">
        <v>0.42004000000000002</v>
      </c>
      <c r="AQ1616" s="29">
        <v>0.87692000000000003</v>
      </c>
      <c r="AR1616" s="29">
        <v>0.94899999999999995</v>
      </c>
      <c r="AS1616" s="54">
        <v>1</v>
      </c>
      <c r="AT1616" s="29">
        <v>1</v>
      </c>
      <c r="AU1616" s="29">
        <v>0.93428</v>
      </c>
      <c r="AV1616" s="54">
        <v>3</v>
      </c>
      <c r="AW1616" s="29">
        <v>0.9375</v>
      </c>
    </row>
    <row r="1617" spans="1:49" x14ac:dyDescent="0.2">
      <c r="A1617" s="17" t="str">
        <f t="shared" si="34"/>
        <v>DDS</v>
      </c>
      <c r="B1617" s="17" t="str">
        <f>IF(AND(OR(NOT(IsForecastDateRestricted),AND(D1617&gt;=StartDate,D1617&lt;=EndDate)),OR(NOT(IsTargetDateRestricted),AND(F1617&gt;=FirstTargetDate,F1617&lt;=EndTargetDate)),
OR(AND(Is1Week,E1617="1 wk ahead inc death"),AND(Is2Week,E1617="2 wk ahead inc death"),AND(Is3Week,E1617="3 wk ahead inc death"),AND(Is4Week,E1617="4 wk ahead inc death")),
OR(NOT(IsActiveModelsOnly),_xlfn.XLOOKUP(C1617,'Model Analyzer'!B$4:B$100,'Model Analyzer'!C$4:C$100))),EvalData!C1617,"NA")</f>
        <v>DDS</v>
      </c>
      <c r="C1617" s="17" t="s">
        <v>44</v>
      </c>
      <c r="D1617" s="36" t="d">
        <v>2020-09-28</v>
      </c>
      <c r="E1617" s="17" t="s">
        <v>36</v>
      </c>
      <c r="F1617" s="36" t="d">
        <v>2020-10-10</v>
      </c>
      <c r="G1617" s="30">
        <v>-836</v>
      </c>
      <c r="H1617" s="32">
        <v>-8.7999999999999995E-2</v>
      </c>
      <c r="I1617" s="28">
        <v>-8.4320000000000006E-2</v>
      </c>
      <c r="J1617" s="28">
        <v>-9.2079999999999995E-2</v>
      </c>
      <c r="K1617" s="29">
        <v>0.9</v>
      </c>
      <c r="L1617" s="30">
        <v>17</v>
      </c>
      <c r="M1617" s="29">
        <v>0.56757000000000002</v>
      </c>
      <c r="N1617" s="30">
        <v>51</v>
      </c>
      <c r="O1617" s="30">
        <v>11.79</v>
      </c>
      <c r="P1617" s="30">
        <v>982.94</v>
      </c>
      <c r="Q1617" s="30">
        <v>48.45</v>
      </c>
      <c r="R1617" s="38">
        <v>0.21715000000000001</v>
      </c>
      <c r="S1617" s="32">
        <v>-1.6740000000000001E-2</v>
      </c>
      <c r="T1617" s="29">
        <v>0.51729000000000003</v>
      </c>
      <c r="U1617" s="29">
        <v>0.06</v>
      </c>
      <c r="V1617" s="29">
        <v>0.43136999999999998</v>
      </c>
      <c r="W1617" s="29">
        <v>0.13725000000000001</v>
      </c>
      <c r="X1617" s="30">
        <v>86.48</v>
      </c>
      <c r="Y1617" s="29">
        <v>0.44124999999999998</v>
      </c>
      <c r="Z1617" s="29">
        <v>0.36037999999999998</v>
      </c>
      <c r="AA1617" s="29">
        <v>0.50700000000000001</v>
      </c>
      <c r="AB1617" s="30">
        <v>10</v>
      </c>
      <c r="AC1617" s="29">
        <v>0.75</v>
      </c>
      <c r="AD1617" s="30">
        <v>51</v>
      </c>
      <c r="AE1617" s="29">
        <v>0.94118000000000002</v>
      </c>
      <c r="AF1617" s="33">
        <v>3.2759999999999998</v>
      </c>
      <c r="AG1617" s="33">
        <v>3.5379999999999998</v>
      </c>
      <c r="AH1617" s="33">
        <v>4.1219999999999999</v>
      </c>
      <c r="AI1617" s="33">
        <v>7.0049999999999999</v>
      </c>
      <c r="AJ1617" s="33">
        <v>5.7549999999999999</v>
      </c>
      <c r="AK1617" s="34">
        <v>9.6669999999999998</v>
      </c>
      <c r="AL1617" s="29">
        <v>0.27450999999999998</v>
      </c>
      <c r="AM1617" s="29">
        <v>9.8040000000000002E-2</v>
      </c>
      <c r="AN1617" s="50">
        <v>15357</v>
      </c>
      <c r="AO1617" s="30">
        <v>134.9</v>
      </c>
      <c r="AP1617" s="29">
        <v>0.35621000000000003</v>
      </c>
      <c r="AQ1617" s="29">
        <v>0.74365999999999999</v>
      </c>
      <c r="AR1617" s="29">
        <v>0.59899999999999998</v>
      </c>
      <c r="AS1617" s="54">
        <v>6</v>
      </c>
      <c r="AT1617" s="29">
        <v>0.84375</v>
      </c>
      <c r="AU1617" s="29">
        <v>0.92500000000000004</v>
      </c>
      <c r="AV1617" s="54">
        <v>6</v>
      </c>
      <c r="AW1617" s="29">
        <v>0.84375</v>
      </c>
    </row>
    <row r="1618" spans="1:49" x14ac:dyDescent="0.2">
      <c r="A1618" s="17" t="str">
        <f t="shared" si="34"/>
        <v>Ensemble</v>
      </c>
      <c r="B1618" s="17" t="str">
        <f>IF(AND(OR(NOT(IsForecastDateRestricted),AND(D1618&gt;=StartDate,D1618&lt;=EndDate)),OR(NOT(IsTargetDateRestricted),AND(F1618&gt;=FirstTargetDate,F1618&lt;=EndTargetDate)),
OR(AND(Is1Week,E1618="1 wk ahead inc death"),AND(Is2Week,E1618="2 wk ahead inc death"),AND(Is3Week,E1618="3 wk ahead inc death"),AND(Is4Week,E1618="4 wk ahead inc death")),
OR(NOT(IsActiveModelsOnly),_xlfn.XLOOKUP(C1618,'Model Analyzer'!B$4:B$100,'Model Analyzer'!C$4:C$100))),EvalData!C1618,"NA")</f>
        <v>Ensemble</v>
      </c>
      <c r="C1618" s="17" t="s">
        <v>15</v>
      </c>
      <c r="D1618" s="36" t="d">
        <v>2020-09-28</v>
      </c>
      <c r="E1618" s="17" t="s">
        <v>36</v>
      </c>
      <c r="F1618" s="36" t="d">
        <v>2020-10-10</v>
      </c>
      <c r="G1618" s="30">
        <v>271</v>
      </c>
      <c r="H1618" s="32">
        <v>2.7E-2</v>
      </c>
      <c r="I1618" s="28">
        <v>2.733E-2</v>
      </c>
      <c r="J1618" s="28">
        <v>2.733E-2</v>
      </c>
      <c r="K1618" s="29">
        <v>1</v>
      </c>
      <c r="L1618" s="30">
        <v>4</v>
      </c>
      <c r="M1618" s="29">
        <v>0.91891999999999996</v>
      </c>
      <c r="N1618" s="30">
        <v>51</v>
      </c>
      <c r="O1618" s="30">
        <v>6.8</v>
      </c>
      <c r="P1618" s="30">
        <v>485.04</v>
      </c>
      <c r="Q1618" s="30">
        <v>30.16</v>
      </c>
      <c r="R1618" s="38">
        <v>0.18254000000000001</v>
      </c>
      <c r="S1618" s="32">
        <v>-2.1510000000000001E-2</v>
      </c>
      <c r="T1618" s="29">
        <v>0.35968</v>
      </c>
      <c r="U1618" s="29">
        <v>-0.15053</v>
      </c>
      <c r="V1618" s="29">
        <v>0.49020000000000002</v>
      </c>
      <c r="W1618" s="29">
        <v>1.9609999999999999E-2</v>
      </c>
      <c r="X1618" s="30">
        <v>42.98</v>
      </c>
      <c r="Y1618" s="29">
        <v>0.24543999999999999</v>
      </c>
      <c r="Z1618" s="29">
        <v>0.26416000000000001</v>
      </c>
      <c r="AA1618" s="29">
        <v>0.67600000000000005</v>
      </c>
      <c r="AB1618" s="30">
        <v>1</v>
      </c>
      <c r="AC1618" s="29">
        <v>1</v>
      </c>
      <c r="AD1618" s="30">
        <v>51</v>
      </c>
      <c r="AE1618" s="29">
        <v>0.94118000000000002</v>
      </c>
      <c r="AF1618" s="33">
        <v>2.4159999999999999</v>
      </c>
      <c r="AG1618" s="33">
        <v>3.08</v>
      </c>
      <c r="AH1618" s="33">
        <v>3.8180000000000001</v>
      </c>
      <c r="AI1618" s="33">
        <v>7.0060000000000002</v>
      </c>
      <c r="AJ1618" s="33">
        <v>5.0720000000000001</v>
      </c>
      <c r="AK1618" s="34">
        <v>11.6</v>
      </c>
      <c r="AL1618" s="29">
        <v>0.13725000000000001</v>
      </c>
      <c r="AM1618" s="29">
        <v>0.15686</v>
      </c>
      <c r="AN1618" s="50">
        <v>11569</v>
      </c>
      <c r="AO1618" s="30">
        <v>86.3</v>
      </c>
      <c r="AP1618" s="29">
        <v>0.39426</v>
      </c>
      <c r="AQ1618" s="29">
        <v>0.82310000000000005</v>
      </c>
      <c r="AR1618" s="29">
        <v>0.68100000000000005</v>
      </c>
      <c r="AS1618" s="54">
        <v>4</v>
      </c>
      <c r="AT1618" s="29">
        <v>0.90625</v>
      </c>
      <c r="AU1618" s="29">
        <v>0.95942000000000005</v>
      </c>
      <c r="AV1618" s="54">
        <v>1</v>
      </c>
      <c r="AW1618" s="29">
        <v>1</v>
      </c>
    </row>
    <row r="1619" spans="1:49" x14ac:dyDescent="0.2">
      <c r="A1619" s="17" t="str">
        <f t="shared" si="34"/>
        <v>ERDC</v>
      </c>
      <c r="B1619" s="17" t="str">
        <f>IF(AND(OR(NOT(IsForecastDateRestricted),AND(D1619&gt;=StartDate,D1619&lt;=EndDate)),OR(NOT(IsTargetDateRestricted),AND(F1619&gt;=FirstTargetDate,F1619&lt;=EndTargetDate)),
OR(AND(Is1Week,E1619="1 wk ahead inc death"),AND(Is2Week,E1619="2 wk ahead inc death"),AND(Is3Week,E1619="3 wk ahead inc death"),AND(Is4Week,E1619="4 wk ahead inc death")),
OR(NOT(IsActiveModelsOnly),_xlfn.XLOOKUP(C1619,'Model Analyzer'!B$4:B$100,'Model Analyzer'!C$4:C$100))),EvalData!C1619,"NA")</f>
        <v>ERDC</v>
      </c>
      <c r="C1619" s="17" t="s">
        <v>16</v>
      </c>
      <c r="D1619" s="36" t="d">
        <v>2020-09-28</v>
      </c>
      <c r="E1619" s="17" t="s">
        <v>36</v>
      </c>
      <c r="F1619" s="36" t="d">
        <v>2020-10-10</v>
      </c>
      <c r="G1619" s="30">
        <v>3733</v>
      </c>
      <c r="H1619" s="32">
        <v>0.32</v>
      </c>
      <c r="I1619" s="28">
        <v>0.3765</v>
      </c>
      <c r="J1619" s="28">
        <v>0.3765</v>
      </c>
      <c r="K1619" s="29">
        <v>0</v>
      </c>
      <c r="L1619" s="30">
        <v>36</v>
      </c>
      <c r="M1619" s="29">
        <v>5.4050000000000001E-2</v>
      </c>
      <c r="N1619" s="30">
        <v>51</v>
      </c>
      <c r="O1619" s="30">
        <v>30.83</v>
      </c>
      <c r="P1619" s="30">
        <v>12134.29</v>
      </c>
      <c r="Q1619" s="30">
        <v>118.61</v>
      </c>
      <c r="R1619" s="38">
        <v>0.36825000000000002</v>
      </c>
      <c r="S1619" s="32">
        <v>0.35139999999999999</v>
      </c>
      <c r="T1619" s="29">
        <v>1.09812</v>
      </c>
      <c r="U1619" s="29">
        <v>0.80718999999999996</v>
      </c>
      <c r="V1619" s="29">
        <v>0.29411999999999999</v>
      </c>
      <c r="W1619" s="29">
        <v>0.35293999999999998</v>
      </c>
      <c r="X1619" s="30">
        <v>199.24</v>
      </c>
      <c r="Y1619" s="29">
        <v>1.0481100000000001</v>
      </c>
      <c r="Z1619" s="29">
        <v>0.56428</v>
      </c>
      <c r="AA1619" s="29">
        <v>3.9E-2</v>
      </c>
      <c r="AB1619" s="30">
        <v>35</v>
      </c>
      <c r="AC1619" s="29">
        <v>5.5559999999999998E-2</v>
      </c>
      <c r="AD1619" s="30">
        <v>51</v>
      </c>
      <c r="AE1619" s="29">
        <v>0.21568999999999999</v>
      </c>
      <c r="AF1619" s="33">
        <v>1.103</v>
      </c>
      <c r="AG1619" s="33">
        <v>1.1459999999999999</v>
      </c>
      <c r="AH1619" s="33">
        <v>1.1950000000000001</v>
      </c>
      <c r="AI1619" s="33">
        <v>1.427</v>
      </c>
      <c r="AJ1619" s="33">
        <v>1.3149999999999999</v>
      </c>
      <c r="AK1619" s="34">
        <v>1.619</v>
      </c>
      <c r="AL1619" s="29">
        <v>1.9609999999999999E-2</v>
      </c>
      <c r="AM1619" s="29">
        <v>0</v>
      </c>
      <c r="AN1619" s="50">
        <v>197593</v>
      </c>
      <c r="AO1619" s="30">
        <v>1564.4</v>
      </c>
      <c r="AP1619" s="29">
        <v>0.86980000000000002</v>
      </c>
      <c r="AQ1619" s="29">
        <v>1</v>
      </c>
      <c r="AR1619" s="29">
        <v>0.20599999999999999</v>
      </c>
      <c r="AS1619" s="54">
        <v>27</v>
      </c>
      <c r="AT1619" s="29">
        <v>0.1875</v>
      </c>
      <c r="AU1619" s="29">
        <v>0.22703999999999999</v>
      </c>
      <c r="AV1619" s="54">
        <v>31</v>
      </c>
      <c r="AW1619" s="29">
        <v>6.25E-2</v>
      </c>
    </row>
    <row r="1620" spans="1:49" x14ac:dyDescent="0.2">
      <c r="A1620" s="17" t="str">
        <f t="shared" si="34"/>
        <v>ESG</v>
      </c>
      <c r="B1620" s="17" t="str">
        <f>IF(AND(OR(NOT(IsForecastDateRestricted),AND(D1620&gt;=StartDate,D1620&lt;=EndDate)),OR(NOT(IsTargetDateRestricted),AND(F1620&gt;=FirstTargetDate,F1620&lt;=EndTargetDate)),
OR(AND(Is1Week,E1620="1 wk ahead inc death"),AND(Is2Week,E1620="2 wk ahead inc death"),AND(Is3Week,E1620="3 wk ahead inc death"),AND(Is4Week,E1620="4 wk ahead inc death")),
OR(NOT(IsActiveModelsOnly),_xlfn.XLOOKUP(C1620,'Model Analyzer'!B$4:B$100,'Model Analyzer'!C$4:C$100))),EvalData!C1620,"NA")</f>
        <v>ESG</v>
      </c>
      <c r="C1620" s="17" t="s">
        <v>40</v>
      </c>
      <c r="D1620" s="36" t="d">
        <v>2020-09-28</v>
      </c>
      <c r="E1620" s="17" t="s">
        <v>36</v>
      </c>
      <c r="F1620" s="36" t="d">
        <v>2020-10-10</v>
      </c>
      <c r="G1620" s="30"/>
      <c r="H1620" s="32"/>
      <c r="N1620" s="30">
        <v>51</v>
      </c>
      <c r="O1620" s="30">
        <v>61.71</v>
      </c>
      <c r="P1620" s="30">
        <v>2629.52</v>
      </c>
      <c r="Q1620" s="30">
        <v>94.57</v>
      </c>
      <c r="R1620" s="38">
        <v>0.71804000000000001</v>
      </c>
      <c r="S1620" s="32">
        <v>-0.72075999999999996</v>
      </c>
      <c r="T1620" s="29">
        <v>1.5584100000000001</v>
      </c>
      <c r="U1620" s="29">
        <v>-1.54745</v>
      </c>
      <c r="V1620" s="29">
        <v>7.843E-2</v>
      </c>
      <c r="W1620" s="29">
        <v>0.52941000000000005</v>
      </c>
      <c r="X1620" s="30">
        <v>171.41</v>
      </c>
      <c r="Y1620" s="29">
        <v>0.52431000000000005</v>
      </c>
      <c r="Z1620" s="29">
        <v>0.78471999999999997</v>
      </c>
      <c r="AA1620" s="29">
        <v>6.0000000000000001E-3</v>
      </c>
      <c r="AB1620" s="30">
        <v>37</v>
      </c>
      <c r="AC1620" s="29">
        <v>0</v>
      </c>
      <c r="AD1620" s="30">
        <v>51</v>
      </c>
      <c r="AE1620" s="29">
        <v>7.843E-2</v>
      </c>
      <c r="AF1620" s="33">
        <v>1.0489999999999999</v>
      </c>
      <c r="AG1620" s="33">
        <v>1.0940000000000001</v>
      </c>
      <c r="AH1620" s="33">
        <v>1.208</v>
      </c>
      <c r="AI1620" s="33">
        <v>1.38</v>
      </c>
      <c r="AJ1620" s="33">
        <v>1.4410000000000001</v>
      </c>
      <c r="AK1620" s="34">
        <v>2.1360000000000001</v>
      </c>
      <c r="AL1620" s="29">
        <v>0</v>
      </c>
      <c r="AM1620" s="29">
        <v>0</v>
      </c>
      <c r="AN1620" s="50">
        <v>179179</v>
      </c>
      <c r="AO1620" s="30">
        <v>939.7</v>
      </c>
      <c r="AP1620" s="29">
        <v>0.86273999999999995</v>
      </c>
      <c r="AQ1620" s="29">
        <v>1</v>
      </c>
      <c r="AR1620" s="29">
        <v>8.3000000000000004E-2</v>
      </c>
      <c r="AS1620" s="54">
        <v>30</v>
      </c>
      <c r="AT1620" s="29">
        <v>9.375E-2</v>
      </c>
      <c r="AU1620" s="29">
        <v>8.2559999999999995E-2</v>
      </c>
      <c r="AV1620" s="54">
        <v>33</v>
      </c>
      <c r="AW1620" s="29">
        <v>0</v>
      </c>
    </row>
    <row r="1621" spans="1:49" x14ac:dyDescent="0.2">
      <c r="A1621" s="17" t="str">
        <f t="shared" si="34"/>
        <v>GT-DeepCOVID</v>
      </c>
      <c r="B1621" s="17" t="str">
        <f>IF(AND(OR(NOT(IsForecastDateRestricted),AND(D1621&gt;=StartDate,D1621&lt;=EndDate)),OR(NOT(IsTargetDateRestricted),AND(F1621&gt;=FirstTargetDate,F1621&lt;=EndTargetDate)),
OR(AND(Is1Week,E1621="1 wk ahead inc death"),AND(Is2Week,E1621="2 wk ahead inc death"),AND(Is3Week,E1621="3 wk ahead inc death"),AND(Is4Week,E1621="4 wk ahead inc death")),
OR(NOT(IsActiveModelsOnly),_xlfn.XLOOKUP(C1621,'Model Analyzer'!B$4:B$100,'Model Analyzer'!C$4:C$100))),EvalData!C1621,"NA")</f>
        <v>GT-DeepCOVID</v>
      </c>
      <c r="C1621" s="17" t="s">
        <v>17</v>
      </c>
      <c r="D1621" s="36" t="d">
        <v>2020-09-28</v>
      </c>
      <c r="E1621" s="17" t="s">
        <v>36</v>
      </c>
      <c r="F1621" s="36" t="d">
        <v>2020-10-10</v>
      </c>
      <c r="G1621" s="30">
        <v>1303</v>
      </c>
      <c r="H1621" s="32">
        <v>0.123</v>
      </c>
      <c r="I1621" s="28">
        <v>0.13142000000000001</v>
      </c>
      <c r="J1621" s="28">
        <v>0.13142000000000001</v>
      </c>
      <c r="K1621" s="29">
        <v>0.75</v>
      </c>
      <c r="L1621" s="30">
        <v>25</v>
      </c>
      <c r="M1621" s="29">
        <v>0.35135</v>
      </c>
      <c r="N1621" s="30">
        <v>45</v>
      </c>
      <c r="O1621" s="30">
        <v>5.0199999999999996</v>
      </c>
      <c r="P1621" s="30">
        <v>502.5</v>
      </c>
      <c r="Q1621" s="30">
        <v>33.33</v>
      </c>
      <c r="R1621" s="38">
        <v>0.21426000000000001</v>
      </c>
      <c r="S1621" s="32">
        <v>-0.10536</v>
      </c>
      <c r="T1621" s="29">
        <v>0.34741</v>
      </c>
      <c r="U1621" s="29">
        <v>-2.0000000000000001E-4</v>
      </c>
      <c r="V1621" s="29">
        <v>0.4</v>
      </c>
      <c r="W1621" s="29">
        <v>2.222E-2</v>
      </c>
      <c r="X1621" s="30">
        <v>44.95</v>
      </c>
      <c r="Y1621" s="29">
        <v>0.31539</v>
      </c>
      <c r="Z1621" s="29">
        <v>0.30662</v>
      </c>
      <c r="AA1621" s="29">
        <v>0.51900000000000002</v>
      </c>
      <c r="AB1621" s="30">
        <v>8</v>
      </c>
      <c r="AC1621" s="29">
        <v>0.80556000000000005</v>
      </c>
      <c r="AD1621" s="30">
        <v>45</v>
      </c>
      <c r="AE1621" s="29">
        <v>0.93332999999999999</v>
      </c>
      <c r="AF1621" s="33">
        <v>2.1509999999999998</v>
      </c>
      <c r="AG1621" s="33">
        <v>2.742</v>
      </c>
      <c r="AH1621" s="33">
        <v>5.7619999999999996</v>
      </c>
      <c r="AI1621" s="33">
        <v>82.924999999999997</v>
      </c>
      <c r="AJ1621" s="33">
        <v>28</v>
      </c>
      <c r="AK1621" s="34">
        <v>129.19999999999999</v>
      </c>
      <c r="AL1621" s="29">
        <v>0.17777999999999999</v>
      </c>
      <c r="AM1621" s="29">
        <v>0.31111</v>
      </c>
      <c r="AN1621" s="50">
        <v>11889</v>
      </c>
      <c r="AO1621" s="30">
        <v>99.1</v>
      </c>
      <c r="AP1621" s="29">
        <v>0.33439999999999998</v>
      </c>
      <c r="AQ1621" s="29">
        <v>0.69811000000000001</v>
      </c>
      <c r="AR1621" s="29">
        <v>0.41299999999999998</v>
      </c>
      <c r="AS1621" s="54">
        <v>15</v>
      </c>
      <c r="AT1621" s="29">
        <v>0.5625</v>
      </c>
      <c r="AU1621" s="29">
        <v>0.78646000000000005</v>
      </c>
      <c r="AV1621" s="54">
        <v>13</v>
      </c>
      <c r="AW1621" s="29">
        <v>0.625</v>
      </c>
    </row>
    <row r="1622" spans="1:49" x14ac:dyDescent="0.2">
      <c r="A1622" s="17" t="str">
        <f t="shared" si="34"/>
        <v>IHME</v>
      </c>
      <c r="B1622" s="17" t="str">
        <f>IF(AND(OR(NOT(IsForecastDateRestricted),AND(D1622&gt;=StartDate,D1622&lt;=EndDate)),OR(NOT(IsTargetDateRestricted),AND(F1622&gt;=FirstTargetDate,F1622&lt;=EndTargetDate)),
OR(AND(Is1Week,E1622="1 wk ahead inc death"),AND(Is2Week,E1622="2 wk ahead inc death"),AND(Is3Week,E1622="3 wk ahead inc death"),AND(Is4Week,E1622="4 wk ahead inc death")),
OR(NOT(IsActiveModelsOnly),_xlfn.XLOOKUP(C1622,'Model Analyzer'!B$4:B$100,'Model Analyzer'!C$4:C$100))),EvalData!C1622,"NA")</f>
        <v>IHME</v>
      </c>
      <c r="C1622" s="17" t="s">
        <v>18</v>
      </c>
      <c r="D1622" s="36" t="d">
        <v>2020-09-28</v>
      </c>
      <c r="E1622" s="17" t="s">
        <v>36</v>
      </c>
      <c r="F1622" s="36" t="d">
        <v>2020-10-10</v>
      </c>
      <c r="G1622" s="30">
        <v>901</v>
      </c>
      <c r="H1622" s="32">
        <v>8.6999999999999994E-2</v>
      </c>
      <c r="I1622" s="28">
        <v>9.0870000000000006E-2</v>
      </c>
      <c r="J1622" s="28">
        <v>9.0870000000000006E-2</v>
      </c>
      <c r="K1622" s="29">
        <v>0.9</v>
      </c>
      <c r="L1622" s="30">
        <v>16</v>
      </c>
      <c r="M1622" s="29">
        <v>0.59458999999999995</v>
      </c>
      <c r="N1622" s="30">
        <v>51</v>
      </c>
      <c r="O1622" s="30">
        <v>14.01</v>
      </c>
      <c r="P1622" s="30">
        <v>1597.25</v>
      </c>
      <c r="Q1622" s="30">
        <v>64.12</v>
      </c>
      <c r="R1622" s="38">
        <v>0.28987000000000002</v>
      </c>
      <c r="S1622" s="32">
        <v>2.598E-2</v>
      </c>
      <c r="T1622" s="29">
        <v>0.59569000000000005</v>
      </c>
      <c r="U1622" s="29">
        <v>-0.15681999999999999</v>
      </c>
      <c r="V1622" s="29">
        <v>0.33333000000000002</v>
      </c>
      <c r="W1622" s="29">
        <v>0.17646999999999999</v>
      </c>
      <c r="X1622" s="30">
        <v>115.12</v>
      </c>
      <c r="Y1622" s="29">
        <v>0.38763999999999998</v>
      </c>
      <c r="Z1622" s="29">
        <v>0.38691999999999999</v>
      </c>
      <c r="AA1622" s="29">
        <v>0.32800000000000001</v>
      </c>
      <c r="AB1622" s="30">
        <v>22</v>
      </c>
      <c r="AC1622" s="29">
        <v>0.41666999999999998</v>
      </c>
      <c r="AD1622" s="30">
        <v>51</v>
      </c>
      <c r="AE1622" s="29">
        <v>0.76471</v>
      </c>
      <c r="AF1622" s="33">
        <v>2.14</v>
      </c>
      <c r="AG1622" s="33">
        <v>2.4820000000000002</v>
      </c>
      <c r="AH1622" s="33">
        <v>3.4670000000000001</v>
      </c>
      <c r="AI1622" s="33">
        <v>4.1470000000000002</v>
      </c>
      <c r="AJ1622" s="33">
        <v>4.5039999999999996</v>
      </c>
      <c r="AK1622" s="34">
        <v>7.2140000000000004</v>
      </c>
      <c r="AL1622" s="29">
        <v>0.19608</v>
      </c>
      <c r="AM1622" s="29">
        <v>3.9219999999999998E-2</v>
      </c>
      <c r="AN1622" s="50">
        <v>23072</v>
      </c>
      <c r="AO1622" s="30">
        <v>200.4</v>
      </c>
      <c r="AP1622" s="29">
        <v>0.45417000000000002</v>
      </c>
      <c r="AQ1622" s="29">
        <v>0.94816</v>
      </c>
      <c r="AR1622" s="29">
        <v>0.55700000000000005</v>
      </c>
      <c r="AS1622" s="54">
        <v>8</v>
      </c>
      <c r="AT1622" s="29">
        <v>0.78125</v>
      </c>
      <c r="AU1622" s="29">
        <v>0.80227000000000004</v>
      </c>
      <c r="AV1622" s="54">
        <v>10</v>
      </c>
      <c r="AW1622" s="29">
        <v>0.71875</v>
      </c>
    </row>
    <row r="1623" spans="1:49" x14ac:dyDescent="0.2">
      <c r="A1623" s="17" t="str">
        <f t="shared" si="34"/>
        <v>ISU</v>
      </c>
      <c r="B1623" s="17" t="str">
        <f>IF(AND(OR(NOT(IsForecastDateRestricted),AND(D1623&gt;=StartDate,D1623&lt;=EndDate)),OR(NOT(IsTargetDateRestricted),AND(F1623&gt;=FirstTargetDate,F1623&lt;=EndTargetDate)),
OR(AND(Is1Week,E1623="1 wk ahead inc death"),AND(Is2Week,E1623="2 wk ahead inc death"),AND(Is3Week,E1623="3 wk ahead inc death"),AND(Is4Week,E1623="4 wk ahead inc death")),
OR(NOT(IsActiveModelsOnly),_xlfn.XLOOKUP(C1623,'Model Analyzer'!B$4:B$100,'Model Analyzer'!C$4:C$100))),EvalData!C1623,"NA")</f>
        <v>ISU</v>
      </c>
      <c r="C1623" s="17" t="s">
        <v>41</v>
      </c>
      <c r="D1623" s="36" t="d">
        <v>2020-09-28</v>
      </c>
      <c r="E1623" s="17" t="s">
        <v>36</v>
      </c>
      <c r="F1623" s="36" t="d">
        <v>2020-10-10</v>
      </c>
      <c r="G1623" s="30">
        <v>-1807</v>
      </c>
      <c r="H1623" s="32">
        <v>-0.20100000000000001</v>
      </c>
      <c r="I1623" s="28">
        <v>-0.18225</v>
      </c>
      <c r="J1623" s="28">
        <v>-0.22287000000000001</v>
      </c>
      <c r="K1623" s="29">
        <v>0.75</v>
      </c>
      <c r="L1623" s="30">
        <v>32</v>
      </c>
      <c r="M1623" s="29">
        <v>0.16216</v>
      </c>
      <c r="N1623" s="30">
        <v>49</v>
      </c>
      <c r="O1623" s="30">
        <v>12.78</v>
      </c>
      <c r="P1623" s="30">
        <v>1014</v>
      </c>
      <c r="Q1623" s="30">
        <v>44.22</v>
      </c>
      <c r="R1623" s="38">
        <v>0.22666</v>
      </c>
      <c r="S1623" s="32">
        <v>-4.3909999999999998E-2</v>
      </c>
      <c r="T1623" s="29">
        <v>0.54461999999999999</v>
      </c>
      <c r="U1623" s="29">
        <v>-0.26171</v>
      </c>
      <c r="V1623" s="29">
        <v>0.51019999999999999</v>
      </c>
      <c r="W1623" s="29">
        <v>0.18367</v>
      </c>
      <c r="X1623" s="30">
        <v>67.91</v>
      </c>
      <c r="Y1623" s="29">
        <v>0.32069999999999999</v>
      </c>
      <c r="Z1623" s="29">
        <v>0.34093000000000001</v>
      </c>
      <c r="AA1623" s="29">
        <v>0.42199999999999999</v>
      </c>
      <c r="AB1623" s="30">
        <v>15</v>
      </c>
      <c r="AC1623" s="29">
        <v>0.61111000000000004</v>
      </c>
      <c r="AD1623" s="30">
        <v>49</v>
      </c>
      <c r="AE1623" s="29">
        <v>0.59184000000000003</v>
      </c>
      <c r="AF1623" s="33">
        <v>1.4990000000000001</v>
      </c>
      <c r="AG1623" s="33">
        <v>1.718</v>
      </c>
      <c r="AH1623" s="33">
        <v>1.9650000000000001</v>
      </c>
      <c r="AI1623" s="33">
        <v>3.891</v>
      </c>
      <c r="AJ1623" s="33">
        <v>2.6110000000000002</v>
      </c>
      <c r="AK1623" s="34">
        <v>6.1779999999999999</v>
      </c>
      <c r="AL1623" s="29">
        <v>8.1629999999999994E-2</v>
      </c>
      <c r="AM1623" s="29">
        <v>4.0820000000000002E-2</v>
      </c>
      <c r="AN1623" s="50">
        <v>36078</v>
      </c>
      <c r="AO1623" s="30">
        <v>230</v>
      </c>
      <c r="AP1623" s="29">
        <v>0.60802</v>
      </c>
      <c r="AQ1623" s="29">
        <v>1</v>
      </c>
      <c r="AR1623" s="29">
        <v>0.47499999999999998</v>
      </c>
      <c r="AS1623" s="54">
        <v>10</v>
      </c>
      <c r="AT1623" s="29">
        <v>0.71875</v>
      </c>
      <c r="AU1623" s="29">
        <v>0.59855999999999998</v>
      </c>
      <c r="AV1623" s="54">
        <v>21</v>
      </c>
      <c r="AW1623" s="29">
        <v>0.375</v>
      </c>
    </row>
    <row r="1624" spans="1:49" x14ac:dyDescent="0.2">
      <c r="A1624" s="17" t="str">
        <f t="shared" si="34"/>
        <v>JCB</v>
      </c>
      <c r="B1624" s="17" t="str">
        <f>IF(AND(OR(NOT(IsForecastDateRestricted),AND(D1624&gt;=StartDate,D1624&lt;=EndDate)),OR(NOT(IsTargetDateRestricted),AND(F1624&gt;=FirstTargetDate,F1624&lt;=EndTargetDate)),
OR(AND(Is1Week,E1624="1 wk ahead inc death"),AND(Is2Week,E1624="2 wk ahead inc death"),AND(Is3Week,E1624="3 wk ahead inc death"),AND(Is4Week,E1624="4 wk ahead inc death")),
OR(NOT(IsActiveModelsOnly),_xlfn.XLOOKUP(C1624,'Model Analyzer'!B$4:B$100,'Model Analyzer'!C$4:C$100))),EvalData!C1624,"NA")</f>
        <v>JCB</v>
      </c>
      <c r="C1624" s="17" t="s">
        <v>45</v>
      </c>
      <c r="D1624" s="36" t="d">
        <v>2020-09-28</v>
      </c>
      <c r="E1624" s="17" t="s">
        <v>36</v>
      </c>
      <c r="F1624" s="36" t="d">
        <v>2020-10-10</v>
      </c>
      <c r="G1624" s="30">
        <v>-912</v>
      </c>
      <c r="H1624" s="32">
        <v>-9.6000000000000002E-2</v>
      </c>
      <c r="I1624" s="28">
        <v>-9.1980000000000006E-2</v>
      </c>
      <c r="J1624" s="28">
        <v>-0.1013</v>
      </c>
      <c r="K1624" s="29">
        <v>0.9</v>
      </c>
      <c r="L1624" s="30">
        <v>18</v>
      </c>
      <c r="M1624" s="29">
        <v>0.54054000000000002</v>
      </c>
      <c r="N1624" s="30">
        <v>51</v>
      </c>
      <c r="O1624" s="30">
        <v>8.08</v>
      </c>
      <c r="P1624" s="30">
        <v>512.96</v>
      </c>
      <c r="Q1624" s="30">
        <v>35.159999999999997</v>
      </c>
      <c r="R1624" s="38">
        <v>0.22924</v>
      </c>
      <c r="S1624" s="32">
        <v>-0.11692</v>
      </c>
      <c r="T1624" s="29">
        <v>0.40978999999999999</v>
      </c>
      <c r="U1624" s="29">
        <v>-0.21886</v>
      </c>
      <c r="V1624" s="29">
        <v>0.47059000000000001</v>
      </c>
      <c r="W1624" s="29">
        <v>3.9219999999999998E-2</v>
      </c>
      <c r="X1624" s="30">
        <v>53.65</v>
      </c>
      <c r="Y1624" s="29">
        <v>0.27040999999999998</v>
      </c>
      <c r="Z1624" s="29">
        <v>0.29665999999999998</v>
      </c>
      <c r="AA1624" s="29">
        <v>0.52800000000000002</v>
      </c>
      <c r="AB1624" s="30">
        <v>7</v>
      </c>
      <c r="AC1624" s="29">
        <v>0.83333000000000002</v>
      </c>
    </row>
    <row r="1625" spans="1:49" x14ac:dyDescent="0.2">
      <c r="A1625" s="17" t="str">
        <f t="shared" si="34"/>
        <v>JHU-APL</v>
      </c>
      <c r="B1625" s="17" t="str">
        <f>IF(AND(OR(NOT(IsForecastDateRestricted),AND(D1625&gt;=StartDate,D1625&lt;=EndDate)),OR(NOT(IsTargetDateRestricted),AND(F1625&gt;=FirstTargetDate,F1625&lt;=EndTargetDate)),
OR(AND(Is1Week,E1625="1 wk ahead inc death"),AND(Is2Week,E1625="2 wk ahead inc death"),AND(Is3Week,E1625="3 wk ahead inc death"),AND(Is4Week,E1625="4 wk ahead inc death")),
OR(NOT(IsActiveModelsOnly),_xlfn.XLOOKUP(C1625,'Model Analyzer'!B$4:B$100,'Model Analyzer'!C$4:C$100))),EvalData!C1625,"NA")</f>
        <v>JHU-APL</v>
      </c>
      <c r="C1625" s="17" t="s">
        <v>52</v>
      </c>
      <c r="D1625" s="36" t="d">
        <v>2020-09-28</v>
      </c>
      <c r="E1625" s="17" t="s">
        <v>36</v>
      </c>
      <c r="F1625" s="36" t="d">
        <v>2020-10-10</v>
      </c>
      <c r="G1625" s="30">
        <v>124</v>
      </c>
      <c r="H1625" s="32">
        <v>1.2E-2</v>
      </c>
      <c r="I1625" s="28">
        <v>1.251E-2</v>
      </c>
      <c r="J1625" s="28">
        <v>1.251E-2</v>
      </c>
      <c r="K1625" s="29">
        <v>1</v>
      </c>
      <c r="L1625" s="30">
        <v>3</v>
      </c>
      <c r="M1625" s="29">
        <v>0.94594999999999996</v>
      </c>
      <c r="N1625" s="30">
        <v>51</v>
      </c>
      <c r="O1625" s="30">
        <v>17.3</v>
      </c>
      <c r="P1625" s="30">
        <v>3476.54</v>
      </c>
      <c r="Q1625" s="30">
        <v>83.78</v>
      </c>
      <c r="R1625" s="38">
        <v>0.32121</v>
      </c>
      <c r="S1625" s="32">
        <v>0.12361</v>
      </c>
      <c r="T1625" s="29">
        <v>0.70250000000000001</v>
      </c>
      <c r="U1625" s="29">
        <v>0.29760999999999999</v>
      </c>
      <c r="V1625" s="29">
        <v>0.31373000000000001</v>
      </c>
      <c r="W1625" s="29">
        <v>0.19608</v>
      </c>
      <c r="X1625" s="30">
        <v>155.47999999999999</v>
      </c>
      <c r="Y1625" s="29">
        <v>0.63275000000000003</v>
      </c>
      <c r="Z1625" s="29">
        <v>0.45967999999999998</v>
      </c>
      <c r="AA1625" s="29">
        <v>0.14399999999999999</v>
      </c>
      <c r="AB1625" s="30">
        <v>29</v>
      </c>
      <c r="AC1625" s="29">
        <v>0.22222</v>
      </c>
      <c r="AD1625" s="30">
        <v>51</v>
      </c>
      <c r="AE1625" s="29">
        <v>0.27450999999999998</v>
      </c>
      <c r="AF1625" s="33">
        <v>1.2090000000000001</v>
      </c>
      <c r="AG1625" s="33">
        <v>1.236</v>
      </c>
      <c r="AH1625" s="33">
        <v>1.4019999999999999</v>
      </c>
      <c r="AI1625" s="33">
        <v>1.4790000000000001</v>
      </c>
      <c r="AJ1625" s="33">
        <v>1.52</v>
      </c>
      <c r="AK1625" s="34">
        <v>1.75</v>
      </c>
      <c r="AL1625" s="29">
        <v>0</v>
      </c>
      <c r="AM1625" s="29">
        <v>0</v>
      </c>
      <c r="AN1625" s="50">
        <v>119470</v>
      </c>
      <c r="AO1625" s="30">
        <v>787.8</v>
      </c>
      <c r="AP1625" s="29">
        <v>0.82225999999999999</v>
      </c>
      <c r="AQ1625" s="29">
        <v>1</v>
      </c>
      <c r="AR1625" s="29">
        <v>0.28899999999999998</v>
      </c>
      <c r="AS1625" s="54">
        <v>23</v>
      </c>
      <c r="AT1625" s="29">
        <v>0.3125</v>
      </c>
      <c r="AU1625" s="29">
        <v>0.28895999999999999</v>
      </c>
      <c r="AV1625" s="54">
        <v>29</v>
      </c>
      <c r="AW1625" s="29">
        <v>0.125</v>
      </c>
    </row>
    <row r="1626" spans="1:49" x14ac:dyDescent="0.2">
      <c r="A1626" s="17" t="str">
        <f t="shared" si="34"/>
        <v>JHU-IDD</v>
      </c>
      <c r="B1626" s="17" t="str">
        <f>IF(AND(OR(NOT(IsForecastDateRestricted),AND(D1626&gt;=StartDate,D1626&lt;=EndDate)),OR(NOT(IsTargetDateRestricted),AND(F1626&gt;=FirstTargetDate,F1626&lt;=EndTargetDate)),
OR(AND(Is1Week,E1626="1 wk ahead inc death"),AND(Is2Week,E1626="2 wk ahead inc death"),AND(Is3Week,E1626="3 wk ahead inc death"),AND(Is4Week,E1626="4 wk ahead inc death")),
OR(NOT(IsActiveModelsOnly),_xlfn.XLOOKUP(C1626,'Model Analyzer'!B$4:B$100,'Model Analyzer'!C$4:C$100))),EvalData!C1626,"NA")</f>
        <v>JHU-IDD</v>
      </c>
      <c r="C1626" s="17" t="s">
        <v>53</v>
      </c>
      <c r="D1626" s="36" t="d">
        <v>2020-09-28</v>
      </c>
      <c r="E1626" s="17" t="s">
        <v>36</v>
      </c>
      <c r="F1626" s="36" t="d">
        <v>2020-10-10</v>
      </c>
      <c r="G1626" s="30">
        <v>390</v>
      </c>
      <c r="H1626" s="32">
        <v>3.9E-2</v>
      </c>
      <c r="I1626" s="28">
        <v>3.9329999999999997E-2</v>
      </c>
      <c r="J1626" s="28">
        <v>3.9329999999999997E-2</v>
      </c>
      <c r="K1626" s="29">
        <v>1</v>
      </c>
      <c r="L1626" s="30">
        <v>6</v>
      </c>
      <c r="M1626" s="29">
        <v>0.86485999999999996</v>
      </c>
      <c r="N1626" s="30">
        <v>51</v>
      </c>
      <c r="O1626" s="30">
        <v>15.21</v>
      </c>
      <c r="P1626" s="30">
        <v>841.78</v>
      </c>
      <c r="Q1626" s="30">
        <v>38.549999999999997</v>
      </c>
      <c r="R1626" s="38">
        <v>0.24462</v>
      </c>
      <c r="S1626" s="32">
        <v>0.11058</v>
      </c>
      <c r="T1626" s="29">
        <v>0.62073</v>
      </c>
      <c r="U1626" s="29">
        <v>0.28165000000000001</v>
      </c>
      <c r="V1626" s="29">
        <v>0.49020000000000002</v>
      </c>
      <c r="W1626" s="29">
        <v>0.11765</v>
      </c>
      <c r="X1626" s="30">
        <v>53.17</v>
      </c>
      <c r="Y1626" s="29">
        <v>0.55920000000000003</v>
      </c>
      <c r="Z1626" s="29">
        <v>0.35798000000000002</v>
      </c>
      <c r="AA1626" s="29">
        <v>0.42</v>
      </c>
      <c r="AB1626" s="30">
        <v>17</v>
      </c>
      <c r="AC1626" s="29">
        <v>0.55556000000000005</v>
      </c>
      <c r="AD1626" s="30">
        <v>51</v>
      </c>
      <c r="AE1626" s="29">
        <v>0.96077999999999997</v>
      </c>
      <c r="AF1626" s="33">
        <v>2.7890000000000001</v>
      </c>
      <c r="AG1626" s="33">
        <v>3.8759999999999999</v>
      </c>
      <c r="AH1626" s="33">
        <v>8.1329999999999991</v>
      </c>
      <c r="AI1626" s="33">
        <v>49.075000000000003</v>
      </c>
      <c r="AJ1626" s="33">
        <v>21.792000000000002</v>
      </c>
      <c r="AK1626" s="34">
        <v>128</v>
      </c>
      <c r="AL1626" s="29">
        <v>0.23529</v>
      </c>
      <c r="AM1626" s="29">
        <v>0.43136999999999998</v>
      </c>
      <c r="AN1626" s="50">
        <v>18945</v>
      </c>
      <c r="AO1626" s="30">
        <v>258.89999999999998</v>
      </c>
      <c r="AP1626" s="29">
        <v>0.24998999999999999</v>
      </c>
      <c r="AQ1626" s="29">
        <v>0.52190999999999999</v>
      </c>
      <c r="AR1626" s="29">
        <v>0.31</v>
      </c>
      <c r="AS1626" s="54">
        <v>20</v>
      </c>
      <c r="AT1626" s="29">
        <v>0.40625</v>
      </c>
      <c r="AU1626" s="29">
        <v>0.77142999999999995</v>
      </c>
      <c r="AV1626" s="54">
        <v>15</v>
      </c>
      <c r="AW1626" s="29">
        <v>0.5625</v>
      </c>
    </row>
    <row r="1627" spans="1:49" x14ac:dyDescent="0.2">
      <c r="A1627" s="17" t="str">
        <f t="shared" si="34"/>
        <v>Karlen</v>
      </c>
      <c r="B1627" s="17" t="str">
        <f>IF(AND(OR(NOT(IsForecastDateRestricted),AND(D1627&gt;=StartDate,D1627&lt;=EndDate)),OR(NOT(IsTargetDateRestricted),AND(F1627&gt;=FirstTargetDate,F1627&lt;=EndTargetDate)),
OR(AND(Is1Week,E1627="1 wk ahead inc death"),AND(Is2Week,E1627="2 wk ahead inc death"),AND(Is3Week,E1627="3 wk ahead inc death"),AND(Is4Week,E1627="4 wk ahead inc death")),
OR(NOT(IsActiveModelsOnly),_xlfn.XLOOKUP(C1627,'Model Analyzer'!B$4:B$100,'Model Analyzer'!C$4:C$100))),EvalData!C1627,"NA")</f>
        <v>Karlen</v>
      </c>
      <c r="C1627" s="17" t="s">
        <v>46</v>
      </c>
      <c r="D1627" s="36" t="d">
        <v>2020-09-28</v>
      </c>
      <c r="E1627" s="17" t="s">
        <v>36</v>
      </c>
      <c r="F1627" s="36" t="d">
        <v>2020-10-10</v>
      </c>
      <c r="G1627" s="30">
        <v>-467</v>
      </c>
      <c r="H1627" s="32">
        <v>-4.8000000000000001E-2</v>
      </c>
      <c r="I1627" s="28">
        <v>-4.7100000000000003E-2</v>
      </c>
      <c r="J1627" s="28">
        <v>-4.9430000000000002E-2</v>
      </c>
      <c r="K1627" s="29">
        <v>1</v>
      </c>
      <c r="L1627" s="30">
        <v>10</v>
      </c>
      <c r="M1627" s="29">
        <v>0.75675999999999999</v>
      </c>
      <c r="N1627" s="30">
        <v>51</v>
      </c>
      <c r="O1627" s="30">
        <v>6.52</v>
      </c>
      <c r="P1627" s="30">
        <v>566.72</v>
      </c>
      <c r="Q1627" s="30">
        <v>32.880000000000003</v>
      </c>
      <c r="R1627" s="38">
        <v>0.22453000000000001</v>
      </c>
      <c r="S1627" s="32">
        <v>-4.3490000000000001E-2</v>
      </c>
      <c r="T1627" s="29">
        <v>0.35901</v>
      </c>
      <c r="U1627" s="29">
        <v>-4.972E-2</v>
      </c>
      <c r="V1627" s="29">
        <v>0.45097999999999999</v>
      </c>
      <c r="W1627" s="29">
        <v>3.9219999999999998E-2</v>
      </c>
      <c r="X1627" s="30">
        <v>56.34</v>
      </c>
      <c r="Y1627" s="29">
        <v>0.28664000000000001</v>
      </c>
      <c r="Z1627" s="29">
        <v>0.27433999999999997</v>
      </c>
      <c r="AA1627" s="29">
        <v>0.59299999999999997</v>
      </c>
      <c r="AB1627" s="30">
        <v>4</v>
      </c>
      <c r="AC1627" s="29">
        <v>0.91666999999999998</v>
      </c>
      <c r="AD1627" s="30">
        <v>51</v>
      </c>
      <c r="AE1627" s="29">
        <v>0.90195999999999998</v>
      </c>
      <c r="AF1627" s="33">
        <v>2.2890000000000001</v>
      </c>
      <c r="AG1627" s="33">
        <v>3.01</v>
      </c>
      <c r="AH1627" s="33">
        <v>4.4619999999999997</v>
      </c>
      <c r="AI1627" s="33">
        <v>18.068000000000001</v>
      </c>
      <c r="AJ1627" s="33">
        <v>9.9410000000000007</v>
      </c>
      <c r="AK1627" s="34">
        <v>38.762</v>
      </c>
      <c r="AL1627" s="29">
        <v>0.25490000000000002</v>
      </c>
      <c r="AM1627" s="29">
        <v>0.23529</v>
      </c>
      <c r="AN1627" s="50">
        <v>16272</v>
      </c>
      <c r="AO1627" s="30">
        <v>129.5</v>
      </c>
      <c r="AP1627" s="29">
        <v>0.33950999999999998</v>
      </c>
      <c r="AQ1627" s="29">
        <v>0.70877999999999997</v>
      </c>
      <c r="AR1627" s="29">
        <v>0.433</v>
      </c>
      <c r="AS1627" s="54">
        <v>14</v>
      </c>
      <c r="AT1627" s="29">
        <v>0.59375</v>
      </c>
      <c r="AU1627" s="29">
        <v>0.86462000000000006</v>
      </c>
      <c r="AV1627" s="54">
        <v>8</v>
      </c>
      <c r="AW1627" s="29">
        <v>0.78125</v>
      </c>
    </row>
    <row r="1628" spans="1:49" x14ac:dyDescent="0.2">
      <c r="A1628" s="17" t="str">
        <f t="shared" si="34"/>
        <v>LANL</v>
      </c>
      <c r="B1628" s="17" t="str">
        <f>IF(AND(OR(NOT(IsForecastDateRestricted),AND(D1628&gt;=StartDate,D1628&lt;=EndDate)),OR(NOT(IsTargetDateRestricted),AND(F1628&gt;=FirstTargetDate,F1628&lt;=EndTargetDate)),
OR(AND(Is1Week,E1628="1 wk ahead inc death"),AND(Is2Week,E1628="2 wk ahead inc death"),AND(Is3Week,E1628="3 wk ahead inc death"),AND(Is4Week,E1628="4 wk ahead inc death")),
OR(NOT(IsActiveModelsOnly),_xlfn.XLOOKUP(C1628,'Model Analyzer'!B$4:B$100,'Model Analyzer'!C$4:C$100))),EvalData!C1628,"NA")</f>
        <v>LANL</v>
      </c>
      <c r="C1628" s="17" t="s">
        <v>20</v>
      </c>
      <c r="D1628" s="36" t="d">
        <v>2020-09-28</v>
      </c>
      <c r="E1628" s="17" t="s">
        <v>36</v>
      </c>
      <c r="F1628" s="36" t="d">
        <v>2020-10-10</v>
      </c>
      <c r="G1628" s="30">
        <v>-2793</v>
      </c>
      <c r="H1628" s="32">
        <v>-0.33100000000000002</v>
      </c>
      <c r="I1628" s="28">
        <v>-0.28169</v>
      </c>
      <c r="J1628" s="28">
        <v>-0.39217000000000002</v>
      </c>
      <c r="K1628" s="29">
        <v>0</v>
      </c>
      <c r="L1628" s="30">
        <v>37</v>
      </c>
      <c r="M1628" s="29">
        <v>2.7029999999999998E-2</v>
      </c>
      <c r="N1628" s="30">
        <v>51</v>
      </c>
      <c r="O1628" s="30">
        <v>15.79</v>
      </c>
      <c r="P1628" s="30">
        <v>865.1</v>
      </c>
      <c r="Q1628" s="30">
        <v>49.14</v>
      </c>
      <c r="R1628" s="38">
        <v>0.30256</v>
      </c>
      <c r="S1628" s="32">
        <v>-0.24756</v>
      </c>
      <c r="T1628" s="29">
        <v>0.64080999999999999</v>
      </c>
      <c r="U1628" s="29">
        <v>-0.51580000000000004</v>
      </c>
      <c r="V1628" s="29">
        <v>0.39216000000000001</v>
      </c>
      <c r="W1628" s="29">
        <v>0.17646999999999999</v>
      </c>
      <c r="X1628" s="30">
        <v>78.930000000000007</v>
      </c>
      <c r="Y1628" s="29">
        <v>0.3241</v>
      </c>
      <c r="Z1628" s="29">
        <v>0.39333000000000001</v>
      </c>
      <c r="AA1628" s="29">
        <v>0.27</v>
      </c>
      <c r="AB1628" s="30">
        <v>23</v>
      </c>
      <c r="AC1628" s="29">
        <v>0.38889000000000001</v>
      </c>
      <c r="AD1628" s="30">
        <v>51</v>
      </c>
      <c r="AE1628" s="29">
        <v>1</v>
      </c>
      <c r="AF1628" s="33">
        <v>6.6269999999999998</v>
      </c>
      <c r="AG1628" s="33">
        <v>7.944</v>
      </c>
      <c r="AH1628" s="33">
        <v>12</v>
      </c>
      <c r="AI1628" s="33">
        <v>23.007000000000001</v>
      </c>
      <c r="AJ1628" s="33">
        <v>21.75</v>
      </c>
      <c r="AK1628" s="34">
        <v>72</v>
      </c>
      <c r="AL1628" s="29">
        <v>0.41176000000000001</v>
      </c>
      <c r="AM1628" s="29">
        <v>0.58823999999999999</v>
      </c>
      <c r="AN1628" s="50">
        <v>16434</v>
      </c>
      <c r="AO1628" s="30">
        <v>137.5</v>
      </c>
      <c r="AP1628" s="29">
        <v>0.15436</v>
      </c>
      <c r="AQ1628" s="29">
        <v>0.32224999999999998</v>
      </c>
      <c r="AR1628" s="29">
        <v>0</v>
      </c>
      <c r="AS1628" s="54">
        <v>31</v>
      </c>
      <c r="AT1628" s="29">
        <v>6.25E-2</v>
      </c>
      <c r="AU1628" s="29">
        <v>0.54064999999999996</v>
      </c>
      <c r="AV1628" s="54">
        <v>22</v>
      </c>
      <c r="AW1628" s="29">
        <v>0.34375</v>
      </c>
    </row>
    <row r="1629" spans="1:49" x14ac:dyDescent="0.2">
      <c r="A1629" s="17" t="str">
        <f t="shared" si="34"/>
        <v>LNQ</v>
      </c>
      <c r="B1629" s="17" t="str">
        <f>IF(AND(OR(NOT(IsForecastDateRestricted),AND(D1629&gt;=StartDate,D1629&lt;=EndDate)),OR(NOT(IsTargetDateRestricted),AND(F1629&gt;=FirstTargetDate,F1629&lt;=EndTargetDate)),
OR(AND(Is1Week,E1629="1 wk ahead inc death"),AND(Is2Week,E1629="2 wk ahead inc death"),AND(Is3Week,E1629="3 wk ahead inc death"),AND(Is4Week,E1629="4 wk ahead inc death")),
OR(NOT(IsActiveModelsOnly),_xlfn.XLOOKUP(C1629,'Model Analyzer'!B$4:B$100,'Model Analyzer'!C$4:C$100))),EvalData!C1629,"NA")</f>
        <v>LNQ</v>
      </c>
      <c r="C1629" s="17" t="s">
        <v>47</v>
      </c>
      <c r="D1629" s="36" t="d">
        <v>2020-09-28</v>
      </c>
      <c r="E1629" s="17" t="s">
        <v>36</v>
      </c>
      <c r="F1629" s="36" t="d">
        <v>2020-10-10</v>
      </c>
      <c r="G1629" s="30">
        <v>693</v>
      </c>
      <c r="H1629" s="32">
        <v>6.8000000000000005E-2</v>
      </c>
      <c r="I1629" s="28">
        <v>6.9889999999999994E-2</v>
      </c>
      <c r="J1629" s="28">
        <v>6.9889999999999994E-2</v>
      </c>
      <c r="K1629" s="29">
        <v>0.9</v>
      </c>
      <c r="L1629" s="30">
        <v>13</v>
      </c>
      <c r="M1629" s="29">
        <v>0.67567999999999995</v>
      </c>
      <c r="N1629" s="30">
        <v>51</v>
      </c>
      <c r="O1629" s="30">
        <v>34.46</v>
      </c>
      <c r="P1629" s="30">
        <v>408.82</v>
      </c>
      <c r="Q1629" s="30">
        <v>27.25</v>
      </c>
      <c r="R1629" s="38">
        <v>0.18990000000000001</v>
      </c>
      <c r="S1629" s="32">
        <v>-0.10236000000000001</v>
      </c>
      <c r="T1629" s="29">
        <v>0.27329999999999999</v>
      </c>
      <c r="U1629" s="29">
        <v>-0.16979</v>
      </c>
      <c r="V1629" s="29">
        <v>0.52941000000000005</v>
      </c>
      <c r="W1629" s="29">
        <v>0.13725000000000001</v>
      </c>
      <c r="X1629" s="30">
        <v>37.89</v>
      </c>
      <c r="Y1629" s="29">
        <v>0.26862000000000003</v>
      </c>
      <c r="Z1629" s="29">
        <v>0.36886000000000002</v>
      </c>
      <c r="AA1629" s="29">
        <v>0.42</v>
      </c>
      <c r="AB1629" s="30">
        <v>16</v>
      </c>
      <c r="AC1629" s="29">
        <v>0.58333000000000002</v>
      </c>
      <c r="AD1629" s="30">
        <v>51</v>
      </c>
      <c r="AE1629" s="29">
        <v>1</v>
      </c>
      <c r="AF1629" s="33">
        <v>11.4</v>
      </c>
      <c r="AG1629" s="33">
        <v>17.431000000000001</v>
      </c>
      <c r="AH1629" s="33">
        <v>28.846</v>
      </c>
      <c r="AI1629" s="33">
        <v>75.356999999999999</v>
      </c>
      <c r="AJ1629" s="33">
        <v>76.5</v>
      </c>
      <c r="AK1629" s="34">
        <v>220</v>
      </c>
      <c r="AL1629" s="29">
        <v>5.8819999999999997E-2</v>
      </c>
      <c r="AM1629" s="29">
        <v>0.94118000000000002</v>
      </c>
      <c r="AN1629" s="50">
        <v>24166</v>
      </c>
      <c r="AO1629" s="30">
        <v>201.3</v>
      </c>
      <c r="AP1629" s="29">
        <v>7.467E-2</v>
      </c>
      <c r="AQ1629" s="29">
        <v>0.15589</v>
      </c>
      <c r="AR1629" s="29">
        <v>0</v>
      </c>
      <c r="AS1629" s="54">
        <v>31</v>
      </c>
      <c r="AT1629" s="29">
        <v>6.25E-2</v>
      </c>
      <c r="AU1629" s="29">
        <v>0.28748000000000001</v>
      </c>
      <c r="AV1629" s="54">
        <v>30</v>
      </c>
      <c r="AW1629" s="29">
        <v>9.375E-2</v>
      </c>
    </row>
    <row r="1630" spans="1:49" x14ac:dyDescent="0.2">
      <c r="A1630" s="17" t="str">
        <f t="shared" si="34"/>
        <v>LSHTM</v>
      </c>
      <c r="B1630" s="17" t="str">
        <f>IF(AND(OR(NOT(IsForecastDateRestricted),AND(D1630&gt;=StartDate,D1630&lt;=EndDate)),OR(NOT(IsTargetDateRestricted),AND(F1630&gt;=FirstTargetDate,F1630&lt;=EndTargetDate)),
OR(AND(Is1Week,E1630="1 wk ahead inc death"),AND(Is2Week,E1630="2 wk ahead inc death"),AND(Is3Week,E1630="3 wk ahead inc death"),AND(Is4Week,E1630="4 wk ahead inc death")),
OR(NOT(IsActiveModelsOnly),_xlfn.XLOOKUP(C1630,'Model Analyzer'!B$4:B$100,'Model Analyzer'!C$4:C$100))),EvalData!C1630,"NA")</f>
        <v>LSHTM</v>
      </c>
      <c r="C1630" s="17" t="s">
        <v>21</v>
      </c>
      <c r="D1630" s="36" t="d">
        <v>2020-09-28</v>
      </c>
      <c r="E1630" s="17" t="s">
        <v>36</v>
      </c>
      <c r="F1630" s="36" t="d">
        <v>2020-10-10</v>
      </c>
      <c r="G1630" s="30">
        <v>-775</v>
      </c>
      <c r="H1630" s="32">
        <v>-8.1000000000000003E-2</v>
      </c>
      <c r="I1630" s="28">
        <v>-7.8159999999999993E-2</v>
      </c>
      <c r="J1630" s="28">
        <v>-8.4790000000000004E-2</v>
      </c>
      <c r="K1630" s="29">
        <v>0.9</v>
      </c>
      <c r="L1630" s="30">
        <v>15</v>
      </c>
      <c r="M1630" s="29">
        <v>0.62161999999999995</v>
      </c>
      <c r="N1630" s="30">
        <v>47</v>
      </c>
      <c r="O1630" s="30">
        <v>8.3699999999999992</v>
      </c>
      <c r="P1630" s="30">
        <v>745.01</v>
      </c>
      <c r="Q1630" s="30">
        <v>41.43</v>
      </c>
      <c r="R1630" s="38">
        <v>0.22234999999999999</v>
      </c>
      <c r="S1630" s="32">
        <v>-0.12237000000000001</v>
      </c>
      <c r="T1630" s="29">
        <v>0.44355</v>
      </c>
      <c r="U1630" s="29">
        <v>-0.23108000000000001</v>
      </c>
      <c r="V1630" s="29">
        <v>0.44680999999999998</v>
      </c>
      <c r="W1630" s="29">
        <v>8.5110000000000005E-2</v>
      </c>
      <c r="X1630" s="30">
        <v>56.34</v>
      </c>
      <c r="Y1630" s="29">
        <v>0.28578999999999999</v>
      </c>
      <c r="Z1630" s="29">
        <v>0.31497000000000003</v>
      </c>
      <c r="AA1630" s="29">
        <v>0.435</v>
      </c>
      <c r="AB1630" s="30">
        <v>13</v>
      </c>
      <c r="AC1630" s="29">
        <v>0.66666999999999998</v>
      </c>
      <c r="AD1630" s="30">
        <v>47</v>
      </c>
      <c r="AE1630" s="29">
        <v>0.82979000000000003</v>
      </c>
      <c r="AF1630" s="33">
        <v>1.6339999999999999</v>
      </c>
      <c r="AG1630" s="33">
        <v>2.1240000000000001</v>
      </c>
      <c r="AH1630" s="33">
        <v>2.8450000000000002</v>
      </c>
      <c r="AI1630" s="33">
        <v>48.418999999999997</v>
      </c>
      <c r="AJ1630" s="33">
        <v>6.1059999999999999</v>
      </c>
      <c r="AK1630" s="34">
        <v>63.57</v>
      </c>
      <c r="AL1630" s="29">
        <v>0.17021</v>
      </c>
      <c r="AM1630" s="29">
        <v>0.19148999999999999</v>
      </c>
      <c r="AN1630" s="50">
        <v>19885</v>
      </c>
      <c r="AO1630" s="30">
        <v>124</v>
      </c>
      <c r="AP1630" s="29">
        <v>0.44236999999999999</v>
      </c>
      <c r="AQ1630" s="29">
        <v>0.92352999999999996</v>
      </c>
      <c r="AR1630" s="29">
        <v>0.45400000000000001</v>
      </c>
      <c r="AS1630" s="54">
        <v>11</v>
      </c>
      <c r="AT1630" s="29">
        <v>0.6875</v>
      </c>
      <c r="AU1630" s="29">
        <v>0.79956000000000005</v>
      </c>
      <c r="AV1630" s="54">
        <v>11</v>
      </c>
      <c r="AW1630" s="29">
        <v>0.6875</v>
      </c>
    </row>
    <row r="1631" spans="1:49" x14ac:dyDescent="0.2">
      <c r="A1631" s="17" t="str">
        <f t="shared" si="34"/>
        <v>MIT-CovAlliance</v>
      </c>
      <c r="B1631" s="17" t="str">
        <f>IF(AND(OR(NOT(IsForecastDateRestricted),AND(D1631&gt;=StartDate,D1631&lt;=EndDate)),OR(NOT(IsTargetDateRestricted),AND(F1631&gt;=FirstTargetDate,F1631&lt;=EndTargetDate)),
OR(AND(Is1Week,E1631="1 wk ahead inc death"),AND(Is2Week,E1631="2 wk ahead inc death"),AND(Is3Week,E1631="3 wk ahead inc death"),AND(Is4Week,E1631="4 wk ahead inc death")),
OR(NOT(IsActiveModelsOnly),_xlfn.XLOOKUP(C1631,'Model Analyzer'!B$4:B$100,'Model Analyzer'!C$4:C$100))),EvalData!C1631,"NA")</f>
        <v>MIT-CovAlliance</v>
      </c>
      <c r="C1631" s="17" t="s">
        <v>22</v>
      </c>
      <c r="D1631" s="36" t="d">
        <v>2020-09-28</v>
      </c>
      <c r="E1631" s="17" t="s">
        <v>36</v>
      </c>
      <c r="F1631" s="36" t="d">
        <v>2020-10-10</v>
      </c>
      <c r="G1631" s="30">
        <v>1303</v>
      </c>
      <c r="H1631" s="32">
        <v>0.123</v>
      </c>
      <c r="I1631" s="28">
        <v>0.13142000000000001</v>
      </c>
      <c r="J1631" s="28">
        <v>0.13142000000000001</v>
      </c>
      <c r="K1631" s="29">
        <v>0.75</v>
      </c>
      <c r="L1631" s="30">
        <v>25</v>
      </c>
      <c r="M1631" s="29">
        <v>0.35135</v>
      </c>
      <c r="N1631" s="30">
        <v>51</v>
      </c>
      <c r="O1631" s="30">
        <v>18.399999999999999</v>
      </c>
      <c r="P1631" s="30">
        <v>2280.11</v>
      </c>
      <c r="Q1631" s="30">
        <v>52.49</v>
      </c>
      <c r="R1631" s="38">
        <v>0.27917999999999998</v>
      </c>
      <c r="S1631" s="32">
        <v>0.14582000000000001</v>
      </c>
      <c r="T1631" s="29">
        <v>0.70942000000000005</v>
      </c>
      <c r="U1631" s="29">
        <v>0.48762</v>
      </c>
      <c r="V1631" s="29">
        <v>0.45097999999999999</v>
      </c>
      <c r="W1631" s="29">
        <v>0.17646999999999999</v>
      </c>
      <c r="X1631" s="30">
        <v>81.92</v>
      </c>
      <c r="Y1631" s="29">
        <v>0.68352000000000002</v>
      </c>
      <c r="Z1631" s="29">
        <v>0.41438000000000003</v>
      </c>
      <c r="AA1631" s="29">
        <v>0.219</v>
      </c>
      <c r="AB1631" s="30">
        <v>24</v>
      </c>
      <c r="AC1631" s="29">
        <v>0.36110999999999999</v>
      </c>
      <c r="AD1631" s="30">
        <v>51</v>
      </c>
      <c r="AE1631" s="29">
        <v>1</v>
      </c>
      <c r="AF1631" s="33">
        <v>10.962</v>
      </c>
      <c r="AG1631" s="33">
        <v>11.015000000000001</v>
      </c>
      <c r="AH1631" s="33">
        <v>11.183999999999999</v>
      </c>
      <c r="AI1631" s="33">
        <v>13.451000000000001</v>
      </c>
      <c r="AJ1631" s="33">
        <v>12.228999999999999</v>
      </c>
      <c r="AK1631" s="34">
        <v>24.381</v>
      </c>
      <c r="AL1631" s="29">
        <v>0</v>
      </c>
      <c r="AM1631" s="29">
        <v>1</v>
      </c>
      <c r="AN1631" s="50">
        <v>30830</v>
      </c>
      <c r="AO1631" s="30">
        <v>228.2</v>
      </c>
      <c r="AP1631" s="29">
        <v>0.14865</v>
      </c>
      <c r="AQ1631" s="29">
        <v>0.31034</v>
      </c>
      <c r="AR1631" s="29">
        <v>0</v>
      </c>
      <c r="AS1631" s="54">
        <v>31</v>
      </c>
      <c r="AT1631" s="29">
        <v>6.25E-2</v>
      </c>
      <c r="AU1631" s="29">
        <v>0.52437</v>
      </c>
      <c r="AV1631" s="54">
        <v>25</v>
      </c>
      <c r="AW1631" s="29">
        <v>0.25</v>
      </c>
    </row>
    <row r="1632" spans="1:49" x14ac:dyDescent="0.2">
      <c r="A1632" s="17" t="str">
        <f t="shared" si="34"/>
        <v>MIT-LCP</v>
      </c>
      <c r="B1632" s="17" t="str">
        <f>IF(AND(OR(NOT(IsForecastDateRestricted),AND(D1632&gt;=StartDate,D1632&lt;=EndDate)),OR(NOT(IsTargetDateRestricted),AND(F1632&gt;=FirstTargetDate,F1632&lt;=EndTargetDate)),
OR(AND(Is1Week,E1632="1 wk ahead inc death"),AND(Is2Week,E1632="2 wk ahead inc death"),AND(Is3Week,E1632="3 wk ahead inc death"),AND(Is4Week,E1632="4 wk ahead inc death")),
OR(NOT(IsActiveModelsOnly),_xlfn.XLOOKUP(C1632,'Model Analyzer'!B$4:B$100,'Model Analyzer'!C$4:C$100))),EvalData!C1632,"NA")</f>
        <v>MIT-LCP</v>
      </c>
      <c r="C1632" s="17" t="s">
        <v>55</v>
      </c>
      <c r="D1632" s="36" t="d">
        <v>2020-09-28</v>
      </c>
      <c r="E1632" s="17" t="s">
        <v>36</v>
      </c>
      <c r="F1632" s="36" t="d">
        <v>2020-10-10</v>
      </c>
      <c r="G1632" s="30">
        <v>-698</v>
      </c>
      <c r="H1632" s="32">
        <v>-7.2999999999999995E-2</v>
      </c>
      <c r="I1632" s="28">
        <v>-7.0400000000000004E-2</v>
      </c>
      <c r="J1632" s="28">
        <v>-7.5730000000000006E-2</v>
      </c>
      <c r="K1632" s="29">
        <v>0.9</v>
      </c>
      <c r="L1632" s="30">
        <v>14</v>
      </c>
      <c r="M1632" s="29">
        <v>0.64864999999999995</v>
      </c>
      <c r="N1632" s="30">
        <v>51</v>
      </c>
      <c r="O1632" s="30">
        <v>78.760000000000005</v>
      </c>
      <c r="P1632" s="30">
        <v>1422.03</v>
      </c>
      <c r="Q1632" s="30">
        <v>43.24</v>
      </c>
      <c r="R1632" s="38">
        <v>0.23679</v>
      </c>
      <c r="S1632" s="32">
        <v>-1.482E-2</v>
      </c>
      <c r="T1632" s="29">
        <v>0.84911000000000003</v>
      </c>
      <c r="U1632" s="29">
        <v>0.64158000000000004</v>
      </c>
      <c r="V1632" s="29">
        <v>0.37254999999999999</v>
      </c>
      <c r="W1632" s="29">
        <v>0.13725000000000001</v>
      </c>
      <c r="X1632" s="30">
        <v>64.569999999999993</v>
      </c>
      <c r="Y1632" s="29">
        <v>0.88273999999999997</v>
      </c>
      <c r="Z1632" s="29">
        <v>0.40919</v>
      </c>
      <c r="AA1632" s="29">
        <v>0.34399999999999997</v>
      </c>
      <c r="AB1632" s="30">
        <v>21</v>
      </c>
      <c r="AC1632" s="29">
        <v>0.44444</v>
      </c>
    </row>
    <row r="1633" spans="1:49" x14ac:dyDescent="0.2">
      <c r="A1633" s="17" t="str">
        <f t="shared" si="34"/>
        <v>MIT-ORC</v>
      </c>
      <c r="B1633" s="17" t="str">
        <f>IF(AND(OR(NOT(IsForecastDateRestricted),AND(D1633&gt;=StartDate,D1633&lt;=EndDate)),OR(NOT(IsTargetDateRestricted),AND(F1633&gt;=FirstTargetDate,F1633&lt;=EndTargetDate)),
OR(AND(Is1Week,E1633="1 wk ahead inc death"),AND(Is2Week,E1633="2 wk ahead inc death"),AND(Is3Week,E1633="3 wk ahead inc death"),AND(Is4Week,E1633="4 wk ahead inc death")),
OR(NOT(IsActiveModelsOnly),_xlfn.XLOOKUP(C1633,'Model Analyzer'!B$4:B$100,'Model Analyzer'!C$4:C$100))),EvalData!C1633,"NA")</f>
        <v>MIT-ORC</v>
      </c>
      <c r="C1633" s="17" t="s">
        <v>23</v>
      </c>
      <c r="D1633" s="36" t="d">
        <v>2020-09-28</v>
      </c>
      <c r="E1633" s="17" t="s">
        <v>36</v>
      </c>
      <c r="F1633" s="36" t="d">
        <v>2020-10-10</v>
      </c>
      <c r="G1633" s="26">
        <v>-1964</v>
      </c>
      <c r="H1633" s="27">
        <v>-0.221</v>
      </c>
      <c r="I1633" s="28">
        <v>-0.19808000000000001</v>
      </c>
      <c r="J1633" s="28">
        <v>-0.24701000000000001</v>
      </c>
      <c r="K1633" s="29">
        <v>0.75</v>
      </c>
      <c r="L1633" s="30">
        <v>33</v>
      </c>
      <c r="M1633" s="29">
        <v>0.13514000000000001</v>
      </c>
      <c r="N1633" s="30">
        <v>51</v>
      </c>
      <c r="O1633" s="26">
        <v>88.68</v>
      </c>
      <c r="P1633" s="26">
        <v>1391.13</v>
      </c>
      <c r="Q1633" s="26">
        <v>54.8</v>
      </c>
      <c r="R1633" s="31">
        <v>0.44505</v>
      </c>
      <c r="S1633" s="32">
        <v>-0.40547</v>
      </c>
      <c r="T1633" s="29">
        <v>2.6142300000000001</v>
      </c>
      <c r="U1633" s="29">
        <v>-2.4813299999999998</v>
      </c>
      <c r="V1633" s="29">
        <v>0.33333000000000002</v>
      </c>
      <c r="W1633" s="29">
        <v>0.35293999999999998</v>
      </c>
      <c r="X1633" s="30">
        <v>75.510000000000005</v>
      </c>
      <c r="Y1633" s="29">
        <v>0.43348999999999999</v>
      </c>
      <c r="Z1633" s="29">
        <v>0.63134000000000001</v>
      </c>
      <c r="AA1633" s="29">
        <v>0.11899999999999999</v>
      </c>
      <c r="AB1633" s="30">
        <v>32</v>
      </c>
      <c r="AC1633" s="29">
        <v>0.13889000000000001</v>
      </c>
      <c r="AD1633" s="30">
        <v>51</v>
      </c>
      <c r="AE1633" s="29">
        <v>0.82352999999999998</v>
      </c>
      <c r="AF1633" s="33">
        <v>2.5430000000000001</v>
      </c>
      <c r="AG1633" s="33">
        <v>3.7749999999999999</v>
      </c>
      <c r="AH1633" s="33">
        <v>10.836</v>
      </c>
      <c r="AI1633" s="33">
        <v>50.744999999999997</v>
      </c>
      <c r="AJ1633" s="33">
        <v>38</v>
      </c>
      <c r="AK1633" s="34">
        <v>72</v>
      </c>
      <c r="AL1633" s="29">
        <v>0.15686</v>
      </c>
      <c r="AM1633" s="29">
        <v>0.35293999999999998</v>
      </c>
      <c r="AN1633" s="50">
        <v>18683</v>
      </c>
      <c r="AO1633" s="30">
        <v>162.1</v>
      </c>
      <c r="AP1633" s="29">
        <v>0.24873999999999999</v>
      </c>
      <c r="AQ1633" s="29">
        <v>0.51927999999999996</v>
      </c>
      <c r="AR1633" s="29">
        <v>0.33</v>
      </c>
      <c r="AS1633" s="54">
        <v>19</v>
      </c>
      <c r="AT1633" s="29">
        <v>0.4375</v>
      </c>
      <c r="AU1633" s="29">
        <v>0.63578000000000001</v>
      </c>
      <c r="AV1633" s="54">
        <v>20</v>
      </c>
      <c r="AW1633" s="29">
        <v>0.40625</v>
      </c>
    </row>
    <row r="1634" spans="1:49" x14ac:dyDescent="0.2">
      <c r="A1634" s="17" t="str">
        <f t="shared" si="34"/>
        <v>MOBS</v>
      </c>
      <c r="B1634" s="17" t="str">
        <f>IF(AND(OR(NOT(IsForecastDateRestricted),AND(D1634&gt;=StartDate,D1634&lt;=EndDate)),OR(NOT(IsTargetDateRestricted),AND(F1634&gt;=FirstTargetDate,F1634&lt;=EndTargetDate)),
OR(AND(Is1Week,E1634="1 wk ahead inc death"),AND(Is2Week,E1634="2 wk ahead inc death"),AND(Is3Week,E1634="3 wk ahead inc death"),AND(Is4Week,E1634="4 wk ahead inc death")),
OR(NOT(IsActiveModelsOnly),_xlfn.XLOOKUP(C1634,'Model Analyzer'!B$4:B$100,'Model Analyzer'!C$4:C$100))),EvalData!C1634,"NA")</f>
        <v>MOBS</v>
      </c>
      <c r="C1634" s="17" t="s">
        <v>24</v>
      </c>
      <c r="D1634" s="36" t="d">
        <v>2020-09-28</v>
      </c>
      <c r="E1634" s="17" t="s">
        <v>36</v>
      </c>
      <c r="F1634" s="36" t="d">
        <v>2020-10-10</v>
      </c>
      <c r="G1634" s="30">
        <v>1862</v>
      </c>
      <c r="H1634" s="32">
        <v>0.17199999999999999</v>
      </c>
      <c r="I1634" s="28">
        <v>0.18779999999999999</v>
      </c>
      <c r="J1634" s="28">
        <v>0.18779999999999999</v>
      </c>
      <c r="K1634" s="29">
        <v>0.75</v>
      </c>
      <c r="L1634" s="30">
        <v>29</v>
      </c>
      <c r="M1634" s="29">
        <v>0.24324000000000001</v>
      </c>
      <c r="N1634" s="30">
        <v>50</v>
      </c>
      <c r="O1634" s="30">
        <v>12.86</v>
      </c>
      <c r="P1634" s="30">
        <v>2167.83</v>
      </c>
      <c r="Q1634" s="30">
        <v>73.180000000000007</v>
      </c>
      <c r="R1634" s="38">
        <v>0.30503000000000002</v>
      </c>
      <c r="S1634" s="32">
        <v>0.13789999999999999</v>
      </c>
      <c r="T1634" s="29">
        <v>0.57955999999999996</v>
      </c>
      <c r="U1634" s="29">
        <v>-2.32E-3</v>
      </c>
      <c r="V1634" s="29">
        <v>0.28000000000000003</v>
      </c>
      <c r="W1634" s="29">
        <v>0.16</v>
      </c>
      <c r="X1634" s="30">
        <v>137.05000000000001</v>
      </c>
      <c r="Y1634" s="29">
        <v>0.42442000000000002</v>
      </c>
      <c r="Z1634" s="29">
        <v>0.39073000000000002</v>
      </c>
      <c r="AA1634" s="29">
        <v>0.17100000000000001</v>
      </c>
      <c r="AB1634" s="30">
        <v>27</v>
      </c>
      <c r="AC1634" s="29">
        <v>0.27778000000000003</v>
      </c>
      <c r="AD1634" s="30">
        <v>50</v>
      </c>
      <c r="AE1634" s="29">
        <v>1</v>
      </c>
      <c r="AF1634" s="33">
        <v>3.706</v>
      </c>
      <c r="AG1634" s="33">
        <v>5.3920000000000003</v>
      </c>
      <c r="AH1634" s="33">
        <v>9.8819999999999997</v>
      </c>
      <c r="AI1634" s="33">
        <v>127.48</v>
      </c>
      <c r="AJ1634" s="33">
        <v>55.194000000000003</v>
      </c>
      <c r="AK1634" s="34">
        <v>196</v>
      </c>
      <c r="AL1634" s="29">
        <v>0.3</v>
      </c>
      <c r="AM1634" s="29">
        <v>0.5</v>
      </c>
      <c r="AN1634" s="50">
        <v>22681</v>
      </c>
      <c r="AO1634" s="30">
        <v>163.4</v>
      </c>
      <c r="AP1634" s="29">
        <v>0.1953</v>
      </c>
      <c r="AQ1634" s="29">
        <v>0.40772000000000003</v>
      </c>
      <c r="AR1634" s="29">
        <v>0.20599999999999999</v>
      </c>
      <c r="AS1634" s="54">
        <v>27</v>
      </c>
      <c r="AT1634" s="29">
        <v>0.1875</v>
      </c>
      <c r="AU1634" s="29">
        <v>0.63648000000000005</v>
      </c>
      <c r="AV1634" s="54">
        <v>19</v>
      </c>
      <c r="AW1634" s="29">
        <v>0.4375</v>
      </c>
    </row>
    <row r="1635" spans="1:49" x14ac:dyDescent="0.2">
      <c r="A1635" s="17" t="str">
        <f t="shared" si="34"/>
        <v>NotreDame-Mobility</v>
      </c>
      <c r="B1635" s="17" t="str">
        <f>IF(AND(OR(NOT(IsForecastDateRestricted),AND(D1635&gt;=StartDate,D1635&lt;=EndDate)),OR(NOT(IsTargetDateRestricted),AND(F1635&gt;=FirstTargetDate,F1635&lt;=EndTargetDate)),
OR(AND(Is1Week,E1635="1 wk ahead inc death"),AND(Is2Week,E1635="2 wk ahead inc death"),AND(Is3Week,E1635="3 wk ahead inc death"),AND(Is4Week,E1635="4 wk ahead inc death")),
OR(NOT(IsActiveModelsOnly),_xlfn.XLOOKUP(C1635,'Model Analyzer'!B$4:B$100,'Model Analyzer'!C$4:C$100))),EvalData!C1635,"NA")</f>
        <v>NotreDame-Mobility</v>
      </c>
      <c r="C1635" s="17" t="s">
        <v>25</v>
      </c>
      <c r="D1635" s="36" t="d">
        <v>2020-09-28</v>
      </c>
      <c r="E1635" s="17" t="s">
        <v>36</v>
      </c>
      <c r="F1635" s="36" t="d">
        <v>2020-10-10</v>
      </c>
      <c r="G1635" s="30">
        <v>-1744</v>
      </c>
      <c r="H1635" s="32">
        <v>-0.193</v>
      </c>
      <c r="I1635" s="28">
        <v>-0.1759</v>
      </c>
      <c r="J1635" s="28">
        <v>-0.21343999999999999</v>
      </c>
      <c r="K1635" s="29">
        <v>0.75</v>
      </c>
      <c r="L1635" s="30">
        <v>30</v>
      </c>
      <c r="M1635" s="29">
        <v>0.21622</v>
      </c>
      <c r="N1635" s="30">
        <v>51</v>
      </c>
      <c r="O1635" s="30">
        <v>23.72</v>
      </c>
      <c r="P1635" s="30">
        <v>1539.11</v>
      </c>
      <c r="Q1635" s="30">
        <v>58.41</v>
      </c>
      <c r="R1635" s="38">
        <v>0.33069999999999999</v>
      </c>
      <c r="S1635" s="32">
        <v>-0.30769999999999997</v>
      </c>
      <c r="T1635" s="29">
        <v>0.96826999999999996</v>
      </c>
      <c r="U1635" s="29">
        <v>-0.64698999999999995</v>
      </c>
      <c r="V1635" s="29">
        <v>0.29411999999999999</v>
      </c>
      <c r="W1635" s="29">
        <v>0.13725000000000001</v>
      </c>
      <c r="X1635" s="30">
        <v>92.31</v>
      </c>
      <c r="Y1635" s="29">
        <v>0.42276999999999998</v>
      </c>
      <c r="Z1635" s="29">
        <v>0.44396999999999998</v>
      </c>
      <c r="AA1635" s="29">
        <v>0.16700000000000001</v>
      </c>
      <c r="AB1635" s="30">
        <v>28</v>
      </c>
      <c r="AC1635" s="29">
        <v>0.25</v>
      </c>
      <c r="AD1635" s="30">
        <v>51</v>
      </c>
      <c r="AE1635" s="29">
        <v>0.47059000000000001</v>
      </c>
      <c r="AF1635" s="33">
        <v>1.3120000000000001</v>
      </c>
      <c r="AG1635" s="33">
        <v>1.4730000000000001</v>
      </c>
      <c r="AH1635" s="33">
        <v>1.772</v>
      </c>
      <c r="AI1635" s="33">
        <v>4.0170000000000003</v>
      </c>
      <c r="AJ1635" s="33">
        <v>2.4649999999999999</v>
      </c>
      <c r="AK1635" s="34">
        <v>12</v>
      </c>
      <c r="AL1635" s="29">
        <v>1.9609999999999999E-2</v>
      </c>
      <c r="AM1635" s="29">
        <v>9.8040000000000002E-2</v>
      </c>
      <c r="AN1635" s="50">
        <v>73067</v>
      </c>
      <c r="AO1635" s="30">
        <v>387.2</v>
      </c>
      <c r="AP1635" s="29">
        <v>0.64407999999999999</v>
      </c>
      <c r="AQ1635" s="29">
        <v>1</v>
      </c>
      <c r="AR1635" s="29">
        <v>0.372</v>
      </c>
      <c r="AS1635" s="54">
        <v>17</v>
      </c>
      <c r="AT1635" s="29">
        <v>0.5</v>
      </c>
      <c r="AU1635" s="29">
        <v>0.49536000000000002</v>
      </c>
      <c r="AV1635" s="54">
        <v>26</v>
      </c>
      <c r="AW1635" s="29">
        <v>0.21875</v>
      </c>
    </row>
    <row r="1636" spans="1:49" x14ac:dyDescent="0.2">
      <c r="A1636" s="17" t="str">
        <f t="shared" si="34"/>
        <v>Oliver Wyman</v>
      </c>
      <c r="B1636" s="17" t="str">
        <f>IF(AND(OR(NOT(IsForecastDateRestricted),AND(D1636&gt;=StartDate,D1636&lt;=EndDate)),OR(NOT(IsTargetDateRestricted),AND(F1636&gt;=FirstTargetDate,F1636&lt;=EndTargetDate)),
OR(AND(Is1Week,E1636="1 wk ahead inc death"),AND(Is2Week,E1636="2 wk ahead inc death"),AND(Is3Week,E1636="3 wk ahead inc death"),AND(Is4Week,E1636="4 wk ahead inc death")),
OR(NOT(IsActiveModelsOnly),_xlfn.XLOOKUP(C1636,'Model Analyzer'!B$4:B$100,'Model Analyzer'!C$4:C$100))),EvalData!C1636,"NA")</f>
        <v>Oliver Wyman</v>
      </c>
      <c r="C1636" s="17" t="s">
        <v>26</v>
      </c>
      <c r="D1636" s="36" t="d">
        <v>2020-09-28</v>
      </c>
      <c r="E1636" s="17" t="s">
        <v>36</v>
      </c>
      <c r="F1636" s="36" t="d">
        <v>2020-10-10</v>
      </c>
      <c r="G1636" s="30">
        <v>1181</v>
      </c>
      <c r="H1636" s="32">
        <v>0.113</v>
      </c>
      <c r="I1636" s="28">
        <v>0.11910999999999999</v>
      </c>
      <c r="J1636" s="28">
        <v>0.11910999999999999</v>
      </c>
      <c r="K1636" s="29">
        <v>0.75</v>
      </c>
      <c r="L1636" s="30">
        <v>23</v>
      </c>
      <c r="M1636" s="29">
        <v>0.40540999999999999</v>
      </c>
      <c r="N1636" s="30">
        <v>51</v>
      </c>
      <c r="O1636" s="30">
        <v>10.85</v>
      </c>
      <c r="P1636" s="30">
        <v>1006.1</v>
      </c>
      <c r="Q1636" s="30">
        <v>49.29</v>
      </c>
      <c r="R1636" s="38">
        <v>0.22625000000000001</v>
      </c>
      <c r="S1636" s="32">
        <v>4.1669999999999999E-2</v>
      </c>
      <c r="T1636" s="29">
        <v>0.50036999999999998</v>
      </c>
      <c r="U1636" s="29">
        <v>-0.10627</v>
      </c>
      <c r="V1636" s="29">
        <v>0.45097999999999999</v>
      </c>
      <c r="W1636" s="29">
        <v>7.843E-2</v>
      </c>
      <c r="X1636" s="30">
        <v>88.83</v>
      </c>
      <c r="Y1636" s="29">
        <v>0.32001000000000002</v>
      </c>
      <c r="Z1636" s="29">
        <v>0.30947999999999998</v>
      </c>
      <c r="AA1636" s="29">
        <v>0.51200000000000001</v>
      </c>
      <c r="AB1636" s="30">
        <v>9</v>
      </c>
      <c r="AC1636" s="29">
        <v>0.77778000000000003</v>
      </c>
      <c r="AD1636" s="30">
        <v>51</v>
      </c>
      <c r="AE1636" s="29">
        <v>0.90195999999999998</v>
      </c>
      <c r="AF1636" s="33">
        <v>2.0129999999999999</v>
      </c>
      <c r="AG1636" s="33">
        <v>2.4740000000000002</v>
      </c>
      <c r="AH1636" s="33">
        <v>3.6</v>
      </c>
      <c r="AI1636" s="33">
        <v>19.907</v>
      </c>
      <c r="AJ1636" s="33">
        <v>7.2080000000000002</v>
      </c>
      <c r="AK1636" s="34">
        <v>28</v>
      </c>
      <c r="AL1636" s="29">
        <v>0.17646999999999999</v>
      </c>
      <c r="AM1636" s="29">
        <v>0.17646999999999999</v>
      </c>
      <c r="AN1636" s="50">
        <v>18434</v>
      </c>
      <c r="AO1636" s="30">
        <v>100</v>
      </c>
      <c r="AP1636" s="29">
        <v>0.41031000000000001</v>
      </c>
      <c r="AQ1636" s="29">
        <v>0.85658999999999996</v>
      </c>
      <c r="AR1636" s="29">
        <v>0.57799999999999996</v>
      </c>
      <c r="AS1636" s="54">
        <v>7</v>
      </c>
      <c r="AT1636" s="29">
        <v>0.8125</v>
      </c>
      <c r="AU1636" s="29">
        <v>0.92886999999999997</v>
      </c>
      <c r="AV1636" s="54">
        <v>5</v>
      </c>
      <c r="AW1636" s="29">
        <v>0.875</v>
      </c>
    </row>
    <row r="1637" spans="1:49" x14ac:dyDescent="0.2">
      <c r="A1637" s="17" t="str">
        <f t="shared" si="34"/>
        <v>PSI</v>
      </c>
      <c r="B1637" s="17" t="str">
        <f>IF(AND(OR(NOT(IsForecastDateRestricted),AND(D1637&gt;=StartDate,D1637&lt;=EndDate)),OR(NOT(IsTargetDateRestricted),AND(F1637&gt;=FirstTargetDate,F1637&lt;=EndTargetDate)),
OR(AND(Is1Week,E1637="1 wk ahead inc death"),AND(Is2Week,E1637="2 wk ahead inc death"),AND(Is3Week,E1637="3 wk ahead inc death"),AND(Is4Week,E1637="4 wk ahead inc death")),
OR(NOT(IsActiveModelsOnly),_xlfn.XLOOKUP(C1637,'Model Analyzer'!B$4:B$100,'Model Analyzer'!C$4:C$100))),EvalData!C1637,"NA")</f>
        <v>PSI</v>
      </c>
      <c r="C1637" s="17" t="s">
        <v>27</v>
      </c>
      <c r="D1637" s="36" t="d">
        <v>2020-09-28</v>
      </c>
      <c r="E1637" s="17" t="s">
        <v>36</v>
      </c>
      <c r="F1637" s="36" t="d">
        <v>2020-10-10</v>
      </c>
      <c r="G1637" s="30">
        <v>-991</v>
      </c>
      <c r="H1637" s="32">
        <v>-0.105</v>
      </c>
      <c r="I1637" s="28">
        <v>-9.9949999999999997E-2</v>
      </c>
      <c r="J1637" s="28">
        <v>-0.11105</v>
      </c>
      <c r="K1637" s="29">
        <v>0.75</v>
      </c>
      <c r="L1637" s="30">
        <v>21</v>
      </c>
      <c r="M1637" s="29">
        <v>0.45945999999999998</v>
      </c>
      <c r="N1637" s="30">
        <v>51</v>
      </c>
      <c r="O1637" s="30">
        <v>41.19</v>
      </c>
      <c r="P1637" s="30">
        <v>1120.17</v>
      </c>
      <c r="Q1637" s="30">
        <v>51.24</v>
      </c>
      <c r="R1637" s="38">
        <v>0.32124999999999998</v>
      </c>
      <c r="S1637" s="32">
        <v>-0.15082000000000001</v>
      </c>
      <c r="T1637" s="29">
        <v>1.7248300000000001</v>
      </c>
      <c r="U1637" s="29">
        <v>-1.4660299999999999</v>
      </c>
      <c r="V1637" s="29">
        <v>0.37254999999999999</v>
      </c>
      <c r="W1637" s="29">
        <v>0.19608</v>
      </c>
      <c r="X1637" s="30">
        <v>75.290000000000006</v>
      </c>
      <c r="Y1637" s="29">
        <v>0.37358999999999998</v>
      </c>
      <c r="Z1637" s="29">
        <v>0.46983000000000003</v>
      </c>
      <c r="AA1637" s="29">
        <v>0.14199999999999999</v>
      </c>
      <c r="AB1637" s="30">
        <v>30</v>
      </c>
      <c r="AC1637" s="29">
        <v>0.19444</v>
      </c>
      <c r="AD1637" s="30">
        <v>51</v>
      </c>
      <c r="AE1637" s="29">
        <v>0.50980000000000003</v>
      </c>
      <c r="AF1637" s="33">
        <v>1.349</v>
      </c>
      <c r="AG1637" s="33">
        <v>1.4690000000000001</v>
      </c>
      <c r="AH1637" s="33">
        <v>1.9179999999999999</v>
      </c>
      <c r="AI1637" s="33">
        <v>5.3929999999999998</v>
      </c>
      <c r="AJ1637" s="33">
        <v>3.7189999999999999</v>
      </c>
      <c r="AK1637" s="34">
        <v>16</v>
      </c>
      <c r="AL1637" s="29">
        <v>0</v>
      </c>
      <c r="AM1637" s="29">
        <v>7.843E-2</v>
      </c>
      <c r="AN1637" s="50">
        <v>54647</v>
      </c>
      <c r="AO1637" s="30">
        <v>373.3</v>
      </c>
      <c r="AP1637" s="29">
        <v>0.59260000000000002</v>
      </c>
      <c r="AQ1637" s="29">
        <v>1</v>
      </c>
      <c r="AR1637" s="29">
        <v>0.45400000000000001</v>
      </c>
      <c r="AS1637" s="54">
        <v>11</v>
      </c>
      <c r="AT1637" s="29">
        <v>0.6875</v>
      </c>
      <c r="AU1637" s="29">
        <v>0.53664000000000001</v>
      </c>
      <c r="AV1637" s="54">
        <v>23</v>
      </c>
      <c r="AW1637" s="29">
        <v>0.3125</v>
      </c>
    </row>
    <row r="1638" spans="1:49" x14ac:dyDescent="0.2">
      <c r="A1638" s="17" t="str">
        <f t="shared" si="34"/>
        <v>QJHong</v>
      </c>
      <c r="B1638" s="17" t="str">
        <f>IF(AND(OR(NOT(IsForecastDateRestricted),AND(D1638&gt;=StartDate,D1638&lt;=EndDate)),OR(NOT(IsTargetDateRestricted),AND(F1638&gt;=FirstTargetDate,F1638&lt;=EndTargetDate)),
OR(AND(Is1Week,E1638="1 wk ahead inc death"),AND(Is2Week,E1638="2 wk ahead inc death"),AND(Is3Week,E1638="3 wk ahead inc death"),AND(Is4Week,E1638="4 wk ahead inc death")),
OR(NOT(IsActiveModelsOnly),_xlfn.XLOOKUP(C1638,'Model Analyzer'!B$4:B$100,'Model Analyzer'!C$4:C$100))),EvalData!C1638,"NA")</f>
        <v>QJHong</v>
      </c>
      <c r="C1638" s="17" t="s">
        <v>28</v>
      </c>
      <c r="D1638" s="36" t="d">
        <v>2020-09-28</v>
      </c>
      <c r="E1638" s="17" t="s">
        <v>36</v>
      </c>
      <c r="F1638" s="36" t="d">
        <v>2020-10-10</v>
      </c>
      <c r="G1638" s="30">
        <v>-16</v>
      </c>
      <c r="H1638" s="32">
        <v>-2E-3</v>
      </c>
      <c r="I1638" s="28">
        <v>-1.6100000000000001E-3</v>
      </c>
      <c r="J1638" s="28">
        <v>-1.6199999999999999E-3</v>
      </c>
      <c r="K1638" s="29">
        <v>1</v>
      </c>
      <c r="L1638" s="30">
        <v>1</v>
      </c>
      <c r="M1638" s="29">
        <v>1</v>
      </c>
      <c r="O1638" s="30"/>
      <c r="P1638" s="30"/>
      <c r="Q1638" s="30"/>
      <c r="R1638" s="38"/>
    </row>
    <row r="1639" spans="1:49" x14ac:dyDescent="0.2">
      <c r="A1639" s="17" t="str">
        <f t="shared" si="34"/>
        <v>RPI-UW</v>
      </c>
      <c r="B1639" s="17" t="str">
        <f>IF(AND(OR(NOT(IsForecastDateRestricted),AND(D1639&gt;=StartDate,D1639&lt;=EndDate)),OR(NOT(IsTargetDateRestricted),AND(F1639&gt;=FirstTargetDate,F1639&lt;=EndTargetDate)),
OR(AND(Is1Week,E1639="1 wk ahead inc death"),AND(Is2Week,E1639="2 wk ahead inc death"),AND(Is3Week,E1639="3 wk ahead inc death"),AND(Is4Week,E1639="4 wk ahead inc death")),
OR(NOT(IsActiveModelsOnly),_xlfn.XLOOKUP(C1639,'Model Analyzer'!B$4:B$100,'Model Analyzer'!C$4:C$100))),EvalData!C1639,"NA")</f>
        <v>RPI-UW</v>
      </c>
      <c r="C1639" s="17" t="s">
        <v>49</v>
      </c>
      <c r="D1639" s="36" t="d">
        <v>2020-09-28</v>
      </c>
      <c r="E1639" s="17" t="s">
        <v>36</v>
      </c>
      <c r="F1639" s="36" t="d">
        <v>2020-10-10</v>
      </c>
      <c r="G1639" s="30">
        <v>577</v>
      </c>
      <c r="H1639" s="32">
        <v>5.7000000000000002E-2</v>
      </c>
      <c r="I1639" s="28">
        <v>5.8189999999999999E-2</v>
      </c>
      <c r="J1639" s="28">
        <v>5.8189999999999999E-2</v>
      </c>
      <c r="K1639" s="29">
        <v>0.9</v>
      </c>
      <c r="L1639" s="30">
        <v>12</v>
      </c>
      <c r="M1639" s="29">
        <v>0.70269999999999999</v>
      </c>
      <c r="N1639" s="30">
        <v>30</v>
      </c>
      <c r="O1639" s="30">
        <v>7.45</v>
      </c>
      <c r="P1639" s="30">
        <v>1386.57</v>
      </c>
      <c r="Q1639" s="30">
        <v>95.4</v>
      </c>
      <c r="R1639" s="38">
        <v>0.24048</v>
      </c>
      <c r="S1639" s="32">
        <v>-9.8809999999999995E-2</v>
      </c>
      <c r="T1639" s="29">
        <v>0.54881000000000002</v>
      </c>
      <c r="U1639" s="29">
        <v>-0.19936999999999999</v>
      </c>
      <c r="V1639" s="29">
        <v>0.43332999999999999</v>
      </c>
      <c r="W1639" s="29">
        <v>0.13333</v>
      </c>
      <c r="X1639" s="30">
        <v>145.49</v>
      </c>
      <c r="Y1639" s="29">
        <v>0.34839999999999999</v>
      </c>
      <c r="Z1639" s="29">
        <v>0.36038999999999999</v>
      </c>
      <c r="AA1639" s="29">
        <v>0.20599999999999999</v>
      </c>
      <c r="AB1639" s="30">
        <v>25</v>
      </c>
      <c r="AC1639" s="29">
        <v>0.33333000000000002</v>
      </c>
      <c r="AD1639" s="30">
        <v>30</v>
      </c>
      <c r="AE1639" s="29">
        <v>0.76666999999999996</v>
      </c>
      <c r="AF1639" s="33">
        <v>2.6120000000000001</v>
      </c>
      <c r="AG1639" s="33">
        <v>3.1019999999999999</v>
      </c>
      <c r="AH1639" s="33">
        <v>3.48</v>
      </c>
      <c r="AI1639" s="33">
        <v>94.248000000000005</v>
      </c>
      <c r="AJ1639" s="33">
        <v>7.9749999999999996</v>
      </c>
      <c r="AK1639" s="34">
        <v>113.2</v>
      </c>
      <c r="AL1639" s="29">
        <v>6.6669999999999993E-2</v>
      </c>
      <c r="AM1639" s="29">
        <v>0.2</v>
      </c>
      <c r="AN1639" s="50">
        <v>26973</v>
      </c>
      <c r="AO1639" s="30">
        <v>106.4</v>
      </c>
      <c r="AP1639" s="29">
        <v>0.36342000000000002</v>
      </c>
      <c r="AQ1639" s="29">
        <v>0.75870000000000004</v>
      </c>
      <c r="AR1639" s="29">
        <v>0.31</v>
      </c>
      <c r="AS1639" s="54">
        <v>20</v>
      </c>
      <c r="AT1639" s="29">
        <v>0.40625</v>
      </c>
      <c r="AU1639" s="29">
        <v>0.44046999999999997</v>
      </c>
      <c r="AV1639" s="54">
        <v>27</v>
      </c>
      <c r="AW1639" s="29">
        <v>0.1875</v>
      </c>
    </row>
    <row r="1640" spans="1:49" x14ac:dyDescent="0.2">
      <c r="A1640" s="17" t="str">
        <f t="shared" si="34"/>
        <v>TTU</v>
      </c>
      <c r="B1640" s="17" t="str">
        <f>IF(AND(OR(NOT(IsForecastDateRestricted),AND(D1640&gt;=StartDate,D1640&lt;=EndDate)),OR(NOT(IsTargetDateRestricted),AND(F1640&gt;=FirstTargetDate,F1640&lt;=EndTargetDate)),
OR(AND(Is1Week,E1640="1 wk ahead inc death"),AND(Is2Week,E1640="2 wk ahead inc death"),AND(Is3Week,E1640="3 wk ahead inc death"),AND(Is4Week,E1640="4 wk ahead inc death")),
OR(NOT(IsActiveModelsOnly),_xlfn.XLOOKUP(C1640,'Model Analyzer'!B$4:B$100,'Model Analyzer'!C$4:C$100))),EvalData!C1640,"NA")</f>
        <v>TTU</v>
      </c>
      <c r="C1640" s="17" t="s">
        <v>56</v>
      </c>
      <c r="D1640" s="36" t="d">
        <v>2020-09-28</v>
      </c>
      <c r="E1640" s="17" t="s">
        <v>36</v>
      </c>
      <c r="F1640" s="36" t="d">
        <v>2020-10-10</v>
      </c>
      <c r="G1640" s="30">
        <v>9504</v>
      </c>
      <c r="H1640" s="32">
        <v>0.67200000000000004</v>
      </c>
      <c r="I1640" s="28">
        <v>0.95855000000000001</v>
      </c>
      <c r="J1640" s="28">
        <v>0.95855000000000001</v>
      </c>
      <c r="K1640" s="29">
        <v>0</v>
      </c>
      <c r="L1640" s="30">
        <v>38</v>
      </c>
      <c r="M1640" s="29">
        <v>0</v>
      </c>
      <c r="N1640" s="30">
        <v>51</v>
      </c>
      <c r="O1640" s="30">
        <v>33.369999999999997</v>
      </c>
      <c r="P1640" s="30">
        <v>21900.23</v>
      </c>
      <c r="Q1640" s="30">
        <v>206.45</v>
      </c>
      <c r="R1640" s="38">
        <v>0.48275000000000001</v>
      </c>
      <c r="S1640" s="32">
        <v>0.46489000000000003</v>
      </c>
      <c r="T1640" s="29">
        <v>1.2083299999999999</v>
      </c>
      <c r="U1640" s="29">
        <v>0.54930999999999996</v>
      </c>
      <c r="V1640" s="29">
        <v>0.23529</v>
      </c>
      <c r="W1640" s="29">
        <v>0.37254999999999999</v>
      </c>
      <c r="X1640" s="30">
        <v>526.72</v>
      </c>
      <c r="Y1640" s="29">
        <v>0.96799999999999997</v>
      </c>
      <c r="Z1640" s="29">
        <v>0.59372000000000003</v>
      </c>
      <c r="AA1640" s="29">
        <v>0.03</v>
      </c>
      <c r="AB1640" s="30">
        <v>36</v>
      </c>
      <c r="AC1640" s="29">
        <v>2.7779999999999999E-2</v>
      </c>
    </row>
    <row r="1641" spans="1:49" x14ac:dyDescent="0.2">
      <c r="A1641" s="17" t="str">
        <f t="shared" si="34"/>
        <v>UA</v>
      </c>
      <c r="B1641" s="17" t="str">
        <f>IF(AND(OR(NOT(IsForecastDateRestricted),AND(D1641&gt;=StartDate,D1641&lt;=EndDate)),OR(NOT(IsTargetDateRestricted),AND(F1641&gt;=FirstTargetDate,F1641&lt;=EndTargetDate)),
OR(AND(Is1Week,E1641="1 wk ahead inc death"),AND(Is2Week,E1641="2 wk ahead inc death"),AND(Is3Week,E1641="3 wk ahead inc death"),AND(Is4Week,E1641="4 wk ahead inc death")),
OR(NOT(IsActiveModelsOnly),_xlfn.XLOOKUP(C1641,'Model Analyzer'!B$4:B$100,'Model Analyzer'!C$4:C$100))),EvalData!C1641,"NA")</f>
        <v>UA</v>
      </c>
      <c r="C1641" s="17" t="s">
        <v>29</v>
      </c>
      <c r="D1641" s="36" t="d">
        <v>2020-09-28</v>
      </c>
      <c r="E1641" s="17" t="s">
        <v>36</v>
      </c>
      <c r="F1641" s="36" t="d">
        <v>2020-10-10</v>
      </c>
      <c r="G1641" s="30">
        <v>1046</v>
      </c>
      <c r="H1641" s="32">
        <v>0.1</v>
      </c>
      <c r="I1641" s="28">
        <v>0.1055</v>
      </c>
      <c r="J1641" s="28">
        <v>0.1055</v>
      </c>
      <c r="K1641" s="29">
        <v>0.75</v>
      </c>
      <c r="L1641" s="30">
        <v>19</v>
      </c>
      <c r="M1641" s="29">
        <v>0.51351000000000002</v>
      </c>
      <c r="N1641" s="30">
        <v>51</v>
      </c>
      <c r="O1641" s="30">
        <v>10.94</v>
      </c>
      <c r="P1641" s="30">
        <v>1351.94</v>
      </c>
      <c r="Q1641" s="30">
        <v>51.06</v>
      </c>
      <c r="R1641" s="38">
        <v>0.24704000000000001</v>
      </c>
      <c r="S1641" s="32">
        <v>7.4410000000000004E-2</v>
      </c>
      <c r="T1641" s="29">
        <v>0.49146000000000001</v>
      </c>
      <c r="U1641" s="29">
        <v>0.17841000000000001</v>
      </c>
      <c r="V1641" s="29">
        <v>0.45097999999999999</v>
      </c>
      <c r="W1641" s="29">
        <v>0.11765</v>
      </c>
      <c r="X1641" s="30">
        <v>90.76</v>
      </c>
      <c r="Y1641" s="29">
        <v>0.42963000000000001</v>
      </c>
      <c r="Z1641" s="29">
        <v>0.32367000000000001</v>
      </c>
      <c r="AA1641" s="29">
        <v>0.42699999999999999</v>
      </c>
      <c r="AB1641" s="30">
        <v>14</v>
      </c>
      <c r="AC1641" s="29">
        <v>0.63888999999999996</v>
      </c>
      <c r="AD1641" s="30">
        <v>51</v>
      </c>
      <c r="AE1641" s="29">
        <v>0.86275000000000002</v>
      </c>
      <c r="AF1641" s="33">
        <v>2.37</v>
      </c>
      <c r="AG1641" s="33">
        <v>2.653</v>
      </c>
      <c r="AH1641" s="33">
        <v>3.077</v>
      </c>
      <c r="AI1641" s="33">
        <v>4.05</v>
      </c>
      <c r="AJ1641" s="33">
        <v>3.871</v>
      </c>
      <c r="AK1641" s="34">
        <v>5.2859999999999996</v>
      </c>
      <c r="AL1641" s="29">
        <v>0.11765</v>
      </c>
      <c r="AM1641" s="29">
        <v>3.9219999999999998E-2</v>
      </c>
      <c r="AN1641" s="50">
        <v>17689</v>
      </c>
      <c r="AO1641" s="30">
        <v>224.5</v>
      </c>
      <c r="AP1641" s="29">
        <v>0.47282999999999997</v>
      </c>
      <c r="AQ1641" s="29">
        <v>0.98712999999999995</v>
      </c>
      <c r="AR1641" s="29">
        <v>0.74299999999999999</v>
      </c>
      <c r="AS1641" s="54">
        <v>3</v>
      </c>
      <c r="AT1641" s="29">
        <v>0.9375</v>
      </c>
      <c r="AU1641" s="29">
        <v>0.90798999999999996</v>
      </c>
      <c r="AV1641" s="54">
        <v>7</v>
      </c>
      <c r="AW1641" s="29">
        <v>0.8125</v>
      </c>
    </row>
    <row r="1642" spans="1:49" x14ac:dyDescent="0.2">
      <c r="A1642" s="17" t="str">
        <f t="shared" si="34"/>
        <v>UCLA</v>
      </c>
      <c r="B1642" s="17" t="str">
        <f>IF(AND(OR(NOT(IsForecastDateRestricted),AND(D1642&gt;=StartDate,D1642&lt;=EndDate)),OR(NOT(IsTargetDateRestricted),AND(F1642&gt;=FirstTargetDate,F1642&lt;=EndTargetDate)),
OR(AND(Is1Week,E1642="1 wk ahead inc death"),AND(Is2Week,E1642="2 wk ahead inc death"),AND(Is3Week,E1642="3 wk ahead inc death"),AND(Is4Week,E1642="4 wk ahead inc death")),
OR(NOT(IsActiveModelsOnly),_xlfn.XLOOKUP(C1642,'Model Analyzer'!B$4:B$100,'Model Analyzer'!C$4:C$100))),EvalData!C1642,"NA")</f>
        <v>UCLA</v>
      </c>
      <c r="C1642" s="17" t="s">
        <v>30</v>
      </c>
      <c r="D1642" s="36" t="d">
        <v>2020-09-28</v>
      </c>
      <c r="E1642" s="17" t="s">
        <v>36</v>
      </c>
      <c r="F1642" s="36" t="d">
        <v>2020-10-10</v>
      </c>
      <c r="G1642" s="30">
        <v>-445</v>
      </c>
      <c r="H1642" s="32">
        <v>-4.5999999999999999E-2</v>
      </c>
      <c r="I1642" s="28">
        <v>-4.4880000000000003E-2</v>
      </c>
      <c r="J1642" s="28">
        <v>-4.6989999999999997E-2</v>
      </c>
      <c r="K1642" s="29">
        <v>1</v>
      </c>
      <c r="L1642" s="30">
        <v>8</v>
      </c>
      <c r="M1642" s="29">
        <v>0.81081000000000003</v>
      </c>
      <c r="N1642" s="30">
        <v>51</v>
      </c>
      <c r="O1642" s="30">
        <v>11.91</v>
      </c>
      <c r="P1642" s="30">
        <v>761.82</v>
      </c>
      <c r="Q1642" s="30">
        <v>38.96</v>
      </c>
      <c r="R1642" s="38">
        <v>0.24915999999999999</v>
      </c>
      <c r="S1642" s="32">
        <v>-0.15082000000000001</v>
      </c>
      <c r="T1642" s="29">
        <v>0.51705999999999996</v>
      </c>
      <c r="U1642" s="29">
        <v>-0.33762999999999999</v>
      </c>
      <c r="V1642" s="29">
        <v>0.41176000000000001</v>
      </c>
      <c r="W1642" s="29">
        <v>0.13725000000000001</v>
      </c>
      <c r="X1642" s="30">
        <v>55.28</v>
      </c>
      <c r="Y1642" s="29">
        <v>0.28982000000000002</v>
      </c>
      <c r="Z1642" s="29">
        <v>0.3367</v>
      </c>
      <c r="AA1642" s="29">
        <v>0.38800000000000001</v>
      </c>
      <c r="AB1642" s="30">
        <v>19</v>
      </c>
      <c r="AC1642" s="29">
        <v>0.5</v>
      </c>
      <c r="AD1642" s="30">
        <v>51</v>
      </c>
      <c r="AE1642" s="29">
        <v>0.19608</v>
      </c>
      <c r="AF1642" s="33">
        <v>1.071</v>
      </c>
      <c r="AG1642" s="33">
        <v>1.111</v>
      </c>
      <c r="AH1642" s="33">
        <v>1.147</v>
      </c>
      <c r="AI1642" s="33">
        <v>2.2930000000000001</v>
      </c>
      <c r="AJ1642" s="33">
        <v>1.268</v>
      </c>
      <c r="AK1642" s="34">
        <v>2.5</v>
      </c>
      <c r="AL1642" s="29">
        <v>5.8819999999999997E-2</v>
      </c>
      <c r="AM1642" s="29">
        <v>0</v>
      </c>
      <c r="AN1642" s="50">
        <v>58080</v>
      </c>
      <c r="AO1642" s="30">
        <v>431.8</v>
      </c>
      <c r="AP1642" s="29">
        <v>0.84196000000000004</v>
      </c>
      <c r="AQ1642" s="29">
        <v>1</v>
      </c>
      <c r="AR1642" s="29">
        <v>0.14399999999999999</v>
      </c>
      <c r="AS1642" s="54">
        <v>29</v>
      </c>
      <c r="AT1642" s="29">
        <v>0.125</v>
      </c>
      <c r="AU1642" s="29">
        <v>0.2064</v>
      </c>
      <c r="AV1642" s="54">
        <v>32</v>
      </c>
      <c r="AW1642" s="29">
        <v>3.125E-2</v>
      </c>
    </row>
    <row r="1643" spans="1:49" x14ac:dyDescent="0.2">
      <c r="A1643" s="17" t="str">
        <f t="shared" si="34"/>
        <v>UCM</v>
      </c>
      <c r="B1643" s="17" t="str">
        <f>IF(AND(OR(NOT(IsForecastDateRestricted),AND(D1643&gt;=StartDate,D1643&lt;=EndDate)),OR(NOT(IsTargetDateRestricted),AND(F1643&gt;=FirstTargetDate,F1643&lt;=EndTargetDate)),
OR(AND(Is1Week,E1643="1 wk ahead inc death"),AND(Is2Week,E1643="2 wk ahead inc death"),AND(Is3Week,E1643="3 wk ahead inc death"),AND(Is4Week,E1643="4 wk ahead inc death")),
OR(NOT(IsActiveModelsOnly),_xlfn.XLOOKUP(C1643,'Model Analyzer'!B$4:B$100,'Model Analyzer'!C$4:C$100))),EvalData!C1643,"NA")</f>
        <v>UCM</v>
      </c>
      <c r="C1643" s="17" t="s">
        <v>48</v>
      </c>
      <c r="D1643" s="36" t="d">
        <v>2020-09-28</v>
      </c>
      <c r="E1643" s="17" t="s">
        <v>36</v>
      </c>
      <c r="F1643" s="36" t="d">
        <v>2020-10-10</v>
      </c>
      <c r="G1643" s="30">
        <v>-2667</v>
      </c>
      <c r="H1643" s="32">
        <v>-0.313</v>
      </c>
      <c r="I1643" s="28">
        <v>-0.26899000000000001</v>
      </c>
      <c r="J1643" s="28">
        <v>-0.36796000000000001</v>
      </c>
      <c r="K1643" s="29">
        <v>0</v>
      </c>
      <c r="L1643" s="30">
        <v>35</v>
      </c>
      <c r="M1643" s="29">
        <v>8.1079999999999999E-2</v>
      </c>
      <c r="O1643" s="30"/>
      <c r="P1643" s="30"/>
      <c r="Q1643" s="30"/>
      <c r="R1643" s="38"/>
    </row>
    <row r="1644" spans="1:49" x14ac:dyDescent="0.2">
      <c r="A1644" s="17" t="str">
        <f t="shared" si="34"/>
        <v>UCSD-NEU</v>
      </c>
      <c r="B1644" s="17" t="str">
        <f>IF(AND(OR(NOT(IsForecastDateRestricted),AND(D1644&gt;=StartDate,D1644&lt;=EndDate)),OR(NOT(IsTargetDateRestricted),AND(F1644&gt;=FirstTargetDate,F1644&lt;=EndTargetDate)),
OR(AND(Is1Week,E1644="1 wk ahead inc death"),AND(Is2Week,E1644="2 wk ahead inc death"),AND(Is3Week,E1644="3 wk ahead inc death"),AND(Is4Week,E1644="4 wk ahead inc death")),
OR(NOT(IsActiveModelsOnly),_xlfn.XLOOKUP(C1644,'Model Analyzer'!B$4:B$100,'Model Analyzer'!C$4:C$100))),EvalData!C1644,"NA")</f>
        <v>UCSD-NEU</v>
      </c>
      <c r="C1644" s="17" t="s">
        <v>54</v>
      </c>
      <c r="D1644" s="36" t="d">
        <v>2020-09-28</v>
      </c>
      <c r="E1644" s="17" t="s">
        <v>36</v>
      </c>
      <c r="F1644" s="36" t="d">
        <v>2020-10-10</v>
      </c>
      <c r="G1644" s="30">
        <v>2563</v>
      </c>
      <c r="H1644" s="32">
        <v>0.23</v>
      </c>
      <c r="I1644" s="28">
        <v>0.25850000000000001</v>
      </c>
      <c r="J1644" s="28">
        <v>0.25850000000000001</v>
      </c>
      <c r="K1644" s="29">
        <v>0.75</v>
      </c>
      <c r="L1644" s="30">
        <v>34</v>
      </c>
      <c r="M1644" s="29">
        <v>0.10811</v>
      </c>
      <c r="N1644" s="30">
        <v>50</v>
      </c>
      <c r="O1644" s="30">
        <v>22.37</v>
      </c>
      <c r="P1644" s="30">
        <v>2887.45</v>
      </c>
      <c r="Q1644" s="30">
        <v>81.400000000000006</v>
      </c>
      <c r="R1644" s="38">
        <v>0.31705</v>
      </c>
      <c r="S1644" s="32">
        <v>0.2349</v>
      </c>
      <c r="T1644" s="29">
        <v>0.93806999999999996</v>
      </c>
      <c r="U1644" s="29">
        <v>0.56596000000000002</v>
      </c>
      <c r="V1644" s="29">
        <v>0.26</v>
      </c>
      <c r="W1644" s="29">
        <v>0.18</v>
      </c>
      <c r="X1644" s="30">
        <v>160.65</v>
      </c>
      <c r="Y1644" s="29">
        <v>0.87444999999999995</v>
      </c>
      <c r="Z1644" s="29">
        <v>0.45382</v>
      </c>
      <c r="AA1644" s="29">
        <v>6.8000000000000005E-2</v>
      </c>
      <c r="AB1644" s="30">
        <v>34</v>
      </c>
      <c r="AC1644" s="29">
        <v>8.3330000000000001E-2</v>
      </c>
      <c r="AD1644" s="30">
        <v>50</v>
      </c>
      <c r="AE1644" s="29">
        <v>0.84</v>
      </c>
      <c r="AF1644" s="33">
        <v>1.827</v>
      </c>
      <c r="AG1644" s="33">
        <v>2.6669999999999998</v>
      </c>
      <c r="AH1644" s="33">
        <v>231</v>
      </c>
      <c r="AI1644" s="33">
        <v>170.44900000000001</v>
      </c>
      <c r="AJ1644" s="33">
        <v>316.5</v>
      </c>
      <c r="AK1644" s="34">
        <v>387.4</v>
      </c>
      <c r="AL1644" s="29">
        <v>0.06</v>
      </c>
      <c r="AM1644" s="29">
        <v>0.56000000000000005</v>
      </c>
      <c r="AN1644" s="50">
        <v>57016</v>
      </c>
      <c r="AO1644" s="30">
        <v>506.4</v>
      </c>
      <c r="AP1644" s="29">
        <v>0.25691000000000003</v>
      </c>
      <c r="AQ1644" s="29">
        <v>0.53635999999999995</v>
      </c>
      <c r="AR1644" s="29">
        <v>0.22700000000000001</v>
      </c>
      <c r="AS1644" s="54">
        <v>26</v>
      </c>
      <c r="AT1644" s="29">
        <v>0.21875</v>
      </c>
      <c r="AU1644" s="29">
        <v>0.65612000000000004</v>
      </c>
      <c r="AV1644" s="54">
        <v>18</v>
      </c>
      <c r="AW1644" s="29">
        <v>0.46875</v>
      </c>
    </row>
    <row r="1645" spans="1:49" x14ac:dyDescent="0.2">
      <c r="A1645" s="17" t="str">
        <f t="shared" si="34"/>
        <v>UGA-CEID</v>
      </c>
      <c r="B1645" s="17" t="str">
        <f>IF(AND(OR(NOT(IsForecastDateRestricted),AND(D1645&gt;=StartDate,D1645&lt;=EndDate)),OR(NOT(IsTargetDateRestricted),AND(F1645&gt;=FirstTargetDate,F1645&lt;=EndTargetDate)),
OR(AND(Is1Week,E1645="1 wk ahead inc death"),AND(Is2Week,E1645="2 wk ahead inc death"),AND(Is3Week,E1645="3 wk ahead inc death"),AND(Is4Week,E1645="4 wk ahead inc death")),
OR(NOT(IsActiveModelsOnly),_xlfn.XLOOKUP(C1645,'Model Analyzer'!B$4:B$100,'Model Analyzer'!C$4:C$100))),EvalData!C1645,"NA")</f>
        <v>UGA-CEID</v>
      </c>
      <c r="C1645" s="17" t="s">
        <v>50</v>
      </c>
      <c r="D1645" s="36" t="d">
        <v>2020-09-28</v>
      </c>
      <c r="E1645" s="17" t="s">
        <v>36</v>
      </c>
      <c r="F1645" s="36" t="d">
        <v>2020-10-10</v>
      </c>
      <c r="G1645" s="30">
        <v>510</v>
      </c>
      <c r="H1645" s="32">
        <v>0.05</v>
      </c>
      <c r="I1645" s="28">
        <v>5.144E-2</v>
      </c>
      <c r="J1645" s="28">
        <v>5.144E-2</v>
      </c>
      <c r="K1645" s="29">
        <v>0.9</v>
      </c>
      <c r="L1645" s="30">
        <v>11</v>
      </c>
      <c r="M1645" s="29">
        <v>0.72972999999999999</v>
      </c>
      <c r="N1645" s="30">
        <v>51</v>
      </c>
      <c r="O1645" s="30">
        <v>14.69</v>
      </c>
      <c r="P1645" s="30">
        <v>897.86</v>
      </c>
      <c r="Q1645" s="30">
        <v>48.16</v>
      </c>
      <c r="R1645" s="38">
        <v>0.30281999999999998</v>
      </c>
      <c r="S1645" s="32">
        <v>-2.0619999999999999E-2</v>
      </c>
      <c r="T1645" s="29">
        <v>0.62109000000000003</v>
      </c>
      <c r="U1645" s="29">
        <v>-0.33693000000000001</v>
      </c>
      <c r="V1645" s="29">
        <v>0.39216000000000001</v>
      </c>
      <c r="W1645" s="29">
        <v>0.11765</v>
      </c>
      <c r="X1645" s="30">
        <v>74.349999999999994</v>
      </c>
      <c r="Y1645" s="29">
        <v>0.32499</v>
      </c>
      <c r="Z1645" s="29">
        <v>0.36076999999999998</v>
      </c>
      <c r="AA1645" s="29">
        <v>0.39900000000000002</v>
      </c>
      <c r="AB1645" s="30">
        <v>18</v>
      </c>
      <c r="AC1645" s="29">
        <v>0.52778000000000003</v>
      </c>
      <c r="AD1645" s="30">
        <v>51</v>
      </c>
      <c r="AE1645" s="29">
        <v>0.84314</v>
      </c>
      <c r="AF1645" s="33">
        <v>2.0310000000000001</v>
      </c>
      <c r="AG1645" s="33">
        <v>3.2269999999999999</v>
      </c>
      <c r="AH1645" s="33">
        <v>11.875</v>
      </c>
      <c r="AI1645" s="33">
        <v>173.05600000000001</v>
      </c>
      <c r="AJ1645" s="33">
        <v>76</v>
      </c>
      <c r="AK1645" s="34">
        <v>348</v>
      </c>
      <c r="AL1645" s="29">
        <v>7.843E-2</v>
      </c>
      <c r="AM1645" s="29">
        <v>0.49020000000000002</v>
      </c>
      <c r="AN1645" s="50">
        <v>19912</v>
      </c>
      <c r="AO1645" s="30">
        <v>145.6</v>
      </c>
      <c r="AP1645" s="29">
        <v>0.27921000000000001</v>
      </c>
      <c r="AQ1645" s="29">
        <v>0.58289999999999997</v>
      </c>
      <c r="AR1645" s="29">
        <v>0.28899999999999998</v>
      </c>
      <c r="AS1645" s="54">
        <v>23</v>
      </c>
      <c r="AT1645" s="29">
        <v>0.3125</v>
      </c>
      <c r="AU1645" s="29">
        <v>0.71353999999999995</v>
      </c>
      <c r="AV1645" s="54">
        <v>17</v>
      </c>
      <c r="AW1645" s="29">
        <v>0.5</v>
      </c>
    </row>
    <row r="1646" spans="1:49" x14ac:dyDescent="0.2">
      <c r="A1646" s="17" t="str">
        <f t="shared" si="34"/>
        <v>UM</v>
      </c>
      <c r="B1646" s="17" t="str">
        <f>IF(AND(OR(NOT(IsForecastDateRestricted),AND(D1646&gt;=StartDate,D1646&lt;=EndDate)),OR(NOT(IsTargetDateRestricted),AND(F1646&gt;=FirstTargetDate,F1646&lt;=EndTargetDate)),
OR(AND(Is1Week,E1646="1 wk ahead inc death"),AND(Is2Week,E1646="2 wk ahead inc death"),AND(Is3Week,E1646="3 wk ahead inc death"),AND(Is4Week,E1646="4 wk ahead inc death")),
OR(NOT(IsActiveModelsOnly),_xlfn.XLOOKUP(C1646,'Model Analyzer'!B$4:B$100,'Model Analyzer'!C$4:C$100))),EvalData!C1646,"NA")</f>
        <v>UM</v>
      </c>
      <c r="C1646" s="17" t="s">
        <v>31</v>
      </c>
      <c r="D1646" s="36" t="d">
        <v>2020-09-28</v>
      </c>
      <c r="E1646" s="17" t="s">
        <v>36</v>
      </c>
      <c r="F1646" s="36" t="d">
        <v>2020-10-10</v>
      </c>
      <c r="G1646" s="30">
        <v>2147</v>
      </c>
      <c r="H1646" s="32">
        <v>0.19600000000000001</v>
      </c>
      <c r="I1646" s="28">
        <v>0.21654000000000001</v>
      </c>
      <c r="J1646" s="28">
        <v>0.21654000000000001</v>
      </c>
      <c r="K1646" s="29">
        <v>0.75</v>
      </c>
      <c r="L1646" s="30">
        <v>31</v>
      </c>
      <c r="M1646" s="29">
        <v>0.18919</v>
      </c>
      <c r="N1646" s="30">
        <v>50</v>
      </c>
      <c r="O1646" s="30">
        <v>19.55</v>
      </c>
      <c r="P1646" s="30">
        <v>7318.15</v>
      </c>
      <c r="Q1646" s="30">
        <v>73.16</v>
      </c>
      <c r="R1646" s="38">
        <v>0.28860000000000002</v>
      </c>
      <c r="S1646" s="32">
        <v>9.0130000000000002E-2</v>
      </c>
      <c r="T1646" s="29">
        <v>0.78159000000000001</v>
      </c>
      <c r="U1646" s="29">
        <v>0.29696</v>
      </c>
      <c r="V1646" s="29">
        <v>0.36</v>
      </c>
      <c r="W1646" s="29">
        <v>0.22</v>
      </c>
      <c r="X1646" s="30">
        <v>132.44999999999999</v>
      </c>
      <c r="Y1646" s="29">
        <v>0.67996000000000001</v>
      </c>
      <c r="Z1646" s="29">
        <v>0.43531999999999998</v>
      </c>
      <c r="AA1646" s="29">
        <v>0.17799999999999999</v>
      </c>
      <c r="AB1646" s="30">
        <v>26</v>
      </c>
      <c r="AC1646" s="29">
        <v>0.30556</v>
      </c>
      <c r="AD1646" s="30">
        <v>50</v>
      </c>
      <c r="AE1646" s="29">
        <v>0.52</v>
      </c>
      <c r="AF1646" s="33">
        <v>1.175</v>
      </c>
      <c r="AG1646" s="33">
        <v>1.347</v>
      </c>
      <c r="AH1646" s="33">
        <v>1.8460000000000001</v>
      </c>
      <c r="AI1646" s="33">
        <v>3.5510000000000002</v>
      </c>
      <c r="AJ1646" s="33">
        <v>3.5249999999999999</v>
      </c>
      <c r="AK1646" s="34">
        <v>8.4819999999999993</v>
      </c>
      <c r="AL1646" s="29">
        <v>0.1</v>
      </c>
      <c r="AM1646" s="29">
        <v>0.06</v>
      </c>
      <c r="AN1646" s="50">
        <v>58789</v>
      </c>
      <c r="AO1646" s="30">
        <v>403.2</v>
      </c>
      <c r="AP1646" s="29">
        <v>0.63873000000000002</v>
      </c>
      <c r="AQ1646" s="29">
        <v>1</v>
      </c>
      <c r="AR1646" s="29">
        <v>0.372</v>
      </c>
      <c r="AS1646" s="54">
        <v>17</v>
      </c>
      <c r="AT1646" s="29">
        <v>0.5</v>
      </c>
      <c r="AU1646" s="29">
        <v>0.53664000000000001</v>
      </c>
      <c r="AV1646" s="54">
        <v>23</v>
      </c>
      <c r="AW1646" s="29">
        <v>0.3125</v>
      </c>
    </row>
    <row r="1647" spans="1:49" x14ac:dyDescent="0.2">
      <c r="A1647" s="17" t="str">
        <f t="shared" si="34"/>
        <v>UMass-MB</v>
      </c>
      <c r="B1647" s="17" t="str">
        <f>IF(AND(OR(NOT(IsForecastDateRestricted),AND(D1647&gt;=StartDate,D1647&lt;=EndDate)),OR(NOT(IsTargetDateRestricted),AND(F1647&gt;=FirstTargetDate,F1647&lt;=EndTargetDate)),
OR(AND(Is1Week,E1647="1 wk ahead inc death"),AND(Is2Week,E1647="2 wk ahead inc death"),AND(Is3Week,E1647="3 wk ahead inc death"),AND(Is4Week,E1647="4 wk ahead inc death")),
OR(NOT(IsActiveModelsOnly),_xlfn.XLOOKUP(C1647,'Model Analyzer'!B$4:B$100,'Model Analyzer'!C$4:C$100))),EvalData!C1647,"NA")</f>
        <v>UMass-MB</v>
      </c>
      <c r="C1647" s="17" t="s">
        <v>32</v>
      </c>
      <c r="D1647" s="36" t="d">
        <v>2020-09-28</v>
      </c>
      <c r="E1647" s="17" t="s">
        <v>36</v>
      </c>
      <c r="F1647" s="36" t="d">
        <v>2020-10-10</v>
      </c>
      <c r="G1647" s="30">
        <v>297</v>
      </c>
      <c r="H1647" s="32">
        <v>0.03</v>
      </c>
      <c r="I1647" s="28">
        <v>2.9950000000000001E-2</v>
      </c>
      <c r="J1647" s="28">
        <v>2.9950000000000001E-2</v>
      </c>
      <c r="K1647" s="29">
        <v>1</v>
      </c>
      <c r="L1647" s="30">
        <v>5</v>
      </c>
      <c r="M1647" s="29">
        <v>0.89188999999999996</v>
      </c>
      <c r="N1647" s="30">
        <v>51</v>
      </c>
      <c r="O1647" s="30">
        <v>7.17</v>
      </c>
      <c r="P1647" s="30">
        <v>465.97</v>
      </c>
      <c r="Q1647" s="30">
        <v>28.55</v>
      </c>
      <c r="R1647" s="38">
        <v>0.19674</v>
      </c>
      <c r="S1647" s="32">
        <v>-3.7339999999999998E-2</v>
      </c>
      <c r="T1647" s="29">
        <v>0.36886000000000002</v>
      </c>
      <c r="U1647" s="29">
        <v>-0.12587999999999999</v>
      </c>
      <c r="V1647" s="29">
        <v>0.49020000000000002</v>
      </c>
      <c r="W1647" s="29">
        <v>5.8819999999999997E-2</v>
      </c>
      <c r="X1647" s="30">
        <v>44.95</v>
      </c>
      <c r="Y1647" s="29">
        <v>0.25846999999999998</v>
      </c>
      <c r="Z1647" s="29">
        <v>0.26750000000000002</v>
      </c>
      <c r="AA1647" s="29">
        <v>0.63100000000000001</v>
      </c>
      <c r="AB1647" s="30">
        <v>3</v>
      </c>
      <c r="AC1647" s="29">
        <v>0.94443999999999995</v>
      </c>
      <c r="AD1647" s="30">
        <v>51</v>
      </c>
      <c r="AE1647" s="29">
        <v>0.94118000000000002</v>
      </c>
      <c r="AF1647" s="33">
        <v>2.7669999999999999</v>
      </c>
      <c r="AG1647" s="33">
        <v>3.4780000000000002</v>
      </c>
      <c r="AH1647" s="33">
        <v>4.101</v>
      </c>
      <c r="AI1647" s="33">
        <v>6.0789999999999997</v>
      </c>
      <c r="AJ1647" s="33">
        <v>5.0709999999999997</v>
      </c>
      <c r="AK1647" s="34">
        <v>10.667</v>
      </c>
      <c r="AL1647" s="29">
        <v>0.25490000000000002</v>
      </c>
      <c r="AM1647" s="29">
        <v>9.8040000000000002E-2</v>
      </c>
      <c r="AN1647" s="50">
        <v>13437</v>
      </c>
      <c r="AO1647" s="30">
        <v>91.8</v>
      </c>
      <c r="AP1647" s="29">
        <v>0.37342999999999998</v>
      </c>
      <c r="AQ1647" s="29">
        <v>0.77961000000000003</v>
      </c>
      <c r="AR1647" s="29">
        <v>0.61899999999999999</v>
      </c>
      <c r="AS1647" s="54">
        <v>5</v>
      </c>
      <c r="AT1647" s="29">
        <v>0.875</v>
      </c>
      <c r="AU1647" s="29">
        <v>0.94213999999999998</v>
      </c>
      <c r="AV1647" s="54">
        <v>2</v>
      </c>
      <c r="AW1647" s="29">
        <v>0.96875</v>
      </c>
    </row>
    <row r="1648" spans="1:49" x14ac:dyDescent="0.2">
      <c r="A1648" s="17" t="str">
        <f t="shared" si="34"/>
        <v>USC</v>
      </c>
      <c r="B1648" s="17" t="str">
        <f>IF(AND(OR(NOT(IsForecastDateRestricted),AND(D1648&gt;=StartDate,D1648&lt;=EndDate)),OR(NOT(IsTargetDateRestricted),AND(F1648&gt;=FirstTargetDate,F1648&lt;=EndTargetDate)),
OR(AND(Is1Week,E1648="1 wk ahead inc death"),AND(Is2Week,E1648="2 wk ahead inc death"),AND(Is3Week,E1648="3 wk ahead inc death"),AND(Is4Week,E1648="4 wk ahead inc death")),
OR(NOT(IsActiveModelsOnly),_xlfn.XLOOKUP(C1648,'Model Analyzer'!B$4:B$100,'Model Analyzer'!C$4:C$100))),EvalData!C1648,"NA")</f>
        <v>USC</v>
      </c>
      <c r="C1648" s="17" t="s">
        <v>33</v>
      </c>
      <c r="D1648" s="36" t="d">
        <v>2020-09-28</v>
      </c>
      <c r="E1648" s="17" t="s">
        <v>36</v>
      </c>
      <c r="F1648" s="36" t="d">
        <v>2020-10-10</v>
      </c>
      <c r="G1648" s="30">
        <v>1162</v>
      </c>
      <c r="H1648" s="32">
        <v>0.111</v>
      </c>
      <c r="I1648" s="28">
        <v>0.1172</v>
      </c>
      <c r="J1648" s="28">
        <v>0.1172</v>
      </c>
      <c r="K1648" s="29">
        <v>0.75</v>
      </c>
      <c r="L1648" s="30">
        <v>22</v>
      </c>
      <c r="M1648" s="29">
        <v>0.43242999999999998</v>
      </c>
      <c r="N1648" s="30">
        <v>51</v>
      </c>
      <c r="O1648" s="30">
        <v>12.45</v>
      </c>
      <c r="P1648" s="30">
        <v>858.72</v>
      </c>
      <c r="Q1648" s="30">
        <v>45.2</v>
      </c>
      <c r="R1648" s="38">
        <v>0.24113999999999999</v>
      </c>
      <c r="S1648" s="32">
        <v>4.1239999999999999E-2</v>
      </c>
      <c r="T1648" s="29">
        <v>0.53856999999999999</v>
      </c>
      <c r="U1648" s="29">
        <v>-0.19255</v>
      </c>
      <c r="V1648" s="29">
        <v>0.47059000000000001</v>
      </c>
      <c r="W1648" s="29">
        <v>9.8040000000000002E-2</v>
      </c>
      <c r="X1648" s="30">
        <v>73.540000000000006</v>
      </c>
      <c r="Y1648" s="29">
        <v>0.30578</v>
      </c>
      <c r="Z1648" s="29">
        <v>0.31606000000000001</v>
      </c>
      <c r="AA1648" s="29">
        <v>0.49099999999999999</v>
      </c>
      <c r="AB1648" s="30">
        <v>11</v>
      </c>
      <c r="AC1648" s="29">
        <v>0.72221999999999997</v>
      </c>
    </row>
    <row r="1649" spans="1:49" x14ac:dyDescent="0.2">
      <c r="A1649" s="17" t="str">
        <f t="shared" si="34"/>
        <v>UT</v>
      </c>
      <c r="B1649" s="17" t="str">
        <f>IF(AND(OR(NOT(IsForecastDateRestricted),AND(D1649&gt;=StartDate,D1649&lt;=EndDate)),OR(NOT(IsTargetDateRestricted),AND(F1649&gt;=FirstTargetDate,F1649&lt;=EndTargetDate)),
OR(AND(Is1Week,E1649="1 wk ahead inc death"),AND(Is2Week,E1649="2 wk ahead inc death"),AND(Is3Week,E1649="3 wk ahead inc death"),AND(Is4Week,E1649="4 wk ahead inc death")),
OR(NOT(IsActiveModelsOnly),_xlfn.XLOOKUP(C1649,'Model Analyzer'!B$4:B$100,'Model Analyzer'!C$4:C$100))),EvalData!C1649,"NA")</f>
        <v>UT</v>
      </c>
      <c r="C1649" s="17" t="s">
        <v>34</v>
      </c>
      <c r="D1649" s="36" t="d">
        <v>2020-09-28</v>
      </c>
      <c r="E1649" s="17" t="s">
        <v>36</v>
      </c>
      <c r="F1649" s="36" t="d">
        <v>2020-10-10</v>
      </c>
      <c r="G1649" s="30">
        <v>-1101</v>
      </c>
      <c r="H1649" s="32">
        <v>-0.11799999999999999</v>
      </c>
      <c r="I1649" s="28">
        <v>-0.11104</v>
      </c>
      <c r="J1649" s="28">
        <v>-0.12490999999999999</v>
      </c>
      <c r="K1649" s="29">
        <v>0.75</v>
      </c>
      <c r="L1649" s="30">
        <v>24</v>
      </c>
      <c r="M1649" s="29">
        <v>0.37837999999999999</v>
      </c>
      <c r="N1649" s="30">
        <v>51</v>
      </c>
      <c r="O1649" s="30">
        <v>39.64</v>
      </c>
      <c r="P1649" s="30">
        <v>2776.1</v>
      </c>
      <c r="Q1649" s="30">
        <v>70</v>
      </c>
      <c r="R1649" s="38">
        <v>0.39926</v>
      </c>
      <c r="S1649" s="32">
        <v>-3.9669999999999997E-2</v>
      </c>
      <c r="T1649" s="29">
        <v>0.76893</v>
      </c>
      <c r="U1649" s="29">
        <v>-1.949E-2</v>
      </c>
      <c r="V1649" s="29">
        <v>0.35293999999999998</v>
      </c>
      <c r="W1649" s="29">
        <v>0.31373000000000001</v>
      </c>
      <c r="X1649" s="30">
        <v>114.06</v>
      </c>
      <c r="Y1649" s="29">
        <v>0.60862000000000005</v>
      </c>
      <c r="Z1649" s="29">
        <v>0.54647999999999997</v>
      </c>
      <c r="AA1649" s="29">
        <v>0.13</v>
      </c>
      <c r="AB1649" s="30">
        <v>31</v>
      </c>
      <c r="AC1649" s="29">
        <v>0.16667000000000001</v>
      </c>
      <c r="AD1649" s="30">
        <v>51</v>
      </c>
      <c r="AE1649" s="29">
        <v>0.78430999999999995</v>
      </c>
      <c r="AF1649" s="33">
        <v>1.929</v>
      </c>
      <c r="AG1649" s="33">
        <v>2.33</v>
      </c>
      <c r="AH1649" s="33">
        <v>3.8039999999999998</v>
      </c>
      <c r="AI1649" s="33">
        <v>14.362</v>
      </c>
      <c r="AJ1649" s="33">
        <v>10.815</v>
      </c>
      <c r="AK1649" s="34">
        <v>32</v>
      </c>
      <c r="AL1649" s="29">
        <v>0.17646999999999999</v>
      </c>
      <c r="AM1649" s="29">
        <v>0.21568999999999999</v>
      </c>
      <c r="AN1649" s="50">
        <v>44479</v>
      </c>
      <c r="AO1649" s="30">
        <v>493.1</v>
      </c>
      <c r="AP1649" s="29">
        <v>0.38868000000000003</v>
      </c>
      <c r="AQ1649" s="29">
        <v>0.81144000000000005</v>
      </c>
      <c r="AR1649" s="29">
        <v>0.41299999999999998</v>
      </c>
      <c r="AS1649" s="54">
        <v>15</v>
      </c>
      <c r="AT1649" s="29">
        <v>0.5625</v>
      </c>
      <c r="AU1649" s="29">
        <v>0.79003999999999996</v>
      </c>
      <c r="AV1649" s="54">
        <v>12</v>
      </c>
      <c r="AW1649" s="29">
        <v>0.65625</v>
      </c>
    </row>
    <row r="1650" spans="1:49" x14ac:dyDescent="0.2">
      <c r="A1650" s="17" t="str">
        <f t="shared" si="34"/>
        <v>YYG</v>
      </c>
      <c r="B1650" s="17" t="str">
        <f>IF(AND(OR(NOT(IsForecastDateRestricted),AND(D1650&gt;=StartDate,D1650&lt;=EndDate)),OR(NOT(IsTargetDateRestricted),AND(F1650&gt;=FirstTargetDate,F1650&lt;=EndTargetDate)),
OR(AND(Is1Week,E1650="1 wk ahead inc death"),AND(Is2Week,E1650="2 wk ahead inc death"),AND(Is3Week,E1650="3 wk ahead inc death"),AND(Is4Week,E1650="4 wk ahead inc death")),
OR(NOT(IsActiveModelsOnly),_xlfn.XLOOKUP(C1650,'Model Analyzer'!B$4:B$100,'Model Analyzer'!C$4:C$100))),EvalData!C1650,"NA")</f>
        <v>YYG</v>
      </c>
      <c r="C1650" s="17" t="s">
        <v>35</v>
      </c>
      <c r="D1650" s="36" t="d">
        <v>2020-09-28</v>
      </c>
      <c r="E1650" s="17" t="s">
        <v>36</v>
      </c>
      <c r="F1650" s="36" t="d">
        <v>2020-10-10</v>
      </c>
      <c r="G1650" s="30">
        <v>-27</v>
      </c>
      <c r="H1650" s="32">
        <v>-3.0000000000000001E-3</v>
      </c>
      <c r="I1650" s="28">
        <v>-2.7200000000000002E-3</v>
      </c>
      <c r="J1650" s="28">
        <v>-2.7299999999999998E-3</v>
      </c>
      <c r="K1650" s="29">
        <v>1</v>
      </c>
      <c r="L1650" s="30">
        <v>2</v>
      </c>
      <c r="M1650" s="29">
        <v>0.97297</v>
      </c>
      <c r="N1650" s="30">
        <v>51</v>
      </c>
      <c r="O1650" s="30">
        <v>6.66</v>
      </c>
      <c r="P1650" s="30">
        <v>616.82000000000005</v>
      </c>
      <c r="Q1650" s="30">
        <v>36.020000000000003</v>
      </c>
      <c r="R1650" s="38">
        <v>0.20380000000000001</v>
      </c>
      <c r="S1650" s="32">
        <v>0</v>
      </c>
      <c r="T1650" s="29">
        <v>0.3614</v>
      </c>
      <c r="U1650" s="29">
        <v>-9.5799999999999996E-2</v>
      </c>
      <c r="V1650" s="29">
        <v>0.47059000000000001</v>
      </c>
      <c r="W1650" s="29">
        <v>5.8819999999999997E-2</v>
      </c>
      <c r="X1650" s="30">
        <v>54.19</v>
      </c>
      <c r="Y1650" s="29">
        <v>0.26085000000000003</v>
      </c>
      <c r="Z1650" s="29">
        <v>0.26762999999999998</v>
      </c>
      <c r="AA1650" s="29">
        <v>0.63600000000000001</v>
      </c>
      <c r="AB1650" s="30">
        <v>2</v>
      </c>
      <c r="AC1650" s="29">
        <v>0.97221999999999997</v>
      </c>
      <c r="AD1650" s="30">
        <v>51</v>
      </c>
      <c r="AE1650" s="29">
        <v>0.92157</v>
      </c>
      <c r="AF1650" s="33">
        <v>3</v>
      </c>
      <c r="AG1650" s="33">
        <v>3.2709999999999999</v>
      </c>
      <c r="AH1650" s="33">
        <v>4.5</v>
      </c>
      <c r="AI1650" s="33">
        <v>19.312999999999999</v>
      </c>
      <c r="AJ1650" s="33">
        <v>16.523</v>
      </c>
      <c r="AK1650" s="34">
        <v>41.25</v>
      </c>
      <c r="AL1650" s="29">
        <v>0.19608</v>
      </c>
      <c r="AM1650" s="29">
        <v>0.29411999999999999</v>
      </c>
      <c r="AN1650" s="50">
        <v>16334</v>
      </c>
      <c r="AO1650" s="30">
        <v>108.3</v>
      </c>
      <c r="AP1650" s="29">
        <v>0.30819000000000002</v>
      </c>
      <c r="AQ1650" s="29">
        <v>0.64341000000000004</v>
      </c>
      <c r="AR1650" s="29">
        <v>0.45400000000000001</v>
      </c>
      <c r="AS1650" s="54">
        <v>11</v>
      </c>
      <c r="AT1650" s="29">
        <v>0.6875</v>
      </c>
      <c r="AU1650" s="29">
        <v>0.84291000000000005</v>
      </c>
      <c r="AV1650" s="54">
        <v>9</v>
      </c>
      <c r="AW1650" s="29">
        <v>0.75</v>
      </c>
    </row>
    <row r="1651" spans="1:49" x14ac:dyDescent="0.2">
      <c r="A1651" s="17" t="str">
        <f t="shared" si="34"/>
        <v>Baseline</v>
      </c>
      <c r="B1651" s="17" t="str">
        <f>IF(AND(OR(NOT(IsForecastDateRestricted),AND(D1651&gt;=StartDate,D1651&lt;=EndDate)),OR(NOT(IsTargetDateRestricted),AND(F1651&gt;=FirstTargetDate,F1651&lt;=EndTargetDate)),
OR(AND(Is1Week,E1651="1 wk ahead inc death"),AND(Is2Week,E1651="2 wk ahead inc death"),AND(Is3Week,E1651="3 wk ahead inc death"),AND(Is4Week,E1651="4 wk ahead inc death")),
OR(NOT(IsActiveModelsOnly),_xlfn.XLOOKUP(C1651,'Model Analyzer'!B$4:B$100,'Model Analyzer'!C$4:C$100))),EvalData!C1651,"NA")</f>
        <v>Baseline</v>
      </c>
      <c r="C1651" s="17" t="s">
        <v>12</v>
      </c>
      <c r="D1651" s="36" t="d">
        <v>2020-09-28</v>
      </c>
      <c r="E1651" s="17" t="s">
        <v>37</v>
      </c>
      <c r="F1651" s="36" t="d">
        <v>2020-10-17</v>
      </c>
      <c r="G1651" s="30">
        <v>1548</v>
      </c>
      <c r="H1651" s="32">
        <v>9.9000000000000005E-2</v>
      </c>
      <c r="I1651" s="28">
        <v>0.10364</v>
      </c>
      <c r="J1651" s="28">
        <v>0.10364</v>
      </c>
      <c r="K1651" s="29">
        <v>0.9</v>
      </c>
      <c r="L1651" s="30">
        <v>14</v>
      </c>
      <c r="M1651" s="29">
        <v>0.64864999999999995</v>
      </c>
      <c r="N1651" s="30">
        <v>51</v>
      </c>
      <c r="O1651" s="30">
        <v>11.18</v>
      </c>
      <c r="P1651" s="30">
        <v>2088.56</v>
      </c>
      <c r="Q1651" s="30">
        <v>85.33</v>
      </c>
      <c r="R1651" s="38">
        <v>0.27606999999999998</v>
      </c>
      <c r="S1651" s="32">
        <v>-1.46E-2</v>
      </c>
      <c r="T1651" s="29">
        <v>0.50700999999999996</v>
      </c>
      <c r="U1651" s="29">
        <v>-0.14076</v>
      </c>
      <c r="V1651" s="29">
        <v>0.39216000000000001</v>
      </c>
      <c r="W1651" s="29">
        <v>9.8040000000000002E-2</v>
      </c>
      <c r="X1651" s="30">
        <v>136.38</v>
      </c>
      <c r="Y1651" s="29">
        <v>0.3332</v>
      </c>
      <c r="Z1651" s="29">
        <v>0.33628000000000002</v>
      </c>
      <c r="AA1651" s="29">
        <v>0.45500000000000002</v>
      </c>
      <c r="AB1651" s="30">
        <v>10</v>
      </c>
      <c r="AC1651" s="29">
        <v>0.75</v>
      </c>
      <c r="AD1651" s="30">
        <v>51</v>
      </c>
      <c r="AE1651" s="29">
        <v>0.90195999999999998</v>
      </c>
      <c r="AF1651" s="33">
        <v>3.944</v>
      </c>
      <c r="AG1651" s="33">
        <v>3.9830000000000001</v>
      </c>
      <c r="AH1651" s="33">
        <v>4</v>
      </c>
      <c r="AI1651" s="33">
        <v>3.9129999999999998</v>
      </c>
      <c r="AJ1651" s="33">
        <v>4.0039999999999996</v>
      </c>
      <c r="AK1651" s="34">
        <v>4.0149999999999997</v>
      </c>
      <c r="AL1651" s="29">
        <v>0</v>
      </c>
      <c r="AM1651" s="29">
        <v>0</v>
      </c>
      <c r="AN1651" s="50">
        <v>34296</v>
      </c>
      <c r="AO1651" s="30">
        <v>142.80000000000001</v>
      </c>
      <c r="AP1651" s="29">
        <v>0.41249999999999998</v>
      </c>
      <c r="AQ1651" s="29">
        <v>0.86116999999999999</v>
      </c>
      <c r="AR1651" s="29">
        <v>0.94899999999999995</v>
      </c>
      <c r="AS1651" s="54">
        <v>2</v>
      </c>
      <c r="AT1651" s="29">
        <v>0.96875</v>
      </c>
      <c r="AU1651" s="29">
        <v>0.93015999999999999</v>
      </c>
      <c r="AV1651" s="54">
        <v>3</v>
      </c>
      <c r="AW1651" s="29">
        <v>0.9375</v>
      </c>
    </row>
    <row r="1652" spans="1:49" x14ac:dyDescent="0.2">
      <c r="A1652" s="17" t="str">
        <f t="shared" si="34"/>
        <v>CMU</v>
      </c>
      <c r="B1652" s="17" t="str">
        <f>IF(AND(OR(NOT(IsForecastDateRestricted),AND(D1652&gt;=StartDate,D1652&lt;=EndDate)),OR(NOT(IsTargetDateRestricted),AND(F1652&gt;=FirstTargetDate,F1652&lt;=EndTargetDate)),
OR(AND(Is1Week,E1652="1 wk ahead inc death"),AND(Is2Week,E1652="2 wk ahead inc death"),AND(Is3Week,E1652="3 wk ahead inc death"),AND(Is4Week,E1652="4 wk ahead inc death")),
OR(NOT(IsActiveModelsOnly),_xlfn.XLOOKUP(C1652,'Model Analyzer'!B$4:B$100,'Model Analyzer'!C$4:C$100))),EvalData!C1652,"NA")</f>
        <v>CMU</v>
      </c>
      <c r="C1652" s="17" t="s">
        <v>43</v>
      </c>
      <c r="D1652" s="36" t="d">
        <v>2020-09-28</v>
      </c>
      <c r="E1652" s="17" t="s">
        <v>37</v>
      </c>
      <c r="F1652" s="36" t="d">
        <v>2020-10-17</v>
      </c>
      <c r="G1652" s="30"/>
      <c r="H1652" s="32"/>
      <c r="N1652" s="30">
        <v>49</v>
      </c>
      <c r="O1652" s="30">
        <v>10.68</v>
      </c>
      <c r="P1652" s="30">
        <v>1228.8599999999999</v>
      </c>
      <c r="Q1652" s="30">
        <v>64.88</v>
      </c>
      <c r="R1652" s="38">
        <v>0.24079</v>
      </c>
      <c r="S1652" s="32">
        <v>-0.13976</v>
      </c>
      <c r="T1652" s="29">
        <v>0.50387999999999999</v>
      </c>
      <c r="U1652" s="29">
        <v>-0.34488999999999997</v>
      </c>
      <c r="V1652" s="29">
        <v>0.51019999999999999</v>
      </c>
      <c r="W1652" s="29">
        <v>0.10204000000000001</v>
      </c>
      <c r="X1652" s="30">
        <v>90.71</v>
      </c>
      <c r="Y1652" s="29">
        <v>0.27800000000000002</v>
      </c>
      <c r="Z1652" s="29">
        <v>0.32106000000000001</v>
      </c>
      <c r="AA1652" s="29">
        <v>0.437</v>
      </c>
      <c r="AB1652" s="30">
        <v>12</v>
      </c>
      <c r="AC1652" s="29">
        <v>0.69443999999999995</v>
      </c>
      <c r="AD1652" s="30">
        <v>49</v>
      </c>
      <c r="AE1652" s="29">
        <v>0.75509999999999999</v>
      </c>
      <c r="AF1652" s="33">
        <v>1.5820000000000001</v>
      </c>
      <c r="AG1652" s="33">
        <v>1.944</v>
      </c>
      <c r="AH1652" s="33">
        <v>3.1720000000000002</v>
      </c>
      <c r="AI1652" s="33">
        <v>54.95</v>
      </c>
      <c r="AJ1652" s="33">
        <v>6.8330000000000002</v>
      </c>
      <c r="AK1652" s="34">
        <v>17.411000000000001</v>
      </c>
      <c r="AL1652" s="29">
        <v>0.24490000000000001</v>
      </c>
      <c r="AM1652" s="29">
        <v>0.12245</v>
      </c>
      <c r="AN1652" s="50">
        <v>35893</v>
      </c>
      <c r="AO1652" s="30">
        <v>142.9</v>
      </c>
      <c r="AP1652" s="29">
        <v>0.45623000000000002</v>
      </c>
      <c r="AQ1652" s="29">
        <v>0.95245999999999997</v>
      </c>
      <c r="AR1652" s="29">
        <v>0.39200000000000002</v>
      </c>
      <c r="AS1652" s="54">
        <v>11</v>
      </c>
      <c r="AT1652" s="29">
        <v>0.6875</v>
      </c>
      <c r="AU1652" s="29">
        <v>0.76149999999999995</v>
      </c>
      <c r="AV1652" s="54">
        <v>13</v>
      </c>
      <c r="AW1652" s="29">
        <v>0.625</v>
      </c>
    </row>
    <row r="1653" spans="1:49" x14ac:dyDescent="0.2">
      <c r="A1653" s="17" t="str">
        <f t="shared" si="34"/>
        <v>Columbia</v>
      </c>
      <c r="B1653" s="17" t="str">
        <f>IF(AND(OR(NOT(IsForecastDateRestricted),AND(D1653&gt;=StartDate,D1653&lt;=EndDate)),OR(NOT(IsTargetDateRestricted),AND(F1653&gt;=FirstTargetDate,F1653&lt;=EndTargetDate)),
OR(AND(Is1Week,E1653="1 wk ahead inc death"),AND(Is2Week,E1653="2 wk ahead inc death"),AND(Is3Week,E1653="3 wk ahead inc death"),AND(Is4Week,E1653="4 wk ahead inc death")),
OR(NOT(IsActiveModelsOnly),_xlfn.XLOOKUP(C1653,'Model Analyzer'!B$4:B$100,'Model Analyzer'!C$4:C$100))),EvalData!C1653,"NA")</f>
        <v>Columbia</v>
      </c>
      <c r="C1653" s="17" t="s">
        <v>13</v>
      </c>
      <c r="D1653" s="36" t="d">
        <v>2020-09-28</v>
      </c>
      <c r="E1653" s="17" t="s">
        <v>37</v>
      </c>
      <c r="F1653" s="36" t="d">
        <v>2020-10-17</v>
      </c>
      <c r="G1653" s="30">
        <v>1134</v>
      </c>
      <c r="H1653" s="32">
        <v>7.2999999999999995E-2</v>
      </c>
      <c r="I1653" s="28">
        <v>7.5920000000000001E-2</v>
      </c>
      <c r="J1653" s="28">
        <v>7.5920000000000001E-2</v>
      </c>
      <c r="K1653" s="29">
        <v>0.9</v>
      </c>
      <c r="L1653" s="30">
        <v>12</v>
      </c>
      <c r="M1653" s="29">
        <v>0.70269999999999999</v>
      </c>
      <c r="N1653" s="30">
        <v>51</v>
      </c>
      <c r="O1653" s="30">
        <v>45.59</v>
      </c>
      <c r="P1653" s="30">
        <v>5983.01</v>
      </c>
      <c r="Q1653" s="30">
        <v>118.65</v>
      </c>
      <c r="R1653" s="38">
        <v>0.41447000000000001</v>
      </c>
      <c r="S1653" s="32">
        <v>6.5600000000000006E-2</v>
      </c>
      <c r="T1653" s="29">
        <v>0.93569999999999998</v>
      </c>
      <c r="U1653" s="29">
        <v>-0.17066000000000001</v>
      </c>
      <c r="V1653" s="29">
        <v>0.27450999999999998</v>
      </c>
      <c r="W1653" s="29">
        <v>0.29411999999999999</v>
      </c>
      <c r="X1653" s="30">
        <v>197.69</v>
      </c>
      <c r="Y1653" s="29">
        <v>0.58777000000000001</v>
      </c>
      <c r="Z1653" s="29">
        <v>0.53344999999999998</v>
      </c>
      <c r="AA1653" s="29">
        <v>9.8000000000000004E-2</v>
      </c>
      <c r="AB1653" s="30">
        <v>32</v>
      </c>
      <c r="AC1653" s="29">
        <v>0.13889000000000001</v>
      </c>
      <c r="AD1653" s="30">
        <v>51</v>
      </c>
      <c r="AE1653" s="29">
        <v>0.86275000000000002</v>
      </c>
      <c r="AF1653" s="33">
        <v>3.5710000000000002</v>
      </c>
      <c r="AG1653" s="33">
        <v>4.133</v>
      </c>
      <c r="AH1653" s="33">
        <v>6</v>
      </c>
      <c r="AI1653" s="33">
        <v>41.012999999999998</v>
      </c>
      <c r="AJ1653" s="33">
        <v>26.582999999999998</v>
      </c>
      <c r="AK1653" s="34">
        <v>160</v>
      </c>
      <c r="AL1653" s="29">
        <v>0.27450999999999998</v>
      </c>
      <c r="AM1653" s="29">
        <v>0.33333000000000002</v>
      </c>
      <c r="AN1653" s="50">
        <v>45210</v>
      </c>
      <c r="AO1653" s="30">
        <v>246.8</v>
      </c>
      <c r="AP1653" s="29">
        <v>0.25424999999999998</v>
      </c>
      <c r="AQ1653" s="29">
        <v>0.53078000000000003</v>
      </c>
      <c r="AR1653" s="29">
        <v>0.26800000000000002</v>
      </c>
      <c r="AS1653" s="54">
        <v>21</v>
      </c>
      <c r="AT1653" s="29">
        <v>0.375</v>
      </c>
      <c r="AU1653" s="29">
        <v>0.68798999999999999</v>
      </c>
      <c r="AV1653" s="54">
        <v>16</v>
      </c>
      <c r="AW1653" s="29">
        <v>0.53125</v>
      </c>
    </row>
    <row r="1654" spans="1:49" x14ac:dyDescent="0.2">
      <c r="A1654" s="17" t="str">
        <f t="shared" si="34"/>
        <v>Columbia-UNC</v>
      </c>
      <c r="B1654" s="17" t="str">
        <f>IF(AND(OR(NOT(IsForecastDateRestricted),AND(D1654&gt;=StartDate,D1654&lt;=EndDate)),OR(NOT(IsTargetDateRestricted),AND(F1654&gt;=FirstTargetDate,F1654&lt;=EndTargetDate)),
OR(AND(Is1Week,E1654="1 wk ahead inc death"),AND(Is2Week,E1654="2 wk ahead inc death"),AND(Is3Week,E1654="3 wk ahead inc death"),AND(Is4Week,E1654="4 wk ahead inc death")),
OR(NOT(IsActiveModelsOnly),_xlfn.XLOOKUP(C1654,'Model Analyzer'!B$4:B$100,'Model Analyzer'!C$4:C$100))),EvalData!C1654,"NA")</f>
        <v>Columbia-UNC</v>
      </c>
      <c r="C1654" s="17" t="s">
        <v>14</v>
      </c>
      <c r="D1654" s="36" t="d">
        <v>2020-09-28</v>
      </c>
      <c r="E1654" s="17" t="s">
        <v>37</v>
      </c>
      <c r="F1654" s="36" t="d">
        <v>2020-10-17</v>
      </c>
      <c r="G1654" s="30">
        <v>3147</v>
      </c>
      <c r="H1654" s="32">
        <v>0.191</v>
      </c>
      <c r="I1654" s="28">
        <v>0.21068000000000001</v>
      </c>
      <c r="J1654" s="28">
        <v>0.21068000000000001</v>
      </c>
      <c r="K1654" s="29">
        <v>0.75</v>
      </c>
      <c r="L1654" s="30">
        <v>29</v>
      </c>
      <c r="M1654" s="29">
        <v>0.24324000000000001</v>
      </c>
      <c r="O1654" s="30"/>
      <c r="P1654" s="30"/>
      <c r="Q1654" s="30"/>
      <c r="R1654" s="38"/>
    </row>
    <row r="1655" spans="1:49" x14ac:dyDescent="0.2">
      <c r="A1655" s="17" t="str">
        <f t="shared" si="34"/>
        <v>Covid19Sim</v>
      </c>
      <c r="B1655" s="17" t="str">
        <f>IF(AND(OR(NOT(IsForecastDateRestricted),AND(D1655&gt;=StartDate,D1655&lt;=EndDate)),OR(NOT(IsTargetDateRestricted),AND(F1655&gt;=FirstTargetDate,F1655&lt;=EndTargetDate)),
OR(AND(Is1Week,E1655="1 wk ahead inc death"),AND(Is2Week,E1655="2 wk ahead inc death"),AND(Is3Week,E1655="3 wk ahead inc death"),AND(Is4Week,E1655="4 wk ahead inc death")),
OR(NOT(IsActiveModelsOnly),_xlfn.XLOOKUP(C1655,'Model Analyzer'!B$4:B$100,'Model Analyzer'!C$4:C$100))),EvalData!C1655,"NA")</f>
        <v>Covid19Sim</v>
      </c>
      <c r="C1655" s="17" t="s">
        <v>39</v>
      </c>
      <c r="D1655" s="36" t="d">
        <v>2020-09-28</v>
      </c>
      <c r="E1655" s="17" t="s">
        <v>37</v>
      </c>
      <c r="F1655" s="36" t="d">
        <v>2020-10-17</v>
      </c>
      <c r="G1655" s="30">
        <v>585</v>
      </c>
      <c r="H1655" s="32">
        <v>3.7999999999999999E-2</v>
      </c>
      <c r="I1655" s="28">
        <v>3.916E-2</v>
      </c>
      <c r="J1655" s="28">
        <v>3.916E-2</v>
      </c>
      <c r="K1655" s="29">
        <v>1</v>
      </c>
      <c r="L1655" s="30">
        <v>7</v>
      </c>
      <c r="M1655" s="29">
        <v>0.83784000000000003</v>
      </c>
      <c r="N1655" s="30">
        <v>51</v>
      </c>
      <c r="O1655" s="30">
        <v>9.74</v>
      </c>
      <c r="P1655" s="30">
        <v>1743.97</v>
      </c>
      <c r="Q1655" s="30">
        <v>67.45</v>
      </c>
      <c r="R1655" s="38">
        <v>0.20888999999999999</v>
      </c>
      <c r="S1655" s="32">
        <v>-2.6939999999999999E-2</v>
      </c>
      <c r="T1655" s="29">
        <v>0.45196999999999998</v>
      </c>
      <c r="U1655" s="29">
        <v>-3.0710000000000001E-2</v>
      </c>
      <c r="V1655" s="29">
        <v>0.47059000000000001</v>
      </c>
      <c r="W1655" s="29">
        <v>7.843E-2</v>
      </c>
      <c r="X1655" s="30">
        <v>108.17</v>
      </c>
      <c r="Y1655" s="29">
        <v>0.34494000000000002</v>
      </c>
      <c r="Z1655" s="29">
        <v>0.30972</v>
      </c>
      <c r="AA1655" s="29">
        <v>0.57199999999999995</v>
      </c>
      <c r="AB1655" s="30">
        <v>4</v>
      </c>
      <c r="AC1655" s="29">
        <v>0.91666999999999998</v>
      </c>
      <c r="AD1655" s="30">
        <v>51</v>
      </c>
      <c r="AE1655" s="29">
        <v>0.29411999999999999</v>
      </c>
      <c r="AF1655" s="33">
        <v>1.054</v>
      </c>
      <c r="AG1655" s="33">
        <v>1.0649999999999999</v>
      </c>
      <c r="AH1655" s="33">
        <v>1.2210000000000001</v>
      </c>
      <c r="AI1655" s="33">
        <v>1.7070000000000001</v>
      </c>
      <c r="AJ1655" s="33">
        <v>1.5089999999999999</v>
      </c>
      <c r="AK1655" s="34">
        <v>3.3570000000000002</v>
      </c>
      <c r="AL1655" s="29">
        <v>3.9219999999999998E-2</v>
      </c>
      <c r="AM1655" s="29">
        <v>0</v>
      </c>
      <c r="AN1655" s="50">
        <v>106911</v>
      </c>
      <c r="AO1655" s="30">
        <v>477.7</v>
      </c>
      <c r="AP1655" s="29">
        <v>0.82743</v>
      </c>
      <c r="AQ1655" s="29">
        <v>1</v>
      </c>
      <c r="AR1655" s="29">
        <v>0.26800000000000002</v>
      </c>
      <c r="AS1655" s="54">
        <v>21</v>
      </c>
      <c r="AT1655" s="29">
        <v>0.375</v>
      </c>
      <c r="AU1655" s="29">
        <v>0.30959999999999999</v>
      </c>
      <c r="AV1655" s="54">
        <v>29</v>
      </c>
      <c r="AW1655" s="29">
        <v>0.125</v>
      </c>
    </row>
    <row r="1656" spans="1:49" x14ac:dyDescent="0.2">
      <c r="A1656" s="17" t="str">
        <f t="shared" si="34"/>
        <v>CovidComplete</v>
      </c>
      <c r="B1656" s="17" t="str">
        <f>IF(AND(OR(NOT(IsForecastDateRestricted),AND(D1656&gt;=StartDate,D1656&lt;=EndDate)),OR(NOT(IsTargetDateRestricted),AND(F1656&gt;=FirstTargetDate,F1656&lt;=EndTargetDate)),
OR(AND(Is1Week,E1656="1 wk ahead inc death"),AND(Is2Week,E1656="2 wk ahead inc death"),AND(Is3Week,E1656="3 wk ahead inc death"),AND(Is4Week,E1656="4 wk ahead inc death")),
OR(NOT(IsActiveModelsOnly),_xlfn.XLOOKUP(C1656,'Model Analyzer'!B$4:B$100,'Model Analyzer'!C$4:C$100))),EvalData!C1656,"NA")</f>
        <v>CovidComplete</v>
      </c>
      <c r="C1656" s="17" t="s">
        <v>51</v>
      </c>
      <c r="D1656" s="36" t="d">
        <v>2020-09-28</v>
      </c>
      <c r="E1656" s="17" t="s">
        <v>37</v>
      </c>
      <c r="F1656" s="36" t="d">
        <v>2020-10-17</v>
      </c>
      <c r="G1656" s="30">
        <v>1794</v>
      </c>
      <c r="H1656" s="32">
        <v>0.113</v>
      </c>
      <c r="I1656" s="28">
        <v>0.1201</v>
      </c>
      <c r="J1656" s="28">
        <v>0.1201</v>
      </c>
      <c r="K1656" s="29">
        <v>0.75</v>
      </c>
      <c r="L1656" s="30">
        <v>18</v>
      </c>
      <c r="M1656" s="29">
        <v>0.54054000000000002</v>
      </c>
      <c r="N1656" s="30">
        <v>51</v>
      </c>
      <c r="O1656" s="30">
        <v>12.88</v>
      </c>
      <c r="P1656" s="30">
        <v>2278.2199999999998</v>
      </c>
      <c r="Q1656" s="30">
        <v>88.92</v>
      </c>
      <c r="R1656" s="38">
        <v>0.26862999999999998</v>
      </c>
      <c r="S1656" s="32">
        <v>8.4900000000000003E-2</v>
      </c>
      <c r="T1656" s="29">
        <v>0.55869000000000002</v>
      </c>
      <c r="U1656" s="29">
        <v>2.0879999999999999E-2</v>
      </c>
      <c r="V1656" s="29">
        <v>0.35293999999999998</v>
      </c>
      <c r="W1656" s="29">
        <v>0.15686</v>
      </c>
      <c r="X1656" s="30">
        <v>159.16</v>
      </c>
      <c r="Y1656" s="29">
        <v>0.43214000000000002</v>
      </c>
      <c r="Z1656" s="29">
        <v>0.37425999999999998</v>
      </c>
      <c r="AA1656" s="29">
        <v>0.36699999999999999</v>
      </c>
      <c r="AB1656" s="30">
        <v>16</v>
      </c>
      <c r="AC1656" s="29">
        <v>0.58333000000000002</v>
      </c>
      <c r="AD1656" s="30">
        <v>51</v>
      </c>
      <c r="AE1656" s="29">
        <v>0.92157</v>
      </c>
      <c r="AF1656" s="33">
        <v>3.444</v>
      </c>
      <c r="AG1656" s="33">
        <v>3.9460000000000002</v>
      </c>
      <c r="AH1656" s="33">
        <v>3.9910000000000001</v>
      </c>
      <c r="AI1656" s="33">
        <v>3.8690000000000002</v>
      </c>
      <c r="AJ1656" s="33">
        <v>4.0039999999999996</v>
      </c>
      <c r="AK1656" s="34">
        <v>4.0270000000000001</v>
      </c>
      <c r="AL1656" s="29">
        <v>0</v>
      </c>
      <c r="AM1656" s="29">
        <v>0</v>
      </c>
      <c r="AN1656" s="50">
        <v>27397</v>
      </c>
      <c r="AO1656" s="30">
        <v>124.4</v>
      </c>
      <c r="AP1656" s="29">
        <v>0.41297</v>
      </c>
      <c r="AQ1656" s="29">
        <v>0.86214999999999997</v>
      </c>
      <c r="AR1656" s="29">
        <v>0.97</v>
      </c>
      <c r="AS1656" s="54">
        <v>1</v>
      </c>
      <c r="AT1656" s="29">
        <v>1</v>
      </c>
      <c r="AU1656" s="29">
        <v>0.95106999999999997</v>
      </c>
      <c r="AV1656" s="54">
        <v>1</v>
      </c>
      <c r="AW1656" s="29">
        <v>1</v>
      </c>
    </row>
    <row r="1657" spans="1:49" x14ac:dyDescent="0.2">
      <c r="A1657" s="17" t="str">
        <f t="shared" si="34"/>
        <v>DDS</v>
      </c>
      <c r="B1657" s="17" t="str">
        <f>IF(AND(OR(NOT(IsForecastDateRestricted),AND(D1657&gt;=StartDate,D1657&lt;=EndDate)),OR(NOT(IsTargetDateRestricted),AND(F1657&gt;=FirstTargetDate,F1657&lt;=EndTargetDate)),
OR(AND(Is1Week,E1657="1 wk ahead inc death"),AND(Is2Week,E1657="2 wk ahead inc death"),AND(Is3Week,E1657="3 wk ahead inc death"),AND(Is4Week,E1657="4 wk ahead inc death")),
OR(NOT(IsActiveModelsOnly),_xlfn.XLOOKUP(C1657,'Model Analyzer'!B$4:B$100,'Model Analyzer'!C$4:C$100))),EvalData!C1657,"NA")</f>
        <v>DDS</v>
      </c>
      <c r="C1657" s="17" t="s">
        <v>44</v>
      </c>
      <c r="D1657" s="36" t="d">
        <v>2020-09-28</v>
      </c>
      <c r="E1657" s="17" t="s">
        <v>37</v>
      </c>
      <c r="F1657" s="36" t="d">
        <v>2020-10-17</v>
      </c>
      <c r="G1657" s="30">
        <v>-1814</v>
      </c>
      <c r="H1657" s="32">
        <v>-0.129</v>
      </c>
      <c r="I1657" s="28">
        <v>-0.12144000000000001</v>
      </c>
      <c r="J1657" s="28">
        <v>-0.13822999999999999</v>
      </c>
      <c r="K1657" s="29">
        <v>0.75</v>
      </c>
      <c r="L1657" s="30">
        <v>21</v>
      </c>
      <c r="M1657" s="29">
        <v>0.45945999999999998</v>
      </c>
      <c r="N1657" s="30">
        <v>51</v>
      </c>
      <c r="O1657" s="30">
        <v>14.35</v>
      </c>
      <c r="P1657" s="30">
        <v>1809.5</v>
      </c>
      <c r="Q1657" s="30">
        <v>83.35</v>
      </c>
      <c r="R1657" s="38">
        <v>0.25596999999999998</v>
      </c>
      <c r="S1657" s="32">
        <v>-7.6369999999999993E-2</v>
      </c>
      <c r="T1657" s="29">
        <v>0.61187000000000002</v>
      </c>
      <c r="U1657" s="29">
        <v>8.8109999999999994E-2</v>
      </c>
      <c r="V1657" s="29">
        <v>0.35293999999999998</v>
      </c>
      <c r="W1657" s="29">
        <v>0.15686</v>
      </c>
      <c r="X1657" s="30">
        <v>154.88</v>
      </c>
      <c r="Y1657" s="29">
        <v>0.51788000000000001</v>
      </c>
      <c r="Z1657" s="29">
        <v>0.37424000000000002</v>
      </c>
      <c r="AA1657" s="29">
        <v>0.39500000000000002</v>
      </c>
      <c r="AB1657" s="30">
        <v>15</v>
      </c>
      <c r="AC1657" s="29">
        <v>0.61111000000000004</v>
      </c>
      <c r="AD1657" s="30">
        <v>51</v>
      </c>
      <c r="AE1657" s="29">
        <v>0.94118000000000002</v>
      </c>
      <c r="AF1657" s="33">
        <v>3.427</v>
      </c>
      <c r="AG1657" s="33">
        <v>3.6789999999999998</v>
      </c>
      <c r="AH1657" s="33">
        <v>4.3540000000000001</v>
      </c>
      <c r="AI1657" s="33">
        <v>7.9089999999999998</v>
      </c>
      <c r="AJ1657" s="33">
        <v>6.3490000000000002</v>
      </c>
      <c r="AK1657" s="34">
        <v>9.6</v>
      </c>
      <c r="AL1657" s="29">
        <v>0.33333000000000002</v>
      </c>
      <c r="AM1657" s="29">
        <v>9.8040000000000002E-2</v>
      </c>
      <c r="AN1657" s="50">
        <v>25657</v>
      </c>
      <c r="AO1657" s="30">
        <v>151</v>
      </c>
      <c r="AP1657" s="29">
        <v>0.34251999999999999</v>
      </c>
      <c r="AQ1657" s="29">
        <v>0.71506999999999998</v>
      </c>
      <c r="AR1657" s="29">
        <v>0.53700000000000003</v>
      </c>
      <c r="AS1657" s="54">
        <v>5</v>
      </c>
      <c r="AT1657" s="29">
        <v>0.875</v>
      </c>
      <c r="AU1657" s="29">
        <v>0.90952999999999995</v>
      </c>
      <c r="AV1657" s="54">
        <v>4</v>
      </c>
      <c r="AW1657" s="29">
        <v>0.90625</v>
      </c>
    </row>
    <row r="1658" spans="1:49" x14ac:dyDescent="0.2">
      <c r="A1658" s="17" t="str">
        <f t="shared" si="34"/>
        <v>Ensemble</v>
      </c>
      <c r="B1658" s="17" t="str">
        <f>IF(AND(OR(NOT(IsForecastDateRestricted),AND(D1658&gt;=StartDate,D1658&lt;=EndDate)),OR(NOT(IsTargetDateRestricted),AND(F1658&gt;=FirstTargetDate,F1658&lt;=EndTargetDate)),
OR(AND(Is1Week,E1658="1 wk ahead inc death"),AND(Is2Week,E1658="2 wk ahead inc death"),AND(Is3Week,E1658="3 wk ahead inc death"),AND(Is4Week,E1658="4 wk ahead inc death")),
OR(NOT(IsActiveModelsOnly),_xlfn.XLOOKUP(C1658,'Model Analyzer'!B$4:B$100,'Model Analyzer'!C$4:C$100))),EvalData!C1658,"NA")</f>
        <v>Ensemble</v>
      </c>
      <c r="C1658" s="17" t="s">
        <v>15</v>
      </c>
      <c r="D1658" s="36" t="d">
        <v>2020-09-28</v>
      </c>
      <c r="E1658" s="17" t="s">
        <v>37</v>
      </c>
      <c r="F1658" s="36" t="d">
        <v>2020-10-17</v>
      </c>
      <c r="G1658" s="30">
        <v>259</v>
      </c>
      <c r="H1658" s="32">
        <v>1.7000000000000001E-2</v>
      </c>
      <c r="I1658" s="28">
        <v>1.7340000000000001E-2</v>
      </c>
      <c r="J1658" s="28">
        <v>1.7340000000000001E-2</v>
      </c>
      <c r="K1658" s="29">
        <v>1</v>
      </c>
      <c r="L1658" s="30">
        <v>3</v>
      </c>
      <c r="M1658" s="29">
        <v>0.94594999999999996</v>
      </c>
      <c r="N1658" s="30">
        <v>51</v>
      </c>
      <c r="O1658" s="30">
        <v>7.12</v>
      </c>
      <c r="P1658" s="30">
        <v>895.85</v>
      </c>
      <c r="Q1658" s="30">
        <v>56.71</v>
      </c>
      <c r="R1658" s="38">
        <v>0.25239</v>
      </c>
      <c r="S1658" s="32">
        <v>-6.6689999999999999E-2</v>
      </c>
      <c r="T1658" s="29">
        <v>0.37213000000000002</v>
      </c>
      <c r="U1658" s="29">
        <v>-0.18742</v>
      </c>
      <c r="V1658" s="29">
        <v>0.49020000000000002</v>
      </c>
      <c r="W1658" s="29">
        <v>3.9219999999999998E-2</v>
      </c>
      <c r="X1658" s="30">
        <v>79.8</v>
      </c>
      <c r="Y1658" s="29">
        <v>0.24764</v>
      </c>
      <c r="Z1658" s="29">
        <v>0.27251999999999998</v>
      </c>
      <c r="AA1658" s="29">
        <v>0.56200000000000006</v>
      </c>
      <c r="AB1658" s="30">
        <v>5</v>
      </c>
      <c r="AC1658" s="29">
        <v>0.88888999999999996</v>
      </c>
      <c r="AD1658" s="30">
        <v>51</v>
      </c>
      <c r="AE1658" s="29">
        <v>0.96077999999999997</v>
      </c>
      <c r="AF1658" s="33">
        <v>2.5779999999999998</v>
      </c>
      <c r="AG1658" s="33">
        <v>3.3860000000000001</v>
      </c>
      <c r="AH1658" s="33">
        <v>3.9689999999999999</v>
      </c>
      <c r="AI1658" s="33">
        <v>9.1370000000000005</v>
      </c>
      <c r="AJ1658" s="33">
        <v>5.62</v>
      </c>
      <c r="AK1658" s="34">
        <v>14.5</v>
      </c>
      <c r="AL1658" s="29">
        <v>0.25490000000000002</v>
      </c>
      <c r="AM1658" s="29">
        <v>0.15686</v>
      </c>
      <c r="AN1658" s="50">
        <v>20463</v>
      </c>
      <c r="AO1658" s="30">
        <v>93.2</v>
      </c>
      <c r="AP1658" s="29">
        <v>0.36741000000000001</v>
      </c>
      <c r="AQ1658" s="29">
        <v>0.76702999999999999</v>
      </c>
      <c r="AR1658" s="29">
        <v>0.57799999999999996</v>
      </c>
      <c r="AS1658" s="54">
        <v>4</v>
      </c>
      <c r="AT1658" s="29">
        <v>0.90625</v>
      </c>
      <c r="AU1658" s="29">
        <v>0.94572999999999996</v>
      </c>
      <c r="AV1658" s="54">
        <v>2</v>
      </c>
      <c r="AW1658" s="29">
        <v>0.96875</v>
      </c>
    </row>
    <row r="1659" spans="1:49" x14ac:dyDescent="0.2">
      <c r="A1659" s="17" t="str">
        <f t="shared" si="34"/>
        <v>ERDC</v>
      </c>
      <c r="B1659" s="17" t="str">
        <f>IF(AND(OR(NOT(IsForecastDateRestricted),AND(D1659&gt;=StartDate,D1659&lt;=EndDate)),OR(NOT(IsTargetDateRestricted),AND(F1659&gt;=FirstTargetDate,F1659&lt;=EndTargetDate)),
OR(AND(Is1Week,E1659="1 wk ahead inc death"),AND(Is2Week,E1659="2 wk ahead inc death"),AND(Is3Week,E1659="3 wk ahead inc death"),AND(Is4Week,E1659="4 wk ahead inc death")),
OR(NOT(IsActiveModelsOnly),_xlfn.XLOOKUP(C1659,'Model Analyzer'!B$4:B$100,'Model Analyzer'!C$4:C$100))),EvalData!C1659,"NA")</f>
        <v>ERDC</v>
      </c>
      <c r="C1659" s="17" t="s">
        <v>16</v>
      </c>
      <c r="D1659" s="36" t="d">
        <v>2020-09-28</v>
      </c>
      <c r="E1659" s="17" t="s">
        <v>37</v>
      </c>
      <c r="F1659" s="36" t="d">
        <v>2020-10-17</v>
      </c>
      <c r="G1659" s="30">
        <v>6099</v>
      </c>
      <c r="H1659" s="32">
        <v>0.34200000000000003</v>
      </c>
      <c r="I1659" s="28">
        <v>0.40831000000000001</v>
      </c>
      <c r="J1659" s="28">
        <v>0.40831000000000001</v>
      </c>
      <c r="K1659" s="29">
        <v>0</v>
      </c>
      <c r="L1659" s="30">
        <v>36</v>
      </c>
      <c r="M1659" s="29">
        <v>5.4050000000000001E-2</v>
      </c>
      <c r="N1659" s="30">
        <v>51</v>
      </c>
      <c r="O1659" s="30">
        <v>31.02</v>
      </c>
      <c r="P1659" s="30">
        <v>19241.53</v>
      </c>
      <c r="Q1659" s="30">
        <v>185.75</v>
      </c>
      <c r="R1659" s="38">
        <v>0.39617000000000002</v>
      </c>
      <c r="S1659" s="32">
        <v>0.34129999999999999</v>
      </c>
      <c r="T1659" s="29">
        <v>1.1210100000000001</v>
      </c>
      <c r="U1659" s="29">
        <v>0.84802</v>
      </c>
      <c r="V1659" s="29">
        <v>0.27450999999999998</v>
      </c>
      <c r="W1659" s="29">
        <v>0.33333000000000002</v>
      </c>
      <c r="X1659" s="30">
        <v>315.38</v>
      </c>
      <c r="Y1659" s="29">
        <v>1.0710299999999999</v>
      </c>
      <c r="Z1659" s="29">
        <v>0.56230999999999998</v>
      </c>
      <c r="AA1659" s="29">
        <v>3.4000000000000002E-2</v>
      </c>
      <c r="AB1659" s="30">
        <v>35</v>
      </c>
      <c r="AC1659" s="29">
        <v>5.5559999999999998E-2</v>
      </c>
      <c r="AD1659" s="30">
        <v>51</v>
      </c>
      <c r="AE1659" s="29">
        <v>0.15686</v>
      </c>
      <c r="AF1659" s="33">
        <v>1.1080000000000001</v>
      </c>
      <c r="AG1659" s="33">
        <v>1.155</v>
      </c>
      <c r="AH1659" s="33">
        <v>1.204</v>
      </c>
      <c r="AI1659" s="33">
        <v>1.514</v>
      </c>
      <c r="AJ1659" s="33">
        <v>1.32</v>
      </c>
      <c r="AK1659" s="34">
        <v>1.6</v>
      </c>
      <c r="AL1659" s="29">
        <v>0</v>
      </c>
      <c r="AM1659" s="29">
        <v>1.9609999999999999E-2</v>
      </c>
      <c r="AN1659" s="50">
        <v>306764</v>
      </c>
      <c r="AO1659" s="30">
        <v>1529.4</v>
      </c>
      <c r="AP1659" s="29">
        <v>0.86560999999999999</v>
      </c>
      <c r="AQ1659" s="29">
        <v>1</v>
      </c>
      <c r="AR1659" s="29">
        <v>0.14399999999999999</v>
      </c>
      <c r="AS1659" s="54">
        <v>29</v>
      </c>
      <c r="AT1659" s="29">
        <v>0.125</v>
      </c>
      <c r="AU1659" s="29">
        <v>0.16511999999999999</v>
      </c>
      <c r="AV1659" s="54">
        <v>32</v>
      </c>
      <c r="AW1659" s="29">
        <v>3.125E-2</v>
      </c>
    </row>
    <row r="1660" spans="1:49" x14ac:dyDescent="0.2">
      <c r="A1660" s="17" t="str">
        <f t="shared" si="34"/>
        <v>ESG</v>
      </c>
      <c r="B1660" s="17" t="str">
        <f>IF(AND(OR(NOT(IsForecastDateRestricted),AND(D1660&gt;=StartDate,D1660&lt;=EndDate)),OR(NOT(IsTargetDateRestricted),AND(F1660&gt;=FirstTargetDate,F1660&lt;=EndTargetDate)),
OR(AND(Is1Week,E1660="1 wk ahead inc death"),AND(Is2Week,E1660="2 wk ahead inc death"),AND(Is3Week,E1660="3 wk ahead inc death"),AND(Is4Week,E1660="4 wk ahead inc death")),
OR(NOT(IsActiveModelsOnly),_xlfn.XLOOKUP(C1660,'Model Analyzer'!B$4:B$100,'Model Analyzer'!C$4:C$100))),EvalData!C1660,"NA")</f>
        <v>ESG</v>
      </c>
      <c r="C1660" s="17" t="s">
        <v>40</v>
      </c>
      <c r="D1660" s="36" t="d">
        <v>2020-09-28</v>
      </c>
      <c r="E1660" s="17" t="s">
        <v>37</v>
      </c>
      <c r="F1660" s="36" t="d">
        <v>2020-10-17</v>
      </c>
      <c r="G1660" s="30"/>
      <c r="H1660" s="32"/>
      <c r="N1660" s="30">
        <v>51</v>
      </c>
      <c r="O1660" s="30">
        <v>81.93</v>
      </c>
      <c r="P1660" s="30">
        <v>4694.26</v>
      </c>
      <c r="Q1660" s="30">
        <v>156.06</v>
      </c>
      <c r="R1660" s="38">
        <v>0.83735000000000004</v>
      </c>
      <c r="S1660" s="32">
        <v>-0.88063999999999998</v>
      </c>
      <c r="T1660" s="29">
        <v>1.9497500000000001</v>
      </c>
      <c r="U1660" s="29">
        <v>-1.9400500000000001</v>
      </c>
      <c r="V1660" s="29">
        <v>7.843E-2</v>
      </c>
      <c r="W1660" s="29">
        <v>0.60784000000000005</v>
      </c>
      <c r="X1660" s="30">
        <v>278.7</v>
      </c>
      <c r="Y1660" s="29">
        <v>0.56813999999999998</v>
      </c>
      <c r="Z1660" s="29">
        <v>0.86980999999999997</v>
      </c>
      <c r="AA1660" s="29">
        <v>4.0000000000000001E-3</v>
      </c>
      <c r="AB1660" s="30">
        <v>37</v>
      </c>
      <c r="AC1660" s="29">
        <v>0</v>
      </c>
      <c r="AD1660" s="30">
        <v>51</v>
      </c>
      <c r="AE1660" s="29">
        <v>1.9609999999999999E-2</v>
      </c>
      <c r="AF1660" s="33">
        <v>1.052</v>
      </c>
      <c r="AG1660" s="33">
        <v>1.1000000000000001</v>
      </c>
      <c r="AH1660" s="33">
        <v>1.222</v>
      </c>
      <c r="AI1660" s="33">
        <v>1.4830000000000001</v>
      </c>
      <c r="AJ1660" s="33">
        <v>1.492</v>
      </c>
      <c r="AK1660" s="34">
        <v>2.2469999999999999</v>
      </c>
      <c r="AL1660" s="29">
        <v>0</v>
      </c>
      <c r="AM1660" s="29">
        <v>0</v>
      </c>
      <c r="AN1660" s="50">
        <v>298180</v>
      </c>
      <c r="AO1660" s="30">
        <v>1037.4000000000001</v>
      </c>
      <c r="AP1660" s="29">
        <v>0.85087999999999997</v>
      </c>
      <c r="AQ1660" s="29">
        <v>1</v>
      </c>
      <c r="AR1660" s="29">
        <v>2.1000000000000001E-2</v>
      </c>
      <c r="AS1660" s="54">
        <v>30</v>
      </c>
      <c r="AT1660" s="29">
        <v>9.375E-2</v>
      </c>
      <c r="AU1660" s="29">
        <v>2.0639999999999999E-2</v>
      </c>
      <c r="AV1660" s="54">
        <v>33</v>
      </c>
      <c r="AW1660" s="29">
        <v>0</v>
      </c>
    </row>
    <row r="1661" spans="1:49" x14ac:dyDescent="0.2">
      <c r="A1661" s="17" t="str">
        <f t="shared" si="34"/>
        <v>GT-DeepCOVID</v>
      </c>
      <c r="B1661" s="17" t="str">
        <f>IF(AND(OR(NOT(IsForecastDateRestricted),AND(D1661&gt;=StartDate,D1661&lt;=EndDate)),OR(NOT(IsTargetDateRestricted),AND(F1661&gt;=FirstTargetDate,F1661&lt;=EndTargetDate)),
OR(AND(Is1Week,E1661="1 wk ahead inc death"),AND(Is2Week,E1661="2 wk ahead inc death"),AND(Is3Week,E1661="3 wk ahead inc death"),AND(Is4Week,E1661="4 wk ahead inc death")),
OR(NOT(IsActiveModelsOnly),_xlfn.XLOOKUP(C1661,'Model Analyzer'!B$4:B$100,'Model Analyzer'!C$4:C$100))),EvalData!C1661,"NA")</f>
        <v>GT-DeepCOVID</v>
      </c>
      <c r="C1661" s="17" t="s">
        <v>17</v>
      </c>
      <c r="D1661" s="36" t="d">
        <v>2020-09-28</v>
      </c>
      <c r="E1661" s="17" t="s">
        <v>37</v>
      </c>
      <c r="F1661" s="36" t="d">
        <v>2020-10-17</v>
      </c>
      <c r="G1661" s="30">
        <v>2211</v>
      </c>
      <c r="H1661" s="32">
        <v>0.13800000000000001</v>
      </c>
      <c r="I1661" s="28">
        <v>0.14802000000000001</v>
      </c>
      <c r="J1661" s="28">
        <v>0.14802000000000001</v>
      </c>
      <c r="K1661" s="29">
        <v>0.75</v>
      </c>
      <c r="L1661" s="30">
        <v>23</v>
      </c>
      <c r="M1661" s="29">
        <v>0.40540999999999999</v>
      </c>
      <c r="N1661" s="30">
        <v>45</v>
      </c>
      <c r="O1661" s="30">
        <v>6.86</v>
      </c>
      <c r="P1661" s="30">
        <v>903.43</v>
      </c>
      <c r="Q1661" s="30">
        <v>57.07</v>
      </c>
      <c r="R1661" s="38">
        <v>0.21801000000000001</v>
      </c>
      <c r="S1661" s="32">
        <v>-5.5570000000000001E-2</v>
      </c>
      <c r="T1661" s="29">
        <v>0.40017999999999998</v>
      </c>
      <c r="U1661" s="29">
        <v>4.8399999999999997E-3</v>
      </c>
      <c r="V1661" s="29">
        <v>0.48888999999999999</v>
      </c>
      <c r="W1661" s="29">
        <v>6.6669999999999993E-2</v>
      </c>
      <c r="X1661" s="30">
        <v>80.12</v>
      </c>
      <c r="Y1661" s="29">
        <v>0.35066999999999998</v>
      </c>
      <c r="Z1661" s="29">
        <v>0.30775999999999998</v>
      </c>
      <c r="AA1661" s="29">
        <v>0.53200000000000003</v>
      </c>
      <c r="AB1661" s="30">
        <v>6</v>
      </c>
      <c r="AC1661" s="29">
        <v>0.86111000000000004</v>
      </c>
      <c r="AD1661" s="30">
        <v>45</v>
      </c>
      <c r="AE1661" s="29">
        <v>0.93332999999999999</v>
      </c>
      <c r="AF1661" s="33">
        <v>2.1749999999999998</v>
      </c>
      <c r="AG1661" s="33">
        <v>3.0739999999999998</v>
      </c>
      <c r="AH1661" s="33">
        <v>6.1820000000000004</v>
      </c>
      <c r="AI1661" s="33">
        <v>131.935</v>
      </c>
      <c r="AJ1661" s="33">
        <v>30</v>
      </c>
      <c r="AK1661" s="34">
        <v>240</v>
      </c>
      <c r="AL1661" s="29">
        <v>0.2</v>
      </c>
      <c r="AM1661" s="29">
        <v>0.33333000000000002</v>
      </c>
      <c r="AN1661" s="50">
        <v>20343</v>
      </c>
      <c r="AO1661" s="30">
        <v>104.7</v>
      </c>
      <c r="AP1661" s="29">
        <v>0.30976999999999999</v>
      </c>
      <c r="AQ1661" s="29">
        <v>0.64670000000000005</v>
      </c>
      <c r="AR1661" s="29">
        <v>0.372</v>
      </c>
      <c r="AS1661" s="54">
        <v>14</v>
      </c>
      <c r="AT1661" s="29">
        <v>0.59375</v>
      </c>
      <c r="AU1661" s="29">
        <v>0.75673999999999997</v>
      </c>
      <c r="AV1661" s="54">
        <v>14</v>
      </c>
      <c r="AW1661" s="29">
        <v>0.59375</v>
      </c>
    </row>
    <row r="1662" spans="1:49" x14ac:dyDescent="0.2">
      <c r="A1662" s="17" t="str">
        <f t="shared" si="34"/>
        <v>IHME</v>
      </c>
      <c r="B1662" s="17" t="str">
        <f>IF(AND(OR(NOT(IsForecastDateRestricted),AND(D1662&gt;=StartDate,D1662&lt;=EndDate)),OR(NOT(IsTargetDateRestricted),AND(F1662&gt;=FirstTargetDate,F1662&lt;=EndTargetDate)),
OR(AND(Is1Week,E1662="1 wk ahead inc death"),AND(Is2Week,E1662="2 wk ahead inc death"),AND(Is3Week,E1662="3 wk ahead inc death"),AND(Is4Week,E1662="4 wk ahead inc death")),
OR(NOT(IsActiveModelsOnly),_xlfn.XLOOKUP(C1662,'Model Analyzer'!B$4:B$100,'Model Analyzer'!C$4:C$100))),EvalData!C1662,"NA")</f>
        <v>IHME</v>
      </c>
      <c r="C1662" s="17" t="s">
        <v>18</v>
      </c>
      <c r="D1662" s="36" t="d">
        <v>2020-09-28</v>
      </c>
      <c r="E1662" s="17" t="s">
        <v>37</v>
      </c>
      <c r="F1662" s="36" t="d">
        <v>2020-10-17</v>
      </c>
      <c r="G1662" s="30">
        <v>2387</v>
      </c>
      <c r="H1662" s="32">
        <v>0.14799999999999999</v>
      </c>
      <c r="I1662" s="28">
        <v>0.1598</v>
      </c>
      <c r="J1662" s="28">
        <v>0.1598</v>
      </c>
      <c r="K1662" s="29">
        <v>0.75</v>
      </c>
      <c r="L1662" s="30">
        <v>26</v>
      </c>
      <c r="M1662" s="29">
        <v>0.32432</v>
      </c>
      <c r="N1662" s="30">
        <v>51</v>
      </c>
      <c r="O1662" s="30">
        <v>17.52</v>
      </c>
      <c r="P1662" s="30">
        <v>3485.32</v>
      </c>
      <c r="Q1662" s="30">
        <v>114.49</v>
      </c>
      <c r="R1662" s="38">
        <v>0.30382999999999999</v>
      </c>
      <c r="S1662" s="32">
        <v>-2.3359999999999999E-2</v>
      </c>
      <c r="T1662" s="29">
        <v>0.70540999999999998</v>
      </c>
      <c r="U1662" s="29">
        <v>-0.18346999999999999</v>
      </c>
      <c r="V1662" s="29">
        <v>0.33333000000000002</v>
      </c>
      <c r="W1662" s="29">
        <v>0.17646999999999999</v>
      </c>
      <c r="X1662" s="30">
        <v>213.81</v>
      </c>
      <c r="Y1662" s="29">
        <v>0.42931000000000002</v>
      </c>
      <c r="Z1662" s="29">
        <v>0.40891</v>
      </c>
      <c r="AA1662" s="29">
        <v>0.28000000000000003</v>
      </c>
      <c r="AB1662" s="30">
        <v>22</v>
      </c>
      <c r="AC1662" s="29">
        <v>0.41666999999999998</v>
      </c>
      <c r="AD1662" s="30">
        <v>51</v>
      </c>
      <c r="AE1662" s="29">
        <v>0.82352999999999998</v>
      </c>
      <c r="AF1662" s="33">
        <v>2.3050000000000002</v>
      </c>
      <c r="AG1662" s="33">
        <v>2.7120000000000002</v>
      </c>
      <c r="AH1662" s="33">
        <v>3.8650000000000002</v>
      </c>
      <c r="AI1662" s="33">
        <v>4.8970000000000002</v>
      </c>
      <c r="AJ1662" s="33">
        <v>5.8609999999999998</v>
      </c>
      <c r="AK1662" s="34">
        <v>8.3810000000000002</v>
      </c>
      <c r="AL1662" s="29">
        <v>0.27450999999999998</v>
      </c>
      <c r="AM1662" s="29">
        <v>7.843E-2</v>
      </c>
      <c r="AN1662" s="50">
        <v>38317</v>
      </c>
      <c r="AO1662" s="30">
        <v>210.3</v>
      </c>
      <c r="AP1662" s="29">
        <v>0.41555999999999998</v>
      </c>
      <c r="AQ1662" s="29">
        <v>0.86756</v>
      </c>
      <c r="AR1662" s="29">
        <v>0.495</v>
      </c>
      <c r="AS1662" s="54">
        <v>8</v>
      </c>
      <c r="AT1662" s="29">
        <v>0.78125</v>
      </c>
      <c r="AU1662" s="29">
        <v>0.84933000000000003</v>
      </c>
      <c r="AV1662" s="54">
        <v>9</v>
      </c>
      <c r="AW1662" s="29">
        <v>0.75</v>
      </c>
    </row>
    <row r="1663" spans="1:49" x14ac:dyDescent="0.2">
      <c r="A1663" s="17" t="str">
        <f t="shared" si="34"/>
        <v>ISU</v>
      </c>
      <c r="B1663" s="17" t="str">
        <f>IF(AND(OR(NOT(IsForecastDateRestricted),AND(D1663&gt;=StartDate,D1663&lt;=EndDate)),OR(NOT(IsTargetDateRestricted),AND(F1663&gt;=FirstTargetDate,F1663&lt;=EndTargetDate)),
OR(AND(Is1Week,E1663="1 wk ahead inc death"),AND(Is2Week,E1663="2 wk ahead inc death"),AND(Is3Week,E1663="3 wk ahead inc death"),AND(Is4Week,E1663="4 wk ahead inc death")),
OR(NOT(IsActiveModelsOnly),_xlfn.XLOOKUP(C1663,'Model Analyzer'!B$4:B$100,'Model Analyzer'!C$4:C$100))),EvalData!C1663,"NA")</f>
        <v>ISU</v>
      </c>
      <c r="C1663" s="17" t="s">
        <v>41</v>
      </c>
      <c r="D1663" s="36" t="d">
        <v>2020-09-28</v>
      </c>
      <c r="E1663" s="17" t="s">
        <v>37</v>
      </c>
      <c r="F1663" s="36" t="d">
        <v>2020-10-17</v>
      </c>
      <c r="G1663" s="30">
        <v>-3522</v>
      </c>
      <c r="H1663" s="32">
        <v>-0.26900000000000002</v>
      </c>
      <c r="I1663" s="28">
        <v>-0.23579</v>
      </c>
      <c r="J1663" s="28">
        <v>-0.30853999999999998</v>
      </c>
      <c r="K1663" s="29">
        <v>0</v>
      </c>
      <c r="L1663" s="30">
        <v>34</v>
      </c>
      <c r="M1663" s="29">
        <v>0.10811</v>
      </c>
      <c r="N1663" s="30">
        <v>49</v>
      </c>
      <c r="O1663" s="30">
        <v>13.38</v>
      </c>
      <c r="P1663" s="30">
        <v>1539.1</v>
      </c>
      <c r="Q1663" s="30">
        <v>70.39</v>
      </c>
      <c r="R1663" s="38">
        <v>0.23535</v>
      </c>
      <c r="S1663" s="32">
        <v>-6.9220000000000004E-2</v>
      </c>
      <c r="T1663" s="29">
        <v>0.56823000000000001</v>
      </c>
      <c r="U1663" s="29">
        <v>-0.37963999999999998</v>
      </c>
      <c r="V1663" s="29">
        <v>0.48980000000000001</v>
      </c>
      <c r="W1663" s="29">
        <v>0.20408000000000001</v>
      </c>
      <c r="X1663" s="30">
        <v>112.1</v>
      </c>
      <c r="Y1663" s="29">
        <v>0.30592000000000003</v>
      </c>
      <c r="Z1663" s="29">
        <v>0.35321000000000002</v>
      </c>
      <c r="AA1663" s="29">
        <v>0.40500000000000003</v>
      </c>
      <c r="AB1663" s="30">
        <v>14</v>
      </c>
      <c r="AC1663" s="29">
        <v>0.63888999999999996</v>
      </c>
      <c r="AD1663" s="30">
        <v>49</v>
      </c>
      <c r="AE1663" s="29">
        <v>0.65305999999999997</v>
      </c>
      <c r="AF1663" s="33">
        <v>1.5680000000000001</v>
      </c>
      <c r="AG1663" s="33">
        <v>1.786</v>
      </c>
      <c r="AH1663" s="33">
        <v>2.0449999999999999</v>
      </c>
      <c r="AI1663" s="33">
        <v>4.782</v>
      </c>
      <c r="AJ1663" s="33">
        <v>2.7370000000000001</v>
      </c>
      <c r="AK1663" s="34">
        <v>6.8789999999999996</v>
      </c>
      <c r="AL1663" s="29">
        <v>6.1219999999999997E-2</v>
      </c>
      <c r="AM1663" s="29">
        <v>6.1219999999999997E-2</v>
      </c>
      <c r="AN1663" s="50">
        <v>60736</v>
      </c>
      <c r="AO1663" s="30">
        <v>229.7</v>
      </c>
      <c r="AP1663" s="29">
        <v>0.58980999999999995</v>
      </c>
      <c r="AQ1663" s="29">
        <v>1</v>
      </c>
      <c r="AR1663" s="29">
        <v>0.53700000000000003</v>
      </c>
      <c r="AS1663" s="54">
        <v>5</v>
      </c>
      <c r="AT1663" s="29">
        <v>0.875</v>
      </c>
      <c r="AU1663" s="29">
        <v>0.66047</v>
      </c>
      <c r="AV1663" s="54">
        <v>17</v>
      </c>
      <c r="AW1663" s="29">
        <v>0.5</v>
      </c>
    </row>
    <row r="1664" spans="1:49" x14ac:dyDescent="0.2">
      <c r="A1664" s="17" t="str">
        <f t="shared" si="34"/>
        <v>JCB</v>
      </c>
      <c r="B1664" s="17" t="str">
        <f>IF(AND(OR(NOT(IsForecastDateRestricted),AND(D1664&gt;=StartDate,D1664&lt;=EndDate)),OR(NOT(IsTargetDateRestricted),AND(F1664&gt;=FirstTargetDate,F1664&lt;=EndTargetDate)),
OR(AND(Is1Week,E1664="1 wk ahead inc death"),AND(Is2Week,E1664="2 wk ahead inc death"),AND(Is3Week,E1664="3 wk ahead inc death"),AND(Is4Week,E1664="4 wk ahead inc death")),
OR(NOT(IsActiveModelsOnly),_xlfn.XLOOKUP(C1664,'Model Analyzer'!B$4:B$100,'Model Analyzer'!C$4:C$100))),EvalData!C1664,"NA")</f>
        <v>JCB</v>
      </c>
      <c r="C1664" s="17" t="s">
        <v>45</v>
      </c>
      <c r="D1664" s="36" t="d">
        <v>2020-09-28</v>
      </c>
      <c r="E1664" s="17" t="s">
        <v>37</v>
      </c>
      <c r="F1664" s="36" t="d">
        <v>2020-10-17</v>
      </c>
      <c r="G1664" s="30">
        <v>-1422</v>
      </c>
      <c r="H1664" s="32">
        <v>-0.1</v>
      </c>
      <c r="I1664" s="28">
        <v>-9.5200000000000007E-2</v>
      </c>
      <c r="J1664" s="28">
        <v>-0.10521999999999999</v>
      </c>
      <c r="K1664" s="29">
        <v>0.75</v>
      </c>
      <c r="L1664" s="30">
        <v>16</v>
      </c>
      <c r="M1664" s="29">
        <v>0.59458999999999995</v>
      </c>
      <c r="N1664" s="30">
        <v>51</v>
      </c>
      <c r="O1664" s="30">
        <v>8.5500000000000007</v>
      </c>
      <c r="P1664" s="30">
        <v>946.79</v>
      </c>
      <c r="Q1664" s="30">
        <v>57.71</v>
      </c>
      <c r="R1664" s="38">
        <v>0.21521999999999999</v>
      </c>
      <c r="S1664" s="32">
        <v>-0.16002</v>
      </c>
      <c r="T1664" s="29">
        <v>0.42508000000000001</v>
      </c>
      <c r="U1664" s="29">
        <v>-0.24310999999999999</v>
      </c>
      <c r="V1664" s="29">
        <v>0.39216000000000001</v>
      </c>
      <c r="W1664" s="29">
        <v>5.8819999999999997E-2</v>
      </c>
      <c r="X1664" s="30">
        <v>95.42</v>
      </c>
      <c r="Y1664" s="29">
        <v>0.27323999999999998</v>
      </c>
      <c r="Z1664" s="29">
        <v>0.30230000000000001</v>
      </c>
      <c r="AA1664" s="29">
        <v>0.50700000000000001</v>
      </c>
      <c r="AB1664" s="30">
        <v>8</v>
      </c>
      <c r="AC1664" s="29">
        <v>0.80556000000000005</v>
      </c>
    </row>
    <row r="1665" spans="1:49" x14ac:dyDescent="0.2">
      <c r="A1665" s="17" t="str">
        <f t="shared" si="34"/>
        <v>JHU-APL</v>
      </c>
      <c r="B1665" s="17" t="str">
        <f>IF(AND(OR(NOT(IsForecastDateRestricted),AND(D1665&gt;=StartDate,D1665&lt;=EndDate)),OR(NOT(IsTargetDateRestricted),AND(F1665&gt;=FirstTargetDate,F1665&lt;=EndTargetDate)),
OR(AND(Is1Week,E1665="1 wk ahead inc death"),AND(Is2Week,E1665="2 wk ahead inc death"),AND(Is3Week,E1665="3 wk ahead inc death"),AND(Is4Week,E1665="4 wk ahead inc death")),
OR(NOT(IsActiveModelsOnly),_xlfn.XLOOKUP(C1665,'Model Analyzer'!B$4:B$100,'Model Analyzer'!C$4:C$100))),EvalData!C1665,"NA")</f>
        <v>JHU-APL</v>
      </c>
      <c r="C1665" s="17" t="s">
        <v>52</v>
      </c>
      <c r="D1665" s="36" t="d">
        <v>2020-09-28</v>
      </c>
      <c r="E1665" s="17" t="s">
        <v>37</v>
      </c>
      <c r="F1665" s="36" t="d">
        <v>2020-10-17</v>
      </c>
      <c r="G1665" s="30">
        <v>-302</v>
      </c>
      <c r="H1665" s="32">
        <v>-0.02</v>
      </c>
      <c r="I1665" s="28">
        <v>-2.0219999999999998E-2</v>
      </c>
      <c r="J1665" s="28">
        <v>-2.0639999999999999E-2</v>
      </c>
      <c r="K1665" s="29">
        <v>1</v>
      </c>
      <c r="L1665" s="30">
        <v>5</v>
      </c>
      <c r="M1665" s="29">
        <v>0.89188999999999996</v>
      </c>
      <c r="N1665" s="30">
        <v>51</v>
      </c>
      <c r="O1665" s="30">
        <v>16.329999999999998</v>
      </c>
      <c r="P1665" s="30">
        <v>4496.16</v>
      </c>
      <c r="Q1665" s="30">
        <v>117.47</v>
      </c>
      <c r="R1665" s="38">
        <v>0.25272</v>
      </c>
      <c r="S1665" s="32">
        <v>9.0700000000000003E-2</v>
      </c>
      <c r="T1665" s="29">
        <v>0.65464999999999995</v>
      </c>
      <c r="U1665" s="29">
        <v>0.2412</v>
      </c>
      <c r="V1665" s="29">
        <v>0.35293999999999998</v>
      </c>
      <c r="W1665" s="29">
        <v>0.19608</v>
      </c>
      <c r="X1665" s="30">
        <v>240.95</v>
      </c>
      <c r="Y1665" s="29">
        <v>0.58111000000000002</v>
      </c>
      <c r="Z1665" s="29">
        <v>0.41134999999999999</v>
      </c>
      <c r="AA1665" s="29">
        <v>0.26500000000000001</v>
      </c>
      <c r="AB1665" s="30">
        <v>23</v>
      </c>
      <c r="AC1665" s="29">
        <v>0.38889000000000001</v>
      </c>
      <c r="AD1665" s="30">
        <v>51</v>
      </c>
      <c r="AE1665" s="29">
        <v>0.33333000000000002</v>
      </c>
      <c r="AF1665" s="33">
        <v>1.226</v>
      </c>
      <c r="AG1665" s="33">
        <v>1.2529999999999999</v>
      </c>
      <c r="AH1665" s="33">
        <v>1.427</v>
      </c>
      <c r="AI1665" s="33">
        <v>1.57</v>
      </c>
      <c r="AJ1665" s="33">
        <v>1.5349999999999999</v>
      </c>
      <c r="AK1665" s="34">
        <v>1.7270000000000001</v>
      </c>
      <c r="AL1665" s="29">
        <v>1.9609999999999999E-2</v>
      </c>
      <c r="AM1665" s="29">
        <v>0</v>
      </c>
      <c r="AN1665" s="50">
        <v>162509</v>
      </c>
      <c r="AO1665" s="30">
        <v>655.1</v>
      </c>
      <c r="AP1665" s="29">
        <v>0.81415000000000004</v>
      </c>
      <c r="AQ1665" s="29">
        <v>1</v>
      </c>
      <c r="AR1665" s="29">
        <v>0.33</v>
      </c>
      <c r="AS1665" s="54">
        <v>18</v>
      </c>
      <c r="AT1665" s="29">
        <v>0.46875</v>
      </c>
      <c r="AU1665" s="29">
        <v>0.35088000000000003</v>
      </c>
      <c r="AV1665" s="54">
        <v>28</v>
      </c>
      <c r="AW1665" s="29">
        <v>0.15625</v>
      </c>
    </row>
    <row r="1666" spans="1:49" x14ac:dyDescent="0.2">
      <c r="A1666" s="17" t="str">
        <f t="shared" si="34"/>
        <v>JHU-IDD</v>
      </c>
      <c r="B1666" s="17" t="str">
        <f>IF(AND(OR(NOT(IsForecastDateRestricted),AND(D1666&gt;=StartDate,D1666&lt;=EndDate)),OR(NOT(IsTargetDateRestricted),AND(F1666&gt;=FirstTargetDate,F1666&lt;=EndTargetDate)),
OR(AND(Is1Week,E1666="1 wk ahead inc death"),AND(Is2Week,E1666="2 wk ahead inc death"),AND(Is3Week,E1666="3 wk ahead inc death"),AND(Is4Week,E1666="4 wk ahead inc death")),
OR(NOT(IsActiveModelsOnly),_xlfn.XLOOKUP(C1666,'Model Analyzer'!B$4:B$100,'Model Analyzer'!C$4:C$100))),EvalData!C1666,"NA")</f>
        <v>JHU-IDD</v>
      </c>
      <c r="C1666" s="17" t="s">
        <v>53</v>
      </c>
      <c r="D1666" s="36" t="d">
        <v>2020-09-28</v>
      </c>
      <c r="E1666" s="17" t="s">
        <v>37</v>
      </c>
      <c r="F1666" s="36" t="d">
        <v>2020-10-17</v>
      </c>
      <c r="G1666" s="30">
        <v>423</v>
      </c>
      <c r="H1666" s="32">
        <v>2.8000000000000001E-2</v>
      </c>
      <c r="I1666" s="28">
        <v>2.8320000000000001E-2</v>
      </c>
      <c r="J1666" s="28">
        <v>2.8320000000000001E-2</v>
      </c>
      <c r="K1666" s="29">
        <v>1</v>
      </c>
      <c r="L1666" s="30">
        <v>6</v>
      </c>
      <c r="M1666" s="29">
        <v>0.86485999999999996</v>
      </c>
      <c r="N1666" s="30">
        <v>51</v>
      </c>
      <c r="O1666" s="30">
        <v>16.47</v>
      </c>
      <c r="P1666" s="30">
        <v>1480.11</v>
      </c>
      <c r="Q1666" s="30">
        <v>63.49</v>
      </c>
      <c r="R1666" s="38">
        <v>0.24510000000000001</v>
      </c>
      <c r="S1666" s="32">
        <v>1.1509999999999999E-2</v>
      </c>
      <c r="T1666" s="29">
        <v>0.69164999999999999</v>
      </c>
      <c r="U1666" s="29">
        <v>0.31036000000000002</v>
      </c>
      <c r="V1666" s="29">
        <v>0.41176000000000001</v>
      </c>
      <c r="W1666" s="29">
        <v>0.11765</v>
      </c>
      <c r="X1666" s="30">
        <v>90.9</v>
      </c>
      <c r="Y1666" s="29">
        <v>0.62246999999999997</v>
      </c>
      <c r="Z1666" s="29">
        <v>0.36452000000000001</v>
      </c>
      <c r="AA1666" s="29">
        <v>0.48499999999999999</v>
      </c>
      <c r="AB1666" s="30">
        <v>9</v>
      </c>
      <c r="AC1666" s="29">
        <v>0.77778000000000003</v>
      </c>
      <c r="AD1666" s="30">
        <v>51</v>
      </c>
      <c r="AE1666" s="29">
        <v>0.96077999999999997</v>
      </c>
      <c r="AF1666" s="33">
        <v>2.8370000000000002</v>
      </c>
      <c r="AG1666" s="33">
        <v>4.08</v>
      </c>
      <c r="AH1666" s="33">
        <v>8.2859999999999996</v>
      </c>
      <c r="AI1666" s="33">
        <v>71.754000000000005</v>
      </c>
      <c r="AJ1666" s="33">
        <v>24.068999999999999</v>
      </c>
      <c r="AK1666" s="34">
        <v>194</v>
      </c>
      <c r="AL1666" s="29">
        <v>0.25490000000000002</v>
      </c>
      <c r="AM1666" s="29">
        <v>0.43136999999999998</v>
      </c>
      <c r="AN1666" s="50">
        <v>29146</v>
      </c>
      <c r="AO1666" s="30">
        <v>287</v>
      </c>
      <c r="AP1666" s="29">
        <v>0.24188999999999999</v>
      </c>
      <c r="AQ1666" s="29">
        <v>0.50497999999999998</v>
      </c>
      <c r="AR1666" s="29">
        <v>0.28899999999999998</v>
      </c>
      <c r="AS1666" s="54">
        <v>19</v>
      </c>
      <c r="AT1666" s="29">
        <v>0.4375</v>
      </c>
      <c r="AU1666" s="29">
        <v>0.75495999999999996</v>
      </c>
      <c r="AV1666" s="54">
        <v>15</v>
      </c>
      <c r="AW1666" s="29">
        <v>0.5625</v>
      </c>
    </row>
    <row r="1667" spans="1:49" x14ac:dyDescent="0.2">
      <c r="A1667" s="17" t="str">
        <f t="shared" si="34"/>
        <v>Karlen</v>
      </c>
      <c r="B1667" s="17" t="str">
        <f>IF(AND(OR(NOT(IsForecastDateRestricted),AND(D1667&gt;=StartDate,D1667&lt;=EndDate)),OR(NOT(IsTargetDateRestricted),AND(F1667&gt;=FirstTargetDate,F1667&lt;=EndTargetDate)),
OR(AND(Is1Week,E1667="1 wk ahead inc death"),AND(Is2Week,E1667="2 wk ahead inc death"),AND(Is3Week,E1667="3 wk ahead inc death"),AND(Is4Week,E1667="4 wk ahead inc death")),
OR(NOT(IsActiveModelsOnly),_xlfn.XLOOKUP(C1667,'Model Analyzer'!B$4:B$100,'Model Analyzer'!C$4:C$100))),EvalData!C1667,"NA")</f>
        <v>Karlen</v>
      </c>
      <c r="C1667" s="17" t="s">
        <v>46</v>
      </c>
      <c r="D1667" s="36" t="d">
        <v>2020-09-28</v>
      </c>
      <c r="E1667" s="17" t="s">
        <v>37</v>
      </c>
      <c r="F1667" s="36" t="d">
        <v>2020-10-17</v>
      </c>
      <c r="G1667" s="30">
        <v>-953</v>
      </c>
      <c r="H1667" s="32">
        <v>-6.6000000000000003E-2</v>
      </c>
      <c r="I1667" s="28">
        <v>-6.3799999999999996E-2</v>
      </c>
      <c r="J1667" s="28">
        <v>-6.8150000000000002E-2</v>
      </c>
      <c r="K1667" s="29">
        <v>0.9</v>
      </c>
      <c r="L1667" s="30">
        <v>11</v>
      </c>
      <c r="M1667" s="29">
        <v>0.72972999999999999</v>
      </c>
      <c r="N1667" s="30">
        <v>51</v>
      </c>
      <c r="O1667" s="30">
        <v>6.83</v>
      </c>
      <c r="P1667" s="30">
        <v>1241.3399999999999</v>
      </c>
      <c r="Q1667" s="30">
        <v>61.98</v>
      </c>
      <c r="R1667" s="38">
        <v>0.21304999999999999</v>
      </c>
      <c r="S1667" s="32">
        <v>-5.8380000000000001E-2</v>
      </c>
      <c r="T1667" s="29">
        <v>0.37422</v>
      </c>
      <c r="U1667" s="29">
        <v>-8.7599999999999997E-2</v>
      </c>
      <c r="V1667" s="29">
        <v>0.39216000000000001</v>
      </c>
      <c r="W1667" s="29">
        <v>3.9219999999999998E-2</v>
      </c>
      <c r="X1667" s="30">
        <v>121.92</v>
      </c>
      <c r="Y1667" s="29">
        <v>0.29099000000000003</v>
      </c>
      <c r="Z1667" s="29">
        <v>0.28673999999999999</v>
      </c>
      <c r="AA1667" s="29">
        <v>0.58599999999999997</v>
      </c>
      <c r="AB1667" s="30">
        <v>3</v>
      </c>
      <c r="AC1667" s="29">
        <v>0.94443999999999995</v>
      </c>
      <c r="AD1667" s="30">
        <v>51</v>
      </c>
      <c r="AE1667" s="29">
        <v>0.92157</v>
      </c>
      <c r="AF1667" s="33">
        <v>2.3740000000000001</v>
      </c>
      <c r="AG1667" s="33">
        <v>3.1760000000000002</v>
      </c>
      <c r="AH1667" s="33">
        <v>4.6189999999999998</v>
      </c>
      <c r="AI1667" s="33">
        <v>24.786000000000001</v>
      </c>
      <c r="AJ1667" s="33">
        <v>12.206</v>
      </c>
      <c r="AK1667" s="34">
        <v>44</v>
      </c>
      <c r="AL1667" s="29">
        <v>0.23529</v>
      </c>
      <c r="AM1667" s="29">
        <v>0.29411999999999999</v>
      </c>
      <c r="AN1667" s="50">
        <v>29220</v>
      </c>
      <c r="AO1667" s="30">
        <v>141.5</v>
      </c>
      <c r="AP1667" s="29">
        <v>0.32301000000000002</v>
      </c>
      <c r="AQ1667" s="29">
        <v>0.67434000000000005</v>
      </c>
      <c r="AR1667" s="29">
        <v>0.41299999999999998</v>
      </c>
      <c r="AS1667" s="54">
        <v>10</v>
      </c>
      <c r="AT1667" s="29">
        <v>0.71875</v>
      </c>
      <c r="AU1667" s="29">
        <v>0.86402000000000001</v>
      </c>
      <c r="AV1667" s="54">
        <v>8</v>
      </c>
      <c r="AW1667" s="29">
        <v>0.78125</v>
      </c>
    </row>
    <row r="1668" spans="1:49" x14ac:dyDescent="0.2">
      <c r="A1668" s="17" t="str">
        <f t="shared" si="34"/>
        <v>LANL</v>
      </c>
      <c r="B1668" s="17" t="str">
        <f>IF(AND(OR(NOT(IsForecastDateRestricted),AND(D1668&gt;=StartDate,D1668&lt;=EndDate)),OR(NOT(IsTargetDateRestricted),AND(F1668&gt;=FirstTargetDate,F1668&lt;=EndTargetDate)),
OR(AND(Is1Week,E1668="1 wk ahead inc death"),AND(Is2Week,E1668="2 wk ahead inc death"),AND(Is3Week,E1668="3 wk ahead inc death"),AND(Is4Week,E1668="4 wk ahead inc death")),
OR(NOT(IsActiveModelsOnly),_xlfn.XLOOKUP(C1668,'Model Analyzer'!B$4:B$100,'Model Analyzer'!C$4:C$100))),EvalData!C1668,"NA")</f>
        <v>LANL</v>
      </c>
      <c r="C1668" s="17" t="s">
        <v>20</v>
      </c>
      <c r="D1668" s="36" t="d">
        <v>2020-09-28</v>
      </c>
      <c r="E1668" s="17" t="s">
        <v>37</v>
      </c>
      <c r="F1668" s="36" t="d">
        <v>2020-10-17</v>
      </c>
      <c r="G1668" s="30">
        <v>-5070</v>
      </c>
      <c r="H1668" s="32">
        <v>-0.41499999999999998</v>
      </c>
      <c r="I1668" s="28">
        <v>-0.33943000000000001</v>
      </c>
      <c r="J1668" s="28">
        <v>-0.51383000000000001</v>
      </c>
      <c r="K1668" s="29">
        <v>0</v>
      </c>
      <c r="L1668" s="30">
        <v>37</v>
      </c>
      <c r="M1668" s="29">
        <v>2.7029999999999998E-2</v>
      </c>
      <c r="N1668" s="30">
        <v>51</v>
      </c>
      <c r="O1668" s="30">
        <v>21.6</v>
      </c>
      <c r="P1668" s="30">
        <v>1758.04</v>
      </c>
      <c r="Q1668" s="30">
        <v>88.43</v>
      </c>
      <c r="R1668" s="38">
        <v>0.36008000000000001</v>
      </c>
      <c r="S1668" s="32">
        <v>-0.35058</v>
      </c>
      <c r="T1668" s="29">
        <v>0.82801999999999998</v>
      </c>
      <c r="U1668" s="29">
        <v>-0.73948999999999998</v>
      </c>
      <c r="V1668" s="29">
        <v>0.25490000000000002</v>
      </c>
      <c r="W1668" s="29">
        <v>0.23529</v>
      </c>
      <c r="X1668" s="30">
        <v>143.80000000000001</v>
      </c>
      <c r="Y1668" s="29">
        <v>0.36420999999999998</v>
      </c>
      <c r="Z1668" s="29">
        <v>0.47004000000000001</v>
      </c>
      <c r="AA1668" s="29">
        <v>0.18099999999999999</v>
      </c>
      <c r="AB1668" s="30">
        <v>27</v>
      </c>
      <c r="AC1668" s="29">
        <v>0.27778000000000003</v>
      </c>
      <c r="AD1668" s="30">
        <v>51</v>
      </c>
      <c r="AE1668" s="29">
        <v>1</v>
      </c>
      <c r="AF1668" s="33">
        <v>8.2059999999999995</v>
      </c>
      <c r="AG1668" s="33">
        <v>9.7859999999999996</v>
      </c>
      <c r="AH1668" s="33">
        <v>15.75</v>
      </c>
      <c r="AI1668" s="33">
        <v>31.646000000000001</v>
      </c>
      <c r="AJ1668" s="33">
        <v>27.396000000000001</v>
      </c>
      <c r="AK1668" s="34">
        <v>106</v>
      </c>
      <c r="AL1668" s="29">
        <v>0.29411999999999999</v>
      </c>
      <c r="AM1668" s="29">
        <v>0.70587999999999995</v>
      </c>
      <c r="AN1668" s="50">
        <v>25486</v>
      </c>
      <c r="AO1668" s="30">
        <v>139.19999999999999</v>
      </c>
      <c r="AP1668" s="29">
        <v>0.12584000000000001</v>
      </c>
      <c r="AQ1668" s="29">
        <v>0.26272000000000001</v>
      </c>
      <c r="AR1668" s="29">
        <v>0</v>
      </c>
      <c r="AS1668" s="54">
        <v>31</v>
      </c>
      <c r="AT1668" s="29">
        <v>6.25E-2</v>
      </c>
      <c r="AU1668" s="29">
        <v>0.45641999999999999</v>
      </c>
      <c r="AV1668" s="54">
        <v>25</v>
      </c>
      <c r="AW1668" s="29">
        <v>0.25</v>
      </c>
    </row>
    <row r="1669" spans="1:49" x14ac:dyDescent="0.2">
      <c r="A1669" s="17" t="str">
        <f t="shared" si="34"/>
        <v>LNQ</v>
      </c>
      <c r="B1669" s="17" t="str">
        <f>IF(AND(OR(NOT(IsForecastDateRestricted),AND(D1669&gt;=StartDate,D1669&lt;=EndDate)),OR(NOT(IsTargetDateRestricted),AND(F1669&gt;=FirstTargetDate,F1669&lt;=EndTargetDate)),
OR(AND(Is1Week,E1669="1 wk ahead inc death"),AND(Is2Week,E1669="2 wk ahead inc death"),AND(Is3Week,E1669="3 wk ahead inc death"),AND(Is4Week,E1669="4 wk ahead inc death")),
OR(NOT(IsActiveModelsOnly),_xlfn.XLOOKUP(C1669,'Model Analyzer'!B$4:B$100,'Model Analyzer'!C$4:C$100))),EvalData!C1669,"NA")</f>
        <v>LNQ</v>
      </c>
      <c r="C1669" s="17" t="s">
        <v>47</v>
      </c>
      <c r="D1669" s="36" t="d">
        <v>2020-09-28</v>
      </c>
      <c r="E1669" s="17" t="s">
        <v>37</v>
      </c>
      <c r="F1669" s="36" t="d">
        <v>2020-10-17</v>
      </c>
      <c r="G1669" s="26">
        <v>877</v>
      </c>
      <c r="H1669" s="27">
        <v>5.7000000000000002E-2</v>
      </c>
      <c r="I1669" s="28">
        <v>5.8709999999999998E-2</v>
      </c>
      <c r="J1669" s="28">
        <v>5.8709999999999998E-2</v>
      </c>
      <c r="K1669" s="29">
        <v>0.9</v>
      </c>
      <c r="L1669" s="30">
        <v>10</v>
      </c>
      <c r="M1669" s="29">
        <v>0.75675999999999999</v>
      </c>
      <c r="N1669" s="30">
        <v>51</v>
      </c>
      <c r="O1669" s="26">
        <v>41.89</v>
      </c>
      <c r="P1669" s="26">
        <v>785.32</v>
      </c>
      <c r="Q1669" s="26">
        <v>51.24</v>
      </c>
      <c r="R1669" s="31">
        <v>0.222</v>
      </c>
      <c r="S1669" s="32">
        <v>-0.18687000000000001</v>
      </c>
      <c r="T1669" s="29">
        <v>0.36809999999999998</v>
      </c>
      <c r="U1669" s="29">
        <v>-0.26380999999999999</v>
      </c>
      <c r="V1669" s="29">
        <v>0.47059000000000001</v>
      </c>
      <c r="W1669" s="29">
        <v>0.13725000000000001</v>
      </c>
      <c r="X1669" s="30">
        <v>78.010000000000005</v>
      </c>
      <c r="Y1669" s="29">
        <v>0.28731000000000001</v>
      </c>
      <c r="Z1669" s="29">
        <v>0.38436999999999999</v>
      </c>
      <c r="AA1669" s="29">
        <v>0.35299999999999998</v>
      </c>
      <c r="AB1669" s="30">
        <v>19</v>
      </c>
      <c r="AC1669" s="29">
        <v>0.5</v>
      </c>
      <c r="AD1669" s="30">
        <v>51</v>
      </c>
      <c r="AE1669" s="29">
        <v>1</v>
      </c>
      <c r="AF1669" s="33">
        <v>14.592000000000001</v>
      </c>
      <c r="AG1669" s="33">
        <v>21.885000000000002</v>
      </c>
      <c r="AH1669" s="33">
        <v>34</v>
      </c>
      <c r="AI1669" s="33">
        <v>109.01300000000001</v>
      </c>
      <c r="AJ1669" s="33">
        <v>120.25</v>
      </c>
      <c r="AK1669" s="34">
        <v>295</v>
      </c>
      <c r="AL1669" s="29">
        <v>1.9609999999999999E-2</v>
      </c>
      <c r="AM1669" s="29">
        <v>0.98038999999999998</v>
      </c>
      <c r="AN1669" s="50">
        <v>37853</v>
      </c>
      <c r="AO1669" s="30">
        <v>211.6</v>
      </c>
      <c r="AP1669" s="29">
        <v>5.9670000000000001E-2</v>
      </c>
      <c r="AQ1669" s="29">
        <v>0.12456</v>
      </c>
      <c r="AR1669" s="29">
        <v>0</v>
      </c>
      <c r="AS1669" s="54">
        <v>31</v>
      </c>
      <c r="AT1669" s="29">
        <v>6.25E-2</v>
      </c>
      <c r="AU1669" s="29">
        <v>0.23361000000000001</v>
      </c>
      <c r="AV1669" s="54">
        <v>30</v>
      </c>
      <c r="AW1669" s="29">
        <v>9.375E-2</v>
      </c>
    </row>
    <row r="1670" spans="1:49" x14ac:dyDescent="0.2">
      <c r="A1670" s="17" t="str">
        <f t="shared" si="34"/>
        <v>LSHTM</v>
      </c>
      <c r="B1670" s="17" t="str">
        <f>IF(AND(OR(NOT(IsForecastDateRestricted),AND(D1670&gt;=StartDate,D1670&lt;=EndDate)),OR(NOT(IsTargetDateRestricted),AND(F1670&gt;=FirstTargetDate,F1670&lt;=EndTargetDate)),
OR(AND(Is1Week,E1670="1 wk ahead inc death"),AND(Is2Week,E1670="2 wk ahead inc death"),AND(Is3Week,E1670="3 wk ahead inc death"),AND(Is4Week,E1670="4 wk ahead inc death")),
OR(NOT(IsActiveModelsOnly),_xlfn.XLOOKUP(C1670,'Model Analyzer'!B$4:B$100,'Model Analyzer'!C$4:C$100))),EvalData!C1670,"NA")</f>
        <v>LSHTM</v>
      </c>
      <c r="C1670" s="17" t="s">
        <v>21</v>
      </c>
      <c r="D1670" s="36" t="d">
        <v>2020-09-28</v>
      </c>
      <c r="E1670" s="17" t="s">
        <v>37</v>
      </c>
      <c r="F1670" s="36" t="d">
        <v>2020-10-17</v>
      </c>
      <c r="G1670" s="30">
        <v>-1473</v>
      </c>
      <c r="H1670" s="32">
        <v>-0.104</v>
      </c>
      <c r="I1670" s="28">
        <v>-9.8610000000000003E-2</v>
      </c>
      <c r="J1670" s="28">
        <v>-0.1094</v>
      </c>
      <c r="K1670" s="29">
        <v>0.75</v>
      </c>
      <c r="L1670" s="30">
        <v>17</v>
      </c>
      <c r="M1670" s="29">
        <v>0.56757000000000002</v>
      </c>
      <c r="N1670" s="30">
        <v>47</v>
      </c>
      <c r="O1670" s="30">
        <v>9.73</v>
      </c>
      <c r="P1670" s="30">
        <v>1283.51</v>
      </c>
      <c r="Q1670" s="30">
        <v>62.49</v>
      </c>
      <c r="R1670" s="38">
        <v>0.21618000000000001</v>
      </c>
      <c r="S1670" s="32">
        <v>-0.14565</v>
      </c>
      <c r="T1670" s="29">
        <v>0.48089999999999999</v>
      </c>
      <c r="U1670" s="29">
        <v>-0.29976999999999998</v>
      </c>
      <c r="V1670" s="29">
        <v>0.44680999999999998</v>
      </c>
      <c r="W1670" s="29">
        <v>0.10638</v>
      </c>
      <c r="X1670" s="30">
        <v>88.7</v>
      </c>
      <c r="Y1670" s="29">
        <v>0.28422999999999998</v>
      </c>
      <c r="Z1670" s="29">
        <v>0.32447999999999999</v>
      </c>
      <c r="AA1670" s="29">
        <v>0.42499999999999999</v>
      </c>
      <c r="AB1670" s="30">
        <v>13</v>
      </c>
      <c r="AC1670" s="29">
        <v>0.66666999999999998</v>
      </c>
      <c r="AD1670" s="30">
        <v>47</v>
      </c>
      <c r="AE1670" s="29">
        <v>0.82979000000000003</v>
      </c>
      <c r="AF1670" s="33">
        <v>1.752</v>
      </c>
      <c r="AG1670" s="33">
        <v>2.573</v>
      </c>
      <c r="AH1670" s="33">
        <v>3.5139999999999998</v>
      </c>
      <c r="AI1670" s="33">
        <v>74.254999999999995</v>
      </c>
      <c r="AJ1670" s="33">
        <v>9.1059999999999999</v>
      </c>
      <c r="AK1670" s="34">
        <v>99.713999999999999</v>
      </c>
      <c r="AL1670" s="29">
        <v>0.19148999999999999</v>
      </c>
      <c r="AM1670" s="29">
        <v>0.23404</v>
      </c>
      <c r="AN1670" s="50">
        <v>37867</v>
      </c>
      <c r="AO1670" s="30">
        <v>135</v>
      </c>
      <c r="AP1670" s="29">
        <v>0.39490999999999998</v>
      </c>
      <c r="AQ1670" s="29">
        <v>0.82443999999999995</v>
      </c>
      <c r="AR1670" s="29">
        <v>0.39200000000000002</v>
      </c>
      <c r="AS1670" s="54">
        <v>11</v>
      </c>
      <c r="AT1670" s="29">
        <v>0.6875</v>
      </c>
      <c r="AU1670" s="29">
        <v>0.77654999999999996</v>
      </c>
      <c r="AV1670" s="54">
        <v>11</v>
      </c>
      <c r="AW1670" s="29">
        <v>0.6875</v>
      </c>
    </row>
    <row r="1671" spans="1:49" x14ac:dyDescent="0.2">
      <c r="A1671" s="17" t="str">
        <f t="shared" ref="A1671:A1734" si="35">IF(OR(B1671="NA",NOT(IsMinimumForecastsToParticipate),COUNTIF(B$7:B$3184,"="&amp;C1671)&gt;=MinForecastsToParticipate),B1671,"NA")</f>
        <v>MIT-CovAlliance</v>
      </c>
      <c r="B1671" s="17" t="str">
        <f>IF(AND(OR(NOT(IsForecastDateRestricted),AND(D1671&gt;=StartDate,D1671&lt;=EndDate)),OR(NOT(IsTargetDateRestricted),AND(F1671&gt;=FirstTargetDate,F1671&lt;=EndTargetDate)),
OR(AND(Is1Week,E1671="1 wk ahead inc death"),AND(Is2Week,E1671="2 wk ahead inc death"),AND(Is3Week,E1671="3 wk ahead inc death"),AND(Is4Week,E1671="4 wk ahead inc death")),
OR(NOT(IsActiveModelsOnly),_xlfn.XLOOKUP(C1671,'Model Analyzer'!B$4:B$100,'Model Analyzer'!C$4:C$100))),EvalData!C1671,"NA")</f>
        <v>MIT-CovAlliance</v>
      </c>
      <c r="C1671" s="17" t="s">
        <v>22</v>
      </c>
      <c r="D1671" s="36" t="d">
        <v>2020-09-28</v>
      </c>
      <c r="E1671" s="17" t="s">
        <v>37</v>
      </c>
      <c r="F1671" s="36" t="d">
        <v>2020-10-17</v>
      </c>
      <c r="G1671" s="30">
        <v>1855</v>
      </c>
      <c r="H1671" s="32">
        <v>0.11700000000000001</v>
      </c>
      <c r="I1671" s="28">
        <v>0.12418999999999999</v>
      </c>
      <c r="J1671" s="28">
        <v>0.12418999999999999</v>
      </c>
      <c r="K1671" s="29">
        <v>0.75</v>
      </c>
      <c r="L1671" s="30">
        <v>19</v>
      </c>
      <c r="M1671" s="29">
        <v>0.51351000000000002</v>
      </c>
      <c r="N1671" s="30">
        <v>51</v>
      </c>
      <c r="O1671" s="30">
        <v>20</v>
      </c>
      <c r="P1671" s="30">
        <v>4120.97</v>
      </c>
      <c r="Q1671" s="30">
        <v>87.16</v>
      </c>
      <c r="R1671" s="38">
        <v>0.27134999999999998</v>
      </c>
      <c r="S1671" s="32">
        <v>0.12967999999999999</v>
      </c>
      <c r="T1671" s="29">
        <v>0.76693999999999996</v>
      </c>
      <c r="U1671" s="29">
        <v>0.50678000000000001</v>
      </c>
      <c r="V1671" s="29">
        <v>0.39216000000000001</v>
      </c>
      <c r="W1671" s="29">
        <v>0.19608</v>
      </c>
      <c r="X1671" s="30">
        <v>140.5</v>
      </c>
      <c r="Y1671" s="29">
        <v>0.73262000000000005</v>
      </c>
      <c r="Z1671" s="29">
        <v>0.42792999999999998</v>
      </c>
      <c r="AA1671" s="29">
        <v>0.22800000000000001</v>
      </c>
      <c r="AB1671" s="30">
        <v>24</v>
      </c>
      <c r="AC1671" s="29">
        <v>0.36110999999999999</v>
      </c>
      <c r="AD1671" s="30">
        <v>51</v>
      </c>
      <c r="AE1671" s="29">
        <v>0.98038999999999998</v>
      </c>
      <c r="AF1671" s="33">
        <v>13.303000000000001</v>
      </c>
      <c r="AG1671" s="33">
        <v>13.48</v>
      </c>
      <c r="AH1671" s="33">
        <v>13.763</v>
      </c>
      <c r="AI1671" s="33">
        <v>16.82</v>
      </c>
      <c r="AJ1671" s="33">
        <v>15.083</v>
      </c>
      <c r="AK1671" s="34">
        <v>30.241</v>
      </c>
      <c r="AL1671" s="29">
        <v>0</v>
      </c>
      <c r="AM1671" s="29">
        <v>0.98038999999999998</v>
      </c>
      <c r="AN1671" s="50">
        <v>56401</v>
      </c>
      <c r="AO1671" s="30">
        <v>287.8</v>
      </c>
      <c r="AP1671" s="29">
        <v>0.12214</v>
      </c>
      <c r="AQ1671" s="29">
        <v>0.25498999999999999</v>
      </c>
      <c r="AR1671" s="29">
        <v>0</v>
      </c>
      <c r="AS1671" s="54">
        <v>31</v>
      </c>
      <c r="AT1671" s="29">
        <v>6.25E-2</v>
      </c>
      <c r="AU1671" s="29">
        <v>0.44496000000000002</v>
      </c>
      <c r="AV1671" s="54">
        <v>26</v>
      </c>
      <c r="AW1671" s="29">
        <v>0.21875</v>
      </c>
    </row>
    <row r="1672" spans="1:49" x14ac:dyDescent="0.2">
      <c r="A1672" s="17" t="str">
        <f t="shared" si="35"/>
        <v>MIT-LCP</v>
      </c>
      <c r="B1672" s="17" t="str">
        <f>IF(AND(OR(NOT(IsForecastDateRestricted),AND(D1672&gt;=StartDate,D1672&lt;=EndDate)),OR(NOT(IsTargetDateRestricted),AND(F1672&gt;=FirstTargetDate,F1672&lt;=EndTargetDate)),
OR(AND(Is1Week,E1672="1 wk ahead inc death"),AND(Is2Week,E1672="2 wk ahead inc death"),AND(Is3Week,E1672="3 wk ahead inc death"),AND(Is4Week,E1672="4 wk ahead inc death")),
OR(NOT(IsActiveModelsOnly),_xlfn.XLOOKUP(C1672,'Model Analyzer'!B$4:B$100,'Model Analyzer'!C$4:C$100))),EvalData!C1672,"NA")</f>
        <v>MIT-LCP</v>
      </c>
      <c r="C1672" s="17" t="s">
        <v>55</v>
      </c>
      <c r="D1672" s="36" t="d">
        <v>2020-09-28</v>
      </c>
      <c r="E1672" s="17" t="s">
        <v>37</v>
      </c>
      <c r="F1672" s="36" t="d">
        <v>2020-10-17</v>
      </c>
      <c r="G1672" s="30">
        <v>-1315</v>
      </c>
      <c r="H1672" s="32">
        <v>-9.1999999999999998E-2</v>
      </c>
      <c r="I1672" s="28">
        <v>-8.8039999999999993E-2</v>
      </c>
      <c r="J1672" s="28">
        <v>-9.6540000000000001E-2</v>
      </c>
      <c r="K1672" s="29">
        <v>0.9</v>
      </c>
      <c r="L1672" s="30">
        <v>13</v>
      </c>
      <c r="M1672" s="29">
        <v>0.67567999999999995</v>
      </c>
      <c r="N1672" s="30">
        <v>51</v>
      </c>
      <c r="O1672" s="30">
        <v>90.26</v>
      </c>
      <c r="P1672" s="30">
        <v>2500.9</v>
      </c>
      <c r="Q1672" s="30">
        <v>65.94</v>
      </c>
      <c r="R1672" s="38">
        <v>0.23094999999999999</v>
      </c>
      <c r="S1672" s="32">
        <v>3.7600000000000001E-2</v>
      </c>
      <c r="T1672" s="29">
        <v>1.01996</v>
      </c>
      <c r="U1672" s="29">
        <v>0.78573999999999999</v>
      </c>
      <c r="V1672" s="29">
        <v>0.37254999999999999</v>
      </c>
      <c r="W1672" s="29">
        <v>0.11765</v>
      </c>
      <c r="X1672" s="30">
        <v>110.63</v>
      </c>
      <c r="Y1672" s="29">
        <v>1.0446</v>
      </c>
      <c r="Z1672" s="29">
        <v>0.39195999999999998</v>
      </c>
      <c r="AA1672" s="29">
        <v>0.36</v>
      </c>
      <c r="AB1672" s="30">
        <v>18</v>
      </c>
      <c r="AC1672" s="29">
        <v>0.52778000000000003</v>
      </c>
    </row>
    <row r="1673" spans="1:49" x14ac:dyDescent="0.2">
      <c r="A1673" s="17" t="str">
        <f t="shared" si="35"/>
        <v>MIT-ORC</v>
      </c>
      <c r="B1673" s="17" t="str">
        <f>IF(AND(OR(NOT(IsForecastDateRestricted),AND(D1673&gt;=StartDate,D1673&lt;=EndDate)),OR(NOT(IsTargetDateRestricted),AND(F1673&gt;=FirstTargetDate,F1673&lt;=EndTargetDate)),
OR(AND(Is1Week,E1673="1 wk ahead inc death"),AND(Is2Week,E1673="2 wk ahead inc death"),AND(Is3Week,E1673="3 wk ahead inc death"),AND(Is4Week,E1673="4 wk ahead inc death")),
OR(NOT(IsActiveModelsOnly),_xlfn.XLOOKUP(C1673,'Model Analyzer'!B$4:B$100,'Model Analyzer'!C$4:C$100))),EvalData!C1673,"NA")</f>
        <v>MIT-ORC</v>
      </c>
      <c r="C1673" s="17" t="s">
        <v>23</v>
      </c>
      <c r="D1673" s="36" t="d">
        <v>2020-09-28</v>
      </c>
      <c r="E1673" s="17" t="s">
        <v>37</v>
      </c>
      <c r="F1673" s="36" t="d">
        <v>2020-10-17</v>
      </c>
      <c r="G1673" s="30">
        <v>-3497</v>
      </c>
      <c r="H1673" s="32">
        <v>-0.26700000000000002</v>
      </c>
      <c r="I1673" s="28">
        <v>-0.23411999999999999</v>
      </c>
      <c r="J1673" s="28">
        <v>-0.30568000000000001</v>
      </c>
      <c r="K1673" s="29">
        <v>0</v>
      </c>
      <c r="L1673" s="30">
        <v>33</v>
      </c>
      <c r="M1673" s="29">
        <v>0.13514000000000001</v>
      </c>
      <c r="N1673" s="30">
        <v>51</v>
      </c>
      <c r="O1673" s="30">
        <v>114.6</v>
      </c>
      <c r="P1673" s="30">
        <v>2497.8200000000002</v>
      </c>
      <c r="Q1673" s="30">
        <v>93.9</v>
      </c>
      <c r="R1673" s="38">
        <v>0.47272999999999998</v>
      </c>
      <c r="S1673" s="32">
        <v>-0.48430000000000001</v>
      </c>
      <c r="T1673" s="29">
        <v>3.5670500000000001</v>
      </c>
      <c r="U1673" s="29">
        <v>-3.4161899999999998</v>
      </c>
      <c r="V1673" s="29">
        <v>0.31373000000000001</v>
      </c>
      <c r="W1673" s="29">
        <v>0.39216000000000001</v>
      </c>
      <c r="X1673" s="30">
        <v>136.18</v>
      </c>
      <c r="Y1673" s="29">
        <v>0.49418000000000001</v>
      </c>
      <c r="Z1673" s="29">
        <v>0.72430000000000005</v>
      </c>
      <c r="AA1673" s="29">
        <v>0.11</v>
      </c>
      <c r="AB1673" s="30">
        <v>30</v>
      </c>
      <c r="AC1673" s="29">
        <v>0.19444</v>
      </c>
      <c r="AD1673" s="30">
        <v>51</v>
      </c>
      <c r="AE1673" s="29">
        <v>0.80391999999999997</v>
      </c>
      <c r="AF1673" s="33">
        <v>3.1139999999999999</v>
      </c>
      <c r="AG1673" s="33">
        <v>5.7690000000000001</v>
      </c>
      <c r="AH1673" s="33">
        <v>16.956</v>
      </c>
      <c r="AI1673" s="33">
        <v>82.504000000000005</v>
      </c>
      <c r="AJ1673" s="33">
        <v>62</v>
      </c>
      <c r="AK1673" s="34">
        <v>116</v>
      </c>
      <c r="AL1673" s="29">
        <v>0.19608</v>
      </c>
      <c r="AM1673" s="29">
        <v>0.45097999999999999</v>
      </c>
      <c r="AN1673" s="50">
        <v>35692</v>
      </c>
      <c r="AO1673" s="30">
        <v>249.7</v>
      </c>
      <c r="AP1673" s="29">
        <v>0.19569</v>
      </c>
      <c r="AQ1673" s="29">
        <v>0.40854000000000001</v>
      </c>
      <c r="AR1673" s="29">
        <v>0.16500000000000001</v>
      </c>
      <c r="AS1673" s="54">
        <v>26</v>
      </c>
      <c r="AT1673" s="29">
        <v>0.21875</v>
      </c>
      <c r="AU1673" s="29">
        <v>0.49641000000000002</v>
      </c>
      <c r="AV1673" s="54">
        <v>22</v>
      </c>
      <c r="AW1673" s="29">
        <v>0.34375</v>
      </c>
    </row>
    <row r="1674" spans="1:49" x14ac:dyDescent="0.2">
      <c r="A1674" s="17" t="str">
        <f t="shared" si="35"/>
        <v>MOBS</v>
      </c>
      <c r="B1674" s="17" t="str">
        <f>IF(AND(OR(NOT(IsForecastDateRestricted),AND(D1674&gt;=StartDate,D1674&lt;=EndDate)),OR(NOT(IsTargetDateRestricted),AND(F1674&gt;=FirstTargetDate,F1674&lt;=EndTargetDate)),
OR(AND(Is1Week,E1674="1 wk ahead inc death"),AND(Is2Week,E1674="2 wk ahead inc death"),AND(Is3Week,E1674="3 wk ahead inc death"),AND(Is4Week,E1674="4 wk ahead inc death")),
OR(NOT(IsActiveModelsOnly),_xlfn.XLOOKUP(C1674,'Model Analyzer'!B$4:B$100,'Model Analyzer'!C$4:C$100))),EvalData!C1674,"NA")</f>
        <v>MOBS</v>
      </c>
      <c r="C1674" s="17" t="s">
        <v>24</v>
      </c>
      <c r="D1674" s="36" t="d">
        <v>2020-09-28</v>
      </c>
      <c r="E1674" s="17" t="s">
        <v>37</v>
      </c>
      <c r="F1674" s="36" t="d">
        <v>2020-10-17</v>
      </c>
      <c r="G1674" s="30">
        <v>3138</v>
      </c>
      <c r="H1674" s="32">
        <v>0.191</v>
      </c>
      <c r="I1674" s="28">
        <v>0.21007999999999999</v>
      </c>
      <c r="J1674" s="28">
        <v>0.21007999999999999</v>
      </c>
      <c r="K1674" s="29">
        <v>0.75</v>
      </c>
      <c r="L1674" s="30">
        <v>28</v>
      </c>
      <c r="M1674" s="29">
        <v>0.27027000000000001</v>
      </c>
      <c r="N1674" s="30">
        <v>50</v>
      </c>
      <c r="O1674" s="30">
        <v>13.97</v>
      </c>
      <c r="P1674" s="30">
        <v>4083.93</v>
      </c>
      <c r="Q1674" s="30">
        <v>120.84</v>
      </c>
      <c r="R1674" s="38">
        <v>0.32328000000000001</v>
      </c>
      <c r="S1674" s="32">
        <v>0.10969</v>
      </c>
      <c r="T1674" s="29">
        <v>0.60995999999999995</v>
      </c>
      <c r="U1674" s="29">
        <v>-1.6799999999999999E-2</v>
      </c>
      <c r="V1674" s="29">
        <v>0.32</v>
      </c>
      <c r="W1674" s="29">
        <v>0.16</v>
      </c>
      <c r="X1674" s="30">
        <v>232.67</v>
      </c>
      <c r="Y1674" s="29">
        <v>0.43773000000000001</v>
      </c>
      <c r="Z1674" s="29">
        <v>0.40022000000000002</v>
      </c>
      <c r="AA1674" s="29">
        <v>0.186</v>
      </c>
      <c r="AB1674" s="30">
        <v>26</v>
      </c>
      <c r="AC1674" s="29">
        <v>0.30556</v>
      </c>
      <c r="AD1674" s="30">
        <v>50</v>
      </c>
      <c r="AE1674" s="29">
        <v>0.98</v>
      </c>
      <c r="AF1674" s="33">
        <v>4.0309999999999997</v>
      </c>
      <c r="AG1674" s="33">
        <v>6.0789999999999997</v>
      </c>
      <c r="AH1674" s="33">
        <v>12.095000000000001</v>
      </c>
      <c r="AI1674" s="33">
        <v>192.48599999999999</v>
      </c>
      <c r="AJ1674" s="33">
        <v>90.125</v>
      </c>
      <c r="AK1674" s="34">
        <v>334.2</v>
      </c>
      <c r="AL1674" s="29">
        <v>0.28000000000000003</v>
      </c>
      <c r="AM1674" s="29">
        <v>0.54</v>
      </c>
      <c r="AN1674" s="50">
        <v>36981</v>
      </c>
      <c r="AO1674" s="30">
        <v>175</v>
      </c>
      <c r="AP1674" s="29">
        <v>0.17380000000000001</v>
      </c>
      <c r="AQ1674" s="29">
        <v>0.36284</v>
      </c>
      <c r="AR1674" s="29">
        <v>0.16500000000000001</v>
      </c>
      <c r="AS1674" s="54">
        <v>26</v>
      </c>
      <c r="AT1674" s="29">
        <v>0.21875</v>
      </c>
      <c r="AU1674" s="29">
        <v>0.58238000000000001</v>
      </c>
      <c r="AV1674" s="54">
        <v>20</v>
      </c>
      <c r="AW1674" s="29">
        <v>0.40625</v>
      </c>
    </row>
    <row r="1675" spans="1:49" x14ac:dyDescent="0.2">
      <c r="A1675" s="17" t="str">
        <f t="shared" si="35"/>
        <v>NotreDame-Mobility</v>
      </c>
      <c r="B1675" s="17" t="str">
        <f>IF(AND(OR(NOT(IsForecastDateRestricted),AND(D1675&gt;=StartDate,D1675&lt;=EndDate)),OR(NOT(IsTargetDateRestricted),AND(F1675&gt;=FirstTargetDate,F1675&lt;=EndTargetDate)),
OR(AND(Is1Week,E1675="1 wk ahead inc death"),AND(Is2Week,E1675="2 wk ahead inc death"),AND(Is3Week,E1675="3 wk ahead inc death"),AND(Is4Week,E1675="4 wk ahead inc death")),
OR(NOT(IsActiveModelsOnly),_xlfn.XLOOKUP(C1675,'Model Analyzer'!B$4:B$100,'Model Analyzer'!C$4:C$100))),EvalData!C1675,"NA")</f>
        <v>NotreDame-Mobility</v>
      </c>
      <c r="C1675" s="17" t="s">
        <v>25</v>
      </c>
      <c r="D1675" s="36" t="d">
        <v>2020-09-28</v>
      </c>
      <c r="E1675" s="17" t="s">
        <v>37</v>
      </c>
      <c r="F1675" s="36" t="d">
        <v>2020-10-17</v>
      </c>
      <c r="G1675" s="30">
        <v>-2684</v>
      </c>
      <c r="H1675" s="32">
        <v>-0.19800000000000001</v>
      </c>
      <c r="I1675" s="28">
        <v>-0.17968999999999999</v>
      </c>
      <c r="J1675" s="28">
        <v>-0.21904999999999999</v>
      </c>
      <c r="K1675" s="29">
        <v>0.75</v>
      </c>
      <c r="L1675" s="30">
        <v>30</v>
      </c>
      <c r="M1675" s="29">
        <v>0.21622</v>
      </c>
      <c r="N1675" s="30">
        <v>51</v>
      </c>
      <c r="O1675" s="30">
        <v>28.21</v>
      </c>
      <c r="P1675" s="30">
        <v>2719.29</v>
      </c>
      <c r="Q1675" s="30">
        <v>89.8</v>
      </c>
      <c r="R1675" s="38">
        <v>0.29503000000000001</v>
      </c>
      <c r="S1675" s="32">
        <v>-0.32307000000000002</v>
      </c>
      <c r="T1675" s="29">
        <v>1.1525700000000001</v>
      </c>
      <c r="U1675" s="29">
        <v>-0.78119000000000005</v>
      </c>
      <c r="V1675" s="29">
        <v>0.27450999999999998</v>
      </c>
      <c r="W1675" s="29">
        <v>0.15686</v>
      </c>
      <c r="X1675" s="30">
        <v>146.59</v>
      </c>
      <c r="Y1675" s="29">
        <v>0.46605000000000002</v>
      </c>
      <c r="Z1675" s="29">
        <v>0.46233000000000002</v>
      </c>
      <c r="AA1675" s="29">
        <v>0.17</v>
      </c>
      <c r="AB1675" s="30">
        <v>28</v>
      </c>
      <c r="AC1675" s="29">
        <v>0.25</v>
      </c>
      <c r="AD1675" s="30">
        <v>51</v>
      </c>
      <c r="AE1675" s="29">
        <v>0.45097999999999999</v>
      </c>
      <c r="AF1675" s="33">
        <v>1.319</v>
      </c>
      <c r="AG1675" s="33">
        <v>1.4950000000000001</v>
      </c>
      <c r="AH1675" s="33">
        <v>1.7749999999999999</v>
      </c>
      <c r="AI1675" s="33">
        <v>5.1719999999999997</v>
      </c>
      <c r="AJ1675" s="33">
        <v>2.4620000000000002</v>
      </c>
      <c r="AK1675" s="34">
        <v>18</v>
      </c>
      <c r="AL1675" s="29">
        <v>1.9609999999999999E-2</v>
      </c>
      <c r="AM1675" s="29">
        <v>9.8040000000000002E-2</v>
      </c>
      <c r="AN1675" s="50">
        <v>115344</v>
      </c>
      <c r="AO1675" s="30">
        <v>410.9</v>
      </c>
      <c r="AP1675" s="29">
        <v>0.63807000000000003</v>
      </c>
      <c r="AQ1675" s="29">
        <v>1</v>
      </c>
      <c r="AR1675" s="29">
        <v>0.35099999999999998</v>
      </c>
      <c r="AS1675" s="54">
        <v>17</v>
      </c>
      <c r="AT1675" s="29">
        <v>0.5</v>
      </c>
      <c r="AU1675" s="29">
        <v>0.47471999999999998</v>
      </c>
      <c r="AV1675" s="54">
        <v>24</v>
      </c>
      <c r="AW1675" s="29">
        <v>0.28125</v>
      </c>
    </row>
    <row r="1676" spans="1:49" x14ac:dyDescent="0.2">
      <c r="A1676" s="17" t="str">
        <f t="shared" si="35"/>
        <v>Oliver Wyman</v>
      </c>
      <c r="B1676" s="17" t="str">
        <f>IF(AND(OR(NOT(IsForecastDateRestricted),AND(D1676&gt;=StartDate,D1676&lt;=EndDate)),OR(NOT(IsTargetDateRestricted),AND(F1676&gt;=FirstTargetDate,F1676&lt;=EndTargetDate)),
OR(AND(Is1Week,E1676="1 wk ahead inc death"),AND(Is2Week,E1676="2 wk ahead inc death"),AND(Is3Week,E1676="3 wk ahead inc death"),AND(Is4Week,E1676="4 wk ahead inc death")),
OR(NOT(IsActiveModelsOnly),_xlfn.XLOOKUP(C1676,'Model Analyzer'!B$4:B$100,'Model Analyzer'!C$4:C$100))),EvalData!C1676,"NA")</f>
        <v>Oliver Wyman</v>
      </c>
      <c r="C1676" s="17" t="s">
        <v>26</v>
      </c>
      <c r="D1676" s="36" t="d">
        <v>2020-09-28</v>
      </c>
      <c r="E1676" s="17" t="s">
        <v>37</v>
      </c>
      <c r="F1676" s="36" t="d">
        <v>2020-10-17</v>
      </c>
      <c r="G1676" s="30">
        <v>2236</v>
      </c>
      <c r="H1676" s="32">
        <v>0.13900000000000001</v>
      </c>
      <c r="I1676" s="28">
        <v>0.1497</v>
      </c>
      <c r="J1676" s="28">
        <v>0.1497</v>
      </c>
      <c r="K1676" s="29">
        <v>0.75</v>
      </c>
      <c r="L1676" s="30">
        <v>24</v>
      </c>
      <c r="M1676" s="29">
        <v>0.37837999999999999</v>
      </c>
      <c r="N1676" s="30">
        <v>51</v>
      </c>
      <c r="O1676" s="30">
        <v>11.53</v>
      </c>
      <c r="P1676" s="30">
        <v>1940.57</v>
      </c>
      <c r="Q1676" s="30">
        <v>86.86</v>
      </c>
      <c r="R1676" s="38">
        <v>0.26745999999999998</v>
      </c>
      <c r="S1676" s="32">
        <v>4.9939999999999998E-2</v>
      </c>
      <c r="T1676" s="29">
        <v>0.53120000000000001</v>
      </c>
      <c r="U1676" s="29">
        <v>-0.12477000000000001</v>
      </c>
      <c r="V1676" s="29">
        <v>0.41176000000000001</v>
      </c>
      <c r="W1676" s="29">
        <v>7.843E-2</v>
      </c>
      <c r="X1676" s="30">
        <v>155.94</v>
      </c>
      <c r="Y1676" s="29">
        <v>0.32878000000000002</v>
      </c>
      <c r="Z1676" s="29">
        <v>0.31927</v>
      </c>
      <c r="AA1676" s="29">
        <v>0.45400000000000001</v>
      </c>
      <c r="AB1676" s="30">
        <v>11</v>
      </c>
      <c r="AC1676" s="29">
        <v>0.72221999999999997</v>
      </c>
      <c r="AD1676" s="30">
        <v>51</v>
      </c>
      <c r="AE1676" s="29">
        <v>0.88234999999999997</v>
      </c>
      <c r="AF1676" s="33">
        <v>2.0920000000000001</v>
      </c>
      <c r="AG1676" s="33">
        <v>2.5499999999999998</v>
      </c>
      <c r="AH1676" s="33">
        <v>3.9449999999999998</v>
      </c>
      <c r="AI1676" s="33">
        <v>16.669</v>
      </c>
      <c r="AJ1676" s="33">
        <v>7.4119999999999999</v>
      </c>
      <c r="AK1676" s="34">
        <v>44</v>
      </c>
      <c r="AL1676" s="29">
        <v>0.19608</v>
      </c>
      <c r="AM1676" s="29">
        <v>0.17646999999999999</v>
      </c>
      <c r="AN1676" s="50">
        <v>29392</v>
      </c>
      <c r="AO1676" s="30">
        <v>107.3</v>
      </c>
      <c r="AP1676" s="29">
        <v>0.39645000000000002</v>
      </c>
      <c r="AQ1676" s="29">
        <v>0.82765</v>
      </c>
      <c r="AR1676" s="29">
        <v>0.53700000000000003</v>
      </c>
      <c r="AS1676" s="54">
        <v>5</v>
      </c>
      <c r="AT1676" s="29">
        <v>0.875</v>
      </c>
      <c r="AU1676" s="29">
        <v>0.89908999999999994</v>
      </c>
      <c r="AV1676" s="54">
        <v>7</v>
      </c>
      <c r="AW1676" s="29">
        <v>0.8125</v>
      </c>
    </row>
    <row r="1677" spans="1:49" x14ac:dyDescent="0.2">
      <c r="A1677" s="17" t="str">
        <f t="shared" si="35"/>
        <v>PSI</v>
      </c>
      <c r="B1677" s="17" t="str">
        <f>IF(AND(OR(NOT(IsForecastDateRestricted),AND(D1677&gt;=StartDate,D1677&lt;=EndDate)),OR(NOT(IsTargetDateRestricted),AND(F1677&gt;=FirstTargetDate,F1677&lt;=EndTargetDate)),
OR(AND(Is1Week,E1677="1 wk ahead inc death"),AND(Is2Week,E1677="2 wk ahead inc death"),AND(Is3Week,E1677="3 wk ahead inc death"),AND(Is4Week,E1677="4 wk ahead inc death")),
OR(NOT(IsActiveModelsOnly),_xlfn.XLOOKUP(C1677,'Model Analyzer'!B$4:B$100,'Model Analyzer'!C$4:C$100))),EvalData!C1677,"NA")</f>
        <v>PSI</v>
      </c>
      <c r="C1677" s="17" t="s">
        <v>27</v>
      </c>
      <c r="D1677" s="36" t="d">
        <v>2020-09-28</v>
      </c>
      <c r="E1677" s="17" t="s">
        <v>37</v>
      </c>
      <c r="F1677" s="36" t="d">
        <v>2020-10-17</v>
      </c>
      <c r="G1677" s="30">
        <v>-1833</v>
      </c>
      <c r="H1677" s="32">
        <v>-0.13100000000000001</v>
      </c>
      <c r="I1677" s="28">
        <v>-0.12272</v>
      </c>
      <c r="J1677" s="28">
        <v>-0.13988</v>
      </c>
      <c r="K1677" s="29">
        <v>0.75</v>
      </c>
      <c r="L1677" s="30">
        <v>22</v>
      </c>
      <c r="M1677" s="29">
        <v>0.43242999999999998</v>
      </c>
      <c r="N1677" s="30">
        <v>51</v>
      </c>
      <c r="O1677" s="30">
        <v>49.3</v>
      </c>
      <c r="P1677" s="30">
        <v>2211.29</v>
      </c>
      <c r="Q1677" s="30">
        <v>90.08</v>
      </c>
      <c r="R1677" s="38">
        <v>0.35422999999999999</v>
      </c>
      <c r="S1677" s="32">
        <v>-0.16705</v>
      </c>
      <c r="T1677" s="29">
        <v>2.0931000000000002</v>
      </c>
      <c r="U1677" s="29">
        <v>-1.84155</v>
      </c>
      <c r="V1677" s="29">
        <v>0.37254999999999999</v>
      </c>
      <c r="W1677" s="29">
        <v>0.21568999999999999</v>
      </c>
      <c r="X1677" s="30">
        <v>140.62</v>
      </c>
      <c r="Y1677" s="29">
        <v>0.39149</v>
      </c>
      <c r="Z1677" s="29">
        <v>0.50126000000000004</v>
      </c>
      <c r="AA1677" s="29">
        <v>0.13</v>
      </c>
      <c r="AB1677" s="30">
        <v>29</v>
      </c>
      <c r="AC1677" s="29">
        <v>0.22222</v>
      </c>
      <c r="AD1677" s="30">
        <v>51</v>
      </c>
      <c r="AE1677" s="29">
        <v>0.47059000000000001</v>
      </c>
      <c r="AF1677" s="33">
        <v>1.3360000000000001</v>
      </c>
      <c r="AG1677" s="33">
        <v>1.472</v>
      </c>
      <c r="AH1677" s="33">
        <v>1.917</v>
      </c>
      <c r="AI1677" s="33">
        <v>7.1109999999999998</v>
      </c>
      <c r="AJ1677" s="33">
        <v>3.952</v>
      </c>
      <c r="AK1677" s="34">
        <v>18</v>
      </c>
      <c r="AL1677" s="29">
        <v>3.9219999999999998E-2</v>
      </c>
      <c r="AM1677" s="29">
        <v>7.843E-2</v>
      </c>
      <c r="AN1677" s="50">
        <v>107424</v>
      </c>
      <c r="AO1677" s="30">
        <v>421.3</v>
      </c>
      <c r="AP1677" s="29">
        <v>0.58509</v>
      </c>
      <c r="AQ1677" s="29">
        <v>1</v>
      </c>
      <c r="AR1677" s="29">
        <v>0.372</v>
      </c>
      <c r="AS1677" s="54">
        <v>14</v>
      </c>
      <c r="AT1677" s="29">
        <v>0.59375</v>
      </c>
      <c r="AU1677" s="29">
        <v>0.49536000000000002</v>
      </c>
      <c r="AV1677" s="54">
        <v>23</v>
      </c>
      <c r="AW1677" s="29">
        <v>0.3125</v>
      </c>
    </row>
    <row r="1678" spans="1:49" x14ac:dyDescent="0.2">
      <c r="A1678" s="17" t="str">
        <f t="shared" si="35"/>
        <v>QJHong</v>
      </c>
      <c r="B1678" s="17" t="str">
        <f>IF(AND(OR(NOT(IsForecastDateRestricted),AND(D1678&gt;=StartDate,D1678&lt;=EndDate)),OR(NOT(IsTargetDateRestricted),AND(F1678&gt;=FirstTargetDate,F1678&lt;=EndTargetDate)),
OR(AND(Is1Week,E1678="1 wk ahead inc death"),AND(Is2Week,E1678="2 wk ahead inc death"),AND(Is3Week,E1678="3 wk ahead inc death"),AND(Is4Week,E1678="4 wk ahead inc death")),
OR(NOT(IsActiveModelsOnly),_xlfn.XLOOKUP(C1678,'Model Analyzer'!B$4:B$100,'Model Analyzer'!C$4:C$100))),EvalData!C1678,"NA")</f>
        <v>QJHong</v>
      </c>
      <c r="C1678" s="17" t="s">
        <v>28</v>
      </c>
      <c r="D1678" s="36" t="d">
        <v>2020-09-28</v>
      </c>
      <c r="E1678" s="17" t="s">
        <v>37</v>
      </c>
      <c r="F1678" s="36" t="d">
        <v>2020-10-17</v>
      </c>
      <c r="G1678" s="30">
        <v>284</v>
      </c>
      <c r="H1678" s="32">
        <v>1.9E-2</v>
      </c>
      <c r="I1678" s="28">
        <v>1.9009999999999999E-2</v>
      </c>
      <c r="J1678" s="28">
        <v>1.9009999999999999E-2</v>
      </c>
      <c r="K1678" s="29">
        <v>1</v>
      </c>
      <c r="L1678" s="30">
        <v>4</v>
      </c>
      <c r="M1678" s="29">
        <v>0.91891999999999996</v>
      </c>
      <c r="O1678" s="30"/>
      <c r="P1678" s="30"/>
      <c r="Q1678" s="30"/>
      <c r="R1678" s="38"/>
    </row>
    <row r="1679" spans="1:49" x14ac:dyDescent="0.2">
      <c r="A1679" s="17" t="str">
        <f t="shared" si="35"/>
        <v>RPI-UW</v>
      </c>
      <c r="B1679" s="17" t="str">
        <f>IF(AND(OR(NOT(IsForecastDateRestricted),AND(D1679&gt;=StartDate,D1679&lt;=EndDate)),OR(NOT(IsTargetDateRestricted),AND(F1679&gt;=FirstTargetDate,F1679&lt;=EndTargetDate)),
OR(AND(Is1Week,E1679="1 wk ahead inc death"),AND(Is2Week,E1679="2 wk ahead inc death"),AND(Is3Week,E1679="3 wk ahead inc death"),AND(Is4Week,E1679="4 wk ahead inc death")),
OR(NOT(IsActiveModelsOnly),_xlfn.XLOOKUP(C1679,'Model Analyzer'!B$4:B$100,'Model Analyzer'!C$4:C$100))),EvalData!C1679,"NA")</f>
        <v>RPI-UW</v>
      </c>
      <c r="C1679" s="17" t="s">
        <v>49</v>
      </c>
      <c r="D1679" s="36" t="d">
        <v>2020-09-28</v>
      </c>
      <c r="E1679" s="17" t="s">
        <v>37</v>
      </c>
      <c r="F1679" s="36" t="d">
        <v>2020-10-17</v>
      </c>
      <c r="G1679" s="30">
        <v>850</v>
      </c>
      <c r="H1679" s="32">
        <v>5.5E-2</v>
      </c>
      <c r="I1679" s="28">
        <v>5.6910000000000002E-2</v>
      </c>
      <c r="J1679" s="28">
        <v>5.6910000000000002E-2</v>
      </c>
      <c r="K1679" s="29">
        <v>0.9</v>
      </c>
      <c r="L1679" s="30">
        <v>9</v>
      </c>
      <c r="M1679" s="29">
        <v>0.78378000000000003</v>
      </c>
      <c r="N1679" s="30">
        <v>30</v>
      </c>
      <c r="O1679" s="30">
        <v>9.58</v>
      </c>
      <c r="P1679" s="30">
        <v>2761.77</v>
      </c>
      <c r="Q1679" s="30">
        <v>162.33000000000001</v>
      </c>
      <c r="R1679" s="38">
        <v>0.31677</v>
      </c>
      <c r="S1679" s="32">
        <v>-9.9099999999999994E-2</v>
      </c>
      <c r="T1679" s="29">
        <v>0.66356999999999999</v>
      </c>
      <c r="U1679" s="29">
        <v>-0.26185999999999998</v>
      </c>
      <c r="V1679" s="29">
        <v>0.36667</v>
      </c>
      <c r="W1679" s="29">
        <v>0.2</v>
      </c>
      <c r="X1679" s="30">
        <v>251.14</v>
      </c>
      <c r="Y1679" s="29">
        <v>0.39672000000000002</v>
      </c>
      <c r="Z1679" s="29">
        <v>0.40941</v>
      </c>
      <c r="AA1679" s="29">
        <v>9.9000000000000005E-2</v>
      </c>
      <c r="AB1679" s="30">
        <v>31</v>
      </c>
      <c r="AC1679" s="29">
        <v>0.16667000000000001</v>
      </c>
      <c r="AD1679" s="30">
        <v>30</v>
      </c>
      <c r="AE1679" s="29">
        <v>0.73333000000000004</v>
      </c>
      <c r="AF1679" s="33">
        <v>2.7229999999999999</v>
      </c>
      <c r="AG1679" s="33">
        <v>3.2789999999999999</v>
      </c>
      <c r="AH1679" s="33">
        <v>3.8370000000000002</v>
      </c>
      <c r="AI1679" s="33">
        <v>147.30600000000001</v>
      </c>
      <c r="AJ1679" s="33">
        <v>11.523</v>
      </c>
      <c r="AK1679" s="34">
        <v>173.4</v>
      </c>
      <c r="AL1679" s="29">
        <v>6.6669999999999993E-2</v>
      </c>
      <c r="AM1679" s="29">
        <v>0.2</v>
      </c>
      <c r="AN1679" s="50">
        <v>49605</v>
      </c>
      <c r="AO1679" s="30">
        <v>130.6</v>
      </c>
      <c r="AP1679" s="29">
        <v>0.34050999999999998</v>
      </c>
      <c r="AQ1679" s="29">
        <v>0.71089000000000002</v>
      </c>
      <c r="AR1679" s="29">
        <v>0.28899999999999998</v>
      </c>
      <c r="AS1679" s="54">
        <v>19</v>
      </c>
      <c r="AT1679" s="29">
        <v>0.4375</v>
      </c>
      <c r="AU1679" s="29">
        <v>0.40490999999999999</v>
      </c>
      <c r="AV1679" s="54">
        <v>27</v>
      </c>
      <c r="AW1679" s="29">
        <v>0.1875</v>
      </c>
    </row>
    <row r="1680" spans="1:49" x14ac:dyDescent="0.2">
      <c r="A1680" s="17" t="str">
        <f t="shared" si="35"/>
        <v>TTU</v>
      </c>
      <c r="B1680" s="17" t="str">
        <f>IF(AND(OR(NOT(IsForecastDateRestricted),AND(D1680&gt;=StartDate,D1680&lt;=EndDate)),OR(NOT(IsTargetDateRestricted),AND(F1680&gt;=FirstTargetDate,F1680&lt;=EndTargetDate)),
OR(AND(Is1Week,E1680="1 wk ahead inc death"),AND(Is2Week,E1680="2 wk ahead inc death"),AND(Is3Week,E1680="3 wk ahead inc death"),AND(Is4Week,E1680="4 wk ahead inc death")),
OR(NOT(IsActiveModelsOnly),_xlfn.XLOOKUP(C1680,'Model Analyzer'!B$4:B$100,'Model Analyzer'!C$4:C$100))),EvalData!C1680,"NA")</f>
        <v>TTU</v>
      </c>
      <c r="C1680" s="17" t="s">
        <v>56</v>
      </c>
      <c r="D1680" s="36" t="d">
        <v>2020-09-28</v>
      </c>
      <c r="E1680" s="17" t="s">
        <v>37</v>
      </c>
      <c r="F1680" s="36" t="d">
        <v>2020-10-17</v>
      </c>
      <c r="G1680" s="30">
        <v>14692</v>
      </c>
      <c r="H1680" s="32">
        <v>0.68500000000000005</v>
      </c>
      <c r="I1680" s="28">
        <v>0.98360000000000003</v>
      </c>
      <c r="J1680" s="28">
        <v>0.98360000000000003</v>
      </c>
      <c r="K1680" s="29">
        <v>0</v>
      </c>
      <c r="L1680" s="30">
        <v>38</v>
      </c>
      <c r="M1680" s="29">
        <v>0</v>
      </c>
      <c r="N1680" s="30">
        <v>51</v>
      </c>
      <c r="O1680" s="30">
        <v>34.799999999999997</v>
      </c>
      <c r="P1680" s="30">
        <v>37486.11</v>
      </c>
      <c r="Q1680" s="30">
        <v>321.94</v>
      </c>
      <c r="R1680" s="38">
        <v>0.49198999999999998</v>
      </c>
      <c r="S1680" s="32">
        <v>0.41126000000000001</v>
      </c>
      <c r="T1680" s="29">
        <v>1.27233</v>
      </c>
      <c r="U1680" s="29">
        <v>0.45615</v>
      </c>
      <c r="V1680" s="29">
        <v>0.19608</v>
      </c>
      <c r="W1680" s="29">
        <v>0.35293999999999998</v>
      </c>
      <c r="X1680" s="30">
        <v>834.73</v>
      </c>
      <c r="Y1680" s="29">
        <v>0.96311000000000002</v>
      </c>
      <c r="Z1680" s="29">
        <v>0.59745999999999999</v>
      </c>
      <c r="AA1680" s="29">
        <v>2.1999999999999999E-2</v>
      </c>
      <c r="AB1680" s="30">
        <v>36</v>
      </c>
      <c r="AC1680" s="29">
        <v>2.7779999999999999E-2</v>
      </c>
    </row>
    <row r="1681" spans="1:49" x14ac:dyDescent="0.2">
      <c r="A1681" s="17" t="str">
        <f t="shared" si="35"/>
        <v>UA</v>
      </c>
      <c r="B1681" s="17" t="str">
        <f>IF(AND(OR(NOT(IsForecastDateRestricted),AND(D1681&gt;=StartDate,D1681&lt;=EndDate)),OR(NOT(IsTargetDateRestricted),AND(F1681&gt;=FirstTargetDate,F1681&lt;=EndTargetDate)),
OR(AND(Is1Week,E1681="1 wk ahead inc death"),AND(Is2Week,E1681="2 wk ahead inc death"),AND(Is3Week,E1681="3 wk ahead inc death"),AND(Is4Week,E1681="4 wk ahead inc death")),
OR(NOT(IsActiveModelsOnly),_xlfn.XLOOKUP(C1681,'Model Analyzer'!B$4:B$100,'Model Analyzer'!C$4:C$100))),EvalData!C1681,"NA")</f>
        <v>UA</v>
      </c>
      <c r="C1681" s="17" t="s">
        <v>29</v>
      </c>
      <c r="D1681" s="36" t="d">
        <v>2020-09-28</v>
      </c>
      <c r="E1681" s="17" t="s">
        <v>37</v>
      </c>
      <c r="F1681" s="36" t="d">
        <v>2020-10-17</v>
      </c>
      <c r="G1681" s="30">
        <v>1956</v>
      </c>
      <c r="H1681" s="32">
        <v>0.123</v>
      </c>
      <c r="I1681" s="28">
        <v>0.13095000000000001</v>
      </c>
      <c r="J1681" s="28">
        <v>0.13095000000000001</v>
      </c>
      <c r="K1681" s="29">
        <v>0.75</v>
      </c>
      <c r="L1681" s="30">
        <v>20</v>
      </c>
      <c r="M1681" s="29">
        <v>0.48648999999999998</v>
      </c>
      <c r="N1681" s="30">
        <v>51</v>
      </c>
      <c r="O1681" s="30">
        <v>12.13</v>
      </c>
      <c r="P1681" s="30">
        <v>2714.89</v>
      </c>
      <c r="Q1681" s="30">
        <v>97.33</v>
      </c>
      <c r="R1681" s="38">
        <v>0.28512999999999999</v>
      </c>
      <c r="S1681" s="32">
        <v>6.5110000000000001E-2</v>
      </c>
      <c r="T1681" s="29">
        <v>0.54637000000000002</v>
      </c>
      <c r="U1681" s="29">
        <v>0.13022</v>
      </c>
      <c r="V1681" s="29">
        <v>0.33333000000000002</v>
      </c>
      <c r="W1681" s="29">
        <v>0.11765</v>
      </c>
      <c r="X1681" s="30">
        <v>184.66</v>
      </c>
      <c r="Y1681" s="29">
        <v>0.45512000000000002</v>
      </c>
      <c r="Z1681" s="29">
        <v>0.36269000000000001</v>
      </c>
      <c r="AA1681" s="29">
        <v>0.36199999999999999</v>
      </c>
      <c r="AB1681" s="30">
        <v>17</v>
      </c>
      <c r="AC1681" s="29">
        <v>0.55556000000000005</v>
      </c>
      <c r="AD1681" s="30">
        <v>51</v>
      </c>
      <c r="AE1681" s="29">
        <v>0.86275000000000002</v>
      </c>
      <c r="AF1681" s="33">
        <v>2.5710000000000002</v>
      </c>
      <c r="AG1681" s="33">
        <v>2.8980000000000001</v>
      </c>
      <c r="AH1681" s="33">
        <v>3.266</v>
      </c>
      <c r="AI1681" s="33">
        <v>4.7460000000000004</v>
      </c>
      <c r="AJ1681" s="33">
        <v>4.5339999999999998</v>
      </c>
      <c r="AK1681" s="34">
        <v>6.5</v>
      </c>
      <c r="AL1681" s="29">
        <v>0.19608</v>
      </c>
      <c r="AM1681" s="29">
        <v>3.9219999999999998E-2</v>
      </c>
      <c r="AN1681" s="50">
        <v>34378</v>
      </c>
      <c r="AO1681" s="30">
        <v>223.5</v>
      </c>
      <c r="AP1681" s="29">
        <v>0.44024000000000002</v>
      </c>
      <c r="AQ1681" s="29">
        <v>0.91907000000000005</v>
      </c>
      <c r="AR1681" s="29">
        <v>0.66</v>
      </c>
      <c r="AS1681" s="54">
        <v>3</v>
      </c>
      <c r="AT1681" s="29">
        <v>0.9375</v>
      </c>
      <c r="AU1681" s="29">
        <v>0.90159999999999996</v>
      </c>
      <c r="AV1681" s="54">
        <v>6</v>
      </c>
      <c r="AW1681" s="29">
        <v>0.84375</v>
      </c>
    </row>
    <row r="1682" spans="1:49" x14ac:dyDescent="0.2">
      <c r="A1682" s="17" t="str">
        <f t="shared" si="35"/>
        <v>UCLA</v>
      </c>
      <c r="B1682" s="17" t="str">
        <f>IF(AND(OR(NOT(IsForecastDateRestricted),AND(D1682&gt;=StartDate,D1682&lt;=EndDate)),OR(NOT(IsTargetDateRestricted),AND(F1682&gt;=FirstTargetDate,F1682&lt;=EndTargetDate)),
OR(AND(Is1Week,E1682="1 wk ahead inc death"),AND(Is2Week,E1682="2 wk ahead inc death"),AND(Is3Week,E1682="3 wk ahead inc death"),AND(Is4Week,E1682="4 wk ahead inc death")),
OR(NOT(IsActiveModelsOnly),_xlfn.XLOOKUP(C1682,'Model Analyzer'!B$4:B$100,'Model Analyzer'!C$4:C$100))),EvalData!C1682,"NA")</f>
        <v>UCLA</v>
      </c>
      <c r="C1682" s="17" t="s">
        <v>30</v>
      </c>
      <c r="D1682" s="36" t="d">
        <v>2020-09-28</v>
      </c>
      <c r="E1682" s="17" t="s">
        <v>37</v>
      </c>
      <c r="F1682" s="36" t="d">
        <v>2020-10-17</v>
      </c>
      <c r="G1682" s="30">
        <v>-1417</v>
      </c>
      <c r="H1682" s="32">
        <v>-0.1</v>
      </c>
      <c r="I1682" s="28">
        <v>-9.4869999999999996E-2</v>
      </c>
      <c r="J1682" s="28">
        <v>-0.10481</v>
      </c>
      <c r="K1682" s="29">
        <v>0.9</v>
      </c>
      <c r="L1682" s="30">
        <v>15</v>
      </c>
      <c r="M1682" s="29">
        <v>0.62161999999999995</v>
      </c>
      <c r="N1682" s="30">
        <v>51</v>
      </c>
      <c r="O1682" s="30">
        <v>14.5</v>
      </c>
      <c r="P1682" s="30">
        <v>1385.91</v>
      </c>
      <c r="Q1682" s="30">
        <v>64.650000000000006</v>
      </c>
      <c r="R1682" s="38">
        <v>0.27688000000000001</v>
      </c>
      <c r="S1682" s="32">
        <v>-0.14352999999999999</v>
      </c>
      <c r="T1682" s="29">
        <v>0.59258</v>
      </c>
      <c r="U1682" s="29">
        <v>-0.45226</v>
      </c>
      <c r="V1682" s="29">
        <v>0.45097999999999999</v>
      </c>
      <c r="W1682" s="29">
        <v>0.19608</v>
      </c>
      <c r="X1682" s="30">
        <v>91.76</v>
      </c>
      <c r="Y1682" s="29">
        <v>0.30315999999999999</v>
      </c>
      <c r="Z1682" s="29">
        <v>0.36875999999999998</v>
      </c>
      <c r="AA1682" s="29">
        <v>0.34599999999999997</v>
      </c>
      <c r="AB1682" s="30">
        <v>20</v>
      </c>
      <c r="AC1682" s="29">
        <v>0.47221999999999997</v>
      </c>
      <c r="AD1682" s="30">
        <v>51</v>
      </c>
      <c r="AE1682" s="29">
        <v>0.17646999999999999</v>
      </c>
      <c r="AF1682" s="33">
        <v>1.107</v>
      </c>
      <c r="AG1682" s="33">
        <v>1.1619999999999999</v>
      </c>
      <c r="AH1682" s="33">
        <v>1.2110000000000001</v>
      </c>
      <c r="AI1682" s="33">
        <v>2.9009999999999998</v>
      </c>
      <c r="AJ1682" s="33">
        <v>1.3680000000000001</v>
      </c>
      <c r="AK1682" s="34">
        <v>2.25</v>
      </c>
      <c r="AL1682" s="29">
        <v>0</v>
      </c>
      <c r="AM1682" s="29">
        <v>1.9609999999999999E-2</v>
      </c>
      <c r="AN1682" s="50">
        <v>93912</v>
      </c>
      <c r="AO1682" s="30">
        <v>455.6</v>
      </c>
      <c r="AP1682" s="29">
        <v>0.81555999999999995</v>
      </c>
      <c r="AQ1682" s="29">
        <v>1</v>
      </c>
      <c r="AR1682" s="29">
        <v>0.16500000000000001</v>
      </c>
      <c r="AS1682" s="54">
        <v>26</v>
      </c>
      <c r="AT1682" s="29">
        <v>0.21875</v>
      </c>
      <c r="AU1682" s="29">
        <v>0.18576000000000001</v>
      </c>
      <c r="AV1682" s="54">
        <v>31</v>
      </c>
      <c r="AW1682" s="29">
        <v>6.25E-2</v>
      </c>
    </row>
    <row r="1683" spans="1:49" x14ac:dyDescent="0.2">
      <c r="A1683" s="17" t="str">
        <f t="shared" si="35"/>
        <v>UCM</v>
      </c>
      <c r="B1683" s="17" t="str">
        <f>IF(AND(OR(NOT(IsForecastDateRestricted),AND(D1683&gt;=StartDate,D1683&lt;=EndDate)),OR(NOT(IsTargetDateRestricted),AND(F1683&gt;=FirstTargetDate,F1683&lt;=EndTargetDate)),
OR(AND(Is1Week,E1683="1 wk ahead inc death"),AND(Is2Week,E1683="2 wk ahead inc death"),AND(Is3Week,E1683="3 wk ahead inc death"),AND(Is4Week,E1683="4 wk ahead inc death")),
OR(NOT(IsActiveModelsOnly),_xlfn.XLOOKUP(C1683,'Model Analyzer'!B$4:B$100,'Model Analyzer'!C$4:C$100))),EvalData!C1683,"NA")</f>
        <v>UCM</v>
      </c>
      <c r="C1683" s="17" t="s">
        <v>48</v>
      </c>
      <c r="D1683" s="36" t="d">
        <v>2020-09-28</v>
      </c>
      <c r="E1683" s="17" t="s">
        <v>37</v>
      </c>
      <c r="F1683" s="36" t="d">
        <v>2020-10-17</v>
      </c>
      <c r="G1683" s="30">
        <v>-3624</v>
      </c>
      <c r="H1683" s="32">
        <v>-0.27800000000000002</v>
      </c>
      <c r="I1683" s="28">
        <v>-0.24262</v>
      </c>
      <c r="J1683" s="28">
        <v>-0.32034000000000001</v>
      </c>
      <c r="K1683" s="29">
        <v>0</v>
      </c>
      <c r="L1683" s="30">
        <v>35</v>
      </c>
      <c r="M1683" s="29">
        <v>8.1079999999999999E-2</v>
      </c>
      <c r="O1683" s="30"/>
      <c r="P1683" s="30"/>
      <c r="Q1683" s="30"/>
      <c r="R1683" s="38"/>
    </row>
    <row r="1684" spans="1:49" x14ac:dyDescent="0.2">
      <c r="A1684" s="17" t="str">
        <f t="shared" si="35"/>
        <v>UCSD-NEU</v>
      </c>
      <c r="B1684" s="17" t="str">
        <f>IF(AND(OR(NOT(IsForecastDateRestricted),AND(D1684&gt;=StartDate,D1684&lt;=EndDate)),OR(NOT(IsTargetDateRestricted),AND(F1684&gt;=FirstTargetDate,F1684&lt;=EndTargetDate)),
OR(AND(Is1Week,E1684="1 wk ahead inc death"),AND(Is2Week,E1684="2 wk ahead inc death"),AND(Is3Week,E1684="3 wk ahead inc death"),AND(Is4Week,E1684="4 wk ahead inc death")),
OR(NOT(IsActiveModelsOnly),_xlfn.XLOOKUP(C1684,'Model Analyzer'!B$4:B$100,'Model Analyzer'!C$4:C$100))),EvalData!C1684,"NA")</f>
        <v>UCSD-NEU</v>
      </c>
      <c r="C1684" s="17" t="s">
        <v>54</v>
      </c>
      <c r="D1684" s="36" t="d">
        <v>2020-09-28</v>
      </c>
      <c r="E1684" s="17" t="s">
        <v>37</v>
      </c>
      <c r="F1684" s="36" t="d">
        <v>2020-10-17</v>
      </c>
      <c r="G1684" s="30">
        <v>4314</v>
      </c>
      <c r="H1684" s="32">
        <v>0.254</v>
      </c>
      <c r="I1684" s="28">
        <v>0.28881000000000001</v>
      </c>
      <c r="J1684" s="28">
        <v>0.28881000000000001</v>
      </c>
      <c r="K1684" s="29">
        <v>0</v>
      </c>
      <c r="L1684" s="30">
        <v>32</v>
      </c>
      <c r="M1684" s="29">
        <v>0.16216</v>
      </c>
      <c r="N1684" s="30">
        <v>50</v>
      </c>
      <c r="O1684" s="30">
        <v>26.29</v>
      </c>
      <c r="P1684" s="30">
        <v>5555.43</v>
      </c>
      <c r="Q1684" s="30">
        <v>134.46</v>
      </c>
      <c r="R1684" s="38">
        <v>0.31930999999999998</v>
      </c>
      <c r="S1684" s="32">
        <v>0.18121999999999999</v>
      </c>
      <c r="T1684" s="29">
        <v>1.1908300000000001</v>
      </c>
      <c r="U1684" s="29">
        <v>0.80703999999999998</v>
      </c>
      <c r="V1684" s="29">
        <v>0.26</v>
      </c>
      <c r="W1684" s="29">
        <v>0.22</v>
      </c>
      <c r="X1684" s="30">
        <v>264.25</v>
      </c>
      <c r="Y1684" s="29">
        <v>1.1187499999999999</v>
      </c>
      <c r="Z1684" s="29">
        <v>0.46135999999999999</v>
      </c>
      <c r="AA1684" s="29">
        <v>4.2999999999999997E-2</v>
      </c>
      <c r="AB1684" s="30">
        <v>34</v>
      </c>
      <c r="AC1684" s="29">
        <v>8.3330000000000001E-2</v>
      </c>
      <c r="AD1684" s="30">
        <v>50</v>
      </c>
      <c r="AE1684" s="29">
        <v>0.86</v>
      </c>
      <c r="AF1684" s="33">
        <v>1.84</v>
      </c>
      <c r="AG1684" s="33">
        <v>2.7909999999999999</v>
      </c>
      <c r="AH1684" s="33">
        <v>344</v>
      </c>
      <c r="AI1684" s="33">
        <v>258.21600000000001</v>
      </c>
      <c r="AJ1684" s="33">
        <v>472.5</v>
      </c>
      <c r="AK1684" s="34">
        <v>591.20000000000005</v>
      </c>
      <c r="AL1684" s="29">
        <v>0.04</v>
      </c>
      <c r="AM1684" s="29">
        <v>0.57999999999999996</v>
      </c>
      <c r="AN1684" s="50">
        <v>100604</v>
      </c>
      <c r="AO1684" s="30">
        <v>626.6</v>
      </c>
      <c r="AP1684" s="29">
        <v>0.24382999999999999</v>
      </c>
      <c r="AQ1684" s="29">
        <v>0.50904000000000005</v>
      </c>
      <c r="AR1684" s="29">
        <v>0.248</v>
      </c>
      <c r="AS1684" s="54">
        <v>24</v>
      </c>
      <c r="AT1684" s="29">
        <v>0.28125</v>
      </c>
      <c r="AU1684" s="29">
        <v>0.6512</v>
      </c>
      <c r="AV1684" s="54">
        <v>19</v>
      </c>
      <c r="AW1684" s="29">
        <v>0.4375</v>
      </c>
    </row>
    <row r="1685" spans="1:49" x14ac:dyDescent="0.2">
      <c r="A1685" s="17" t="str">
        <f t="shared" si="35"/>
        <v>UGA-CEID</v>
      </c>
      <c r="B1685" s="17" t="str">
        <f>IF(AND(OR(NOT(IsForecastDateRestricted),AND(D1685&gt;=StartDate,D1685&lt;=EndDate)),OR(NOT(IsTargetDateRestricted),AND(F1685&gt;=FirstTargetDate,F1685&lt;=EndTargetDate)),
OR(AND(Is1Week,E1685="1 wk ahead inc death"),AND(Is2Week,E1685="2 wk ahead inc death"),AND(Is3Week,E1685="3 wk ahead inc death"),AND(Is4Week,E1685="4 wk ahead inc death")),
OR(NOT(IsActiveModelsOnly),_xlfn.XLOOKUP(C1685,'Model Analyzer'!B$4:B$100,'Model Analyzer'!C$4:C$100))),EvalData!C1685,"NA")</f>
        <v>UGA-CEID</v>
      </c>
      <c r="C1685" s="17" t="s">
        <v>50</v>
      </c>
      <c r="D1685" s="36" t="d">
        <v>2020-09-28</v>
      </c>
      <c r="E1685" s="17" t="s">
        <v>37</v>
      </c>
      <c r="F1685" s="36" t="d">
        <v>2020-10-17</v>
      </c>
      <c r="G1685" s="30">
        <v>730</v>
      </c>
      <c r="H1685" s="32">
        <v>4.8000000000000001E-2</v>
      </c>
      <c r="I1685" s="28">
        <v>4.8869999999999997E-2</v>
      </c>
      <c r="J1685" s="28">
        <v>4.8869999999999997E-2</v>
      </c>
      <c r="K1685" s="29">
        <v>1</v>
      </c>
      <c r="L1685" s="30">
        <v>8</v>
      </c>
      <c r="M1685" s="29">
        <v>0.81081000000000003</v>
      </c>
      <c r="N1685" s="30">
        <v>51</v>
      </c>
      <c r="O1685" s="30">
        <v>18.170000000000002</v>
      </c>
      <c r="P1685" s="30">
        <v>1520.98</v>
      </c>
      <c r="Q1685" s="30">
        <v>78.37</v>
      </c>
      <c r="R1685" s="38">
        <v>0.32612000000000002</v>
      </c>
      <c r="S1685" s="32">
        <v>-9.0969999999999995E-2</v>
      </c>
      <c r="T1685" s="29">
        <v>0.7349</v>
      </c>
      <c r="U1685" s="29">
        <v>-0.47402</v>
      </c>
      <c r="V1685" s="29">
        <v>0.35293999999999998</v>
      </c>
      <c r="W1685" s="29">
        <v>0.11765</v>
      </c>
      <c r="X1685" s="30">
        <v>116.39</v>
      </c>
      <c r="Y1685" s="29">
        <v>0.33127000000000001</v>
      </c>
      <c r="Z1685" s="29">
        <v>0.38451999999999997</v>
      </c>
      <c r="AA1685" s="29">
        <v>0.313</v>
      </c>
      <c r="AB1685" s="30">
        <v>21</v>
      </c>
      <c r="AC1685" s="29">
        <v>0.44444</v>
      </c>
      <c r="AD1685" s="30">
        <v>51</v>
      </c>
      <c r="AE1685" s="29">
        <v>0.86275000000000002</v>
      </c>
      <c r="AF1685" s="33">
        <v>2.258</v>
      </c>
      <c r="AG1685" s="33">
        <v>3.9039999999999999</v>
      </c>
      <c r="AH1685" s="33">
        <v>19.25</v>
      </c>
      <c r="AI1685" s="33">
        <v>284.49200000000002</v>
      </c>
      <c r="AJ1685" s="33">
        <v>118</v>
      </c>
      <c r="AK1685" s="34">
        <v>578</v>
      </c>
      <c r="AL1685" s="29">
        <v>7.843E-2</v>
      </c>
      <c r="AM1685" s="29">
        <v>0.54901999999999995</v>
      </c>
      <c r="AN1685" s="50">
        <v>36350</v>
      </c>
      <c r="AO1685" s="30">
        <v>155.4</v>
      </c>
      <c r="AP1685" s="29">
        <v>0.24054</v>
      </c>
      <c r="AQ1685" s="29">
        <v>0.50217000000000001</v>
      </c>
      <c r="AR1685" s="29">
        <v>0.248</v>
      </c>
      <c r="AS1685" s="54">
        <v>24</v>
      </c>
      <c r="AT1685" s="29">
        <v>0.28125</v>
      </c>
      <c r="AU1685" s="29">
        <v>0.66032000000000002</v>
      </c>
      <c r="AV1685" s="54">
        <v>18</v>
      </c>
      <c r="AW1685" s="29">
        <v>0.46875</v>
      </c>
    </row>
    <row r="1686" spans="1:49" x14ac:dyDescent="0.2">
      <c r="A1686" s="17" t="str">
        <f t="shared" si="35"/>
        <v>UM</v>
      </c>
      <c r="B1686" s="17" t="str">
        <f>IF(AND(OR(NOT(IsForecastDateRestricted),AND(D1686&gt;=StartDate,D1686&lt;=EndDate)),OR(NOT(IsTargetDateRestricted),AND(F1686&gt;=FirstTargetDate,F1686&lt;=EndTargetDate)),
OR(AND(Is1Week,E1686="1 wk ahead inc death"),AND(Is2Week,E1686="2 wk ahead inc death"),AND(Is3Week,E1686="3 wk ahead inc death"),AND(Is4Week,E1686="4 wk ahead inc death")),
OR(NOT(IsActiveModelsOnly),_xlfn.XLOOKUP(C1686,'Model Analyzer'!B$4:B$100,'Model Analyzer'!C$4:C$100))),EvalData!C1686,"NA")</f>
        <v>UM</v>
      </c>
      <c r="C1686" s="17" t="s">
        <v>31</v>
      </c>
      <c r="D1686" s="36" t="d">
        <v>2020-09-28</v>
      </c>
      <c r="E1686" s="17" t="s">
        <v>37</v>
      </c>
      <c r="F1686" s="36" t="d">
        <v>2020-10-17</v>
      </c>
      <c r="G1686" s="30">
        <v>3543</v>
      </c>
      <c r="H1686" s="32">
        <v>0.21299999999999999</v>
      </c>
      <c r="I1686" s="28">
        <v>0.23719999999999999</v>
      </c>
      <c r="J1686" s="28">
        <v>0.23719999999999999</v>
      </c>
      <c r="K1686" s="29">
        <v>0.75</v>
      </c>
      <c r="L1686" s="30">
        <v>31</v>
      </c>
      <c r="M1686" s="29">
        <v>0.18919</v>
      </c>
      <c r="N1686" s="30">
        <v>50</v>
      </c>
      <c r="O1686" s="30">
        <v>21.47</v>
      </c>
      <c r="P1686" s="30">
        <v>11953.52</v>
      </c>
      <c r="Q1686" s="30">
        <v>115.86</v>
      </c>
      <c r="R1686" s="38">
        <v>0.30418000000000001</v>
      </c>
      <c r="S1686" s="32">
        <v>3.4939999999999999E-2</v>
      </c>
      <c r="T1686" s="29">
        <v>0.84813000000000005</v>
      </c>
      <c r="U1686" s="29">
        <v>0.29785</v>
      </c>
      <c r="V1686" s="29">
        <v>0.36</v>
      </c>
      <c r="W1686" s="29">
        <v>0.18</v>
      </c>
      <c r="X1686" s="30">
        <v>207.47</v>
      </c>
      <c r="Y1686" s="29">
        <v>0.72670999999999997</v>
      </c>
      <c r="Z1686" s="29">
        <v>0.44678000000000001</v>
      </c>
      <c r="AA1686" s="29">
        <v>0.20399999999999999</v>
      </c>
      <c r="AB1686" s="30">
        <v>25</v>
      </c>
      <c r="AC1686" s="29">
        <v>0.33333000000000002</v>
      </c>
      <c r="AD1686" s="30">
        <v>50</v>
      </c>
      <c r="AE1686" s="29">
        <v>0.5</v>
      </c>
      <c r="AF1686" s="33">
        <v>1.2490000000000001</v>
      </c>
      <c r="AG1686" s="33">
        <v>1.45</v>
      </c>
      <c r="AH1686" s="33">
        <v>2.2160000000000002</v>
      </c>
      <c r="AI1686" s="33">
        <v>5.569</v>
      </c>
      <c r="AJ1686" s="33">
        <v>5.67</v>
      </c>
      <c r="AK1686" s="34">
        <v>14.185</v>
      </c>
      <c r="AL1686" s="29">
        <v>0.1</v>
      </c>
      <c r="AM1686" s="29">
        <v>0.14000000000000001</v>
      </c>
      <c r="AN1686" s="50">
        <v>79198</v>
      </c>
      <c r="AO1686" s="30">
        <v>365.8</v>
      </c>
      <c r="AP1686" s="29">
        <v>0.56793000000000005</v>
      </c>
      <c r="AQ1686" s="29">
        <v>1</v>
      </c>
      <c r="AR1686" s="29">
        <v>0.26800000000000002</v>
      </c>
      <c r="AS1686" s="54">
        <v>21</v>
      </c>
      <c r="AT1686" s="29">
        <v>0.375</v>
      </c>
      <c r="AU1686" s="29">
        <v>0.51600000000000001</v>
      </c>
      <c r="AV1686" s="54">
        <v>21</v>
      </c>
      <c r="AW1686" s="29">
        <v>0.375</v>
      </c>
    </row>
    <row r="1687" spans="1:49" x14ac:dyDescent="0.2">
      <c r="A1687" s="17" t="str">
        <f t="shared" si="35"/>
        <v>UMass-MB</v>
      </c>
      <c r="B1687" s="17" t="str">
        <f>IF(AND(OR(NOT(IsForecastDateRestricted),AND(D1687&gt;=StartDate,D1687&lt;=EndDate)),OR(NOT(IsTargetDateRestricted),AND(F1687&gt;=FirstTargetDate,F1687&lt;=EndTargetDate)),
OR(AND(Is1Week,E1687="1 wk ahead inc death"),AND(Is2Week,E1687="2 wk ahead inc death"),AND(Is3Week,E1687="3 wk ahead inc death"),AND(Is4Week,E1687="4 wk ahead inc death")),
OR(NOT(IsActiveModelsOnly),_xlfn.XLOOKUP(C1687,'Model Analyzer'!B$4:B$100,'Model Analyzer'!C$4:C$100))),EvalData!C1687,"NA")</f>
        <v>UMass-MB</v>
      </c>
      <c r="C1687" s="17" t="s">
        <v>32</v>
      </c>
      <c r="D1687" s="36" t="d">
        <v>2020-09-28</v>
      </c>
      <c r="E1687" s="17" t="s">
        <v>37</v>
      </c>
      <c r="F1687" s="36" t="d">
        <v>2020-10-17</v>
      </c>
      <c r="G1687" s="30">
        <v>155</v>
      </c>
      <c r="H1687" s="32">
        <v>0.01</v>
      </c>
      <c r="I1687" s="28">
        <v>1.038E-2</v>
      </c>
      <c r="J1687" s="28">
        <v>1.038E-2</v>
      </c>
      <c r="K1687" s="29">
        <v>1</v>
      </c>
      <c r="L1687" s="30">
        <v>2</v>
      </c>
      <c r="M1687" s="29">
        <v>0.97297</v>
      </c>
      <c r="N1687" s="30">
        <v>51</v>
      </c>
      <c r="O1687" s="30">
        <v>7.54</v>
      </c>
      <c r="P1687" s="30">
        <v>789.94</v>
      </c>
      <c r="Q1687" s="30">
        <v>49.53</v>
      </c>
      <c r="R1687" s="38">
        <v>0.19867000000000001</v>
      </c>
      <c r="S1687" s="32">
        <v>-3.832E-2</v>
      </c>
      <c r="T1687" s="29">
        <v>0.37347999999999998</v>
      </c>
      <c r="U1687" s="29">
        <v>-0.16531999999999999</v>
      </c>
      <c r="V1687" s="29">
        <v>0.50980000000000003</v>
      </c>
      <c r="W1687" s="29">
        <v>7.843E-2</v>
      </c>
      <c r="X1687" s="30">
        <v>81.44</v>
      </c>
      <c r="Y1687" s="29">
        <v>0.24707000000000001</v>
      </c>
      <c r="Z1687" s="29">
        <v>0.26218000000000002</v>
      </c>
      <c r="AA1687" s="29">
        <v>0.63300000000000001</v>
      </c>
      <c r="AB1687" s="30">
        <v>1</v>
      </c>
      <c r="AC1687" s="29">
        <v>1</v>
      </c>
      <c r="AD1687" s="30">
        <v>51</v>
      </c>
      <c r="AE1687" s="29">
        <v>0.94118000000000002</v>
      </c>
      <c r="AF1687" s="33">
        <v>3</v>
      </c>
      <c r="AG1687" s="33">
        <v>3.8239999999999998</v>
      </c>
      <c r="AH1687" s="33">
        <v>4.7089999999999996</v>
      </c>
      <c r="AI1687" s="33">
        <v>7.5549999999999997</v>
      </c>
      <c r="AJ1687" s="33">
        <v>6.266</v>
      </c>
      <c r="AK1687" s="34">
        <v>12.25</v>
      </c>
      <c r="AL1687" s="29">
        <v>0.39216000000000001</v>
      </c>
      <c r="AM1687" s="29">
        <v>0.13725000000000001</v>
      </c>
      <c r="AN1687" s="50">
        <v>20012</v>
      </c>
      <c r="AO1687" s="30">
        <v>101.7</v>
      </c>
      <c r="AP1687" s="29">
        <v>0.33624999999999999</v>
      </c>
      <c r="AQ1687" s="29">
        <v>0.70199</v>
      </c>
      <c r="AR1687" s="29">
        <v>0.433</v>
      </c>
      <c r="AS1687" s="54">
        <v>9</v>
      </c>
      <c r="AT1687" s="29">
        <v>0.75</v>
      </c>
      <c r="AU1687" s="29">
        <v>0.90190000000000003</v>
      </c>
      <c r="AV1687" s="54">
        <v>5</v>
      </c>
      <c r="AW1687" s="29">
        <v>0.875</v>
      </c>
    </row>
    <row r="1688" spans="1:49" x14ac:dyDescent="0.2">
      <c r="A1688" s="17" t="str">
        <f t="shared" si="35"/>
        <v>USC</v>
      </c>
      <c r="B1688" s="17" t="str">
        <f>IF(AND(OR(NOT(IsForecastDateRestricted),AND(D1688&gt;=StartDate,D1688&lt;=EndDate)),OR(NOT(IsTargetDateRestricted),AND(F1688&gt;=FirstTargetDate,F1688&lt;=EndTargetDate)),
OR(AND(Is1Week,E1688="1 wk ahead inc death"),AND(Is2Week,E1688="2 wk ahead inc death"),AND(Is3Week,E1688="3 wk ahead inc death"),AND(Is4Week,E1688="4 wk ahead inc death")),
OR(NOT(IsActiveModelsOnly),_xlfn.XLOOKUP(C1688,'Model Analyzer'!B$4:B$100,'Model Analyzer'!C$4:C$100))),EvalData!C1688,"NA")</f>
        <v>USC</v>
      </c>
      <c r="C1688" s="17" t="s">
        <v>33</v>
      </c>
      <c r="D1688" s="36" t="d">
        <v>2020-09-28</v>
      </c>
      <c r="E1688" s="17" t="s">
        <v>37</v>
      </c>
      <c r="F1688" s="36" t="d">
        <v>2020-10-17</v>
      </c>
      <c r="G1688" s="30">
        <v>2323</v>
      </c>
      <c r="H1688" s="32">
        <v>0.14499999999999999</v>
      </c>
      <c r="I1688" s="28">
        <v>0.15551999999999999</v>
      </c>
      <c r="J1688" s="28">
        <v>0.15551999999999999</v>
      </c>
      <c r="K1688" s="29">
        <v>0.75</v>
      </c>
      <c r="L1688" s="30">
        <v>25</v>
      </c>
      <c r="M1688" s="29">
        <v>0.35135</v>
      </c>
      <c r="N1688" s="30">
        <v>51</v>
      </c>
      <c r="O1688" s="30">
        <v>12.32</v>
      </c>
      <c r="P1688" s="30">
        <v>1312.03</v>
      </c>
      <c r="Q1688" s="30">
        <v>70.47</v>
      </c>
      <c r="R1688" s="38">
        <v>0.23526</v>
      </c>
      <c r="S1688" s="32">
        <v>6.4079999999999998E-2</v>
      </c>
      <c r="T1688" s="29">
        <v>0.54539000000000004</v>
      </c>
      <c r="U1688" s="29">
        <v>-0.22072</v>
      </c>
      <c r="V1688" s="29">
        <v>0.50980000000000003</v>
      </c>
      <c r="W1688" s="29">
        <v>9.8040000000000002E-2</v>
      </c>
      <c r="X1688" s="30">
        <v>107.21</v>
      </c>
      <c r="Y1688" s="29">
        <v>0.30123</v>
      </c>
      <c r="Z1688" s="29">
        <v>0.31642999999999999</v>
      </c>
      <c r="AA1688" s="29">
        <v>0.51100000000000001</v>
      </c>
      <c r="AB1688" s="30">
        <v>7</v>
      </c>
      <c r="AC1688" s="29">
        <v>0.83333000000000002</v>
      </c>
    </row>
    <row r="1689" spans="1:49" x14ac:dyDescent="0.2">
      <c r="A1689" s="17" t="str">
        <f t="shared" si="35"/>
        <v>UT</v>
      </c>
      <c r="B1689" s="17" t="str">
        <f>IF(AND(OR(NOT(IsForecastDateRestricted),AND(D1689&gt;=StartDate,D1689&lt;=EndDate)),OR(NOT(IsTargetDateRestricted),AND(F1689&gt;=FirstTargetDate,F1689&lt;=EndTargetDate)),
OR(AND(Is1Week,E1689="1 wk ahead inc death"),AND(Is2Week,E1689="2 wk ahead inc death"),AND(Is3Week,E1689="3 wk ahead inc death"),AND(Is4Week,E1689="4 wk ahead inc death")),
OR(NOT(IsActiveModelsOnly),_xlfn.XLOOKUP(C1689,'Model Analyzer'!B$4:B$100,'Model Analyzer'!C$4:C$100))),EvalData!C1689,"NA")</f>
        <v>UT</v>
      </c>
      <c r="C1689" s="17" t="s">
        <v>34</v>
      </c>
      <c r="D1689" s="36" t="d">
        <v>2020-09-28</v>
      </c>
      <c r="E1689" s="17" t="s">
        <v>37</v>
      </c>
      <c r="F1689" s="36" t="d">
        <v>2020-10-17</v>
      </c>
      <c r="G1689" s="30">
        <v>-2358</v>
      </c>
      <c r="H1689" s="32">
        <v>-0.17199999999999999</v>
      </c>
      <c r="I1689" s="28">
        <v>-0.15786</v>
      </c>
      <c r="J1689" s="28">
        <v>-0.18745999999999999</v>
      </c>
      <c r="K1689" s="29">
        <v>0.75</v>
      </c>
      <c r="L1689" s="30">
        <v>27</v>
      </c>
      <c r="M1689" s="29">
        <v>0.29730000000000001</v>
      </c>
      <c r="N1689" s="30">
        <v>51</v>
      </c>
      <c r="O1689" s="30">
        <v>53.98</v>
      </c>
      <c r="P1689" s="30">
        <v>6013.77</v>
      </c>
      <c r="Q1689" s="30">
        <v>125.71</v>
      </c>
      <c r="R1689" s="38">
        <v>0.42686000000000002</v>
      </c>
      <c r="S1689" s="32">
        <v>-0.12095</v>
      </c>
      <c r="T1689" s="29">
        <v>0.91517999999999999</v>
      </c>
      <c r="U1689" s="29">
        <v>-6.7390000000000005E-2</v>
      </c>
      <c r="V1689" s="29">
        <v>0.31373000000000001</v>
      </c>
      <c r="W1689" s="29">
        <v>0.31373000000000001</v>
      </c>
      <c r="X1689" s="30">
        <v>211.78</v>
      </c>
      <c r="Y1689" s="29">
        <v>0.68535000000000001</v>
      </c>
      <c r="Z1689" s="29">
        <v>0.59623000000000004</v>
      </c>
      <c r="AA1689" s="29">
        <v>6.7000000000000004E-2</v>
      </c>
      <c r="AB1689" s="30">
        <v>33</v>
      </c>
      <c r="AC1689" s="29">
        <v>0.11111</v>
      </c>
      <c r="AD1689" s="30">
        <v>51</v>
      </c>
      <c r="AE1689" s="29">
        <v>0.78430999999999995</v>
      </c>
      <c r="AF1689" s="33">
        <v>1.929</v>
      </c>
      <c r="AG1689" s="33">
        <v>2.306</v>
      </c>
      <c r="AH1689" s="33">
        <v>3.8860000000000001</v>
      </c>
      <c r="AI1689" s="33">
        <v>28.911999999999999</v>
      </c>
      <c r="AJ1689" s="33">
        <v>14.327999999999999</v>
      </c>
      <c r="AK1689" s="34">
        <v>60</v>
      </c>
      <c r="AL1689" s="29">
        <v>0.13725000000000001</v>
      </c>
      <c r="AM1689" s="29">
        <v>0.29411999999999999</v>
      </c>
      <c r="AN1689" s="50">
        <v>85569</v>
      </c>
      <c r="AO1689" s="30">
        <v>493.3</v>
      </c>
      <c r="AP1689" s="29">
        <v>0.37063000000000001</v>
      </c>
      <c r="AQ1689" s="29">
        <v>0.77376</v>
      </c>
      <c r="AR1689" s="29">
        <v>0.372</v>
      </c>
      <c r="AS1689" s="54">
        <v>14</v>
      </c>
      <c r="AT1689" s="29">
        <v>0.59375</v>
      </c>
      <c r="AU1689" s="29">
        <v>0.77441000000000004</v>
      </c>
      <c r="AV1689" s="54">
        <v>12</v>
      </c>
      <c r="AW1689" s="29">
        <v>0.65625</v>
      </c>
    </row>
    <row r="1690" spans="1:49" x14ac:dyDescent="0.2">
      <c r="A1690" s="17" t="str">
        <f t="shared" si="35"/>
        <v>YYG</v>
      </c>
      <c r="B1690" s="17" t="str">
        <f>IF(AND(OR(NOT(IsForecastDateRestricted),AND(D1690&gt;=StartDate,D1690&lt;=EndDate)),OR(NOT(IsTargetDateRestricted),AND(F1690&gt;=FirstTargetDate,F1690&lt;=EndTargetDate)),
OR(AND(Is1Week,E1690="1 wk ahead inc death"),AND(Is2Week,E1690="2 wk ahead inc death"),AND(Is3Week,E1690="3 wk ahead inc death"),AND(Is4Week,E1690="4 wk ahead inc death")),
OR(NOT(IsActiveModelsOnly),_xlfn.XLOOKUP(C1690,'Model Analyzer'!B$4:B$100,'Model Analyzer'!C$4:C$100))),EvalData!C1690,"NA")</f>
        <v>YYG</v>
      </c>
      <c r="C1690" s="17" t="s">
        <v>35</v>
      </c>
      <c r="D1690" s="36" t="d">
        <v>2020-09-28</v>
      </c>
      <c r="E1690" s="17" t="s">
        <v>37</v>
      </c>
      <c r="F1690" s="36" t="d">
        <v>2020-10-17</v>
      </c>
      <c r="G1690" s="30">
        <v>-117</v>
      </c>
      <c r="H1690" s="32">
        <v>-8.0000000000000002E-3</v>
      </c>
      <c r="I1690" s="28">
        <v>-7.8300000000000002E-3</v>
      </c>
      <c r="J1690" s="28">
        <v>-7.8899999999999994E-3</v>
      </c>
      <c r="K1690" s="29">
        <v>1</v>
      </c>
      <c r="L1690" s="30">
        <v>1</v>
      </c>
      <c r="M1690" s="29">
        <v>1</v>
      </c>
      <c r="N1690" s="30">
        <v>51</v>
      </c>
      <c r="O1690" s="30">
        <v>7.3</v>
      </c>
      <c r="P1690" s="30">
        <v>1165.3</v>
      </c>
      <c r="Q1690" s="30">
        <v>65.760000000000005</v>
      </c>
      <c r="R1690" s="38">
        <v>0.23859</v>
      </c>
      <c r="S1690" s="32">
        <v>0</v>
      </c>
      <c r="T1690" s="29">
        <v>0.38351000000000002</v>
      </c>
      <c r="U1690" s="29">
        <v>-0.12801999999999999</v>
      </c>
      <c r="V1690" s="29">
        <v>0.45097999999999999</v>
      </c>
      <c r="W1690" s="29">
        <v>5.8819999999999997E-2</v>
      </c>
      <c r="X1690" s="30">
        <v>97.51</v>
      </c>
      <c r="Y1690" s="29">
        <v>0.26511000000000001</v>
      </c>
      <c r="Z1690" s="29">
        <v>0.27671000000000001</v>
      </c>
      <c r="AA1690" s="29">
        <v>0.59399999999999997</v>
      </c>
      <c r="AB1690" s="30">
        <v>2</v>
      </c>
      <c r="AC1690" s="29">
        <v>0.97221999999999997</v>
      </c>
      <c r="AD1690" s="30">
        <v>51</v>
      </c>
      <c r="AE1690" s="29">
        <v>0.94118000000000002</v>
      </c>
      <c r="AF1690" s="33">
        <v>3.37</v>
      </c>
      <c r="AG1690" s="33">
        <v>3.698</v>
      </c>
      <c r="AH1690" s="33">
        <v>5.1130000000000004</v>
      </c>
      <c r="AI1690" s="33">
        <v>21.349</v>
      </c>
      <c r="AJ1690" s="33">
        <v>18.318000000000001</v>
      </c>
      <c r="AK1690" s="34">
        <v>48</v>
      </c>
      <c r="AL1690" s="29">
        <v>0.25490000000000002</v>
      </c>
      <c r="AM1690" s="29">
        <v>0.31373000000000001</v>
      </c>
      <c r="AN1690" s="50">
        <v>28478</v>
      </c>
      <c r="AO1690" s="30">
        <v>118.2</v>
      </c>
      <c r="AP1690" s="29">
        <v>0.27718999999999999</v>
      </c>
      <c r="AQ1690" s="29">
        <v>0.57869000000000004</v>
      </c>
      <c r="AR1690" s="29">
        <v>0.39200000000000002</v>
      </c>
      <c r="AS1690" s="54">
        <v>11</v>
      </c>
      <c r="AT1690" s="29">
        <v>0.6875</v>
      </c>
      <c r="AU1690" s="29">
        <v>0.81320999999999999</v>
      </c>
      <c r="AV1690" s="54">
        <v>10</v>
      </c>
      <c r="AW1690" s="29">
        <v>0.71875</v>
      </c>
    </row>
    <row r="1691" spans="1:49" x14ac:dyDescent="0.2">
      <c r="A1691" s="17" t="str">
        <f t="shared" si="35"/>
        <v>Baseline</v>
      </c>
      <c r="B1691" s="17" t="str">
        <f>IF(AND(OR(NOT(IsForecastDateRestricted),AND(D1691&gt;=StartDate,D1691&lt;=EndDate)),OR(NOT(IsTargetDateRestricted),AND(F1691&gt;=FirstTargetDate,F1691&lt;=EndTargetDate)),
OR(AND(Is1Week,E1691="1 wk ahead inc death"),AND(Is2Week,E1691="2 wk ahead inc death"),AND(Is3Week,E1691="3 wk ahead inc death"),AND(Is4Week,E1691="4 wk ahead inc death")),
OR(NOT(IsActiveModelsOnly),_xlfn.XLOOKUP(C1691,'Model Analyzer'!B$4:B$100,'Model Analyzer'!C$4:C$100))),EvalData!C1691,"NA")</f>
        <v>Baseline</v>
      </c>
      <c r="C1691" s="17" t="s">
        <v>12</v>
      </c>
      <c r="D1691" s="36" t="d">
        <v>2020-09-28</v>
      </c>
      <c r="E1691" s="17" t="s">
        <v>38</v>
      </c>
      <c r="F1691" s="36" t="d">
        <v>2020-10-24</v>
      </c>
      <c r="G1691" s="30">
        <v>1292</v>
      </c>
      <c r="H1691" s="32">
        <v>6.0999999999999999E-2</v>
      </c>
      <c r="I1691" s="28">
        <v>6.2449999999999999E-2</v>
      </c>
      <c r="J1691" s="28">
        <v>6.2449999999999999E-2</v>
      </c>
      <c r="K1691" s="29">
        <v>0.9</v>
      </c>
      <c r="L1691" s="30">
        <v>10</v>
      </c>
      <c r="M1691" s="29">
        <v>0.75675999999999999</v>
      </c>
      <c r="N1691" s="30">
        <v>51</v>
      </c>
      <c r="O1691" s="30">
        <v>12.89</v>
      </c>
      <c r="P1691" s="30">
        <v>3201.68</v>
      </c>
      <c r="Q1691" s="30">
        <v>131.24</v>
      </c>
      <c r="R1691" s="38">
        <v>0.29948000000000002</v>
      </c>
      <c r="S1691" s="32">
        <v>-0.13294</v>
      </c>
      <c r="T1691" s="29">
        <v>0.56091999999999997</v>
      </c>
      <c r="U1691" s="29">
        <v>-0.24135000000000001</v>
      </c>
      <c r="V1691" s="29">
        <v>0.45097999999999999</v>
      </c>
      <c r="W1691" s="29">
        <v>9.8040000000000002E-2</v>
      </c>
      <c r="X1691" s="30">
        <v>207.83</v>
      </c>
      <c r="Y1691" s="29">
        <v>0.34667999999999999</v>
      </c>
      <c r="Z1691" s="29">
        <v>0.36527999999999999</v>
      </c>
      <c r="AA1691" s="29">
        <v>0.41799999999999998</v>
      </c>
      <c r="AB1691" s="30">
        <v>13</v>
      </c>
      <c r="AC1691" s="29">
        <v>0.66666999999999998</v>
      </c>
      <c r="AD1691" s="30">
        <v>51</v>
      </c>
      <c r="AE1691" s="29">
        <v>0.90195999999999998</v>
      </c>
      <c r="AF1691" s="33">
        <v>3.94</v>
      </c>
      <c r="AG1691" s="33">
        <v>3.9809999999999999</v>
      </c>
      <c r="AH1691" s="33">
        <v>4</v>
      </c>
      <c r="AI1691" s="33">
        <v>3.9180000000000001</v>
      </c>
      <c r="AJ1691" s="33">
        <v>4.0060000000000002</v>
      </c>
      <c r="AK1691" s="34">
        <v>4.0229999999999997</v>
      </c>
      <c r="AL1691" s="29">
        <v>0</v>
      </c>
      <c r="AM1691" s="29">
        <v>0</v>
      </c>
      <c r="AN1691" s="50">
        <v>50382</v>
      </c>
      <c r="AO1691" s="30">
        <v>143.19999999999999</v>
      </c>
      <c r="AP1691" s="29">
        <v>0.41217999999999999</v>
      </c>
      <c r="AQ1691" s="29">
        <v>0.86048999999999998</v>
      </c>
      <c r="AR1691" s="29">
        <v>0.94899999999999995</v>
      </c>
      <c r="AS1691" s="54">
        <v>1</v>
      </c>
      <c r="AT1691" s="29">
        <v>1</v>
      </c>
      <c r="AU1691" s="29">
        <v>0.92996999999999996</v>
      </c>
      <c r="AV1691" s="54">
        <v>1</v>
      </c>
      <c r="AW1691" s="29">
        <v>1</v>
      </c>
    </row>
    <row r="1692" spans="1:49" x14ac:dyDescent="0.2">
      <c r="A1692" s="17" t="str">
        <f t="shared" si="35"/>
        <v>CMU</v>
      </c>
      <c r="B1692" s="17" t="str">
        <f>IF(AND(OR(NOT(IsForecastDateRestricted),AND(D1692&gt;=StartDate,D1692&lt;=EndDate)),OR(NOT(IsTargetDateRestricted),AND(F1692&gt;=FirstTargetDate,F1692&lt;=EndTargetDate)),
OR(AND(Is1Week,E1692="1 wk ahead inc death"),AND(Is2Week,E1692="2 wk ahead inc death"),AND(Is3Week,E1692="3 wk ahead inc death"),AND(Is4Week,E1692="4 wk ahead inc death")),
OR(NOT(IsActiveModelsOnly),_xlfn.XLOOKUP(C1692,'Model Analyzer'!B$4:B$100,'Model Analyzer'!C$4:C$100))),EvalData!C1692,"NA")</f>
        <v>CMU</v>
      </c>
      <c r="C1692" s="17" t="s">
        <v>43</v>
      </c>
      <c r="D1692" s="36" t="d">
        <v>2020-09-28</v>
      </c>
      <c r="E1692" s="17" t="s">
        <v>38</v>
      </c>
      <c r="F1692" s="36" t="d">
        <v>2020-10-24</v>
      </c>
      <c r="G1692" s="30"/>
      <c r="H1692" s="32"/>
      <c r="N1692" s="30">
        <v>49</v>
      </c>
      <c r="O1692" s="30">
        <v>13.78</v>
      </c>
      <c r="P1692" s="30">
        <v>2044.46</v>
      </c>
      <c r="Q1692" s="30">
        <v>95.14</v>
      </c>
      <c r="R1692" s="38">
        <v>0.23488999999999999</v>
      </c>
      <c r="S1692" s="32">
        <v>-0.29143000000000002</v>
      </c>
      <c r="T1692" s="29">
        <v>0.60028000000000004</v>
      </c>
      <c r="U1692" s="29">
        <v>-0.48884</v>
      </c>
      <c r="V1692" s="29">
        <v>0.38775999999999999</v>
      </c>
      <c r="W1692" s="29">
        <v>0.16327</v>
      </c>
      <c r="X1692" s="30">
        <v>139.68</v>
      </c>
      <c r="Y1692" s="29">
        <v>0.30493999999999999</v>
      </c>
      <c r="Z1692" s="29">
        <v>0.36858000000000002</v>
      </c>
      <c r="AA1692" s="29">
        <v>0.376</v>
      </c>
      <c r="AB1692" s="30">
        <v>17</v>
      </c>
      <c r="AC1692" s="29">
        <v>0.55556000000000005</v>
      </c>
      <c r="AD1692" s="30">
        <v>49</v>
      </c>
      <c r="AE1692" s="29">
        <v>0.73468999999999995</v>
      </c>
      <c r="AF1692" s="33">
        <v>1.84</v>
      </c>
      <c r="AG1692" s="33">
        <v>2.2679999999999998</v>
      </c>
      <c r="AH1692" s="33">
        <v>4.8890000000000002</v>
      </c>
      <c r="AI1692" s="33">
        <v>71.738</v>
      </c>
      <c r="AJ1692" s="33">
        <v>8.7140000000000004</v>
      </c>
      <c r="AK1692" s="34">
        <v>15.989000000000001</v>
      </c>
      <c r="AL1692" s="29">
        <v>0.24490000000000001</v>
      </c>
      <c r="AM1692" s="29">
        <v>0.20408000000000001</v>
      </c>
      <c r="AN1692" s="50">
        <v>67099</v>
      </c>
      <c r="AO1692" s="30">
        <v>174.2</v>
      </c>
      <c r="AP1692" s="29">
        <v>0.39187</v>
      </c>
      <c r="AQ1692" s="29">
        <v>0.81810000000000005</v>
      </c>
      <c r="AR1692" s="29">
        <v>0.28899999999999998</v>
      </c>
      <c r="AS1692" s="54">
        <v>15</v>
      </c>
      <c r="AT1692" s="29">
        <v>0.5625</v>
      </c>
      <c r="AU1692" s="29">
        <v>0.71125000000000005</v>
      </c>
      <c r="AV1692" s="54">
        <v>13</v>
      </c>
      <c r="AW1692" s="29">
        <v>0.625</v>
      </c>
    </row>
    <row r="1693" spans="1:49" x14ac:dyDescent="0.2">
      <c r="A1693" s="17" t="str">
        <f t="shared" si="35"/>
        <v>Columbia</v>
      </c>
      <c r="B1693" s="17" t="str">
        <f>IF(AND(OR(NOT(IsForecastDateRestricted),AND(D1693&gt;=StartDate,D1693&lt;=EndDate)),OR(NOT(IsTargetDateRestricted),AND(F1693&gt;=FirstTargetDate,F1693&lt;=EndTargetDate)),
OR(AND(Is1Week,E1693="1 wk ahead inc death"),AND(Is2Week,E1693="2 wk ahead inc death"),AND(Is3Week,E1693="3 wk ahead inc death"),AND(Is4Week,E1693="4 wk ahead inc death")),
OR(NOT(IsActiveModelsOnly),_xlfn.XLOOKUP(C1693,'Model Analyzer'!B$4:B$100,'Model Analyzer'!C$4:C$100))),EvalData!C1693,"NA")</f>
        <v>Columbia</v>
      </c>
      <c r="C1693" s="17" t="s">
        <v>13</v>
      </c>
      <c r="D1693" s="36" t="d">
        <v>2020-09-28</v>
      </c>
      <c r="E1693" s="17" t="s">
        <v>38</v>
      </c>
      <c r="F1693" s="36" t="d">
        <v>2020-10-24</v>
      </c>
      <c r="G1693" s="30">
        <v>3425</v>
      </c>
      <c r="H1693" s="32">
        <v>0.153</v>
      </c>
      <c r="I1693" s="28">
        <v>0.16555</v>
      </c>
      <c r="J1693" s="28">
        <v>0.16555</v>
      </c>
      <c r="K1693" s="29">
        <v>0.75</v>
      </c>
      <c r="L1693" s="30">
        <v>21</v>
      </c>
      <c r="M1693" s="29">
        <v>0.45945999999999998</v>
      </c>
      <c r="N1693" s="30">
        <v>51</v>
      </c>
      <c r="O1693" s="30">
        <v>46.14</v>
      </c>
      <c r="P1693" s="30">
        <v>9786.7999999999993</v>
      </c>
      <c r="Q1693" s="30">
        <v>176.69</v>
      </c>
      <c r="R1693" s="38">
        <v>0.45134000000000002</v>
      </c>
      <c r="S1693" s="32">
        <v>0</v>
      </c>
      <c r="T1693" s="29">
        <v>1.09731</v>
      </c>
      <c r="U1693" s="29">
        <v>-0.23454</v>
      </c>
      <c r="V1693" s="29">
        <v>0.19608</v>
      </c>
      <c r="W1693" s="29">
        <v>0.29411999999999999</v>
      </c>
      <c r="X1693" s="30">
        <v>280.95</v>
      </c>
      <c r="Y1693" s="29">
        <v>0.63315999999999995</v>
      </c>
      <c r="Z1693" s="29">
        <v>0.54418999999999995</v>
      </c>
      <c r="AA1693" s="29">
        <v>0.13</v>
      </c>
      <c r="AB1693" s="30">
        <v>27</v>
      </c>
      <c r="AC1693" s="29">
        <v>0.27778000000000003</v>
      </c>
      <c r="AD1693" s="30">
        <v>51</v>
      </c>
      <c r="AE1693" s="29">
        <v>0.88234999999999997</v>
      </c>
      <c r="AF1693" s="33">
        <v>4.0679999999999996</v>
      </c>
      <c r="AG1693" s="33">
        <v>4.5620000000000003</v>
      </c>
      <c r="AH1693" s="33">
        <v>5.907</v>
      </c>
      <c r="AI1693" s="33">
        <v>60.064999999999998</v>
      </c>
      <c r="AJ1693" s="33">
        <v>16.875</v>
      </c>
      <c r="AK1693" s="34">
        <v>216</v>
      </c>
      <c r="AL1693" s="29">
        <v>0.35293999999999998</v>
      </c>
      <c r="AM1693" s="29">
        <v>0.35293999999999998</v>
      </c>
      <c r="AN1693" s="50">
        <v>71496</v>
      </c>
      <c r="AO1693" s="30">
        <v>286.89999999999998</v>
      </c>
      <c r="AP1693" s="29">
        <v>0.24149999999999999</v>
      </c>
      <c r="AQ1693" s="29">
        <v>0.50417000000000001</v>
      </c>
      <c r="AR1693" s="29">
        <v>0.186</v>
      </c>
      <c r="AS1693" s="54">
        <v>25</v>
      </c>
      <c r="AT1693" s="29">
        <v>0.25</v>
      </c>
      <c r="AU1693" s="29">
        <v>0.68294999999999995</v>
      </c>
      <c r="AV1693" s="54">
        <v>14</v>
      </c>
      <c r="AW1693" s="29">
        <v>0.59375</v>
      </c>
    </row>
    <row r="1694" spans="1:49" x14ac:dyDescent="0.2">
      <c r="A1694" s="17" t="str">
        <f t="shared" si="35"/>
        <v>Columbia-UNC</v>
      </c>
      <c r="B1694" s="17" t="str">
        <f>IF(AND(OR(NOT(IsForecastDateRestricted),AND(D1694&gt;=StartDate,D1694&lt;=EndDate)),OR(NOT(IsTargetDateRestricted),AND(F1694&gt;=FirstTargetDate,F1694&lt;=EndTargetDate)),
OR(AND(Is1Week,E1694="1 wk ahead inc death"),AND(Is2Week,E1694="2 wk ahead inc death"),AND(Is3Week,E1694="3 wk ahead inc death"),AND(Is4Week,E1694="4 wk ahead inc death")),
OR(NOT(IsActiveModelsOnly),_xlfn.XLOOKUP(C1694,'Model Analyzer'!B$4:B$100,'Model Analyzer'!C$4:C$100))),EvalData!C1694,"NA")</f>
        <v>Columbia-UNC</v>
      </c>
      <c r="C1694" s="17" t="s">
        <v>14</v>
      </c>
      <c r="D1694" s="36" t="d">
        <v>2020-09-28</v>
      </c>
      <c r="E1694" s="17" t="s">
        <v>38</v>
      </c>
      <c r="F1694" s="36" t="d">
        <v>2020-10-24</v>
      </c>
      <c r="G1694" s="30">
        <v>4363</v>
      </c>
      <c r="H1694" s="32">
        <v>0.191</v>
      </c>
      <c r="I1694" s="28">
        <v>0.2109</v>
      </c>
      <c r="J1694" s="28">
        <v>0.2109</v>
      </c>
      <c r="K1694" s="29">
        <v>0.75</v>
      </c>
      <c r="L1694" s="30">
        <v>29</v>
      </c>
      <c r="M1694" s="29">
        <v>0.24324000000000001</v>
      </c>
      <c r="O1694" s="30"/>
      <c r="P1694" s="30"/>
      <c r="Q1694" s="30"/>
      <c r="R1694" s="38"/>
    </row>
    <row r="1695" spans="1:49" x14ac:dyDescent="0.2">
      <c r="A1695" s="17" t="str">
        <f t="shared" si="35"/>
        <v>Covid19Sim</v>
      </c>
      <c r="B1695" s="17" t="str">
        <f>IF(AND(OR(NOT(IsForecastDateRestricted),AND(D1695&gt;=StartDate,D1695&lt;=EndDate)),OR(NOT(IsTargetDateRestricted),AND(F1695&gt;=FirstTargetDate,F1695&lt;=EndTargetDate)),
OR(AND(Is1Week,E1695="1 wk ahead inc death"),AND(Is2Week,E1695="2 wk ahead inc death"),AND(Is3Week,E1695="3 wk ahead inc death"),AND(Is4Week,E1695="4 wk ahead inc death")),
OR(NOT(IsActiveModelsOnly),_xlfn.XLOOKUP(C1695,'Model Analyzer'!B$4:B$100,'Model Analyzer'!C$4:C$100))),EvalData!C1695,"NA")</f>
        <v>Covid19Sim</v>
      </c>
      <c r="C1695" s="17" t="s">
        <v>39</v>
      </c>
      <c r="D1695" s="36" t="d">
        <v>2020-09-28</v>
      </c>
      <c r="E1695" s="17" t="s">
        <v>38</v>
      </c>
      <c r="F1695" s="36" t="d">
        <v>2020-10-24</v>
      </c>
      <c r="G1695" s="26">
        <v>-570</v>
      </c>
      <c r="H1695" s="27">
        <v>-2.8000000000000001E-2</v>
      </c>
      <c r="I1695" s="28">
        <v>-2.7550000000000002E-2</v>
      </c>
      <c r="J1695" s="28">
        <v>-2.8330000000000001E-2</v>
      </c>
      <c r="K1695" s="29">
        <v>1</v>
      </c>
      <c r="L1695" s="30">
        <v>7</v>
      </c>
      <c r="M1695" s="29">
        <v>0.83784000000000003</v>
      </c>
      <c r="N1695" s="30">
        <v>51</v>
      </c>
      <c r="O1695" s="26">
        <v>9.83</v>
      </c>
      <c r="P1695" s="26">
        <v>2381.11</v>
      </c>
      <c r="Q1695" s="26">
        <v>100.39</v>
      </c>
      <c r="R1695" s="31">
        <v>0.22362000000000001</v>
      </c>
      <c r="S1695" s="32">
        <v>-6.5960000000000005E-2</v>
      </c>
      <c r="T1695" s="29">
        <v>0.45772000000000002</v>
      </c>
      <c r="U1695" s="29">
        <v>-0.13614000000000001</v>
      </c>
      <c r="V1695" s="29">
        <v>0.43136999999999998</v>
      </c>
      <c r="W1695" s="29">
        <v>0.13725000000000001</v>
      </c>
      <c r="X1695" s="30">
        <v>163.35</v>
      </c>
      <c r="Y1695" s="29">
        <v>0.32332</v>
      </c>
      <c r="Z1695" s="29">
        <v>0.32099</v>
      </c>
      <c r="AA1695" s="29">
        <v>0.53400000000000003</v>
      </c>
      <c r="AB1695" s="30">
        <v>6</v>
      </c>
      <c r="AC1695" s="29">
        <v>0.86111000000000004</v>
      </c>
      <c r="AD1695" s="30">
        <v>51</v>
      </c>
      <c r="AE1695" s="29">
        <v>0.31373000000000001</v>
      </c>
      <c r="AF1695" s="33">
        <v>1.0529999999999999</v>
      </c>
      <c r="AG1695" s="33">
        <v>1.073</v>
      </c>
      <c r="AH1695" s="33">
        <v>1.202</v>
      </c>
      <c r="AI1695" s="33">
        <v>1.6859999999999999</v>
      </c>
      <c r="AJ1695" s="33">
        <v>1.538</v>
      </c>
      <c r="AK1695" s="34">
        <v>3.2</v>
      </c>
      <c r="AL1695" s="29">
        <v>3.9219999999999998E-2</v>
      </c>
      <c r="AM1695" s="29">
        <v>0</v>
      </c>
      <c r="AN1695" s="50">
        <v>161835</v>
      </c>
      <c r="AO1695" s="30">
        <v>460.7</v>
      </c>
      <c r="AP1695" s="29">
        <v>0.82987</v>
      </c>
      <c r="AQ1695" s="29">
        <v>1</v>
      </c>
      <c r="AR1695" s="29">
        <v>0.28899999999999998</v>
      </c>
      <c r="AS1695" s="54">
        <v>15</v>
      </c>
      <c r="AT1695" s="29">
        <v>0.5625</v>
      </c>
      <c r="AU1695" s="29">
        <v>0.33023999999999998</v>
      </c>
      <c r="AV1695" s="54">
        <v>28</v>
      </c>
      <c r="AW1695" s="29">
        <v>0.15625</v>
      </c>
    </row>
    <row r="1696" spans="1:49" x14ac:dyDescent="0.2">
      <c r="A1696" s="17" t="str">
        <f t="shared" si="35"/>
        <v>CovidComplete</v>
      </c>
      <c r="B1696" s="17" t="str">
        <f>IF(AND(OR(NOT(IsForecastDateRestricted),AND(D1696&gt;=StartDate,D1696&lt;=EndDate)),OR(NOT(IsTargetDateRestricted),AND(F1696&gt;=FirstTargetDate,F1696&lt;=EndTargetDate)),
OR(AND(Is1Week,E1696="1 wk ahead inc death"),AND(Is2Week,E1696="2 wk ahead inc death"),AND(Is3Week,E1696="3 wk ahead inc death"),AND(Is4Week,E1696="4 wk ahead inc death")),
OR(NOT(IsActiveModelsOnly),_xlfn.XLOOKUP(C1696,'Model Analyzer'!B$4:B$100,'Model Analyzer'!C$4:C$100))),EvalData!C1696,"NA")</f>
        <v>CovidComplete</v>
      </c>
      <c r="C1696" s="17" t="s">
        <v>51</v>
      </c>
      <c r="D1696" s="36" t="d">
        <v>2020-09-28</v>
      </c>
      <c r="E1696" s="17" t="s">
        <v>38</v>
      </c>
      <c r="F1696" s="36" t="d">
        <v>2020-10-24</v>
      </c>
      <c r="G1696" s="30">
        <v>1494</v>
      </c>
      <c r="H1696" s="32">
        <v>7.0000000000000007E-2</v>
      </c>
      <c r="I1696" s="28">
        <v>7.2220000000000006E-2</v>
      </c>
      <c r="J1696" s="28">
        <v>7.2220000000000006E-2</v>
      </c>
      <c r="K1696" s="29">
        <v>0.9</v>
      </c>
      <c r="L1696" s="30">
        <v>11</v>
      </c>
      <c r="M1696" s="29">
        <v>0.72972999999999999</v>
      </c>
      <c r="N1696" s="30">
        <v>51</v>
      </c>
      <c r="O1696" s="30">
        <v>14.22</v>
      </c>
      <c r="P1696" s="30">
        <v>3290.83</v>
      </c>
      <c r="Q1696" s="30">
        <v>125.86</v>
      </c>
      <c r="R1696" s="38">
        <v>0.24528</v>
      </c>
      <c r="S1696" s="32">
        <v>3.7240000000000002E-2</v>
      </c>
      <c r="T1696" s="29">
        <v>0.58723000000000003</v>
      </c>
      <c r="U1696" s="29">
        <v>-4.2139999999999997E-2</v>
      </c>
      <c r="V1696" s="29">
        <v>0.43136999999999998</v>
      </c>
      <c r="W1696" s="29">
        <v>0.13725000000000001</v>
      </c>
      <c r="X1696" s="30">
        <v>230.33</v>
      </c>
      <c r="Y1696" s="29">
        <v>0.43890000000000001</v>
      </c>
      <c r="Z1696" s="29">
        <v>0.36380000000000001</v>
      </c>
      <c r="AA1696" s="29">
        <v>0.47499999999999998</v>
      </c>
      <c r="AB1696" s="30">
        <v>10</v>
      </c>
      <c r="AC1696" s="29">
        <v>0.75</v>
      </c>
      <c r="AD1696" s="30">
        <v>51</v>
      </c>
      <c r="AE1696" s="29">
        <v>0.88234999999999997</v>
      </c>
      <c r="AF1696" s="33">
        <v>3.4350000000000001</v>
      </c>
      <c r="AG1696" s="33">
        <v>3.9239999999999999</v>
      </c>
      <c r="AH1696" s="33">
        <v>4</v>
      </c>
      <c r="AI1696" s="33">
        <v>3.9220000000000002</v>
      </c>
      <c r="AJ1696" s="33">
        <v>4.0069999999999997</v>
      </c>
      <c r="AK1696" s="34">
        <v>4.0609999999999999</v>
      </c>
      <c r="AL1696" s="29">
        <v>3.9219999999999998E-2</v>
      </c>
      <c r="AM1696" s="29">
        <v>0</v>
      </c>
      <c r="AN1696" s="50">
        <v>39398</v>
      </c>
      <c r="AO1696" s="30">
        <v>126.7</v>
      </c>
      <c r="AP1696" s="29">
        <v>0.4098</v>
      </c>
      <c r="AQ1696" s="29">
        <v>0.85553000000000001</v>
      </c>
      <c r="AR1696" s="29">
        <v>0.88800000000000001</v>
      </c>
      <c r="AS1696" s="54">
        <v>2</v>
      </c>
      <c r="AT1696" s="29">
        <v>0.96875</v>
      </c>
      <c r="AU1696" s="29">
        <v>0.90791999999999995</v>
      </c>
      <c r="AV1696" s="54">
        <v>4</v>
      </c>
      <c r="AW1696" s="29">
        <v>0.90625</v>
      </c>
    </row>
    <row r="1697" spans="1:49" x14ac:dyDescent="0.2">
      <c r="A1697" s="17" t="str">
        <f t="shared" si="35"/>
        <v>DDS</v>
      </c>
      <c r="B1697" s="17" t="str">
        <f>IF(AND(OR(NOT(IsForecastDateRestricted),AND(D1697&gt;=StartDate,D1697&lt;=EndDate)),OR(NOT(IsTargetDateRestricted),AND(F1697&gt;=FirstTargetDate,F1697&lt;=EndTargetDate)),
OR(AND(Is1Week,E1697="1 wk ahead inc death"),AND(Is2Week,E1697="2 wk ahead inc death"),AND(Is3Week,E1697="3 wk ahead inc death"),AND(Is4Week,E1697="4 wk ahead inc death")),
OR(NOT(IsActiveModelsOnly),_xlfn.XLOOKUP(C1697,'Model Analyzer'!B$4:B$100,'Model Analyzer'!C$4:C$100))),EvalData!C1697,"NA")</f>
        <v>DDS</v>
      </c>
      <c r="C1697" s="17" t="s">
        <v>44</v>
      </c>
      <c r="D1697" s="36" t="d">
        <v>2020-09-28</v>
      </c>
      <c r="E1697" s="17" t="s">
        <v>38</v>
      </c>
      <c r="F1697" s="36" t="d">
        <v>2020-10-24</v>
      </c>
      <c r="G1697" s="30">
        <v>-3808</v>
      </c>
      <c r="H1697" s="32">
        <v>-0.20300000000000001</v>
      </c>
      <c r="I1697" s="28">
        <v>-0.18407000000000001</v>
      </c>
      <c r="J1697" s="28">
        <v>-0.22559000000000001</v>
      </c>
      <c r="K1697" s="29">
        <v>0.75</v>
      </c>
      <c r="L1697" s="30">
        <v>30</v>
      </c>
      <c r="M1697" s="29">
        <v>0.21622</v>
      </c>
      <c r="N1697" s="30">
        <v>51</v>
      </c>
      <c r="O1697" s="30">
        <v>20.170000000000002</v>
      </c>
      <c r="P1697" s="30">
        <v>3046.1</v>
      </c>
      <c r="Q1697" s="30">
        <v>127.92</v>
      </c>
      <c r="R1697" s="38">
        <v>0.30953000000000003</v>
      </c>
      <c r="S1697" s="32">
        <v>-0.19867000000000001</v>
      </c>
      <c r="T1697" s="29">
        <v>0.85494999999999999</v>
      </c>
      <c r="U1697" s="29">
        <v>0.15794</v>
      </c>
      <c r="V1697" s="29">
        <v>0.31373000000000001</v>
      </c>
      <c r="W1697" s="29">
        <v>0.13725000000000001</v>
      </c>
      <c r="X1697" s="30">
        <v>223.25</v>
      </c>
      <c r="Y1697" s="29">
        <v>0.71674000000000004</v>
      </c>
      <c r="Z1697" s="29">
        <v>0.41550999999999999</v>
      </c>
      <c r="AA1697" s="29">
        <v>0.318</v>
      </c>
      <c r="AB1697" s="30">
        <v>21</v>
      </c>
      <c r="AC1697" s="29">
        <v>0.44444</v>
      </c>
      <c r="AD1697" s="30">
        <v>51</v>
      </c>
      <c r="AE1697" s="29">
        <v>0.92157</v>
      </c>
      <c r="AF1697" s="33">
        <v>3.5819999999999999</v>
      </c>
      <c r="AG1697" s="33">
        <v>3.8140000000000001</v>
      </c>
      <c r="AH1697" s="33">
        <v>4.4950000000000001</v>
      </c>
      <c r="AI1697" s="33">
        <v>8.4600000000000009</v>
      </c>
      <c r="AJ1697" s="33">
        <v>7.133</v>
      </c>
      <c r="AK1697" s="34">
        <v>10</v>
      </c>
      <c r="AL1697" s="29">
        <v>0.37254999999999999</v>
      </c>
      <c r="AM1697" s="29">
        <v>9.8040000000000002E-2</v>
      </c>
      <c r="AN1697" s="50">
        <v>41429</v>
      </c>
      <c r="AO1697" s="30">
        <v>209.8</v>
      </c>
      <c r="AP1697" s="29">
        <v>0.32962999999999998</v>
      </c>
      <c r="AQ1697" s="29">
        <v>0.68816999999999995</v>
      </c>
      <c r="AR1697" s="29">
        <v>0.47499999999999998</v>
      </c>
      <c r="AS1697" s="54">
        <v>6</v>
      </c>
      <c r="AT1697" s="29">
        <v>0.84375</v>
      </c>
      <c r="AU1697" s="29">
        <v>0.87283999999999995</v>
      </c>
      <c r="AV1697" s="54">
        <v>5</v>
      </c>
      <c r="AW1697" s="29">
        <v>0.875</v>
      </c>
    </row>
    <row r="1698" spans="1:49" x14ac:dyDescent="0.2">
      <c r="A1698" s="17" t="str">
        <f t="shared" si="35"/>
        <v>Ensemble</v>
      </c>
      <c r="B1698" s="17" t="str">
        <f>IF(AND(OR(NOT(IsForecastDateRestricted),AND(D1698&gt;=StartDate,D1698&lt;=EndDate)),OR(NOT(IsTargetDateRestricted),AND(F1698&gt;=FirstTargetDate,F1698&lt;=EndTargetDate)),
OR(AND(Is1Week,E1698="1 wk ahead inc death"),AND(Is2Week,E1698="2 wk ahead inc death"),AND(Is3Week,E1698="3 wk ahead inc death"),AND(Is4Week,E1698="4 wk ahead inc death")),
OR(NOT(IsActiveModelsOnly),_xlfn.XLOOKUP(C1698,'Model Analyzer'!B$4:B$100,'Model Analyzer'!C$4:C$100))),EvalData!C1698,"NA")</f>
        <v>Ensemble</v>
      </c>
      <c r="C1698" s="17" t="s">
        <v>15</v>
      </c>
      <c r="D1698" s="36" t="d">
        <v>2020-09-28</v>
      </c>
      <c r="E1698" s="17" t="s">
        <v>38</v>
      </c>
      <c r="F1698" s="36" t="d">
        <v>2020-10-24</v>
      </c>
      <c r="G1698" s="30">
        <v>-485</v>
      </c>
      <c r="H1698" s="32">
        <v>-2.4E-2</v>
      </c>
      <c r="I1698" s="28">
        <v>-2.3439999999999999E-2</v>
      </c>
      <c r="J1698" s="28">
        <v>-2.401E-2</v>
      </c>
      <c r="K1698" s="29">
        <v>1</v>
      </c>
      <c r="L1698" s="30">
        <v>6</v>
      </c>
      <c r="M1698" s="29">
        <v>0.86485999999999996</v>
      </c>
      <c r="N1698" s="30">
        <v>51</v>
      </c>
      <c r="O1698" s="30">
        <v>8.75</v>
      </c>
      <c r="P1698" s="30">
        <v>1500.96</v>
      </c>
      <c r="Q1698" s="30">
        <v>82.76</v>
      </c>
      <c r="R1698" s="38">
        <v>0.19697000000000001</v>
      </c>
      <c r="S1698" s="32">
        <v>-0.18232000000000001</v>
      </c>
      <c r="T1698" s="29">
        <v>0.42079</v>
      </c>
      <c r="U1698" s="29">
        <v>-0.29586000000000001</v>
      </c>
      <c r="V1698" s="29">
        <v>0.49020000000000002</v>
      </c>
      <c r="W1698" s="29">
        <v>9.8040000000000002E-2</v>
      </c>
      <c r="X1698" s="30">
        <v>125.52</v>
      </c>
      <c r="Y1698" s="29">
        <v>0.25494</v>
      </c>
      <c r="Z1698" s="29">
        <v>0.29633999999999999</v>
      </c>
      <c r="AA1698" s="29">
        <v>0.56499999999999995</v>
      </c>
      <c r="AB1698" s="30">
        <v>3</v>
      </c>
      <c r="AC1698" s="29">
        <v>0.94443999999999995</v>
      </c>
      <c r="AD1698" s="30">
        <v>51</v>
      </c>
      <c r="AE1698" s="29">
        <v>0.98038999999999998</v>
      </c>
      <c r="AF1698" s="33">
        <v>2.7949999999999999</v>
      </c>
      <c r="AG1698" s="33">
        <v>3.6619999999999999</v>
      </c>
      <c r="AH1698" s="33">
        <v>4.423</v>
      </c>
      <c r="AI1698" s="33">
        <v>11.545999999999999</v>
      </c>
      <c r="AJ1698" s="33">
        <v>6.32</v>
      </c>
      <c r="AK1698" s="34">
        <v>17</v>
      </c>
      <c r="AL1698" s="29">
        <v>0.29411999999999999</v>
      </c>
      <c r="AM1698" s="29">
        <v>0.17646999999999999</v>
      </c>
      <c r="AN1698" s="50">
        <v>32624</v>
      </c>
      <c r="AO1698" s="30">
        <v>99.2</v>
      </c>
      <c r="AP1698" s="29">
        <v>0.3412</v>
      </c>
      <c r="AQ1698" s="29">
        <v>0.71231999999999995</v>
      </c>
      <c r="AR1698" s="29">
        <v>0.53700000000000003</v>
      </c>
      <c r="AS1698" s="54">
        <v>4</v>
      </c>
      <c r="AT1698" s="29">
        <v>0.90625</v>
      </c>
      <c r="AU1698" s="29">
        <v>0.91724000000000006</v>
      </c>
      <c r="AV1698" s="54">
        <v>2</v>
      </c>
      <c r="AW1698" s="29">
        <v>0.96875</v>
      </c>
    </row>
    <row r="1699" spans="1:49" x14ac:dyDescent="0.2">
      <c r="A1699" s="17" t="str">
        <f t="shared" si="35"/>
        <v>ERDC</v>
      </c>
      <c r="B1699" s="17" t="str">
        <f>IF(AND(OR(NOT(IsForecastDateRestricted),AND(D1699&gt;=StartDate,D1699&lt;=EndDate)),OR(NOT(IsTargetDateRestricted),AND(F1699&gt;=FirstTargetDate,F1699&lt;=EndTargetDate)),
OR(AND(Is1Week,E1699="1 wk ahead inc death"),AND(Is2Week,E1699="2 wk ahead inc death"),AND(Is3Week,E1699="3 wk ahead inc death"),AND(Is4Week,E1699="4 wk ahead inc death")),
OR(NOT(IsActiveModelsOnly),_xlfn.XLOOKUP(C1699,'Model Analyzer'!B$4:B$100,'Model Analyzer'!C$4:C$100))),EvalData!C1699,"NA")</f>
        <v>ERDC</v>
      </c>
      <c r="C1699" s="17" t="s">
        <v>16</v>
      </c>
      <c r="D1699" s="36" t="d">
        <v>2020-09-28</v>
      </c>
      <c r="E1699" s="17" t="s">
        <v>38</v>
      </c>
      <c r="F1699" s="36" t="d">
        <v>2020-10-24</v>
      </c>
      <c r="G1699" s="30">
        <v>7866</v>
      </c>
      <c r="H1699" s="32">
        <v>0.32200000000000001</v>
      </c>
      <c r="I1699" s="28">
        <v>0.38022</v>
      </c>
      <c r="J1699" s="28">
        <v>0.38022</v>
      </c>
      <c r="K1699" s="29">
        <v>0</v>
      </c>
      <c r="L1699" s="30">
        <v>34</v>
      </c>
      <c r="M1699" s="29">
        <v>0.10811</v>
      </c>
      <c r="N1699" s="30">
        <v>51</v>
      </c>
      <c r="O1699" s="30">
        <v>29.34</v>
      </c>
      <c r="P1699" s="30">
        <v>22435.16</v>
      </c>
      <c r="Q1699" s="30">
        <v>241.14</v>
      </c>
      <c r="R1699" s="38">
        <v>0.37202000000000002</v>
      </c>
      <c r="S1699" s="32">
        <v>0.31186000000000003</v>
      </c>
      <c r="T1699" s="29">
        <v>1.0684199999999999</v>
      </c>
      <c r="U1699" s="29">
        <v>0.77561000000000002</v>
      </c>
      <c r="V1699" s="29">
        <v>0.25490000000000002</v>
      </c>
      <c r="W1699" s="29">
        <v>0.29411999999999999</v>
      </c>
      <c r="X1699" s="30">
        <v>411.35</v>
      </c>
      <c r="Y1699" s="29">
        <v>1.0082</v>
      </c>
      <c r="Z1699" s="29">
        <v>0.53849999999999998</v>
      </c>
      <c r="AA1699" s="29">
        <v>5.7000000000000002E-2</v>
      </c>
      <c r="AB1699" s="30">
        <v>34</v>
      </c>
      <c r="AC1699" s="29">
        <v>8.3330000000000001E-2</v>
      </c>
      <c r="AD1699" s="30">
        <v>51</v>
      </c>
      <c r="AE1699" s="29">
        <v>0.17646999999999999</v>
      </c>
      <c r="AF1699" s="33">
        <v>1.113</v>
      </c>
      <c r="AG1699" s="33">
        <v>1.1619999999999999</v>
      </c>
      <c r="AH1699" s="33">
        <v>1.21</v>
      </c>
      <c r="AI1699" s="33">
        <v>1.6020000000000001</v>
      </c>
      <c r="AJ1699" s="33">
        <v>1.3180000000000001</v>
      </c>
      <c r="AK1699" s="34">
        <v>1.6</v>
      </c>
      <c r="AL1699" s="29">
        <v>0</v>
      </c>
      <c r="AM1699" s="29">
        <v>1.9609999999999999E-2</v>
      </c>
      <c r="AN1699" s="50">
        <v>390932</v>
      </c>
      <c r="AO1699" s="30">
        <v>1347.1</v>
      </c>
      <c r="AP1699" s="29">
        <v>0.86177000000000004</v>
      </c>
      <c r="AQ1699" s="29">
        <v>1</v>
      </c>
      <c r="AR1699" s="29">
        <v>0.16500000000000001</v>
      </c>
      <c r="AS1699" s="54">
        <v>27</v>
      </c>
      <c r="AT1699" s="29">
        <v>0.1875</v>
      </c>
      <c r="AU1699" s="29">
        <v>0.18576000000000001</v>
      </c>
      <c r="AV1699" s="54">
        <v>32</v>
      </c>
      <c r="AW1699" s="29">
        <v>3.125E-2</v>
      </c>
    </row>
    <row r="1700" spans="1:49" x14ac:dyDescent="0.2">
      <c r="A1700" s="17" t="str">
        <f t="shared" si="35"/>
        <v>ESG</v>
      </c>
      <c r="B1700" s="17" t="str">
        <f>IF(AND(OR(NOT(IsForecastDateRestricted),AND(D1700&gt;=StartDate,D1700&lt;=EndDate)),OR(NOT(IsTargetDateRestricted),AND(F1700&gt;=FirstTargetDate,F1700&lt;=EndTargetDate)),
OR(AND(Is1Week,E1700="1 wk ahead inc death"),AND(Is2Week,E1700="2 wk ahead inc death"),AND(Is3Week,E1700="3 wk ahead inc death"),AND(Is4Week,E1700="4 wk ahead inc death")),
OR(NOT(IsActiveModelsOnly),_xlfn.XLOOKUP(C1700,'Model Analyzer'!B$4:B$100,'Model Analyzer'!C$4:C$100))),EvalData!C1700,"NA")</f>
        <v>ESG</v>
      </c>
      <c r="C1700" s="17" t="s">
        <v>40</v>
      </c>
      <c r="D1700" s="36" t="d">
        <v>2020-09-28</v>
      </c>
      <c r="E1700" s="17" t="s">
        <v>38</v>
      </c>
      <c r="F1700" s="36" t="d">
        <v>2020-10-24</v>
      </c>
      <c r="N1700" s="30">
        <v>51</v>
      </c>
      <c r="O1700" s="26">
        <v>105.7</v>
      </c>
      <c r="P1700" s="26">
        <v>7706.35</v>
      </c>
      <c r="Q1700" s="26">
        <v>237.53</v>
      </c>
      <c r="R1700" s="31">
        <v>0.99043000000000003</v>
      </c>
      <c r="S1700" s="32">
        <v>-1.0478700000000001</v>
      </c>
      <c r="T1700" s="29">
        <v>2.5485199999999999</v>
      </c>
      <c r="U1700" s="29">
        <v>-2.5485199999999999</v>
      </c>
      <c r="V1700" s="29">
        <v>3.9219999999999998E-2</v>
      </c>
      <c r="W1700" s="29">
        <v>0.74509999999999998</v>
      </c>
      <c r="X1700" s="30">
        <v>390.75</v>
      </c>
      <c r="Y1700" s="29">
        <v>0.61958999999999997</v>
      </c>
      <c r="Z1700" s="29">
        <v>0.97426999999999997</v>
      </c>
      <c r="AA1700" s="29">
        <v>0</v>
      </c>
      <c r="AB1700" s="30">
        <v>37</v>
      </c>
      <c r="AC1700" s="29">
        <v>0</v>
      </c>
      <c r="AD1700" s="30">
        <v>51</v>
      </c>
      <c r="AE1700" s="29">
        <v>3.9219999999999998E-2</v>
      </c>
      <c r="AF1700" s="33">
        <v>1.054</v>
      </c>
      <c r="AG1700" s="33">
        <v>1.107</v>
      </c>
      <c r="AH1700" s="33">
        <v>1.232</v>
      </c>
      <c r="AI1700" s="33">
        <v>1.6020000000000001</v>
      </c>
      <c r="AJ1700" s="33">
        <v>1.5249999999999999</v>
      </c>
      <c r="AK1700" s="34">
        <v>2.343</v>
      </c>
      <c r="AL1700" s="29">
        <v>0</v>
      </c>
      <c r="AM1700" s="29">
        <v>0</v>
      </c>
      <c r="AN1700" s="50">
        <v>458830</v>
      </c>
      <c r="AO1700" s="30">
        <v>1142.2</v>
      </c>
      <c r="AP1700" s="29">
        <v>0.83911999999999998</v>
      </c>
      <c r="AQ1700" s="29">
        <v>1</v>
      </c>
      <c r="AR1700" s="29">
        <v>4.1000000000000002E-2</v>
      </c>
      <c r="AS1700" s="54">
        <v>30</v>
      </c>
      <c r="AT1700" s="29">
        <v>9.375E-2</v>
      </c>
      <c r="AU1700" s="29">
        <v>4.1279999999999997E-2</v>
      </c>
      <c r="AV1700" s="54">
        <v>33</v>
      </c>
      <c r="AW1700" s="29">
        <v>0</v>
      </c>
    </row>
    <row r="1701" spans="1:49" x14ac:dyDescent="0.2">
      <c r="A1701" s="17" t="str">
        <f t="shared" si="35"/>
        <v>GT-DeepCOVID</v>
      </c>
      <c r="B1701" s="17" t="str">
        <f>IF(AND(OR(NOT(IsForecastDateRestricted),AND(D1701&gt;=StartDate,D1701&lt;=EndDate)),OR(NOT(IsTargetDateRestricted),AND(F1701&gt;=FirstTargetDate,F1701&lt;=EndTargetDate)),
OR(AND(Is1Week,E1701="1 wk ahead inc death"),AND(Is2Week,E1701="2 wk ahead inc death"),AND(Is3Week,E1701="3 wk ahead inc death"),AND(Is4Week,E1701="4 wk ahead inc death")),
OR(NOT(IsActiveModelsOnly),_xlfn.XLOOKUP(C1701,'Model Analyzer'!B$4:B$100,'Model Analyzer'!C$4:C$100))),EvalData!C1701,"NA")</f>
        <v>GT-DeepCOVID</v>
      </c>
      <c r="C1701" s="17" t="s">
        <v>17</v>
      </c>
      <c r="D1701" s="36" t="d">
        <v>2020-09-28</v>
      </c>
      <c r="E1701" s="17" t="s">
        <v>38</v>
      </c>
      <c r="F1701" s="36" t="d">
        <v>2020-10-24</v>
      </c>
      <c r="G1701" s="30">
        <v>2263</v>
      </c>
      <c r="H1701" s="32">
        <v>0.104</v>
      </c>
      <c r="I1701" s="28">
        <v>0.10939</v>
      </c>
      <c r="J1701" s="28">
        <v>0.10939</v>
      </c>
      <c r="K1701" s="29">
        <v>0.75</v>
      </c>
      <c r="L1701" s="30">
        <v>15</v>
      </c>
      <c r="M1701" s="29">
        <v>0.62161999999999995</v>
      </c>
      <c r="N1701" s="30">
        <v>45</v>
      </c>
      <c r="O1701" s="30">
        <v>9.1999999999999993</v>
      </c>
      <c r="P1701" s="30">
        <v>1486.12</v>
      </c>
      <c r="Q1701" s="30">
        <v>86.2</v>
      </c>
      <c r="R1701" s="38">
        <v>0.22481000000000001</v>
      </c>
      <c r="S1701" s="32">
        <v>-0.10265000000000001</v>
      </c>
      <c r="T1701" s="29">
        <v>0.47216999999999998</v>
      </c>
      <c r="U1701" s="29">
        <v>-5.4829999999999997E-2</v>
      </c>
      <c r="V1701" s="29">
        <v>0.46666999999999997</v>
      </c>
      <c r="W1701" s="29">
        <v>6.6669999999999993E-2</v>
      </c>
      <c r="X1701" s="30">
        <v>128.16999999999999</v>
      </c>
      <c r="Y1701" s="29">
        <v>0.38547999999999999</v>
      </c>
      <c r="Z1701" s="29">
        <v>0.31512000000000001</v>
      </c>
      <c r="AA1701" s="29">
        <v>0.48399999999999999</v>
      </c>
      <c r="AB1701" s="30">
        <v>9</v>
      </c>
      <c r="AC1701" s="29">
        <v>0.77778000000000003</v>
      </c>
      <c r="AD1701" s="30">
        <v>45</v>
      </c>
      <c r="AE1701" s="29">
        <v>0.93332999999999999</v>
      </c>
      <c r="AF1701" s="33">
        <v>2.2869999999999999</v>
      </c>
      <c r="AG1701" s="33">
        <v>3.4649999999999999</v>
      </c>
      <c r="AH1701" s="33">
        <v>6.5670000000000002</v>
      </c>
      <c r="AI1701" s="33">
        <v>164.86699999999999</v>
      </c>
      <c r="AJ1701" s="33">
        <v>44</v>
      </c>
      <c r="AK1701" s="34">
        <v>311</v>
      </c>
      <c r="AL1701" s="29">
        <v>0.2</v>
      </c>
      <c r="AM1701" s="29">
        <v>0.4</v>
      </c>
      <c r="AN1701" s="50">
        <v>36580</v>
      </c>
      <c r="AO1701" s="30">
        <v>119.4</v>
      </c>
      <c r="AP1701" s="29">
        <v>0.28764000000000001</v>
      </c>
      <c r="AQ1701" s="29">
        <v>0.60050000000000003</v>
      </c>
      <c r="AR1701" s="29">
        <v>0.31</v>
      </c>
      <c r="AS1701" s="54">
        <v>12</v>
      </c>
      <c r="AT1701" s="29">
        <v>0.65625</v>
      </c>
      <c r="AU1701" s="29">
        <v>0.72604999999999997</v>
      </c>
      <c r="AV1701" s="54">
        <v>12</v>
      </c>
      <c r="AW1701" s="29">
        <v>0.65625</v>
      </c>
    </row>
    <row r="1702" spans="1:49" x14ac:dyDescent="0.2">
      <c r="A1702" s="17" t="str">
        <f t="shared" si="35"/>
        <v>IHME</v>
      </c>
      <c r="B1702" s="17" t="str">
        <f>IF(AND(OR(NOT(IsForecastDateRestricted),AND(D1702&gt;=StartDate,D1702&lt;=EndDate)),OR(NOT(IsTargetDateRestricted),AND(F1702&gt;=FirstTargetDate,F1702&lt;=EndTargetDate)),
OR(AND(Is1Week,E1702="1 wk ahead inc death"),AND(Is2Week,E1702="2 wk ahead inc death"),AND(Is3Week,E1702="3 wk ahead inc death"),AND(Is4Week,E1702="4 wk ahead inc death")),
OR(NOT(IsActiveModelsOnly),_xlfn.XLOOKUP(C1702,'Model Analyzer'!B$4:B$100,'Model Analyzer'!C$4:C$100))),EvalData!C1702,"NA")</f>
        <v>IHME</v>
      </c>
      <c r="C1702" s="17" t="s">
        <v>18</v>
      </c>
      <c r="D1702" s="36" t="d">
        <v>2020-09-28</v>
      </c>
      <c r="E1702" s="17" t="s">
        <v>38</v>
      </c>
      <c r="F1702" s="36" t="d">
        <v>2020-10-24</v>
      </c>
      <c r="G1702" s="30">
        <v>3779</v>
      </c>
      <c r="H1702" s="32">
        <v>0.16800000000000001</v>
      </c>
      <c r="I1702" s="28">
        <v>0.18267</v>
      </c>
      <c r="J1702" s="28">
        <v>0.18267</v>
      </c>
      <c r="K1702" s="29">
        <v>0.75</v>
      </c>
      <c r="L1702" s="30">
        <v>23</v>
      </c>
      <c r="M1702" s="29">
        <v>0.40540999999999999</v>
      </c>
      <c r="N1702" s="30">
        <v>51</v>
      </c>
      <c r="O1702" s="30">
        <v>20.46</v>
      </c>
      <c r="P1702" s="30">
        <v>6218.78</v>
      </c>
      <c r="Q1702" s="30">
        <v>179.06</v>
      </c>
      <c r="R1702" s="38">
        <v>0.28750999999999999</v>
      </c>
      <c r="S1702" s="32">
        <v>-1.55E-2</v>
      </c>
      <c r="T1702" s="29">
        <v>0.79103999999999997</v>
      </c>
      <c r="U1702" s="29">
        <v>-0.24715999999999999</v>
      </c>
      <c r="V1702" s="29">
        <v>0.29411999999999999</v>
      </c>
      <c r="W1702" s="29">
        <v>0.21568999999999999</v>
      </c>
      <c r="X1702" s="30">
        <v>352.75</v>
      </c>
      <c r="Y1702" s="29">
        <v>0.45745999999999998</v>
      </c>
      <c r="Z1702" s="29">
        <v>0.43937999999999999</v>
      </c>
      <c r="AA1702" s="29">
        <v>0.28999999999999998</v>
      </c>
      <c r="AB1702" s="30">
        <v>22</v>
      </c>
      <c r="AC1702" s="29">
        <v>0.41666999999999998</v>
      </c>
      <c r="AD1702" s="30">
        <v>51</v>
      </c>
      <c r="AE1702" s="29">
        <v>0.78430999999999995</v>
      </c>
      <c r="AF1702" s="33">
        <v>2.4700000000000002</v>
      </c>
      <c r="AG1702" s="33">
        <v>2.8450000000000002</v>
      </c>
      <c r="AH1702" s="33">
        <v>4.2789999999999999</v>
      </c>
      <c r="AI1702" s="33">
        <v>5.6239999999999997</v>
      </c>
      <c r="AJ1702" s="33">
        <v>6.8010000000000002</v>
      </c>
      <c r="AK1702" s="34">
        <v>9.89</v>
      </c>
      <c r="AL1702" s="29">
        <v>0.31373000000000001</v>
      </c>
      <c r="AM1702" s="29">
        <v>7.843E-2</v>
      </c>
      <c r="AN1702" s="50">
        <v>65039</v>
      </c>
      <c r="AO1702" s="30">
        <v>211.6</v>
      </c>
      <c r="AP1702" s="29">
        <v>0.38551999999999997</v>
      </c>
      <c r="AQ1702" s="29">
        <v>0.80484</v>
      </c>
      <c r="AR1702" s="29">
        <v>0.41299999999999998</v>
      </c>
      <c r="AS1702" s="54">
        <v>8</v>
      </c>
      <c r="AT1702" s="29">
        <v>0.78125</v>
      </c>
      <c r="AU1702" s="29">
        <v>0.78749999999999998</v>
      </c>
      <c r="AV1702" s="54">
        <v>9</v>
      </c>
      <c r="AW1702" s="29">
        <v>0.75</v>
      </c>
    </row>
    <row r="1703" spans="1:49" x14ac:dyDescent="0.2">
      <c r="A1703" s="17" t="str">
        <f t="shared" si="35"/>
        <v>ISU</v>
      </c>
      <c r="B1703" s="17" t="str">
        <f>IF(AND(OR(NOT(IsForecastDateRestricted),AND(D1703&gt;=StartDate,D1703&lt;=EndDate)),OR(NOT(IsTargetDateRestricted),AND(F1703&gt;=FirstTargetDate,F1703&lt;=EndTargetDate)),
OR(AND(Is1Week,E1703="1 wk ahead inc death"),AND(Is2Week,E1703="2 wk ahead inc death"),AND(Is3Week,E1703="3 wk ahead inc death"),AND(Is4Week,E1703="4 wk ahead inc death")),
OR(NOT(IsActiveModelsOnly),_xlfn.XLOOKUP(C1703,'Model Analyzer'!B$4:B$100,'Model Analyzer'!C$4:C$100))),EvalData!C1703,"NA")</f>
        <v>ISU</v>
      </c>
      <c r="C1703" s="17" t="s">
        <v>41</v>
      </c>
      <c r="D1703" s="36" t="d">
        <v>2020-09-28</v>
      </c>
      <c r="E1703" s="17" t="s">
        <v>38</v>
      </c>
      <c r="F1703" s="36" t="d">
        <v>2020-10-24</v>
      </c>
      <c r="G1703" s="30">
        <v>-6292</v>
      </c>
      <c r="H1703" s="32">
        <v>-0.36299999999999999</v>
      </c>
      <c r="I1703" s="28">
        <v>-0.30414000000000002</v>
      </c>
      <c r="J1703" s="28">
        <v>-0.43707000000000001</v>
      </c>
      <c r="K1703" s="29">
        <v>0</v>
      </c>
      <c r="L1703" s="30">
        <v>36</v>
      </c>
      <c r="M1703" s="29">
        <v>5.4050000000000001E-2</v>
      </c>
      <c r="N1703" s="30">
        <v>49</v>
      </c>
      <c r="O1703" s="30">
        <v>16.850000000000001</v>
      </c>
      <c r="P1703" s="30">
        <v>2552.54</v>
      </c>
      <c r="Q1703" s="30">
        <v>113.65</v>
      </c>
      <c r="R1703" s="38">
        <v>0.33098</v>
      </c>
      <c r="S1703" s="32">
        <v>-0.28055000000000002</v>
      </c>
      <c r="T1703" s="29">
        <v>0.70733000000000001</v>
      </c>
      <c r="U1703" s="29">
        <v>-0.54244999999999999</v>
      </c>
      <c r="V1703" s="29">
        <v>0.26530999999999999</v>
      </c>
      <c r="W1703" s="29">
        <v>0.26530999999999999</v>
      </c>
      <c r="X1703" s="30">
        <v>170.66</v>
      </c>
      <c r="Y1703" s="29">
        <v>0.373</v>
      </c>
      <c r="Z1703" s="29">
        <v>0.43985000000000002</v>
      </c>
      <c r="AA1703" s="29">
        <v>0.20399999999999999</v>
      </c>
      <c r="AB1703" s="30">
        <v>26</v>
      </c>
      <c r="AC1703" s="29">
        <v>0.30556</v>
      </c>
      <c r="AD1703" s="30">
        <v>49</v>
      </c>
      <c r="AE1703" s="29">
        <v>0.59184000000000003</v>
      </c>
      <c r="AF1703" s="33">
        <v>1.6359999999999999</v>
      </c>
      <c r="AG1703" s="33">
        <v>1.83</v>
      </c>
      <c r="AH1703" s="33">
        <v>2.1429999999999998</v>
      </c>
      <c r="AI1703" s="33">
        <v>5.6379999999999999</v>
      </c>
      <c r="AJ1703" s="33">
        <v>2.7879999999999998</v>
      </c>
      <c r="AK1703" s="34">
        <v>7.6829999999999998</v>
      </c>
      <c r="AL1703" s="29">
        <v>6.1219999999999997E-2</v>
      </c>
      <c r="AM1703" s="29">
        <v>4.0820000000000002E-2</v>
      </c>
      <c r="AN1703" s="50">
        <v>99643</v>
      </c>
      <c r="AO1703" s="30">
        <v>255.8</v>
      </c>
      <c r="AP1703" s="29">
        <v>0.57445999999999997</v>
      </c>
      <c r="AQ1703" s="29">
        <v>1</v>
      </c>
      <c r="AR1703" s="29">
        <v>0.495</v>
      </c>
      <c r="AS1703" s="54">
        <v>5</v>
      </c>
      <c r="AT1703" s="29">
        <v>0.875</v>
      </c>
      <c r="AU1703" s="29">
        <v>0.59855999999999998</v>
      </c>
      <c r="AV1703" s="54">
        <v>19</v>
      </c>
      <c r="AW1703" s="29">
        <v>0.4375</v>
      </c>
    </row>
    <row r="1704" spans="1:49" x14ac:dyDescent="0.2">
      <c r="A1704" s="17" t="str">
        <f t="shared" si="35"/>
        <v>JCB</v>
      </c>
      <c r="B1704" s="17" t="str">
        <f>IF(AND(OR(NOT(IsForecastDateRestricted),AND(D1704&gt;=StartDate,D1704&lt;=EndDate)),OR(NOT(IsTargetDateRestricted),AND(F1704&gt;=FirstTargetDate,F1704&lt;=EndTargetDate)),
OR(AND(Is1Week,E1704="1 wk ahead inc death"),AND(Is2Week,E1704="2 wk ahead inc death"),AND(Is3Week,E1704="3 wk ahead inc death"),AND(Is4Week,E1704="4 wk ahead inc death")),
OR(NOT(IsActiveModelsOnly),_xlfn.XLOOKUP(C1704,'Model Analyzer'!B$4:B$100,'Model Analyzer'!C$4:C$100))),EvalData!C1704,"NA")</f>
        <v>JCB</v>
      </c>
      <c r="C1704" s="17" t="s">
        <v>45</v>
      </c>
      <c r="D1704" s="36" t="d">
        <v>2020-09-28</v>
      </c>
      <c r="E1704" s="17" t="s">
        <v>38</v>
      </c>
      <c r="F1704" s="36" t="d">
        <v>2020-10-24</v>
      </c>
      <c r="G1704" s="30">
        <v>-2617</v>
      </c>
      <c r="H1704" s="32">
        <v>-0.13500000000000001</v>
      </c>
      <c r="I1704" s="28">
        <v>-0.1265</v>
      </c>
      <c r="J1704" s="28">
        <v>-0.14482</v>
      </c>
      <c r="K1704" s="29">
        <v>0.75</v>
      </c>
      <c r="L1704" s="30">
        <v>19</v>
      </c>
      <c r="M1704" s="29">
        <v>0.51351000000000002</v>
      </c>
      <c r="N1704" s="30">
        <v>51</v>
      </c>
      <c r="O1704" s="30">
        <v>10.49</v>
      </c>
      <c r="P1704" s="30">
        <v>1460.89</v>
      </c>
      <c r="Q1704" s="30">
        <v>81.349999999999994</v>
      </c>
      <c r="R1704" s="38">
        <v>0.20979999999999999</v>
      </c>
      <c r="S1704" s="32">
        <v>-0.17360999999999999</v>
      </c>
      <c r="T1704" s="29">
        <v>0.47916999999999998</v>
      </c>
      <c r="U1704" s="29">
        <v>-0.32208999999999999</v>
      </c>
      <c r="V1704" s="29">
        <v>0.45097999999999999</v>
      </c>
      <c r="W1704" s="29">
        <v>9.8040000000000002E-2</v>
      </c>
      <c r="X1704" s="30">
        <v>130.79</v>
      </c>
      <c r="Y1704" s="29">
        <v>0.28809000000000001</v>
      </c>
      <c r="Z1704" s="29">
        <v>0.32721</v>
      </c>
      <c r="AA1704" s="29">
        <v>0.54400000000000004</v>
      </c>
      <c r="AB1704" s="30">
        <v>5</v>
      </c>
      <c r="AC1704" s="29">
        <v>0.88888999999999996</v>
      </c>
    </row>
    <row r="1705" spans="1:49" x14ac:dyDescent="0.2">
      <c r="A1705" s="17" t="str">
        <f t="shared" si="35"/>
        <v>JHU-APL</v>
      </c>
      <c r="B1705" s="17" t="str">
        <f>IF(AND(OR(NOT(IsForecastDateRestricted),AND(D1705&gt;=StartDate,D1705&lt;=EndDate)),OR(NOT(IsTargetDateRestricted),AND(F1705&gt;=FirstTargetDate,F1705&lt;=EndTargetDate)),
OR(AND(Is1Week,E1705="1 wk ahead inc death"),AND(Is2Week,E1705="2 wk ahead inc death"),AND(Is3Week,E1705="3 wk ahead inc death"),AND(Is4Week,E1705="4 wk ahead inc death")),
OR(NOT(IsActiveModelsOnly),_xlfn.XLOOKUP(C1705,'Model Analyzer'!B$4:B$100,'Model Analyzer'!C$4:C$100))),EvalData!C1705,"NA")</f>
        <v>JHU-APL</v>
      </c>
      <c r="C1705" s="17" t="s">
        <v>52</v>
      </c>
      <c r="D1705" s="36" t="d">
        <v>2020-09-28</v>
      </c>
      <c r="E1705" s="17" t="s">
        <v>38</v>
      </c>
      <c r="F1705" s="36" t="d">
        <v>2020-10-24</v>
      </c>
      <c r="G1705" s="30">
        <v>-1660</v>
      </c>
      <c r="H1705" s="32">
        <v>-8.4000000000000005E-2</v>
      </c>
      <c r="I1705" s="28">
        <v>-8.0240000000000006E-2</v>
      </c>
      <c r="J1705" s="28">
        <v>-8.7239999999999998E-2</v>
      </c>
      <c r="K1705" s="29">
        <v>0.9</v>
      </c>
      <c r="L1705" s="30">
        <v>13</v>
      </c>
      <c r="M1705" s="29">
        <v>0.67567999999999995</v>
      </c>
      <c r="N1705" s="30">
        <v>51</v>
      </c>
      <c r="O1705" s="30">
        <v>15.67</v>
      </c>
      <c r="P1705" s="30">
        <v>4584.51</v>
      </c>
      <c r="Q1705" s="30">
        <v>143.91999999999999</v>
      </c>
      <c r="R1705" s="38">
        <v>0.24629999999999999</v>
      </c>
      <c r="S1705" s="32">
        <v>-6.5960000000000005E-2</v>
      </c>
      <c r="T1705" s="29">
        <v>0.64585999999999999</v>
      </c>
      <c r="U1705" s="29">
        <v>0.16267000000000001</v>
      </c>
      <c r="V1705" s="29">
        <v>0.37254999999999999</v>
      </c>
      <c r="W1705" s="29">
        <v>0.17646999999999999</v>
      </c>
      <c r="X1705" s="30">
        <v>300.39</v>
      </c>
      <c r="Y1705" s="29">
        <v>0.56330000000000002</v>
      </c>
      <c r="Z1705" s="29">
        <v>0.38801999999999998</v>
      </c>
      <c r="AA1705" s="29">
        <v>0.39900000000000002</v>
      </c>
      <c r="AB1705" s="30">
        <v>16</v>
      </c>
      <c r="AC1705" s="29">
        <v>0.58333000000000002</v>
      </c>
      <c r="AD1705" s="30">
        <v>51</v>
      </c>
      <c r="AE1705" s="29">
        <v>0.33333000000000002</v>
      </c>
      <c r="AF1705" s="33">
        <v>1.2569999999999999</v>
      </c>
      <c r="AG1705" s="33">
        <v>1.2929999999999999</v>
      </c>
      <c r="AH1705" s="33">
        <v>1.4590000000000001</v>
      </c>
      <c r="AI1705" s="33">
        <v>1.5640000000000001</v>
      </c>
      <c r="AJ1705" s="33">
        <v>1.5640000000000001</v>
      </c>
      <c r="AK1705" s="34">
        <v>1.8</v>
      </c>
      <c r="AL1705" s="29">
        <v>0</v>
      </c>
      <c r="AM1705" s="29">
        <v>0</v>
      </c>
      <c r="AN1705" s="50">
        <v>194776</v>
      </c>
      <c r="AO1705" s="30">
        <v>580.70000000000005</v>
      </c>
      <c r="AP1705" s="29">
        <v>0.80376999999999998</v>
      </c>
      <c r="AQ1705" s="29">
        <v>1</v>
      </c>
      <c r="AR1705" s="29">
        <v>0.35099999999999998</v>
      </c>
      <c r="AS1705" s="54">
        <v>10</v>
      </c>
      <c r="AT1705" s="29">
        <v>0.71875</v>
      </c>
      <c r="AU1705" s="29">
        <v>0.35088000000000003</v>
      </c>
      <c r="AV1705" s="54">
        <v>27</v>
      </c>
      <c r="AW1705" s="29">
        <v>0.1875</v>
      </c>
    </row>
    <row r="1706" spans="1:49" x14ac:dyDescent="0.2">
      <c r="A1706" s="17" t="str">
        <f t="shared" si="35"/>
        <v>JHU-IDD</v>
      </c>
      <c r="B1706" s="17" t="str">
        <f>IF(AND(OR(NOT(IsForecastDateRestricted),AND(D1706&gt;=StartDate,D1706&lt;=EndDate)),OR(NOT(IsTargetDateRestricted),AND(F1706&gt;=FirstTargetDate,F1706&lt;=EndTargetDate)),
OR(AND(Is1Week,E1706="1 wk ahead inc death"),AND(Is2Week,E1706="2 wk ahead inc death"),AND(Is3Week,E1706="3 wk ahead inc death"),AND(Is4Week,E1706="4 wk ahead inc death")),
OR(NOT(IsActiveModelsOnly),_xlfn.XLOOKUP(C1706,'Model Analyzer'!B$4:B$100,'Model Analyzer'!C$4:C$100))),EvalData!C1706,"NA")</f>
        <v>JHU-IDD</v>
      </c>
      <c r="C1706" s="17" t="s">
        <v>53</v>
      </c>
      <c r="D1706" s="36" t="d">
        <v>2020-09-28</v>
      </c>
      <c r="E1706" s="17" t="s">
        <v>38</v>
      </c>
      <c r="F1706" s="36" t="d">
        <v>2020-10-24</v>
      </c>
      <c r="G1706" s="30">
        <v>-218</v>
      </c>
      <c r="H1706" s="32">
        <v>-1.0999999999999999E-2</v>
      </c>
      <c r="I1706" s="28">
        <v>-1.0540000000000001E-2</v>
      </c>
      <c r="J1706" s="28">
        <v>-1.065E-2</v>
      </c>
      <c r="K1706" s="29">
        <v>1</v>
      </c>
      <c r="L1706" s="30">
        <v>2</v>
      </c>
      <c r="M1706" s="29">
        <v>0.97297</v>
      </c>
      <c r="N1706" s="30">
        <v>51</v>
      </c>
      <c r="O1706" s="30">
        <v>18.420000000000002</v>
      </c>
      <c r="P1706" s="30">
        <v>2014.21</v>
      </c>
      <c r="Q1706" s="30">
        <v>89.51</v>
      </c>
      <c r="R1706" s="38">
        <v>0.2409</v>
      </c>
      <c r="S1706" s="32">
        <v>1.3440000000000001E-2</v>
      </c>
      <c r="T1706" s="29">
        <v>0.78132999999999997</v>
      </c>
      <c r="U1706" s="29">
        <v>0.29360000000000003</v>
      </c>
      <c r="V1706" s="29">
        <v>0.41176000000000001</v>
      </c>
      <c r="W1706" s="29">
        <v>0.11765</v>
      </c>
      <c r="X1706" s="30">
        <v>132.03</v>
      </c>
      <c r="Y1706" s="29">
        <v>0.68133999999999995</v>
      </c>
      <c r="Z1706" s="29">
        <v>0.36197000000000001</v>
      </c>
      <c r="AA1706" s="29">
        <v>0.51</v>
      </c>
      <c r="AB1706" s="30">
        <v>7</v>
      </c>
      <c r="AC1706" s="29">
        <v>0.83333000000000002</v>
      </c>
      <c r="AD1706" s="30">
        <v>51</v>
      </c>
      <c r="AE1706" s="29">
        <v>0.96077999999999997</v>
      </c>
      <c r="AF1706" s="33">
        <v>3.09</v>
      </c>
      <c r="AG1706" s="33">
        <v>4.25</v>
      </c>
      <c r="AH1706" s="33">
        <v>8.2219999999999995</v>
      </c>
      <c r="AI1706" s="33">
        <v>95.826999999999998</v>
      </c>
      <c r="AJ1706" s="33">
        <v>25.713999999999999</v>
      </c>
      <c r="AK1706" s="34">
        <v>276</v>
      </c>
      <c r="AL1706" s="29">
        <v>0.23529</v>
      </c>
      <c r="AM1706" s="29">
        <v>0.45097999999999999</v>
      </c>
      <c r="AN1706" s="50">
        <v>40252</v>
      </c>
      <c r="AO1706" s="30">
        <v>319</v>
      </c>
      <c r="AP1706" s="29">
        <v>0.23576</v>
      </c>
      <c r="AQ1706" s="29">
        <v>0.49218000000000001</v>
      </c>
      <c r="AR1706" s="29">
        <v>0.28899999999999998</v>
      </c>
      <c r="AS1706" s="54">
        <v>15</v>
      </c>
      <c r="AT1706" s="29">
        <v>0.5625</v>
      </c>
      <c r="AU1706" s="29">
        <v>0.74212</v>
      </c>
      <c r="AV1706" s="54">
        <v>11</v>
      </c>
      <c r="AW1706" s="29">
        <v>0.6875</v>
      </c>
    </row>
    <row r="1707" spans="1:49" x14ac:dyDescent="0.2">
      <c r="A1707" s="17" t="str">
        <f t="shared" si="35"/>
        <v>Karlen</v>
      </c>
      <c r="B1707" s="17" t="str">
        <f>IF(AND(OR(NOT(IsForecastDateRestricted),AND(D1707&gt;=StartDate,D1707&lt;=EndDate)),OR(NOT(IsTargetDateRestricted),AND(F1707&gt;=FirstTargetDate,F1707&lt;=EndTargetDate)),
OR(AND(Is1Week,E1707="1 wk ahead inc death"),AND(Is2Week,E1707="2 wk ahead inc death"),AND(Is3Week,E1707="3 wk ahead inc death"),AND(Is4Week,E1707="4 wk ahead inc death")),
OR(NOT(IsActiveModelsOnly),_xlfn.XLOOKUP(C1707,'Model Analyzer'!B$4:B$100,'Model Analyzer'!C$4:C$100))),EvalData!C1707,"NA")</f>
        <v>Karlen</v>
      </c>
      <c r="C1707" s="17" t="s">
        <v>46</v>
      </c>
      <c r="D1707" s="36" t="d">
        <v>2020-09-28</v>
      </c>
      <c r="E1707" s="17" t="s">
        <v>38</v>
      </c>
      <c r="F1707" s="36" t="d">
        <v>2020-10-24</v>
      </c>
      <c r="G1707" s="30">
        <v>-2242</v>
      </c>
      <c r="H1707" s="32">
        <v>-0.115</v>
      </c>
      <c r="I1707" s="28">
        <v>-0.10836999999999999</v>
      </c>
      <c r="J1707" s="28">
        <v>-0.12154</v>
      </c>
      <c r="K1707" s="29">
        <v>0.75</v>
      </c>
      <c r="L1707" s="30">
        <v>16</v>
      </c>
      <c r="M1707" s="29">
        <v>0.59458999999999995</v>
      </c>
      <c r="N1707" s="30">
        <v>51</v>
      </c>
      <c r="O1707" s="30">
        <v>7.01</v>
      </c>
      <c r="P1707" s="30">
        <v>1900.43</v>
      </c>
      <c r="Q1707" s="30">
        <v>98.73</v>
      </c>
      <c r="R1707" s="38">
        <v>0.23193</v>
      </c>
      <c r="S1707" s="32">
        <v>-0.12765000000000001</v>
      </c>
      <c r="T1707" s="29">
        <v>0.38174999999999998</v>
      </c>
      <c r="U1707" s="29">
        <v>-0.18804999999999999</v>
      </c>
      <c r="V1707" s="29">
        <v>0.45097999999999999</v>
      </c>
      <c r="W1707" s="29">
        <v>3.9219999999999998E-2</v>
      </c>
      <c r="X1707" s="30">
        <v>179.96</v>
      </c>
      <c r="Y1707" s="29">
        <v>0.27495000000000003</v>
      </c>
      <c r="Z1707" s="29">
        <v>0.29258000000000001</v>
      </c>
      <c r="AA1707" s="29">
        <v>0.56499999999999995</v>
      </c>
      <c r="AB1707" s="30">
        <v>4</v>
      </c>
      <c r="AC1707" s="29">
        <v>0.91666999999999998</v>
      </c>
      <c r="AD1707" s="30">
        <v>51</v>
      </c>
      <c r="AE1707" s="29">
        <v>0.96077999999999997</v>
      </c>
      <c r="AF1707" s="33">
        <v>2.4860000000000002</v>
      </c>
      <c r="AG1707" s="33">
        <v>3.2029999999999998</v>
      </c>
      <c r="AH1707" s="33">
        <v>4.867</v>
      </c>
      <c r="AI1707" s="33">
        <v>33.581000000000003</v>
      </c>
      <c r="AJ1707" s="33">
        <v>14.167</v>
      </c>
      <c r="AK1707" s="34">
        <v>58</v>
      </c>
      <c r="AL1707" s="29">
        <v>0.25490000000000002</v>
      </c>
      <c r="AM1707" s="29">
        <v>0.31373000000000001</v>
      </c>
      <c r="AN1707" s="50">
        <v>47359</v>
      </c>
      <c r="AO1707" s="30">
        <v>155.80000000000001</v>
      </c>
      <c r="AP1707" s="29">
        <v>0.30652000000000001</v>
      </c>
      <c r="AQ1707" s="29">
        <v>0.63992000000000004</v>
      </c>
      <c r="AR1707" s="29">
        <v>0.41299999999999998</v>
      </c>
      <c r="AS1707" s="54">
        <v>8</v>
      </c>
      <c r="AT1707" s="29">
        <v>0.78125</v>
      </c>
      <c r="AU1707" s="29">
        <v>0.87034</v>
      </c>
      <c r="AV1707" s="54">
        <v>6</v>
      </c>
      <c r="AW1707" s="29">
        <v>0.84375</v>
      </c>
    </row>
    <row r="1708" spans="1:49" x14ac:dyDescent="0.2">
      <c r="A1708" s="17" t="str">
        <f t="shared" si="35"/>
        <v>LANL</v>
      </c>
      <c r="B1708" s="17" t="str">
        <f>IF(AND(OR(NOT(IsForecastDateRestricted),AND(D1708&gt;=StartDate,D1708&lt;=EndDate)),OR(NOT(IsTargetDateRestricted),AND(F1708&gt;=FirstTargetDate,F1708&lt;=EndTargetDate)),
OR(AND(Is1Week,E1708="1 wk ahead inc death"),AND(Is2Week,E1708="2 wk ahead inc death"),AND(Is3Week,E1708="3 wk ahead inc death"),AND(Is4Week,E1708="4 wk ahead inc death")),
OR(NOT(IsActiveModelsOnly),_xlfn.XLOOKUP(C1708,'Model Analyzer'!B$4:B$100,'Model Analyzer'!C$4:C$100))),EvalData!C1708,"NA")</f>
        <v>LANL</v>
      </c>
      <c r="C1708" s="17" t="s">
        <v>20</v>
      </c>
      <c r="D1708" s="36" t="d">
        <v>2020-09-28</v>
      </c>
      <c r="E1708" s="17" t="s">
        <v>38</v>
      </c>
      <c r="F1708" s="36" t="d">
        <v>2020-10-24</v>
      </c>
      <c r="G1708" s="30">
        <v>-8625</v>
      </c>
      <c r="H1708" s="32">
        <v>-0.53900000000000003</v>
      </c>
      <c r="I1708" s="28">
        <v>-0.41691</v>
      </c>
      <c r="J1708" s="28">
        <v>-0.71499999999999997</v>
      </c>
      <c r="K1708" s="29">
        <v>0</v>
      </c>
      <c r="L1708" s="30">
        <v>37</v>
      </c>
      <c r="M1708" s="29">
        <v>2.7029999999999998E-2</v>
      </c>
      <c r="N1708" s="30">
        <v>51</v>
      </c>
      <c r="O1708" s="30">
        <v>30.61</v>
      </c>
      <c r="P1708" s="30">
        <v>3423.18</v>
      </c>
      <c r="Q1708" s="30">
        <v>147.57</v>
      </c>
      <c r="R1708" s="38">
        <v>0.45829999999999999</v>
      </c>
      <c r="S1708" s="32">
        <v>-0.47726000000000002</v>
      </c>
      <c r="T1708" s="29">
        <v>1.1124000000000001</v>
      </c>
      <c r="U1708" s="29">
        <v>-1.08988</v>
      </c>
      <c r="V1708" s="29">
        <v>0.21568999999999999</v>
      </c>
      <c r="W1708" s="29">
        <v>0.35293999999999998</v>
      </c>
      <c r="X1708" s="30">
        <v>225.64</v>
      </c>
      <c r="Y1708" s="29">
        <v>0.40877999999999998</v>
      </c>
      <c r="Z1708" s="29">
        <v>0.56162000000000001</v>
      </c>
      <c r="AA1708" s="29">
        <v>0.113</v>
      </c>
      <c r="AB1708" s="30">
        <v>29</v>
      </c>
      <c r="AC1708" s="29">
        <v>0.22222</v>
      </c>
      <c r="AD1708" s="30">
        <v>51</v>
      </c>
      <c r="AE1708" s="29">
        <v>0.96077999999999997</v>
      </c>
      <c r="AF1708" s="33">
        <v>9.7029999999999994</v>
      </c>
      <c r="AG1708" s="33">
        <v>11.577</v>
      </c>
      <c r="AH1708" s="33">
        <v>19.239999999999998</v>
      </c>
      <c r="AI1708" s="33">
        <v>40.286999999999999</v>
      </c>
      <c r="AJ1708" s="33">
        <v>32.725999999999999</v>
      </c>
      <c r="AK1708" s="34">
        <v>136</v>
      </c>
      <c r="AL1708" s="29">
        <v>0.13725000000000001</v>
      </c>
      <c r="AM1708" s="29">
        <v>0.82352999999999998</v>
      </c>
      <c r="AN1708" s="50">
        <v>39588</v>
      </c>
      <c r="AO1708" s="30">
        <v>144.1</v>
      </c>
      <c r="AP1708" s="29">
        <v>0.10598</v>
      </c>
      <c r="AQ1708" s="29">
        <v>0.22123999999999999</v>
      </c>
      <c r="AR1708" s="29">
        <v>0</v>
      </c>
      <c r="AS1708" s="54">
        <v>31</v>
      </c>
      <c r="AT1708" s="29">
        <v>6.25E-2</v>
      </c>
      <c r="AU1708" s="29">
        <v>0.39354</v>
      </c>
      <c r="AV1708" s="54">
        <v>24</v>
      </c>
      <c r="AW1708" s="29">
        <v>0.28125</v>
      </c>
    </row>
    <row r="1709" spans="1:49" x14ac:dyDescent="0.2">
      <c r="A1709" s="17" t="str">
        <f t="shared" si="35"/>
        <v>LNQ</v>
      </c>
      <c r="B1709" s="17" t="str">
        <f>IF(AND(OR(NOT(IsForecastDateRestricted),AND(D1709&gt;=StartDate,D1709&lt;=EndDate)),OR(NOT(IsTargetDateRestricted),AND(F1709&gt;=FirstTargetDate,F1709&lt;=EndTargetDate)),
OR(AND(Is1Week,E1709="1 wk ahead inc death"),AND(Is2Week,E1709="2 wk ahead inc death"),AND(Is3Week,E1709="3 wk ahead inc death"),AND(Is4Week,E1709="4 wk ahead inc death")),
OR(NOT(IsActiveModelsOnly),_xlfn.XLOOKUP(C1709,'Model Analyzer'!B$4:B$100,'Model Analyzer'!C$4:C$100))),EvalData!C1709,"NA")</f>
        <v>LNQ</v>
      </c>
      <c r="C1709" s="17" t="s">
        <v>47</v>
      </c>
      <c r="D1709" s="36" t="d">
        <v>2020-09-28</v>
      </c>
      <c r="E1709" s="17" t="s">
        <v>38</v>
      </c>
      <c r="F1709" s="36" t="d">
        <v>2020-10-24</v>
      </c>
      <c r="G1709" s="30">
        <v>405</v>
      </c>
      <c r="H1709" s="32">
        <v>1.9E-2</v>
      </c>
      <c r="I1709" s="28">
        <v>1.958E-2</v>
      </c>
      <c r="J1709" s="28">
        <v>1.958E-2</v>
      </c>
      <c r="K1709" s="29">
        <v>1</v>
      </c>
      <c r="L1709" s="30">
        <v>4</v>
      </c>
      <c r="M1709" s="29">
        <v>0.91891999999999996</v>
      </c>
      <c r="N1709" s="30">
        <v>51</v>
      </c>
      <c r="O1709" s="30">
        <v>47.75</v>
      </c>
      <c r="P1709" s="30">
        <v>1388.32</v>
      </c>
      <c r="Q1709" s="30">
        <v>81.16</v>
      </c>
      <c r="R1709" s="38">
        <v>0.25046000000000002</v>
      </c>
      <c r="S1709" s="32">
        <v>-0.23002</v>
      </c>
      <c r="T1709" s="29">
        <v>0.47876000000000002</v>
      </c>
      <c r="U1709" s="29">
        <v>-0.40810999999999997</v>
      </c>
      <c r="V1709" s="29">
        <v>0.43136999999999998</v>
      </c>
      <c r="W1709" s="29">
        <v>0.21568999999999999</v>
      </c>
      <c r="X1709" s="30">
        <v>118.56</v>
      </c>
      <c r="Y1709" s="29">
        <v>0.31424999999999997</v>
      </c>
      <c r="Z1709" s="29">
        <v>0.43312</v>
      </c>
      <c r="AA1709" s="29">
        <v>0.32700000000000001</v>
      </c>
      <c r="AB1709" s="30">
        <v>20</v>
      </c>
      <c r="AC1709" s="29">
        <v>0.47221999999999997</v>
      </c>
      <c r="AD1709" s="30">
        <v>51</v>
      </c>
      <c r="AE1709" s="29">
        <v>1</v>
      </c>
      <c r="AF1709" s="33">
        <v>16.407</v>
      </c>
      <c r="AG1709" s="33">
        <v>25.716999999999999</v>
      </c>
      <c r="AH1709" s="33">
        <v>45.768999999999998</v>
      </c>
      <c r="AI1709" s="33">
        <v>135.72800000000001</v>
      </c>
      <c r="AJ1709" s="33">
        <v>170.5</v>
      </c>
      <c r="AK1709" s="34">
        <v>419</v>
      </c>
      <c r="AL1709" s="29">
        <v>1.9609999999999999E-2</v>
      </c>
      <c r="AM1709" s="29">
        <v>0.98038999999999998</v>
      </c>
      <c r="AN1709" s="50">
        <v>51948</v>
      </c>
      <c r="AO1709" s="30">
        <v>216.2</v>
      </c>
      <c r="AP1709" s="29">
        <v>5.1560000000000002E-2</v>
      </c>
      <c r="AQ1709" s="29">
        <v>0.10765</v>
      </c>
      <c r="AR1709" s="29">
        <v>0</v>
      </c>
      <c r="AS1709" s="54">
        <v>31</v>
      </c>
      <c r="AT1709" s="29">
        <v>6.25E-2</v>
      </c>
      <c r="AU1709" s="29">
        <v>0.20371</v>
      </c>
      <c r="AV1709" s="54">
        <v>31</v>
      </c>
      <c r="AW1709" s="29">
        <v>6.25E-2</v>
      </c>
    </row>
    <row r="1710" spans="1:49" x14ac:dyDescent="0.2">
      <c r="A1710" s="17" t="str">
        <f t="shared" si="35"/>
        <v>LSHTM</v>
      </c>
      <c r="B1710" s="17" t="str">
        <f>IF(AND(OR(NOT(IsForecastDateRestricted),AND(D1710&gt;=StartDate,D1710&lt;=EndDate)),OR(NOT(IsTargetDateRestricted),AND(F1710&gt;=FirstTargetDate,F1710&lt;=EndTargetDate)),
OR(AND(Is1Week,E1710="1 wk ahead inc death"),AND(Is2Week,E1710="2 wk ahead inc death"),AND(Is3Week,E1710="3 wk ahead inc death"),AND(Is4Week,E1710="4 wk ahead inc death")),
OR(NOT(IsActiveModelsOnly),_xlfn.XLOOKUP(C1710,'Model Analyzer'!B$4:B$100,'Model Analyzer'!C$4:C$100))),EvalData!C1710,"NA")</f>
        <v>LSHTM</v>
      </c>
      <c r="C1710" s="17" t="s">
        <v>21</v>
      </c>
      <c r="D1710" s="36" t="d">
        <v>2020-09-28</v>
      </c>
      <c r="E1710" s="17" t="s">
        <v>38</v>
      </c>
      <c r="F1710" s="36" t="d">
        <v>2020-10-24</v>
      </c>
      <c r="G1710" s="30">
        <v>-2850</v>
      </c>
      <c r="H1710" s="32">
        <v>-0.14799999999999999</v>
      </c>
      <c r="I1710" s="28">
        <v>-0.13775999999999999</v>
      </c>
      <c r="J1710" s="28">
        <v>-0.15977</v>
      </c>
      <c r="K1710" s="29">
        <v>0.75</v>
      </c>
      <c r="L1710" s="30">
        <v>20</v>
      </c>
      <c r="M1710" s="29">
        <v>0.48648999999999998</v>
      </c>
      <c r="N1710" s="30">
        <v>47</v>
      </c>
      <c r="O1710" s="30">
        <v>13.5</v>
      </c>
      <c r="P1710" s="30">
        <v>2244.11</v>
      </c>
      <c r="Q1710" s="30">
        <v>102.06</v>
      </c>
      <c r="R1710" s="38">
        <v>0.25635000000000002</v>
      </c>
      <c r="S1710" s="32">
        <v>-0.19818</v>
      </c>
      <c r="T1710" s="29">
        <v>0.60490999999999995</v>
      </c>
      <c r="U1710" s="29">
        <v>-0.45483000000000001</v>
      </c>
      <c r="V1710" s="29">
        <v>0.42553000000000002</v>
      </c>
      <c r="W1710" s="29">
        <v>0.17021</v>
      </c>
      <c r="X1710" s="30">
        <v>147.66</v>
      </c>
      <c r="Y1710" s="29">
        <v>0.31197000000000003</v>
      </c>
      <c r="Z1710" s="29">
        <v>0.37425999999999998</v>
      </c>
      <c r="AA1710" s="29">
        <v>0.34300000000000003</v>
      </c>
      <c r="AB1710" s="30">
        <v>19</v>
      </c>
      <c r="AC1710" s="29">
        <v>0.5</v>
      </c>
      <c r="AD1710" s="30">
        <v>47</v>
      </c>
      <c r="AE1710" s="29">
        <v>0.76595999999999997</v>
      </c>
      <c r="AF1710" s="33">
        <v>1.8879999999999999</v>
      </c>
      <c r="AG1710" s="33">
        <v>2.9849999999999999</v>
      </c>
      <c r="AH1710" s="33">
        <v>4.3220000000000001</v>
      </c>
      <c r="AI1710" s="33">
        <v>101.54600000000001</v>
      </c>
      <c r="AJ1710" s="33">
        <v>12.625</v>
      </c>
      <c r="AK1710" s="34">
        <v>139.209</v>
      </c>
      <c r="AL1710" s="29">
        <v>0.17021</v>
      </c>
      <c r="AM1710" s="29">
        <v>0.23404</v>
      </c>
      <c r="AN1710" s="50">
        <v>65127</v>
      </c>
      <c r="AO1710" s="30">
        <v>152.6</v>
      </c>
      <c r="AP1710" s="29">
        <v>0.35189999999999999</v>
      </c>
      <c r="AQ1710" s="29">
        <v>0.73467000000000005</v>
      </c>
      <c r="AR1710" s="29">
        <v>0.35099999999999998</v>
      </c>
      <c r="AS1710" s="54">
        <v>10</v>
      </c>
      <c r="AT1710" s="29">
        <v>0.71875</v>
      </c>
      <c r="AU1710" s="29">
        <v>0.67815000000000003</v>
      </c>
      <c r="AV1710" s="54">
        <v>15</v>
      </c>
      <c r="AW1710" s="29">
        <v>0.5625</v>
      </c>
    </row>
    <row r="1711" spans="1:49" x14ac:dyDescent="0.2">
      <c r="A1711" s="17" t="str">
        <f t="shared" si="35"/>
        <v>MIT-CovAlliance</v>
      </c>
      <c r="B1711" s="17" t="str">
        <f>IF(AND(OR(NOT(IsForecastDateRestricted),AND(D1711&gt;=StartDate,D1711&lt;=EndDate)),OR(NOT(IsTargetDateRestricted),AND(F1711&gt;=FirstTargetDate,F1711&lt;=EndTargetDate)),
OR(AND(Is1Week,E1711="1 wk ahead inc death"),AND(Is2Week,E1711="2 wk ahead inc death"),AND(Is3Week,E1711="3 wk ahead inc death"),AND(Is4Week,E1711="4 wk ahead inc death")),
OR(NOT(IsActiveModelsOnly),_xlfn.XLOOKUP(C1711,'Model Analyzer'!B$4:B$100,'Model Analyzer'!C$4:C$100))),EvalData!C1711,"NA")</f>
        <v>MIT-CovAlliance</v>
      </c>
      <c r="C1711" s="17" t="s">
        <v>22</v>
      </c>
      <c r="D1711" s="36" t="d">
        <v>2020-09-28</v>
      </c>
      <c r="E1711" s="17" t="s">
        <v>38</v>
      </c>
      <c r="F1711" s="36" t="d">
        <v>2020-10-24</v>
      </c>
      <c r="G1711" s="30">
        <v>1597</v>
      </c>
      <c r="H1711" s="32">
        <v>7.3999999999999996E-2</v>
      </c>
      <c r="I1711" s="28">
        <v>7.7189999999999995E-2</v>
      </c>
      <c r="J1711" s="28">
        <v>7.7189999999999995E-2</v>
      </c>
      <c r="K1711" s="29">
        <v>0.9</v>
      </c>
      <c r="L1711" s="30">
        <v>12</v>
      </c>
      <c r="M1711" s="29">
        <v>0.70269999999999999</v>
      </c>
      <c r="N1711" s="30">
        <v>51</v>
      </c>
      <c r="O1711" s="30">
        <v>20.77</v>
      </c>
      <c r="P1711" s="30">
        <v>5146.43</v>
      </c>
      <c r="Q1711" s="30">
        <v>111.39</v>
      </c>
      <c r="R1711" s="38">
        <v>0.20132</v>
      </c>
      <c r="S1711" s="32">
        <v>4.4060000000000002E-2</v>
      </c>
      <c r="T1711" s="29">
        <v>0.78879999999999995</v>
      </c>
      <c r="U1711" s="29">
        <v>0.4803</v>
      </c>
      <c r="V1711" s="29">
        <v>0.39216000000000001</v>
      </c>
      <c r="W1711" s="29">
        <v>0.23529</v>
      </c>
      <c r="X1711" s="30">
        <v>190.29</v>
      </c>
      <c r="Y1711" s="29">
        <v>0.74151999999999996</v>
      </c>
      <c r="Z1711" s="29">
        <v>0.40373999999999999</v>
      </c>
      <c r="AA1711" s="29">
        <v>0.40100000000000002</v>
      </c>
      <c r="AB1711" s="30">
        <v>15</v>
      </c>
      <c r="AC1711" s="29">
        <v>0.61111000000000004</v>
      </c>
      <c r="AD1711" s="30">
        <v>51</v>
      </c>
      <c r="AE1711" s="29">
        <v>1</v>
      </c>
      <c r="AF1711" s="33">
        <v>15.128</v>
      </c>
      <c r="AG1711" s="33">
        <v>15.430999999999999</v>
      </c>
      <c r="AH1711" s="33">
        <v>15.906000000000001</v>
      </c>
      <c r="AI1711" s="33">
        <v>20.128</v>
      </c>
      <c r="AJ1711" s="33">
        <v>17.75</v>
      </c>
      <c r="AK1711" s="34">
        <v>38.200000000000003</v>
      </c>
      <c r="AL1711" s="29">
        <v>0</v>
      </c>
      <c r="AM1711" s="29">
        <v>1</v>
      </c>
      <c r="AN1711" s="50">
        <v>84974</v>
      </c>
      <c r="AO1711" s="30">
        <v>319.5</v>
      </c>
      <c r="AP1711" s="29">
        <v>0.10612000000000001</v>
      </c>
      <c r="AQ1711" s="29">
        <v>0.22153999999999999</v>
      </c>
      <c r="AR1711" s="29">
        <v>0</v>
      </c>
      <c r="AS1711" s="54">
        <v>31</v>
      </c>
      <c r="AT1711" s="29">
        <v>6.25E-2</v>
      </c>
      <c r="AU1711" s="29">
        <v>0.39399000000000001</v>
      </c>
      <c r="AV1711" s="54">
        <v>23</v>
      </c>
      <c r="AW1711" s="29">
        <v>0.3125</v>
      </c>
    </row>
    <row r="1712" spans="1:49" x14ac:dyDescent="0.2">
      <c r="A1712" s="17" t="str">
        <f t="shared" si="35"/>
        <v>MIT-LCP</v>
      </c>
      <c r="B1712" s="17" t="str">
        <f>IF(AND(OR(NOT(IsForecastDateRestricted),AND(D1712&gt;=StartDate,D1712&lt;=EndDate)),OR(NOT(IsTargetDateRestricted),AND(F1712&gt;=FirstTargetDate,F1712&lt;=EndTargetDate)),
OR(AND(Is1Week,E1712="1 wk ahead inc death"),AND(Is2Week,E1712="2 wk ahead inc death"),AND(Is3Week,E1712="3 wk ahead inc death"),AND(Is4Week,E1712="4 wk ahead inc death")),
OR(NOT(IsActiveModelsOnly),_xlfn.XLOOKUP(C1712,'Model Analyzer'!B$4:B$100,'Model Analyzer'!C$4:C$100))),EvalData!C1712,"NA")</f>
        <v>MIT-LCP</v>
      </c>
      <c r="C1712" s="17" t="s">
        <v>55</v>
      </c>
      <c r="D1712" s="36" t="d">
        <v>2020-09-28</v>
      </c>
      <c r="E1712" s="17" t="s">
        <v>38</v>
      </c>
      <c r="F1712" s="36" t="d">
        <v>2020-10-24</v>
      </c>
      <c r="G1712" s="30">
        <v>-3166</v>
      </c>
      <c r="H1712" s="32">
        <v>-0.16600000000000001</v>
      </c>
      <c r="I1712" s="28">
        <v>-0.15304000000000001</v>
      </c>
      <c r="J1712" s="28">
        <v>-0.18068999999999999</v>
      </c>
      <c r="K1712" s="29">
        <v>0.75</v>
      </c>
      <c r="L1712" s="30">
        <v>22</v>
      </c>
      <c r="M1712" s="29">
        <v>0.43242999999999998</v>
      </c>
      <c r="N1712" s="30">
        <v>51</v>
      </c>
      <c r="O1712" s="30">
        <v>100.12</v>
      </c>
      <c r="P1712" s="30">
        <v>4365.01</v>
      </c>
      <c r="Q1712" s="30">
        <v>95.27</v>
      </c>
      <c r="R1712" s="38">
        <v>0.22301000000000001</v>
      </c>
      <c r="S1712" s="32">
        <v>-8.7970000000000007E-2</v>
      </c>
      <c r="T1712" s="29">
        <v>1.3325499999999999</v>
      </c>
      <c r="U1712" s="29">
        <v>0.98560999999999999</v>
      </c>
      <c r="V1712" s="29">
        <v>0.50980000000000003</v>
      </c>
      <c r="W1712" s="29">
        <v>0.13725000000000001</v>
      </c>
      <c r="X1712" s="30">
        <v>158.04</v>
      </c>
      <c r="Y1712" s="29">
        <v>1.33487</v>
      </c>
      <c r="Z1712" s="29">
        <v>0.38411000000000001</v>
      </c>
      <c r="AA1712" s="29">
        <v>0.36899999999999999</v>
      </c>
      <c r="AB1712" s="30">
        <v>18</v>
      </c>
      <c r="AC1712" s="29">
        <v>0.52778000000000003</v>
      </c>
    </row>
    <row r="1713" spans="1:49" x14ac:dyDescent="0.2">
      <c r="A1713" s="17" t="str">
        <f t="shared" si="35"/>
        <v>MIT-ORC</v>
      </c>
      <c r="B1713" s="17" t="str">
        <f>IF(AND(OR(NOT(IsForecastDateRestricted),AND(D1713&gt;=StartDate,D1713&lt;=EndDate)),OR(NOT(IsTargetDateRestricted),AND(F1713&gt;=FirstTargetDate,F1713&lt;=EndTargetDate)),
OR(AND(Is1Week,E1713="1 wk ahead inc death"),AND(Is2Week,E1713="2 wk ahead inc death"),AND(Is3Week,E1713="3 wk ahead inc death"),AND(Is4Week,E1713="4 wk ahead inc death")),
OR(NOT(IsActiveModelsOnly),_xlfn.XLOOKUP(C1713,'Model Analyzer'!B$4:B$100,'Model Analyzer'!C$4:C$100))),EvalData!C1713,"NA")</f>
        <v>MIT-ORC</v>
      </c>
      <c r="C1713" s="17" t="s">
        <v>23</v>
      </c>
      <c r="D1713" s="36" t="d">
        <v>2020-09-28</v>
      </c>
      <c r="E1713" s="17" t="s">
        <v>38</v>
      </c>
      <c r="F1713" s="36" t="d">
        <v>2020-10-24</v>
      </c>
      <c r="G1713" s="30">
        <v>-6141</v>
      </c>
      <c r="H1713" s="32">
        <v>-0.35199999999999998</v>
      </c>
      <c r="I1713" s="28">
        <v>-0.29683999999999999</v>
      </c>
      <c r="J1713" s="28">
        <v>-0.42215000000000003</v>
      </c>
      <c r="K1713" s="29">
        <v>0</v>
      </c>
      <c r="L1713" s="30">
        <v>35</v>
      </c>
      <c r="M1713" s="29">
        <v>8.1079999999999999E-2</v>
      </c>
      <c r="N1713" s="30">
        <v>51</v>
      </c>
      <c r="O1713" s="30">
        <v>136.34</v>
      </c>
      <c r="P1713" s="30">
        <v>4254.8100000000004</v>
      </c>
      <c r="Q1713" s="30">
        <v>145.91999999999999</v>
      </c>
      <c r="R1713" s="38">
        <v>0.52466999999999997</v>
      </c>
      <c r="S1713" s="32">
        <v>-0.59711000000000003</v>
      </c>
      <c r="T1713" s="29">
        <v>6.5130699999999999</v>
      </c>
      <c r="U1713" s="29">
        <v>-6.3790500000000003</v>
      </c>
      <c r="V1713" s="29">
        <v>0.23529</v>
      </c>
      <c r="W1713" s="29">
        <v>0.47059000000000001</v>
      </c>
      <c r="X1713" s="30">
        <v>207.06</v>
      </c>
      <c r="Y1713" s="29">
        <v>0.53239999999999998</v>
      </c>
      <c r="Z1713" s="29">
        <v>0.80025999999999997</v>
      </c>
      <c r="AA1713" s="29">
        <v>0.08</v>
      </c>
      <c r="AB1713" s="30">
        <v>33</v>
      </c>
      <c r="AC1713" s="29">
        <v>0.11111</v>
      </c>
      <c r="AD1713" s="30">
        <v>51</v>
      </c>
      <c r="AE1713" s="29">
        <v>0.76471</v>
      </c>
      <c r="AF1713" s="33">
        <v>3.92</v>
      </c>
      <c r="AG1713" s="33">
        <v>7.7759999999999998</v>
      </c>
      <c r="AH1713" s="33">
        <v>23.277000000000001</v>
      </c>
      <c r="AI1713" s="33">
        <v>117.46899999999999</v>
      </c>
      <c r="AJ1713" s="33">
        <v>89</v>
      </c>
      <c r="AK1713" s="34">
        <v>170</v>
      </c>
      <c r="AL1713" s="29">
        <v>0.15686</v>
      </c>
      <c r="AM1713" s="29">
        <v>0.47059000000000001</v>
      </c>
      <c r="AN1713" s="50">
        <v>63991</v>
      </c>
      <c r="AO1713" s="30">
        <v>272</v>
      </c>
      <c r="AP1713" s="29">
        <v>0.16091</v>
      </c>
      <c r="AQ1713" s="29">
        <v>0.33593000000000001</v>
      </c>
      <c r="AR1713" s="29">
        <v>0.14399999999999999</v>
      </c>
      <c r="AS1713" s="54">
        <v>28</v>
      </c>
      <c r="AT1713" s="29">
        <v>0.15625</v>
      </c>
      <c r="AU1713" s="29">
        <v>0.36396000000000001</v>
      </c>
      <c r="AV1713" s="54">
        <v>26</v>
      </c>
      <c r="AW1713" s="29">
        <v>0.21875</v>
      </c>
    </row>
    <row r="1714" spans="1:49" x14ac:dyDescent="0.2">
      <c r="A1714" s="17" t="str">
        <f t="shared" si="35"/>
        <v>MOBS</v>
      </c>
      <c r="B1714" s="17" t="str">
        <f>IF(AND(OR(NOT(IsForecastDateRestricted),AND(D1714&gt;=StartDate,D1714&lt;=EndDate)),OR(NOT(IsTargetDateRestricted),AND(F1714&gt;=FirstTargetDate,F1714&lt;=EndTargetDate)),
OR(AND(Is1Week,E1714="1 wk ahead inc death"),AND(Is2Week,E1714="2 wk ahead inc death"),AND(Is3Week,E1714="3 wk ahead inc death"),AND(Is4Week,E1714="4 wk ahead inc death")),
OR(NOT(IsActiveModelsOnly),_xlfn.XLOOKUP(C1714,'Model Analyzer'!B$4:B$100,'Model Analyzer'!C$4:C$100))),EvalData!C1714,"NA")</f>
        <v>MOBS</v>
      </c>
      <c r="C1714" s="17" t="s">
        <v>24</v>
      </c>
      <c r="D1714" s="36" t="d">
        <v>2020-09-28</v>
      </c>
      <c r="E1714" s="17" t="s">
        <v>38</v>
      </c>
      <c r="F1714" s="36" t="d">
        <v>2020-10-24</v>
      </c>
      <c r="G1714" s="30">
        <v>4069</v>
      </c>
      <c r="H1714" s="32">
        <v>0.18</v>
      </c>
      <c r="I1714" s="28">
        <v>0.19667999999999999</v>
      </c>
      <c r="J1714" s="28">
        <v>0.19667999999999999</v>
      </c>
      <c r="K1714" s="29">
        <v>0.75</v>
      </c>
      <c r="L1714" s="30">
        <v>25</v>
      </c>
      <c r="M1714" s="29">
        <v>0.35135</v>
      </c>
      <c r="N1714" s="30">
        <v>50</v>
      </c>
      <c r="O1714" s="30">
        <v>15.18</v>
      </c>
      <c r="P1714" s="30">
        <v>6685.18</v>
      </c>
      <c r="Q1714" s="30">
        <v>183.76</v>
      </c>
      <c r="R1714" s="38">
        <v>0.33467000000000002</v>
      </c>
      <c r="S1714" s="32">
        <v>0.10705000000000001</v>
      </c>
      <c r="T1714" s="29">
        <v>0.65151000000000003</v>
      </c>
      <c r="U1714" s="29">
        <v>-9.6149999999999999E-2</v>
      </c>
      <c r="V1714" s="29">
        <v>0.24</v>
      </c>
      <c r="W1714" s="29">
        <v>0.18</v>
      </c>
      <c r="X1714" s="30">
        <v>353.84</v>
      </c>
      <c r="Y1714" s="29">
        <v>0.44113999999999998</v>
      </c>
      <c r="Z1714" s="29">
        <v>0.41864000000000001</v>
      </c>
      <c r="AA1714" s="29">
        <v>0.24</v>
      </c>
      <c r="AB1714" s="30">
        <v>24</v>
      </c>
      <c r="AC1714" s="29">
        <v>0.36110999999999999</v>
      </c>
      <c r="AD1714" s="30">
        <v>50</v>
      </c>
      <c r="AE1714" s="29">
        <v>0.96</v>
      </c>
      <c r="AF1714" s="33">
        <v>4.4039999999999999</v>
      </c>
      <c r="AG1714" s="33">
        <v>6.8730000000000002</v>
      </c>
      <c r="AH1714" s="33">
        <v>13.738</v>
      </c>
      <c r="AI1714" s="33">
        <v>262.56099999999998</v>
      </c>
      <c r="AJ1714" s="33">
        <v>136.4</v>
      </c>
      <c r="AK1714" s="34">
        <v>516</v>
      </c>
      <c r="AL1714" s="29">
        <v>0.22</v>
      </c>
      <c r="AM1714" s="29">
        <v>0.62</v>
      </c>
      <c r="AN1714" s="50">
        <v>56010</v>
      </c>
      <c r="AO1714" s="30">
        <v>181.4</v>
      </c>
      <c r="AP1714" s="29">
        <v>0.15434</v>
      </c>
      <c r="AQ1714" s="29">
        <v>0.32221</v>
      </c>
      <c r="AR1714" s="29">
        <v>0.124</v>
      </c>
      <c r="AS1714" s="54">
        <v>29</v>
      </c>
      <c r="AT1714" s="29">
        <v>0.125</v>
      </c>
      <c r="AU1714" s="29">
        <v>0.53</v>
      </c>
      <c r="AV1714" s="54">
        <v>21</v>
      </c>
      <c r="AW1714" s="29">
        <v>0.375</v>
      </c>
    </row>
    <row r="1715" spans="1:49" x14ac:dyDescent="0.2">
      <c r="A1715" s="17" t="str">
        <f t="shared" si="35"/>
        <v>NotreDame-Mobility</v>
      </c>
      <c r="B1715" s="17" t="str">
        <f>IF(AND(OR(NOT(IsForecastDateRestricted),AND(D1715&gt;=StartDate,D1715&lt;=EndDate)),OR(NOT(IsTargetDateRestricted),AND(F1715&gt;=FirstTargetDate,F1715&lt;=EndTargetDate)),
OR(AND(Is1Week,E1715="1 wk ahead inc death"),AND(Is2Week,E1715="2 wk ahead inc death"),AND(Is3Week,E1715="3 wk ahead inc death"),AND(Is4Week,E1715="4 wk ahead inc death")),
OR(NOT(IsActiveModelsOnly),_xlfn.XLOOKUP(C1715,'Model Analyzer'!B$4:B$100,'Model Analyzer'!C$4:C$100))),EvalData!C1715,"NA")</f>
        <v>NotreDame-Mobility</v>
      </c>
      <c r="C1715" s="17" t="s">
        <v>25</v>
      </c>
      <c r="D1715" s="36" t="d">
        <v>2020-09-28</v>
      </c>
      <c r="E1715" s="17" t="s">
        <v>38</v>
      </c>
      <c r="F1715" s="36" t="d">
        <v>2020-10-24</v>
      </c>
      <c r="G1715" s="30">
        <v>-4190</v>
      </c>
      <c r="H1715" s="32">
        <v>-0.22600000000000001</v>
      </c>
      <c r="I1715" s="28">
        <v>-0.20252999999999999</v>
      </c>
      <c r="J1715" s="28">
        <v>-0.25396999999999997</v>
      </c>
      <c r="K1715" s="29">
        <v>0.75</v>
      </c>
      <c r="L1715" s="30">
        <v>31</v>
      </c>
      <c r="M1715" s="29">
        <v>0.18919</v>
      </c>
      <c r="N1715" s="30">
        <v>51</v>
      </c>
      <c r="O1715" s="30">
        <v>34.22</v>
      </c>
      <c r="P1715" s="30">
        <v>4982.0600000000004</v>
      </c>
      <c r="Q1715" s="30">
        <v>148.9</v>
      </c>
      <c r="R1715" s="38">
        <v>0.34994999999999998</v>
      </c>
      <c r="S1715" s="32">
        <v>-0.4168</v>
      </c>
      <c r="T1715" s="29">
        <v>1.37341</v>
      </c>
      <c r="U1715" s="29">
        <v>-0.95840999999999998</v>
      </c>
      <c r="V1715" s="29">
        <v>0.33333000000000002</v>
      </c>
      <c r="W1715" s="29">
        <v>0.29411999999999999</v>
      </c>
      <c r="X1715" s="30">
        <v>242.03</v>
      </c>
      <c r="Y1715" s="29">
        <v>0.52993999999999997</v>
      </c>
      <c r="Z1715" s="29">
        <v>0.50936000000000003</v>
      </c>
      <c r="AA1715" s="29">
        <v>9.0999999999999998E-2</v>
      </c>
      <c r="AB1715" s="30">
        <v>31</v>
      </c>
      <c r="AC1715" s="29">
        <v>0.16667000000000001</v>
      </c>
      <c r="AD1715" s="30">
        <v>51</v>
      </c>
      <c r="AE1715" s="29">
        <v>0.37254999999999999</v>
      </c>
      <c r="AF1715" s="33">
        <v>1.3140000000000001</v>
      </c>
      <c r="AG1715" s="33">
        <v>1.5089999999999999</v>
      </c>
      <c r="AH1715" s="33">
        <v>1.833</v>
      </c>
      <c r="AI1715" s="33">
        <v>6.3239999999999998</v>
      </c>
      <c r="AJ1715" s="33">
        <v>2.4060000000000001</v>
      </c>
      <c r="AK1715" s="34">
        <v>24</v>
      </c>
      <c r="AL1715" s="29">
        <v>1.9609999999999999E-2</v>
      </c>
      <c r="AM1715" s="29">
        <v>9.8040000000000002E-2</v>
      </c>
      <c r="AN1715" s="50">
        <v>198701</v>
      </c>
      <c r="AO1715" s="30">
        <v>483</v>
      </c>
      <c r="AP1715" s="29">
        <v>0.63387000000000004</v>
      </c>
      <c r="AQ1715" s="29">
        <v>1</v>
      </c>
      <c r="AR1715" s="29">
        <v>0.26800000000000002</v>
      </c>
      <c r="AS1715" s="54">
        <v>19</v>
      </c>
      <c r="AT1715" s="29">
        <v>0.4375</v>
      </c>
      <c r="AU1715" s="29">
        <v>0.39216000000000001</v>
      </c>
      <c r="AV1715" s="54">
        <v>25</v>
      </c>
      <c r="AW1715" s="29">
        <v>0.25</v>
      </c>
    </row>
    <row r="1716" spans="1:49" x14ac:dyDescent="0.2">
      <c r="A1716" s="17" t="str">
        <f t="shared" si="35"/>
        <v>Oliver Wyman</v>
      </c>
      <c r="B1716" s="17" t="str">
        <f>IF(AND(OR(NOT(IsForecastDateRestricted),AND(D1716&gt;=StartDate,D1716&lt;=EndDate)),OR(NOT(IsTargetDateRestricted),AND(F1716&gt;=FirstTargetDate,F1716&lt;=EndTargetDate)),
OR(AND(Is1Week,E1716="1 wk ahead inc death"),AND(Is2Week,E1716="2 wk ahead inc death"),AND(Is3Week,E1716="3 wk ahead inc death"),AND(Is4Week,E1716="4 wk ahead inc death")),
OR(NOT(IsActiveModelsOnly),_xlfn.XLOOKUP(C1716,'Model Analyzer'!B$4:B$100,'Model Analyzer'!C$4:C$100))),EvalData!C1716,"NA")</f>
        <v>Oliver Wyman</v>
      </c>
      <c r="C1716" s="17" t="s">
        <v>26</v>
      </c>
      <c r="D1716" s="36" t="d">
        <v>2020-09-28</v>
      </c>
      <c r="E1716" s="17" t="s">
        <v>38</v>
      </c>
      <c r="F1716" s="36" t="d">
        <v>2020-10-24</v>
      </c>
      <c r="G1716" s="30">
        <v>2880</v>
      </c>
      <c r="H1716" s="32">
        <v>0.13</v>
      </c>
      <c r="I1716" s="28">
        <v>0.13921</v>
      </c>
      <c r="J1716" s="28">
        <v>0.13921</v>
      </c>
      <c r="K1716" s="29">
        <v>0.75</v>
      </c>
      <c r="L1716" s="30">
        <v>18</v>
      </c>
      <c r="M1716" s="29">
        <v>0.54054000000000002</v>
      </c>
      <c r="N1716" s="30">
        <v>51</v>
      </c>
      <c r="O1716" s="30">
        <v>12.57</v>
      </c>
      <c r="P1716" s="30">
        <v>3445.53</v>
      </c>
      <c r="Q1716" s="30">
        <v>132.78</v>
      </c>
      <c r="R1716" s="38">
        <v>0.25992999999999999</v>
      </c>
      <c r="S1716" s="32">
        <v>-2.0199999999999999E-2</v>
      </c>
      <c r="T1716" s="29">
        <v>0.53871999999999998</v>
      </c>
      <c r="U1716" s="29">
        <v>-0.15021000000000001</v>
      </c>
      <c r="V1716" s="29">
        <v>0.45097999999999999</v>
      </c>
      <c r="W1716" s="29">
        <v>0.15686</v>
      </c>
      <c r="X1716" s="30">
        <v>256.79000000000002</v>
      </c>
      <c r="Y1716" s="29">
        <v>0.33865000000000001</v>
      </c>
      <c r="Z1716" s="29">
        <v>0.33105000000000001</v>
      </c>
      <c r="AA1716" s="29">
        <v>0.46899999999999997</v>
      </c>
      <c r="AB1716" s="30">
        <v>11</v>
      </c>
      <c r="AC1716" s="29">
        <v>0.72221999999999997</v>
      </c>
      <c r="AD1716" s="30">
        <v>51</v>
      </c>
      <c r="AE1716" s="29">
        <v>0.90195999999999998</v>
      </c>
      <c r="AF1716" s="33">
        <v>2.0649999999999999</v>
      </c>
      <c r="AG1716" s="33">
        <v>2.6619999999999999</v>
      </c>
      <c r="AH1716" s="33">
        <v>4.2300000000000004</v>
      </c>
      <c r="AI1716" s="33">
        <v>22.303999999999998</v>
      </c>
      <c r="AJ1716" s="33">
        <v>8.4339999999999993</v>
      </c>
      <c r="AK1716" s="34">
        <v>62</v>
      </c>
      <c r="AL1716" s="29">
        <v>0.25490000000000002</v>
      </c>
      <c r="AM1716" s="29">
        <v>0.23529</v>
      </c>
      <c r="AN1716" s="50">
        <v>57984</v>
      </c>
      <c r="AO1716" s="30">
        <v>122</v>
      </c>
      <c r="AP1716" s="29">
        <v>0.38329000000000002</v>
      </c>
      <c r="AQ1716" s="29">
        <v>0.80018</v>
      </c>
      <c r="AR1716" s="29">
        <v>0.433</v>
      </c>
      <c r="AS1716" s="54">
        <v>7</v>
      </c>
      <c r="AT1716" s="29">
        <v>0.8125</v>
      </c>
      <c r="AU1716" s="29">
        <v>0.90951000000000004</v>
      </c>
      <c r="AV1716" s="54">
        <v>3</v>
      </c>
      <c r="AW1716" s="29">
        <v>0.9375</v>
      </c>
    </row>
    <row r="1717" spans="1:49" x14ac:dyDescent="0.2">
      <c r="A1717" s="17" t="str">
        <f t="shared" si="35"/>
        <v>PSI</v>
      </c>
      <c r="B1717" s="17" t="str">
        <f>IF(AND(OR(NOT(IsForecastDateRestricted),AND(D1717&gt;=StartDate,D1717&lt;=EndDate)),OR(NOT(IsTargetDateRestricted),AND(F1717&gt;=FirstTargetDate,F1717&lt;=EndTargetDate)),
OR(AND(Is1Week,E1717="1 wk ahead inc death"),AND(Is2Week,E1717="2 wk ahead inc death"),AND(Is3Week,E1717="3 wk ahead inc death"),AND(Is4Week,E1717="4 wk ahead inc death")),
OR(NOT(IsActiveModelsOnly),_xlfn.XLOOKUP(C1717,'Model Analyzer'!B$4:B$100,'Model Analyzer'!C$4:C$100))),EvalData!C1717,"NA")</f>
        <v>PSI</v>
      </c>
      <c r="C1717" s="17" t="s">
        <v>27</v>
      </c>
      <c r="D1717" s="36" t="d">
        <v>2020-09-28</v>
      </c>
      <c r="E1717" s="17" t="s">
        <v>38</v>
      </c>
      <c r="F1717" s="36" t="d">
        <v>2020-10-24</v>
      </c>
      <c r="G1717" s="30">
        <v>-3546</v>
      </c>
      <c r="H1717" s="32">
        <v>-0.188</v>
      </c>
      <c r="I1717" s="28">
        <v>-0.1714</v>
      </c>
      <c r="J1717" s="28">
        <v>-0.20685999999999999</v>
      </c>
      <c r="K1717" s="29">
        <v>0.75</v>
      </c>
      <c r="L1717" s="30">
        <v>27</v>
      </c>
      <c r="M1717" s="29">
        <v>0.29730000000000001</v>
      </c>
      <c r="N1717" s="30">
        <v>51</v>
      </c>
      <c r="O1717" s="30">
        <v>56.84</v>
      </c>
      <c r="P1717" s="30">
        <v>3310.29</v>
      </c>
      <c r="Q1717" s="30">
        <v>132.97999999999999</v>
      </c>
      <c r="R1717" s="38">
        <v>0.37931999999999999</v>
      </c>
      <c r="S1717" s="32">
        <v>-0.28767999999999999</v>
      </c>
      <c r="T1717" s="29">
        <v>2.5747300000000002</v>
      </c>
      <c r="U1717" s="29">
        <v>-2.3871600000000002</v>
      </c>
      <c r="V1717" s="29">
        <v>0.27450999999999998</v>
      </c>
      <c r="W1717" s="29">
        <v>0.23529</v>
      </c>
      <c r="X1717" s="30">
        <v>202.45</v>
      </c>
      <c r="Y1717" s="29">
        <v>0.39502999999999999</v>
      </c>
      <c r="Z1717" s="29">
        <v>0.53298999999999996</v>
      </c>
      <c r="AA1717" s="29">
        <v>0.121</v>
      </c>
      <c r="AB1717" s="30">
        <v>28</v>
      </c>
      <c r="AC1717" s="29">
        <v>0.25</v>
      </c>
      <c r="AD1717" s="30">
        <v>51</v>
      </c>
      <c r="AE1717" s="29">
        <v>0.39216000000000001</v>
      </c>
      <c r="AF1717" s="33">
        <v>1.33</v>
      </c>
      <c r="AG1717" s="33">
        <v>1.4710000000000001</v>
      </c>
      <c r="AH1717" s="33">
        <v>1.8480000000000001</v>
      </c>
      <c r="AI1717" s="33">
        <v>8.8409999999999993</v>
      </c>
      <c r="AJ1717" s="33">
        <v>3.968</v>
      </c>
      <c r="AK1717" s="34">
        <v>22</v>
      </c>
      <c r="AL1717" s="29">
        <v>3.9219999999999998E-2</v>
      </c>
      <c r="AM1717" s="29">
        <v>7.843E-2</v>
      </c>
      <c r="AN1717" s="50">
        <v>163973</v>
      </c>
      <c r="AO1717" s="30">
        <v>447.1</v>
      </c>
      <c r="AP1717" s="29">
        <v>0.58035000000000003</v>
      </c>
      <c r="AQ1717" s="29">
        <v>1</v>
      </c>
      <c r="AR1717" s="29">
        <v>0.28899999999999998</v>
      </c>
      <c r="AS1717" s="54">
        <v>15</v>
      </c>
      <c r="AT1717" s="29">
        <v>0.5625</v>
      </c>
      <c r="AU1717" s="29">
        <v>0.4128</v>
      </c>
      <c r="AV1717" s="54">
        <v>22</v>
      </c>
      <c r="AW1717" s="29">
        <v>0.34375</v>
      </c>
    </row>
    <row r="1718" spans="1:49" x14ac:dyDescent="0.2">
      <c r="A1718" s="17" t="str">
        <f t="shared" si="35"/>
        <v>QJHong</v>
      </c>
      <c r="B1718" s="17" t="str">
        <f>IF(AND(OR(NOT(IsForecastDateRestricted),AND(D1718&gt;=StartDate,D1718&lt;=EndDate)),OR(NOT(IsTargetDateRestricted),AND(F1718&gt;=FirstTargetDate,F1718&lt;=EndTargetDate)),
OR(AND(Is1Week,E1718="1 wk ahead inc death"),AND(Is2Week,E1718="2 wk ahead inc death"),AND(Is3Week,E1718="3 wk ahead inc death"),AND(Is4Week,E1718="4 wk ahead inc death")),
OR(NOT(IsActiveModelsOnly),_xlfn.XLOOKUP(C1718,'Model Analyzer'!B$4:B$100,'Model Analyzer'!C$4:C$100))),EvalData!C1718,"NA")</f>
        <v>QJHong</v>
      </c>
      <c r="C1718" s="17" t="s">
        <v>28</v>
      </c>
      <c r="D1718" s="36" t="d">
        <v>2020-09-28</v>
      </c>
      <c r="E1718" s="17" t="s">
        <v>38</v>
      </c>
      <c r="F1718" s="36" t="d">
        <v>2020-10-24</v>
      </c>
      <c r="G1718" s="30">
        <v>63</v>
      </c>
      <c r="H1718" s="32">
        <v>3.0000000000000001E-3</v>
      </c>
      <c r="I1718" s="28">
        <v>3.0500000000000002E-3</v>
      </c>
      <c r="J1718" s="28">
        <v>3.0500000000000002E-3</v>
      </c>
      <c r="K1718" s="29">
        <v>1</v>
      </c>
      <c r="L1718" s="30">
        <v>1</v>
      </c>
      <c r="M1718" s="29">
        <v>1</v>
      </c>
      <c r="O1718" s="30"/>
      <c r="P1718" s="30"/>
      <c r="Q1718" s="30"/>
      <c r="R1718" s="38"/>
    </row>
    <row r="1719" spans="1:49" x14ac:dyDescent="0.2">
      <c r="A1719" s="17" t="str">
        <f t="shared" si="35"/>
        <v>RPI-UW</v>
      </c>
      <c r="B1719" s="17" t="str">
        <f>IF(AND(OR(NOT(IsForecastDateRestricted),AND(D1719&gt;=StartDate,D1719&lt;=EndDate)),OR(NOT(IsTargetDateRestricted),AND(F1719&gt;=FirstTargetDate,F1719&lt;=EndTargetDate)),
OR(AND(Is1Week,E1719="1 wk ahead inc death"),AND(Is2Week,E1719="2 wk ahead inc death"),AND(Is3Week,E1719="3 wk ahead inc death"),AND(Is4Week,E1719="4 wk ahead inc death")),
OR(NOT(IsActiveModelsOnly),_xlfn.XLOOKUP(C1719,'Model Analyzer'!B$4:B$100,'Model Analyzer'!C$4:C$100))),EvalData!C1719,"NA")</f>
        <v>RPI-UW</v>
      </c>
      <c r="C1719" s="17" t="s">
        <v>49</v>
      </c>
      <c r="D1719" s="36" t="d">
        <v>2020-09-28</v>
      </c>
      <c r="E1719" s="17" t="s">
        <v>38</v>
      </c>
      <c r="F1719" s="36" t="d">
        <v>2020-10-24</v>
      </c>
      <c r="G1719" s="30">
        <v>438</v>
      </c>
      <c r="H1719" s="32">
        <v>2.1000000000000001E-2</v>
      </c>
      <c r="I1719" s="28">
        <v>2.1170000000000001E-2</v>
      </c>
      <c r="J1719" s="28">
        <v>2.1170000000000001E-2</v>
      </c>
      <c r="K1719" s="29">
        <v>1</v>
      </c>
      <c r="L1719" s="30">
        <v>5</v>
      </c>
      <c r="M1719" s="29">
        <v>0.89188999999999996</v>
      </c>
      <c r="N1719" s="30">
        <v>30</v>
      </c>
      <c r="O1719" s="30">
        <v>12.92</v>
      </c>
      <c r="P1719" s="30">
        <v>4612.8500000000004</v>
      </c>
      <c r="Q1719" s="30">
        <v>260.07</v>
      </c>
      <c r="R1719" s="38">
        <v>0.38338</v>
      </c>
      <c r="S1719" s="32">
        <v>-0.18013000000000001</v>
      </c>
      <c r="T1719" s="29">
        <v>0.85421999999999998</v>
      </c>
      <c r="U1719" s="29">
        <v>-0.43376999999999999</v>
      </c>
      <c r="V1719" s="29">
        <v>0.23333000000000001</v>
      </c>
      <c r="W1719" s="29">
        <v>0.2</v>
      </c>
      <c r="X1719" s="30">
        <v>386.43</v>
      </c>
      <c r="Y1719" s="29">
        <v>0.45522000000000001</v>
      </c>
      <c r="Z1719" s="29">
        <v>0.48992000000000002</v>
      </c>
      <c r="AA1719" s="29">
        <v>8.8999999999999996E-2</v>
      </c>
      <c r="AB1719" s="30">
        <v>32</v>
      </c>
      <c r="AC1719" s="29">
        <v>0.13889000000000001</v>
      </c>
      <c r="AD1719" s="30">
        <v>30</v>
      </c>
      <c r="AE1719" s="29">
        <v>0.63332999999999995</v>
      </c>
      <c r="AF1719" s="33">
        <v>2.827</v>
      </c>
      <c r="AG1719" s="33">
        <v>3.4569999999999999</v>
      </c>
      <c r="AH1719" s="33">
        <v>4.3639999999999999</v>
      </c>
      <c r="AI1719" s="33">
        <v>205.71299999999999</v>
      </c>
      <c r="AJ1719" s="33">
        <v>14.496</v>
      </c>
      <c r="AK1719" s="34">
        <v>237.2</v>
      </c>
      <c r="AL1719" s="29">
        <v>6.6669999999999993E-2</v>
      </c>
      <c r="AM1719" s="29">
        <v>0.2</v>
      </c>
      <c r="AN1719" s="50">
        <v>88504</v>
      </c>
      <c r="AO1719" s="30">
        <v>159.30000000000001</v>
      </c>
      <c r="AP1719" s="29">
        <v>0.3196</v>
      </c>
      <c r="AQ1719" s="29">
        <v>0.66722000000000004</v>
      </c>
      <c r="AR1719" s="29">
        <v>0.22700000000000001</v>
      </c>
      <c r="AS1719" s="54">
        <v>22</v>
      </c>
      <c r="AT1719" s="29">
        <v>0.34375</v>
      </c>
      <c r="AU1719" s="29">
        <v>0.32701000000000002</v>
      </c>
      <c r="AV1719" s="54">
        <v>29</v>
      </c>
      <c r="AW1719" s="29">
        <v>0.125</v>
      </c>
    </row>
    <row r="1720" spans="1:49" x14ac:dyDescent="0.2">
      <c r="A1720" s="17" t="str">
        <f t="shared" si="35"/>
        <v>TTU</v>
      </c>
      <c r="B1720" s="17" t="str">
        <f>IF(AND(OR(NOT(IsForecastDateRestricted),AND(D1720&gt;=StartDate,D1720&lt;=EndDate)),OR(NOT(IsTargetDateRestricted),AND(F1720&gt;=FirstTargetDate,F1720&lt;=EndTargetDate)),
OR(AND(Is1Week,E1720="1 wk ahead inc death"),AND(Is2Week,E1720="2 wk ahead inc death"),AND(Is3Week,E1720="3 wk ahead inc death"),AND(Is4Week,E1720="4 wk ahead inc death")),
OR(NOT(IsActiveModelsOnly),_xlfn.XLOOKUP(C1720,'Model Analyzer'!B$4:B$100,'Model Analyzer'!C$4:C$100))),EvalData!C1720,"NA")</f>
        <v>TTU</v>
      </c>
      <c r="C1720" s="17" t="s">
        <v>56</v>
      </c>
      <c r="D1720" s="36" t="d">
        <v>2020-09-28</v>
      </c>
      <c r="E1720" s="17" t="s">
        <v>38</v>
      </c>
      <c r="F1720" s="36" t="d">
        <v>2020-10-24</v>
      </c>
      <c r="G1720" s="30">
        <v>19457</v>
      </c>
      <c r="H1720" s="32">
        <v>0.66300000000000003</v>
      </c>
      <c r="I1720" s="28">
        <v>0.9405</v>
      </c>
      <c r="J1720" s="28">
        <v>0.9405</v>
      </c>
      <c r="K1720" s="29">
        <v>0</v>
      </c>
      <c r="L1720" s="30">
        <v>38</v>
      </c>
      <c r="M1720" s="29">
        <v>0</v>
      </c>
      <c r="N1720" s="30">
        <v>51</v>
      </c>
      <c r="O1720" s="30">
        <v>34.130000000000003</v>
      </c>
      <c r="P1720" s="30">
        <v>50789.919999999998</v>
      </c>
      <c r="Q1720" s="30">
        <v>438.43</v>
      </c>
      <c r="R1720" s="38">
        <v>0.50119999999999998</v>
      </c>
      <c r="S1720" s="32">
        <v>0.34726000000000001</v>
      </c>
      <c r="T1720" s="29">
        <v>1.28044</v>
      </c>
      <c r="U1720" s="29">
        <v>0.26994000000000001</v>
      </c>
      <c r="V1720" s="29">
        <v>0.17646999999999999</v>
      </c>
      <c r="W1720" s="29">
        <v>0.37254999999999999</v>
      </c>
      <c r="X1720" s="30">
        <v>1153.77</v>
      </c>
      <c r="Y1720" s="29">
        <v>0.88887000000000005</v>
      </c>
      <c r="Z1720" s="29">
        <v>0.57735999999999998</v>
      </c>
      <c r="AA1720" s="29">
        <v>0.02</v>
      </c>
      <c r="AB1720" s="30">
        <v>36</v>
      </c>
      <c r="AC1720" s="29">
        <v>2.7779999999999999E-2</v>
      </c>
    </row>
    <row r="1721" spans="1:49" x14ac:dyDescent="0.2">
      <c r="A1721" s="17" t="str">
        <f t="shared" si="35"/>
        <v>UA</v>
      </c>
      <c r="B1721" s="17" t="str">
        <f>IF(AND(OR(NOT(IsForecastDateRestricted),AND(D1721&gt;=StartDate,D1721&lt;=EndDate)),OR(NOT(IsTargetDateRestricted),AND(F1721&gt;=FirstTargetDate,F1721&lt;=EndTargetDate)),
OR(AND(Is1Week,E1721="1 wk ahead inc death"),AND(Is2Week,E1721="2 wk ahead inc death"),AND(Is3Week,E1721="3 wk ahead inc death"),AND(Is4Week,E1721="4 wk ahead inc death")),
OR(NOT(IsActiveModelsOnly),_xlfn.XLOOKUP(C1721,'Model Analyzer'!B$4:B$100,'Model Analyzer'!C$4:C$100))),EvalData!C1721,"NA")</f>
        <v>UA</v>
      </c>
      <c r="C1721" s="17" t="s">
        <v>29</v>
      </c>
      <c r="D1721" s="36" t="d">
        <v>2020-09-28</v>
      </c>
      <c r="E1721" s="17" t="s">
        <v>38</v>
      </c>
      <c r="F1721" s="36" t="d">
        <v>2020-10-24</v>
      </c>
      <c r="G1721" s="26">
        <v>2087</v>
      </c>
      <c r="H1721" s="27">
        <v>9.6000000000000002E-2</v>
      </c>
      <c r="I1721" s="28">
        <v>0.10088</v>
      </c>
      <c r="J1721" s="28">
        <v>0.10088</v>
      </c>
      <c r="K1721" s="29">
        <v>0.9</v>
      </c>
      <c r="L1721" s="30">
        <v>14</v>
      </c>
      <c r="M1721" s="29">
        <v>0.64864999999999995</v>
      </c>
      <c r="N1721" s="30">
        <v>51</v>
      </c>
      <c r="O1721" s="26">
        <v>12.43</v>
      </c>
      <c r="P1721" s="26">
        <v>3878.18</v>
      </c>
      <c r="Q1721" s="26">
        <v>136.18</v>
      </c>
      <c r="R1721" s="31">
        <v>0.26088</v>
      </c>
      <c r="S1721" s="32">
        <v>0</v>
      </c>
      <c r="T1721" s="29">
        <v>0.54037999999999997</v>
      </c>
      <c r="U1721" s="29">
        <v>-5.4210000000000001E-2</v>
      </c>
      <c r="V1721" s="29">
        <v>0.41176000000000001</v>
      </c>
      <c r="W1721" s="29">
        <v>0.15686</v>
      </c>
      <c r="X1721" s="30">
        <v>272.07</v>
      </c>
      <c r="Y1721" s="29">
        <v>0.38389000000000001</v>
      </c>
      <c r="Z1721" s="29">
        <v>0.35993000000000003</v>
      </c>
      <c r="AA1721" s="29">
        <v>0.46</v>
      </c>
      <c r="AB1721" s="30">
        <v>12</v>
      </c>
      <c r="AC1721" s="29">
        <v>0.69443999999999995</v>
      </c>
      <c r="AD1721" s="30">
        <v>51</v>
      </c>
      <c r="AE1721" s="29">
        <v>0.84314</v>
      </c>
      <c r="AF1721" s="33">
        <v>2.9969999999999999</v>
      </c>
      <c r="AG1721" s="33">
        <v>3.1749999999999998</v>
      </c>
      <c r="AH1721" s="33">
        <v>3.6269999999999998</v>
      </c>
      <c r="AI1721" s="33">
        <v>5.5220000000000002</v>
      </c>
      <c r="AJ1721" s="33">
        <v>5.08</v>
      </c>
      <c r="AK1721" s="34">
        <v>7.2220000000000004</v>
      </c>
      <c r="AL1721" s="29">
        <v>0.19608</v>
      </c>
      <c r="AM1721" s="29">
        <v>3.9219999999999998E-2</v>
      </c>
      <c r="AN1721" s="50">
        <v>51145</v>
      </c>
      <c r="AO1721" s="30">
        <v>172.1</v>
      </c>
      <c r="AP1721" s="29">
        <v>0.39866000000000001</v>
      </c>
      <c r="AQ1721" s="29">
        <v>0.83228000000000002</v>
      </c>
      <c r="AR1721" s="29">
        <v>0.64</v>
      </c>
      <c r="AS1721" s="54">
        <v>3</v>
      </c>
      <c r="AT1721" s="29">
        <v>0.9375</v>
      </c>
      <c r="AU1721" s="29">
        <v>0.85938000000000003</v>
      </c>
      <c r="AV1721" s="54">
        <v>7</v>
      </c>
      <c r="AW1721" s="29">
        <v>0.8125</v>
      </c>
    </row>
    <row r="1722" spans="1:49" x14ac:dyDescent="0.2">
      <c r="A1722" s="17" t="str">
        <f t="shared" si="35"/>
        <v>UCLA</v>
      </c>
      <c r="B1722" s="17" t="str">
        <f>IF(AND(OR(NOT(IsForecastDateRestricted),AND(D1722&gt;=StartDate,D1722&lt;=EndDate)),OR(NOT(IsTargetDateRestricted),AND(F1722&gt;=FirstTargetDate,F1722&lt;=EndTargetDate)),
OR(AND(Is1Week,E1722="1 wk ahead inc death"),AND(Is2Week,E1722="2 wk ahead inc death"),AND(Is3Week,E1722="3 wk ahead inc death"),AND(Is4Week,E1722="4 wk ahead inc death")),
OR(NOT(IsActiveModelsOnly),_xlfn.XLOOKUP(C1722,'Model Analyzer'!B$4:B$100,'Model Analyzer'!C$4:C$100))),EvalData!C1722,"NA")</f>
        <v>UCLA</v>
      </c>
      <c r="C1722" s="17" t="s">
        <v>30</v>
      </c>
      <c r="D1722" s="36" t="d">
        <v>2020-09-28</v>
      </c>
      <c r="E1722" s="17" t="s">
        <v>38</v>
      </c>
      <c r="F1722" s="36" t="d">
        <v>2020-10-24</v>
      </c>
      <c r="G1722" s="30">
        <v>-3493</v>
      </c>
      <c r="H1722" s="32">
        <v>-0.185</v>
      </c>
      <c r="I1722" s="28">
        <v>-0.16883999999999999</v>
      </c>
      <c r="J1722" s="28">
        <v>-0.20313999999999999</v>
      </c>
      <c r="K1722" s="29">
        <v>0.75</v>
      </c>
      <c r="L1722" s="30">
        <v>26</v>
      </c>
      <c r="M1722" s="29">
        <v>0.32432</v>
      </c>
      <c r="N1722" s="30">
        <v>51</v>
      </c>
      <c r="O1722" s="30">
        <v>20.27</v>
      </c>
      <c r="P1722" s="30">
        <v>2537.06</v>
      </c>
      <c r="Q1722" s="30">
        <v>106.39</v>
      </c>
      <c r="R1722" s="38">
        <v>0.32242999999999999</v>
      </c>
      <c r="S1722" s="32">
        <v>-0.35364000000000001</v>
      </c>
      <c r="T1722" s="29">
        <v>0.77856999999999998</v>
      </c>
      <c r="U1722" s="29">
        <v>-0.65232000000000001</v>
      </c>
      <c r="V1722" s="29">
        <v>0.35293999999999998</v>
      </c>
      <c r="W1722" s="29">
        <v>0.29411999999999999</v>
      </c>
      <c r="X1722" s="30">
        <v>150.65</v>
      </c>
      <c r="Y1722" s="29">
        <v>0.35826999999999998</v>
      </c>
      <c r="Z1722" s="29">
        <v>0.45115</v>
      </c>
      <c r="AA1722" s="29">
        <v>0.25900000000000001</v>
      </c>
      <c r="AB1722" s="30">
        <v>23</v>
      </c>
      <c r="AC1722" s="29">
        <v>0.38889000000000001</v>
      </c>
      <c r="AD1722" s="30">
        <v>51</v>
      </c>
      <c r="AE1722" s="29">
        <v>0.21568999999999999</v>
      </c>
      <c r="AF1722" s="33">
        <v>1.1339999999999999</v>
      </c>
      <c r="AG1722" s="33">
        <v>1.1890000000000001</v>
      </c>
      <c r="AH1722" s="33">
        <v>1.2669999999999999</v>
      </c>
      <c r="AI1722" s="33">
        <v>3.4809999999999999</v>
      </c>
      <c r="AJ1722" s="33">
        <v>1.4590000000000001</v>
      </c>
      <c r="AK1722" s="34">
        <v>2.1669999999999998</v>
      </c>
      <c r="AL1722" s="29">
        <v>0</v>
      </c>
      <c r="AM1722" s="29">
        <v>1.9609999999999999E-2</v>
      </c>
      <c r="AN1722" s="50">
        <v>158462</v>
      </c>
      <c r="AO1722" s="30">
        <v>561.5</v>
      </c>
      <c r="AP1722" s="29">
        <v>0.79391999999999996</v>
      </c>
      <c r="AQ1722" s="29">
        <v>1</v>
      </c>
      <c r="AR1722" s="29">
        <v>0.20599999999999999</v>
      </c>
      <c r="AS1722" s="54">
        <v>24</v>
      </c>
      <c r="AT1722" s="29">
        <v>0.28125</v>
      </c>
      <c r="AU1722" s="29">
        <v>0.22703999999999999</v>
      </c>
      <c r="AV1722" s="54">
        <v>30</v>
      </c>
      <c r="AW1722" s="29">
        <v>9.375E-2</v>
      </c>
    </row>
    <row r="1723" spans="1:49" x14ac:dyDescent="0.2">
      <c r="A1723" s="17" t="str">
        <f t="shared" si="35"/>
        <v>UCM</v>
      </c>
      <c r="B1723" s="17" t="str">
        <f>IF(AND(OR(NOT(IsForecastDateRestricted),AND(D1723&gt;=StartDate,D1723&lt;=EndDate)),OR(NOT(IsTargetDateRestricted),AND(F1723&gt;=FirstTargetDate,F1723&lt;=EndTargetDate)),
OR(AND(Is1Week,E1723="1 wk ahead inc death"),AND(Is2Week,E1723="2 wk ahead inc death"),AND(Is3Week,E1723="3 wk ahead inc death"),AND(Is4Week,E1723="4 wk ahead inc death")),
OR(NOT(IsActiveModelsOnly),_xlfn.XLOOKUP(C1723,'Model Analyzer'!B$4:B$100,'Model Analyzer'!C$4:C$100))),EvalData!C1723,"NA")</f>
        <v>UCM</v>
      </c>
      <c r="C1723" s="17" t="s">
        <v>48</v>
      </c>
      <c r="D1723" s="36" t="d">
        <v>2020-09-28</v>
      </c>
      <c r="E1723" s="17" t="s">
        <v>38</v>
      </c>
      <c r="F1723" s="36" t="d">
        <v>2020-10-24</v>
      </c>
      <c r="G1723" s="30">
        <v>-5419</v>
      </c>
      <c r="H1723" s="32">
        <v>-0.30399999999999999</v>
      </c>
      <c r="I1723" s="28">
        <v>-0.26194000000000001</v>
      </c>
      <c r="J1723" s="28">
        <v>-0.35489999999999999</v>
      </c>
      <c r="K1723" s="29">
        <v>0</v>
      </c>
      <c r="L1723" s="30">
        <v>33</v>
      </c>
      <c r="M1723" s="29">
        <v>0.13514000000000001</v>
      </c>
      <c r="O1723" s="30"/>
      <c r="P1723" s="30"/>
      <c r="Q1723" s="30"/>
      <c r="R1723" s="38"/>
    </row>
    <row r="1724" spans="1:49" x14ac:dyDescent="0.2">
      <c r="A1724" s="17" t="str">
        <f t="shared" si="35"/>
        <v>UCSD-NEU</v>
      </c>
      <c r="B1724" s="17" t="str">
        <f>IF(AND(OR(NOT(IsForecastDateRestricted),AND(D1724&gt;=StartDate,D1724&lt;=EndDate)),OR(NOT(IsTargetDateRestricted),AND(F1724&gt;=FirstTargetDate,F1724&lt;=EndTargetDate)),
OR(AND(Is1Week,E1724="1 wk ahead inc death"),AND(Is2Week,E1724="2 wk ahead inc death"),AND(Is3Week,E1724="3 wk ahead inc death"),AND(Is4Week,E1724="4 wk ahead inc death")),
OR(NOT(IsActiveModelsOnly),_xlfn.XLOOKUP(C1724,'Model Analyzer'!B$4:B$100,'Model Analyzer'!C$4:C$100))),EvalData!C1724,"NA")</f>
        <v>UCSD-NEU</v>
      </c>
      <c r="C1724" s="17" t="s">
        <v>54</v>
      </c>
      <c r="D1724" s="36" t="d">
        <v>2020-09-28</v>
      </c>
      <c r="E1724" s="17" t="s">
        <v>38</v>
      </c>
      <c r="F1724" s="36" t="d">
        <v>2020-10-24</v>
      </c>
      <c r="G1724" s="30">
        <v>5587</v>
      </c>
      <c r="H1724" s="32">
        <v>0.23899999999999999</v>
      </c>
      <c r="I1724" s="28">
        <v>0.27006000000000002</v>
      </c>
      <c r="J1724" s="28">
        <v>0.27006000000000002</v>
      </c>
      <c r="K1724" s="29">
        <v>0.75</v>
      </c>
      <c r="L1724" s="30">
        <v>32</v>
      </c>
      <c r="M1724" s="29">
        <v>0.16216</v>
      </c>
      <c r="N1724" s="30">
        <v>50</v>
      </c>
      <c r="O1724" s="30">
        <v>28.7</v>
      </c>
      <c r="P1724" s="30">
        <v>8951.06</v>
      </c>
      <c r="Q1724" s="30">
        <v>200.56</v>
      </c>
      <c r="R1724" s="38">
        <v>0.36603000000000002</v>
      </c>
      <c r="S1724" s="32">
        <v>0.18382999999999999</v>
      </c>
      <c r="T1724" s="29">
        <v>1.3775299999999999</v>
      </c>
      <c r="U1724" s="29">
        <v>0.88141999999999998</v>
      </c>
      <c r="V1724" s="29">
        <v>0.26</v>
      </c>
      <c r="W1724" s="29">
        <v>0.2</v>
      </c>
      <c r="X1724" s="30">
        <v>398.4</v>
      </c>
      <c r="Y1724" s="29">
        <v>1.27494</v>
      </c>
      <c r="Z1724" s="29">
        <v>0.47344999999999998</v>
      </c>
      <c r="AA1724" s="29">
        <v>9.8000000000000004E-2</v>
      </c>
      <c r="AB1724" s="30">
        <v>30</v>
      </c>
      <c r="AC1724" s="29">
        <v>0.19444</v>
      </c>
      <c r="AD1724" s="30">
        <v>50</v>
      </c>
      <c r="AE1724" s="29">
        <v>0.86</v>
      </c>
      <c r="AF1724" s="33">
        <v>1.845</v>
      </c>
      <c r="AG1724" s="33">
        <v>2.9740000000000002</v>
      </c>
      <c r="AH1724" s="33">
        <v>511</v>
      </c>
      <c r="AI1724" s="33">
        <v>376.774</v>
      </c>
      <c r="AJ1724" s="33">
        <v>684</v>
      </c>
      <c r="AK1724" s="34">
        <v>858.8</v>
      </c>
      <c r="AL1724" s="29">
        <v>0.04</v>
      </c>
      <c r="AM1724" s="29">
        <v>0.57999999999999996</v>
      </c>
      <c r="AN1724" s="50">
        <v>155088</v>
      </c>
      <c r="AO1724" s="30">
        <v>821.4</v>
      </c>
      <c r="AP1724" s="29">
        <v>0.23549999999999999</v>
      </c>
      <c r="AQ1724" s="29">
        <v>0.49164000000000002</v>
      </c>
      <c r="AR1724" s="29">
        <v>0.248</v>
      </c>
      <c r="AS1724" s="54">
        <v>21</v>
      </c>
      <c r="AT1724" s="29">
        <v>0.375</v>
      </c>
      <c r="AU1724" s="29">
        <v>0.63414999999999999</v>
      </c>
      <c r="AV1724" s="54">
        <v>17</v>
      </c>
      <c r="AW1724" s="29">
        <v>0.5</v>
      </c>
    </row>
    <row r="1725" spans="1:49" x14ac:dyDescent="0.2">
      <c r="A1725" s="17" t="str">
        <f t="shared" si="35"/>
        <v>UGA-CEID</v>
      </c>
      <c r="B1725" s="17" t="str">
        <f>IF(AND(OR(NOT(IsForecastDateRestricted),AND(D1725&gt;=StartDate,D1725&lt;=EndDate)),OR(NOT(IsTargetDateRestricted),AND(F1725&gt;=FirstTargetDate,F1725&lt;=EndTargetDate)),
OR(AND(Is1Week,E1725="1 wk ahead inc death"),AND(Is2Week,E1725="2 wk ahead inc death"),AND(Is3Week,E1725="3 wk ahead inc death"),AND(Is4Week,E1725="4 wk ahead inc death")),
OR(NOT(IsActiveModelsOnly),_xlfn.XLOOKUP(C1725,'Model Analyzer'!B$4:B$100,'Model Analyzer'!C$4:C$100))),EvalData!C1725,"NA")</f>
        <v>UGA-CEID</v>
      </c>
      <c r="C1725" s="17" t="s">
        <v>50</v>
      </c>
      <c r="D1725" s="36" t="d">
        <v>2020-09-28</v>
      </c>
      <c r="E1725" s="17" t="s">
        <v>38</v>
      </c>
      <c r="F1725" s="36" t="d">
        <v>2020-10-24</v>
      </c>
      <c r="G1725" s="30">
        <v>309</v>
      </c>
      <c r="H1725" s="32">
        <v>1.4999999999999999E-2</v>
      </c>
      <c r="I1725" s="28">
        <v>1.494E-2</v>
      </c>
      <c r="J1725" s="28">
        <v>1.494E-2</v>
      </c>
      <c r="K1725" s="29">
        <v>1</v>
      </c>
      <c r="L1725" s="30">
        <v>3</v>
      </c>
      <c r="M1725" s="29">
        <v>0.94594999999999996</v>
      </c>
      <c r="N1725" s="30">
        <v>51</v>
      </c>
      <c r="O1725" s="30">
        <v>23.61</v>
      </c>
      <c r="P1725" s="30">
        <v>2476.34</v>
      </c>
      <c r="Q1725" s="30">
        <v>115.88</v>
      </c>
      <c r="R1725" s="38">
        <v>0.25657999999999997</v>
      </c>
      <c r="S1725" s="32">
        <v>-0.10155</v>
      </c>
      <c r="T1725" s="29">
        <v>0.95357000000000003</v>
      </c>
      <c r="U1725" s="29">
        <v>-0.73858999999999997</v>
      </c>
      <c r="V1725" s="29">
        <v>0.45097999999999999</v>
      </c>
      <c r="W1725" s="29">
        <v>0.17646999999999999</v>
      </c>
      <c r="X1725" s="30">
        <v>183.11</v>
      </c>
      <c r="Y1725" s="29">
        <v>0.33001000000000003</v>
      </c>
      <c r="Z1725" s="29">
        <v>0.39768999999999999</v>
      </c>
      <c r="AA1725" s="29">
        <v>0.40500000000000003</v>
      </c>
      <c r="AB1725" s="30">
        <v>14</v>
      </c>
      <c r="AC1725" s="29">
        <v>0.63888999999999996</v>
      </c>
      <c r="AD1725" s="30">
        <v>51</v>
      </c>
      <c r="AE1725" s="29">
        <v>0.88234999999999997</v>
      </c>
      <c r="AF1725" s="33">
        <v>2.4750000000000001</v>
      </c>
      <c r="AG1725" s="33">
        <v>4.8639999999999999</v>
      </c>
      <c r="AH1725" s="33">
        <v>26.25</v>
      </c>
      <c r="AI1725" s="33">
        <v>404.80099999999999</v>
      </c>
      <c r="AJ1725" s="33">
        <v>172</v>
      </c>
      <c r="AK1725" s="34">
        <v>836</v>
      </c>
      <c r="AL1725" s="29">
        <v>0.15686</v>
      </c>
      <c r="AM1725" s="29">
        <v>0.54901999999999995</v>
      </c>
      <c r="AN1725" s="50">
        <v>57830</v>
      </c>
      <c r="AO1725" s="30">
        <v>160.69999999999999</v>
      </c>
      <c r="AP1725" s="29">
        <v>0.21288000000000001</v>
      </c>
      <c r="AQ1725" s="29">
        <v>0.44442999999999999</v>
      </c>
      <c r="AR1725" s="29">
        <v>0.186</v>
      </c>
      <c r="AS1725" s="54">
        <v>25</v>
      </c>
      <c r="AT1725" s="29">
        <v>0.25</v>
      </c>
      <c r="AU1725" s="29">
        <v>0.62012999999999996</v>
      </c>
      <c r="AV1725" s="54">
        <v>18</v>
      </c>
      <c r="AW1725" s="29">
        <v>0.46875</v>
      </c>
    </row>
    <row r="1726" spans="1:49" x14ac:dyDescent="0.2">
      <c r="A1726" s="17" t="str">
        <f t="shared" si="35"/>
        <v>UM</v>
      </c>
      <c r="B1726" s="17" t="str">
        <f>IF(AND(OR(NOT(IsForecastDateRestricted),AND(D1726&gt;=StartDate,D1726&lt;=EndDate)),OR(NOT(IsTargetDateRestricted),AND(F1726&gt;=FirstTargetDate,F1726&lt;=EndTargetDate)),
OR(AND(Is1Week,E1726="1 wk ahead inc death"),AND(Is2Week,E1726="2 wk ahead inc death"),AND(Is3Week,E1726="3 wk ahead inc death"),AND(Is4Week,E1726="4 wk ahead inc death")),
OR(NOT(IsActiveModelsOnly),_xlfn.XLOOKUP(C1726,'Model Analyzer'!B$4:B$100,'Model Analyzer'!C$4:C$100))),EvalData!C1726,"NA")</f>
        <v>UM</v>
      </c>
      <c r="C1726" s="17" t="s">
        <v>31</v>
      </c>
      <c r="D1726" s="36" t="d">
        <v>2020-09-28</v>
      </c>
      <c r="E1726" s="17" t="s">
        <v>38</v>
      </c>
      <c r="F1726" s="36" t="d">
        <v>2020-10-24</v>
      </c>
      <c r="G1726" s="30">
        <v>4337</v>
      </c>
      <c r="H1726" s="32">
        <v>0.19</v>
      </c>
      <c r="I1726" s="28">
        <v>0.20963999999999999</v>
      </c>
      <c r="J1726" s="28">
        <v>0.20963999999999999</v>
      </c>
      <c r="K1726" s="29">
        <v>0.75</v>
      </c>
      <c r="L1726" s="30">
        <v>28</v>
      </c>
      <c r="M1726" s="29">
        <v>0.27027000000000001</v>
      </c>
      <c r="N1726" s="30">
        <v>50</v>
      </c>
      <c r="O1726" s="30">
        <v>23.92</v>
      </c>
      <c r="P1726" s="30">
        <v>13911.42</v>
      </c>
      <c r="Q1726" s="30">
        <v>168.54</v>
      </c>
      <c r="R1726" s="38">
        <v>0.32579999999999998</v>
      </c>
      <c r="S1726" s="32">
        <v>2.3470000000000001E-2</v>
      </c>
      <c r="T1726" s="29">
        <v>0.92249999999999999</v>
      </c>
      <c r="U1726" s="29">
        <v>0.18353</v>
      </c>
      <c r="V1726" s="29">
        <v>0.26</v>
      </c>
      <c r="W1726" s="29">
        <v>0.2</v>
      </c>
      <c r="X1726" s="30">
        <v>295.72000000000003</v>
      </c>
      <c r="Y1726" s="29">
        <v>0.73948999999999998</v>
      </c>
      <c r="Z1726" s="29">
        <v>0.47566999999999998</v>
      </c>
      <c r="AA1726" s="29">
        <v>0.221</v>
      </c>
      <c r="AB1726" s="30">
        <v>25</v>
      </c>
      <c r="AC1726" s="29">
        <v>0.33333000000000002</v>
      </c>
      <c r="AD1726" s="30">
        <v>50</v>
      </c>
      <c r="AE1726" s="29">
        <v>0.56000000000000005</v>
      </c>
      <c r="AF1726" s="33">
        <v>1.306</v>
      </c>
      <c r="AG1726" s="33">
        <v>1.5549999999999999</v>
      </c>
      <c r="AH1726" s="33">
        <v>2.6459999999999999</v>
      </c>
      <c r="AI1726" s="33">
        <v>8.3000000000000007</v>
      </c>
      <c r="AJ1726" s="33">
        <v>8.3780000000000001</v>
      </c>
      <c r="AK1726" s="34">
        <v>21.219000000000001</v>
      </c>
      <c r="AL1726" s="29">
        <v>0.14000000000000001</v>
      </c>
      <c r="AM1726" s="29">
        <v>0.2</v>
      </c>
      <c r="AN1726" s="50">
        <v>111008</v>
      </c>
      <c r="AO1726" s="30">
        <v>353.7</v>
      </c>
      <c r="AP1726" s="29">
        <v>0.51354</v>
      </c>
      <c r="AQ1726" s="29">
        <v>1</v>
      </c>
      <c r="AR1726" s="29">
        <v>0.22700000000000001</v>
      </c>
      <c r="AS1726" s="54">
        <v>22</v>
      </c>
      <c r="AT1726" s="29">
        <v>0.34375</v>
      </c>
      <c r="AU1726" s="29">
        <v>0.57791999999999999</v>
      </c>
      <c r="AV1726" s="54">
        <v>20</v>
      </c>
      <c r="AW1726" s="29">
        <v>0.40625</v>
      </c>
    </row>
    <row r="1727" spans="1:49" x14ac:dyDescent="0.2">
      <c r="A1727" s="17" t="str">
        <f t="shared" si="35"/>
        <v>UMass-MB</v>
      </c>
      <c r="B1727" s="17" t="str">
        <f>IF(AND(OR(NOT(IsForecastDateRestricted),AND(D1727&gt;=StartDate,D1727&lt;=EndDate)),OR(NOT(IsTargetDateRestricted),AND(F1727&gt;=FirstTargetDate,F1727&lt;=EndTargetDate)),
OR(AND(Is1Week,E1727="1 wk ahead inc death"),AND(Is2Week,E1727="2 wk ahead inc death"),AND(Is3Week,E1727="3 wk ahead inc death"),AND(Is4Week,E1727="4 wk ahead inc death")),
OR(NOT(IsActiveModelsOnly),_xlfn.XLOOKUP(C1727,'Model Analyzer'!B$4:B$100,'Model Analyzer'!C$4:C$100))),EvalData!C1727,"NA")</f>
        <v>UMass-MB</v>
      </c>
      <c r="C1727" s="17" t="s">
        <v>32</v>
      </c>
      <c r="D1727" s="36" t="d">
        <v>2020-09-28</v>
      </c>
      <c r="E1727" s="17" t="s">
        <v>38</v>
      </c>
      <c r="F1727" s="36" t="d">
        <v>2020-10-24</v>
      </c>
      <c r="G1727" s="26">
        <v>-860</v>
      </c>
      <c r="H1727" s="27">
        <v>-4.2000000000000003E-2</v>
      </c>
      <c r="I1727" s="28">
        <v>-4.1570000000000003E-2</v>
      </c>
      <c r="J1727" s="28">
        <v>-4.3369999999999999E-2</v>
      </c>
      <c r="K1727" s="29">
        <v>1</v>
      </c>
      <c r="L1727" s="30">
        <v>9</v>
      </c>
      <c r="M1727" s="29">
        <v>0.78378000000000003</v>
      </c>
      <c r="N1727" s="30">
        <v>51</v>
      </c>
      <c r="O1727" s="26">
        <v>8.8699999999999992</v>
      </c>
      <c r="P1727" s="26">
        <v>1289.44</v>
      </c>
      <c r="Q1727" s="26">
        <v>73.8</v>
      </c>
      <c r="R1727" s="31">
        <v>0.18764</v>
      </c>
      <c r="S1727" s="32">
        <v>-9.2119999999999994E-2</v>
      </c>
      <c r="T1727" s="29">
        <v>0.41182999999999997</v>
      </c>
      <c r="U1727" s="29">
        <v>-0.26776</v>
      </c>
      <c r="V1727" s="29">
        <v>0.50980000000000003</v>
      </c>
      <c r="W1727" s="29">
        <v>9.8040000000000002E-2</v>
      </c>
      <c r="X1727" s="30">
        <v>124.05</v>
      </c>
      <c r="Y1727" s="29">
        <v>0.24571000000000001</v>
      </c>
      <c r="Z1727" s="29">
        <v>0.28100000000000003</v>
      </c>
      <c r="AA1727" s="29">
        <v>0.61699999999999999</v>
      </c>
      <c r="AB1727" s="30">
        <v>1</v>
      </c>
      <c r="AC1727" s="29">
        <v>1</v>
      </c>
      <c r="AD1727" s="30">
        <v>51</v>
      </c>
      <c r="AE1727" s="29">
        <v>0.96077999999999997</v>
      </c>
      <c r="AF1727" s="33">
        <v>3.4289999999999998</v>
      </c>
      <c r="AG1727" s="33">
        <v>4.4729999999999999</v>
      </c>
      <c r="AH1727" s="33">
        <v>5.71</v>
      </c>
      <c r="AI1727" s="33">
        <v>9.6059999999999999</v>
      </c>
      <c r="AJ1727" s="33">
        <v>7.944</v>
      </c>
      <c r="AK1727" s="34">
        <v>16.75</v>
      </c>
      <c r="AL1727" s="29">
        <v>0.54901999999999995</v>
      </c>
      <c r="AM1727" s="29">
        <v>0.15686</v>
      </c>
      <c r="AN1727" s="50">
        <v>30582</v>
      </c>
      <c r="AO1727" s="30">
        <v>110.1</v>
      </c>
      <c r="AP1727" s="29">
        <v>0.29475000000000001</v>
      </c>
      <c r="AQ1727" s="29">
        <v>0.61534</v>
      </c>
      <c r="AR1727" s="29">
        <v>0.26800000000000002</v>
      </c>
      <c r="AS1727" s="54">
        <v>19</v>
      </c>
      <c r="AT1727" s="29">
        <v>0.4375</v>
      </c>
      <c r="AU1727" s="29">
        <v>0.85204000000000002</v>
      </c>
      <c r="AV1727" s="54">
        <v>8</v>
      </c>
      <c r="AW1727" s="29">
        <v>0.78125</v>
      </c>
    </row>
    <row r="1728" spans="1:49" x14ac:dyDescent="0.2">
      <c r="A1728" s="17" t="str">
        <f t="shared" si="35"/>
        <v>USC</v>
      </c>
      <c r="B1728" s="17" t="str">
        <f>IF(AND(OR(NOT(IsForecastDateRestricted),AND(D1728&gt;=StartDate,D1728&lt;=EndDate)),OR(NOT(IsTargetDateRestricted),AND(F1728&gt;=FirstTargetDate,F1728&lt;=EndTargetDate)),
OR(AND(Is1Week,E1728="1 wk ahead inc death"),AND(Is2Week,E1728="2 wk ahead inc death"),AND(Is3Week,E1728="3 wk ahead inc death"),AND(Is4Week,E1728="4 wk ahead inc death")),
OR(NOT(IsActiveModelsOnly),_xlfn.XLOOKUP(C1728,'Model Analyzer'!B$4:B$100,'Model Analyzer'!C$4:C$100))),EvalData!C1728,"NA")</f>
        <v>USC</v>
      </c>
      <c r="C1728" s="17" t="s">
        <v>33</v>
      </c>
      <c r="D1728" s="36" t="d">
        <v>2020-09-28</v>
      </c>
      <c r="E1728" s="17" t="s">
        <v>38</v>
      </c>
      <c r="F1728" s="36" t="d">
        <v>2020-10-24</v>
      </c>
      <c r="G1728" s="30">
        <v>2715</v>
      </c>
      <c r="H1728" s="32">
        <v>0.123</v>
      </c>
      <c r="I1728" s="28">
        <v>0.13124</v>
      </c>
      <c r="J1728" s="28">
        <v>0.13124</v>
      </c>
      <c r="K1728" s="29">
        <v>0.75</v>
      </c>
      <c r="L1728" s="30">
        <v>17</v>
      </c>
      <c r="M1728" s="29">
        <v>0.56757000000000002</v>
      </c>
      <c r="N1728" s="30">
        <v>51</v>
      </c>
      <c r="O1728" s="30">
        <v>15.55</v>
      </c>
      <c r="P1728" s="30">
        <v>1965.28</v>
      </c>
      <c r="Q1728" s="30">
        <v>103.06</v>
      </c>
      <c r="R1728" s="38">
        <v>0.25680999999999998</v>
      </c>
      <c r="S1728" s="32">
        <v>-4.1959999999999997E-2</v>
      </c>
      <c r="T1728" s="29">
        <v>0.65241000000000005</v>
      </c>
      <c r="U1728" s="29">
        <v>-0.37595000000000001</v>
      </c>
      <c r="V1728" s="29">
        <v>0.49020000000000002</v>
      </c>
      <c r="W1728" s="29">
        <v>0.11765</v>
      </c>
      <c r="X1728" s="30">
        <v>155.99</v>
      </c>
      <c r="Y1728" s="29">
        <v>0.30990000000000001</v>
      </c>
      <c r="Z1728" s="29">
        <v>0.34044000000000002</v>
      </c>
      <c r="AA1728" s="29">
        <v>0.51</v>
      </c>
      <c r="AB1728" s="30">
        <v>8</v>
      </c>
      <c r="AC1728" s="29">
        <v>0.80556000000000005</v>
      </c>
    </row>
    <row r="1729" spans="1:49" x14ac:dyDescent="0.2">
      <c r="A1729" s="17" t="str">
        <f t="shared" si="35"/>
        <v>UT</v>
      </c>
      <c r="B1729" s="17" t="str">
        <f>IF(AND(OR(NOT(IsForecastDateRestricted),AND(D1729&gt;=StartDate,D1729&lt;=EndDate)),OR(NOT(IsTargetDateRestricted),AND(F1729&gt;=FirstTargetDate,F1729&lt;=EndTargetDate)),
OR(AND(Is1Week,E1729="1 wk ahead inc death"),AND(Is2Week,E1729="2 wk ahead inc death"),AND(Is3Week,E1729="3 wk ahead inc death"),AND(Is4Week,E1729="4 wk ahead inc death")),
OR(NOT(IsActiveModelsOnly),_xlfn.XLOOKUP(C1729,'Model Analyzer'!B$4:B$100,'Model Analyzer'!C$4:C$100))),EvalData!C1729,"NA")</f>
        <v>UT</v>
      </c>
      <c r="C1729" s="17" t="s">
        <v>34</v>
      </c>
      <c r="D1729" s="36" t="d">
        <v>2020-09-28</v>
      </c>
      <c r="E1729" s="17" t="s">
        <v>38</v>
      </c>
      <c r="F1729" s="36" t="d">
        <v>2020-10-24</v>
      </c>
      <c r="G1729" s="30">
        <v>-3343</v>
      </c>
      <c r="H1729" s="32">
        <v>-0.17599999999999999</v>
      </c>
      <c r="I1729" s="28">
        <v>-0.16159000000000001</v>
      </c>
      <c r="J1729" s="28">
        <v>-0.19273999999999999</v>
      </c>
      <c r="K1729" s="29">
        <v>0.75</v>
      </c>
      <c r="L1729" s="30">
        <v>24</v>
      </c>
      <c r="M1729" s="29">
        <v>0.37837999999999999</v>
      </c>
      <c r="N1729" s="30">
        <v>51</v>
      </c>
      <c r="O1729" s="30">
        <v>72.3</v>
      </c>
      <c r="P1729" s="30">
        <v>17993.77</v>
      </c>
      <c r="Q1729" s="30">
        <v>213.96</v>
      </c>
      <c r="R1729" s="38">
        <v>0.48071000000000003</v>
      </c>
      <c r="S1729" s="32">
        <v>-0.33729999999999999</v>
      </c>
      <c r="T1729" s="29">
        <v>1.2565500000000001</v>
      </c>
      <c r="U1729" s="29">
        <v>-0.14706</v>
      </c>
      <c r="V1729" s="29">
        <v>0.21568999999999999</v>
      </c>
      <c r="W1729" s="29">
        <v>0.49020000000000002</v>
      </c>
      <c r="X1729" s="30">
        <v>395.31</v>
      </c>
      <c r="Y1729" s="29">
        <v>0.86782999999999999</v>
      </c>
      <c r="Z1729" s="29">
        <v>0.67345999999999995</v>
      </c>
      <c r="AA1729" s="29">
        <v>2.5999999999999999E-2</v>
      </c>
      <c r="AB1729" s="30">
        <v>35</v>
      </c>
      <c r="AC1729" s="29">
        <v>5.5559999999999998E-2</v>
      </c>
      <c r="AD1729" s="30">
        <v>51</v>
      </c>
      <c r="AE1729" s="29">
        <v>0.68627000000000005</v>
      </c>
      <c r="AF1729" s="33">
        <v>1.9059999999999999</v>
      </c>
      <c r="AG1729" s="33">
        <v>2.367</v>
      </c>
      <c r="AH1729" s="33">
        <v>4.2430000000000003</v>
      </c>
      <c r="AI1729" s="33">
        <v>63.438000000000002</v>
      </c>
      <c r="AJ1729" s="33">
        <v>20.899000000000001</v>
      </c>
      <c r="AK1729" s="34">
        <v>74</v>
      </c>
      <c r="AL1729" s="29">
        <v>0.11765</v>
      </c>
      <c r="AM1729" s="29">
        <v>0.27450999999999998</v>
      </c>
      <c r="AN1729" s="50">
        <v>128718</v>
      </c>
      <c r="AO1729" s="30">
        <v>606.4</v>
      </c>
      <c r="AP1729" s="29">
        <v>0.35887999999999998</v>
      </c>
      <c r="AQ1729" s="29">
        <v>0.74922999999999995</v>
      </c>
      <c r="AR1729" s="29">
        <v>0.31</v>
      </c>
      <c r="AS1729" s="54">
        <v>12</v>
      </c>
      <c r="AT1729" s="29">
        <v>0.65625</v>
      </c>
      <c r="AU1729" s="29">
        <v>0.65951000000000004</v>
      </c>
      <c r="AV1729" s="54">
        <v>16</v>
      </c>
      <c r="AW1729" s="29">
        <v>0.53125</v>
      </c>
    </row>
    <row r="1730" spans="1:49" x14ac:dyDescent="0.2">
      <c r="A1730" s="17" t="str">
        <f t="shared" si="35"/>
        <v>YYG</v>
      </c>
      <c r="B1730" s="17" t="str">
        <f>IF(AND(OR(NOT(IsForecastDateRestricted),AND(D1730&gt;=StartDate,D1730&lt;=EndDate)),OR(NOT(IsTargetDateRestricted),AND(F1730&gt;=FirstTargetDate,F1730&lt;=EndTargetDate)),
OR(AND(Is1Week,E1730="1 wk ahead inc death"),AND(Is2Week,E1730="2 wk ahead inc death"),AND(Is3Week,E1730="3 wk ahead inc death"),AND(Is4Week,E1730="4 wk ahead inc death")),
OR(NOT(IsActiveModelsOnly),_xlfn.XLOOKUP(C1730,'Model Analyzer'!B$4:B$100,'Model Analyzer'!C$4:C$100))),EvalData!C1730,"NA")</f>
        <v>YYG</v>
      </c>
      <c r="C1730" s="17" t="s">
        <v>35</v>
      </c>
      <c r="D1730" s="36" t="d">
        <v>2020-09-28</v>
      </c>
      <c r="E1730" s="17" t="s">
        <v>38</v>
      </c>
      <c r="F1730" s="36" t="d">
        <v>2020-10-24</v>
      </c>
      <c r="G1730" s="30">
        <v>-780</v>
      </c>
      <c r="H1730" s="32">
        <v>-3.7999999999999999E-2</v>
      </c>
      <c r="I1730" s="28">
        <v>-3.7699999999999997E-2</v>
      </c>
      <c r="J1730" s="28">
        <v>-3.918E-2</v>
      </c>
      <c r="K1730" s="29">
        <v>1</v>
      </c>
      <c r="L1730" s="30">
        <v>8</v>
      </c>
      <c r="M1730" s="29">
        <v>0.81081000000000003</v>
      </c>
      <c r="N1730" s="30">
        <v>51</v>
      </c>
      <c r="O1730" s="30">
        <v>8.41</v>
      </c>
      <c r="P1730" s="30">
        <v>1828.86</v>
      </c>
      <c r="Q1730" s="30">
        <v>93.14</v>
      </c>
      <c r="R1730" s="38">
        <v>0.21798000000000001</v>
      </c>
      <c r="S1730" s="32">
        <v>-5.0520000000000002E-2</v>
      </c>
      <c r="T1730" s="29">
        <v>0.41478999999999999</v>
      </c>
      <c r="U1730" s="29">
        <v>-0.19126000000000001</v>
      </c>
      <c r="V1730" s="29">
        <v>0.37254999999999999</v>
      </c>
      <c r="W1730" s="29">
        <v>7.843E-2</v>
      </c>
      <c r="X1730" s="30">
        <v>147.62</v>
      </c>
      <c r="Y1730" s="29">
        <v>0.27316000000000001</v>
      </c>
      <c r="Z1730" s="29">
        <v>0.29265000000000002</v>
      </c>
      <c r="AA1730" s="29">
        <v>0.57599999999999996</v>
      </c>
      <c r="AB1730" s="30">
        <v>2</v>
      </c>
      <c r="AC1730" s="29">
        <v>0.97221999999999997</v>
      </c>
      <c r="AD1730" s="30">
        <v>51</v>
      </c>
      <c r="AE1730" s="29">
        <v>0.96077999999999997</v>
      </c>
      <c r="AF1730" s="33">
        <v>3.7410000000000001</v>
      </c>
      <c r="AG1730" s="33">
        <v>4.26</v>
      </c>
      <c r="AH1730" s="33">
        <v>5.8719999999999999</v>
      </c>
      <c r="AI1730" s="33">
        <v>24.172000000000001</v>
      </c>
      <c r="AJ1730" s="33">
        <v>20.611000000000001</v>
      </c>
      <c r="AK1730" s="34">
        <v>52.5</v>
      </c>
      <c r="AL1730" s="29">
        <v>0.31373000000000001</v>
      </c>
      <c r="AM1730" s="29">
        <v>0.35293999999999998</v>
      </c>
      <c r="AN1730" s="50">
        <v>45318</v>
      </c>
      <c r="AO1730" s="30">
        <v>124.9</v>
      </c>
      <c r="AP1730" s="29">
        <v>0.24753</v>
      </c>
      <c r="AQ1730" s="29">
        <v>0.51676</v>
      </c>
      <c r="AR1730" s="29">
        <v>0.31</v>
      </c>
      <c r="AS1730" s="54">
        <v>12</v>
      </c>
      <c r="AT1730" s="29">
        <v>0.65625</v>
      </c>
      <c r="AU1730" s="29">
        <v>0.76648000000000005</v>
      </c>
      <c r="AV1730" s="54">
        <v>10</v>
      </c>
      <c r="AW1730" s="29">
        <v>0.71875</v>
      </c>
    </row>
    <row r="1731" spans="1:49" x14ac:dyDescent="0.2">
      <c r="A1731" s="17" t="str">
        <f t="shared" si="35"/>
        <v>Baseline</v>
      </c>
      <c r="B1731" s="17" t="str">
        <f>IF(AND(OR(NOT(IsForecastDateRestricted),AND(D1731&gt;=StartDate,D1731&lt;=EndDate)),OR(NOT(IsTargetDateRestricted),AND(F1731&gt;=FirstTargetDate,F1731&lt;=EndTargetDate)),
OR(AND(Is1Week,E1731="1 wk ahead inc death"),AND(Is2Week,E1731="2 wk ahead inc death"),AND(Is3Week,E1731="3 wk ahead inc death"),AND(Is4Week,E1731="4 wk ahead inc death")),
OR(NOT(IsActiveModelsOnly),_xlfn.XLOOKUP(C1731,'Model Analyzer'!B$4:B$100,'Model Analyzer'!C$4:C$100))),EvalData!C1731,"NA")</f>
        <v>Baseline</v>
      </c>
      <c r="C1731" s="17" t="s">
        <v>12</v>
      </c>
      <c r="D1731" s="36" t="d">
        <v>2020-10-05</v>
      </c>
      <c r="E1731" s="17" t="s">
        <v>11</v>
      </c>
      <c r="F1731" s="36" t="d">
        <v>2020-10-10</v>
      </c>
      <c r="G1731" s="30">
        <v>154</v>
      </c>
      <c r="H1731" s="32">
        <v>0.03</v>
      </c>
      <c r="I1731" s="28">
        <v>3.0800000000000001E-2</v>
      </c>
      <c r="J1731" s="28">
        <v>3.0800000000000001E-2</v>
      </c>
      <c r="K1731" s="29">
        <v>1</v>
      </c>
      <c r="L1731" s="30">
        <v>8</v>
      </c>
      <c r="M1731" s="29">
        <v>0.8</v>
      </c>
      <c r="N1731" s="30">
        <v>51</v>
      </c>
      <c r="O1731" s="30">
        <v>11.85</v>
      </c>
      <c r="P1731" s="30">
        <v>520.6</v>
      </c>
      <c r="Q1731" s="30">
        <v>23.06</v>
      </c>
      <c r="R1731" s="38">
        <v>0.27517000000000003</v>
      </c>
      <c r="S1731" s="32">
        <v>2.657E-2</v>
      </c>
      <c r="T1731" s="29">
        <v>0.53013999999999994</v>
      </c>
      <c r="U1731" s="29">
        <v>-5.2440000000000001E-2</v>
      </c>
      <c r="V1731" s="29">
        <v>0.45097999999999999</v>
      </c>
      <c r="W1731" s="29">
        <v>9.8040000000000002E-2</v>
      </c>
      <c r="X1731" s="30">
        <v>34.99</v>
      </c>
      <c r="Y1731" s="29">
        <v>0.37341000000000002</v>
      </c>
      <c r="Z1731" s="29">
        <v>0.33695999999999998</v>
      </c>
      <c r="AA1731" s="29">
        <v>0.47399999999999998</v>
      </c>
      <c r="AB1731" s="30">
        <v>8</v>
      </c>
      <c r="AC1731" s="29">
        <v>0.79412000000000005</v>
      </c>
      <c r="AD1731" s="30">
        <v>51</v>
      </c>
      <c r="AE1731" s="29">
        <v>0.90195999999999998</v>
      </c>
      <c r="AF1731" s="33">
        <v>4</v>
      </c>
      <c r="AG1731" s="33">
        <v>4</v>
      </c>
      <c r="AH1731" s="33">
        <v>4</v>
      </c>
      <c r="AI1731" s="33">
        <v>3.9220000000000002</v>
      </c>
      <c r="AJ1731" s="33">
        <v>4</v>
      </c>
      <c r="AK1731" s="34">
        <v>4</v>
      </c>
      <c r="AL1731" s="29">
        <v>0</v>
      </c>
      <c r="AM1731" s="29">
        <v>0</v>
      </c>
      <c r="AN1731" s="50">
        <v>8737</v>
      </c>
      <c r="AO1731" s="30">
        <v>151.4</v>
      </c>
      <c r="AP1731" s="29">
        <v>0.41176000000000001</v>
      </c>
      <c r="AQ1731" s="29">
        <v>0.85963000000000001</v>
      </c>
      <c r="AR1731" s="29">
        <v>0.94899999999999995</v>
      </c>
      <c r="AS1731" s="54">
        <v>2</v>
      </c>
      <c r="AT1731" s="29">
        <v>0.96774000000000004</v>
      </c>
      <c r="AU1731" s="29">
        <v>0.92972999999999995</v>
      </c>
      <c r="AV1731" s="54">
        <v>5</v>
      </c>
      <c r="AW1731" s="29">
        <v>0.87097000000000002</v>
      </c>
    </row>
    <row r="1732" spans="1:49" x14ac:dyDescent="0.2">
      <c r="A1732" s="17" t="str">
        <f t="shared" si="35"/>
        <v>CMU</v>
      </c>
      <c r="B1732" s="17" t="str">
        <f>IF(AND(OR(NOT(IsForecastDateRestricted),AND(D1732&gt;=StartDate,D1732&lt;=EndDate)),OR(NOT(IsTargetDateRestricted),AND(F1732&gt;=FirstTargetDate,F1732&lt;=EndTargetDate)),
OR(AND(Is1Week,E1732="1 wk ahead inc death"),AND(Is2Week,E1732="2 wk ahead inc death"),AND(Is3Week,E1732="3 wk ahead inc death"),AND(Is4Week,E1732="4 wk ahead inc death")),
OR(NOT(IsActiveModelsOnly),_xlfn.XLOOKUP(C1732,'Model Analyzer'!B$4:B$100,'Model Analyzer'!C$4:C$100))),EvalData!C1732,"NA")</f>
        <v>CMU</v>
      </c>
      <c r="C1732" s="17" t="s">
        <v>43</v>
      </c>
      <c r="D1732" s="36" t="d">
        <v>2020-10-05</v>
      </c>
      <c r="E1732" s="17" t="s">
        <v>11</v>
      </c>
      <c r="F1732" s="36" t="d">
        <v>2020-10-10</v>
      </c>
      <c r="G1732" s="30"/>
      <c r="H1732" s="32"/>
      <c r="N1732" s="30">
        <v>49</v>
      </c>
      <c r="O1732" s="30">
        <v>8.4</v>
      </c>
      <c r="P1732" s="30">
        <v>360.47</v>
      </c>
      <c r="Q1732" s="30">
        <v>21.04</v>
      </c>
      <c r="R1732" s="38">
        <v>0.23225000000000001</v>
      </c>
      <c r="S1732" s="32">
        <v>-7.3330000000000006E-2</v>
      </c>
      <c r="T1732" s="29">
        <v>0.41880000000000001</v>
      </c>
      <c r="U1732" s="29">
        <v>-9.3829999999999997E-2</v>
      </c>
      <c r="V1732" s="29">
        <v>0.51019999999999999</v>
      </c>
      <c r="W1732" s="29">
        <v>6.1219999999999997E-2</v>
      </c>
      <c r="X1732" s="30">
        <v>31.98</v>
      </c>
      <c r="Y1732" s="29">
        <v>0.30020000000000002</v>
      </c>
      <c r="Z1732" s="29">
        <v>0.28893000000000002</v>
      </c>
      <c r="AA1732" s="29">
        <v>0.56100000000000005</v>
      </c>
      <c r="AB1732" s="30">
        <v>6</v>
      </c>
      <c r="AC1732" s="29">
        <v>0.85294000000000003</v>
      </c>
      <c r="AD1732" s="30">
        <v>49</v>
      </c>
      <c r="AE1732" s="29">
        <v>0.73468999999999995</v>
      </c>
      <c r="AF1732" s="33">
        <v>1.4159999999999999</v>
      </c>
      <c r="AG1732" s="33">
        <v>1.7330000000000001</v>
      </c>
      <c r="AH1732" s="33">
        <v>2.444</v>
      </c>
      <c r="AI1732" s="33">
        <v>34.262</v>
      </c>
      <c r="AJ1732" s="33">
        <v>4.5880000000000001</v>
      </c>
      <c r="AK1732" s="34">
        <v>20.8</v>
      </c>
      <c r="AL1732" s="29">
        <v>0.12245</v>
      </c>
      <c r="AM1732" s="29">
        <v>0.12245</v>
      </c>
      <c r="AN1732" s="50">
        <v>7984</v>
      </c>
      <c r="AO1732" s="30">
        <v>121.4</v>
      </c>
      <c r="AP1732" s="29">
        <v>0.52947999999999995</v>
      </c>
      <c r="AQ1732" s="29">
        <v>1</v>
      </c>
      <c r="AR1732" s="29">
        <v>0.495</v>
      </c>
      <c r="AS1732" s="54">
        <v>14</v>
      </c>
      <c r="AT1732" s="29">
        <v>0.58065</v>
      </c>
      <c r="AU1732" s="29">
        <v>0.74302999999999997</v>
      </c>
      <c r="AV1732" s="54">
        <v>18</v>
      </c>
      <c r="AW1732" s="29">
        <v>0.45161000000000001</v>
      </c>
    </row>
    <row r="1733" spans="1:49" x14ac:dyDescent="0.2">
      <c r="A1733" s="17" t="str">
        <f t="shared" si="35"/>
        <v>Columbia</v>
      </c>
      <c r="B1733" s="17" t="str">
        <f>IF(AND(OR(NOT(IsForecastDateRestricted),AND(D1733&gt;=StartDate,D1733&lt;=EndDate)),OR(NOT(IsTargetDateRestricted),AND(F1733&gt;=FirstTargetDate,F1733&lt;=EndTargetDate)),
OR(AND(Is1Week,E1733="1 wk ahead inc death"),AND(Is2Week,E1733="2 wk ahead inc death"),AND(Is3Week,E1733="3 wk ahead inc death"),AND(Is4Week,E1733="4 wk ahead inc death")),
OR(NOT(IsActiveModelsOnly),_xlfn.XLOOKUP(C1733,'Model Analyzer'!B$4:B$100,'Model Analyzer'!C$4:C$100))),EvalData!C1733,"NA")</f>
        <v>Columbia</v>
      </c>
      <c r="C1733" s="17" t="s">
        <v>13</v>
      </c>
      <c r="D1733" s="36" t="d">
        <v>2020-10-05</v>
      </c>
      <c r="E1733" s="17" t="s">
        <v>11</v>
      </c>
      <c r="F1733" s="36" t="d">
        <v>2020-10-10</v>
      </c>
      <c r="G1733" s="30">
        <v>-619</v>
      </c>
      <c r="H1733" s="32">
        <v>-0.13200000000000001</v>
      </c>
      <c r="I1733" s="28">
        <v>-0.12379999999999999</v>
      </c>
      <c r="J1733" s="28">
        <v>-0.14129</v>
      </c>
      <c r="K1733" s="29">
        <v>0.75</v>
      </c>
      <c r="L1733" s="30">
        <v>24</v>
      </c>
      <c r="M1733" s="29">
        <v>0.34286</v>
      </c>
      <c r="N1733" s="30">
        <v>51</v>
      </c>
      <c r="O1733" s="30">
        <v>26.11</v>
      </c>
      <c r="P1733" s="30">
        <v>518.95000000000005</v>
      </c>
      <c r="Q1733" s="30">
        <v>24.12</v>
      </c>
      <c r="R1733" s="38">
        <v>0.29772999999999999</v>
      </c>
      <c r="S1733" s="32">
        <v>-0.19416</v>
      </c>
      <c r="T1733" s="29">
        <v>0.59923999999999999</v>
      </c>
      <c r="U1733" s="29">
        <v>-0.36287000000000003</v>
      </c>
      <c r="V1733" s="29">
        <v>0.41176000000000001</v>
      </c>
      <c r="W1733" s="29">
        <v>0.17646999999999999</v>
      </c>
      <c r="X1733" s="30">
        <v>36.21</v>
      </c>
      <c r="Y1733" s="29">
        <v>0.37712000000000001</v>
      </c>
      <c r="Z1733" s="29">
        <v>0.47554000000000002</v>
      </c>
      <c r="AA1733" s="29">
        <v>0.182</v>
      </c>
      <c r="AB1733" s="30">
        <v>25</v>
      </c>
      <c r="AC1733" s="29">
        <v>0.29411999999999999</v>
      </c>
      <c r="AD1733" s="30">
        <v>51</v>
      </c>
      <c r="AE1733" s="29">
        <v>0.84314</v>
      </c>
      <c r="AF1733" s="33">
        <v>2.6110000000000002</v>
      </c>
      <c r="AG1733" s="33">
        <v>3.3460000000000001</v>
      </c>
      <c r="AH1733" s="33">
        <v>5.75</v>
      </c>
      <c r="AI1733" s="33">
        <v>18.603999999999999</v>
      </c>
      <c r="AJ1733" s="33">
        <v>18.7</v>
      </c>
      <c r="AK1733" s="34">
        <v>64</v>
      </c>
      <c r="AL1733" s="29">
        <v>0.17646999999999999</v>
      </c>
      <c r="AM1733" s="29">
        <v>0.25490000000000002</v>
      </c>
      <c r="AN1733" s="50">
        <v>7566</v>
      </c>
      <c r="AO1733" s="30">
        <v>158.5</v>
      </c>
      <c r="AP1733" s="29">
        <v>0.31913000000000002</v>
      </c>
      <c r="AQ1733" s="29">
        <v>0.66622999999999999</v>
      </c>
      <c r="AR1733" s="29">
        <v>0.433</v>
      </c>
      <c r="AS1733" s="54">
        <v>19</v>
      </c>
      <c r="AT1733" s="29">
        <v>0.41935</v>
      </c>
      <c r="AU1733" s="29">
        <v>0.77610999999999997</v>
      </c>
      <c r="AV1733" s="54">
        <v>16</v>
      </c>
      <c r="AW1733" s="29">
        <v>0.51612999999999998</v>
      </c>
    </row>
    <row r="1734" spans="1:49" x14ac:dyDescent="0.2">
      <c r="A1734" s="17" t="str">
        <f t="shared" si="35"/>
        <v>Columbia-UNC</v>
      </c>
      <c r="B1734" s="17" t="str">
        <f>IF(AND(OR(NOT(IsForecastDateRestricted),AND(D1734&gt;=StartDate,D1734&lt;=EndDate)),OR(NOT(IsTargetDateRestricted),AND(F1734&gt;=FirstTargetDate,F1734&lt;=EndTargetDate)),
OR(AND(Is1Week,E1734="1 wk ahead inc death"),AND(Is2Week,E1734="2 wk ahead inc death"),AND(Is3Week,E1734="3 wk ahead inc death"),AND(Is4Week,E1734="4 wk ahead inc death")),
OR(NOT(IsActiveModelsOnly),_xlfn.XLOOKUP(C1734,'Model Analyzer'!B$4:B$100,'Model Analyzer'!C$4:C$100))),EvalData!C1734,"NA")</f>
        <v>Columbia-UNC</v>
      </c>
      <c r="C1734" s="17" t="s">
        <v>14</v>
      </c>
      <c r="D1734" s="36" t="d">
        <v>2020-10-05</v>
      </c>
      <c r="E1734" s="17" t="s">
        <v>11</v>
      </c>
      <c r="F1734" s="36" t="d">
        <v>2020-10-10</v>
      </c>
      <c r="G1734" s="30">
        <v>699</v>
      </c>
      <c r="H1734" s="32">
        <v>0.13100000000000001</v>
      </c>
      <c r="I1734" s="28">
        <v>0.13980000000000001</v>
      </c>
      <c r="J1734" s="28">
        <v>0.13980000000000001</v>
      </c>
      <c r="K1734" s="29">
        <v>0.75</v>
      </c>
      <c r="L1734" s="30">
        <v>23</v>
      </c>
      <c r="M1734" s="29">
        <v>0.37142999999999998</v>
      </c>
      <c r="O1734" s="30"/>
      <c r="P1734" s="30"/>
      <c r="Q1734" s="30"/>
      <c r="R1734" s="38"/>
    </row>
    <row r="1735" spans="1:49" x14ac:dyDescent="0.2">
      <c r="A1735" s="17" t="str">
        <f t="shared" ref="A1735:A1798" si="36">IF(OR(B1735="NA",NOT(IsMinimumForecastsToParticipate),COUNTIF(B$7:B$3184,"="&amp;C1735)&gt;=MinForecastsToParticipate),B1735,"NA")</f>
        <v>Covid19Sim</v>
      </c>
      <c r="B1735" s="17" t="str">
        <f>IF(AND(OR(NOT(IsForecastDateRestricted),AND(D1735&gt;=StartDate,D1735&lt;=EndDate)),OR(NOT(IsTargetDateRestricted),AND(F1735&gt;=FirstTargetDate,F1735&lt;=EndTargetDate)),
OR(AND(Is1Week,E1735="1 wk ahead inc death"),AND(Is2Week,E1735="2 wk ahead inc death"),AND(Is3Week,E1735="3 wk ahead inc death"),AND(Is4Week,E1735="4 wk ahead inc death")),
OR(NOT(IsActiveModelsOnly),_xlfn.XLOOKUP(C1735,'Model Analyzer'!B$4:B$100,'Model Analyzer'!C$4:C$100))),EvalData!C1735,"NA")</f>
        <v>Covid19Sim</v>
      </c>
      <c r="C1735" s="17" t="s">
        <v>39</v>
      </c>
      <c r="D1735" s="36" t="d">
        <v>2020-10-05</v>
      </c>
      <c r="E1735" s="17" t="s">
        <v>11</v>
      </c>
      <c r="F1735" s="36" t="d">
        <v>2020-10-10</v>
      </c>
      <c r="G1735" s="30">
        <v>403</v>
      </c>
      <c r="H1735" s="32">
        <v>7.8E-2</v>
      </c>
      <c r="I1735" s="28">
        <v>8.0600000000000005E-2</v>
      </c>
      <c r="J1735" s="28">
        <v>8.0600000000000005E-2</v>
      </c>
      <c r="K1735" s="29">
        <v>0.9</v>
      </c>
      <c r="L1735" s="30">
        <v>19</v>
      </c>
      <c r="M1735" s="29">
        <v>0.48570999999999998</v>
      </c>
      <c r="N1735" s="30">
        <v>51</v>
      </c>
      <c r="O1735" s="30">
        <v>19.95</v>
      </c>
      <c r="P1735" s="30">
        <v>734.49</v>
      </c>
      <c r="Q1735" s="30">
        <v>24.78</v>
      </c>
      <c r="R1735" s="38">
        <v>0.24953</v>
      </c>
      <c r="S1735" s="32">
        <v>3.8400000000000001E-3</v>
      </c>
      <c r="T1735" s="29">
        <v>0.80447999999999997</v>
      </c>
      <c r="U1735" s="29">
        <v>-5.067E-2</v>
      </c>
      <c r="V1735" s="29">
        <v>0.33333000000000002</v>
      </c>
      <c r="W1735" s="29">
        <v>0.15686</v>
      </c>
      <c r="X1735" s="30">
        <v>39.24</v>
      </c>
      <c r="Y1735" s="29">
        <v>0.51365000000000005</v>
      </c>
      <c r="Z1735" s="29">
        <v>0.38966000000000001</v>
      </c>
      <c r="AA1735" s="29">
        <v>0.32200000000000001</v>
      </c>
      <c r="AB1735" s="30">
        <v>19</v>
      </c>
      <c r="AC1735" s="29">
        <v>0.47059000000000001</v>
      </c>
      <c r="AD1735" s="30">
        <v>51</v>
      </c>
      <c r="AE1735" s="29">
        <v>0.37254999999999999</v>
      </c>
      <c r="AF1735" s="33">
        <v>1.0609999999999999</v>
      </c>
      <c r="AG1735" s="33">
        <v>1.1220000000000001</v>
      </c>
      <c r="AH1735" s="33">
        <v>1.2230000000000001</v>
      </c>
      <c r="AI1735" s="33">
        <v>2.8919999999999999</v>
      </c>
      <c r="AJ1735" s="33">
        <v>1.694</v>
      </c>
      <c r="AK1735" s="34">
        <v>3</v>
      </c>
      <c r="AL1735" s="29">
        <v>1.9609999999999999E-2</v>
      </c>
      <c r="AM1735" s="29">
        <v>5.8819999999999997E-2</v>
      </c>
      <c r="AN1735" s="50">
        <v>35996</v>
      </c>
      <c r="AO1735" s="30">
        <v>565.70000000000005</v>
      </c>
      <c r="AP1735" s="29">
        <v>0.78854999999999997</v>
      </c>
      <c r="AQ1735" s="29">
        <v>1</v>
      </c>
      <c r="AR1735" s="29">
        <v>0.31</v>
      </c>
      <c r="AS1735" s="54">
        <v>24</v>
      </c>
      <c r="AT1735" s="29">
        <v>0.25806000000000001</v>
      </c>
      <c r="AU1735" s="29">
        <v>0.39216000000000001</v>
      </c>
      <c r="AV1735" s="54">
        <v>28</v>
      </c>
      <c r="AW1735" s="29">
        <v>0.12903000000000001</v>
      </c>
    </row>
    <row r="1736" spans="1:49" x14ac:dyDescent="0.2">
      <c r="A1736" s="17" t="str">
        <f t="shared" si="36"/>
        <v>CovidComplete</v>
      </c>
      <c r="B1736" s="17" t="str">
        <f>IF(AND(OR(NOT(IsForecastDateRestricted),AND(D1736&gt;=StartDate,D1736&lt;=EndDate)),OR(NOT(IsTargetDateRestricted),AND(F1736&gt;=FirstTargetDate,F1736&lt;=EndTargetDate)),
OR(AND(Is1Week,E1736="1 wk ahead inc death"),AND(Is2Week,E1736="2 wk ahead inc death"),AND(Is3Week,E1736="3 wk ahead inc death"),AND(Is4Week,E1736="4 wk ahead inc death")),
OR(NOT(IsActiveModelsOnly),_xlfn.XLOOKUP(C1736,'Model Analyzer'!B$4:B$100,'Model Analyzer'!C$4:C$100))),EvalData!C1736,"NA")</f>
        <v>CovidComplete</v>
      </c>
      <c r="C1736" s="17" t="s">
        <v>51</v>
      </c>
      <c r="D1736" s="36" t="d">
        <v>2020-10-05</v>
      </c>
      <c r="E1736" s="17" t="s">
        <v>11</v>
      </c>
      <c r="F1736" s="36" t="d">
        <v>2020-10-10</v>
      </c>
      <c r="G1736" s="30">
        <v>783</v>
      </c>
      <c r="H1736" s="32">
        <v>0.14499999999999999</v>
      </c>
      <c r="I1736" s="28">
        <v>0.15659999999999999</v>
      </c>
      <c r="J1736" s="28">
        <v>0.15659999999999999</v>
      </c>
      <c r="K1736" s="29">
        <v>0.75</v>
      </c>
      <c r="L1736" s="30">
        <v>25</v>
      </c>
      <c r="M1736" s="29">
        <v>0.31429000000000001</v>
      </c>
      <c r="N1736" s="30">
        <v>51</v>
      </c>
      <c r="O1736" s="30">
        <v>12.06</v>
      </c>
      <c r="P1736" s="30">
        <v>520.47</v>
      </c>
      <c r="Q1736" s="30">
        <v>23.65</v>
      </c>
      <c r="R1736" s="38">
        <v>0.30758999999999997</v>
      </c>
      <c r="S1736" s="32">
        <v>0</v>
      </c>
      <c r="T1736" s="29">
        <v>0.53098000000000001</v>
      </c>
      <c r="U1736" s="29">
        <v>5.6520000000000001E-2</v>
      </c>
      <c r="V1736" s="29">
        <v>0.43136999999999998</v>
      </c>
      <c r="W1736" s="29">
        <v>0.13725000000000001</v>
      </c>
      <c r="X1736" s="30">
        <v>35.159999999999997</v>
      </c>
      <c r="Y1736" s="29">
        <v>0.43972</v>
      </c>
      <c r="Z1736" s="29">
        <v>0.37120999999999998</v>
      </c>
      <c r="AA1736" s="29">
        <v>0.42</v>
      </c>
      <c r="AB1736" s="30">
        <v>12</v>
      </c>
      <c r="AC1736" s="29">
        <v>0.67647000000000002</v>
      </c>
      <c r="AD1736" s="30">
        <v>51</v>
      </c>
      <c r="AE1736" s="29">
        <v>0.92157</v>
      </c>
      <c r="AF1736" s="33">
        <v>3.3330000000000002</v>
      </c>
      <c r="AG1736" s="33">
        <v>3.9009999999999998</v>
      </c>
      <c r="AH1736" s="33">
        <v>3.972</v>
      </c>
      <c r="AI1736" s="33">
        <v>3.8359999999999999</v>
      </c>
      <c r="AJ1736" s="33">
        <v>4.008</v>
      </c>
      <c r="AK1736" s="34">
        <v>4.077</v>
      </c>
      <c r="AL1736" s="29">
        <v>0</v>
      </c>
      <c r="AM1736" s="29">
        <v>0</v>
      </c>
      <c r="AN1736" s="50">
        <v>7680</v>
      </c>
      <c r="AO1736" s="30">
        <v>163.1</v>
      </c>
      <c r="AP1736" s="29">
        <v>0.41744999999999999</v>
      </c>
      <c r="AQ1736" s="29">
        <v>0.87150000000000005</v>
      </c>
      <c r="AR1736" s="29">
        <v>0.97</v>
      </c>
      <c r="AS1736" s="54">
        <v>1</v>
      </c>
      <c r="AT1736" s="29">
        <v>1</v>
      </c>
      <c r="AU1736" s="29">
        <v>0.95355999999999996</v>
      </c>
      <c r="AV1736" s="54">
        <v>4</v>
      </c>
      <c r="AW1736" s="29">
        <v>0.90322999999999998</v>
      </c>
    </row>
    <row r="1737" spans="1:49" x14ac:dyDescent="0.2">
      <c r="A1737" s="17" t="str">
        <f t="shared" si="36"/>
        <v>DDS</v>
      </c>
      <c r="B1737" s="17" t="str">
        <f>IF(AND(OR(NOT(IsForecastDateRestricted),AND(D1737&gt;=StartDate,D1737&lt;=EndDate)),OR(NOT(IsTargetDateRestricted),AND(F1737&gt;=FirstTargetDate,F1737&lt;=EndTargetDate)),
OR(AND(Is1Week,E1737="1 wk ahead inc death"),AND(Is2Week,E1737="2 wk ahead inc death"),AND(Is3Week,E1737="3 wk ahead inc death"),AND(Is4Week,E1737="4 wk ahead inc death")),
OR(NOT(IsActiveModelsOnly),_xlfn.XLOOKUP(C1737,'Model Analyzer'!B$4:B$100,'Model Analyzer'!C$4:C$100))),EvalData!C1737,"NA")</f>
        <v>DDS</v>
      </c>
      <c r="C1737" s="17" t="s">
        <v>44</v>
      </c>
      <c r="D1737" s="36" t="d">
        <v>2020-10-05</v>
      </c>
      <c r="E1737" s="17" t="s">
        <v>11</v>
      </c>
      <c r="F1737" s="36" t="d">
        <v>2020-10-10</v>
      </c>
      <c r="G1737" s="30">
        <v>-968</v>
      </c>
      <c r="H1737" s="32">
        <v>-0.215</v>
      </c>
      <c r="I1737" s="28">
        <v>-0.19359999999999999</v>
      </c>
      <c r="J1737" s="28">
        <v>-0.24007999999999999</v>
      </c>
      <c r="K1737" s="29">
        <v>0.75</v>
      </c>
      <c r="L1737" s="30">
        <v>31</v>
      </c>
      <c r="M1737" s="29">
        <v>0.14285999999999999</v>
      </c>
      <c r="N1737" s="30">
        <v>51</v>
      </c>
      <c r="O1737" s="30">
        <v>12.36</v>
      </c>
      <c r="P1737" s="30">
        <v>544.72</v>
      </c>
      <c r="Q1737" s="30">
        <v>26.53</v>
      </c>
      <c r="R1737" s="38">
        <v>0.25829000000000002</v>
      </c>
      <c r="S1737" s="32">
        <v>-7.8890000000000002E-2</v>
      </c>
      <c r="T1737" s="29">
        <v>0.54779</v>
      </c>
      <c r="U1737" s="29">
        <v>-0.13172</v>
      </c>
      <c r="V1737" s="29">
        <v>0.33333000000000002</v>
      </c>
      <c r="W1737" s="29">
        <v>0.15686</v>
      </c>
      <c r="X1737" s="30">
        <v>51.05</v>
      </c>
      <c r="Y1737" s="29">
        <v>0.39448</v>
      </c>
      <c r="Z1737" s="29">
        <v>0.36935000000000001</v>
      </c>
      <c r="AA1737" s="29">
        <v>0.38100000000000001</v>
      </c>
      <c r="AB1737" s="30">
        <v>16</v>
      </c>
      <c r="AC1737" s="29">
        <v>0.55881999999999998</v>
      </c>
      <c r="AD1737" s="30">
        <v>51</v>
      </c>
      <c r="AE1737" s="29">
        <v>0.82352999999999998</v>
      </c>
      <c r="AF1737" s="33">
        <v>2.7210000000000001</v>
      </c>
      <c r="AG1737" s="33">
        <v>2.9020000000000001</v>
      </c>
      <c r="AH1737" s="33">
        <v>3.6669999999999998</v>
      </c>
      <c r="AI1737" s="33">
        <v>4.7939999999999996</v>
      </c>
      <c r="AJ1737" s="33">
        <v>4.29</v>
      </c>
      <c r="AK1737" s="34">
        <v>7.2</v>
      </c>
      <c r="AL1737" s="29">
        <v>0.13725000000000001</v>
      </c>
      <c r="AM1737" s="29">
        <v>5.8819999999999997E-2</v>
      </c>
      <c r="AN1737" s="50">
        <v>9982</v>
      </c>
      <c r="AO1737" s="30">
        <v>133.4</v>
      </c>
      <c r="AP1737" s="29">
        <v>0.41821000000000003</v>
      </c>
      <c r="AQ1737" s="29">
        <v>0.87309999999999999</v>
      </c>
      <c r="AR1737" s="29">
        <v>0.66</v>
      </c>
      <c r="AS1737" s="54">
        <v>7</v>
      </c>
      <c r="AT1737" s="29">
        <v>0.80645</v>
      </c>
      <c r="AU1737" s="29">
        <v>0.85077000000000003</v>
      </c>
      <c r="AV1737" s="54">
        <v>11</v>
      </c>
      <c r="AW1737" s="29">
        <v>0.67742000000000002</v>
      </c>
    </row>
    <row r="1738" spans="1:49" x14ac:dyDescent="0.2">
      <c r="A1738" s="17" t="str">
        <f t="shared" si="36"/>
        <v>Ensemble</v>
      </c>
      <c r="B1738" s="17" t="str">
        <f>IF(AND(OR(NOT(IsForecastDateRestricted),AND(D1738&gt;=StartDate,D1738&lt;=EndDate)),OR(NOT(IsTargetDateRestricted),AND(F1738&gt;=FirstTargetDate,F1738&lt;=EndTargetDate)),
OR(AND(Is1Week,E1738="1 wk ahead inc death"),AND(Is2Week,E1738="2 wk ahead inc death"),AND(Is3Week,E1738="3 wk ahead inc death"),AND(Is4Week,E1738="4 wk ahead inc death")),
OR(NOT(IsActiveModelsOnly),_xlfn.XLOOKUP(C1738,'Model Analyzer'!B$4:B$100,'Model Analyzer'!C$4:C$100))),EvalData!C1738,"NA")</f>
        <v>Ensemble</v>
      </c>
      <c r="C1738" s="17" t="s">
        <v>15</v>
      </c>
      <c r="D1738" s="36" t="d">
        <v>2020-10-05</v>
      </c>
      <c r="E1738" s="17" t="s">
        <v>11</v>
      </c>
      <c r="F1738" s="36" t="d">
        <v>2020-10-10</v>
      </c>
      <c r="G1738" s="26">
        <v>-183</v>
      </c>
      <c r="H1738" s="27">
        <v>-3.6999999999999998E-2</v>
      </c>
      <c r="I1738" s="28">
        <v>-3.6600000000000001E-2</v>
      </c>
      <c r="J1738" s="28">
        <v>-3.7990000000000003E-2</v>
      </c>
      <c r="K1738" s="29">
        <v>1</v>
      </c>
      <c r="L1738" s="30">
        <v>11</v>
      </c>
      <c r="M1738" s="29">
        <v>0.71428999999999998</v>
      </c>
      <c r="N1738" s="30">
        <v>51</v>
      </c>
      <c r="O1738" s="26">
        <v>9.07</v>
      </c>
      <c r="P1738" s="26">
        <v>368.51</v>
      </c>
      <c r="Q1738" s="26">
        <v>20.12</v>
      </c>
      <c r="R1738" s="31">
        <v>0.25742999999999999</v>
      </c>
      <c r="S1738" s="32">
        <v>-3.637E-2</v>
      </c>
      <c r="T1738" s="29">
        <v>0.43341000000000002</v>
      </c>
      <c r="U1738" s="29">
        <v>-6.3020000000000007E-2</v>
      </c>
      <c r="V1738" s="29">
        <v>0.45097999999999999</v>
      </c>
      <c r="W1738" s="29">
        <v>7.843E-2</v>
      </c>
      <c r="X1738" s="30">
        <v>30.13</v>
      </c>
      <c r="Y1738" s="29">
        <v>0.32424999999999998</v>
      </c>
      <c r="Z1738" s="29">
        <v>0.29994999999999999</v>
      </c>
      <c r="AA1738" s="29">
        <v>0.57699999999999996</v>
      </c>
      <c r="AB1738" s="30">
        <v>5</v>
      </c>
      <c r="AC1738" s="29">
        <v>0.88234999999999997</v>
      </c>
      <c r="AD1738" s="30">
        <v>51</v>
      </c>
      <c r="AE1738" s="29">
        <v>0.94118000000000002</v>
      </c>
      <c r="AF1738" s="33">
        <v>2.4430000000000001</v>
      </c>
      <c r="AG1738" s="33">
        <v>2.7469999999999999</v>
      </c>
      <c r="AH1738" s="33">
        <v>3.4340000000000002</v>
      </c>
      <c r="AI1738" s="33">
        <v>5.6459999999999999</v>
      </c>
      <c r="AJ1738" s="33">
        <v>4.5060000000000002</v>
      </c>
      <c r="AK1738" s="34">
        <v>13.5</v>
      </c>
      <c r="AL1738" s="29">
        <v>0.11765</v>
      </c>
      <c r="AM1738" s="29">
        <v>0.11765</v>
      </c>
      <c r="AN1738" s="50">
        <v>5572</v>
      </c>
      <c r="AO1738" s="30">
        <v>91.8</v>
      </c>
      <c r="AP1738" s="29">
        <v>0.42109000000000002</v>
      </c>
      <c r="AQ1738" s="29">
        <v>0.87909999999999999</v>
      </c>
      <c r="AR1738" s="29">
        <v>0.74299999999999999</v>
      </c>
      <c r="AS1738" s="54">
        <v>3</v>
      </c>
      <c r="AT1738" s="29">
        <v>0.93547999999999998</v>
      </c>
      <c r="AU1738" s="29">
        <v>0.97609999999999997</v>
      </c>
      <c r="AV1738" s="54">
        <v>1</v>
      </c>
      <c r="AW1738" s="29">
        <v>1</v>
      </c>
    </row>
    <row r="1739" spans="1:49" x14ac:dyDescent="0.2">
      <c r="A1739" s="17" t="str">
        <f t="shared" si="36"/>
        <v>ESG</v>
      </c>
      <c r="B1739" s="17" t="str">
        <f>IF(AND(OR(NOT(IsForecastDateRestricted),AND(D1739&gt;=StartDate,D1739&lt;=EndDate)),OR(NOT(IsTargetDateRestricted),AND(F1739&gt;=FirstTargetDate,F1739&lt;=EndTargetDate)),
OR(AND(Is1Week,E1739="1 wk ahead inc death"),AND(Is2Week,E1739="2 wk ahead inc death"),AND(Is3Week,E1739="3 wk ahead inc death"),AND(Is4Week,E1739="4 wk ahead inc death")),
OR(NOT(IsActiveModelsOnly),_xlfn.XLOOKUP(C1739,'Model Analyzer'!B$4:B$100,'Model Analyzer'!C$4:C$100))),EvalData!C1739,"NA")</f>
        <v>ESG</v>
      </c>
      <c r="C1739" s="17" t="s">
        <v>40</v>
      </c>
      <c r="D1739" s="36" t="d">
        <v>2020-10-05</v>
      </c>
      <c r="E1739" s="17" t="s">
        <v>11</v>
      </c>
      <c r="F1739" s="36" t="d">
        <v>2020-10-10</v>
      </c>
      <c r="G1739" s="30">
        <v>-1025</v>
      </c>
      <c r="H1739" s="32">
        <v>-0.22900000000000001</v>
      </c>
      <c r="I1739" s="28">
        <v>-0.20499999999999999</v>
      </c>
      <c r="J1739" s="28">
        <v>-0.25785999999999998</v>
      </c>
      <c r="K1739" s="29">
        <v>0.75</v>
      </c>
      <c r="L1739" s="30">
        <v>32</v>
      </c>
      <c r="M1739" s="29">
        <v>0.11429</v>
      </c>
      <c r="N1739" s="30">
        <v>51</v>
      </c>
      <c r="O1739" s="30">
        <v>41.02</v>
      </c>
      <c r="P1739" s="30">
        <v>902.91</v>
      </c>
      <c r="Q1739" s="30">
        <v>32.61</v>
      </c>
      <c r="R1739" s="38">
        <v>0.45356000000000002</v>
      </c>
      <c r="S1739" s="32">
        <v>-0.38997999999999999</v>
      </c>
      <c r="T1739" s="29">
        <v>1.0658700000000001</v>
      </c>
      <c r="U1739" s="29">
        <v>-0.92757000000000001</v>
      </c>
      <c r="V1739" s="29">
        <v>0.27450999999999998</v>
      </c>
      <c r="W1739" s="29">
        <v>0.31373000000000001</v>
      </c>
      <c r="X1739" s="30">
        <v>51.07</v>
      </c>
      <c r="Y1739" s="29">
        <v>0.42155999999999999</v>
      </c>
      <c r="Z1739" s="29">
        <v>0.57323999999999997</v>
      </c>
      <c r="AA1739" s="29">
        <v>3.9E-2</v>
      </c>
      <c r="AB1739" s="30">
        <v>34</v>
      </c>
      <c r="AC1739" s="29">
        <v>2.9409999999999999E-2</v>
      </c>
      <c r="AD1739" s="30">
        <v>51</v>
      </c>
      <c r="AE1739" s="29">
        <v>0.15686</v>
      </c>
      <c r="AF1739" s="33">
        <v>1.0469999999999999</v>
      </c>
      <c r="AG1739" s="33">
        <v>1.073</v>
      </c>
      <c r="AH1739" s="33">
        <v>1.1379999999999999</v>
      </c>
      <c r="AI1739" s="33">
        <v>1.343</v>
      </c>
      <c r="AJ1739" s="33">
        <v>1.397</v>
      </c>
      <c r="AK1739" s="34">
        <v>2</v>
      </c>
      <c r="AL1739" s="29">
        <v>0</v>
      </c>
      <c r="AM1739" s="29">
        <v>0</v>
      </c>
      <c r="AN1739" s="50">
        <v>58568</v>
      </c>
      <c r="AO1739" s="30">
        <v>769.6</v>
      </c>
      <c r="AP1739" s="29">
        <v>0.87717000000000001</v>
      </c>
      <c r="AQ1739" s="29">
        <v>1</v>
      </c>
      <c r="AR1739" s="29">
        <v>0.16500000000000001</v>
      </c>
      <c r="AS1739" s="54">
        <v>27</v>
      </c>
      <c r="AT1739" s="29">
        <v>0.16128999999999999</v>
      </c>
      <c r="AU1739" s="29">
        <v>0.16511999999999999</v>
      </c>
      <c r="AV1739" s="54">
        <v>31</v>
      </c>
      <c r="AW1739" s="29">
        <v>3.2259999999999997E-2</v>
      </c>
    </row>
    <row r="1740" spans="1:49" x14ac:dyDescent="0.2">
      <c r="A1740" s="17" t="str">
        <f t="shared" si="36"/>
        <v>Google-HSPH</v>
      </c>
      <c r="B1740" s="17" t="str">
        <f>IF(AND(OR(NOT(IsForecastDateRestricted),AND(D1740&gt;=StartDate,D1740&lt;=EndDate)),OR(NOT(IsTargetDateRestricted),AND(F1740&gt;=FirstTargetDate,F1740&lt;=EndTargetDate)),
OR(AND(Is1Week,E1740="1 wk ahead inc death"),AND(Is2Week,E1740="2 wk ahead inc death"),AND(Is3Week,E1740="3 wk ahead inc death"),AND(Is4Week,E1740="4 wk ahead inc death")),
OR(NOT(IsActiveModelsOnly),_xlfn.XLOOKUP(C1740,'Model Analyzer'!B$4:B$100,'Model Analyzer'!C$4:C$100))),EvalData!C1740,"NA")</f>
        <v>Google-HSPH</v>
      </c>
      <c r="C1740" s="17" t="s">
        <v>57</v>
      </c>
      <c r="D1740" s="36" t="d">
        <v>2020-10-05</v>
      </c>
      <c r="E1740" s="17" t="s">
        <v>11</v>
      </c>
      <c r="F1740" s="36" t="d">
        <v>2020-10-10</v>
      </c>
      <c r="G1740" s="30"/>
      <c r="H1740" s="32"/>
      <c r="N1740" s="30">
        <v>51</v>
      </c>
      <c r="O1740" s="30">
        <v>44.67</v>
      </c>
      <c r="P1740" s="30">
        <v>812.21</v>
      </c>
      <c r="Q1740" s="30">
        <v>33.61</v>
      </c>
      <c r="R1740" s="38">
        <v>0.38743</v>
      </c>
      <c r="S1740" s="32">
        <v>-0.19209999999999999</v>
      </c>
      <c r="T1740" s="29">
        <v>0.71731</v>
      </c>
      <c r="U1740" s="29">
        <v>-5.074E-2</v>
      </c>
      <c r="V1740" s="29">
        <v>0.27450999999999998</v>
      </c>
      <c r="W1740" s="29">
        <v>0.21568999999999999</v>
      </c>
      <c r="X1740" s="30">
        <v>51.28</v>
      </c>
      <c r="Y1740" s="29">
        <v>0.56381000000000003</v>
      </c>
      <c r="Z1740" s="29">
        <v>0.50887000000000004</v>
      </c>
      <c r="AA1740" s="29">
        <v>5.7000000000000002E-2</v>
      </c>
      <c r="AB1740" s="30">
        <v>33</v>
      </c>
      <c r="AC1740" s="29">
        <v>5.8819999999999997E-2</v>
      </c>
      <c r="AD1740" s="30">
        <v>51</v>
      </c>
      <c r="AE1740" s="29">
        <v>0.96077999999999997</v>
      </c>
      <c r="AF1740" s="33">
        <v>24</v>
      </c>
      <c r="AG1740" s="33">
        <v>107</v>
      </c>
      <c r="AH1740" s="33">
        <v>314</v>
      </c>
      <c r="AI1740" s="33">
        <v>588.71400000000006</v>
      </c>
      <c r="AJ1740" s="33">
        <v>690</v>
      </c>
      <c r="AK1740" s="34">
        <v>1266</v>
      </c>
      <c r="AL1740" s="29">
        <v>3.9219999999999998E-2</v>
      </c>
      <c r="AM1740" s="29">
        <v>0.92157</v>
      </c>
      <c r="AN1740" s="50">
        <v>16941</v>
      </c>
      <c r="AO1740" s="30">
        <v>243.7</v>
      </c>
      <c r="AP1740" s="29">
        <v>2.4750000000000001E-2</v>
      </c>
      <c r="AQ1740" s="29">
        <v>5.1670000000000001E-2</v>
      </c>
      <c r="AR1740" s="29">
        <v>0</v>
      </c>
      <c r="AS1740" s="54">
        <v>31</v>
      </c>
      <c r="AT1740" s="29">
        <v>3.2259999999999997E-2</v>
      </c>
      <c r="AU1740" s="29">
        <v>0.10066</v>
      </c>
      <c r="AV1740" s="54">
        <v>32</v>
      </c>
      <c r="AW1740" s="29">
        <v>0</v>
      </c>
    </row>
    <row r="1741" spans="1:49" x14ac:dyDescent="0.2">
      <c r="A1741" s="17" t="str">
        <f t="shared" si="36"/>
        <v>GT-DeepCOVID</v>
      </c>
      <c r="B1741" s="17" t="str">
        <f>IF(AND(OR(NOT(IsForecastDateRestricted),AND(D1741&gt;=StartDate,D1741&lt;=EndDate)),OR(NOT(IsTargetDateRestricted),AND(F1741&gt;=FirstTargetDate,F1741&lt;=EndTargetDate)),
OR(AND(Is1Week,E1741="1 wk ahead inc death"),AND(Is2Week,E1741="2 wk ahead inc death"),AND(Is3Week,E1741="3 wk ahead inc death"),AND(Is4Week,E1741="4 wk ahead inc death")),
OR(NOT(IsActiveModelsOnly),_xlfn.XLOOKUP(C1741,'Model Analyzer'!B$4:B$100,'Model Analyzer'!C$4:C$100))),EvalData!C1741,"NA")</f>
        <v>GT-DeepCOVID</v>
      </c>
      <c r="C1741" s="17" t="s">
        <v>17</v>
      </c>
      <c r="D1741" s="36" t="d">
        <v>2020-10-05</v>
      </c>
      <c r="E1741" s="17" t="s">
        <v>11</v>
      </c>
      <c r="F1741" s="36" t="d">
        <v>2020-10-10</v>
      </c>
      <c r="G1741" s="30">
        <v>124</v>
      </c>
      <c r="H1741" s="32">
        <v>2.4E-2</v>
      </c>
      <c r="I1741" s="28">
        <v>2.4799999999999999E-2</v>
      </c>
      <c r="J1741" s="28">
        <v>2.4799999999999999E-2</v>
      </c>
      <c r="K1741" s="29">
        <v>1</v>
      </c>
      <c r="L1741" s="30">
        <v>7</v>
      </c>
      <c r="M1741" s="29">
        <v>0.82857000000000003</v>
      </c>
      <c r="N1741" s="30">
        <v>46</v>
      </c>
      <c r="O1741" s="30">
        <v>10.82</v>
      </c>
      <c r="P1741" s="30">
        <v>375.63</v>
      </c>
      <c r="Q1741" s="30">
        <v>19.8</v>
      </c>
      <c r="R1741" s="38">
        <v>0.2485</v>
      </c>
      <c r="S1741" s="32">
        <v>-3.2770000000000001E-2</v>
      </c>
      <c r="T1741" s="29">
        <v>0.52695999999999998</v>
      </c>
      <c r="U1741" s="29">
        <v>2.7189999999999999E-2</v>
      </c>
      <c r="V1741" s="29">
        <v>0.45651999999999998</v>
      </c>
      <c r="W1741" s="29">
        <v>0.13042999999999999</v>
      </c>
      <c r="X1741" s="30">
        <v>32.159999999999997</v>
      </c>
      <c r="Y1741" s="29">
        <v>0.43820999999999999</v>
      </c>
      <c r="Z1741" s="29">
        <v>0.37594</v>
      </c>
      <c r="AA1741" s="29">
        <v>0.4</v>
      </c>
      <c r="AB1741" s="30">
        <v>15</v>
      </c>
      <c r="AC1741" s="29">
        <v>0.58823999999999999</v>
      </c>
      <c r="AD1741" s="30">
        <v>46</v>
      </c>
      <c r="AE1741" s="29">
        <v>0.93478000000000006</v>
      </c>
      <c r="AF1741" s="33">
        <v>2.3010000000000002</v>
      </c>
      <c r="AG1741" s="33">
        <v>2.9220000000000002</v>
      </c>
      <c r="AH1741" s="33">
        <v>4.9409999999999998</v>
      </c>
      <c r="AI1741" s="33">
        <v>28.039000000000001</v>
      </c>
      <c r="AJ1741" s="33">
        <v>18.981999999999999</v>
      </c>
      <c r="AK1741" s="34">
        <v>60</v>
      </c>
      <c r="AL1741" s="29">
        <v>0.13042999999999999</v>
      </c>
      <c r="AM1741" s="29">
        <v>0.30435000000000001</v>
      </c>
      <c r="AN1741" s="50">
        <v>8435</v>
      </c>
      <c r="AO1741" s="30">
        <v>111.1</v>
      </c>
      <c r="AP1741" s="29">
        <v>0.31796000000000002</v>
      </c>
      <c r="AQ1741" s="29">
        <v>0.66381000000000001</v>
      </c>
      <c r="AR1741" s="29">
        <v>0.47499999999999998</v>
      </c>
      <c r="AS1741" s="54">
        <v>17</v>
      </c>
      <c r="AT1741" s="29">
        <v>0.48387000000000002</v>
      </c>
      <c r="AU1741" s="29">
        <v>0.78556999999999999</v>
      </c>
      <c r="AV1741" s="54">
        <v>15</v>
      </c>
      <c r="AW1741" s="29">
        <v>0.54839000000000004</v>
      </c>
    </row>
    <row r="1742" spans="1:49" x14ac:dyDescent="0.2">
      <c r="A1742" s="17" t="str">
        <f t="shared" si="36"/>
        <v>ISU</v>
      </c>
      <c r="B1742" s="17" t="str">
        <f>IF(AND(OR(NOT(IsForecastDateRestricted),AND(D1742&gt;=StartDate,D1742&lt;=EndDate)),OR(NOT(IsTargetDateRestricted),AND(F1742&gt;=FirstTargetDate,F1742&lt;=EndTargetDate)),
OR(AND(Is1Week,E1742="1 wk ahead inc death"),AND(Is2Week,E1742="2 wk ahead inc death"),AND(Is3Week,E1742="3 wk ahead inc death"),AND(Is4Week,E1742="4 wk ahead inc death")),
OR(NOT(IsActiveModelsOnly),_xlfn.XLOOKUP(C1742,'Model Analyzer'!B$4:B$100,'Model Analyzer'!C$4:C$100))),EvalData!C1742,"NA")</f>
        <v>ISU</v>
      </c>
      <c r="C1742" s="17" t="s">
        <v>41</v>
      </c>
      <c r="D1742" s="36" t="d">
        <v>2020-10-05</v>
      </c>
      <c r="E1742" s="17" t="s">
        <v>11</v>
      </c>
      <c r="F1742" s="36" t="d">
        <v>2020-10-10</v>
      </c>
      <c r="G1742" s="30">
        <v>804</v>
      </c>
      <c r="H1742" s="32">
        <v>0.14899999999999999</v>
      </c>
      <c r="I1742" s="28">
        <v>0.1608</v>
      </c>
      <c r="J1742" s="28">
        <v>0.1608</v>
      </c>
      <c r="K1742" s="29">
        <v>0.75</v>
      </c>
      <c r="L1742" s="30">
        <v>26</v>
      </c>
      <c r="M1742" s="29">
        <v>0.28571000000000002</v>
      </c>
      <c r="N1742" s="30">
        <v>49</v>
      </c>
      <c r="O1742" s="30">
        <v>9.34</v>
      </c>
      <c r="P1742" s="30">
        <v>426.47</v>
      </c>
      <c r="Q1742" s="30">
        <v>23.24</v>
      </c>
      <c r="R1742" s="38">
        <v>0.28478999999999999</v>
      </c>
      <c r="S1742" s="32">
        <v>-5.1290000000000002E-2</v>
      </c>
      <c r="T1742" s="29">
        <v>0.45355000000000001</v>
      </c>
      <c r="U1742" s="29">
        <v>-0.14199000000000001</v>
      </c>
      <c r="V1742" s="29">
        <v>0.48980000000000001</v>
      </c>
      <c r="W1742" s="29">
        <v>0.14285999999999999</v>
      </c>
      <c r="X1742" s="30">
        <v>37.29</v>
      </c>
      <c r="Y1742" s="29">
        <v>0.30884</v>
      </c>
      <c r="Z1742" s="29">
        <v>0.31691999999999998</v>
      </c>
      <c r="AA1742" s="29">
        <v>0.41499999999999998</v>
      </c>
      <c r="AB1742" s="30">
        <v>14</v>
      </c>
      <c r="AC1742" s="29">
        <v>0.61765000000000003</v>
      </c>
      <c r="AD1742" s="30">
        <v>49</v>
      </c>
      <c r="AE1742" s="29">
        <v>0.67347000000000001</v>
      </c>
      <c r="AF1742" s="33">
        <v>1.468</v>
      </c>
      <c r="AG1742" s="33">
        <v>1.7150000000000001</v>
      </c>
      <c r="AH1742" s="33">
        <v>1.9430000000000001</v>
      </c>
      <c r="AI1742" s="33">
        <v>2.9009999999999998</v>
      </c>
      <c r="AJ1742" s="33">
        <v>2.3889999999999998</v>
      </c>
      <c r="AK1742" s="34">
        <v>5</v>
      </c>
      <c r="AL1742" s="29">
        <v>6.1219999999999997E-2</v>
      </c>
      <c r="AM1742" s="29">
        <v>4.0820000000000002E-2</v>
      </c>
      <c r="AN1742" s="50">
        <v>15759</v>
      </c>
      <c r="AO1742" s="30">
        <v>185.4</v>
      </c>
      <c r="AP1742" s="29">
        <v>0.62821000000000005</v>
      </c>
      <c r="AQ1742" s="29">
        <v>1</v>
      </c>
      <c r="AR1742" s="29">
        <v>0.57799999999999996</v>
      </c>
      <c r="AS1742" s="54">
        <v>11</v>
      </c>
      <c r="AT1742" s="29">
        <v>0.67742000000000002</v>
      </c>
      <c r="AU1742" s="29">
        <v>0.68110999999999999</v>
      </c>
      <c r="AV1742" s="54">
        <v>21</v>
      </c>
      <c r="AW1742" s="29">
        <v>0.35483999999999999</v>
      </c>
    </row>
    <row r="1743" spans="1:49" x14ac:dyDescent="0.2">
      <c r="A1743" s="17" t="str">
        <f t="shared" si="36"/>
        <v>JCB</v>
      </c>
      <c r="B1743" s="17" t="str">
        <f>IF(AND(OR(NOT(IsForecastDateRestricted),AND(D1743&gt;=StartDate,D1743&lt;=EndDate)),OR(NOT(IsTargetDateRestricted),AND(F1743&gt;=FirstTargetDate,F1743&lt;=EndTargetDate)),
OR(AND(Is1Week,E1743="1 wk ahead inc death"),AND(Is2Week,E1743="2 wk ahead inc death"),AND(Is3Week,E1743="3 wk ahead inc death"),AND(Is4Week,E1743="4 wk ahead inc death")),
OR(NOT(IsActiveModelsOnly),_xlfn.XLOOKUP(C1743,'Model Analyzer'!B$4:B$100,'Model Analyzer'!C$4:C$100))),EvalData!C1743,"NA")</f>
        <v>JCB</v>
      </c>
      <c r="C1743" s="17" t="s">
        <v>45</v>
      </c>
      <c r="D1743" s="36" t="d">
        <v>2020-10-05</v>
      </c>
      <c r="E1743" s="17" t="s">
        <v>11</v>
      </c>
      <c r="F1743" s="36" t="d">
        <v>2020-10-10</v>
      </c>
      <c r="G1743" s="30">
        <v>-248</v>
      </c>
      <c r="H1743" s="32">
        <v>-5.0999999999999997E-2</v>
      </c>
      <c r="I1743" s="28">
        <v>-4.9599999999999998E-2</v>
      </c>
      <c r="J1743" s="28">
        <v>-5.219E-2</v>
      </c>
      <c r="K1743" s="29">
        <v>0.9</v>
      </c>
      <c r="L1743" s="30">
        <v>15</v>
      </c>
      <c r="M1743" s="29">
        <v>0.6</v>
      </c>
      <c r="N1743" s="30">
        <v>51</v>
      </c>
      <c r="O1743" s="30">
        <v>14.76</v>
      </c>
      <c r="P1743" s="30">
        <v>528</v>
      </c>
      <c r="Q1743" s="30">
        <v>24.55</v>
      </c>
      <c r="R1743" s="38">
        <v>0.27396999999999999</v>
      </c>
      <c r="S1743" s="32">
        <v>-0.11778</v>
      </c>
      <c r="T1743" s="29">
        <v>0.66193000000000002</v>
      </c>
      <c r="U1743" s="29">
        <v>-0.29382999999999998</v>
      </c>
      <c r="V1743" s="29">
        <v>0.39216000000000001</v>
      </c>
      <c r="W1743" s="29">
        <v>9.8040000000000002E-2</v>
      </c>
      <c r="X1743" s="30">
        <v>36.869999999999997</v>
      </c>
      <c r="Y1743" s="29">
        <v>0.34984999999999999</v>
      </c>
      <c r="Z1743" s="29">
        <v>0.35372999999999999</v>
      </c>
      <c r="AA1743" s="29">
        <v>0.35499999999999998</v>
      </c>
      <c r="AB1743" s="30">
        <v>18</v>
      </c>
      <c r="AC1743" s="29">
        <v>0.5</v>
      </c>
    </row>
    <row r="1744" spans="1:49" x14ac:dyDescent="0.2">
      <c r="A1744" s="17" t="str">
        <f t="shared" si="36"/>
        <v>JHU-APL</v>
      </c>
      <c r="B1744" s="17" t="str">
        <f>IF(AND(OR(NOT(IsForecastDateRestricted),AND(D1744&gt;=StartDate,D1744&lt;=EndDate)),OR(NOT(IsTargetDateRestricted),AND(F1744&gt;=FirstTargetDate,F1744&lt;=EndTargetDate)),
OR(AND(Is1Week,E1744="1 wk ahead inc death"),AND(Is2Week,E1744="2 wk ahead inc death"),AND(Is3Week,E1744="3 wk ahead inc death"),AND(Is4Week,E1744="4 wk ahead inc death")),
OR(NOT(IsActiveModelsOnly),_xlfn.XLOOKUP(C1744,'Model Analyzer'!B$4:B$100,'Model Analyzer'!C$4:C$100))),EvalData!C1744,"NA")</f>
        <v>JHU-APL</v>
      </c>
      <c r="C1744" s="17" t="s">
        <v>52</v>
      </c>
      <c r="D1744" s="36" t="d">
        <v>2020-10-05</v>
      </c>
      <c r="E1744" s="17" t="s">
        <v>11</v>
      </c>
      <c r="F1744" s="36" t="d">
        <v>2020-10-10</v>
      </c>
      <c r="G1744" s="30">
        <v>602</v>
      </c>
      <c r="H1744" s="32">
        <v>0.114</v>
      </c>
      <c r="I1744" s="28">
        <v>0.12039999999999999</v>
      </c>
      <c r="J1744" s="28">
        <v>0.12039999999999999</v>
      </c>
      <c r="K1744" s="29">
        <v>0.75</v>
      </c>
      <c r="L1744" s="30">
        <v>22</v>
      </c>
      <c r="M1744" s="29">
        <v>0.4</v>
      </c>
      <c r="N1744" s="30">
        <v>51</v>
      </c>
      <c r="O1744" s="30">
        <v>19.18</v>
      </c>
      <c r="P1744" s="30">
        <v>931.18</v>
      </c>
      <c r="Q1744" s="30">
        <v>29.33</v>
      </c>
      <c r="R1744" s="38">
        <v>0.32568999999999998</v>
      </c>
      <c r="S1744" s="32">
        <v>0.19259000000000001</v>
      </c>
      <c r="T1744" s="29">
        <v>0.75529000000000002</v>
      </c>
      <c r="U1744" s="29">
        <v>0.19547</v>
      </c>
      <c r="V1744" s="29">
        <v>0.31373000000000001</v>
      </c>
      <c r="W1744" s="29">
        <v>0.23529</v>
      </c>
      <c r="X1744" s="30">
        <v>43.19</v>
      </c>
      <c r="Y1744" s="29">
        <v>0.59313000000000005</v>
      </c>
      <c r="Z1744" s="29">
        <v>0.43319000000000002</v>
      </c>
      <c r="AA1744" s="29">
        <v>5.8000000000000003E-2</v>
      </c>
      <c r="AB1744" s="30">
        <v>32</v>
      </c>
      <c r="AC1744" s="29">
        <v>8.8239999999999999E-2</v>
      </c>
      <c r="AD1744" s="30">
        <v>51</v>
      </c>
      <c r="AE1744" s="29">
        <v>0.72548999999999997</v>
      </c>
      <c r="AF1744" s="33">
        <v>2.88</v>
      </c>
      <c r="AG1744" s="33">
        <v>3.028</v>
      </c>
      <c r="AH1744" s="33">
        <v>3.1579999999999999</v>
      </c>
      <c r="AI1744" s="33">
        <v>3.27</v>
      </c>
      <c r="AJ1744" s="33">
        <v>3.4670000000000001</v>
      </c>
      <c r="AK1744" s="34">
        <v>3.8889999999999998</v>
      </c>
      <c r="AL1744" s="29">
        <v>1.9609999999999999E-2</v>
      </c>
      <c r="AM1744" s="29">
        <v>0</v>
      </c>
      <c r="AN1744" s="50">
        <v>10787</v>
      </c>
      <c r="AO1744" s="30">
        <v>290.89999999999998</v>
      </c>
      <c r="AP1744" s="29">
        <v>0.47459000000000001</v>
      </c>
      <c r="AQ1744" s="29">
        <v>0.99077999999999999</v>
      </c>
      <c r="AR1744" s="29">
        <v>0.74299999999999999</v>
      </c>
      <c r="AS1744" s="54">
        <v>3</v>
      </c>
      <c r="AT1744" s="29">
        <v>0.93547999999999998</v>
      </c>
      <c r="AU1744" s="29">
        <v>0.76358999999999999</v>
      </c>
      <c r="AV1744" s="54">
        <v>17</v>
      </c>
      <c r="AW1744" s="29">
        <v>0.48387000000000002</v>
      </c>
    </row>
    <row r="1745" spans="1:49" x14ac:dyDescent="0.2">
      <c r="A1745" s="17" t="str">
        <f t="shared" si="36"/>
        <v>JHU-CSSE</v>
      </c>
      <c r="B1745" s="17" t="str">
        <f>IF(AND(OR(NOT(IsForecastDateRestricted),AND(D1745&gt;=StartDate,D1745&lt;=EndDate)),OR(NOT(IsTargetDateRestricted),AND(F1745&gt;=FirstTargetDate,F1745&lt;=EndTargetDate)),
OR(AND(Is1Week,E1745="1 wk ahead inc death"),AND(Is2Week,E1745="2 wk ahead inc death"),AND(Is3Week,E1745="3 wk ahead inc death"),AND(Is4Week,E1745="4 wk ahead inc death")),
OR(NOT(IsActiveModelsOnly),_xlfn.XLOOKUP(C1745,'Model Analyzer'!B$4:B$100,'Model Analyzer'!C$4:C$100))),EvalData!C1745,"NA")</f>
        <v>JHU-CSSE</v>
      </c>
      <c r="C1745" s="17" t="s">
        <v>58</v>
      </c>
      <c r="D1745" s="36" t="d">
        <v>2020-10-05</v>
      </c>
      <c r="E1745" s="17" t="s">
        <v>11</v>
      </c>
      <c r="F1745" s="36" t="d">
        <v>2020-10-10</v>
      </c>
      <c r="G1745" s="30"/>
      <c r="H1745" s="32"/>
      <c r="N1745" s="30">
        <v>50</v>
      </c>
      <c r="O1745" s="30">
        <v>19.62</v>
      </c>
      <c r="P1745" s="30">
        <v>969.83</v>
      </c>
      <c r="Q1745" s="30">
        <v>27.9</v>
      </c>
      <c r="R1745" s="38">
        <v>0.31774000000000002</v>
      </c>
      <c r="S1745" s="32">
        <v>0.14036000000000001</v>
      </c>
      <c r="T1745" s="29">
        <v>0.77539000000000002</v>
      </c>
      <c r="U1745" s="29">
        <v>0.42449999999999999</v>
      </c>
      <c r="V1745" s="29">
        <v>0.36</v>
      </c>
      <c r="W1745" s="29">
        <v>0.14000000000000001</v>
      </c>
      <c r="X1745" s="30">
        <v>41.74</v>
      </c>
      <c r="Y1745" s="29">
        <v>0.69354000000000005</v>
      </c>
      <c r="Z1745" s="29">
        <v>0.42115000000000002</v>
      </c>
      <c r="AA1745" s="29">
        <v>0.10199999999999999</v>
      </c>
      <c r="AB1745" s="30">
        <v>29</v>
      </c>
      <c r="AC1745" s="29">
        <v>0.17646999999999999</v>
      </c>
      <c r="AD1745" s="30">
        <v>50</v>
      </c>
      <c r="AE1745" s="29">
        <v>0.9</v>
      </c>
      <c r="AF1745" s="33">
        <v>2.3340000000000001</v>
      </c>
      <c r="AG1745" s="33">
        <v>3.1960000000000002</v>
      </c>
      <c r="AH1745" s="33">
        <v>4.1459999999999999</v>
      </c>
      <c r="AI1745" s="33">
        <v>10.503</v>
      </c>
      <c r="AJ1745" s="33">
        <v>8.0839999999999996</v>
      </c>
      <c r="AK1745" s="34">
        <v>25.417000000000002</v>
      </c>
      <c r="AL1745" s="29">
        <v>0.18</v>
      </c>
      <c r="AM1745" s="29">
        <v>0.22</v>
      </c>
      <c r="AN1745" s="50">
        <v>8119</v>
      </c>
      <c r="AO1745" s="30">
        <v>213.8</v>
      </c>
      <c r="AP1745" s="29">
        <v>0.36015999999999998</v>
      </c>
      <c r="AQ1745" s="29">
        <v>0.75188999999999995</v>
      </c>
      <c r="AR1745" s="29">
        <v>0.51600000000000001</v>
      </c>
      <c r="AS1745" s="54">
        <v>13</v>
      </c>
      <c r="AT1745" s="29">
        <v>0.6129</v>
      </c>
      <c r="AU1745" s="29">
        <v>0.86843999999999999</v>
      </c>
      <c r="AV1745" s="54">
        <v>9</v>
      </c>
      <c r="AW1745" s="29">
        <v>0.74194000000000004</v>
      </c>
    </row>
    <row r="1746" spans="1:49" x14ac:dyDescent="0.2">
      <c r="A1746" s="17" t="str">
        <f t="shared" si="36"/>
        <v>JHU-IDD</v>
      </c>
      <c r="B1746" s="17" t="str">
        <f>IF(AND(OR(NOT(IsForecastDateRestricted),AND(D1746&gt;=StartDate,D1746&lt;=EndDate)),OR(NOT(IsTargetDateRestricted),AND(F1746&gt;=FirstTargetDate,F1746&lt;=EndTargetDate)),
OR(AND(Is1Week,E1746="1 wk ahead inc death"),AND(Is2Week,E1746="2 wk ahead inc death"),AND(Is3Week,E1746="3 wk ahead inc death"),AND(Is4Week,E1746="4 wk ahead inc death")),
OR(NOT(IsActiveModelsOnly),_xlfn.XLOOKUP(C1746,'Model Analyzer'!B$4:B$100,'Model Analyzer'!C$4:C$100))),EvalData!C1746,"NA")</f>
        <v>JHU-IDD</v>
      </c>
      <c r="C1746" s="17" t="s">
        <v>53</v>
      </c>
      <c r="D1746" s="36" t="d">
        <v>2020-10-05</v>
      </c>
      <c r="E1746" s="17" t="s">
        <v>11</v>
      </c>
      <c r="F1746" s="36" t="d">
        <v>2020-10-10</v>
      </c>
      <c r="G1746" s="30">
        <v>-187</v>
      </c>
      <c r="H1746" s="32">
        <v>-3.7999999999999999E-2</v>
      </c>
      <c r="I1746" s="28">
        <v>-3.7400000000000003E-2</v>
      </c>
      <c r="J1746" s="28">
        <v>-3.8850000000000003E-2</v>
      </c>
      <c r="K1746" s="29">
        <v>1</v>
      </c>
      <c r="L1746" s="30">
        <v>12</v>
      </c>
      <c r="M1746" s="29">
        <v>0.68571000000000004</v>
      </c>
      <c r="N1746" s="30">
        <v>51</v>
      </c>
      <c r="O1746" s="30">
        <v>20.9</v>
      </c>
      <c r="P1746" s="30">
        <v>721.15</v>
      </c>
      <c r="Q1746" s="30">
        <v>25.9</v>
      </c>
      <c r="R1746" s="38">
        <v>0.33500000000000002</v>
      </c>
      <c r="S1746" s="32">
        <v>0</v>
      </c>
      <c r="T1746" s="29">
        <v>0.79695000000000005</v>
      </c>
      <c r="U1746" s="29">
        <v>0.27057999999999999</v>
      </c>
      <c r="V1746" s="29">
        <v>0.33333000000000002</v>
      </c>
      <c r="W1746" s="29">
        <v>0.15686</v>
      </c>
      <c r="X1746" s="30">
        <v>39.14</v>
      </c>
      <c r="Y1746" s="29">
        <v>0.68525000000000003</v>
      </c>
      <c r="Z1746" s="29">
        <v>0.43426999999999999</v>
      </c>
      <c r="AA1746" s="29">
        <v>0.24</v>
      </c>
      <c r="AB1746" s="30">
        <v>22</v>
      </c>
      <c r="AC1746" s="29">
        <v>0.38235000000000002</v>
      </c>
      <c r="AD1746" s="30">
        <v>51</v>
      </c>
      <c r="AE1746" s="29">
        <v>0.88234999999999997</v>
      </c>
      <c r="AF1746" s="33">
        <v>2.8540000000000001</v>
      </c>
      <c r="AG1746" s="33">
        <v>3.85</v>
      </c>
      <c r="AH1746" s="33">
        <v>6.6669999999999998</v>
      </c>
      <c r="AI1746" s="33">
        <v>27.388000000000002</v>
      </c>
      <c r="AJ1746" s="33">
        <v>21.231000000000002</v>
      </c>
      <c r="AK1746" s="34">
        <v>64</v>
      </c>
      <c r="AL1746" s="29">
        <v>0.21568999999999999</v>
      </c>
      <c r="AM1746" s="29">
        <v>0.39216000000000001</v>
      </c>
      <c r="AN1746" s="50">
        <v>12575</v>
      </c>
      <c r="AO1746" s="30">
        <v>275</v>
      </c>
      <c r="AP1746" s="29">
        <v>0.26684000000000002</v>
      </c>
      <c r="AQ1746" s="29">
        <v>0.55708999999999997</v>
      </c>
      <c r="AR1746" s="29">
        <v>0.28899999999999998</v>
      </c>
      <c r="AS1746" s="54">
        <v>26</v>
      </c>
      <c r="AT1746" s="29">
        <v>0.19355</v>
      </c>
      <c r="AU1746" s="29">
        <v>0.73262000000000005</v>
      </c>
      <c r="AV1746" s="54">
        <v>19</v>
      </c>
      <c r="AW1746" s="29">
        <v>0.41935</v>
      </c>
    </row>
    <row r="1747" spans="1:49" x14ac:dyDescent="0.2">
      <c r="A1747" s="17" t="str">
        <f t="shared" si="36"/>
        <v>Karlen</v>
      </c>
      <c r="B1747" s="17" t="str">
        <f>IF(AND(OR(NOT(IsForecastDateRestricted),AND(D1747&gt;=StartDate,D1747&lt;=EndDate)),OR(NOT(IsTargetDateRestricted),AND(F1747&gt;=FirstTargetDate,F1747&lt;=EndTargetDate)),
OR(AND(Is1Week,E1747="1 wk ahead inc death"),AND(Is2Week,E1747="2 wk ahead inc death"),AND(Is3Week,E1747="3 wk ahead inc death"),AND(Is4Week,E1747="4 wk ahead inc death")),
OR(NOT(IsActiveModelsOnly),_xlfn.XLOOKUP(C1747,'Model Analyzer'!B$4:B$100,'Model Analyzer'!C$4:C$100))),EvalData!C1747,"NA")</f>
        <v>Karlen</v>
      </c>
      <c r="C1747" s="17" t="s">
        <v>46</v>
      </c>
      <c r="D1747" s="36" t="d">
        <v>2020-10-05</v>
      </c>
      <c r="E1747" s="17" t="s">
        <v>11</v>
      </c>
      <c r="F1747" s="36" t="d">
        <v>2020-10-10</v>
      </c>
      <c r="G1747" s="30">
        <v>28</v>
      </c>
      <c r="H1747" s="32">
        <v>6.0000000000000001E-3</v>
      </c>
      <c r="I1747" s="28">
        <v>5.5999999999999999E-3</v>
      </c>
      <c r="J1747" s="28">
        <v>5.5999999999999999E-3</v>
      </c>
      <c r="K1747" s="29">
        <v>1</v>
      </c>
      <c r="L1747" s="30">
        <v>4</v>
      </c>
      <c r="M1747" s="29">
        <v>0.91429000000000005</v>
      </c>
      <c r="N1747" s="30">
        <v>51</v>
      </c>
      <c r="O1747" s="30">
        <v>12.52</v>
      </c>
      <c r="P1747" s="30">
        <v>574.64</v>
      </c>
      <c r="Q1747" s="30">
        <v>22.53</v>
      </c>
      <c r="R1747" s="38">
        <v>0.30574000000000001</v>
      </c>
      <c r="S1747" s="32">
        <v>0</v>
      </c>
      <c r="T1747" s="29">
        <v>0.53974</v>
      </c>
      <c r="U1747" s="29">
        <v>0.11864</v>
      </c>
      <c r="V1747" s="29">
        <v>0.50980000000000003</v>
      </c>
      <c r="W1747" s="29">
        <v>9.8040000000000002E-2</v>
      </c>
      <c r="X1747" s="30">
        <v>33.869999999999997</v>
      </c>
      <c r="Y1747" s="29">
        <v>0.44580999999999998</v>
      </c>
      <c r="Z1747" s="29">
        <v>0.33285999999999999</v>
      </c>
      <c r="AA1747" s="29">
        <v>0.44400000000000001</v>
      </c>
      <c r="AB1747" s="30">
        <v>11</v>
      </c>
      <c r="AC1747" s="29">
        <v>0.70587999999999995</v>
      </c>
      <c r="AD1747" s="30">
        <v>51</v>
      </c>
      <c r="AE1747" s="29">
        <v>0.94118000000000002</v>
      </c>
      <c r="AF1747" s="33">
        <v>2.1709999999999998</v>
      </c>
      <c r="AG1747" s="33">
        <v>2.5219999999999998</v>
      </c>
      <c r="AH1747" s="33">
        <v>3.25</v>
      </c>
      <c r="AI1747" s="33">
        <v>13.657999999999999</v>
      </c>
      <c r="AJ1747" s="33">
        <v>6</v>
      </c>
      <c r="AK1747" s="34">
        <v>22</v>
      </c>
      <c r="AL1747" s="29">
        <v>0.17646999999999999</v>
      </c>
      <c r="AM1747" s="29">
        <v>0.17646999999999999</v>
      </c>
      <c r="AN1747" s="50">
        <v>8224</v>
      </c>
      <c r="AO1747" s="30">
        <v>149.30000000000001</v>
      </c>
      <c r="AP1747" s="29">
        <v>0.41802</v>
      </c>
      <c r="AQ1747" s="29">
        <v>0.87268999999999997</v>
      </c>
      <c r="AR1747" s="29">
        <v>0.61899999999999999</v>
      </c>
      <c r="AS1747" s="54">
        <v>9</v>
      </c>
      <c r="AT1747" s="29">
        <v>0.74194000000000004</v>
      </c>
      <c r="AU1747" s="29">
        <v>0.97450000000000003</v>
      </c>
      <c r="AV1747" s="54">
        <v>2</v>
      </c>
      <c r="AW1747" s="29">
        <v>0.96774000000000004</v>
      </c>
    </row>
    <row r="1748" spans="1:49" x14ac:dyDescent="0.2">
      <c r="A1748" s="17" t="str">
        <f t="shared" si="36"/>
        <v>LANL</v>
      </c>
      <c r="B1748" s="17" t="str">
        <f>IF(AND(OR(NOT(IsForecastDateRestricted),AND(D1748&gt;=StartDate,D1748&lt;=EndDate)),OR(NOT(IsTargetDateRestricted),AND(F1748&gt;=FirstTargetDate,F1748&lt;=EndTargetDate)),
OR(AND(Is1Week,E1748="1 wk ahead inc death"),AND(Is2Week,E1748="2 wk ahead inc death"),AND(Is3Week,E1748="3 wk ahead inc death"),AND(Is4Week,E1748="4 wk ahead inc death")),
OR(NOT(IsActiveModelsOnly),_xlfn.XLOOKUP(C1748,'Model Analyzer'!B$4:B$100,'Model Analyzer'!C$4:C$100))),EvalData!C1748,"NA")</f>
        <v>LANL</v>
      </c>
      <c r="C1748" s="17" t="s">
        <v>20</v>
      </c>
      <c r="D1748" s="36" t="d">
        <v>2020-10-05</v>
      </c>
      <c r="E1748" s="17" t="s">
        <v>11</v>
      </c>
      <c r="F1748" s="36" t="d">
        <v>2020-10-10</v>
      </c>
      <c r="G1748" s="30">
        <v>-1051</v>
      </c>
      <c r="H1748" s="32">
        <v>-0.23599999999999999</v>
      </c>
      <c r="I1748" s="28">
        <v>-0.2102</v>
      </c>
      <c r="J1748" s="28">
        <v>-0.26613999999999999</v>
      </c>
      <c r="K1748" s="29">
        <v>0.75</v>
      </c>
      <c r="L1748" s="30">
        <v>33</v>
      </c>
      <c r="M1748" s="29">
        <v>8.5709999999999995E-2</v>
      </c>
      <c r="N1748" s="30">
        <v>51</v>
      </c>
      <c r="O1748" s="30">
        <v>12.43</v>
      </c>
      <c r="P1748" s="30">
        <v>770.91</v>
      </c>
      <c r="Q1748" s="30">
        <v>29.16</v>
      </c>
      <c r="R1748" s="38">
        <v>0.28567999999999999</v>
      </c>
      <c r="S1748" s="32">
        <v>-0.15906000000000001</v>
      </c>
      <c r="T1748" s="29">
        <v>0.55439000000000005</v>
      </c>
      <c r="U1748" s="29">
        <v>-0.26307999999999998</v>
      </c>
      <c r="V1748" s="29">
        <v>0.33333000000000002</v>
      </c>
      <c r="W1748" s="29">
        <v>0.15686</v>
      </c>
      <c r="X1748" s="30">
        <v>56.41</v>
      </c>
      <c r="Y1748" s="29">
        <v>0.36331999999999998</v>
      </c>
      <c r="Z1748" s="29">
        <v>0.38089000000000001</v>
      </c>
      <c r="AA1748" s="29">
        <v>0.22800000000000001</v>
      </c>
      <c r="AB1748" s="30">
        <v>23</v>
      </c>
      <c r="AC1748" s="29">
        <v>0.35293999999999998</v>
      </c>
      <c r="AD1748" s="30">
        <v>51</v>
      </c>
      <c r="AE1748" s="29">
        <v>0.96077999999999997</v>
      </c>
      <c r="AF1748" s="33">
        <v>4.45</v>
      </c>
      <c r="AG1748" s="33">
        <v>6.1280000000000001</v>
      </c>
      <c r="AH1748" s="33">
        <v>8.9290000000000003</v>
      </c>
      <c r="AI1748" s="33">
        <v>13.983000000000001</v>
      </c>
      <c r="AJ1748" s="33">
        <v>15.188000000000001</v>
      </c>
      <c r="AK1748" s="34">
        <v>27</v>
      </c>
      <c r="AL1748" s="29">
        <v>0.45097999999999999</v>
      </c>
      <c r="AM1748" s="29">
        <v>0.41176000000000001</v>
      </c>
      <c r="AN1748" s="50">
        <v>9273</v>
      </c>
      <c r="AO1748" s="30">
        <v>158.30000000000001</v>
      </c>
      <c r="AP1748" s="29">
        <v>0.20746999999999999</v>
      </c>
      <c r="AQ1748" s="29">
        <v>0.43314000000000002</v>
      </c>
      <c r="AR1748" s="29">
        <v>0.10299999999999999</v>
      </c>
      <c r="AS1748" s="54">
        <v>29</v>
      </c>
      <c r="AT1748" s="29">
        <v>9.6769999999999995E-2</v>
      </c>
      <c r="AU1748" s="29">
        <v>0.67867</v>
      </c>
      <c r="AV1748" s="54">
        <v>22</v>
      </c>
      <c r="AW1748" s="29">
        <v>0.32257999999999998</v>
      </c>
    </row>
    <row r="1749" spans="1:49" x14ac:dyDescent="0.2">
      <c r="A1749" s="17" t="str">
        <f t="shared" si="36"/>
        <v>LNQ</v>
      </c>
      <c r="B1749" s="17" t="str">
        <f>IF(AND(OR(NOT(IsForecastDateRestricted),AND(D1749&gt;=StartDate,D1749&lt;=EndDate)),OR(NOT(IsTargetDateRestricted),AND(F1749&gt;=FirstTargetDate,F1749&lt;=EndTargetDate)),
OR(AND(Is1Week,E1749="1 wk ahead inc death"),AND(Is2Week,E1749="2 wk ahead inc death"),AND(Is3Week,E1749="3 wk ahead inc death"),AND(Is4Week,E1749="4 wk ahead inc death")),
OR(NOT(IsActiveModelsOnly),_xlfn.XLOOKUP(C1749,'Model Analyzer'!B$4:B$100,'Model Analyzer'!C$4:C$100))),EvalData!C1749,"NA")</f>
        <v>LNQ</v>
      </c>
      <c r="C1749" s="17" t="s">
        <v>47</v>
      </c>
      <c r="D1749" s="36" t="d">
        <v>2020-10-05</v>
      </c>
      <c r="E1749" s="17" t="s">
        <v>11</v>
      </c>
      <c r="F1749" s="36" t="d">
        <v>2020-10-10</v>
      </c>
      <c r="G1749" s="30">
        <v>22</v>
      </c>
      <c r="H1749" s="32">
        <v>4.0000000000000001E-3</v>
      </c>
      <c r="I1749" s="28">
        <v>4.4000000000000003E-3</v>
      </c>
      <c r="J1749" s="28">
        <v>4.4000000000000003E-3</v>
      </c>
      <c r="K1749" s="29">
        <v>1</v>
      </c>
      <c r="L1749" s="30">
        <v>1</v>
      </c>
      <c r="M1749" s="29">
        <v>1</v>
      </c>
      <c r="N1749" s="30">
        <v>51</v>
      </c>
      <c r="O1749" s="30">
        <v>12.64</v>
      </c>
      <c r="P1749" s="30">
        <v>319.58999999999997</v>
      </c>
      <c r="Q1749" s="30">
        <v>19.510000000000002</v>
      </c>
      <c r="R1749" s="38">
        <v>0.26728000000000002</v>
      </c>
      <c r="S1749" s="32">
        <v>-0.14618</v>
      </c>
      <c r="T1749" s="29">
        <v>0.54903000000000002</v>
      </c>
      <c r="U1749" s="29">
        <v>-0.39488000000000001</v>
      </c>
      <c r="V1749" s="29">
        <v>0.54901999999999995</v>
      </c>
      <c r="W1749" s="29">
        <v>7.843E-2</v>
      </c>
      <c r="X1749" s="30">
        <v>35.020000000000003</v>
      </c>
      <c r="Y1749" s="29">
        <v>0.26223000000000002</v>
      </c>
      <c r="Z1749" s="29">
        <v>0.31446000000000002</v>
      </c>
      <c r="AA1749" s="29">
        <v>0.46500000000000002</v>
      </c>
      <c r="AB1749" s="30">
        <v>9</v>
      </c>
      <c r="AC1749" s="29">
        <v>0.76471</v>
      </c>
      <c r="AD1749" s="30">
        <v>51</v>
      </c>
      <c r="AE1749" s="29">
        <v>1</v>
      </c>
      <c r="AF1749" s="33">
        <v>7.9450000000000003</v>
      </c>
      <c r="AG1749" s="33">
        <v>12.647</v>
      </c>
      <c r="AH1749" s="33">
        <v>19.3</v>
      </c>
      <c r="AI1749" s="33">
        <v>37.369</v>
      </c>
      <c r="AJ1749" s="33">
        <v>47.167000000000002</v>
      </c>
      <c r="AK1749" s="34">
        <v>79</v>
      </c>
      <c r="AL1749" s="29">
        <v>0.15686</v>
      </c>
      <c r="AM1749" s="29">
        <v>0.84314</v>
      </c>
      <c r="AN1749" s="50">
        <v>10841</v>
      </c>
      <c r="AO1749" s="30">
        <v>211.4</v>
      </c>
      <c r="AP1749" s="29">
        <v>0.10589999999999999</v>
      </c>
      <c r="AQ1749" s="29">
        <v>0.22109000000000001</v>
      </c>
      <c r="AR1749" s="29">
        <v>0</v>
      </c>
      <c r="AS1749" s="54">
        <v>31</v>
      </c>
      <c r="AT1749" s="29">
        <v>3.2259999999999997E-2</v>
      </c>
      <c r="AU1749" s="29">
        <v>0.39329999999999998</v>
      </c>
      <c r="AV1749" s="54">
        <v>27</v>
      </c>
      <c r="AW1749" s="29">
        <v>0.16128999999999999</v>
      </c>
    </row>
    <row r="1750" spans="1:49" x14ac:dyDescent="0.2">
      <c r="A1750" s="17" t="str">
        <f t="shared" si="36"/>
        <v>LSHTM</v>
      </c>
      <c r="B1750" s="17" t="str">
        <f>IF(AND(OR(NOT(IsForecastDateRestricted),AND(D1750&gt;=StartDate,D1750&lt;=EndDate)),OR(NOT(IsTargetDateRestricted),AND(F1750&gt;=FirstTargetDate,F1750&lt;=EndTargetDate)),
OR(AND(Is1Week,E1750="1 wk ahead inc death"),AND(Is2Week,E1750="2 wk ahead inc death"),AND(Is3Week,E1750="3 wk ahead inc death"),AND(Is4Week,E1750="4 wk ahead inc death")),
OR(NOT(IsActiveModelsOnly),_xlfn.XLOOKUP(C1750,'Model Analyzer'!B$4:B$100,'Model Analyzer'!C$4:C$100))),EvalData!C1750,"NA")</f>
        <v>LSHTM</v>
      </c>
      <c r="C1750" s="17" t="s">
        <v>21</v>
      </c>
      <c r="D1750" s="36" t="d">
        <v>2020-10-05</v>
      </c>
      <c r="E1750" s="17" t="s">
        <v>11</v>
      </c>
      <c r="F1750" s="36" t="d">
        <v>2020-10-10</v>
      </c>
      <c r="G1750" s="30">
        <v>-294</v>
      </c>
      <c r="H1750" s="32">
        <v>-6.0999999999999999E-2</v>
      </c>
      <c r="I1750" s="28">
        <v>-5.8799999999999998E-2</v>
      </c>
      <c r="J1750" s="28">
        <v>-6.2469999999999998E-2</v>
      </c>
      <c r="K1750" s="29">
        <v>0.9</v>
      </c>
      <c r="L1750" s="30">
        <v>17</v>
      </c>
      <c r="M1750" s="29">
        <v>0.54286000000000001</v>
      </c>
      <c r="N1750" s="30">
        <v>47</v>
      </c>
      <c r="O1750" s="30">
        <v>6.56</v>
      </c>
      <c r="P1750" s="30">
        <v>488.43</v>
      </c>
      <c r="Q1750" s="30">
        <v>22.43</v>
      </c>
      <c r="R1750" s="38">
        <v>0.21371000000000001</v>
      </c>
      <c r="S1750" s="32">
        <v>-0.11192000000000001</v>
      </c>
      <c r="T1750" s="29">
        <v>0.37062</v>
      </c>
      <c r="U1750" s="29">
        <v>-9.8809999999999995E-2</v>
      </c>
      <c r="V1750" s="29">
        <v>0.48936000000000002</v>
      </c>
      <c r="W1750" s="29">
        <v>0.10638</v>
      </c>
      <c r="X1750" s="30">
        <v>36.200000000000003</v>
      </c>
      <c r="Y1750" s="29">
        <v>0.28342000000000001</v>
      </c>
      <c r="Z1750" s="29">
        <v>0.27422000000000002</v>
      </c>
      <c r="AA1750" s="29">
        <v>0.46200000000000002</v>
      </c>
      <c r="AB1750" s="30">
        <v>10</v>
      </c>
      <c r="AC1750" s="29">
        <v>0.73529</v>
      </c>
      <c r="AD1750" s="30">
        <v>47</v>
      </c>
      <c r="AE1750" s="29">
        <v>0.89361999999999997</v>
      </c>
      <c r="AF1750" s="33">
        <v>1.5249999999999999</v>
      </c>
      <c r="AG1750" s="33">
        <v>1.79</v>
      </c>
      <c r="AH1750" s="33">
        <v>2.6320000000000001</v>
      </c>
      <c r="AI1750" s="33">
        <v>31.321000000000002</v>
      </c>
      <c r="AJ1750" s="33">
        <v>4.2869999999999999</v>
      </c>
      <c r="AK1750" s="34">
        <v>28.8</v>
      </c>
      <c r="AL1750" s="29">
        <v>6.3829999999999998E-2</v>
      </c>
      <c r="AM1750" s="29">
        <v>0.17021</v>
      </c>
      <c r="AN1750" s="50">
        <v>6924</v>
      </c>
      <c r="AO1750" s="30">
        <v>90.6</v>
      </c>
      <c r="AP1750" s="29">
        <v>0.51414000000000004</v>
      </c>
      <c r="AQ1750" s="29">
        <v>1</v>
      </c>
      <c r="AR1750" s="29">
        <v>0.64</v>
      </c>
      <c r="AS1750" s="54">
        <v>8</v>
      </c>
      <c r="AT1750" s="29">
        <v>0.77419000000000004</v>
      </c>
      <c r="AU1750" s="29">
        <v>0.86687000000000003</v>
      </c>
      <c r="AV1750" s="54">
        <v>10</v>
      </c>
      <c r="AW1750" s="29">
        <v>0.70967999999999998</v>
      </c>
    </row>
    <row r="1751" spans="1:49" x14ac:dyDescent="0.2">
      <c r="A1751" s="17" t="str">
        <f t="shared" si="36"/>
        <v>MIT-ORC</v>
      </c>
      <c r="B1751" s="17" t="str">
        <f>IF(AND(OR(NOT(IsForecastDateRestricted),AND(D1751&gt;=StartDate,D1751&lt;=EndDate)),OR(NOT(IsTargetDateRestricted),AND(F1751&gt;=FirstTargetDate,F1751&lt;=EndTargetDate)),
OR(AND(Is1Week,E1751="1 wk ahead inc death"),AND(Is2Week,E1751="2 wk ahead inc death"),AND(Is3Week,E1751="3 wk ahead inc death"),AND(Is4Week,E1751="4 wk ahead inc death")),
OR(NOT(IsActiveModelsOnly),_xlfn.XLOOKUP(C1751,'Model Analyzer'!B$4:B$100,'Model Analyzer'!C$4:C$100))),EvalData!C1751,"NA")</f>
        <v>MIT-ORC</v>
      </c>
      <c r="C1751" s="17" t="s">
        <v>23</v>
      </c>
      <c r="D1751" s="36" t="d">
        <v>2020-10-05</v>
      </c>
      <c r="E1751" s="17" t="s">
        <v>11</v>
      </c>
      <c r="F1751" s="36" t="d">
        <v>2020-10-10</v>
      </c>
      <c r="G1751" s="30">
        <v>-818</v>
      </c>
      <c r="H1751" s="32">
        <v>-0.17899999999999999</v>
      </c>
      <c r="I1751" s="28">
        <v>-0.1636</v>
      </c>
      <c r="J1751" s="28">
        <v>-0.1956</v>
      </c>
      <c r="K1751" s="29">
        <v>0.75</v>
      </c>
      <c r="L1751" s="30">
        <v>28</v>
      </c>
      <c r="M1751" s="29">
        <v>0.22857</v>
      </c>
      <c r="N1751" s="30">
        <v>51</v>
      </c>
      <c r="O1751" s="30">
        <v>12.64</v>
      </c>
      <c r="P1751" s="30">
        <v>497.55</v>
      </c>
      <c r="Q1751" s="30">
        <v>24.18</v>
      </c>
      <c r="R1751" s="38">
        <v>0.29139999999999999</v>
      </c>
      <c r="S1751" s="32">
        <v>-0.12883</v>
      </c>
      <c r="T1751" s="29">
        <v>0.55740999999999996</v>
      </c>
      <c r="U1751" s="29">
        <v>-0.13546</v>
      </c>
      <c r="V1751" s="29">
        <v>0.35293999999999998</v>
      </c>
      <c r="W1751" s="29">
        <v>0.19608</v>
      </c>
      <c r="X1751" s="30">
        <v>38.700000000000003</v>
      </c>
      <c r="Y1751" s="29">
        <v>0.41667999999999999</v>
      </c>
      <c r="Z1751" s="29">
        <v>0.40254000000000001</v>
      </c>
      <c r="AA1751" s="29">
        <v>0.29499999999999998</v>
      </c>
      <c r="AB1751" s="30">
        <v>20</v>
      </c>
      <c r="AC1751" s="29">
        <v>0.44118000000000002</v>
      </c>
      <c r="AD1751" s="30">
        <v>51</v>
      </c>
      <c r="AE1751" s="29">
        <v>0.86275000000000002</v>
      </c>
      <c r="AF1751" s="33">
        <v>2.1579999999999999</v>
      </c>
      <c r="AG1751" s="33">
        <v>2.496</v>
      </c>
      <c r="AH1751" s="33">
        <v>5.1740000000000004</v>
      </c>
      <c r="AI1751" s="33">
        <v>28.523</v>
      </c>
      <c r="AJ1751" s="33">
        <v>19.917000000000002</v>
      </c>
      <c r="AK1751" s="34">
        <v>44.667000000000002</v>
      </c>
      <c r="AL1751" s="29">
        <v>0.19608</v>
      </c>
      <c r="AM1751" s="29">
        <v>0.29411999999999999</v>
      </c>
      <c r="AN1751" s="50">
        <v>6471</v>
      </c>
      <c r="AO1751" s="30">
        <v>185.5</v>
      </c>
      <c r="AP1751" s="29">
        <v>0.33609</v>
      </c>
      <c r="AQ1751" s="29">
        <v>0.70165</v>
      </c>
      <c r="AR1751" s="29">
        <v>0.39200000000000002</v>
      </c>
      <c r="AS1751" s="54">
        <v>21</v>
      </c>
      <c r="AT1751" s="29">
        <v>0.35483999999999999</v>
      </c>
      <c r="AU1751" s="29">
        <v>0.81913999999999998</v>
      </c>
      <c r="AV1751" s="54">
        <v>13</v>
      </c>
      <c r="AW1751" s="29">
        <v>0.6129</v>
      </c>
    </row>
    <row r="1752" spans="1:49" x14ac:dyDescent="0.2">
      <c r="A1752" s="17" t="str">
        <f t="shared" si="36"/>
        <v>MOBS</v>
      </c>
      <c r="B1752" s="17" t="str">
        <f>IF(AND(OR(NOT(IsForecastDateRestricted),AND(D1752&gt;=StartDate,D1752&lt;=EndDate)),OR(NOT(IsTargetDateRestricted),AND(F1752&gt;=FirstTargetDate,F1752&lt;=EndTargetDate)),
OR(AND(Is1Week,E1752="1 wk ahead inc death"),AND(Is2Week,E1752="2 wk ahead inc death"),AND(Is3Week,E1752="3 wk ahead inc death"),AND(Is4Week,E1752="4 wk ahead inc death")),
OR(NOT(IsActiveModelsOnly),_xlfn.XLOOKUP(C1752,'Model Analyzer'!B$4:B$100,'Model Analyzer'!C$4:C$100))),EvalData!C1752,"NA")</f>
        <v>MOBS</v>
      </c>
      <c r="C1752" s="17" t="s">
        <v>24</v>
      </c>
      <c r="D1752" s="36" t="d">
        <v>2020-10-05</v>
      </c>
      <c r="E1752" s="17" t="s">
        <v>11</v>
      </c>
      <c r="F1752" s="36" t="d">
        <v>2020-10-10</v>
      </c>
      <c r="G1752" s="30">
        <v>-487</v>
      </c>
      <c r="H1752" s="32">
        <v>-0.10199999999999999</v>
      </c>
      <c r="I1752" s="28">
        <v>-9.74E-2</v>
      </c>
      <c r="J1752" s="28">
        <v>-0.10791000000000001</v>
      </c>
      <c r="K1752" s="29">
        <v>0.75</v>
      </c>
      <c r="L1752" s="30">
        <v>21</v>
      </c>
      <c r="M1752" s="29">
        <v>0.42857000000000001</v>
      </c>
      <c r="N1752" s="30">
        <v>50</v>
      </c>
      <c r="O1752" s="30">
        <v>15.73</v>
      </c>
      <c r="P1752" s="30">
        <v>715.89</v>
      </c>
      <c r="Q1752" s="30">
        <v>30.32</v>
      </c>
      <c r="R1752" s="38">
        <v>0.29375000000000001</v>
      </c>
      <c r="S1752" s="32">
        <v>-0.15453</v>
      </c>
      <c r="T1752" s="29">
        <v>0.66144000000000003</v>
      </c>
      <c r="U1752" s="29">
        <v>-0.2109</v>
      </c>
      <c r="V1752" s="29">
        <v>0.38</v>
      </c>
      <c r="W1752" s="29">
        <v>0.2</v>
      </c>
      <c r="X1752" s="30">
        <v>58.04</v>
      </c>
      <c r="Y1752" s="29">
        <v>0.42521999999999999</v>
      </c>
      <c r="Z1752" s="29">
        <v>0.40017000000000003</v>
      </c>
      <c r="AA1752" s="29">
        <v>0.111</v>
      </c>
      <c r="AB1752" s="30">
        <v>26</v>
      </c>
      <c r="AC1752" s="29">
        <v>0.26471</v>
      </c>
      <c r="AD1752" s="30">
        <v>50</v>
      </c>
      <c r="AE1752" s="29">
        <v>0.74</v>
      </c>
      <c r="AF1752" s="33">
        <v>1.8680000000000001</v>
      </c>
      <c r="AG1752" s="33">
        <v>2.403</v>
      </c>
      <c r="AH1752" s="33">
        <v>3.9769999999999999</v>
      </c>
      <c r="AI1752" s="33">
        <v>33.694000000000003</v>
      </c>
      <c r="AJ1752" s="33">
        <v>8.25</v>
      </c>
      <c r="AK1752" s="34">
        <v>122.2</v>
      </c>
      <c r="AL1752" s="29">
        <v>0.16</v>
      </c>
      <c r="AM1752" s="29">
        <v>0.2</v>
      </c>
      <c r="AN1752" s="50">
        <v>20155</v>
      </c>
      <c r="AO1752" s="30">
        <v>197.1</v>
      </c>
      <c r="AP1752" s="29">
        <v>0.39267999999999997</v>
      </c>
      <c r="AQ1752" s="29">
        <v>0.81979999999999997</v>
      </c>
      <c r="AR1752" s="29">
        <v>0.39200000000000002</v>
      </c>
      <c r="AS1752" s="54">
        <v>21</v>
      </c>
      <c r="AT1752" s="29">
        <v>0.35483999999999999</v>
      </c>
      <c r="AU1752" s="29">
        <v>0.73184000000000005</v>
      </c>
      <c r="AV1752" s="54">
        <v>20</v>
      </c>
      <c r="AW1752" s="29">
        <v>0.3871</v>
      </c>
    </row>
    <row r="1753" spans="1:49" x14ac:dyDescent="0.2">
      <c r="A1753" s="17" t="str">
        <f t="shared" si="36"/>
        <v>NotreDame-Mobility</v>
      </c>
      <c r="B1753" s="17" t="str">
        <f>IF(AND(OR(NOT(IsForecastDateRestricted),AND(D1753&gt;=StartDate,D1753&lt;=EndDate)),OR(NOT(IsTargetDateRestricted),AND(F1753&gt;=FirstTargetDate,F1753&lt;=EndTargetDate)),
OR(AND(Is1Week,E1753="1 wk ahead inc death"),AND(Is2Week,E1753="2 wk ahead inc death"),AND(Is3Week,E1753="3 wk ahead inc death"),AND(Is4Week,E1753="4 wk ahead inc death")),
OR(NOT(IsActiveModelsOnly),_xlfn.XLOOKUP(C1753,'Model Analyzer'!B$4:B$100,'Model Analyzer'!C$4:C$100))),EvalData!C1753,"NA")</f>
        <v>NotreDame-Mobility</v>
      </c>
      <c r="C1753" s="17" t="s">
        <v>25</v>
      </c>
      <c r="D1753" s="36" t="d">
        <v>2020-10-05</v>
      </c>
      <c r="E1753" s="17" t="s">
        <v>11</v>
      </c>
      <c r="F1753" s="36" t="d">
        <v>2020-10-10</v>
      </c>
      <c r="G1753" s="30">
        <v>-780</v>
      </c>
      <c r="H1753" s="32">
        <v>-0.17</v>
      </c>
      <c r="I1753" s="28">
        <v>-0.156</v>
      </c>
      <c r="J1753" s="28">
        <v>-0.18482999999999999</v>
      </c>
      <c r="K1753" s="29">
        <v>0.75</v>
      </c>
      <c r="L1753" s="30">
        <v>27</v>
      </c>
      <c r="M1753" s="29">
        <v>0.25713999999999998</v>
      </c>
      <c r="N1753" s="30">
        <v>51</v>
      </c>
      <c r="O1753" s="30">
        <v>10.63</v>
      </c>
      <c r="P1753" s="30">
        <v>411.51</v>
      </c>
      <c r="Q1753" s="30">
        <v>21.76</v>
      </c>
      <c r="R1753" s="38">
        <v>0.26718999999999998</v>
      </c>
      <c r="S1753" s="32">
        <v>-0.14842</v>
      </c>
      <c r="T1753" s="29">
        <v>0.47509000000000001</v>
      </c>
      <c r="U1753" s="29">
        <v>-0.20211000000000001</v>
      </c>
      <c r="V1753" s="29">
        <v>0.49020000000000002</v>
      </c>
      <c r="W1753" s="29">
        <v>0.13725000000000001</v>
      </c>
      <c r="X1753" s="30">
        <v>34.14</v>
      </c>
      <c r="Y1753" s="29">
        <v>0.31794</v>
      </c>
      <c r="Z1753" s="29">
        <v>0.31863999999999998</v>
      </c>
      <c r="AA1753" s="29">
        <v>0.41799999999999998</v>
      </c>
      <c r="AB1753" s="30">
        <v>13</v>
      </c>
      <c r="AC1753" s="29">
        <v>0.64705999999999997</v>
      </c>
      <c r="AD1753" s="30">
        <v>51</v>
      </c>
      <c r="AE1753" s="29">
        <v>0.56862999999999997</v>
      </c>
      <c r="AF1753" s="33">
        <v>1.2829999999999999</v>
      </c>
      <c r="AG1753" s="33">
        <v>1.4610000000000001</v>
      </c>
      <c r="AH1753" s="33">
        <v>1.698</v>
      </c>
      <c r="AI1753" s="33">
        <v>2.4430000000000001</v>
      </c>
      <c r="AJ1753" s="33">
        <v>2.036</v>
      </c>
      <c r="AK1753" s="34">
        <v>4</v>
      </c>
      <c r="AL1753" s="29">
        <v>3.9219999999999998E-2</v>
      </c>
      <c r="AM1753" s="29">
        <v>1.9609999999999999E-2</v>
      </c>
      <c r="AN1753" s="50">
        <v>23850</v>
      </c>
      <c r="AO1753" s="30">
        <v>236.1</v>
      </c>
      <c r="AP1753" s="29">
        <v>0.69079000000000002</v>
      </c>
      <c r="AQ1753" s="29">
        <v>1</v>
      </c>
      <c r="AR1753" s="29">
        <v>0.53700000000000003</v>
      </c>
      <c r="AS1753" s="54">
        <v>12</v>
      </c>
      <c r="AT1753" s="29">
        <v>0.64515999999999996</v>
      </c>
      <c r="AU1753" s="29">
        <v>0.59855999999999998</v>
      </c>
      <c r="AV1753" s="54">
        <v>23</v>
      </c>
      <c r="AW1753" s="29">
        <v>0.29032000000000002</v>
      </c>
    </row>
    <row r="1754" spans="1:49" x14ac:dyDescent="0.2">
      <c r="A1754" s="17" t="str">
        <f t="shared" si="36"/>
        <v>Oliver Wyman</v>
      </c>
      <c r="B1754" s="17" t="str">
        <f>IF(AND(OR(NOT(IsForecastDateRestricted),AND(D1754&gt;=StartDate,D1754&lt;=EndDate)),OR(NOT(IsTargetDateRestricted),AND(F1754&gt;=FirstTargetDate,F1754&lt;=EndTargetDate)),
OR(AND(Is1Week,E1754="1 wk ahead inc death"),AND(Is2Week,E1754="2 wk ahead inc death"),AND(Is3Week,E1754="3 wk ahead inc death"),AND(Is4Week,E1754="4 wk ahead inc death")),
OR(NOT(IsActiveModelsOnly),_xlfn.XLOOKUP(C1754,'Model Analyzer'!B$4:B$100,'Model Analyzer'!C$4:C$100))),EvalData!C1754,"NA")</f>
        <v>Oliver Wyman</v>
      </c>
      <c r="C1754" s="17" t="s">
        <v>26</v>
      </c>
      <c r="D1754" s="36" t="d">
        <v>2020-10-05</v>
      </c>
      <c r="E1754" s="17" t="s">
        <v>11</v>
      </c>
      <c r="F1754" s="36" t="d">
        <v>2020-10-10</v>
      </c>
      <c r="G1754" s="30">
        <v>24</v>
      </c>
      <c r="H1754" s="32">
        <v>5.0000000000000001E-3</v>
      </c>
      <c r="I1754" s="28">
        <v>4.7999999999999996E-3</v>
      </c>
      <c r="J1754" s="28">
        <v>4.7999999999999996E-3</v>
      </c>
      <c r="K1754" s="29">
        <v>1</v>
      </c>
      <c r="L1754" s="30">
        <v>2</v>
      </c>
      <c r="M1754" s="29">
        <v>0.97143000000000002</v>
      </c>
      <c r="N1754" s="30">
        <v>51</v>
      </c>
      <c r="O1754" s="30">
        <v>7.59</v>
      </c>
      <c r="P1754" s="30">
        <v>543.66</v>
      </c>
      <c r="Q1754" s="30">
        <v>22.08</v>
      </c>
      <c r="R1754" s="38">
        <v>0.19403000000000001</v>
      </c>
      <c r="S1754" s="32">
        <v>1.093E-2</v>
      </c>
      <c r="T1754" s="29">
        <v>0.37474000000000002</v>
      </c>
      <c r="U1754" s="29">
        <v>9.5689999999999997E-2</v>
      </c>
      <c r="V1754" s="29">
        <v>0.56862999999999997</v>
      </c>
      <c r="W1754" s="29">
        <v>5.8819999999999997E-2</v>
      </c>
      <c r="X1754" s="30">
        <v>37.950000000000003</v>
      </c>
      <c r="Y1754" s="29">
        <v>0.3276</v>
      </c>
      <c r="Z1754" s="29">
        <v>0.26500000000000001</v>
      </c>
      <c r="AA1754" s="29">
        <v>0.68500000000000005</v>
      </c>
      <c r="AB1754" s="30">
        <v>1</v>
      </c>
      <c r="AC1754" s="29">
        <v>1</v>
      </c>
      <c r="AD1754" s="30">
        <v>51</v>
      </c>
      <c r="AE1754" s="29">
        <v>0.88234999999999997</v>
      </c>
      <c r="AF1754" s="33">
        <v>1.81</v>
      </c>
      <c r="AG1754" s="33">
        <v>2.395</v>
      </c>
      <c r="AH1754" s="33">
        <v>3.2770000000000001</v>
      </c>
      <c r="AI1754" s="33">
        <v>14.93</v>
      </c>
      <c r="AJ1754" s="33">
        <v>5.55</v>
      </c>
      <c r="AK1754" s="34">
        <v>9.5</v>
      </c>
      <c r="AL1754" s="29">
        <v>0.23529</v>
      </c>
      <c r="AM1754" s="29">
        <v>7.843E-2</v>
      </c>
      <c r="AN1754" s="50">
        <v>6589</v>
      </c>
      <c r="AO1754" s="30">
        <v>154</v>
      </c>
      <c r="AP1754" s="29">
        <v>0.45385999999999999</v>
      </c>
      <c r="AQ1754" s="29">
        <v>0.94752000000000003</v>
      </c>
      <c r="AR1754" s="29">
        <v>0.59899999999999998</v>
      </c>
      <c r="AS1754" s="54">
        <v>10</v>
      </c>
      <c r="AT1754" s="29">
        <v>0.70967999999999998</v>
      </c>
      <c r="AU1754" s="29">
        <v>0.92603999999999997</v>
      </c>
      <c r="AV1754" s="54">
        <v>6</v>
      </c>
      <c r="AW1754" s="29">
        <v>0.83870999999999996</v>
      </c>
    </row>
    <row r="1755" spans="1:49" x14ac:dyDescent="0.2">
      <c r="A1755" s="17" t="str">
        <f t="shared" si="36"/>
        <v>PSI</v>
      </c>
      <c r="B1755" s="17" t="str">
        <f>IF(AND(OR(NOT(IsForecastDateRestricted),AND(D1755&gt;=StartDate,D1755&lt;=EndDate)),OR(NOT(IsTargetDateRestricted),AND(F1755&gt;=FirstTargetDate,F1755&lt;=EndTargetDate)),
OR(AND(Is1Week,E1755="1 wk ahead inc death"),AND(Is2Week,E1755="2 wk ahead inc death"),AND(Is3Week,E1755="3 wk ahead inc death"),AND(Is4Week,E1755="4 wk ahead inc death")),
OR(NOT(IsActiveModelsOnly),_xlfn.XLOOKUP(C1755,'Model Analyzer'!B$4:B$100,'Model Analyzer'!C$4:C$100))),EvalData!C1755,"NA")</f>
        <v>PSI</v>
      </c>
      <c r="C1755" s="17" t="s">
        <v>27</v>
      </c>
      <c r="D1755" s="36" t="d">
        <v>2020-10-05</v>
      </c>
      <c r="E1755" s="17" t="s">
        <v>11</v>
      </c>
      <c r="F1755" s="36" t="d">
        <v>2020-10-10</v>
      </c>
      <c r="G1755" s="30">
        <v>-1066</v>
      </c>
      <c r="H1755" s="32">
        <v>-0.24</v>
      </c>
      <c r="I1755" s="28">
        <v>-0.2132</v>
      </c>
      <c r="J1755" s="28">
        <v>-0.27096999999999999</v>
      </c>
      <c r="K1755" s="29">
        <v>0.75</v>
      </c>
      <c r="L1755" s="30">
        <v>34</v>
      </c>
      <c r="M1755" s="29">
        <v>5.7140000000000003E-2</v>
      </c>
      <c r="N1755" s="30">
        <v>51</v>
      </c>
      <c r="O1755" s="30">
        <v>48.15</v>
      </c>
      <c r="P1755" s="30">
        <v>764.07</v>
      </c>
      <c r="Q1755" s="30">
        <v>30.41</v>
      </c>
      <c r="R1755" s="38">
        <v>0.38575999999999999</v>
      </c>
      <c r="S1755" s="32">
        <v>-0.29657</v>
      </c>
      <c r="T1755" s="29">
        <v>2.1735600000000002</v>
      </c>
      <c r="U1755" s="29">
        <v>-1.79888</v>
      </c>
      <c r="V1755" s="29">
        <v>0.29411999999999999</v>
      </c>
      <c r="W1755" s="29">
        <v>0.23529</v>
      </c>
      <c r="X1755" s="30">
        <v>46.05</v>
      </c>
      <c r="Y1755" s="29">
        <v>0.47044999999999998</v>
      </c>
      <c r="Z1755" s="29">
        <v>0.51520999999999995</v>
      </c>
      <c r="AA1755" s="29">
        <v>7.0000000000000007E-2</v>
      </c>
      <c r="AB1755" s="30">
        <v>31</v>
      </c>
      <c r="AC1755" s="29">
        <v>0.11765</v>
      </c>
      <c r="AD1755" s="30">
        <v>51</v>
      </c>
      <c r="AE1755" s="29">
        <v>0.41176000000000001</v>
      </c>
      <c r="AF1755" s="33">
        <v>1.3029999999999999</v>
      </c>
      <c r="AG1755" s="33">
        <v>1.48</v>
      </c>
      <c r="AH1755" s="33">
        <v>1.8260000000000001</v>
      </c>
      <c r="AI1755" s="33">
        <v>3.6309999999999998</v>
      </c>
      <c r="AJ1755" s="33">
        <v>3.5539999999999998</v>
      </c>
      <c r="AK1755" s="34">
        <v>8</v>
      </c>
      <c r="AL1755" s="29">
        <v>3.9219999999999998E-2</v>
      </c>
      <c r="AM1755" s="29">
        <v>5.8819999999999997E-2</v>
      </c>
      <c r="AN1755" s="50">
        <v>38643</v>
      </c>
      <c r="AO1755" s="30">
        <v>445.5</v>
      </c>
      <c r="AP1755" s="29">
        <v>0.61878</v>
      </c>
      <c r="AQ1755" s="29">
        <v>1</v>
      </c>
      <c r="AR1755" s="29">
        <v>0.33</v>
      </c>
      <c r="AS1755" s="54">
        <v>23</v>
      </c>
      <c r="AT1755" s="29">
        <v>0.29032000000000002</v>
      </c>
      <c r="AU1755" s="29">
        <v>0.43343999999999999</v>
      </c>
      <c r="AV1755" s="54">
        <v>26</v>
      </c>
      <c r="AW1755" s="29">
        <v>0.19355</v>
      </c>
    </row>
    <row r="1756" spans="1:49" x14ac:dyDescent="0.2">
      <c r="A1756" s="17" t="str">
        <f t="shared" si="36"/>
        <v>QJHong</v>
      </c>
      <c r="B1756" s="17" t="str">
        <f>IF(AND(OR(NOT(IsForecastDateRestricted),AND(D1756&gt;=StartDate,D1756&lt;=EndDate)),OR(NOT(IsTargetDateRestricted),AND(F1756&gt;=FirstTargetDate,F1756&lt;=EndTargetDate)),
OR(AND(Is1Week,E1756="1 wk ahead inc death"),AND(Is2Week,E1756="2 wk ahead inc death"),AND(Is3Week,E1756="3 wk ahead inc death"),AND(Is4Week,E1756="4 wk ahead inc death")),
OR(NOT(IsActiveModelsOnly),_xlfn.XLOOKUP(C1756,'Model Analyzer'!B$4:B$100,'Model Analyzer'!C$4:C$100))),EvalData!C1756,"NA")</f>
        <v>QJHong</v>
      </c>
      <c r="C1756" s="17" t="s">
        <v>28</v>
      </c>
      <c r="D1756" s="36" t="d">
        <v>2020-10-05</v>
      </c>
      <c r="E1756" s="17" t="s">
        <v>11</v>
      </c>
      <c r="F1756" s="36" t="d">
        <v>2020-10-10</v>
      </c>
      <c r="G1756" s="30">
        <v>77</v>
      </c>
      <c r="H1756" s="32">
        <v>1.4999999999999999E-2</v>
      </c>
      <c r="I1756" s="28">
        <v>1.54E-2</v>
      </c>
      <c r="J1756" s="28">
        <v>1.54E-2</v>
      </c>
      <c r="K1756" s="29">
        <v>1</v>
      </c>
      <c r="L1756" s="30">
        <v>5</v>
      </c>
      <c r="M1756" s="29">
        <v>0.88571</v>
      </c>
      <c r="O1756" s="30"/>
      <c r="P1756" s="30"/>
      <c r="Q1756" s="30"/>
      <c r="R1756" s="38"/>
    </row>
    <row r="1757" spans="1:49" x14ac:dyDescent="0.2">
      <c r="A1757" s="17" t="str">
        <f t="shared" si="36"/>
        <v>RPI-UW</v>
      </c>
      <c r="B1757" s="17" t="str">
        <f>IF(AND(OR(NOT(IsForecastDateRestricted),AND(D1757&gt;=StartDate,D1757&lt;=EndDate)),OR(NOT(IsTargetDateRestricted),AND(F1757&gt;=FirstTargetDate,F1757&lt;=EndTargetDate)),
OR(AND(Is1Week,E1757="1 wk ahead inc death"),AND(Is2Week,E1757="2 wk ahead inc death"),AND(Is3Week,E1757="3 wk ahead inc death"),AND(Is4Week,E1757="4 wk ahead inc death")),
OR(NOT(IsActiveModelsOnly),_xlfn.XLOOKUP(C1757,'Model Analyzer'!B$4:B$100,'Model Analyzer'!C$4:C$100))),EvalData!C1757,"NA")</f>
        <v>RPI-UW</v>
      </c>
      <c r="C1757" s="17" t="s">
        <v>49</v>
      </c>
      <c r="D1757" s="36" t="d">
        <v>2020-10-05</v>
      </c>
      <c r="E1757" s="17" t="s">
        <v>11</v>
      </c>
      <c r="F1757" s="36" t="d">
        <v>2020-10-10</v>
      </c>
      <c r="G1757" s="30">
        <v>-191</v>
      </c>
      <c r="H1757" s="32">
        <v>-3.9E-2</v>
      </c>
      <c r="I1757" s="28">
        <v>-3.8199999999999998E-2</v>
      </c>
      <c r="J1757" s="28">
        <v>-3.9719999999999998E-2</v>
      </c>
      <c r="K1757" s="29">
        <v>1</v>
      </c>
      <c r="L1757" s="30">
        <v>13</v>
      </c>
      <c r="M1757" s="29">
        <v>0.65713999999999995</v>
      </c>
      <c r="N1757" s="30">
        <v>31</v>
      </c>
      <c r="O1757" s="30">
        <v>8.9600000000000009</v>
      </c>
      <c r="P1757" s="30">
        <v>684.77</v>
      </c>
      <c r="Q1757" s="30">
        <v>42.58</v>
      </c>
      <c r="R1757" s="38">
        <v>0.28421000000000002</v>
      </c>
      <c r="S1757" s="32">
        <v>-0.21456</v>
      </c>
      <c r="T1757" s="29">
        <v>0.61699999999999999</v>
      </c>
      <c r="U1757" s="29">
        <v>-0.28514</v>
      </c>
      <c r="V1757" s="29">
        <v>0.3871</v>
      </c>
      <c r="W1757" s="29">
        <v>0.16128999999999999</v>
      </c>
      <c r="X1757" s="30">
        <v>55.24</v>
      </c>
      <c r="Y1757" s="29">
        <v>0.37293999999999999</v>
      </c>
      <c r="Z1757" s="29">
        <v>0.38990000000000002</v>
      </c>
      <c r="AA1757" s="29">
        <v>0.105</v>
      </c>
      <c r="AB1757" s="30">
        <v>28</v>
      </c>
      <c r="AC1757" s="29">
        <v>0.20588000000000001</v>
      </c>
      <c r="AD1757" s="30">
        <v>31</v>
      </c>
      <c r="AE1757" s="29">
        <v>0.77419000000000004</v>
      </c>
      <c r="AF1757" s="33">
        <v>2.52</v>
      </c>
      <c r="AG1757" s="33">
        <v>2.81</v>
      </c>
      <c r="AH1757" s="33">
        <v>3.7</v>
      </c>
      <c r="AI1757" s="33">
        <v>24.97</v>
      </c>
      <c r="AJ1757" s="33">
        <v>6.9</v>
      </c>
      <c r="AK1757" s="34">
        <v>44.332999999999998</v>
      </c>
      <c r="AL1757" s="29">
        <v>9.6769999999999995E-2</v>
      </c>
      <c r="AM1757" s="29">
        <v>0.19355</v>
      </c>
      <c r="AN1757" s="50">
        <v>13119</v>
      </c>
      <c r="AO1757" s="30">
        <v>122.8</v>
      </c>
      <c r="AP1757" s="29">
        <v>0.37291000000000002</v>
      </c>
      <c r="AQ1757" s="29">
        <v>0.77851999999999999</v>
      </c>
      <c r="AR1757" s="29">
        <v>0.31</v>
      </c>
      <c r="AS1757" s="54">
        <v>24</v>
      </c>
      <c r="AT1757" s="29">
        <v>0.25806000000000001</v>
      </c>
      <c r="AU1757" s="29">
        <v>0.46554000000000001</v>
      </c>
      <c r="AV1757" s="54">
        <v>25</v>
      </c>
      <c r="AW1757" s="29">
        <v>0.22581000000000001</v>
      </c>
    </row>
    <row r="1758" spans="1:49" x14ac:dyDescent="0.2">
      <c r="A1758" s="17" t="str">
        <f t="shared" si="36"/>
        <v>STH</v>
      </c>
      <c r="B1758" s="17" t="str">
        <f>IF(AND(OR(NOT(IsForecastDateRestricted),AND(D1758&gt;=StartDate,D1758&lt;=EndDate)),OR(NOT(IsTargetDateRestricted),AND(F1758&gt;=FirstTargetDate,F1758&lt;=EndTargetDate)),
OR(AND(Is1Week,E1758="1 wk ahead inc death"),AND(Is2Week,E1758="2 wk ahead inc death"),AND(Is3Week,E1758="3 wk ahead inc death"),AND(Is4Week,E1758="4 wk ahead inc death")),
OR(NOT(IsActiveModelsOnly),_xlfn.XLOOKUP(C1758,'Model Analyzer'!B$4:B$100,'Model Analyzer'!C$4:C$100))),EvalData!C1758,"NA")</f>
        <v>STH</v>
      </c>
      <c r="C1758" s="17" t="s">
        <v>42</v>
      </c>
      <c r="D1758" s="36" t="d">
        <v>2020-10-05</v>
      </c>
      <c r="E1758" s="17" t="s">
        <v>11</v>
      </c>
      <c r="F1758" s="36" t="d">
        <v>2020-10-10</v>
      </c>
      <c r="G1758" s="30">
        <v>-359</v>
      </c>
      <c r="H1758" s="32">
        <v>-7.4999999999999997E-2</v>
      </c>
      <c r="I1758" s="28">
        <v>-7.1800000000000003E-2</v>
      </c>
      <c r="J1758" s="28">
        <v>-7.7350000000000002E-2</v>
      </c>
      <c r="K1758" s="29">
        <v>0.9</v>
      </c>
      <c r="L1758" s="30">
        <v>18</v>
      </c>
      <c r="M1758" s="29">
        <v>0.51429000000000002</v>
      </c>
      <c r="O1758" s="30"/>
      <c r="P1758" s="30"/>
      <c r="Q1758" s="30"/>
      <c r="R1758" s="38"/>
    </row>
    <row r="1759" spans="1:49" x14ac:dyDescent="0.2">
      <c r="A1759" s="17" t="str">
        <f t="shared" si="36"/>
        <v>TTU</v>
      </c>
      <c r="B1759" s="17" t="str">
        <f>IF(AND(OR(NOT(IsForecastDateRestricted),AND(D1759&gt;=StartDate,D1759&lt;=EndDate)),OR(NOT(IsTargetDateRestricted),AND(F1759&gt;=FirstTargetDate,F1759&lt;=EndTargetDate)),
OR(AND(Is1Week,E1759="1 wk ahead inc death"),AND(Is2Week,E1759="2 wk ahead inc death"),AND(Is3Week,E1759="3 wk ahead inc death"),AND(Is4Week,E1759="4 wk ahead inc death")),
OR(NOT(IsActiveModelsOnly),_xlfn.XLOOKUP(C1759,'Model Analyzer'!B$4:B$100,'Model Analyzer'!C$4:C$100))),EvalData!C1759,"NA")</f>
        <v>TTU</v>
      </c>
      <c r="C1759" s="17" t="s">
        <v>56</v>
      </c>
      <c r="D1759" s="36" t="d">
        <v>2020-10-05</v>
      </c>
      <c r="E1759" s="17" t="s">
        <v>11</v>
      </c>
      <c r="F1759" s="36" t="d">
        <v>2020-10-10</v>
      </c>
      <c r="G1759" s="30">
        <v>1441</v>
      </c>
      <c r="H1759" s="32">
        <v>0.253</v>
      </c>
      <c r="I1759" s="28">
        <v>0.28820000000000001</v>
      </c>
      <c r="J1759" s="28">
        <v>0.28820000000000001</v>
      </c>
      <c r="K1759" s="29">
        <v>0</v>
      </c>
      <c r="L1759" s="30">
        <v>35</v>
      </c>
      <c r="M1759" s="29">
        <v>2.8570000000000002E-2</v>
      </c>
      <c r="N1759" s="30">
        <v>51</v>
      </c>
      <c r="O1759" s="30">
        <v>35.51</v>
      </c>
      <c r="P1759" s="30">
        <v>3009.32</v>
      </c>
      <c r="Q1759" s="30">
        <v>50.82</v>
      </c>
      <c r="R1759" s="38">
        <v>0.42374000000000001</v>
      </c>
      <c r="S1759" s="32">
        <v>0.25130999999999998</v>
      </c>
      <c r="T1759" s="29">
        <v>1.30897</v>
      </c>
      <c r="U1759" s="29">
        <v>0.12427000000000001</v>
      </c>
      <c r="V1759" s="29">
        <v>0.25490000000000002</v>
      </c>
      <c r="W1759" s="29">
        <v>0.35293999999999998</v>
      </c>
      <c r="X1759" s="30">
        <v>103.22</v>
      </c>
      <c r="Y1759" s="29">
        <v>0.84504000000000001</v>
      </c>
      <c r="Z1759" s="29">
        <v>0.56191999999999998</v>
      </c>
      <c r="AA1759" s="29">
        <v>3.3000000000000002E-2</v>
      </c>
      <c r="AB1759" s="30">
        <v>35</v>
      </c>
      <c r="AC1759" s="29">
        <v>0</v>
      </c>
    </row>
    <row r="1760" spans="1:49" x14ac:dyDescent="0.2">
      <c r="A1760" s="17" t="str">
        <f t="shared" si="36"/>
        <v>UA</v>
      </c>
      <c r="B1760" s="17" t="str">
        <f>IF(AND(OR(NOT(IsForecastDateRestricted),AND(D1760&gt;=StartDate,D1760&lt;=EndDate)),OR(NOT(IsTargetDateRestricted),AND(F1760&gt;=FirstTargetDate,F1760&lt;=EndTargetDate)),
OR(AND(Is1Week,E1760="1 wk ahead inc death"),AND(Is2Week,E1760="2 wk ahead inc death"),AND(Is3Week,E1760="3 wk ahead inc death"),AND(Is4Week,E1760="4 wk ahead inc death")),
OR(NOT(IsActiveModelsOnly),_xlfn.XLOOKUP(C1760,'Model Analyzer'!B$4:B$100,'Model Analyzer'!C$4:C$100))),EvalData!C1760,"NA")</f>
        <v>UA</v>
      </c>
      <c r="C1760" s="17" t="s">
        <v>29</v>
      </c>
      <c r="D1760" s="36" t="d">
        <v>2020-10-05</v>
      </c>
      <c r="E1760" s="17" t="s">
        <v>11</v>
      </c>
      <c r="F1760" s="36" t="d">
        <v>2020-10-10</v>
      </c>
      <c r="G1760" s="30">
        <v>268</v>
      </c>
      <c r="H1760" s="32">
        <v>5.1999999999999998E-2</v>
      </c>
      <c r="I1760" s="28">
        <v>5.3600000000000002E-2</v>
      </c>
      <c r="J1760" s="28">
        <v>5.3600000000000002E-2</v>
      </c>
      <c r="K1760" s="29">
        <v>0.9</v>
      </c>
      <c r="L1760" s="30">
        <v>16</v>
      </c>
      <c r="M1760" s="29">
        <v>0.57142999999999999</v>
      </c>
      <c r="N1760" s="30">
        <v>51</v>
      </c>
      <c r="O1760" s="30">
        <v>23.44</v>
      </c>
      <c r="P1760" s="30">
        <v>833.1</v>
      </c>
      <c r="Q1760" s="30">
        <v>23.92</v>
      </c>
      <c r="R1760" s="38">
        <v>0.30970999999999999</v>
      </c>
      <c r="S1760" s="32">
        <v>0.14493</v>
      </c>
      <c r="T1760" s="29">
        <v>0.89670000000000005</v>
      </c>
      <c r="U1760" s="29">
        <v>0.57454000000000005</v>
      </c>
      <c r="V1760" s="29">
        <v>0.41176000000000001</v>
      </c>
      <c r="W1760" s="29">
        <v>0.19608</v>
      </c>
      <c r="X1760" s="30">
        <v>38.5</v>
      </c>
      <c r="Y1760" s="29">
        <v>0.84365999999999997</v>
      </c>
      <c r="Z1760" s="29">
        <v>0.42560999999999999</v>
      </c>
      <c r="AA1760" s="29">
        <v>0.106</v>
      </c>
      <c r="AB1760" s="30">
        <v>27</v>
      </c>
      <c r="AC1760" s="29">
        <v>0.23529</v>
      </c>
      <c r="AD1760" s="30">
        <v>51</v>
      </c>
      <c r="AE1760" s="29">
        <v>0.78430999999999995</v>
      </c>
      <c r="AF1760" s="33">
        <v>2.278</v>
      </c>
      <c r="AG1760" s="33">
        <v>2.6269999999999998</v>
      </c>
      <c r="AH1760" s="33">
        <v>3</v>
      </c>
      <c r="AI1760" s="33">
        <v>3.464</v>
      </c>
      <c r="AJ1760" s="33">
        <v>3.3290000000000002</v>
      </c>
      <c r="AK1760" s="34">
        <v>4.25</v>
      </c>
      <c r="AL1760" s="29">
        <v>5.8819999999999997E-2</v>
      </c>
      <c r="AM1760" s="29">
        <v>1.9609999999999999E-2</v>
      </c>
      <c r="AN1760" s="50">
        <v>9378</v>
      </c>
      <c r="AO1760" s="30">
        <v>524.70000000000005</v>
      </c>
      <c r="AP1760" s="29">
        <v>0.49204999999999999</v>
      </c>
      <c r="AQ1760" s="29">
        <v>1</v>
      </c>
      <c r="AR1760" s="29">
        <v>0.74299999999999999</v>
      </c>
      <c r="AS1760" s="54">
        <v>3</v>
      </c>
      <c r="AT1760" s="29">
        <v>0.93547999999999998</v>
      </c>
      <c r="AU1760" s="29">
        <v>0.82559000000000005</v>
      </c>
      <c r="AV1760" s="54">
        <v>12</v>
      </c>
      <c r="AW1760" s="29">
        <v>0.64515999999999996</v>
      </c>
    </row>
    <row r="1761" spans="1:49" x14ac:dyDescent="0.2">
      <c r="A1761" s="17" t="str">
        <f t="shared" si="36"/>
        <v>UCLA</v>
      </c>
      <c r="B1761" s="17" t="str">
        <f>IF(AND(OR(NOT(IsForecastDateRestricted),AND(D1761&gt;=StartDate,D1761&lt;=EndDate)),OR(NOT(IsTargetDateRestricted),AND(F1761&gt;=FirstTargetDate,F1761&lt;=EndTargetDate)),
OR(AND(Is1Week,E1761="1 wk ahead inc death"),AND(Is2Week,E1761="2 wk ahead inc death"),AND(Is3Week,E1761="3 wk ahead inc death"),AND(Is4Week,E1761="4 wk ahead inc death")),
OR(NOT(IsActiveModelsOnly),_xlfn.XLOOKUP(C1761,'Model Analyzer'!B$4:B$100,'Model Analyzer'!C$4:C$100))),EvalData!C1761,"NA")</f>
        <v>UCLA</v>
      </c>
      <c r="C1761" s="17" t="s">
        <v>30</v>
      </c>
      <c r="D1761" s="36" t="d">
        <v>2020-10-05</v>
      </c>
      <c r="E1761" s="17" t="s">
        <v>11</v>
      </c>
      <c r="F1761" s="36" t="d">
        <v>2020-10-10</v>
      </c>
      <c r="G1761" s="30">
        <v>-160</v>
      </c>
      <c r="H1761" s="32">
        <v>-3.3000000000000002E-2</v>
      </c>
      <c r="I1761" s="28">
        <v>-3.2000000000000001E-2</v>
      </c>
      <c r="J1761" s="28">
        <v>-3.3059999999999999E-2</v>
      </c>
      <c r="K1761" s="29">
        <v>1</v>
      </c>
      <c r="L1761" s="30">
        <v>9</v>
      </c>
      <c r="M1761" s="29">
        <v>0.77142999999999995</v>
      </c>
      <c r="N1761" s="30">
        <v>51</v>
      </c>
      <c r="O1761" s="30">
        <v>10.7</v>
      </c>
      <c r="P1761" s="30">
        <v>478.4</v>
      </c>
      <c r="Q1761" s="30">
        <v>23.02</v>
      </c>
      <c r="R1761" s="38">
        <v>0.29155999999999999</v>
      </c>
      <c r="S1761" s="32">
        <v>-0.16252</v>
      </c>
      <c r="T1761" s="29">
        <v>0.48250999999999999</v>
      </c>
      <c r="U1761" s="29">
        <v>-0.31473000000000001</v>
      </c>
      <c r="V1761" s="29">
        <v>0.43136999999999998</v>
      </c>
      <c r="W1761" s="29">
        <v>0.11765</v>
      </c>
      <c r="X1761" s="30">
        <v>36.61</v>
      </c>
      <c r="Y1761" s="29">
        <v>0.28078999999999998</v>
      </c>
      <c r="Z1761" s="29">
        <v>0.32668000000000003</v>
      </c>
      <c r="AA1761" s="29">
        <v>0.36099999999999999</v>
      </c>
      <c r="AB1761" s="30">
        <v>17</v>
      </c>
      <c r="AC1761" s="29">
        <v>0.52941000000000005</v>
      </c>
      <c r="AD1761" s="30">
        <v>51</v>
      </c>
      <c r="AE1761" s="29">
        <v>0.19608</v>
      </c>
      <c r="AF1761" s="33">
        <v>1.046</v>
      </c>
      <c r="AG1761" s="33">
        <v>1.073</v>
      </c>
      <c r="AH1761" s="33">
        <v>1.1299999999999999</v>
      </c>
      <c r="AI1761" s="33">
        <v>2.6459999999999999</v>
      </c>
      <c r="AJ1761" s="33">
        <v>1.948</v>
      </c>
      <c r="AK1761" s="34">
        <v>4</v>
      </c>
      <c r="AL1761" s="29">
        <v>3.9219999999999998E-2</v>
      </c>
      <c r="AM1761" s="29">
        <v>1.9609999999999999E-2</v>
      </c>
      <c r="AN1761" s="50">
        <v>35008</v>
      </c>
      <c r="AO1761" s="30">
        <v>385.6</v>
      </c>
      <c r="AP1761" s="29">
        <v>0.79764000000000002</v>
      </c>
      <c r="AQ1761" s="29">
        <v>1</v>
      </c>
      <c r="AR1761" s="29">
        <v>0.14399999999999999</v>
      </c>
      <c r="AS1761" s="54">
        <v>28</v>
      </c>
      <c r="AT1761" s="29">
        <v>0.12903000000000001</v>
      </c>
      <c r="AU1761" s="29">
        <v>0.2064</v>
      </c>
      <c r="AV1761" s="54">
        <v>30</v>
      </c>
      <c r="AW1761" s="29">
        <v>6.4519999999999994E-2</v>
      </c>
    </row>
    <row r="1762" spans="1:49" x14ac:dyDescent="0.2">
      <c r="A1762" s="17" t="str">
        <f t="shared" si="36"/>
        <v>UCM</v>
      </c>
      <c r="B1762" s="17" t="str">
        <f>IF(AND(OR(NOT(IsForecastDateRestricted),AND(D1762&gt;=StartDate,D1762&lt;=EndDate)),OR(NOT(IsTargetDateRestricted),AND(F1762&gt;=FirstTargetDate,F1762&lt;=EndTargetDate)),
OR(AND(Is1Week,E1762="1 wk ahead inc death"),AND(Is2Week,E1762="2 wk ahead inc death"),AND(Is3Week,E1762="3 wk ahead inc death"),AND(Is4Week,E1762="4 wk ahead inc death")),
OR(NOT(IsActiveModelsOnly),_xlfn.XLOOKUP(C1762,'Model Analyzer'!B$4:B$100,'Model Analyzer'!C$4:C$100))),EvalData!C1762,"NA")</f>
        <v>UCM</v>
      </c>
      <c r="C1762" s="17" t="s">
        <v>48</v>
      </c>
      <c r="D1762" s="36" t="d">
        <v>2020-10-05</v>
      </c>
      <c r="E1762" s="17" t="s">
        <v>11</v>
      </c>
      <c r="F1762" s="36" t="d">
        <v>2020-10-10</v>
      </c>
      <c r="G1762" s="30">
        <v>2843</v>
      </c>
      <c r="H1762" s="32">
        <v>0.45</v>
      </c>
      <c r="I1762" s="28">
        <v>0.56859999999999999</v>
      </c>
      <c r="J1762" s="28">
        <v>0.56859999999999999</v>
      </c>
      <c r="K1762" s="29">
        <v>0</v>
      </c>
      <c r="L1762" s="30">
        <v>36</v>
      </c>
      <c r="M1762" s="29">
        <v>0</v>
      </c>
      <c r="O1762" s="30"/>
      <c r="P1762" s="30"/>
      <c r="Q1762" s="30"/>
      <c r="R1762" s="38"/>
    </row>
    <row r="1763" spans="1:49" x14ac:dyDescent="0.2">
      <c r="A1763" s="17" t="str">
        <f t="shared" si="36"/>
        <v>UCSD-NEU</v>
      </c>
      <c r="B1763" s="17" t="str">
        <f>IF(AND(OR(NOT(IsForecastDateRestricted),AND(D1763&gt;=StartDate,D1763&lt;=EndDate)),OR(NOT(IsTargetDateRestricted),AND(F1763&gt;=FirstTargetDate,F1763&lt;=EndTargetDate)),
OR(AND(Is1Week,E1763="1 wk ahead inc death"),AND(Is2Week,E1763="2 wk ahead inc death"),AND(Is3Week,E1763="3 wk ahead inc death"),AND(Is4Week,E1763="4 wk ahead inc death")),
OR(NOT(IsActiveModelsOnly),_xlfn.XLOOKUP(C1763,'Model Analyzer'!B$4:B$100,'Model Analyzer'!C$4:C$100))),EvalData!C1763,"NA")</f>
        <v>UCSD-NEU</v>
      </c>
      <c r="C1763" s="17" t="s">
        <v>54</v>
      </c>
      <c r="D1763" s="36" t="d">
        <v>2020-10-05</v>
      </c>
      <c r="E1763" s="17" t="s">
        <v>11</v>
      </c>
      <c r="F1763" s="36" t="d">
        <v>2020-10-10</v>
      </c>
      <c r="G1763" s="30">
        <v>-920</v>
      </c>
      <c r="H1763" s="32">
        <v>-0.20300000000000001</v>
      </c>
      <c r="I1763" s="28">
        <v>-0.184</v>
      </c>
      <c r="J1763" s="28">
        <v>-0.22549</v>
      </c>
      <c r="K1763" s="29">
        <v>0.75</v>
      </c>
      <c r="L1763" s="30">
        <v>30</v>
      </c>
      <c r="M1763" s="29">
        <v>0.17143</v>
      </c>
      <c r="N1763" s="30">
        <v>50</v>
      </c>
      <c r="O1763" s="30">
        <v>15.51</v>
      </c>
      <c r="P1763" s="30">
        <v>742.89</v>
      </c>
      <c r="Q1763" s="30">
        <v>30.58</v>
      </c>
      <c r="R1763" s="38">
        <v>0.30514999999999998</v>
      </c>
      <c r="S1763" s="32">
        <v>-0.20083000000000001</v>
      </c>
      <c r="T1763" s="29">
        <v>0.66061999999999999</v>
      </c>
      <c r="U1763" s="29">
        <v>-0.20996000000000001</v>
      </c>
      <c r="V1763" s="29">
        <v>0.34</v>
      </c>
      <c r="W1763" s="29">
        <v>0.2</v>
      </c>
      <c r="X1763" s="30">
        <v>58.85</v>
      </c>
      <c r="Y1763" s="29">
        <v>0.46022000000000002</v>
      </c>
      <c r="Z1763" s="29">
        <v>0.44163999999999998</v>
      </c>
      <c r="AA1763" s="29">
        <v>8.8999999999999996E-2</v>
      </c>
      <c r="AB1763" s="30">
        <v>30</v>
      </c>
      <c r="AC1763" s="29">
        <v>0.14706</v>
      </c>
      <c r="AD1763" s="30">
        <v>50</v>
      </c>
      <c r="AE1763" s="29">
        <v>0.98</v>
      </c>
      <c r="AF1763" s="33">
        <v>4.0090000000000003</v>
      </c>
      <c r="AG1763" s="33">
        <v>232.5</v>
      </c>
      <c r="AH1763" s="33">
        <v>274</v>
      </c>
      <c r="AI1763" s="33">
        <v>235.64500000000001</v>
      </c>
      <c r="AJ1763" s="33">
        <v>357.5</v>
      </c>
      <c r="AK1763" s="34">
        <v>374</v>
      </c>
      <c r="AL1763" s="29">
        <v>0.08</v>
      </c>
      <c r="AM1763" s="29">
        <v>0.8</v>
      </c>
      <c r="AN1763" s="50">
        <v>14841</v>
      </c>
      <c r="AO1763" s="30">
        <v>713.2</v>
      </c>
      <c r="AP1763" s="29">
        <v>9.7390000000000004E-2</v>
      </c>
      <c r="AQ1763" s="29">
        <v>0.20330999999999999</v>
      </c>
      <c r="AR1763" s="29">
        <v>0.10299999999999999</v>
      </c>
      <c r="AS1763" s="54">
        <v>29</v>
      </c>
      <c r="AT1763" s="29">
        <v>9.6769999999999995E-2</v>
      </c>
      <c r="AU1763" s="29">
        <v>0.35811999999999999</v>
      </c>
      <c r="AV1763" s="54">
        <v>29</v>
      </c>
      <c r="AW1763" s="29">
        <v>9.6769999999999995E-2</v>
      </c>
    </row>
    <row r="1764" spans="1:49" x14ac:dyDescent="0.2">
      <c r="A1764" s="17" t="str">
        <f t="shared" si="36"/>
        <v>UGA-CEID</v>
      </c>
      <c r="B1764" s="17" t="str">
        <f>IF(AND(OR(NOT(IsForecastDateRestricted),AND(D1764&gt;=StartDate,D1764&lt;=EndDate)),OR(NOT(IsTargetDateRestricted),AND(F1764&gt;=FirstTargetDate,F1764&lt;=EndTargetDate)),
OR(AND(Is1Week,E1764="1 wk ahead inc death"),AND(Is2Week,E1764="2 wk ahead inc death"),AND(Is3Week,E1764="3 wk ahead inc death"),AND(Is4Week,E1764="4 wk ahead inc death")),
OR(NOT(IsActiveModelsOnly),_xlfn.XLOOKUP(C1764,'Model Analyzer'!B$4:B$100,'Model Analyzer'!C$4:C$100))),EvalData!C1764,"NA")</f>
        <v>UGA-CEID</v>
      </c>
      <c r="C1764" s="17" t="s">
        <v>50</v>
      </c>
      <c r="D1764" s="36" t="d">
        <v>2020-10-05</v>
      </c>
      <c r="E1764" s="17" t="s">
        <v>11</v>
      </c>
      <c r="F1764" s="36" t="d">
        <v>2020-10-10</v>
      </c>
      <c r="G1764" s="30">
        <v>-209</v>
      </c>
      <c r="H1764" s="32">
        <v>-4.2999999999999997E-2</v>
      </c>
      <c r="I1764" s="28">
        <v>-4.1799999999999997E-2</v>
      </c>
      <c r="J1764" s="28">
        <v>-4.3619999999999999E-2</v>
      </c>
      <c r="K1764" s="29">
        <v>1</v>
      </c>
      <c r="L1764" s="30">
        <v>14</v>
      </c>
      <c r="M1764" s="29">
        <v>0.62856999999999996</v>
      </c>
      <c r="N1764" s="30">
        <v>51</v>
      </c>
      <c r="O1764" s="30">
        <v>11.45</v>
      </c>
      <c r="P1764" s="30">
        <v>476.24</v>
      </c>
      <c r="Q1764" s="30">
        <v>20.71</v>
      </c>
      <c r="R1764" s="38">
        <v>0.24778</v>
      </c>
      <c r="S1764" s="32">
        <v>0</v>
      </c>
      <c r="T1764" s="29">
        <v>0.50004000000000004</v>
      </c>
      <c r="U1764" s="29">
        <v>-6.45E-3</v>
      </c>
      <c r="V1764" s="29">
        <v>0.52941000000000005</v>
      </c>
      <c r="W1764" s="29">
        <v>0.11765</v>
      </c>
      <c r="X1764" s="30">
        <v>32.270000000000003</v>
      </c>
      <c r="Y1764" s="29">
        <v>0.37830999999999998</v>
      </c>
      <c r="Z1764" s="29">
        <v>0.32275999999999999</v>
      </c>
      <c r="AA1764" s="29">
        <v>0.55300000000000005</v>
      </c>
      <c r="AB1764" s="30">
        <v>7</v>
      </c>
      <c r="AC1764" s="29">
        <v>0.82352999999999998</v>
      </c>
      <c r="AD1764" s="30">
        <v>51</v>
      </c>
      <c r="AE1764" s="29">
        <v>0.88234999999999997</v>
      </c>
      <c r="AF1764" s="33">
        <v>1.7569999999999999</v>
      </c>
      <c r="AG1764" s="33">
        <v>2.1800000000000002</v>
      </c>
      <c r="AH1764" s="33">
        <v>4.6070000000000002</v>
      </c>
      <c r="AI1764" s="33">
        <v>75.103999999999999</v>
      </c>
      <c r="AJ1764" s="33">
        <v>20.702000000000002</v>
      </c>
      <c r="AK1764" s="34">
        <v>152</v>
      </c>
      <c r="AL1764" s="29">
        <v>0.13725000000000001</v>
      </c>
      <c r="AM1764" s="29">
        <v>0.33333000000000002</v>
      </c>
      <c r="AN1764" s="50">
        <v>7141</v>
      </c>
      <c r="AO1764" s="30">
        <v>133.19999999999999</v>
      </c>
      <c r="AP1764" s="29">
        <v>0.36162</v>
      </c>
      <c r="AQ1764" s="29">
        <v>0.75495000000000001</v>
      </c>
      <c r="AR1764" s="29">
        <v>0.433</v>
      </c>
      <c r="AS1764" s="54">
        <v>19</v>
      </c>
      <c r="AT1764" s="29">
        <v>0.41935</v>
      </c>
      <c r="AU1764" s="29">
        <v>0.86875000000000002</v>
      </c>
      <c r="AV1764" s="54">
        <v>8</v>
      </c>
      <c r="AW1764" s="29">
        <v>0.77419000000000004</v>
      </c>
    </row>
    <row r="1765" spans="1:49" x14ac:dyDescent="0.2">
      <c r="A1765" s="17" t="str">
        <f t="shared" si="36"/>
        <v>UM</v>
      </c>
      <c r="B1765" s="17" t="str">
        <f>IF(AND(OR(NOT(IsForecastDateRestricted),AND(D1765&gt;=StartDate,D1765&lt;=EndDate)),OR(NOT(IsTargetDateRestricted),AND(F1765&gt;=FirstTargetDate,F1765&lt;=EndTargetDate)),
OR(AND(Is1Week,E1765="1 wk ahead inc death"),AND(Is2Week,E1765="2 wk ahead inc death"),AND(Is3Week,E1765="3 wk ahead inc death"),AND(Is4Week,E1765="4 wk ahead inc death")),
OR(NOT(IsActiveModelsOnly),_xlfn.XLOOKUP(C1765,'Model Analyzer'!B$4:B$100,'Model Analyzer'!C$4:C$100))),EvalData!C1765,"NA")</f>
        <v>UM</v>
      </c>
      <c r="C1765" s="17" t="s">
        <v>31</v>
      </c>
      <c r="D1765" s="36" t="d">
        <v>2020-10-05</v>
      </c>
      <c r="E1765" s="17" t="s">
        <v>11</v>
      </c>
      <c r="F1765" s="36" t="d">
        <v>2020-10-10</v>
      </c>
      <c r="G1765" s="30">
        <v>406</v>
      </c>
      <c r="H1765" s="32">
        <v>7.8E-2</v>
      </c>
      <c r="I1765" s="28">
        <v>8.1199999999999994E-2</v>
      </c>
      <c r="J1765" s="28">
        <v>8.1199999999999994E-2</v>
      </c>
      <c r="K1765" s="29">
        <v>0.9</v>
      </c>
      <c r="L1765" s="30">
        <v>20</v>
      </c>
      <c r="M1765" s="29">
        <v>0.45713999999999999</v>
      </c>
      <c r="N1765" s="30">
        <v>50</v>
      </c>
      <c r="O1765" s="30">
        <v>14.52</v>
      </c>
      <c r="P1765" s="30">
        <v>1587.25</v>
      </c>
      <c r="Q1765" s="30">
        <v>27.46</v>
      </c>
      <c r="R1765" s="38">
        <v>0.24046999999999999</v>
      </c>
      <c r="S1765" s="32">
        <v>4.4220000000000002E-2</v>
      </c>
      <c r="T1765" s="29">
        <v>0.61309999999999998</v>
      </c>
      <c r="U1765" s="29">
        <v>0.15887999999999999</v>
      </c>
      <c r="V1765" s="29">
        <v>0.4</v>
      </c>
      <c r="W1765" s="29">
        <v>0.2</v>
      </c>
      <c r="X1765" s="30">
        <v>47.09</v>
      </c>
      <c r="Y1765" s="29">
        <v>0.52515000000000001</v>
      </c>
      <c r="Z1765" s="29">
        <v>0.40371000000000001</v>
      </c>
      <c r="AA1765" s="29">
        <v>0.29099999999999998</v>
      </c>
      <c r="AB1765" s="30">
        <v>21</v>
      </c>
      <c r="AC1765" s="29">
        <v>0.41176000000000001</v>
      </c>
      <c r="AD1765" s="30">
        <v>50</v>
      </c>
      <c r="AE1765" s="29">
        <v>0.56000000000000005</v>
      </c>
      <c r="AF1765" s="33">
        <v>1.2929999999999999</v>
      </c>
      <c r="AG1765" s="33">
        <v>1.4450000000000001</v>
      </c>
      <c r="AH1765" s="33">
        <v>1.609</v>
      </c>
      <c r="AI1765" s="33">
        <v>15.999000000000001</v>
      </c>
      <c r="AJ1765" s="33">
        <v>2.29</v>
      </c>
      <c r="AK1765" s="34">
        <v>4.4969999999999999</v>
      </c>
      <c r="AL1765" s="29">
        <v>0.02</v>
      </c>
      <c r="AM1765" s="29">
        <v>0.06</v>
      </c>
      <c r="AN1765" s="50">
        <v>26508</v>
      </c>
      <c r="AO1765" s="30">
        <v>432.7</v>
      </c>
      <c r="AP1765" s="29">
        <v>0.67701999999999996</v>
      </c>
      <c r="AQ1765" s="29">
        <v>1</v>
      </c>
      <c r="AR1765" s="29">
        <v>0.495</v>
      </c>
      <c r="AS1765" s="54">
        <v>14</v>
      </c>
      <c r="AT1765" s="29">
        <v>0.58065</v>
      </c>
      <c r="AU1765" s="29">
        <v>0.57791999999999999</v>
      </c>
      <c r="AV1765" s="54">
        <v>24</v>
      </c>
      <c r="AW1765" s="29">
        <v>0.25806000000000001</v>
      </c>
    </row>
    <row r="1766" spans="1:49" x14ac:dyDescent="0.2">
      <c r="A1766" s="17" t="str">
        <f t="shared" si="36"/>
        <v>UMass-MB</v>
      </c>
      <c r="B1766" s="17" t="str">
        <f>IF(AND(OR(NOT(IsForecastDateRestricted),AND(D1766&gt;=StartDate,D1766&lt;=EndDate)),OR(NOT(IsTargetDateRestricted),AND(F1766&gt;=FirstTargetDate,F1766&lt;=EndTargetDate)),
OR(AND(Is1Week,E1766="1 wk ahead inc death"),AND(Is2Week,E1766="2 wk ahead inc death"),AND(Is3Week,E1766="3 wk ahead inc death"),AND(Is4Week,E1766="4 wk ahead inc death")),
OR(NOT(IsActiveModelsOnly),_xlfn.XLOOKUP(C1766,'Model Analyzer'!B$4:B$100,'Model Analyzer'!C$4:C$100))),EvalData!C1766,"NA")</f>
        <v>UMass-MB</v>
      </c>
      <c r="C1766" s="17" t="s">
        <v>32</v>
      </c>
      <c r="D1766" s="36" t="d">
        <v>2020-10-05</v>
      </c>
      <c r="E1766" s="17" t="s">
        <v>11</v>
      </c>
      <c r="F1766" s="36" t="d">
        <v>2020-10-10</v>
      </c>
      <c r="G1766" s="30">
        <v>122</v>
      </c>
      <c r="H1766" s="32">
        <v>2.4E-2</v>
      </c>
      <c r="I1766" s="28">
        <v>2.4400000000000002E-2</v>
      </c>
      <c r="J1766" s="28">
        <v>2.4400000000000002E-2</v>
      </c>
      <c r="K1766" s="29">
        <v>1</v>
      </c>
      <c r="L1766" s="30">
        <v>6</v>
      </c>
      <c r="M1766" s="29">
        <v>0.85714000000000001</v>
      </c>
      <c r="N1766" s="30">
        <v>51</v>
      </c>
      <c r="O1766" s="30">
        <v>10.4</v>
      </c>
      <c r="P1766" s="30">
        <v>435.14</v>
      </c>
      <c r="Q1766" s="30">
        <v>20.14</v>
      </c>
      <c r="R1766" s="38">
        <v>0.22259999999999999</v>
      </c>
      <c r="S1766" s="32">
        <v>-2.6669999999999999E-2</v>
      </c>
      <c r="T1766" s="29">
        <v>0.46148</v>
      </c>
      <c r="U1766" s="29">
        <v>-1.175E-2</v>
      </c>
      <c r="V1766" s="29">
        <v>0.50980000000000003</v>
      </c>
      <c r="W1766" s="29">
        <v>9.8040000000000002E-2</v>
      </c>
      <c r="X1766" s="30">
        <v>33.99</v>
      </c>
      <c r="Y1766" s="29">
        <v>0.34550999999999998</v>
      </c>
      <c r="Z1766" s="29">
        <v>0.29859000000000002</v>
      </c>
      <c r="AA1766" s="29">
        <v>0.59799999999999998</v>
      </c>
      <c r="AB1766" s="30">
        <v>4</v>
      </c>
      <c r="AC1766" s="29">
        <v>0.91176000000000001</v>
      </c>
      <c r="AD1766" s="30">
        <v>51</v>
      </c>
      <c r="AE1766" s="29">
        <v>0.94118000000000002</v>
      </c>
      <c r="AF1766" s="33">
        <v>2.5339999999999998</v>
      </c>
      <c r="AG1766" s="33">
        <v>3.0459999999999998</v>
      </c>
      <c r="AH1766" s="33">
        <v>3.6890000000000001</v>
      </c>
      <c r="AI1766" s="33">
        <v>4.6369999999999996</v>
      </c>
      <c r="AJ1766" s="33">
        <v>4.67</v>
      </c>
      <c r="AK1766" s="34">
        <v>8</v>
      </c>
      <c r="AL1766" s="29">
        <v>0.19608</v>
      </c>
      <c r="AM1766" s="29">
        <v>5.8819999999999997E-2</v>
      </c>
      <c r="AN1766" s="50">
        <v>11271</v>
      </c>
      <c r="AO1766" s="30">
        <v>130.30000000000001</v>
      </c>
      <c r="AP1766" s="29">
        <v>0.41432999999999998</v>
      </c>
      <c r="AQ1766" s="29">
        <v>0.86497999999999997</v>
      </c>
      <c r="AR1766" s="29">
        <v>0.72199999999999998</v>
      </c>
      <c r="AS1766" s="54">
        <v>6</v>
      </c>
      <c r="AT1766" s="29">
        <v>0.83870999999999996</v>
      </c>
      <c r="AU1766" s="29">
        <v>0.97248000000000001</v>
      </c>
      <c r="AV1766" s="54">
        <v>3</v>
      </c>
      <c r="AW1766" s="29">
        <v>0.93547999999999998</v>
      </c>
    </row>
    <row r="1767" spans="1:49" x14ac:dyDescent="0.2">
      <c r="A1767" s="17" t="str">
        <f t="shared" si="36"/>
        <v>USC</v>
      </c>
      <c r="B1767" s="17" t="str">
        <f>IF(AND(OR(NOT(IsForecastDateRestricted),AND(D1767&gt;=StartDate,D1767&lt;=EndDate)),OR(NOT(IsTargetDateRestricted),AND(F1767&gt;=FirstTargetDate,F1767&lt;=EndTargetDate)),
OR(AND(Is1Week,E1767="1 wk ahead inc death"),AND(Is2Week,E1767="2 wk ahead inc death"),AND(Is3Week,E1767="3 wk ahead inc death"),AND(Is4Week,E1767="4 wk ahead inc death")),
OR(NOT(IsActiveModelsOnly),_xlfn.XLOOKUP(C1767,'Model Analyzer'!B$4:B$100,'Model Analyzer'!C$4:C$100))),EvalData!C1767,"NA")</f>
        <v>USC</v>
      </c>
      <c r="C1767" s="17" t="s">
        <v>33</v>
      </c>
      <c r="D1767" s="36" t="d">
        <v>2020-10-05</v>
      </c>
      <c r="E1767" s="17" t="s">
        <v>11</v>
      </c>
      <c r="F1767" s="36" t="d">
        <v>2020-10-10</v>
      </c>
      <c r="G1767" s="30">
        <v>167</v>
      </c>
      <c r="H1767" s="32">
        <v>3.3000000000000002E-2</v>
      </c>
      <c r="I1767" s="28">
        <v>3.3399999999999999E-2</v>
      </c>
      <c r="J1767" s="28">
        <v>3.3399999999999999E-2</v>
      </c>
      <c r="K1767" s="29">
        <v>1</v>
      </c>
      <c r="L1767" s="30">
        <v>10</v>
      </c>
      <c r="M1767" s="29">
        <v>0.74285999999999996</v>
      </c>
      <c r="N1767" s="30">
        <v>51</v>
      </c>
      <c r="O1767" s="30">
        <v>11.15</v>
      </c>
      <c r="P1767" s="30">
        <v>430.84</v>
      </c>
      <c r="Q1767" s="30">
        <v>20.04</v>
      </c>
      <c r="R1767" s="38">
        <v>0.18797</v>
      </c>
      <c r="S1767" s="32">
        <v>2.1610000000000001E-2</v>
      </c>
      <c r="T1767" s="29">
        <v>0.47619</v>
      </c>
      <c r="U1767" s="29">
        <v>0.10278</v>
      </c>
      <c r="V1767" s="29">
        <v>0.54901999999999995</v>
      </c>
      <c r="W1767" s="29">
        <v>0.11765</v>
      </c>
      <c r="X1767" s="30">
        <v>32.200000000000003</v>
      </c>
      <c r="Y1767" s="29">
        <v>0.38827</v>
      </c>
      <c r="Z1767" s="29">
        <v>0.29622999999999999</v>
      </c>
      <c r="AA1767" s="29">
        <v>0.63400000000000001</v>
      </c>
      <c r="AB1767" s="30">
        <v>2</v>
      </c>
      <c r="AC1767" s="29">
        <v>0.97058999999999995</v>
      </c>
    </row>
    <row r="1768" spans="1:49" x14ac:dyDescent="0.2">
      <c r="A1768" s="17" t="str">
        <f t="shared" si="36"/>
        <v>UT</v>
      </c>
      <c r="B1768" s="17" t="str">
        <f>IF(AND(OR(NOT(IsForecastDateRestricted),AND(D1768&gt;=StartDate,D1768&lt;=EndDate)),OR(NOT(IsTargetDateRestricted),AND(F1768&gt;=FirstTargetDate,F1768&lt;=EndTargetDate)),
OR(AND(Is1Week,E1768="1 wk ahead inc death"),AND(Is2Week,E1768="2 wk ahead inc death"),AND(Is3Week,E1768="3 wk ahead inc death"),AND(Is4Week,E1768="4 wk ahead inc death")),
OR(NOT(IsActiveModelsOnly),_xlfn.XLOOKUP(C1768,'Model Analyzer'!B$4:B$100,'Model Analyzer'!C$4:C$100))),EvalData!C1768,"NA")</f>
        <v>UT</v>
      </c>
      <c r="C1768" s="17" t="s">
        <v>34</v>
      </c>
      <c r="D1768" s="36" t="d">
        <v>2020-10-05</v>
      </c>
      <c r="E1768" s="17" t="s">
        <v>11</v>
      </c>
      <c r="F1768" s="36" t="d">
        <v>2020-10-10</v>
      </c>
      <c r="G1768" s="30">
        <v>1016</v>
      </c>
      <c r="H1768" s="32">
        <v>0.185</v>
      </c>
      <c r="I1768" s="28">
        <v>0.20319999999999999</v>
      </c>
      <c r="J1768" s="28">
        <v>0.20319999999999999</v>
      </c>
      <c r="K1768" s="29">
        <v>0.75</v>
      </c>
      <c r="L1768" s="30">
        <v>29</v>
      </c>
      <c r="M1768" s="29">
        <v>0.2</v>
      </c>
      <c r="N1768" s="30">
        <v>51</v>
      </c>
      <c r="O1768" s="30">
        <v>12.38</v>
      </c>
      <c r="P1768" s="30">
        <v>1027.6099999999999</v>
      </c>
      <c r="Q1768" s="30">
        <v>34.409999999999997</v>
      </c>
      <c r="R1768" s="38">
        <v>0.34977000000000003</v>
      </c>
      <c r="S1768" s="32">
        <v>0.11607000000000001</v>
      </c>
      <c r="T1768" s="29">
        <v>0.54830999999999996</v>
      </c>
      <c r="U1768" s="29">
        <v>7.2120000000000004E-2</v>
      </c>
      <c r="V1768" s="29">
        <v>0.27450999999999998</v>
      </c>
      <c r="W1768" s="29">
        <v>0.15686</v>
      </c>
      <c r="X1768" s="30">
        <v>55.42</v>
      </c>
      <c r="Y1768" s="29">
        <v>0.45345000000000002</v>
      </c>
      <c r="Z1768" s="29">
        <v>0.42054000000000002</v>
      </c>
      <c r="AA1768" s="29">
        <v>0.192</v>
      </c>
      <c r="AB1768" s="30">
        <v>24</v>
      </c>
      <c r="AC1768" s="29">
        <v>0.32352999999999998</v>
      </c>
      <c r="AD1768" s="30">
        <v>51</v>
      </c>
      <c r="AE1768" s="29">
        <v>0.78430999999999995</v>
      </c>
      <c r="AF1768" s="33">
        <v>2.0209999999999999</v>
      </c>
      <c r="AG1768" s="33">
        <v>2.3889999999999998</v>
      </c>
      <c r="AH1768" s="33">
        <v>3.6459999999999999</v>
      </c>
      <c r="AI1768" s="33">
        <v>6.5620000000000003</v>
      </c>
      <c r="AJ1768" s="33">
        <v>5.5780000000000003</v>
      </c>
      <c r="AK1768" s="34">
        <v>16</v>
      </c>
      <c r="AL1768" s="29">
        <v>0.17646999999999999</v>
      </c>
      <c r="AM1768" s="29">
        <v>0.13725000000000001</v>
      </c>
      <c r="AN1768" s="50">
        <v>15953</v>
      </c>
      <c r="AO1768" s="30">
        <v>256</v>
      </c>
      <c r="AP1768" s="29">
        <v>0.42904999999999999</v>
      </c>
      <c r="AQ1768" s="29">
        <v>0.89571000000000001</v>
      </c>
      <c r="AR1768" s="29">
        <v>0.495</v>
      </c>
      <c r="AS1768" s="54">
        <v>14</v>
      </c>
      <c r="AT1768" s="29">
        <v>0.58065</v>
      </c>
      <c r="AU1768" s="29">
        <v>0.81472</v>
      </c>
      <c r="AV1768" s="54">
        <v>14</v>
      </c>
      <c r="AW1768" s="29">
        <v>0.58065</v>
      </c>
    </row>
    <row r="1769" spans="1:49" x14ac:dyDescent="0.2">
      <c r="A1769" s="17" t="str">
        <f t="shared" si="36"/>
        <v>YYG</v>
      </c>
      <c r="B1769" s="17" t="str">
        <f>IF(AND(OR(NOT(IsForecastDateRestricted),AND(D1769&gt;=StartDate,D1769&lt;=EndDate)),OR(NOT(IsTargetDateRestricted),AND(F1769&gt;=FirstTargetDate,F1769&lt;=EndTargetDate)),
OR(AND(Is1Week,E1769="1 wk ahead inc death"),AND(Is2Week,E1769="2 wk ahead inc death"),AND(Is3Week,E1769="3 wk ahead inc death"),AND(Is4Week,E1769="4 wk ahead inc death")),
OR(NOT(IsActiveModelsOnly),_xlfn.XLOOKUP(C1769,'Model Analyzer'!B$4:B$100,'Model Analyzer'!C$4:C$100))),EvalData!C1769,"NA")</f>
        <v>YYG</v>
      </c>
      <c r="C1769" s="17" t="s">
        <v>35</v>
      </c>
      <c r="D1769" s="36" t="d">
        <v>2020-10-05</v>
      </c>
      <c r="E1769" s="17" t="s">
        <v>11</v>
      </c>
      <c r="F1769" s="36" t="d">
        <v>2020-10-10</v>
      </c>
      <c r="G1769" s="30">
        <v>24</v>
      </c>
      <c r="H1769" s="32">
        <v>5.0000000000000001E-3</v>
      </c>
      <c r="I1769" s="28">
        <v>4.7999999999999996E-3</v>
      </c>
      <c r="J1769" s="28">
        <v>4.7999999999999996E-3</v>
      </c>
      <c r="K1769" s="29">
        <v>1</v>
      </c>
      <c r="L1769" s="30">
        <v>2</v>
      </c>
      <c r="M1769" s="29">
        <v>0.97143000000000002</v>
      </c>
      <c r="N1769" s="30">
        <v>51</v>
      </c>
      <c r="O1769" s="30">
        <v>8.3699999999999992</v>
      </c>
      <c r="P1769" s="30">
        <v>362.22</v>
      </c>
      <c r="Q1769" s="30">
        <v>18.899999999999999</v>
      </c>
      <c r="R1769" s="38">
        <v>0.23036999999999999</v>
      </c>
      <c r="S1769" s="32">
        <v>8.516E-2</v>
      </c>
      <c r="T1769" s="29">
        <v>0.41139999999999999</v>
      </c>
      <c r="U1769" s="29">
        <v>4.7190000000000003E-2</v>
      </c>
      <c r="V1769" s="29">
        <v>0.52941000000000005</v>
      </c>
      <c r="W1769" s="29">
        <v>7.843E-2</v>
      </c>
      <c r="X1769" s="30">
        <v>27.49</v>
      </c>
      <c r="Y1769" s="29">
        <v>0.33046999999999999</v>
      </c>
      <c r="Z1769" s="29">
        <v>0.28664000000000001</v>
      </c>
      <c r="AA1769" s="29">
        <v>0.60299999999999998</v>
      </c>
      <c r="AB1769" s="30">
        <v>3</v>
      </c>
      <c r="AC1769" s="29">
        <v>0.94118000000000002</v>
      </c>
      <c r="AD1769" s="30">
        <v>51</v>
      </c>
      <c r="AE1769" s="29">
        <v>0.92157</v>
      </c>
      <c r="AF1769" s="33">
        <v>2.6469999999999998</v>
      </c>
      <c r="AG1769" s="33">
        <v>3.0179999999999998</v>
      </c>
      <c r="AH1769" s="33">
        <v>4.6959999999999997</v>
      </c>
      <c r="AI1769" s="33">
        <v>15.493</v>
      </c>
      <c r="AJ1769" s="33">
        <v>11.8</v>
      </c>
      <c r="AK1769" s="34">
        <v>24</v>
      </c>
      <c r="AL1769" s="29">
        <v>0.19608</v>
      </c>
      <c r="AM1769" s="29">
        <v>0.29411999999999999</v>
      </c>
      <c r="AN1769" s="50">
        <v>7746</v>
      </c>
      <c r="AO1769" s="30">
        <v>163.9</v>
      </c>
      <c r="AP1769" s="29">
        <v>0.33011000000000001</v>
      </c>
      <c r="AQ1769" s="29">
        <v>0.68916999999999995</v>
      </c>
      <c r="AR1769" s="29">
        <v>0.45400000000000001</v>
      </c>
      <c r="AS1769" s="54">
        <v>18</v>
      </c>
      <c r="AT1769" s="29">
        <v>0.45161000000000001</v>
      </c>
      <c r="AU1769" s="29">
        <v>0.87344999999999995</v>
      </c>
      <c r="AV1769" s="54">
        <v>7</v>
      </c>
      <c r="AW1769" s="29">
        <v>0.80645</v>
      </c>
    </row>
    <row r="1770" spans="1:49" x14ac:dyDescent="0.2">
      <c r="A1770" s="17" t="str">
        <f t="shared" si="36"/>
        <v>Baseline</v>
      </c>
      <c r="B1770" s="17" t="str">
        <f>IF(AND(OR(NOT(IsForecastDateRestricted),AND(D1770&gt;=StartDate,D1770&lt;=EndDate)),OR(NOT(IsTargetDateRestricted),AND(F1770&gt;=FirstTargetDate,F1770&lt;=EndTargetDate)),
OR(AND(Is1Week,E1770="1 wk ahead inc death"),AND(Is2Week,E1770="2 wk ahead inc death"),AND(Is3Week,E1770="3 wk ahead inc death"),AND(Is4Week,E1770="4 wk ahead inc death")),
OR(NOT(IsActiveModelsOnly),_xlfn.XLOOKUP(C1770,'Model Analyzer'!B$4:B$100,'Model Analyzer'!C$4:C$100))),EvalData!C1770,"NA")</f>
        <v>Baseline</v>
      </c>
      <c r="C1770" s="17" t="s">
        <v>12</v>
      </c>
      <c r="D1770" s="36" t="d">
        <v>2020-10-05</v>
      </c>
      <c r="E1770" s="17" t="s">
        <v>36</v>
      </c>
      <c r="F1770" s="36" t="d">
        <v>2020-10-17</v>
      </c>
      <c r="G1770" s="30">
        <v>285</v>
      </c>
      <c r="H1770" s="32">
        <v>2.8000000000000001E-2</v>
      </c>
      <c r="I1770" s="28">
        <v>2.844E-2</v>
      </c>
      <c r="J1770" s="28">
        <v>2.844E-2</v>
      </c>
      <c r="K1770" s="29">
        <v>1</v>
      </c>
      <c r="L1770" s="30">
        <v>6</v>
      </c>
      <c r="M1770" s="29">
        <v>0.85714000000000001</v>
      </c>
      <c r="N1770" s="30">
        <v>51</v>
      </c>
      <c r="O1770" s="30">
        <v>9.4600000000000009</v>
      </c>
      <c r="P1770" s="30">
        <v>1056.6199999999999</v>
      </c>
      <c r="Q1770" s="30">
        <v>44.86</v>
      </c>
      <c r="R1770" s="38">
        <v>0.20755000000000001</v>
      </c>
      <c r="S1770" s="32">
        <v>-1.8689999999999998E-2</v>
      </c>
      <c r="T1770" s="29">
        <v>0.43551000000000001</v>
      </c>
      <c r="U1770" s="29">
        <v>-0.16503000000000001</v>
      </c>
      <c r="V1770" s="29">
        <v>0.47059000000000001</v>
      </c>
      <c r="W1770" s="29">
        <v>7.843E-2</v>
      </c>
      <c r="X1770" s="30">
        <v>70.14</v>
      </c>
      <c r="Y1770" s="29">
        <v>0.27589000000000002</v>
      </c>
      <c r="Z1770" s="29">
        <v>0.28398000000000001</v>
      </c>
      <c r="AA1770" s="29">
        <v>0.61499999999999999</v>
      </c>
      <c r="AB1770" s="30">
        <v>10</v>
      </c>
      <c r="AC1770" s="29">
        <v>0.73529</v>
      </c>
      <c r="AD1770" s="30">
        <v>51</v>
      </c>
      <c r="AE1770" s="29">
        <v>0.90195999999999998</v>
      </c>
      <c r="AF1770" s="33">
        <v>3.9</v>
      </c>
      <c r="AG1770" s="33">
        <v>3.9630000000000001</v>
      </c>
      <c r="AH1770" s="33">
        <v>3.9929999999999999</v>
      </c>
      <c r="AI1770" s="33">
        <v>3.8740000000000001</v>
      </c>
      <c r="AJ1770" s="33">
        <v>4</v>
      </c>
      <c r="AK1770" s="34">
        <v>4</v>
      </c>
      <c r="AL1770" s="29">
        <v>0</v>
      </c>
      <c r="AM1770" s="29">
        <v>0</v>
      </c>
      <c r="AN1770" s="50">
        <v>18387</v>
      </c>
      <c r="AO1770" s="30">
        <v>115.8</v>
      </c>
      <c r="AP1770" s="29">
        <v>0.41605999999999999</v>
      </c>
      <c r="AQ1770" s="29">
        <v>0.86860000000000004</v>
      </c>
      <c r="AR1770" s="29">
        <v>0.94899999999999995</v>
      </c>
      <c r="AS1770" s="54">
        <v>2</v>
      </c>
      <c r="AT1770" s="29">
        <v>0.96774000000000004</v>
      </c>
      <c r="AU1770" s="29">
        <v>0.93217000000000005</v>
      </c>
      <c r="AV1770" s="54">
        <v>6</v>
      </c>
      <c r="AW1770" s="29">
        <v>0.83870999999999996</v>
      </c>
    </row>
    <row r="1771" spans="1:49" x14ac:dyDescent="0.2">
      <c r="A1771" s="17" t="str">
        <f t="shared" si="36"/>
        <v>CMU</v>
      </c>
      <c r="B1771" s="17" t="str">
        <f>IF(AND(OR(NOT(IsForecastDateRestricted),AND(D1771&gt;=StartDate,D1771&lt;=EndDate)),OR(NOT(IsTargetDateRestricted),AND(F1771&gt;=FirstTargetDate,F1771&lt;=EndTargetDate)),
OR(AND(Is1Week,E1771="1 wk ahead inc death"),AND(Is2Week,E1771="2 wk ahead inc death"),AND(Is3Week,E1771="3 wk ahead inc death"),AND(Is4Week,E1771="4 wk ahead inc death")),
OR(NOT(IsActiveModelsOnly),_xlfn.XLOOKUP(C1771,'Model Analyzer'!B$4:B$100,'Model Analyzer'!C$4:C$100))),EvalData!C1771,"NA")</f>
        <v>CMU</v>
      </c>
      <c r="C1771" s="17" t="s">
        <v>43</v>
      </c>
      <c r="D1771" s="36" t="d">
        <v>2020-10-05</v>
      </c>
      <c r="E1771" s="17" t="s">
        <v>36</v>
      </c>
      <c r="F1771" s="36" t="d">
        <v>2020-10-17</v>
      </c>
      <c r="G1771" s="30"/>
      <c r="H1771" s="32"/>
      <c r="N1771" s="30">
        <v>49</v>
      </c>
      <c r="O1771" s="30">
        <v>6.9</v>
      </c>
      <c r="P1771" s="30">
        <v>629.62</v>
      </c>
      <c r="Q1771" s="30">
        <v>38.57</v>
      </c>
      <c r="R1771" s="38">
        <v>0.16420999999999999</v>
      </c>
      <c r="S1771" s="32">
        <v>-4.9829999999999999E-2</v>
      </c>
      <c r="T1771" s="29">
        <v>0.35225000000000001</v>
      </c>
      <c r="U1771" s="29">
        <v>-0.1961</v>
      </c>
      <c r="V1771" s="29">
        <v>0.59184000000000003</v>
      </c>
      <c r="W1771" s="29">
        <v>4.0820000000000002E-2</v>
      </c>
      <c r="X1771" s="30">
        <v>59.42</v>
      </c>
      <c r="Y1771" s="29">
        <v>0.22031999999999999</v>
      </c>
      <c r="Z1771" s="29">
        <v>0.24296000000000001</v>
      </c>
      <c r="AA1771" s="29">
        <v>0.73599999999999999</v>
      </c>
      <c r="AB1771" s="30">
        <v>4</v>
      </c>
      <c r="AC1771" s="29">
        <v>0.91176000000000001</v>
      </c>
      <c r="AD1771" s="30">
        <v>49</v>
      </c>
      <c r="AE1771" s="29">
        <v>0.85714000000000001</v>
      </c>
      <c r="AF1771" s="33">
        <v>1.4690000000000001</v>
      </c>
      <c r="AG1771" s="33">
        <v>2.0169999999999999</v>
      </c>
      <c r="AH1771" s="33">
        <v>2.6379999999999999</v>
      </c>
      <c r="AI1771" s="33">
        <v>67.686000000000007</v>
      </c>
      <c r="AJ1771" s="33">
        <v>4.2960000000000003</v>
      </c>
      <c r="AK1771" s="34">
        <v>24</v>
      </c>
      <c r="AL1771" s="29">
        <v>8.1629999999999994E-2</v>
      </c>
      <c r="AM1771" s="29">
        <v>0.14285999999999999</v>
      </c>
      <c r="AN1771" s="50">
        <v>13958</v>
      </c>
      <c r="AO1771" s="30">
        <v>102.9</v>
      </c>
      <c r="AP1771" s="29">
        <v>0.50326000000000004</v>
      </c>
      <c r="AQ1771" s="29">
        <v>1</v>
      </c>
      <c r="AR1771" s="29">
        <v>0.64</v>
      </c>
      <c r="AS1771" s="54">
        <v>5</v>
      </c>
      <c r="AT1771" s="29">
        <v>0.87097000000000002</v>
      </c>
      <c r="AU1771" s="29">
        <v>0.86687000000000003</v>
      </c>
      <c r="AV1771" s="54">
        <v>8</v>
      </c>
      <c r="AW1771" s="29">
        <v>0.77419000000000004</v>
      </c>
    </row>
    <row r="1772" spans="1:49" x14ac:dyDescent="0.2">
      <c r="A1772" s="17" t="str">
        <f t="shared" si="36"/>
        <v>Columbia</v>
      </c>
      <c r="B1772" s="17" t="str">
        <f>IF(AND(OR(NOT(IsForecastDateRestricted),AND(D1772&gt;=StartDate,D1772&lt;=EndDate)),OR(NOT(IsTargetDateRestricted),AND(F1772&gt;=FirstTargetDate,F1772&lt;=EndTargetDate)),
OR(AND(Is1Week,E1772="1 wk ahead inc death"),AND(Is2Week,E1772="2 wk ahead inc death"),AND(Is3Week,E1772="3 wk ahead inc death"),AND(Is4Week,E1772="4 wk ahead inc death")),
OR(NOT(IsActiveModelsOnly),_xlfn.XLOOKUP(C1772,'Model Analyzer'!B$4:B$100,'Model Analyzer'!C$4:C$100))),EvalData!C1772,"NA")</f>
        <v>Columbia</v>
      </c>
      <c r="C1772" s="17" t="s">
        <v>13</v>
      </c>
      <c r="D1772" s="36" t="d">
        <v>2020-10-05</v>
      </c>
      <c r="E1772" s="17" t="s">
        <v>36</v>
      </c>
      <c r="F1772" s="36" t="d">
        <v>2020-10-17</v>
      </c>
      <c r="G1772" s="30">
        <v>-850</v>
      </c>
      <c r="H1772" s="32">
        <v>-8.8999999999999996E-2</v>
      </c>
      <c r="I1772" s="28">
        <v>-8.4809999999999997E-2</v>
      </c>
      <c r="J1772" s="28">
        <v>-9.2670000000000002E-2</v>
      </c>
      <c r="K1772" s="29">
        <v>0.9</v>
      </c>
      <c r="L1772" s="30">
        <v>19</v>
      </c>
      <c r="M1772" s="29">
        <v>0.48570999999999998</v>
      </c>
      <c r="N1772" s="30">
        <v>51</v>
      </c>
      <c r="O1772" s="30">
        <v>29.86</v>
      </c>
      <c r="P1772" s="30">
        <v>1135.5899999999999</v>
      </c>
      <c r="Q1772" s="30">
        <v>52.39</v>
      </c>
      <c r="R1772" s="38">
        <v>0.27464</v>
      </c>
      <c r="S1772" s="32">
        <v>-0.13482</v>
      </c>
      <c r="T1772" s="29">
        <v>1.10473</v>
      </c>
      <c r="U1772" s="29">
        <v>-0.85689000000000004</v>
      </c>
      <c r="V1772" s="29">
        <v>0.39216000000000001</v>
      </c>
      <c r="W1772" s="29">
        <v>0.23529</v>
      </c>
      <c r="X1772" s="30">
        <v>91.52</v>
      </c>
      <c r="Y1772" s="29">
        <v>0.34591</v>
      </c>
      <c r="Z1772" s="29">
        <v>0.41843999999999998</v>
      </c>
      <c r="AA1772" s="29">
        <v>0.22600000000000001</v>
      </c>
      <c r="AB1772" s="30">
        <v>23</v>
      </c>
      <c r="AC1772" s="29">
        <v>0.35293999999999998</v>
      </c>
      <c r="AD1772" s="30">
        <v>51</v>
      </c>
      <c r="AE1772" s="29">
        <v>0.92157</v>
      </c>
      <c r="AF1772" s="33">
        <v>3.0049999999999999</v>
      </c>
      <c r="AG1772" s="33">
        <v>3.74</v>
      </c>
      <c r="AH1772" s="33">
        <v>7.6520000000000001</v>
      </c>
      <c r="AI1772" s="33">
        <v>30.564</v>
      </c>
      <c r="AJ1772" s="33">
        <v>23</v>
      </c>
      <c r="AK1772" s="34">
        <v>116</v>
      </c>
      <c r="AL1772" s="29">
        <v>0.25490000000000002</v>
      </c>
      <c r="AM1772" s="29">
        <v>0.31373000000000001</v>
      </c>
      <c r="AN1772" s="50">
        <v>20113</v>
      </c>
      <c r="AO1772" s="30">
        <v>126.3</v>
      </c>
      <c r="AP1772" s="29">
        <v>0.26848</v>
      </c>
      <c r="AQ1772" s="29">
        <v>0.5605</v>
      </c>
      <c r="AR1772" s="29">
        <v>0.372</v>
      </c>
      <c r="AS1772" s="54">
        <v>17</v>
      </c>
      <c r="AT1772" s="29">
        <v>0.48387000000000002</v>
      </c>
      <c r="AU1772" s="29">
        <v>0.77690999999999999</v>
      </c>
      <c r="AV1772" s="54">
        <v>13</v>
      </c>
      <c r="AW1772" s="29">
        <v>0.6129</v>
      </c>
    </row>
    <row r="1773" spans="1:49" x14ac:dyDescent="0.2">
      <c r="A1773" s="17" t="str">
        <f t="shared" si="36"/>
        <v>Columbia-UNC</v>
      </c>
      <c r="B1773" s="17" t="str">
        <f>IF(AND(OR(NOT(IsForecastDateRestricted),AND(D1773&gt;=StartDate,D1773&lt;=EndDate)),OR(NOT(IsTargetDateRestricted),AND(F1773&gt;=FirstTargetDate,F1773&lt;=EndTargetDate)),
OR(AND(Is1Week,E1773="1 wk ahead inc death"),AND(Is2Week,E1773="2 wk ahead inc death"),AND(Is3Week,E1773="3 wk ahead inc death"),AND(Is4Week,E1773="4 wk ahead inc death")),
OR(NOT(IsActiveModelsOnly),_xlfn.XLOOKUP(C1773,'Model Analyzer'!B$4:B$100,'Model Analyzer'!C$4:C$100))),EvalData!C1773,"NA")</f>
        <v>Columbia-UNC</v>
      </c>
      <c r="C1773" s="17" t="s">
        <v>14</v>
      </c>
      <c r="D1773" s="36" t="d">
        <v>2020-10-05</v>
      </c>
      <c r="E1773" s="17" t="s">
        <v>36</v>
      </c>
      <c r="F1773" s="36" t="d">
        <v>2020-10-17</v>
      </c>
      <c r="G1773" s="30">
        <v>1840</v>
      </c>
      <c r="H1773" s="32">
        <v>0.16900000000000001</v>
      </c>
      <c r="I1773" s="28">
        <v>0.18360000000000001</v>
      </c>
      <c r="J1773" s="28">
        <v>0.18360000000000001</v>
      </c>
      <c r="K1773" s="29">
        <v>0.75</v>
      </c>
      <c r="L1773" s="30">
        <v>27</v>
      </c>
      <c r="M1773" s="29">
        <v>0.25713999999999998</v>
      </c>
      <c r="O1773" s="30"/>
      <c r="P1773" s="30"/>
      <c r="Q1773" s="30"/>
      <c r="R1773" s="38"/>
    </row>
    <row r="1774" spans="1:49" x14ac:dyDescent="0.2">
      <c r="A1774" s="17" t="str">
        <f t="shared" si="36"/>
        <v>Covid19Sim</v>
      </c>
      <c r="B1774" s="17" t="str">
        <f>IF(AND(OR(NOT(IsForecastDateRestricted),AND(D1774&gt;=StartDate,D1774&lt;=EndDate)),OR(NOT(IsTargetDateRestricted),AND(F1774&gt;=FirstTargetDate,F1774&lt;=EndTargetDate)),
OR(AND(Is1Week,E1774="1 wk ahead inc death"),AND(Is2Week,E1774="2 wk ahead inc death"),AND(Is3Week,E1774="3 wk ahead inc death"),AND(Is4Week,E1774="4 wk ahead inc death")),
OR(NOT(IsActiveModelsOnly),_xlfn.XLOOKUP(C1774,'Model Analyzer'!B$4:B$100,'Model Analyzer'!C$4:C$100))),EvalData!C1774,"NA")</f>
        <v>Covid19Sim</v>
      </c>
      <c r="C1774" s="17" t="s">
        <v>39</v>
      </c>
      <c r="D1774" s="36" t="d">
        <v>2020-10-05</v>
      </c>
      <c r="E1774" s="17" t="s">
        <v>36</v>
      </c>
      <c r="F1774" s="36" t="d">
        <v>2020-10-17</v>
      </c>
      <c r="G1774" s="30">
        <v>1028</v>
      </c>
      <c r="H1774" s="32">
        <v>9.8000000000000004E-2</v>
      </c>
      <c r="I1774" s="28">
        <v>0.10256999999999999</v>
      </c>
      <c r="J1774" s="28">
        <v>0.10256999999999999</v>
      </c>
      <c r="K1774" s="29">
        <v>0.9</v>
      </c>
      <c r="L1774" s="30">
        <v>21</v>
      </c>
      <c r="M1774" s="29">
        <v>0.42857000000000001</v>
      </c>
      <c r="N1774" s="30">
        <v>51</v>
      </c>
      <c r="O1774" s="30">
        <v>12.52</v>
      </c>
      <c r="P1774" s="30">
        <v>1340.54</v>
      </c>
      <c r="Q1774" s="30">
        <v>48.76</v>
      </c>
      <c r="R1774" s="38">
        <v>0.22486999999999999</v>
      </c>
      <c r="S1774" s="32">
        <v>3.5999999999999999E-3</v>
      </c>
      <c r="T1774" s="29">
        <v>0.53585000000000005</v>
      </c>
      <c r="U1774" s="29">
        <v>-3.9660000000000001E-2</v>
      </c>
      <c r="V1774" s="29">
        <v>0.45097999999999999</v>
      </c>
      <c r="W1774" s="29">
        <v>0.15686</v>
      </c>
      <c r="X1774" s="30">
        <v>79.569999999999993</v>
      </c>
      <c r="Y1774" s="29">
        <v>0.36196</v>
      </c>
      <c r="Z1774" s="29">
        <v>0.31780000000000003</v>
      </c>
      <c r="AA1774" s="29">
        <v>0.47099999999999997</v>
      </c>
      <c r="AB1774" s="30">
        <v>12</v>
      </c>
      <c r="AC1774" s="29">
        <v>0.67647000000000002</v>
      </c>
      <c r="AD1774" s="30">
        <v>51</v>
      </c>
      <c r="AE1774" s="29">
        <v>0.29411999999999999</v>
      </c>
      <c r="AF1774" s="33">
        <v>1.048</v>
      </c>
      <c r="AG1774" s="33">
        <v>1.105</v>
      </c>
      <c r="AH1774" s="33">
        <v>1.2</v>
      </c>
      <c r="AI1774" s="33">
        <v>2.169</v>
      </c>
      <c r="AJ1774" s="33">
        <v>1.6060000000000001</v>
      </c>
      <c r="AK1774" s="34">
        <v>3.3330000000000002</v>
      </c>
      <c r="AL1774" s="29">
        <v>5.8819999999999997E-2</v>
      </c>
      <c r="AM1774" s="29">
        <v>1.9609999999999999E-2</v>
      </c>
      <c r="AN1774" s="50">
        <v>70339</v>
      </c>
      <c r="AO1774" s="30">
        <v>442.1</v>
      </c>
      <c r="AP1774" s="29">
        <v>0.79915000000000003</v>
      </c>
      <c r="AQ1774" s="29">
        <v>1</v>
      </c>
      <c r="AR1774" s="29">
        <v>0.22700000000000001</v>
      </c>
      <c r="AS1774" s="54">
        <v>24</v>
      </c>
      <c r="AT1774" s="29">
        <v>0.25806000000000001</v>
      </c>
      <c r="AU1774" s="29">
        <v>0.30959999999999999</v>
      </c>
      <c r="AV1774" s="54">
        <v>27</v>
      </c>
      <c r="AW1774" s="29">
        <v>0.16128999999999999</v>
      </c>
    </row>
    <row r="1775" spans="1:49" x14ac:dyDescent="0.2">
      <c r="A1775" s="17" t="str">
        <f t="shared" si="36"/>
        <v>CovidComplete</v>
      </c>
      <c r="B1775" s="17" t="str">
        <f>IF(AND(OR(NOT(IsForecastDateRestricted),AND(D1775&gt;=StartDate,D1775&lt;=EndDate)),OR(NOT(IsTargetDateRestricted),AND(F1775&gt;=FirstTargetDate,F1775&lt;=EndTargetDate)),
OR(AND(Is1Week,E1775="1 wk ahead inc death"),AND(Is2Week,E1775="2 wk ahead inc death"),AND(Is3Week,E1775="3 wk ahead inc death"),AND(Is4Week,E1775="4 wk ahead inc death")),
OR(NOT(IsActiveModelsOnly),_xlfn.XLOOKUP(C1775,'Model Analyzer'!B$4:B$100,'Model Analyzer'!C$4:C$100))),EvalData!C1775,"NA")</f>
        <v>CovidComplete</v>
      </c>
      <c r="C1775" s="17" t="s">
        <v>51</v>
      </c>
      <c r="D1775" s="36" t="d">
        <v>2020-10-05</v>
      </c>
      <c r="E1775" s="17" t="s">
        <v>36</v>
      </c>
      <c r="F1775" s="36" t="d">
        <v>2020-10-17</v>
      </c>
      <c r="G1775" s="30">
        <v>1273</v>
      </c>
      <c r="H1775" s="32">
        <v>0.12</v>
      </c>
      <c r="I1775" s="28">
        <v>0.12701999999999999</v>
      </c>
      <c r="J1775" s="28">
        <v>0.12701999999999999</v>
      </c>
      <c r="K1775" s="29">
        <v>0.75</v>
      </c>
      <c r="L1775" s="30">
        <v>26</v>
      </c>
      <c r="M1775" s="29">
        <v>0.28571000000000002</v>
      </c>
      <c r="N1775" s="30">
        <v>51</v>
      </c>
      <c r="O1775" s="30">
        <v>8.6300000000000008</v>
      </c>
      <c r="P1775" s="30">
        <v>916.93</v>
      </c>
      <c r="Q1775" s="30">
        <v>43.35</v>
      </c>
      <c r="R1775" s="38">
        <v>0.20269000000000001</v>
      </c>
      <c r="S1775" s="32">
        <v>-3.8710000000000001E-2</v>
      </c>
      <c r="T1775" s="29">
        <v>0.42088999999999999</v>
      </c>
      <c r="U1775" s="29">
        <v>-6.3960000000000003E-2</v>
      </c>
      <c r="V1775" s="29">
        <v>0.49020000000000002</v>
      </c>
      <c r="W1775" s="29">
        <v>5.8819999999999997E-2</v>
      </c>
      <c r="X1775" s="30">
        <v>67.069999999999993</v>
      </c>
      <c r="Y1775" s="29">
        <v>0.32285999999999998</v>
      </c>
      <c r="Z1775" s="29">
        <v>0.31972</v>
      </c>
      <c r="AA1775" s="29">
        <v>0.65100000000000002</v>
      </c>
      <c r="AB1775" s="30">
        <v>7</v>
      </c>
      <c r="AC1775" s="29">
        <v>0.82352999999999998</v>
      </c>
      <c r="AD1775" s="30">
        <v>51</v>
      </c>
      <c r="AE1775" s="29">
        <v>0.94118000000000002</v>
      </c>
      <c r="AF1775" s="33">
        <v>3.41</v>
      </c>
      <c r="AG1775" s="33">
        <v>3.931</v>
      </c>
      <c r="AH1775" s="33">
        <v>3.992</v>
      </c>
      <c r="AI1775" s="33">
        <v>3.8620000000000001</v>
      </c>
      <c r="AJ1775" s="33">
        <v>4</v>
      </c>
      <c r="AK1775" s="34">
        <v>4.0220000000000002</v>
      </c>
      <c r="AL1775" s="29">
        <v>0</v>
      </c>
      <c r="AM1775" s="29">
        <v>0</v>
      </c>
      <c r="AN1775" s="50">
        <v>15109</v>
      </c>
      <c r="AO1775" s="30">
        <v>93.8</v>
      </c>
      <c r="AP1775" s="29">
        <v>0.41450999999999999</v>
      </c>
      <c r="AQ1775" s="29">
        <v>0.86536999999999997</v>
      </c>
      <c r="AR1775" s="29">
        <v>0.99099999999999999</v>
      </c>
      <c r="AS1775" s="54">
        <v>1</v>
      </c>
      <c r="AT1775" s="29">
        <v>1</v>
      </c>
      <c r="AU1775" s="29">
        <v>0.97258999999999995</v>
      </c>
      <c r="AV1775" s="54">
        <v>1</v>
      </c>
      <c r="AW1775" s="29">
        <v>1</v>
      </c>
    </row>
    <row r="1776" spans="1:49" x14ac:dyDescent="0.2">
      <c r="A1776" s="17" t="str">
        <f t="shared" si="36"/>
        <v>DDS</v>
      </c>
      <c r="B1776" s="17" t="str">
        <f>IF(AND(OR(NOT(IsForecastDateRestricted),AND(D1776&gt;=StartDate,D1776&lt;=EndDate)),OR(NOT(IsTargetDateRestricted),AND(F1776&gt;=FirstTargetDate,F1776&lt;=EndTargetDate)),
OR(AND(Is1Week,E1776="1 wk ahead inc death"),AND(Is2Week,E1776="2 wk ahead inc death"),AND(Is3Week,E1776="3 wk ahead inc death"),AND(Is4Week,E1776="4 wk ahead inc death")),
OR(NOT(IsActiveModelsOnly),_xlfn.XLOOKUP(C1776,'Model Analyzer'!B$4:B$100,'Model Analyzer'!C$4:C$100))),EvalData!C1776,"NA")</f>
        <v>DDS</v>
      </c>
      <c r="C1776" s="17" t="s">
        <v>44</v>
      </c>
      <c r="D1776" s="36" t="d">
        <v>2020-10-05</v>
      </c>
      <c r="E1776" s="17" t="s">
        <v>36</v>
      </c>
      <c r="F1776" s="36" t="d">
        <v>2020-10-17</v>
      </c>
      <c r="G1776" s="30">
        <v>-2082</v>
      </c>
      <c r="H1776" s="32">
        <v>-0.23300000000000001</v>
      </c>
      <c r="I1776" s="28">
        <v>-0.20774000000000001</v>
      </c>
      <c r="J1776" s="28">
        <v>-0.26222000000000001</v>
      </c>
      <c r="K1776" s="29">
        <v>0.75</v>
      </c>
      <c r="L1776" s="30">
        <v>31</v>
      </c>
      <c r="M1776" s="29">
        <v>0.14285999999999999</v>
      </c>
      <c r="N1776" s="30">
        <v>51</v>
      </c>
      <c r="O1776" s="30">
        <v>10.06</v>
      </c>
      <c r="P1776" s="30">
        <v>1195.98</v>
      </c>
      <c r="Q1776" s="30">
        <v>55.78</v>
      </c>
      <c r="R1776" s="38">
        <v>0.24374000000000001</v>
      </c>
      <c r="S1776" s="32">
        <v>-0.11</v>
      </c>
      <c r="T1776" s="29">
        <v>0.47724</v>
      </c>
      <c r="U1776" s="29">
        <v>-0.21038999999999999</v>
      </c>
      <c r="V1776" s="29">
        <v>0.41176000000000001</v>
      </c>
      <c r="W1776" s="29">
        <v>9.8040000000000002E-2</v>
      </c>
      <c r="X1776" s="30">
        <v>110.49</v>
      </c>
      <c r="Y1776" s="29">
        <v>0.34121000000000001</v>
      </c>
      <c r="Z1776" s="29">
        <v>0.36698999999999998</v>
      </c>
      <c r="AA1776" s="29">
        <v>0.44</v>
      </c>
      <c r="AB1776" s="30">
        <v>15</v>
      </c>
      <c r="AC1776" s="29">
        <v>0.58823999999999999</v>
      </c>
      <c r="AD1776" s="30">
        <v>51</v>
      </c>
      <c r="AE1776" s="29">
        <v>0.78430999999999995</v>
      </c>
      <c r="AF1776" s="33">
        <v>2.847</v>
      </c>
      <c r="AG1776" s="33">
        <v>3.056</v>
      </c>
      <c r="AH1776" s="33">
        <v>3.7669999999999999</v>
      </c>
      <c r="AI1776" s="33">
        <v>5.9219999999999997</v>
      </c>
      <c r="AJ1776" s="33">
        <v>4.6900000000000004</v>
      </c>
      <c r="AK1776" s="34">
        <v>8.8330000000000002</v>
      </c>
      <c r="AL1776" s="29">
        <v>0.21568999999999999</v>
      </c>
      <c r="AM1776" s="29">
        <v>7.843E-2</v>
      </c>
      <c r="AN1776" s="50">
        <v>22813</v>
      </c>
      <c r="AO1776" s="30">
        <v>124.3</v>
      </c>
      <c r="AP1776" s="29">
        <v>0.39845000000000003</v>
      </c>
      <c r="AQ1776" s="29">
        <v>0.83184000000000002</v>
      </c>
      <c r="AR1776" s="29">
        <v>0.51600000000000001</v>
      </c>
      <c r="AS1776" s="54">
        <v>11</v>
      </c>
      <c r="AT1776" s="29">
        <v>0.67742000000000002</v>
      </c>
      <c r="AU1776" s="29">
        <v>0.79730999999999996</v>
      </c>
      <c r="AV1776" s="54">
        <v>11</v>
      </c>
      <c r="AW1776" s="29">
        <v>0.67742000000000002</v>
      </c>
    </row>
    <row r="1777" spans="1:49" x14ac:dyDescent="0.2">
      <c r="A1777" s="17" t="str">
        <f t="shared" si="36"/>
        <v>Ensemble</v>
      </c>
      <c r="B1777" s="17" t="str">
        <f>IF(AND(OR(NOT(IsForecastDateRestricted),AND(D1777&gt;=StartDate,D1777&lt;=EndDate)),OR(NOT(IsTargetDateRestricted),AND(F1777&gt;=FirstTargetDate,F1777&lt;=EndTargetDate)),
OR(AND(Is1Week,E1777="1 wk ahead inc death"),AND(Is2Week,E1777="2 wk ahead inc death"),AND(Is3Week,E1777="3 wk ahead inc death"),AND(Is4Week,E1777="4 wk ahead inc death")),
OR(NOT(IsActiveModelsOnly),_xlfn.XLOOKUP(C1777,'Model Analyzer'!B$4:B$100,'Model Analyzer'!C$4:C$100))),EvalData!C1777,"NA")</f>
        <v>Ensemble</v>
      </c>
      <c r="C1777" s="17" t="s">
        <v>15</v>
      </c>
      <c r="D1777" s="36" t="d">
        <v>2020-10-05</v>
      </c>
      <c r="E1777" s="17" t="s">
        <v>36</v>
      </c>
      <c r="F1777" s="36" t="d">
        <v>2020-10-17</v>
      </c>
      <c r="G1777" s="30">
        <v>-436</v>
      </c>
      <c r="H1777" s="32">
        <v>-4.3999999999999997E-2</v>
      </c>
      <c r="I1777" s="28">
        <v>-4.3499999999999997E-2</v>
      </c>
      <c r="J1777" s="28">
        <v>-4.548E-2</v>
      </c>
      <c r="K1777" s="29">
        <v>1</v>
      </c>
      <c r="L1777" s="30">
        <v>10</v>
      </c>
      <c r="M1777" s="29">
        <v>0.74285999999999996</v>
      </c>
      <c r="N1777" s="30">
        <v>51</v>
      </c>
      <c r="O1777" s="30">
        <v>6.25</v>
      </c>
      <c r="P1777" s="30">
        <v>716.5</v>
      </c>
      <c r="Q1777" s="30">
        <v>37.9</v>
      </c>
      <c r="R1777" s="38">
        <v>0.21274000000000001</v>
      </c>
      <c r="S1777" s="32">
        <v>-7.8990000000000005E-2</v>
      </c>
      <c r="T1777" s="29">
        <v>0.33590999999999999</v>
      </c>
      <c r="U1777" s="29">
        <v>-0.13689000000000001</v>
      </c>
      <c r="V1777" s="29">
        <v>0.54901999999999995</v>
      </c>
      <c r="W1777" s="29">
        <v>5.8819999999999997E-2</v>
      </c>
      <c r="X1777" s="30">
        <v>59.72</v>
      </c>
      <c r="Y1777" s="29">
        <v>0.24074000000000001</v>
      </c>
      <c r="Z1777" s="29">
        <v>0.25054999999999999</v>
      </c>
      <c r="AA1777" s="29">
        <v>0.67700000000000005</v>
      </c>
      <c r="AB1777" s="30">
        <v>6</v>
      </c>
      <c r="AC1777" s="29">
        <v>0.85294000000000003</v>
      </c>
      <c r="AD1777" s="30">
        <v>51</v>
      </c>
      <c r="AE1777" s="29">
        <v>0.94118000000000002</v>
      </c>
      <c r="AF1777" s="33">
        <v>2.5430000000000001</v>
      </c>
      <c r="AG1777" s="33">
        <v>2.97</v>
      </c>
      <c r="AH1777" s="33">
        <v>3.6110000000000002</v>
      </c>
      <c r="AI1777" s="33">
        <v>7.29</v>
      </c>
      <c r="AJ1777" s="33">
        <v>5.4669999999999996</v>
      </c>
      <c r="AK1777" s="34">
        <v>15.25</v>
      </c>
      <c r="AL1777" s="29">
        <v>0.19608</v>
      </c>
      <c r="AM1777" s="29">
        <v>0.13725000000000001</v>
      </c>
      <c r="AN1777" s="50">
        <v>11582</v>
      </c>
      <c r="AO1777" s="30">
        <v>84.6</v>
      </c>
      <c r="AP1777" s="29">
        <v>0.39201000000000003</v>
      </c>
      <c r="AQ1777" s="29">
        <v>0.81838999999999995</v>
      </c>
      <c r="AR1777" s="29">
        <v>0.64</v>
      </c>
      <c r="AS1777" s="54">
        <v>5</v>
      </c>
      <c r="AT1777" s="29">
        <v>0.87097000000000002</v>
      </c>
      <c r="AU1777" s="29">
        <v>0.95772999999999997</v>
      </c>
      <c r="AV1777" s="54">
        <v>3</v>
      </c>
      <c r="AW1777" s="29">
        <v>0.93547999999999998</v>
      </c>
    </row>
    <row r="1778" spans="1:49" x14ac:dyDescent="0.2">
      <c r="A1778" s="17" t="str">
        <f t="shared" si="36"/>
        <v>ESG</v>
      </c>
      <c r="B1778" s="17" t="str">
        <f>IF(AND(OR(NOT(IsForecastDateRestricted),AND(D1778&gt;=StartDate,D1778&lt;=EndDate)),OR(NOT(IsTargetDateRestricted),AND(F1778&gt;=FirstTargetDate,F1778&lt;=EndTargetDate)),
OR(AND(Is1Week,E1778="1 wk ahead inc death"),AND(Is2Week,E1778="2 wk ahead inc death"),AND(Is3Week,E1778="3 wk ahead inc death"),AND(Is4Week,E1778="4 wk ahead inc death")),
OR(NOT(IsActiveModelsOnly),_xlfn.XLOOKUP(C1778,'Model Analyzer'!B$4:B$100,'Model Analyzer'!C$4:C$100))),EvalData!C1778,"NA")</f>
        <v>ESG</v>
      </c>
      <c r="C1778" s="17" t="s">
        <v>40</v>
      </c>
      <c r="D1778" s="36" t="d">
        <v>2020-10-05</v>
      </c>
      <c r="E1778" s="17" t="s">
        <v>36</v>
      </c>
      <c r="F1778" s="36" t="d">
        <v>2020-10-17</v>
      </c>
      <c r="G1778" s="30">
        <v>-2646</v>
      </c>
      <c r="H1778" s="32">
        <v>-0.307</v>
      </c>
      <c r="I1778" s="28">
        <v>-0.26401999999999998</v>
      </c>
      <c r="J1778" s="28">
        <v>-0.35872999999999999</v>
      </c>
      <c r="K1778" s="29">
        <v>0</v>
      </c>
      <c r="L1778" s="30">
        <v>35</v>
      </c>
      <c r="M1778" s="29">
        <v>2.8570000000000002E-2</v>
      </c>
      <c r="N1778" s="30">
        <v>51</v>
      </c>
      <c r="O1778" s="30">
        <v>64.709999999999994</v>
      </c>
      <c r="P1778" s="30">
        <v>1789.36</v>
      </c>
      <c r="Q1778" s="30">
        <v>66.53</v>
      </c>
      <c r="R1778" s="38">
        <v>0.51556000000000002</v>
      </c>
      <c r="S1778" s="32">
        <v>-0.54551000000000005</v>
      </c>
      <c r="T1778" s="29">
        <v>1.6212</v>
      </c>
      <c r="U1778" s="29">
        <v>-1.5377400000000001</v>
      </c>
      <c r="V1778" s="29">
        <v>0.19608</v>
      </c>
      <c r="W1778" s="29">
        <v>0.43136999999999998</v>
      </c>
      <c r="X1778" s="30">
        <v>96.78</v>
      </c>
      <c r="Y1778" s="29">
        <v>0.46546999999999999</v>
      </c>
      <c r="Z1778" s="29">
        <v>0.67230999999999996</v>
      </c>
      <c r="AA1778" s="29">
        <v>4.2999999999999997E-2</v>
      </c>
      <c r="AB1778" s="30">
        <v>33</v>
      </c>
      <c r="AC1778" s="29">
        <v>5.8819999999999997E-2</v>
      </c>
      <c r="AD1778" s="30">
        <v>51</v>
      </c>
      <c r="AE1778" s="29">
        <v>0.11765</v>
      </c>
      <c r="AF1778" s="33">
        <v>1.0469999999999999</v>
      </c>
      <c r="AG1778" s="33">
        <v>1.079</v>
      </c>
      <c r="AH1778" s="33">
        <v>1.1459999999999999</v>
      </c>
      <c r="AI1778" s="33">
        <v>1.448</v>
      </c>
      <c r="AJ1778" s="33">
        <v>1.419</v>
      </c>
      <c r="AK1778" s="34">
        <v>2</v>
      </c>
      <c r="AL1778" s="29">
        <v>0</v>
      </c>
      <c r="AM1778" s="29">
        <v>0</v>
      </c>
      <c r="AN1778" s="50">
        <v>121495</v>
      </c>
      <c r="AO1778" s="30">
        <v>840.1</v>
      </c>
      <c r="AP1778" s="29">
        <v>0.86428000000000005</v>
      </c>
      <c r="AQ1778" s="29">
        <v>1</v>
      </c>
      <c r="AR1778" s="29">
        <v>0.124</v>
      </c>
      <c r="AS1778" s="54">
        <v>27</v>
      </c>
      <c r="AT1778" s="29">
        <v>0.16128999999999999</v>
      </c>
      <c r="AU1778" s="29">
        <v>0.12384000000000001</v>
      </c>
      <c r="AV1778" s="54">
        <v>31</v>
      </c>
      <c r="AW1778" s="29">
        <v>3.2259999999999997E-2</v>
      </c>
    </row>
    <row r="1779" spans="1:49" x14ac:dyDescent="0.2">
      <c r="A1779" s="17" t="str">
        <f t="shared" si="36"/>
        <v>Google-HSPH</v>
      </c>
      <c r="B1779" s="17" t="str">
        <f>IF(AND(OR(NOT(IsForecastDateRestricted),AND(D1779&gt;=StartDate,D1779&lt;=EndDate)),OR(NOT(IsTargetDateRestricted),AND(F1779&gt;=FirstTargetDate,F1779&lt;=EndTargetDate)),
OR(AND(Is1Week,E1779="1 wk ahead inc death"),AND(Is2Week,E1779="2 wk ahead inc death"),AND(Is3Week,E1779="3 wk ahead inc death"),AND(Is4Week,E1779="4 wk ahead inc death")),
OR(NOT(IsActiveModelsOnly),_xlfn.XLOOKUP(C1779,'Model Analyzer'!B$4:B$100,'Model Analyzer'!C$4:C$100))),EvalData!C1779,"NA")</f>
        <v>Google-HSPH</v>
      </c>
      <c r="C1779" s="17" t="s">
        <v>57</v>
      </c>
      <c r="D1779" s="36" t="d">
        <v>2020-10-05</v>
      </c>
      <c r="E1779" s="17" t="s">
        <v>36</v>
      </c>
      <c r="F1779" s="36" t="d">
        <v>2020-10-17</v>
      </c>
      <c r="G1779" s="30"/>
      <c r="H1779" s="32"/>
      <c r="N1779" s="30">
        <v>51</v>
      </c>
      <c r="O1779" s="30">
        <v>19.22</v>
      </c>
      <c r="P1779" s="30">
        <v>1832.06</v>
      </c>
      <c r="Q1779" s="30">
        <v>67.59</v>
      </c>
      <c r="R1779" s="38">
        <v>0.32862000000000002</v>
      </c>
      <c r="S1779" s="32">
        <v>-0.14993999999999999</v>
      </c>
      <c r="T1779" s="29">
        <v>0.77790999999999999</v>
      </c>
      <c r="U1779" s="29">
        <v>-0.20432</v>
      </c>
      <c r="V1779" s="29">
        <v>0.29411999999999999</v>
      </c>
      <c r="W1779" s="29">
        <v>0.13725000000000001</v>
      </c>
      <c r="X1779" s="30">
        <v>110.72</v>
      </c>
      <c r="Y1779" s="29">
        <v>0.50555000000000005</v>
      </c>
      <c r="Z1779" s="29">
        <v>0.45195000000000002</v>
      </c>
      <c r="AA1779" s="29">
        <v>0.10100000000000001</v>
      </c>
      <c r="AB1779" s="30">
        <v>28</v>
      </c>
      <c r="AC1779" s="29">
        <v>0.20588000000000001</v>
      </c>
      <c r="AD1779" s="30">
        <v>51</v>
      </c>
      <c r="AE1779" s="29">
        <v>0.94118000000000002</v>
      </c>
      <c r="AF1779" s="33">
        <v>9.2219999999999995</v>
      </c>
      <c r="AG1779" s="33">
        <v>125</v>
      </c>
      <c r="AH1779" s="33">
        <v>510</v>
      </c>
      <c r="AI1779" s="33">
        <v>935.29700000000003</v>
      </c>
      <c r="AJ1779" s="33">
        <v>1147</v>
      </c>
      <c r="AK1779" s="34">
        <v>1980</v>
      </c>
      <c r="AL1779" s="29">
        <v>9.8040000000000002E-2</v>
      </c>
      <c r="AM1779" s="29">
        <v>0.84314</v>
      </c>
      <c r="AN1779" s="50">
        <v>28653</v>
      </c>
      <c r="AO1779" s="30">
        <v>201.7</v>
      </c>
      <c r="AP1779" s="29">
        <v>4.4260000000000001E-2</v>
      </c>
      <c r="AQ1779" s="29">
        <v>9.239E-2</v>
      </c>
      <c r="AR1779" s="29">
        <v>0</v>
      </c>
      <c r="AS1779" s="54">
        <v>29</v>
      </c>
      <c r="AT1779" s="29">
        <v>9.6769999999999995E-2</v>
      </c>
      <c r="AU1779" s="29">
        <v>0.16696</v>
      </c>
      <c r="AV1779" s="54">
        <v>30</v>
      </c>
      <c r="AW1779" s="29">
        <v>6.4519999999999994E-2</v>
      </c>
    </row>
    <row r="1780" spans="1:49" x14ac:dyDescent="0.2">
      <c r="A1780" s="17" t="str">
        <f t="shared" si="36"/>
        <v>GT-DeepCOVID</v>
      </c>
      <c r="B1780" s="17" t="str">
        <f>IF(AND(OR(NOT(IsForecastDateRestricted),AND(D1780&gt;=StartDate,D1780&lt;=EndDate)),OR(NOT(IsTargetDateRestricted),AND(F1780&gt;=FirstTargetDate,F1780&lt;=EndTargetDate)),
OR(AND(Is1Week,E1780="1 wk ahead inc death"),AND(Is2Week,E1780="2 wk ahead inc death"),AND(Is3Week,E1780="3 wk ahead inc death"),AND(Is4Week,E1780="4 wk ahead inc death")),
OR(NOT(IsActiveModelsOnly),_xlfn.XLOOKUP(C1780,'Model Analyzer'!B$4:B$100,'Model Analyzer'!C$4:C$100))),EvalData!C1780,"NA")</f>
        <v>GT-DeepCOVID</v>
      </c>
      <c r="C1780" s="17" t="s">
        <v>17</v>
      </c>
      <c r="D1780" s="36" t="d">
        <v>2020-10-05</v>
      </c>
      <c r="E1780" s="17" t="s">
        <v>36</v>
      </c>
      <c r="F1780" s="36" t="d">
        <v>2020-10-17</v>
      </c>
      <c r="G1780" s="30">
        <v>697</v>
      </c>
      <c r="H1780" s="32">
        <v>6.7000000000000004E-2</v>
      </c>
      <c r="I1780" s="28">
        <v>6.9550000000000001E-2</v>
      </c>
      <c r="J1780" s="28">
        <v>6.9550000000000001E-2</v>
      </c>
      <c r="K1780" s="29">
        <v>0.9</v>
      </c>
      <c r="L1780" s="30">
        <v>15</v>
      </c>
      <c r="M1780" s="29">
        <v>0.6</v>
      </c>
      <c r="N1780" s="30">
        <v>46</v>
      </c>
      <c r="O1780" s="30">
        <v>9.99</v>
      </c>
      <c r="P1780" s="30">
        <v>984.08</v>
      </c>
      <c r="Q1780" s="30">
        <v>50.8</v>
      </c>
      <c r="R1780" s="38">
        <v>0.28299999999999997</v>
      </c>
      <c r="S1780" s="32">
        <v>-9.7320000000000004E-2</v>
      </c>
      <c r="T1780" s="29">
        <v>0.50212999999999997</v>
      </c>
      <c r="U1780" s="29">
        <v>4.6999999999999999E-4</v>
      </c>
      <c r="V1780" s="29">
        <v>0.45651999999999998</v>
      </c>
      <c r="W1780" s="29">
        <v>0.15217</v>
      </c>
      <c r="X1780" s="30">
        <v>81.069999999999993</v>
      </c>
      <c r="Y1780" s="29">
        <v>0.41637999999999997</v>
      </c>
      <c r="Z1780" s="29">
        <v>0.35907</v>
      </c>
      <c r="AA1780" s="29">
        <v>0.249</v>
      </c>
      <c r="AB1780" s="30">
        <v>21</v>
      </c>
      <c r="AC1780" s="29">
        <v>0.41176000000000001</v>
      </c>
      <c r="AD1780" s="30">
        <v>46</v>
      </c>
      <c r="AE1780" s="29">
        <v>0.91303999999999996</v>
      </c>
      <c r="AF1780" s="33">
        <v>2.3919999999999999</v>
      </c>
      <c r="AG1780" s="33">
        <v>3.1509999999999998</v>
      </c>
      <c r="AH1780" s="33">
        <v>6.2229999999999999</v>
      </c>
      <c r="AI1780" s="33">
        <v>32.901000000000003</v>
      </c>
      <c r="AJ1780" s="33">
        <v>22.332999999999998</v>
      </c>
      <c r="AK1780" s="34">
        <v>153.333</v>
      </c>
      <c r="AL1780" s="29">
        <v>0.17391000000000001</v>
      </c>
      <c r="AM1780" s="29">
        <v>0.34782999999999997</v>
      </c>
      <c r="AN1780" s="50">
        <v>14931</v>
      </c>
      <c r="AO1780" s="30">
        <v>108.6</v>
      </c>
      <c r="AP1780" s="29">
        <v>0.29326999999999998</v>
      </c>
      <c r="AQ1780" s="29">
        <v>0.61224999999999996</v>
      </c>
      <c r="AR1780" s="29">
        <v>0.372</v>
      </c>
      <c r="AS1780" s="54">
        <v>17</v>
      </c>
      <c r="AT1780" s="29">
        <v>0.48387000000000002</v>
      </c>
      <c r="AU1780" s="29">
        <v>0.73126000000000002</v>
      </c>
      <c r="AV1780" s="54">
        <v>16</v>
      </c>
      <c r="AW1780" s="29">
        <v>0.51612999999999998</v>
      </c>
    </row>
    <row r="1781" spans="1:49" x14ac:dyDescent="0.2">
      <c r="A1781" s="17" t="str">
        <f t="shared" si="36"/>
        <v>ISU</v>
      </c>
      <c r="B1781" s="17" t="str">
        <f>IF(AND(OR(NOT(IsForecastDateRestricted),AND(D1781&gt;=StartDate,D1781&lt;=EndDate)),OR(NOT(IsTargetDateRestricted),AND(F1781&gt;=FirstTargetDate,F1781&lt;=EndTargetDate)),
OR(AND(Is1Week,E1781="1 wk ahead inc death"),AND(Is2Week,E1781="2 wk ahead inc death"),AND(Is3Week,E1781="3 wk ahead inc death"),AND(Is4Week,E1781="4 wk ahead inc death")),
OR(NOT(IsActiveModelsOnly),_xlfn.XLOOKUP(C1781,'Model Analyzer'!B$4:B$100,'Model Analyzer'!C$4:C$100))),EvalData!C1781,"NA")</f>
        <v>ISU</v>
      </c>
      <c r="C1781" s="17" t="s">
        <v>41</v>
      </c>
      <c r="D1781" s="36" t="d">
        <v>2020-10-05</v>
      </c>
      <c r="E1781" s="17" t="s">
        <v>36</v>
      </c>
      <c r="F1781" s="36" t="d">
        <v>2020-10-17</v>
      </c>
      <c r="G1781" s="30">
        <v>1065</v>
      </c>
      <c r="H1781" s="32">
        <v>0.10100000000000001</v>
      </c>
      <c r="I1781" s="28">
        <v>0.10627</v>
      </c>
      <c r="J1781" s="28">
        <v>0.10627</v>
      </c>
      <c r="K1781" s="29">
        <v>0.75</v>
      </c>
      <c r="L1781" s="30">
        <v>22</v>
      </c>
      <c r="M1781" s="29">
        <v>0.4</v>
      </c>
      <c r="N1781" s="30">
        <v>49</v>
      </c>
      <c r="O1781" s="30">
        <v>8.73</v>
      </c>
      <c r="P1781" s="30">
        <v>806.86</v>
      </c>
      <c r="Q1781" s="30">
        <v>45.22</v>
      </c>
      <c r="R1781" s="38">
        <v>0.22847000000000001</v>
      </c>
      <c r="S1781" s="32">
        <v>-0.11869</v>
      </c>
      <c r="T1781" s="29">
        <v>0.43229000000000001</v>
      </c>
      <c r="U1781" s="29">
        <v>-0.26329999999999998</v>
      </c>
      <c r="V1781" s="29">
        <v>0.40816000000000002</v>
      </c>
      <c r="W1781" s="29">
        <v>0.14285999999999999</v>
      </c>
      <c r="X1781" s="30">
        <v>70.67</v>
      </c>
      <c r="Y1781" s="29">
        <v>0.27005000000000001</v>
      </c>
      <c r="Z1781" s="29">
        <v>0.30631999999999998</v>
      </c>
      <c r="AA1781" s="29">
        <v>0.435</v>
      </c>
      <c r="AB1781" s="30">
        <v>16</v>
      </c>
      <c r="AC1781" s="29">
        <v>0.55881999999999998</v>
      </c>
      <c r="AD1781" s="30">
        <v>49</v>
      </c>
      <c r="AE1781" s="29">
        <v>0.61224000000000001</v>
      </c>
      <c r="AF1781" s="33">
        <v>1.5389999999999999</v>
      </c>
      <c r="AG1781" s="33">
        <v>1.6819999999999999</v>
      </c>
      <c r="AH1781" s="33">
        <v>1.9890000000000001</v>
      </c>
      <c r="AI1781" s="33">
        <v>3.7759999999999998</v>
      </c>
      <c r="AJ1781" s="33">
        <v>2.4649999999999999</v>
      </c>
      <c r="AK1781" s="34">
        <v>5.36</v>
      </c>
      <c r="AL1781" s="29">
        <v>4.0820000000000002E-2</v>
      </c>
      <c r="AM1781" s="29">
        <v>6.1219999999999997E-2</v>
      </c>
      <c r="AN1781" s="50">
        <v>29230</v>
      </c>
      <c r="AO1781" s="30">
        <v>168.8</v>
      </c>
      <c r="AP1781" s="29">
        <v>0.60848000000000002</v>
      </c>
      <c r="AQ1781" s="29">
        <v>1</v>
      </c>
      <c r="AR1781" s="29">
        <v>0.51600000000000001</v>
      </c>
      <c r="AS1781" s="54">
        <v>11</v>
      </c>
      <c r="AT1781" s="29">
        <v>0.67742000000000002</v>
      </c>
      <c r="AU1781" s="29">
        <v>0.61919999999999997</v>
      </c>
      <c r="AV1781" s="54">
        <v>20</v>
      </c>
      <c r="AW1781" s="29">
        <v>0.3871</v>
      </c>
    </row>
    <row r="1782" spans="1:49" x14ac:dyDescent="0.2">
      <c r="A1782" s="17" t="str">
        <f t="shared" si="36"/>
        <v>JCB</v>
      </c>
      <c r="B1782" s="17" t="str">
        <f>IF(AND(OR(NOT(IsForecastDateRestricted),AND(D1782&gt;=StartDate,D1782&lt;=EndDate)),OR(NOT(IsTargetDateRestricted),AND(F1782&gt;=FirstTargetDate,F1782&lt;=EndTargetDate)),
OR(AND(Is1Week,E1782="1 wk ahead inc death"),AND(Is2Week,E1782="2 wk ahead inc death"),AND(Is3Week,E1782="3 wk ahead inc death"),AND(Is4Week,E1782="4 wk ahead inc death")),
OR(NOT(IsActiveModelsOnly),_xlfn.XLOOKUP(C1782,'Model Analyzer'!B$4:B$100,'Model Analyzer'!C$4:C$100))),EvalData!C1782,"NA")</f>
        <v>JCB</v>
      </c>
      <c r="C1782" s="17" t="s">
        <v>45</v>
      </c>
      <c r="D1782" s="36" t="d">
        <v>2020-10-05</v>
      </c>
      <c r="E1782" s="17" t="s">
        <v>36</v>
      </c>
      <c r="F1782" s="36" t="d">
        <v>2020-10-17</v>
      </c>
      <c r="G1782" s="30">
        <v>-447</v>
      </c>
      <c r="H1782" s="32">
        <v>-4.5999999999999999E-2</v>
      </c>
      <c r="I1782" s="28">
        <v>-4.4600000000000001E-2</v>
      </c>
      <c r="J1782" s="28">
        <v>-4.6679999999999999E-2</v>
      </c>
      <c r="K1782" s="29">
        <v>1</v>
      </c>
      <c r="L1782" s="30">
        <v>11</v>
      </c>
      <c r="M1782" s="29">
        <v>0.71428999999999998</v>
      </c>
      <c r="N1782" s="30">
        <v>51</v>
      </c>
      <c r="O1782" s="30">
        <v>10.5</v>
      </c>
      <c r="P1782" s="30">
        <v>921.62</v>
      </c>
      <c r="Q1782" s="30">
        <v>43.92</v>
      </c>
      <c r="R1782" s="38">
        <v>0.23735999999999999</v>
      </c>
      <c r="S1782" s="32">
        <v>-7.4940000000000007E-2</v>
      </c>
      <c r="T1782" s="29">
        <v>0.48594999999999999</v>
      </c>
      <c r="U1782" s="29">
        <v>-0.23486000000000001</v>
      </c>
      <c r="V1782" s="29">
        <v>0.49020000000000002</v>
      </c>
      <c r="W1782" s="29">
        <v>3.9219999999999998E-2</v>
      </c>
      <c r="X1782" s="30">
        <v>64.52</v>
      </c>
      <c r="Y1782" s="29">
        <v>0.28610000000000002</v>
      </c>
      <c r="Z1782" s="29">
        <v>0.30134</v>
      </c>
      <c r="AA1782" s="29">
        <v>0.56699999999999995</v>
      </c>
      <c r="AB1782" s="30">
        <v>11</v>
      </c>
      <c r="AC1782" s="29">
        <v>0.70587999999999995</v>
      </c>
    </row>
    <row r="1783" spans="1:49" x14ac:dyDescent="0.2">
      <c r="A1783" s="17" t="str">
        <f t="shared" si="36"/>
        <v>JHU-APL</v>
      </c>
      <c r="B1783" s="17" t="str">
        <f>IF(AND(OR(NOT(IsForecastDateRestricted),AND(D1783&gt;=StartDate,D1783&lt;=EndDate)),OR(NOT(IsTargetDateRestricted),AND(F1783&gt;=FirstTargetDate,F1783&lt;=EndTargetDate)),
OR(AND(Is1Week,E1783="1 wk ahead inc death"),AND(Is2Week,E1783="2 wk ahead inc death"),AND(Is3Week,E1783="3 wk ahead inc death"),AND(Is4Week,E1783="4 wk ahead inc death")),
OR(NOT(IsActiveModelsOnly),_xlfn.XLOOKUP(C1783,'Model Analyzer'!B$4:B$100,'Model Analyzer'!C$4:C$100))),EvalData!C1783,"NA")</f>
        <v>JHU-APL</v>
      </c>
      <c r="C1783" s="17" t="s">
        <v>52</v>
      </c>
      <c r="D1783" s="36" t="d">
        <v>2020-10-05</v>
      </c>
      <c r="E1783" s="17" t="s">
        <v>36</v>
      </c>
      <c r="F1783" s="36" t="d">
        <v>2020-10-17</v>
      </c>
      <c r="G1783" s="30">
        <v>920</v>
      </c>
      <c r="H1783" s="32">
        <v>8.7999999999999995E-2</v>
      </c>
      <c r="I1783" s="28">
        <v>9.1800000000000007E-2</v>
      </c>
      <c r="J1783" s="28">
        <v>9.1800000000000007E-2</v>
      </c>
      <c r="K1783" s="29">
        <v>0.9</v>
      </c>
      <c r="L1783" s="30">
        <v>18</v>
      </c>
      <c r="M1783" s="29">
        <v>0.51429000000000002</v>
      </c>
      <c r="N1783" s="30">
        <v>51</v>
      </c>
      <c r="O1783" s="30">
        <v>11.58</v>
      </c>
      <c r="P1783" s="30">
        <v>1472.32</v>
      </c>
      <c r="Q1783" s="30">
        <v>56.31</v>
      </c>
      <c r="R1783" s="38">
        <v>0.29048000000000002</v>
      </c>
      <c r="S1783" s="32">
        <v>8.004E-2</v>
      </c>
      <c r="T1783" s="29">
        <v>0.52388000000000001</v>
      </c>
      <c r="U1783" s="29">
        <v>0.10981</v>
      </c>
      <c r="V1783" s="29">
        <v>0.39216000000000001</v>
      </c>
      <c r="W1783" s="29">
        <v>0.13725000000000001</v>
      </c>
      <c r="X1783" s="30">
        <v>87.53</v>
      </c>
      <c r="Y1783" s="29">
        <v>0.42198000000000002</v>
      </c>
      <c r="Z1783" s="29">
        <v>0.35826000000000002</v>
      </c>
      <c r="AA1783" s="29">
        <v>0.32400000000000001</v>
      </c>
      <c r="AB1783" s="30">
        <v>18</v>
      </c>
      <c r="AC1783" s="29">
        <v>0.5</v>
      </c>
      <c r="AD1783" s="30">
        <v>51</v>
      </c>
      <c r="AE1783" s="29">
        <v>0.74509999999999998</v>
      </c>
      <c r="AF1783" s="33">
        <v>2.141</v>
      </c>
      <c r="AG1783" s="33">
        <v>2.331</v>
      </c>
      <c r="AH1783" s="33">
        <v>2.5750000000000002</v>
      </c>
      <c r="AI1783" s="33">
        <v>2.6520000000000001</v>
      </c>
      <c r="AJ1783" s="33">
        <v>2.839</v>
      </c>
      <c r="AK1783" s="34">
        <v>3.222</v>
      </c>
      <c r="AL1783" s="29">
        <v>0</v>
      </c>
      <c r="AM1783" s="29">
        <v>0</v>
      </c>
      <c r="AN1783" s="50">
        <v>22286</v>
      </c>
      <c r="AO1783" s="30">
        <v>210.2</v>
      </c>
      <c r="AP1783" s="29">
        <v>0.55569000000000002</v>
      </c>
      <c r="AQ1783" s="29">
        <v>1</v>
      </c>
      <c r="AR1783" s="29">
        <v>0.78400000000000003</v>
      </c>
      <c r="AS1783" s="54">
        <v>3</v>
      </c>
      <c r="AT1783" s="29">
        <v>0.93547999999999998</v>
      </c>
      <c r="AU1783" s="29">
        <v>0.78430999999999995</v>
      </c>
      <c r="AV1783" s="54">
        <v>12</v>
      </c>
      <c r="AW1783" s="29">
        <v>0.64515999999999996</v>
      </c>
    </row>
    <row r="1784" spans="1:49" x14ac:dyDescent="0.2">
      <c r="A1784" s="17" t="str">
        <f t="shared" si="36"/>
        <v>JHU-CSSE</v>
      </c>
      <c r="B1784" s="17" t="str">
        <f>IF(AND(OR(NOT(IsForecastDateRestricted),AND(D1784&gt;=StartDate,D1784&lt;=EndDate)),OR(NOT(IsTargetDateRestricted),AND(F1784&gt;=FirstTargetDate,F1784&lt;=EndTargetDate)),
OR(AND(Is1Week,E1784="1 wk ahead inc death"),AND(Is2Week,E1784="2 wk ahead inc death"),AND(Is3Week,E1784="3 wk ahead inc death"),AND(Is4Week,E1784="4 wk ahead inc death")),
OR(NOT(IsActiveModelsOnly),_xlfn.XLOOKUP(C1784,'Model Analyzer'!B$4:B$100,'Model Analyzer'!C$4:C$100))),EvalData!C1784,"NA")</f>
        <v>JHU-CSSE</v>
      </c>
      <c r="C1784" s="17" t="s">
        <v>58</v>
      </c>
      <c r="D1784" s="36" t="d">
        <v>2020-10-05</v>
      </c>
      <c r="E1784" s="17" t="s">
        <v>36</v>
      </c>
      <c r="F1784" s="36" t="d">
        <v>2020-10-17</v>
      </c>
      <c r="G1784" s="30"/>
      <c r="H1784" s="32"/>
      <c r="N1784" s="30">
        <v>42</v>
      </c>
      <c r="O1784" s="30">
        <v>673.79</v>
      </c>
      <c r="P1784" s="30">
        <v>17861937.780000001</v>
      </c>
      <c r="Q1784" s="30">
        <v>8072.17</v>
      </c>
      <c r="R1784" s="38">
        <v>3.8846500000000002</v>
      </c>
      <c r="S1784" s="32">
        <v>3.8890600000000002</v>
      </c>
      <c r="T1784" s="29">
        <v>64.210710000000006</v>
      </c>
      <c r="U1784" s="29">
        <v>64.210710000000006</v>
      </c>
      <c r="V1784" s="29">
        <v>0</v>
      </c>
      <c r="W1784" s="29">
        <v>1</v>
      </c>
      <c r="X1784" s="30">
        <v>11456.43</v>
      </c>
      <c r="Y1784" s="29">
        <v>64.234520000000003</v>
      </c>
      <c r="Z1784" s="29">
        <v>1.9058200000000001</v>
      </c>
      <c r="AA1784" s="29">
        <v>0</v>
      </c>
      <c r="AB1784" s="30">
        <v>35</v>
      </c>
      <c r="AC1784" s="29">
        <v>0</v>
      </c>
      <c r="AD1784" s="30">
        <v>42</v>
      </c>
      <c r="AE1784" s="29">
        <v>2.3810000000000001E-2</v>
      </c>
      <c r="AF1784" s="33">
        <v>2.7280000000000002</v>
      </c>
      <c r="AG1784" s="33">
        <v>3.0070000000000001</v>
      </c>
      <c r="AH1784" s="33">
        <v>3.827</v>
      </c>
      <c r="AI1784" s="33">
        <v>13.159000000000001</v>
      </c>
      <c r="AJ1784" s="33">
        <v>4.9379999999999997</v>
      </c>
      <c r="AK1784" s="34">
        <v>8.6020000000000003</v>
      </c>
      <c r="AL1784" s="29">
        <v>0</v>
      </c>
      <c r="AM1784" s="29">
        <v>2.3810000000000001E-2</v>
      </c>
      <c r="AN1784" s="50">
        <v>6949325</v>
      </c>
      <c r="AO1784" s="30">
        <v>50333.8</v>
      </c>
      <c r="AP1784" s="29">
        <v>0.39489000000000002</v>
      </c>
      <c r="AQ1784" s="29">
        <v>0.82440999999999998</v>
      </c>
      <c r="AR1784" s="29">
        <v>0</v>
      </c>
      <c r="AS1784" s="54">
        <v>29</v>
      </c>
      <c r="AT1784" s="29">
        <v>9.6769999999999995E-2</v>
      </c>
      <c r="AU1784" s="29">
        <v>0</v>
      </c>
      <c r="AV1784" s="54">
        <v>32</v>
      </c>
      <c r="AW1784" s="29">
        <v>0</v>
      </c>
    </row>
    <row r="1785" spans="1:49" x14ac:dyDescent="0.2">
      <c r="A1785" s="17" t="str">
        <f t="shared" si="36"/>
        <v>JHU-IDD</v>
      </c>
      <c r="B1785" s="17" t="str">
        <f>IF(AND(OR(NOT(IsForecastDateRestricted),AND(D1785&gt;=StartDate,D1785&lt;=EndDate)),OR(NOT(IsTargetDateRestricted),AND(F1785&gt;=FirstTargetDate,F1785&lt;=EndTargetDate)),
OR(AND(Is1Week,E1785="1 wk ahead inc death"),AND(Is2Week,E1785="2 wk ahead inc death"),AND(Is3Week,E1785="3 wk ahead inc death"),AND(Is4Week,E1785="4 wk ahead inc death")),
OR(NOT(IsActiveModelsOnly),_xlfn.XLOOKUP(C1785,'Model Analyzer'!B$4:B$100,'Model Analyzer'!C$4:C$100))),EvalData!C1785,"NA")</f>
        <v>JHU-IDD</v>
      </c>
      <c r="C1785" s="17" t="s">
        <v>53</v>
      </c>
      <c r="D1785" s="36" t="d">
        <v>2020-10-05</v>
      </c>
      <c r="E1785" s="17" t="s">
        <v>36</v>
      </c>
      <c r="F1785" s="36" t="d">
        <v>2020-10-17</v>
      </c>
      <c r="G1785" s="30">
        <v>-482</v>
      </c>
      <c r="H1785" s="32">
        <v>-4.9000000000000002E-2</v>
      </c>
      <c r="I1785" s="28">
        <v>-4.8090000000000001E-2</v>
      </c>
      <c r="J1785" s="28">
        <v>-5.0520000000000002E-2</v>
      </c>
      <c r="K1785" s="29">
        <v>1</v>
      </c>
      <c r="L1785" s="30">
        <v>12</v>
      </c>
      <c r="M1785" s="29">
        <v>0.68571000000000004</v>
      </c>
      <c r="N1785" s="30">
        <v>51</v>
      </c>
      <c r="O1785" s="30">
        <v>17.329999999999998</v>
      </c>
      <c r="P1785" s="30">
        <v>1385.75</v>
      </c>
      <c r="Q1785" s="30">
        <v>55.08</v>
      </c>
      <c r="R1785" s="38">
        <v>0.30686999999999998</v>
      </c>
      <c r="S1785" s="32">
        <v>-0.11550000000000001</v>
      </c>
      <c r="T1785" s="29">
        <v>0.70782</v>
      </c>
      <c r="U1785" s="29">
        <v>0.17032</v>
      </c>
      <c r="V1785" s="29">
        <v>0.35293999999999998</v>
      </c>
      <c r="W1785" s="29">
        <v>0.15686</v>
      </c>
      <c r="X1785" s="30">
        <v>80.95</v>
      </c>
      <c r="Y1785" s="29">
        <v>0.60262000000000004</v>
      </c>
      <c r="Z1785" s="29">
        <v>0.41478999999999999</v>
      </c>
      <c r="AA1785" s="29">
        <v>0.19500000000000001</v>
      </c>
      <c r="AB1785" s="30">
        <v>24</v>
      </c>
      <c r="AC1785" s="29">
        <v>0.32352999999999998</v>
      </c>
      <c r="AD1785" s="30">
        <v>51</v>
      </c>
      <c r="AE1785" s="29">
        <v>0.90195999999999998</v>
      </c>
      <c r="AF1785" s="33">
        <v>2.9660000000000002</v>
      </c>
      <c r="AG1785" s="33">
        <v>4.0529999999999999</v>
      </c>
      <c r="AH1785" s="33">
        <v>7.3810000000000002</v>
      </c>
      <c r="AI1785" s="33">
        <v>48.62</v>
      </c>
      <c r="AJ1785" s="33">
        <v>22.707999999999998</v>
      </c>
      <c r="AK1785" s="34">
        <v>126</v>
      </c>
      <c r="AL1785" s="29">
        <v>0.25490000000000002</v>
      </c>
      <c r="AM1785" s="29">
        <v>0.41176000000000001</v>
      </c>
      <c r="AN1785" s="50">
        <v>20727</v>
      </c>
      <c r="AO1785" s="30">
        <v>256.8</v>
      </c>
      <c r="AP1785" s="29">
        <v>0.25502999999999998</v>
      </c>
      <c r="AQ1785" s="29">
        <v>0.53242999999999996</v>
      </c>
      <c r="AR1785" s="29">
        <v>0.248</v>
      </c>
      <c r="AS1785" s="54">
        <v>23</v>
      </c>
      <c r="AT1785" s="29">
        <v>0.29032000000000002</v>
      </c>
      <c r="AU1785" s="29">
        <v>0.73080999999999996</v>
      </c>
      <c r="AV1785" s="54">
        <v>17</v>
      </c>
      <c r="AW1785" s="29">
        <v>0.48387000000000002</v>
      </c>
    </row>
    <row r="1786" spans="1:49" x14ac:dyDescent="0.2">
      <c r="A1786" s="17" t="str">
        <f t="shared" si="36"/>
        <v>Karlen</v>
      </c>
      <c r="B1786" s="17" t="str">
        <f>IF(AND(OR(NOT(IsForecastDateRestricted),AND(D1786&gt;=StartDate,D1786&lt;=EndDate)),OR(NOT(IsTargetDateRestricted),AND(F1786&gt;=FirstTargetDate,F1786&lt;=EndTargetDate)),
OR(AND(Is1Week,E1786="1 wk ahead inc death"),AND(Is2Week,E1786="2 wk ahead inc death"),AND(Is3Week,E1786="3 wk ahead inc death"),AND(Is4Week,E1786="4 wk ahead inc death")),
OR(NOT(IsActiveModelsOnly),_xlfn.XLOOKUP(C1786,'Model Analyzer'!B$4:B$100,'Model Analyzer'!C$4:C$100))),EvalData!C1786,"NA")</f>
        <v>Karlen</v>
      </c>
      <c r="C1786" s="17" t="s">
        <v>46</v>
      </c>
      <c r="D1786" s="36" t="d">
        <v>2020-10-05</v>
      </c>
      <c r="E1786" s="17" t="s">
        <v>36</v>
      </c>
      <c r="F1786" s="36" t="d">
        <v>2020-10-17</v>
      </c>
      <c r="G1786" s="26">
        <v>-33</v>
      </c>
      <c r="H1786" s="27">
        <v>-3.0000000000000001E-3</v>
      </c>
      <c r="I1786" s="28">
        <v>-3.29E-3</v>
      </c>
      <c r="J1786" s="28">
        <v>-3.3E-3</v>
      </c>
      <c r="K1786" s="29">
        <v>1</v>
      </c>
      <c r="L1786" s="30">
        <v>2</v>
      </c>
      <c r="M1786" s="29">
        <v>0.97143000000000002</v>
      </c>
      <c r="N1786" s="30">
        <v>51</v>
      </c>
      <c r="O1786" s="26">
        <v>8.27</v>
      </c>
      <c r="P1786" s="26">
        <v>1020.97</v>
      </c>
      <c r="Q1786" s="26">
        <v>38.08</v>
      </c>
      <c r="R1786" s="31">
        <v>0.21027999999999999</v>
      </c>
      <c r="S1786" s="32">
        <v>0</v>
      </c>
      <c r="T1786" s="29">
        <v>0.38773000000000002</v>
      </c>
      <c r="U1786" s="29">
        <v>3.0009999999999998E-2</v>
      </c>
      <c r="V1786" s="29">
        <v>0.56862999999999997</v>
      </c>
      <c r="W1786" s="29">
        <v>0.11765</v>
      </c>
      <c r="X1786" s="30">
        <v>58.63</v>
      </c>
      <c r="Y1786" s="29">
        <v>0.31345000000000001</v>
      </c>
      <c r="Z1786" s="29">
        <v>0.26732</v>
      </c>
      <c r="AA1786" s="29">
        <v>0.64300000000000002</v>
      </c>
      <c r="AB1786" s="30">
        <v>9</v>
      </c>
      <c r="AC1786" s="29">
        <v>0.76471</v>
      </c>
      <c r="AD1786" s="30">
        <v>51</v>
      </c>
      <c r="AE1786" s="29">
        <v>0.92157</v>
      </c>
      <c r="AF1786" s="33">
        <v>2.0659999999999998</v>
      </c>
      <c r="AG1786" s="33">
        <v>2.71</v>
      </c>
      <c r="AH1786" s="33">
        <v>3.5150000000000001</v>
      </c>
      <c r="AI1786" s="33">
        <v>14.955</v>
      </c>
      <c r="AJ1786" s="33">
        <v>6.2880000000000003</v>
      </c>
      <c r="AK1786" s="34">
        <v>40</v>
      </c>
      <c r="AL1786" s="29">
        <v>0.23529</v>
      </c>
      <c r="AM1786" s="29">
        <v>0.15686</v>
      </c>
      <c r="AN1786" s="50">
        <v>18909</v>
      </c>
      <c r="AO1786" s="30">
        <v>149.30000000000001</v>
      </c>
      <c r="AP1786" s="29">
        <v>0.40192</v>
      </c>
      <c r="AQ1786" s="29">
        <v>0.83908000000000005</v>
      </c>
      <c r="AR1786" s="29">
        <v>0.55700000000000005</v>
      </c>
      <c r="AS1786" s="54">
        <v>10</v>
      </c>
      <c r="AT1786" s="29">
        <v>0.70967999999999998</v>
      </c>
      <c r="AU1786" s="29">
        <v>0.94418000000000002</v>
      </c>
      <c r="AV1786" s="54">
        <v>4</v>
      </c>
      <c r="AW1786" s="29">
        <v>0.90322999999999998</v>
      </c>
    </row>
    <row r="1787" spans="1:49" x14ac:dyDescent="0.2">
      <c r="A1787" s="17" t="str">
        <f t="shared" si="36"/>
        <v>LANL</v>
      </c>
      <c r="B1787" s="17" t="str">
        <f>IF(AND(OR(NOT(IsForecastDateRestricted),AND(D1787&gt;=StartDate,D1787&lt;=EndDate)),OR(NOT(IsTargetDateRestricted),AND(F1787&gt;=FirstTargetDate,F1787&lt;=EndTargetDate)),
OR(AND(Is1Week,E1787="1 wk ahead inc death"),AND(Is2Week,E1787="2 wk ahead inc death"),AND(Is3Week,E1787="3 wk ahead inc death"),AND(Is4Week,E1787="4 wk ahead inc death")),
OR(NOT(IsActiveModelsOnly),_xlfn.XLOOKUP(C1787,'Model Analyzer'!B$4:B$100,'Model Analyzer'!C$4:C$100))),EvalData!C1787,"NA")</f>
        <v>LANL</v>
      </c>
      <c r="C1787" s="17" t="s">
        <v>20</v>
      </c>
      <c r="D1787" s="36" t="d">
        <v>2020-10-05</v>
      </c>
      <c r="E1787" s="17" t="s">
        <v>36</v>
      </c>
      <c r="F1787" s="36" t="d">
        <v>2020-10-17</v>
      </c>
      <c r="G1787" s="26">
        <v>-2568</v>
      </c>
      <c r="H1787" s="27">
        <v>-0.29599999999999999</v>
      </c>
      <c r="I1787" s="28">
        <v>-0.25624000000000002</v>
      </c>
      <c r="J1787" s="28">
        <v>-0.34450999999999998</v>
      </c>
      <c r="K1787" s="29">
        <v>0</v>
      </c>
      <c r="L1787" s="30">
        <v>34</v>
      </c>
      <c r="M1787" s="29">
        <v>5.7140000000000003E-2</v>
      </c>
      <c r="N1787" s="30">
        <v>51</v>
      </c>
      <c r="O1787" s="26">
        <v>14.7</v>
      </c>
      <c r="P1787" s="26">
        <v>1976.01</v>
      </c>
      <c r="Q1787" s="26">
        <v>65.31</v>
      </c>
      <c r="R1787" s="31">
        <v>0.31291999999999998</v>
      </c>
      <c r="S1787" s="32">
        <v>-0.28433000000000003</v>
      </c>
      <c r="T1787" s="29">
        <v>0.62939000000000001</v>
      </c>
      <c r="U1787" s="29">
        <v>-0.44708999999999999</v>
      </c>
      <c r="V1787" s="29">
        <v>0.29411999999999999</v>
      </c>
      <c r="W1787" s="29">
        <v>0.19608</v>
      </c>
      <c r="X1787" s="30">
        <v>122.74</v>
      </c>
      <c r="Y1787" s="29">
        <v>0.36130000000000001</v>
      </c>
      <c r="Z1787" s="29">
        <v>0.42047000000000001</v>
      </c>
      <c r="AA1787" s="29">
        <v>9.1999999999999998E-2</v>
      </c>
      <c r="AB1787" s="30">
        <v>29</v>
      </c>
      <c r="AC1787" s="29">
        <v>0.17646999999999999</v>
      </c>
      <c r="AD1787" s="30">
        <v>51</v>
      </c>
      <c r="AE1787" s="29">
        <v>0.96077999999999997</v>
      </c>
      <c r="AF1787" s="33">
        <v>6.274</v>
      </c>
      <c r="AG1787" s="33">
        <v>8.2449999999999992</v>
      </c>
      <c r="AH1787" s="33">
        <v>11.92</v>
      </c>
      <c r="AI1787" s="33">
        <v>23.824000000000002</v>
      </c>
      <c r="AJ1787" s="33">
        <v>22.832999999999998</v>
      </c>
      <c r="AK1787" s="34">
        <v>55</v>
      </c>
      <c r="AL1787" s="29">
        <v>0.35293999999999998</v>
      </c>
      <c r="AM1787" s="29">
        <v>0.60784000000000005</v>
      </c>
      <c r="AN1787" s="50">
        <v>21050</v>
      </c>
      <c r="AO1787" s="30">
        <v>159.19999999999999</v>
      </c>
      <c r="AP1787" s="29">
        <v>0.15529999999999999</v>
      </c>
      <c r="AQ1787" s="29">
        <v>0.32422000000000001</v>
      </c>
      <c r="AR1787" s="29">
        <v>0</v>
      </c>
      <c r="AS1787" s="54">
        <v>29</v>
      </c>
      <c r="AT1787" s="29">
        <v>9.6769999999999995E-2</v>
      </c>
      <c r="AU1787" s="29">
        <v>0.54332000000000003</v>
      </c>
      <c r="AV1787" s="54">
        <v>21</v>
      </c>
      <c r="AW1787" s="29">
        <v>0.35483999999999999</v>
      </c>
    </row>
    <row r="1788" spans="1:49" x14ac:dyDescent="0.2">
      <c r="A1788" s="17" t="str">
        <f t="shared" si="36"/>
        <v>LNQ</v>
      </c>
      <c r="B1788" s="17" t="str">
        <f>IF(AND(OR(NOT(IsForecastDateRestricted),AND(D1788&gt;=StartDate,D1788&lt;=EndDate)),OR(NOT(IsTargetDateRestricted),AND(F1788&gt;=FirstTargetDate,F1788&lt;=EndTargetDate)),
OR(AND(Is1Week,E1788="1 wk ahead inc death"),AND(Is2Week,E1788="2 wk ahead inc death"),AND(Is3Week,E1788="3 wk ahead inc death"),AND(Is4Week,E1788="4 wk ahead inc death")),
OR(NOT(IsActiveModelsOnly),_xlfn.XLOOKUP(C1788,'Model Analyzer'!B$4:B$100,'Model Analyzer'!C$4:C$100))),EvalData!C1788,"NA")</f>
        <v>LNQ</v>
      </c>
      <c r="C1788" s="17" t="s">
        <v>47</v>
      </c>
      <c r="D1788" s="36" t="d">
        <v>2020-10-05</v>
      </c>
      <c r="E1788" s="17" t="s">
        <v>36</v>
      </c>
      <c r="F1788" s="36" t="d">
        <v>2020-10-17</v>
      </c>
      <c r="G1788" s="30">
        <v>26</v>
      </c>
      <c r="H1788" s="32">
        <v>3.0000000000000001E-3</v>
      </c>
      <c r="I1788" s="28">
        <v>2.5899999999999999E-3</v>
      </c>
      <c r="J1788" s="28">
        <v>2.5899999999999999E-3</v>
      </c>
      <c r="K1788" s="29">
        <v>1</v>
      </c>
      <c r="L1788" s="30">
        <v>1</v>
      </c>
      <c r="M1788" s="29">
        <v>1</v>
      </c>
      <c r="N1788" s="30">
        <v>51</v>
      </c>
      <c r="O1788" s="30">
        <v>20.440000000000001</v>
      </c>
      <c r="P1788" s="30">
        <v>617.80999999999995</v>
      </c>
      <c r="Q1788" s="30">
        <v>38.96</v>
      </c>
      <c r="R1788" s="38">
        <v>0.21840999999999999</v>
      </c>
      <c r="S1788" s="32">
        <v>-0.11935</v>
      </c>
      <c r="T1788" s="29">
        <v>0.76719000000000004</v>
      </c>
      <c r="U1788" s="29">
        <v>-0.68300000000000005</v>
      </c>
      <c r="V1788" s="29">
        <v>0.58823999999999999</v>
      </c>
      <c r="W1788" s="29">
        <v>9.8040000000000002E-2</v>
      </c>
      <c r="X1788" s="30">
        <v>66.680000000000007</v>
      </c>
      <c r="Y1788" s="29">
        <v>0.24254999999999999</v>
      </c>
      <c r="Z1788" s="29">
        <v>0.31018000000000001</v>
      </c>
      <c r="AA1788" s="29">
        <v>0.45900000000000002</v>
      </c>
      <c r="AB1788" s="30">
        <v>13</v>
      </c>
      <c r="AC1788" s="29">
        <v>0.64705999999999997</v>
      </c>
      <c r="AD1788" s="30">
        <v>51</v>
      </c>
      <c r="AE1788" s="29">
        <v>1</v>
      </c>
      <c r="AF1788" s="33">
        <v>11.93</v>
      </c>
      <c r="AG1788" s="33">
        <v>18.358000000000001</v>
      </c>
      <c r="AH1788" s="33">
        <v>29.812999999999999</v>
      </c>
      <c r="AI1788" s="33">
        <v>67.594999999999999</v>
      </c>
      <c r="AJ1788" s="33">
        <v>72</v>
      </c>
      <c r="AK1788" s="34">
        <v>165</v>
      </c>
      <c r="AL1788" s="29">
        <v>5.8819999999999997E-2</v>
      </c>
      <c r="AM1788" s="29">
        <v>0.94118000000000002</v>
      </c>
      <c r="AN1788" s="50">
        <v>23699</v>
      </c>
      <c r="AO1788" s="30">
        <v>202.2</v>
      </c>
      <c r="AP1788" s="29">
        <v>7.2980000000000003E-2</v>
      </c>
      <c r="AQ1788" s="29">
        <v>0.15236</v>
      </c>
      <c r="AR1788" s="29">
        <v>0</v>
      </c>
      <c r="AS1788" s="54">
        <v>29</v>
      </c>
      <c r="AT1788" s="29">
        <v>9.6769999999999995E-2</v>
      </c>
      <c r="AU1788" s="29">
        <v>0.28149999999999997</v>
      </c>
      <c r="AV1788" s="54">
        <v>28</v>
      </c>
      <c r="AW1788" s="29">
        <v>0.12903000000000001</v>
      </c>
    </row>
    <row r="1789" spans="1:49" x14ac:dyDescent="0.2">
      <c r="A1789" s="17" t="str">
        <f t="shared" si="36"/>
        <v>LSHTM</v>
      </c>
      <c r="B1789" s="17" t="str">
        <f>IF(AND(OR(NOT(IsForecastDateRestricted),AND(D1789&gt;=StartDate,D1789&lt;=EndDate)),OR(NOT(IsTargetDateRestricted),AND(F1789&gt;=FirstTargetDate,F1789&lt;=EndTargetDate)),
OR(AND(Is1Week,E1789="1 wk ahead inc death"),AND(Is2Week,E1789="2 wk ahead inc death"),AND(Is3Week,E1789="3 wk ahead inc death"),AND(Is4Week,E1789="4 wk ahead inc death")),
OR(NOT(IsActiveModelsOnly),_xlfn.XLOOKUP(C1789,'Model Analyzer'!B$4:B$100,'Model Analyzer'!C$4:C$100))),EvalData!C1789,"NA")</f>
        <v>LSHTM</v>
      </c>
      <c r="C1789" s="17" t="s">
        <v>21</v>
      </c>
      <c r="D1789" s="36" t="d">
        <v>2020-10-05</v>
      </c>
      <c r="E1789" s="17" t="s">
        <v>36</v>
      </c>
      <c r="F1789" s="36" t="d">
        <v>2020-10-17</v>
      </c>
      <c r="G1789" s="30">
        <v>-783</v>
      </c>
      <c r="H1789" s="32">
        <v>-8.1000000000000003E-2</v>
      </c>
      <c r="I1789" s="28">
        <v>-7.8130000000000005E-2</v>
      </c>
      <c r="J1789" s="28">
        <v>-8.4750000000000006E-2</v>
      </c>
      <c r="K1789" s="29">
        <v>0.9</v>
      </c>
      <c r="L1789" s="30">
        <v>17</v>
      </c>
      <c r="M1789" s="29">
        <v>0.54286000000000001</v>
      </c>
      <c r="N1789" s="30">
        <v>47</v>
      </c>
      <c r="O1789" s="30">
        <v>6.39</v>
      </c>
      <c r="P1789" s="30">
        <v>1085.28</v>
      </c>
      <c r="Q1789" s="30">
        <v>46.94</v>
      </c>
      <c r="R1789" s="38">
        <v>0.21637999999999999</v>
      </c>
      <c r="S1789" s="32">
        <v>-0.16034000000000001</v>
      </c>
      <c r="T1789" s="29">
        <v>0.36137000000000002</v>
      </c>
      <c r="U1789" s="29">
        <v>-0.16969999999999999</v>
      </c>
      <c r="V1789" s="29">
        <v>0.59574000000000005</v>
      </c>
      <c r="W1789" s="29">
        <v>6.3829999999999998E-2</v>
      </c>
      <c r="X1789" s="30">
        <v>75.239999999999995</v>
      </c>
      <c r="Y1789" s="29">
        <v>0.25929999999999997</v>
      </c>
      <c r="Z1789" s="29">
        <v>0.26419999999999999</v>
      </c>
      <c r="AA1789" s="29">
        <v>0.45400000000000001</v>
      </c>
      <c r="AB1789" s="30">
        <v>14</v>
      </c>
      <c r="AC1789" s="29">
        <v>0.61765000000000003</v>
      </c>
      <c r="AD1789" s="30">
        <v>47</v>
      </c>
      <c r="AE1789" s="29">
        <v>0.89361999999999997</v>
      </c>
      <c r="AF1789" s="33">
        <v>1.6830000000000001</v>
      </c>
      <c r="AG1789" s="33">
        <v>1.9750000000000001</v>
      </c>
      <c r="AH1789" s="33">
        <v>3</v>
      </c>
      <c r="AI1789" s="33">
        <v>64.150999999999996</v>
      </c>
      <c r="AJ1789" s="33">
        <v>5.2720000000000002</v>
      </c>
      <c r="AK1789" s="34">
        <v>58.4</v>
      </c>
      <c r="AL1789" s="29">
        <v>0.10638</v>
      </c>
      <c r="AM1789" s="29">
        <v>0.19148999999999999</v>
      </c>
      <c r="AN1789" s="50">
        <v>16555</v>
      </c>
      <c r="AO1789" s="30">
        <v>100.1</v>
      </c>
      <c r="AP1789" s="29">
        <v>0.46061000000000002</v>
      </c>
      <c r="AQ1789" s="29">
        <v>0.96160999999999996</v>
      </c>
      <c r="AR1789" s="29">
        <v>0.57799999999999996</v>
      </c>
      <c r="AS1789" s="54">
        <v>8</v>
      </c>
      <c r="AT1789" s="29">
        <v>0.77419000000000004</v>
      </c>
      <c r="AU1789" s="29">
        <v>0.86551999999999996</v>
      </c>
      <c r="AV1789" s="54">
        <v>9</v>
      </c>
      <c r="AW1789" s="29">
        <v>0.74194000000000004</v>
      </c>
    </row>
    <row r="1790" spans="1:49" x14ac:dyDescent="0.2">
      <c r="A1790" s="17" t="str">
        <f t="shared" si="36"/>
        <v>MIT-ORC</v>
      </c>
      <c r="B1790" s="17" t="str">
        <f>IF(AND(OR(NOT(IsForecastDateRestricted),AND(D1790&gt;=StartDate,D1790&lt;=EndDate)),OR(NOT(IsTargetDateRestricted),AND(F1790&gt;=FirstTargetDate,F1790&lt;=EndTargetDate)),
OR(AND(Is1Week,E1790="1 wk ahead inc death"),AND(Is2Week,E1790="2 wk ahead inc death"),AND(Is3Week,E1790="3 wk ahead inc death"),AND(Is4Week,E1790="4 wk ahead inc death")),
OR(NOT(IsActiveModelsOnly),_xlfn.XLOOKUP(C1790,'Model Analyzer'!B$4:B$100,'Model Analyzer'!C$4:C$100))),EvalData!C1790,"NA")</f>
        <v>MIT-ORC</v>
      </c>
      <c r="C1790" s="17" t="s">
        <v>23</v>
      </c>
      <c r="D1790" s="36" t="d">
        <v>2020-10-05</v>
      </c>
      <c r="E1790" s="17" t="s">
        <v>36</v>
      </c>
      <c r="F1790" s="36" t="d">
        <v>2020-10-17</v>
      </c>
      <c r="G1790" s="30">
        <v>-1803</v>
      </c>
      <c r="H1790" s="32">
        <v>-0.19800000000000001</v>
      </c>
      <c r="I1790" s="28">
        <v>-0.1799</v>
      </c>
      <c r="J1790" s="28">
        <v>-0.21937000000000001</v>
      </c>
      <c r="K1790" s="29">
        <v>0.75</v>
      </c>
      <c r="L1790" s="30">
        <v>29</v>
      </c>
      <c r="M1790" s="29">
        <v>0.2</v>
      </c>
      <c r="N1790" s="30">
        <v>51</v>
      </c>
      <c r="O1790" s="30">
        <v>11.39</v>
      </c>
      <c r="P1790" s="30">
        <v>1055.18</v>
      </c>
      <c r="Q1790" s="30">
        <v>50.84</v>
      </c>
      <c r="R1790" s="38">
        <v>0.29881000000000002</v>
      </c>
      <c r="S1790" s="32">
        <v>-0.23361000000000001</v>
      </c>
      <c r="T1790" s="29">
        <v>0.52734000000000003</v>
      </c>
      <c r="U1790" s="29">
        <v>-0.24646000000000001</v>
      </c>
      <c r="V1790" s="29">
        <v>0.33333000000000002</v>
      </c>
      <c r="W1790" s="29">
        <v>0.11765</v>
      </c>
      <c r="X1790" s="30">
        <v>83.17</v>
      </c>
      <c r="Y1790" s="29">
        <v>0.37</v>
      </c>
      <c r="Z1790" s="29">
        <v>0.39750999999999997</v>
      </c>
      <c r="AA1790" s="29">
        <v>0.29399999999999998</v>
      </c>
      <c r="AB1790" s="30">
        <v>20</v>
      </c>
      <c r="AC1790" s="29">
        <v>0.44118000000000002</v>
      </c>
      <c r="AD1790" s="30">
        <v>51</v>
      </c>
      <c r="AE1790" s="29">
        <v>0.88234999999999997</v>
      </c>
      <c r="AF1790" s="33">
        <v>2.5739999999999998</v>
      </c>
      <c r="AG1790" s="33">
        <v>3.1339999999999999</v>
      </c>
      <c r="AH1790" s="33">
        <v>10.667</v>
      </c>
      <c r="AI1790" s="33">
        <v>62.988999999999997</v>
      </c>
      <c r="AJ1790" s="33">
        <v>44.332999999999998</v>
      </c>
      <c r="AK1790" s="34">
        <v>96.667000000000002</v>
      </c>
      <c r="AL1790" s="29">
        <v>0.13725000000000001</v>
      </c>
      <c r="AM1790" s="29">
        <v>0.47059000000000001</v>
      </c>
      <c r="AN1790" s="50">
        <v>16271</v>
      </c>
      <c r="AO1790" s="30">
        <v>183.1</v>
      </c>
      <c r="AP1790" s="29">
        <v>0.25661</v>
      </c>
      <c r="AQ1790" s="29">
        <v>0.53571999999999997</v>
      </c>
      <c r="AR1790" s="29">
        <v>0.28899999999999998</v>
      </c>
      <c r="AS1790" s="54">
        <v>22</v>
      </c>
      <c r="AT1790" s="29">
        <v>0.32257999999999998</v>
      </c>
      <c r="AU1790" s="29">
        <v>0.71323999999999999</v>
      </c>
      <c r="AV1790" s="54">
        <v>19</v>
      </c>
      <c r="AW1790" s="29">
        <v>0.41935</v>
      </c>
    </row>
    <row r="1791" spans="1:49" x14ac:dyDescent="0.2">
      <c r="A1791" s="17" t="str">
        <f t="shared" si="36"/>
        <v>MOBS</v>
      </c>
      <c r="B1791" s="17" t="str">
        <f>IF(AND(OR(NOT(IsForecastDateRestricted),AND(D1791&gt;=StartDate,D1791&lt;=EndDate)),OR(NOT(IsTargetDateRestricted),AND(F1791&gt;=FirstTargetDate,F1791&lt;=EndTargetDate)),
OR(AND(Is1Week,E1791="1 wk ahead inc death"),AND(Is2Week,E1791="2 wk ahead inc death"),AND(Is3Week,E1791="3 wk ahead inc death"),AND(Is4Week,E1791="4 wk ahead inc death")),
OR(NOT(IsActiveModelsOnly),_xlfn.XLOOKUP(C1791,'Model Analyzer'!B$4:B$100,'Model Analyzer'!C$4:C$100))),EvalData!C1791,"NA")</f>
        <v>MOBS</v>
      </c>
      <c r="C1791" s="17" t="s">
        <v>24</v>
      </c>
      <c r="D1791" s="36" t="d">
        <v>2020-10-05</v>
      </c>
      <c r="E1791" s="17" t="s">
        <v>36</v>
      </c>
      <c r="F1791" s="36" t="d">
        <v>2020-10-17</v>
      </c>
      <c r="G1791" s="30">
        <v>-998</v>
      </c>
      <c r="H1791" s="32">
        <v>-0.105</v>
      </c>
      <c r="I1791" s="28">
        <v>-9.9580000000000002E-2</v>
      </c>
      <c r="J1791" s="28">
        <v>-0.11058999999999999</v>
      </c>
      <c r="K1791" s="29">
        <v>0.75</v>
      </c>
      <c r="L1791" s="30">
        <v>23</v>
      </c>
      <c r="M1791" s="29">
        <v>0.37142999999999998</v>
      </c>
      <c r="N1791" s="30">
        <v>50</v>
      </c>
      <c r="O1791" s="30">
        <v>13.73</v>
      </c>
      <c r="P1791" s="30">
        <v>1497.75</v>
      </c>
      <c r="Q1791" s="30">
        <v>63.14</v>
      </c>
      <c r="R1791" s="38">
        <v>0.28584999999999999</v>
      </c>
      <c r="S1791" s="32">
        <v>-0.16667000000000001</v>
      </c>
      <c r="T1791" s="29">
        <v>0.59014999999999995</v>
      </c>
      <c r="U1791" s="29">
        <v>-0.32201999999999997</v>
      </c>
      <c r="V1791" s="29">
        <v>0.44</v>
      </c>
      <c r="W1791" s="29">
        <v>0.16</v>
      </c>
      <c r="X1791" s="30">
        <v>124.46</v>
      </c>
      <c r="Y1791" s="29">
        <v>0.33755000000000002</v>
      </c>
      <c r="Z1791" s="29">
        <v>0.36692000000000002</v>
      </c>
      <c r="AA1791" s="29">
        <v>0.14399999999999999</v>
      </c>
      <c r="AB1791" s="30">
        <v>25</v>
      </c>
      <c r="AC1791" s="29">
        <v>0.29411999999999999</v>
      </c>
      <c r="AD1791" s="30">
        <v>50</v>
      </c>
      <c r="AE1791" s="29">
        <v>0.78</v>
      </c>
      <c r="AF1791" s="33">
        <v>1.9339999999999999</v>
      </c>
      <c r="AG1791" s="33">
        <v>2.5129999999999999</v>
      </c>
      <c r="AH1791" s="33">
        <v>4.2439999999999998</v>
      </c>
      <c r="AI1791" s="33">
        <v>59.103000000000002</v>
      </c>
      <c r="AJ1791" s="33">
        <v>8.7560000000000002</v>
      </c>
      <c r="AK1791" s="34">
        <v>165.5</v>
      </c>
      <c r="AL1791" s="29">
        <v>0.18</v>
      </c>
      <c r="AM1791" s="29">
        <v>0.22</v>
      </c>
      <c r="AN1791" s="50">
        <v>37531</v>
      </c>
      <c r="AO1791" s="30">
        <v>185</v>
      </c>
      <c r="AP1791" s="29">
        <v>0.37241999999999997</v>
      </c>
      <c r="AQ1791" s="29">
        <v>0.77749000000000001</v>
      </c>
      <c r="AR1791" s="29">
        <v>0.39200000000000002</v>
      </c>
      <c r="AS1791" s="54">
        <v>15</v>
      </c>
      <c r="AT1791" s="29">
        <v>0.54839000000000004</v>
      </c>
      <c r="AU1791" s="29">
        <v>0.75641000000000003</v>
      </c>
      <c r="AV1791" s="54">
        <v>15</v>
      </c>
      <c r="AW1791" s="29">
        <v>0.54839000000000004</v>
      </c>
    </row>
    <row r="1792" spans="1:49" x14ac:dyDescent="0.2">
      <c r="A1792" s="17" t="str">
        <f t="shared" si="36"/>
        <v>NotreDame-Mobility</v>
      </c>
      <c r="B1792" s="17" t="str">
        <f>IF(AND(OR(NOT(IsForecastDateRestricted),AND(D1792&gt;=StartDate,D1792&lt;=EndDate)),OR(NOT(IsTargetDateRestricted),AND(F1792&gt;=FirstTargetDate,F1792&lt;=EndTargetDate)),
OR(AND(Is1Week,E1792="1 wk ahead inc death"),AND(Is2Week,E1792="2 wk ahead inc death"),AND(Is3Week,E1792="3 wk ahead inc death"),AND(Is4Week,E1792="4 wk ahead inc death")),
OR(NOT(IsActiveModelsOnly),_xlfn.XLOOKUP(C1792,'Model Analyzer'!B$4:B$100,'Model Analyzer'!C$4:C$100))),EvalData!C1792,"NA")</f>
        <v>NotreDame-Mobility</v>
      </c>
      <c r="C1792" s="17" t="s">
        <v>25</v>
      </c>
      <c r="D1792" s="36" t="d">
        <v>2020-10-05</v>
      </c>
      <c r="E1792" s="17" t="s">
        <v>36</v>
      </c>
      <c r="F1792" s="36" t="d">
        <v>2020-10-17</v>
      </c>
      <c r="G1792" s="30">
        <v>-1730</v>
      </c>
      <c r="H1792" s="32">
        <v>-0.189</v>
      </c>
      <c r="I1792" s="28">
        <v>-0.17262</v>
      </c>
      <c r="J1792" s="28">
        <v>-0.20863000000000001</v>
      </c>
      <c r="K1792" s="29">
        <v>0.75</v>
      </c>
      <c r="L1792" s="30">
        <v>28</v>
      </c>
      <c r="M1792" s="29">
        <v>0.22857</v>
      </c>
      <c r="N1792" s="30">
        <v>51</v>
      </c>
      <c r="O1792" s="30">
        <v>11.66</v>
      </c>
      <c r="P1792" s="30">
        <v>836.41</v>
      </c>
      <c r="Q1792" s="30">
        <v>43.2</v>
      </c>
      <c r="R1792" s="38">
        <v>0.23358999999999999</v>
      </c>
      <c r="S1792" s="32">
        <v>-0.17435</v>
      </c>
      <c r="T1792" s="29">
        <v>0.52098</v>
      </c>
      <c r="U1792" s="29">
        <v>-0.32956999999999997</v>
      </c>
      <c r="V1792" s="29">
        <v>0.43136999999999998</v>
      </c>
      <c r="W1792" s="29">
        <v>0.11765</v>
      </c>
      <c r="X1792" s="30">
        <v>63.99</v>
      </c>
      <c r="Y1792" s="29">
        <v>0.33239999999999997</v>
      </c>
      <c r="Z1792" s="29">
        <v>0.38151000000000002</v>
      </c>
      <c r="AA1792" s="29">
        <v>0.42699999999999999</v>
      </c>
      <c r="AB1792" s="30">
        <v>17</v>
      </c>
      <c r="AC1792" s="29">
        <v>0.52941000000000005</v>
      </c>
      <c r="AD1792" s="30">
        <v>51</v>
      </c>
      <c r="AE1792" s="29">
        <v>0.49020000000000002</v>
      </c>
      <c r="AF1792" s="33">
        <v>1.2889999999999999</v>
      </c>
      <c r="AG1792" s="33">
        <v>1.458</v>
      </c>
      <c r="AH1792" s="33">
        <v>1.667</v>
      </c>
      <c r="AI1792" s="33">
        <v>3.11</v>
      </c>
      <c r="AJ1792" s="33">
        <v>2.0379999999999998</v>
      </c>
      <c r="AK1792" s="34">
        <v>5.75</v>
      </c>
      <c r="AL1792" s="29">
        <v>3.9219999999999998E-2</v>
      </c>
      <c r="AM1792" s="29">
        <v>3.9219999999999998E-2</v>
      </c>
      <c r="AN1792" s="50">
        <v>48538</v>
      </c>
      <c r="AO1792" s="30">
        <v>260.89999999999998</v>
      </c>
      <c r="AP1792" s="29">
        <v>0.68086000000000002</v>
      </c>
      <c r="AQ1792" s="29">
        <v>1</v>
      </c>
      <c r="AR1792" s="29">
        <v>0.433</v>
      </c>
      <c r="AS1792" s="54">
        <v>13</v>
      </c>
      <c r="AT1792" s="29">
        <v>0.6129</v>
      </c>
      <c r="AU1792" s="29">
        <v>0.51600000000000001</v>
      </c>
      <c r="AV1792" s="54">
        <v>22</v>
      </c>
      <c r="AW1792" s="29">
        <v>0.32257999999999998</v>
      </c>
    </row>
    <row r="1793" spans="1:49" x14ac:dyDescent="0.2">
      <c r="A1793" s="17" t="str">
        <f t="shared" si="36"/>
        <v>Oliver Wyman</v>
      </c>
      <c r="B1793" s="17" t="str">
        <f>IF(AND(OR(NOT(IsForecastDateRestricted),AND(D1793&gt;=StartDate,D1793&lt;=EndDate)),OR(NOT(IsTargetDateRestricted),AND(F1793&gt;=FirstTargetDate,F1793&lt;=EndTargetDate)),
OR(AND(Is1Week,E1793="1 wk ahead inc death"),AND(Is2Week,E1793="2 wk ahead inc death"),AND(Is3Week,E1793="3 wk ahead inc death"),AND(Is4Week,E1793="4 wk ahead inc death")),
OR(NOT(IsActiveModelsOnly),_xlfn.XLOOKUP(C1793,'Model Analyzer'!B$4:B$100,'Model Analyzer'!C$4:C$100))),EvalData!C1793,"NA")</f>
        <v>Oliver Wyman</v>
      </c>
      <c r="C1793" s="17" t="s">
        <v>26</v>
      </c>
      <c r="D1793" s="36" t="d">
        <v>2020-10-05</v>
      </c>
      <c r="E1793" s="17" t="s">
        <v>36</v>
      </c>
      <c r="F1793" s="36" t="d">
        <v>2020-10-17</v>
      </c>
      <c r="G1793" s="30">
        <v>314</v>
      </c>
      <c r="H1793" s="32">
        <v>3.1E-2</v>
      </c>
      <c r="I1793" s="28">
        <v>3.1329999999999997E-2</v>
      </c>
      <c r="J1793" s="28">
        <v>3.1329999999999997E-2</v>
      </c>
      <c r="K1793" s="29">
        <v>1</v>
      </c>
      <c r="L1793" s="30">
        <v>7</v>
      </c>
      <c r="M1793" s="29">
        <v>0.82857000000000003</v>
      </c>
      <c r="N1793" s="30">
        <v>51</v>
      </c>
      <c r="O1793" s="30">
        <v>5.57</v>
      </c>
      <c r="P1793" s="30">
        <v>1003.82</v>
      </c>
      <c r="Q1793" s="30">
        <v>36.57</v>
      </c>
      <c r="R1793" s="38">
        <v>0.18815999999999999</v>
      </c>
      <c r="S1793" s="32">
        <v>1.434E-2</v>
      </c>
      <c r="T1793" s="29">
        <v>0.30969000000000002</v>
      </c>
      <c r="U1793" s="29">
        <v>5.493E-2</v>
      </c>
      <c r="V1793" s="29">
        <v>0.54901999999999995</v>
      </c>
      <c r="W1793" s="29">
        <v>3.9219999999999998E-2</v>
      </c>
      <c r="X1793" s="30">
        <v>64.099999999999994</v>
      </c>
      <c r="Y1793" s="29">
        <v>0.26433000000000001</v>
      </c>
      <c r="Z1793" s="29">
        <v>0.23543</v>
      </c>
      <c r="AA1793" s="29">
        <v>0.753</v>
      </c>
      <c r="AB1793" s="30">
        <v>2</v>
      </c>
      <c r="AC1793" s="29">
        <v>0.97058999999999995</v>
      </c>
      <c r="AD1793" s="30">
        <v>51</v>
      </c>
      <c r="AE1793" s="29">
        <v>0.92157</v>
      </c>
      <c r="AF1793" s="33">
        <v>1.9570000000000001</v>
      </c>
      <c r="AG1793" s="33">
        <v>2.6339999999999999</v>
      </c>
      <c r="AH1793" s="33">
        <v>3.5630000000000002</v>
      </c>
      <c r="AI1793" s="33">
        <v>28.032</v>
      </c>
      <c r="AJ1793" s="33">
        <v>5.6230000000000002</v>
      </c>
      <c r="AK1793" s="34">
        <v>10.8</v>
      </c>
      <c r="AL1793" s="29">
        <v>0.19608</v>
      </c>
      <c r="AM1793" s="29">
        <v>0.11765</v>
      </c>
      <c r="AN1793" s="50">
        <v>13586</v>
      </c>
      <c r="AO1793" s="30">
        <v>99.8</v>
      </c>
      <c r="AP1793" s="29">
        <v>0.43336000000000002</v>
      </c>
      <c r="AQ1793" s="29">
        <v>0.90471999999999997</v>
      </c>
      <c r="AR1793" s="29">
        <v>0.64</v>
      </c>
      <c r="AS1793" s="54">
        <v>5</v>
      </c>
      <c r="AT1793" s="29">
        <v>0.87097000000000002</v>
      </c>
      <c r="AU1793" s="29">
        <v>0.96099000000000001</v>
      </c>
      <c r="AV1793" s="54">
        <v>2</v>
      </c>
      <c r="AW1793" s="29">
        <v>0.96774000000000004</v>
      </c>
    </row>
    <row r="1794" spans="1:49" x14ac:dyDescent="0.2">
      <c r="A1794" s="17" t="str">
        <f t="shared" si="36"/>
        <v>PSI</v>
      </c>
      <c r="B1794" s="17" t="str">
        <f>IF(AND(OR(NOT(IsForecastDateRestricted),AND(D1794&gt;=StartDate,D1794&lt;=EndDate)),OR(NOT(IsTargetDateRestricted),AND(F1794&gt;=FirstTargetDate,F1794&lt;=EndTargetDate)),
OR(AND(Is1Week,E1794="1 wk ahead inc death"),AND(Is2Week,E1794="2 wk ahead inc death"),AND(Is3Week,E1794="3 wk ahead inc death"),AND(Is4Week,E1794="4 wk ahead inc death")),
OR(NOT(IsActiveModelsOnly),_xlfn.XLOOKUP(C1794,'Model Analyzer'!B$4:B$100,'Model Analyzer'!C$4:C$100))),EvalData!C1794,"NA")</f>
        <v>PSI</v>
      </c>
      <c r="C1794" s="17" t="s">
        <v>27</v>
      </c>
      <c r="D1794" s="36" t="d">
        <v>2020-10-05</v>
      </c>
      <c r="E1794" s="17" t="s">
        <v>36</v>
      </c>
      <c r="F1794" s="36" t="d">
        <v>2020-10-17</v>
      </c>
      <c r="G1794" s="30">
        <v>-2508</v>
      </c>
      <c r="H1794" s="32">
        <v>-0.28799999999999998</v>
      </c>
      <c r="I1794" s="28">
        <v>-0.25024999999999997</v>
      </c>
      <c r="J1794" s="28">
        <v>-0.33378000000000002</v>
      </c>
      <c r="K1794" s="29">
        <v>0</v>
      </c>
      <c r="L1794" s="30">
        <v>33</v>
      </c>
      <c r="M1794" s="29">
        <v>8.5709999999999995E-2</v>
      </c>
      <c r="N1794" s="30">
        <v>51</v>
      </c>
      <c r="O1794" s="30">
        <v>48.18</v>
      </c>
      <c r="P1794" s="30">
        <v>1648.46</v>
      </c>
      <c r="Q1794" s="30">
        <v>65.59</v>
      </c>
      <c r="R1794" s="38">
        <v>0.38405</v>
      </c>
      <c r="S1794" s="32">
        <v>-0.34081</v>
      </c>
      <c r="T1794" s="29">
        <v>2.3230599999999999</v>
      </c>
      <c r="U1794" s="29">
        <v>-2.1609799999999999</v>
      </c>
      <c r="V1794" s="29">
        <v>0.27450999999999998</v>
      </c>
      <c r="W1794" s="29">
        <v>0.21568999999999999</v>
      </c>
      <c r="X1794" s="30">
        <v>101.82</v>
      </c>
      <c r="Y1794" s="29">
        <v>0.39211000000000001</v>
      </c>
      <c r="Z1794" s="29">
        <v>0.50188999999999995</v>
      </c>
      <c r="AA1794" s="29">
        <v>6.9000000000000006E-2</v>
      </c>
      <c r="AB1794" s="30">
        <v>31</v>
      </c>
      <c r="AC1794" s="29">
        <v>0.11765</v>
      </c>
      <c r="AD1794" s="30">
        <v>51</v>
      </c>
      <c r="AE1794" s="29">
        <v>0.41176000000000001</v>
      </c>
      <c r="AF1794" s="33">
        <v>1.304</v>
      </c>
      <c r="AG1794" s="33">
        <v>1.4850000000000001</v>
      </c>
      <c r="AH1794" s="33">
        <v>1.837</v>
      </c>
      <c r="AI1794" s="33">
        <v>5.2539999999999996</v>
      </c>
      <c r="AJ1794" s="33">
        <v>3.65</v>
      </c>
      <c r="AK1794" s="34">
        <v>13.5</v>
      </c>
      <c r="AL1794" s="29">
        <v>1.9609999999999999E-2</v>
      </c>
      <c r="AM1794" s="29">
        <v>7.843E-2</v>
      </c>
      <c r="AN1794" s="50">
        <v>89035</v>
      </c>
      <c r="AO1794" s="30">
        <v>466.8</v>
      </c>
      <c r="AP1794" s="29">
        <v>0.60275999999999996</v>
      </c>
      <c r="AQ1794" s="29">
        <v>1</v>
      </c>
      <c r="AR1794" s="29">
        <v>0.33</v>
      </c>
      <c r="AS1794" s="54">
        <v>20</v>
      </c>
      <c r="AT1794" s="29">
        <v>0.3871</v>
      </c>
      <c r="AU1794" s="29">
        <v>0.43343999999999999</v>
      </c>
      <c r="AV1794" s="54">
        <v>24</v>
      </c>
      <c r="AW1794" s="29">
        <v>0.25806000000000001</v>
      </c>
    </row>
    <row r="1795" spans="1:49" x14ac:dyDescent="0.2">
      <c r="A1795" s="17" t="str">
        <f t="shared" si="36"/>
        <v>QJHong</v>
      </c>
      <c r="B1795" s="17" t="str">
        <f>IF(AND(OR(NOT(IsForecastDateRestricted),AND(D1795&gt;=StartDate,D1795&lt;=EndDate)),OR(NOT(IsTargetDateRestricted),AND(F1795&gt;=FirstTargetDate,F1795&lt;=EndTargetDate)),
OR(AND(Is1Week,E1795="1 wk ahead inc death"),AND(Is2Week,E1795="2 wk ahead inc death"),AND(Is3Week,E1795="3 wk ahead inc death"),AND(Is4Week,E1795="4 wk ahead inc death")),
OR(NOT(IsActiveModelsOnly),_xlfn.XLOOKUP(C1795,'Model Analyzer'!B$4:B$100,'Model Analyzer'!C$4:C$100))),EvalData!C1795,"NA")</f>
        <v>QJHong</v>
      </c>
      <c r="C1795" s="17" t="s">
        <v>28</v>
      </c>
      <c r="D1795" s="36" t="d">
        <v>2020-10-05</v>
      </c>
      <c r="E1795" s="17" t="s">
        <v>36</v>
      </c>
      <c r="F1795" s="36" t="d">
        <v>2020-10-17</v>
      </c>
      <c r="G1795" s="30">
        <v>209</v>
      </c>
      <c r="H1795" s="32">
        <v>2.1000000000000001E-2</v>
      </c>
      <c r="I1795" s="28">
        <v>2.085E-2</v>
      </c>
      <c r="J1795" s="28">
        <v>2.085E-2</v>
      </c>
      <c r="K1795" s="29">
        <v>1</v>
      </c>
      <c r="L1795" s="30">
        <v>5</v>
      </c>
      <c r="M1795" s="29">
        <v>0.88571</v>
      </c>
      <c r="O1795" s="30"/>
      <c r="P1795" s="30"/>
      <c r="Q1795" s="30"/>
      <c r="R1795" s="38"/>
    </row>
    <row r="1796" spans="1:49" x14ac:dyDescent="0.2">
      <c r="A1796" s="17" t="str">
        <f t="shared" si="36"/>
        <v>RPI-UW</v>
      </c>
      <c r="B1796" s="17" t="str">
        <f>IF(AND(OR(NOT(IsForecastDateRestricted),AND(D1796&gt;=StartDate,D1796&lt;=EndDate)),OR(NOT(IsTargetDateRestricted),AND(F1796&gt;=FirstTargetDate,F1796&lt;=EndTargetDate)),
OR(AND(Is1Week,E1796="1 wk ahead inc death"),AND(Is2Week,E1796="2 wk ahead inc death"),AND(Is3Week,E1796="3 wk ahead inc death"),AND(Is4Week,E1796="4 wk ahead inc death")),
OR(NOT(IsActiveModelsOnly),_xlfn.XLOOKUP(C1796,'Model Analyzer'!B$4:B$100,'Model Analyzer'!C$4:C$100))),EvalData!C1796,"NA")</f>
        <v>RPI-UW</v>
      </c>
      <c r="C1796" s="17" t="s">
        <v>49</v>
      </c>
      <c r="D1796" s="36" t="d">
        <v>2020-10-05</v>
      </c>
      <c r="E1796" s="17" t="s">
        <v>36</v>
      </c>
      <c r="F1796" s="36" t="d">
        <v>2020-10-17</v>
      </c>
      <c r="G1796" s="30">
        <v>-385</v>
      </c>
      <c r="H1796" s="32">
        <v>-3.9E-2</v>
      </c>
      <c r="I1796" s="28">
        <v>-3.8420000000000003E-2</v>
      </c>
      <c r="J1796" s="28">
        <v>-3.9949999999999999E-2</v>
      </c>
      <c r="K1796" s="29">
        <v>1</v>
      </c>
      <c r="L1796" s="30">
        <v>8</v>
      </c>
      <c r="M1796" s="29">
        <v>0.8</v>
      </c>
      <c r="N1796" s="30">
        <v>31</v>
      </c>
      <c r="O1796" s="30">
        <v>10.45</v>
      </c>
      <c r="P1796" s="30">
        <v>1561.88</v>
      </c>
      <c r="Q1796" s="30">
        <v>92.39</v>
      </c>
      <c r="R1796" s="38">
        <v>0.33352999999999999</v>
      </c>
      <c r="S1796" s="32">
        <v>-0.15223999999999999</v>
      </c>
      <c r="T1796" s="29">
        <v>0.69435000000000002</v>
      </c>
      <c r="U1796" s="29">
        <v>-0.35864000000000001</v>
      </c>
      <c r="V1796" s="29">
        <v>0.29032000000000002</v>
      </c>
      <c r="W1796" s="29">
        <v>0.22581000000000001</v>
      </c>
      <c r="X1796" s="30">
        <v>123.98</v>
      </c>
      <c r="Y1796" s="29">
        <v>0.39004</v>
      </c>
      <c r="Z1796" s="29">
        <v>0.41553000000000001</v>
      </c>
      <c r="AA1796" s="29">
        <v>0.06</v>
      </c>
      <c r="AB1796" s="30">
        <v>32</v>
      </c>
      <c r="AC1796" s="29">
        <v>8.8239999999999999E-2</v>
      </c>
      <c r="AD1796" s="30">
        <v>31</v>
      </c>
      <c r="AE1796" s="29">
        <v>0.74194000000000004</v>
      </c>
      <c r="AF1796" s="33">
        <v>2.665</v>
      </c>
      <c r="AG1796" s="33">
        <v>2.944</v>
      </c>
      <c r="AH1796" s="33">
        <v>3.9470000000000001</v>
      </c>
      <c r="AI1796" s="33">
        <v>48.585000000000001</v>
      </c>
      <c r="AJ1796" s="33">
        <v>10.766</v>
      </c>
      <c r="AK1796" s="34">
        <v>86.667000000000002</v>
      </c>
      <c r="AL1796" s="29">
        <v>0.16128999999999999</v>
      </c>
      <c r="AM1796" s="29">
        <v>0.22581000000000001</v>
      </c>
      <c r="AN1796" s="50">
        <v>33702</v>
      </c>
      <c r="AO1796" s="30">
        <v>140.69999999999999</v>
      </c>
      <c r="AP1796" s="29">
        <v>0.34860999999999998</v>
      </c>
      <c r="AQ1796" s="29">
        <v>0.72777999999999998</v>
      </c>
      <c r="AR1796" s="29">
        <v>0.22700000000000001</v>
      </c>
      <c r="AS1796" s="54">
        <v>24</v>
      </c>
      <c r="AT1796" s="29">
        <v>0.25806000000000001</v>
      </c>
      <c r="AU1796" s="29">
        <v>0.42967</v>
      </c>
      <c r="AV1796" s="54">
        <v>25</v>
      </c>
      <c r="AW1796" s="29">
        <v>0.22581000000000001</v>
      </c>
    </row>
    <row r="1797" spans="1:49" x14ac:dyDescent="0.2">
      <c r="A1797" s="17" t="str">
        <f t="shared" si="36"/>
        <v>STH</v>
      </c>
      <c r="B1797" s="17" t="str">
        <f>IF(AND(OR(NOT(IsForecastDateRestricted),AND(D1797&gt;=StartDate,D1797&lt;=EndDate)),OR(NOT(IsTargetDateRestricted),AND(F1797&gt;=FirstTargetDate,F1797&lt;=EndTargetDate)),
OR(AND(Is1Week,E1797="1 wk ahead inc death"),AND(Is2Week,E1797="2 wk ahead inc death"),AND(Is3Week,E1797="3 wk ahead inc death"),AND(Is4Week,E1797="4 wk ahead inc death")),
OR(NOT(IsActiveModelsOnly),_xlfn.XLOOKUP(C1797,'Model Analyzer'!B$4:B$100,'Model Analyzer'!C$4:C$100))),EvalData!C1797,"NA")</f>
        <v>STH</v>
      </c>
      <c r="C1797" s="17" t="s">
        <v>42</v>
      </c>
      <c r="D1797" s="36" t="d">
        <v>2020-10-05</v>
      </c>
      <c r="E1797" s="17" t="s">
        <v>36</v>
      </c>
      <c r="F1797" s="36" t="d">
        <v>2020-10-17</v>
      </c>
      <c r="G1797" s="30">
        <v>-1028</v>
      </c>
      <c r="H1797" s="32">
        <v>-0.108</v>
      </c>
      <c r="I1797" s="28">
        <v>-0.10256999999999999</v>
      </c>
      <c r="J1797" s="28">
        <v>-0.1143</v>
      </c>
      <c r="K1797" s="29">
        <v>0.75</v>
      </c>
      <c r="L1797" s="30">
        <v>25</v>
      </c>
      <c r="M1797" s="29">
        <v>0.31429000000000001</v>
      </c>
      <c r="O1797" s="30"/>
      <c r="P1797" s="30"/>
      <c r="Q1797" s="30"/>
      <c r="R1797" s="38"/>
    </row>
    <row r="1798" spans="1:49" x14ac:dyDescent="0.2">
      <c r="A1798" s="17" t="str">
        <f t="shared" si="36"/>
        <v>TTU</v>
      </c>
      <c r="B1798" s="17" t="str">
        <f>IF(AND(OR(NOT(IsForecastDateRestricted),AND(D1798&gt;=StartDate,D1798&lt;=EndDate)),OR(NOT(IsTargetDateRestricted),AND(F1798&gt;=FirstTargetDate,F1798&lt;=EndTargetDate)),
OR(AND(Is1Week,E1798="1 wk ahead inc death"),AND(Is2Week,E1798="2 wk ahead inc death"),AND(Is3Week,E1798="3 wk ahead inc death"),AND(Is4Week,E1798="4 wk ahead inc death")),
OR(NOT(IsActiveModelsOnly),_xlfn.XLOOKUP(C1798,'Model Analyzer'!B$4:B$100,'Model Analyzer'!C$4:C$100))),EvalData!C1798,"NA")</f>
        <v>TTU</v>
      </c>
      <c r="C1798" s="17" t="s">
        <v>56</v>
      </c>
      <c r="D1798" s="36" t="d">
        <v>2020-10-05</v>
      </c>
      <c r="E1798" s="17" t="s">
        <v>36</v>
      </c>
      <c r="F1798" s="36" t="d">
        <v>2020-10-17</v>
      </c>
      <c r="G1798" s="30">
        <v>2846</v>
      </c>
      <c r="H1798" s="32">
        <v>0.25</v>
      </c>
      <c r="I1798" s="28">
        <v>0.28398000000000001</v>
      </c>
      <c r="J1798" s="28">
        <v>0.28398000000000001</v>
      </c>
      <c r="K1798" s="29">
        <v>0.75</v>
      </c>
      <c r="L1798" s="30">
        <v>32</v>
      </c>
      <c r="M1798" s="29">
        <v>0.11429</v>
      </c>
      <c r="N1798" s="30">
        <v>51</v>
      </c>
      <c r="O1798" s="30">
        <v>33.299999999999997</v>
      </c>
      <c r="P1798" s="30">
        <v>6527.7</v>
      </c>
      <c r="Q1798" s="30">
        <v>97</v>
      </c>
      <c r="R1798" s="38">
        <v>0.35455999999999999</v>
      </c>
      <c r="S1798" s="32">
        <v>0.21379999999999999</v>
      </c>
      <c r="T1798" s="29">
        <v>1.3155300000000001</v>
      </c>
      <c r="U1798" s="29">
        <v>-9.9030000000000007E-2</v>
      </c>
      <c r="V1798" s="29">
        <v>0.29411999999999999</v>
      </c>
      <c r="W1798" s="29">
        <v>0.33333000000000002</v>
      </c>
      <c r="X1798" s="30">
        <v>221.8</v>
      </c>
      <c r="Y1798" s="29">
        <v>0.74153000000000002</v>
      </c>
      <c r="Z1798" s="29">
        <v>0.51734999999999998</v>
      </c>
      <c r="AA1798" s="29">
        <v>3.7999999999999999E-2</v>
      </c>
      <c r="AB1798" s="30">
        <v>34</v>
      </c>
      <c r="AC1798" s="29">
        <v>2.9409999999999999E-2</v>
      </c>
    </row>
    <row r="1799" spans="1:49" x14ac:dyDescent="0.2">
      <c r="A1799" s="17" t="str">
        <f t="shared" ref="A1799:A1862" si="37">IF(OR(B1799="NA",NOT(IsMinimumForecastsToParticipate),COUNTIF(B$7:B$3184,"="&amp;C1799)&gt;=MinForecastsToParticipate),B1799,"NA")</f>
        <v>UA</v>
      </c>
      <c r="B1799" s="17" t="str">
        <f>IF(AND(OR(NOT(IsForecastDateRestricted),AND(D1799&gt;=StartDate,D1799&lt;=EndDate)),OR(NOT(IsTargetDateRestricted),AND(F1799&gt;=FirstTargetDate,F1799&lt;=EndTargetDate)),
OR(AND(Is1Week,E1799="1 wk ahead inc death"),AND(Is2Week,E1799="2 wk ahead inc death"),AND(Is3Week,E1799="3 wk ahead inc death"),AND(Is4Week,E1799="4 wk ahead inc death")),
OR(NOT(IsActiveModelsOnly),_xlfn.XLOOKUP(C1799,'Model Analyzer'!B$4:B$100,'Model Analyzer'!C$4:C$100))),EvalData!C1799,"NA")</f>
        <v>UA</v>
      </c>
      <c r="C1799" s="17" t="s">
        <v>29</v>
      </c>
      <c r="D1799" s="36" t="d">
        <v>2020-10-05</v>
      </c>
      <c r="E1799" s="17" t="s">
        <v>36</v>
      </c>
      <c r="F1799" s="36" t="d">
        <v>2020-10-17</v>
      </c>
      <c r="G1799" s="30">
        <v>941</v>
      </c>
      <c r="H1799" s="32">
        <v>0.09</v>
      </c>
      <c r="I1799" s="28">
        <v>9.3890000000000001E-2</v>
      </c>
      <c r="J1799" s="28">
        <v>9.3890000000000001E-2</v>
      </c>
      <c r="K1799" s="29">
        <v>0.9</v>
      </c>
      <c r="L1799" s="30">
        <v>20</v>
      </c>
      <c r="M1799" s="29">
        <v>0.45713999999999999</v>
      </c>
      <c r="N1799" s="30">
        <v>51</v>
      </c>
      <c r="O1799" s="30">
        <v>20</v>
      </c>
      <c r="P1799" s="30">
        <v>1760.5</v>
      </c>
      <c r="Q1799" s="30">
        <v>50.53</v>
      </c>
      <c r="R1799" s="38">
        <v>0.26630999999999999</v>
      </c>
      <c r="S1799" s="32">
        <v>0.19783000000000001</v>
      </c>
      <c r="T1799" s="29">
        <v>0.79717000000000005</v>
      </c>
      <c r="U1799" s="29">
        <v>0.47536</v>
      </c>
      <c r="V1799" s="29">
        <v>0.35293999999999998</v>
      </c>
      <c r="W1799" s="29">
        <v>0.15686</v>
      </c>
      <c r="X1799" s="30">
        <v>89.72</v>
      </c>
      <c r="Y1799" s="29">
        <v>0.74517</v>
      </c>
      <c r="Z1799" s="29">
        <v>0.41977999999999999</v>
      </c>
      <c r="AA1799" s="29">
        <v>0.14299999999999999</v>
      </c>
      <c r="AB1799" s="30">
        <v>26</v>
      </c>
      <c r="AC1799" s="29">
        <v>0.26471</v>
      </c>
      <c r="AD1799" s="30">
        <v>51</v>
      </c>
      <c r="AE1799" s="29">
        <v>0.84314</v>
      </c>
      <c r="AF1799" s="33">
        <v>2.6139999999999999</v>
      </c>
      <c r="AG1799" s="33">
        <v>2.9260000000000002</v>
      </c>
      <c r="AH1799" s="33">
        <v>3.1669999999999998</v>
      </c>
      <c r="AI1799" s="33">
        <v>4.0199999999999996</v>
      </c>
      <c r="AJ1799" s="33">
        <v>4.032</v>
      </c>
      <c r="AK1799" s="34">
        <v>5.6669999999999998</v>
      </c>
      <c r="AL1799" s="29">
        <v>7.843E-2</v>
      </c>
      <c r="AM1799" s="29">
        <v>3.9219999999999998E-2</v>
      </c>
      <c r="AN1799" s="50">
        <v>16369</v>
      </c>
      <c r="AO1799" s="30">
        <v>340.3</v>
      </c>
      <c r="AP1799" s="29">
        <v>0.44603999999999999</v>
      </c>
      <c r="AQ1799" s="29">
        <v>0.93118999999999996</v>
      </c>
      <c r="AR1799" s="29">
        <v>0.76400000000000001</v>
      </c>
      <c r="AS1799" s="54">
        <v>4</v>
      </c>
      <c r="AT1799" s="29">
        <v>0.90322999999999998</v>
      </c>
      <c r="AU1799" s="29">
        <v>0.88278000000000001</v>
      </c>
      <c r="AV1799" s="54">
        <v>7</v>
      </c>
      <c r="AW1799" s="29">
        <v>0.80645</v>
      </c>
    </row>
    <row r="1800" spans="1:49" x14ac:dyDescent="0.2">
      <c r="A1800" s="17" t="str">
        <f t="shared" si="37"/>
        <v>UCLA</v>
      </c>
      <c r="B1800" s="17" t="str">
        <f>IF(AND(OR(NOT(IsForecastDateRestricted),AND(D1800&gt;=StartDate,D1800&lt;=EndDate)),OR(NOT(IsTargetDateRestricted),AND(F1800&gt;=FirstTargetDate,F1800&lt;=EndTargetDate)),
OR(AND(Is1Week,E1800="1 wk ahead inc death"),AND(Is2Week,E1800="2 wk ahead inc death"),AND(Is3Week,E1800="3 wk ahead inc death"),AND(Is4Week,E1800="4 wk ahead inc death")),
OR(NOT(IsActiveModelsOnly),_xlfn.XLOOKUP(C1800,'Model Analyzer'!B$4:B$100,'Model Analyzer'!C$4:C$100))),EvalData!C1800,"NA")</f>
        <v>UCLA</v>
      </c>
      <c r="C1800" s="17" t="s">
        <v>30</v>
      </c>
      <c r="D1800" s="36" t="d">
        <v>2020-10-05</v>
      </c>
      <c r="E1800" s="17" t="s">
        <v>36</v>
      </c>
      <c r="F1800" s="36" t="d">
        <v>2020-10-17</v>
      </c>
      <c r="G1800" s="30">
        <v>-517</v>
      </c>
      <c r="H1800" s="32">
        <v>-5.2999999999999999E-2</v>
      </c>
      <c r="I1800" s="28">
        <v>-5.1589999999999997E-2</v>
      </c>
      <c r="J1800" s="28">
        <v>-5.4390000000000001E-2</v>
      </c>
      <c r="K1800" s="29">
        <v>0.9</v>
      </c>
      <c r="L1800" s="30">
        <v>14</v>
      </c>
      <c r="M1800" s="29">
        <v>0.62856999999999996</v>
      </c>
      <c r="N1800" s="30">
        <v>51</v>
      </c>
      <c r="O1800" s="30">
        <v>14.45</v>
      </c>
      <c r="P1800" s="30">
        <v>1035.1300000000001</v>
      </c>
      <c r="Q1800" s="30">
        <v>48.57</v>
      </c>
      <c r="R1800" s="38">
        <v>0.29770000000000002</v>
      </c>
      <c r="S1800" s="32">
        <v>-0.24435000000000001</v>
      </c>
      <c r="T1800" s="29">
        <v>0.61362000000000005</v>
      </c>
      <c r="U1800" s="29">
        <v>-0.46490999999999999</v>
      </c>
      <c r="V1800" s="29">
        <v>0.37254999999999999</v>
      </c>
      <c r="W1800" s="29">
        <v>0.17646999999999999</v>
      </c>
      <c r="X1800" s="30">
        <v>73.28</v>
      </c>
      <c r="Y1800" s="29">
        <v>0.33234000000000002</v>
      </c>
      <c r="Z1800" s="29">
        <v>0.40393000000000001</v>
      </c>
      <c r="AA1800" s="29">
        <v>0.22900000000000001</v>
      </c>
      <c r="AB1800" s="30">
        <v>22</v>
      </c>
      <c r="AC1800" s="29">
        <v>0.38235000000000002</v>
      </c>
      <c r="AD1800" s="30">
        <v>51</v>
      </c>
      <c r="AE1800" s="29">
        <v>0.25490000000000002</v>
      </c>
      <c r="AF1800" s="33">
        <v>1.091</v>
      </c>
      <c r="AG1800" s="33">
        <v>1.139</v>
      </c>
      <c r="AH1800" s="33">
        <v>1.2290000000000001</v>
      </c>
      <c r="AI1800" s="33">
        <v>3.645</v>
      </c>
      <c r="AJ1800" s="33">
        <v>2</v>
      </c>
      <c r="AK1800" s="34">
        <v>6</v>
      </c>
      <c r="AL1800" s="29">
        <v>5.8819999999999997E-2</v>
      </c>
      <c r="AM1800" s="29">
        <v>1.9609999999999999E-2</v>
      </c>
      <c r="AN1800" s="50">
        <v>70216</v>
      </c>
      <c r="AO1800" s="30">
        <v>406.6</v>
      </c>
      <c r="AP1800" s="29">
        <v>0.76426000000000005</v>
      </c>
      <c r="AQ1800" s="29">
        <v>1</v>
      </c>
      <c r="AR1800" s="29">
        <v>0.186</v>
      </c>
      <c r="AS1800" s="54">
        <v>26</v>
      </c>
      <c r="AT1800" s="29">
        <v>0.19355</v>
      </c>
      <c r="AU1800" s="29">
        <v>0.26832</v>
      </c>
      <c r="AV1800" s="54">
        <v>29</v>
      </c>
      <c r="AW1800" s="29">
        <v>9.6769999999999995E-2</v>
      </c>
    </row>
    <row r="1801" spans="1:49" x14ac:dyDescent="0.2">
      <c r="A1801" s="17" t="str">
        <f t="shared" si="37"/>
        <v>UCM</v>
      </c>
      <c r="B1801" s="17" t="str">
        <f>IF(AND(OR(NOT(IsForecastDateRestricted),AND(D1801&gt;=StartDate,D1801&lt;=EndDate)),OR(NOT(IsTargetDateRestricted),AND(F1801&gt;=FirstTargetDate,F1801&lt;=EndTargetDate)),
OR(AND(Is1Week,E1801="1 wk ahead inc death"),AND(Is2Week,E1801="2 wk ahead inc death"),AND(Is3Week,E1801="3 wk ahead inc death"),AND(Is4Week,E1801="4 wk ahead inc death")),
OR(NOT(IsActiveModelsOnly),_xlfn.XLOOKUP(C1801,'Model Analyzer'!B$4:B$100,'Model Analyzer'!C$4:C$100))),EvalData!C1801,"NA")</f>
        <v>UCM</v>
      </c>
      <c r="C1801" s="17" t="s">
        <v>48</v>
      </c>
      <c r="D1801" s="36" t="d">
        <v>2020-10-05</v>
      </c>
      <c r="E1801" s="17" t="s">
        <v>36</v>
      </c>
      <c r="F1801" s="36" t="d">
        <v>2020-10-17</v>
      </c>
      <c r="G1801" s="30">
        <v>4497</v>
      </c>
      <c r="H1801" s="32">
        <v>0.371</v>
      </c>
      <c r="I1801" s="28">
        <v>0.44871</v>
      </c>
      <c r="J1801" s="28">
        <v>0.44871</v>
      </c>
      <c r="K1801" s="29">
        <v>0</v>
      </c>
      <c r="L1801" s="30">
        <v>36</v>
      </c>
      <c r="M1801" s="29">
        <v>0</v>
      </c>
      <c r="O1801" s="30"/>
      <c r="P1801" s="30"/>
      <c r="Q1801" s="30"/>
      <c r="R1801" s="38"/>
    </row>
    <row r="1802" spans="1:49" x14ac:dyDescent="0.2">
      <c r="A1802" s="17" t="str">
        <f t="shared" si="37"/>
        <v>UCSD-NEU</v>
      </c>
      <c r="B1802" s="17" t="str">
        <f>IF(AND(OR(NOT(IsForecastDateRestricted),AND(D1802&gt;=StartDate,D1802&lt;=EndDate)),OR(NOT(IsTargetDateRestricted),AND(F1802&gt;=FirstTargetDate,F1802&lt;=EndTargetDate)),
OR(AND(Is1Week,E1802="1 wk ahead inc death"),AND(Is2Week,E1802="2 wk ahead inc death"),AND(Is3Week,E1802="3 wk ahead inc death"),AND(Is4Week,E1802="4 wk ahead inc death")),
OR(NOT(IsActiveModelsOnly),_xlfn.XLOOKUP(C1802,'Model Analyzer'!B$4:B$100,'Model Analyzer'!C$4:C$100))),EvalData!C1802,"NA")</f>
        <v>UCSD-NEU</v>
      </c>
      <c r="C1802" s="17" t="s">
        <v>54</v>
      </c>
      <c r="D1802" s="36" t="d">
        <v>2020-10-05</v>
      </c>
      <c r="E1802" s="17" t="s">
        <v>36</v>
      </c>
      <c r="F1802" s="36" t="d">
        <v>2020-10-17</v>
      </c>
      <c r="G1802" s="30">
        <v>-1864</v>
      </c>
      <c r="H1802" s="32">
        <v>-0.20599999999999999</v>
      </c>
      <c r="I1802" s="28">
        <v>-0.18598999999999999</v>
      </c>
      <c r="J1802" s="28">
        <v>-0.22849</v>
      </c>
      <c r="K1802" s="29">
        <v>0.75</v>
      </c>
      <c r="L1802" s="30">
        <v>30</v>
      </c>
      <c r="M1802" s="29">
        <v>0.17143</v>
      </c>
      <c r="N1802" s="30">
        <v>50</v>
      </c>
      <c r="O1802" s="30">
        <v>16.04</v>
      </c>
      <c r="P1802" s="30">
        <v>1571.36</v>
      </c>
      <c r="Q1802" s="30">
        <v>63.16</v>
      </c>
      <c r="R1802" s="38">
        <v>0.27504000000000001</v>
      </c>
      <c r="S1802" s="32">
        <v>-0.19214999999999999</v>
      </c>
      <c r="T1802" s="29">
        <v>0.66393999999999997</v>
      </c>
      <c r="U1802" s="29">
        <v>-0.16206000000000001</v>
      </c>
      <c r="V1802" s="29">
        <v>0.36</v>
      </c>
      <c r="W1802" s="29">
        <v>0.18</v>
      </c>
      <c r="X1802" s="30">
        <v>124.78</v>
      </c>
      <c r="Y1802" s="29">
        <v>0.47493000000000002</v>
      </c>
      <c r="Z1802" s="29">
        <v>0.41110000000000002</v>
      </c>
      <c r="AA1802" s="29">
        <v>9.0999999999999998E-2</v>
      </c>
      <c r="AB1802" s="30">
        <v>30</v>
      </c>
      <c r="AC1802" s="29">
        <v>0.14706</v>
      </c>
      <c r="AD1802" s="30">
        <v>50</v>
      </c>
      <c r="AE1802" s="29">
        <v>0.96</v>
      </c>
      <c r="AF1802" s="33">
        <v>4.6059999999999999</v>
      </c>
      <c r="AG1802" s="33">
        <v>471.5</v>
      </c>
      <c r="AH1802" s="33">
        <v>557</v>
      </c>
      <c r="AI1802" s="33">
        <v>477.42399999999998</v>
      </c>
      <c r="AJ1802" s="33">
        <v>731</v>
      </c>
      <c r="AK1802" s="34">
        <v>756.8</v>
      </c>
      <c r="AL1802" s="29">
        <v>0.12</v>
      </c>
      <c r="AM1802" s="29">
        <v>0.78</v>
      </c>
      <c r="AN1802" s="50">
        <v>32634</v>
      </c>
      <c r="AO1802" s="30">
        <v>799.3</v>
      </c>
      <c r="AP1802" s="29">
        <v>9.2259999999999995E-2</v>
      </c>
      <c r="AQ1802" s="29">
        <v>0.19259999999999999</v>
      </c>
      <c r="AR1802" s="29">
        <v>6.2E-2</v>
      </c>
      <c r="AS1802" s="54">
        <v>28</v>
      </c>
      <c r="AT1802" s="29">
        <v>0.12903000000000001</v>
      </c>
      <c r="AU1802" s="29">
        <v>0.34128999999999998</v>
      </c>
      <c r="AV1802" s="54">
        <v>26</v>
      </c>
      <c r="AW1802" s="29">
        <v>0.19355</v>
      </c>
    </row>
    <row r="1803" spans="1:49" x14ac:dyDescent="0.2">
      <c r="A1803" s="17" t="str">
        <f t="shared" si="37"/>
        <v>UGA-CEID</v>
      </c>
      <c r="B1803" s="17" t="str">
        <f>IF(AND(OR(NOT(IsForecastDateRestricted),AND(D1803&gt;=StartDate,D1803&lt;=EndDate)),OR(NOT(IsTargetDateRestricted),AND(F1803&gt;=FirstTargetDate,F1803&lt;=EndTargetDate)),
OR(AND(Is1Week,E1803="1 wk ahead inc death"),AND(Is2Week,E1803="2 wk ahead inc death"),AND(Is3Week,E1803="3 wk ahead inc death"),AND(Is4Week,E1803="4 wk ahead inc death")),
OR(NOT(IsActiveModelsOnly),_xlfn.XLOOKUP(C1803,'Model Analyzer'!B$4:B$100,'Model Analyzer'!C$4:C$100))),EvalData!C1803,"NA")</f>
        <v>UGA-CEID</v>
      </c>
      <c r="C1803" s="17" t="s">
        <v>50</v>
      </c>
      <c r="D1803" s="36" t="d">
        <v>2020-10-05</v>
      </c>
      <c r="E1803" s="17" t="s">
        <v>36</v>
      </c>
      <c r="F1803" s="36" t="d">
        <v>2020-10-17</v>
      </c>
      <c r="G1803" s="30">
        <v>-483</v>
      </c>
      <c r="H1803" s="32">
        <v>-4.9000000000000002E-2</v>
      </c>
      <c r="I1803" s="28">
        <v>-4.8189999999999997E-2</v>
      </c>
      <c r="J1803" s="28">
        <v>-5.0630000000000001E-2</v>
      </c>
      <c r="K1803" s="29">
        <v>1</v>
      </c>
      <c r="L1803" s="30">
        <v>13</v>
      </c>
      <c r="M1803" s="29">
        <v>0.65713999999999995</v>
      </c>
      <c r="N1803" s="30">
        <v>51</v>
      </c>
      <c r="O1803" s="30">
        <v>7.89</v>
      </c>
      <c r="P1803" s="30">
        <v>870.77</v>
      </c>
      <c r="Q1803" s="30">
        <v>39.86</v>
      </c>
      <c r="R1803" s="38">
        <v>0.2074</v>
      </c>
      <c r="S1803" s="32">
        <v>-7.1459999999999996E-2</v>
      </c>
      <c r="T1803" s="29">
        <v>0.38485999999999998</v>
      </c>
      <c r="U1803" s="29">
        <v>-0.13592000000000001</v>
      </c>
      <c r="V1803" s="29">
        <v>0.54901999999999995</v>
      </c>
      <c r="W1803" s="29">
        <v>5.8819999999999997E-2</v>
      </c>
      <c r="X1803" s="30">
        <v>62.91</v>
      </c>
      <c r="Y1803" s="29">
        <v>0.26234000000000002</v>
      </c>
      <c r="Z1803" s="29">
        <v>0.26989999999999997</v>
      </c>
      <c r="AA1803" s="29">
        <v>0.64900000000000002</v>
      </c>
      <c r="AB1803" s="30">
        <v>8</v>
      </c>
      <c r="AC1803" s="29">
        <v>0.79412000000000005</v>
      </c>
      <c r="AD1803" s="30">
        <v>51</v>
      </c>
      <c r="AE1803" s="29">
        <v>0.86275000000000002</v>
      </c>
      <c r="AF1803" s="33">
        <v>2.044</v>
      </c>
      <c r="AG1803" s="33">
        <v>2.4729999999999999</v>
      </c>
      <c r="AH1803" s="33">
        <v>6.75</v>
      </c>
      <c r="AI1803" s="33">
        <v>165.71600000000001</v>
      </c>
      <c r="AJ1803" s="33">
        <v>47.332999999999998</v>
      </c>
      <c r="AK1803" s="34">
        <v>332</v>
      </c>
      <c r="AL1803" s="29">
        <v>0.13725000000000001</v>
      </c>
      <c r="AM1803" s="29">
        <v>0.41176000000000001</v>
      </c>
      <c r="AN1803" s="50">
        <v>17831</v>
      </c>
      <c r="AO1803" s="30">
        <v>127.8</v>
      </c>
      <c r="AP1803" s="29">
        <v>0.30229</v>
      </c>
      <c r="AQ1803" s="29">
        <v>0.63107999999999997</v>
      </c>
      <c r="AR1803" s="29">
        <v>0.33</v>
      </c>
      <c r="AS1803" s="54">
        <v>20</v>
      </c>
      <c r="AT1803" s="29">
        <v>0.3871</v>
      </c>
      <c r="AU1803" s="29">
        <v>0.77205000000000001</v>
      </c>
      <c r="AV1803" s="54">
        <v>14</v>
      </c>
      <c r="AW1803" s="29">
        <v>0.58065</v>
      </c>
    </row>
    <row r="1804" spans="1:49" x14ac:dyDescent="0.2">
      <c r="A1804" s="17" t="str">
        <f t="shared" si="37"/>
        <v>UM</v>
      </c>
      <c r="B1804" s="17" t="str">
        <f>IF(AND(OR(NOT(IsForecastDateRestricted),AND(D1804&gt;=StartDate,D1804&lt;=EndDate)),OR(NOT(IsTargetDateRestricted),AND(F1804&gt;=FirstTargetDate,F1804&lt;=EndTargetDate)),
OR(AND(Is1Week,E1804="1 wk ahead inc death"),AND(Is2Week,E1804="2 wk ahead inc death"),AND(Is3Week,E1804="3 wk ahead inc death"),AND(Is4Week,E1804="4 wk ahead inc death")),
OR(NOT(IsActiveModelsOnly),_xlfn.XLOOKUP(C1804,'Model Analyzer'!B$4:B$100,'Model Analyzer'!C$4:C$100))),EvalData!C1804,"NA")</f>
        <v>UM</v>
      </c>
      <c r="C1804" s="17" t="s">
        <v>31</v>
      </c>
      <c r="D1804" s="36" t="d">
        <v>2020-10-05</v>
      </c>
      <c r="E1804" s="17" t="s">
        <v>36</v>
      </c>
      <c r="F1804" s="36" t="d">
        <v>2020-10-17</v>
      </c>
      <c r="G1804" s="30">
        <v>1123</v>
      </c>
      <c r="H1804" s="32">
        <v>0.106</v>
      </c>
      <c r="I1804" s="28">
        <v>0.11205</v>
      </c>
      <c r="J1804" s="28">
        <v>0.11205</v>
      </c>
      <c r="K1804" s="29">
        <v>0.75</v>
      </c>
      <c r="L1804" s="30">
        <v>24</v>
      </c>
      <c r="M1804" s="29">
        <v>0.34286</v>
      </c>
      <c r="N1804" s="30">
        <v>50</v>
      </c>
      <c r="O1804" s="30">
        <v>14.53</v>
      </c>
      <c r="P1804" s="30">
        <v>3594.4</v>
      </c>
      <c r="Q1804" s="30">
        <v>57.48</v>
      </c>
      <c r="R1804" s="38">
        <v>0.23846999999999999</v>
      </c>
      <c r="S1804" s="32">
        <v>6.2899999999999996E-3</v>
      </c>
      <c r="T1804" s="29">
        <v>0.60567000000000004</v>
      </c>
      <c r="U1804" s="29">
        <v>0.11402</v>
      </c>
      <c r="V1804" s="29">
        <v>0.4</v>
      </c>
      <c r="W1804" s="29">
        <v>0.16</v>
      </c>
      <c r="X1804" s="30">
        <v>97</v>
      </c>
      <c r="Y1804" s="29">
        <v>0.51322000000000001</v>
      </c>
      <c r="Z1804" s="29">
        <v>0.37456</v>
      </c>
      <c r="AA1804" s="29">
        <v>0.314</v>
      </c>
      <c r="AB1804" s="30">
        <v>19</v>
      </c>
      <c r="AC1804" s="29">
        <v>0.47059000000000001</v>
      </c>
      <c r="AD1804" s="30">
        <v>50</v>
      </c>
      <c r="AE1804" s="29">
        <v>0.5</v>
      </c>
      <c r="AF1804" s="33">
        <v>1.296</v>
      </c>
      <c r="AG1804" s="33">
        <v>1.4570000000000001</v>
      </c>
      <c r="AH1804" s="33">
        <v>1.603</v>
      </c>
      <c r="AI1804" s="33">
        <v>29.751999999999999</v>
      </c>
      <c r="AJ1804" s="33">
        <v>2.262</v>
      </c>
      <c r="AK1804" s="34">
        <v>4.6539999999999999</v>
      </c>
      <c r="AL1804" s="29">
        <v>0.04</v>
      </c>
      <c r="AM1804" s="29">
        <v>0.08</v>
      </c>
      <c r="AN1804" s="50">
        <v>55125</v>
      </c>
      <c r="AO1804" s="30">
        <v>409.7</v>
      </c>
      <c r="AP1804" s="29">
        <v>0.67290000000000005</v>
      </c>
      <c r="AQ1804" s="29">
        <v>1</v>
      </c>
      <c r="AR1804" s="29">
        <v>0.39200000000000002</v>
      </c>
      <c r="AS1804" s="54">
        <v>15</v>
      </c>
      <c r="AT1804" s="29">
        <v>0.54839000000000004</v>
      </c>
      <c r="AU1804" s="29">
        <v>0.51600000000000001</v>
      </c>
      <c r="AV1804" s="54">
        <v>23</v>
      </c>
      <c r="AW1804" s="29">
        <v>0.29032000000000002</v>
      </c>
    </row>
    <row r="1805" spans="1:49" x14ac:dyDescent="0.2">
      <c r="A1805" s="17" t="str">
        <f t="shared" si="37"/>
        <v>UMass-MB</v>
      </c>
      <c r="B1805" s="17" t="str">
        <f>IF(AND(OR(NOT(IsForecastDateRestricted),AND(D1805&gt;=StartDate,D1805&lt;=EndDate)),OR(NOT(IsTargetDateRestricted),AND(F1805&gt;=FirstTargetDate,F1805&lt;=EndTargetDate)),
OR(AND(Is1Week,E1805="1 wk ahead inc death"),AND(Is2Week,E1805="2 wk ahead inc death"),AND(Is3Week,E1805="3 wk ahead inc death"),AND(Is4Week,E1805="4 wk ahead inc death")),
OR(NOT(IsActiveModelsOnly),_xlfn.XLOOKUP(C1805,'Model Analyzer'!B$4:B$100,'Model Analyzer'!C$4:C$100))),EvalData!C1805,"NA")</f>
        <v>UMass-MB</v>
      </c>
      <c r="C1805" s="17" t="s">
        <v>32</v>
      </c>
      <c r="D1805" s="36" t="d">
        <v>2020-10-05</v>
      </c>
      <c r="E1805" s="17" t="s">
        <v>36</v>
      </c>
      <c r="F1805" s="36" t="d">
        <v>2020-10-17</v>
      </c>
      <c r="G1805" s="30">
        <v>174</v>
      </c>
      <c r="H1805" s="32">
        <v>1.7000000000000001E-2</v>
      </c>
      <c r="I1805" s="28">
        <v>1.736E-2</v>
      </c>
      <c r="J1805" s="28">
        <v>1.736E-2</v>
      </c>
      <c r="K1805" s="29">
        <v>1</v>
      </c>
      <c r="L1805" s="30">
        <v>4</v>
      </c>
      <c r="M1805" s="29">
        <v>0.91429000000000005</v>
      </c>
      <c r="N1805" s="30">
        <v>51</v>
      </c>
      <c r="O1805" s="30">
        <v>6.71</v>
      </c>
      <c r="P1805" s="30">
        <v>779.67</v>
      </c>
      <c r="Q1805" s="30">
        <v>39.04</v>
      </c>
      <c r="R1805" s="38">
        <v>0.18942000000000001</v>
      </c>
      <c r="S1805" s="32">
        <v>0</v>
      </c>
      <c r="T1805" s="29">
        <v>0.33644000000000002</v>
      </c>
      <c r="U1805" s="29">
        <v>-8.5809999999999997E-2</v>
      </c>
      <c r="V1805" s="29">
        <v>0.60784000000000005</v>
      </c>
      <c r="W1805" s="29">
        <v>7.843E-2</v>
      </c>
      <c r="X1805" s="30">
        <v>68.069999999999993</v>
      </c>
      <c r="Y1805" s="29">
        <v>0.23810999999999999</v>
      </c>
      <c r="Z1805" s="29">
        <v>0.23832</v>
      </c>
      <c r="AA1805" s="29">
        <v>0.746</v>
      </c>
      <c r="AB1805" s="30">
        <v>3</v>
      </c>
      <c r="AC1805" s="29">
        <v>0.94118000000000002</v>
      </c>
      <c r="AD1805" s="30">
        <v>51</v>
      </c>
      <c r="AE1805" s="29">
        <v>0.94118000000000002</v>
      </c>
      <c r="AF1805" s="33">
        <v>2.7759999999999998</v>
      </c>
      <c r="AG1805" s="33">
        <v>3.355</v>
      </c>
      <c r="AH1805" s="33">
        <v>4.0810000000000004</v>
      </c>
      <c r="AI1805" s="33">
        <v>6.0919999999999996</v>
      </c>
      <c r="AJ1805" s="33">
        <v>5.9139999999999997</v>
      </c>
      <c r="AK1805" s="34">
        <v>10.1</v>
      </c>
      <c r="AL1805" s="29">
        <v>0.31373000000000001</v>
      </c>
      <c r="AM1805" s="29">
        <v>7.843E-2</v>
      </c>
      <c r="AN1805" s="50">
        <v>18282</v>
      </c>
      <c r="AO1805" s="30">
        <v>114.4</v>
      </c>
      <c r="AP1805" s="29">
        <v>0.37353999999999998</v>
      </c>
      <c r="AQ1805" s="29">
        <v>0.77983000000000002</v>
      </c>
      <c r="AR1805" s="29">
        <v>0.57799999999999996</v>
      </c>
      <c r="AS1805" s="54">
        <v>8</v>
      </c>
      <c r="AT1805" s="29">
        <v>0.77419000000000004</v>
      </c>
      <c r="AU1805" s="29">
        <v>0.94223999999999997</v>
      </c>
      <c r="AV1805" s="54">
        <v>5</v>
      </c>
      <c r="AW1805" s="29">
        <v>0.87097000000000002</v>
      </c>
    </row>
    <row r="1806" spans="1:49" x14ac:dyDescent="0.2">
      <c r="A1806" s="17" t="str">
        <f t="shared" si="37"/>
        <v>USC</v>
      </c>
      <c r="B1806" s="17" t="str">
        <f>IF(AND(OR(NOT(IsForecastDateRestricted),AND(D1806&gt;=StartDate,D1806&lt;=EndDate)),OR(NOT(IsTargetDateRestricted),AND(F1806&gt;=FirstTargetDate,F1806&lt;=EndTargetDate)),
OR(AND(Is1Week,E1806="1 wk ahead inc death"),AND(Is2Week,E1806="2 wk ahead inc death"),AND(Is3Week,E1806="3 wk ahead inc death"),AND(Is4Week,E1806="4 wk ahead inc death")),
OR(NOT(IsActiveModelsOnly),_xlfn.XLOOKUP(C1806,'Model Analyzer'!B$4:B$100,'Model Analyzer'!C$4:C$100))),EvalData!C1806,"NA")</f>
        <v>USC</v>
      </c>
      <c r="C1806" s="17" t="s">
        <v>33</v>
      </c>
      <c r="D1806" s="36" t="d">
        <v>2020-10-05</v>
      </c>
      <c r="E1806" s="17" t="s">
        <v>36</v>
      </c>
      <c r="F1806" s="36" t="d">
        <v>2020-10-17</v>
      </c>
      <c r="G1806" s="30">
        <v>427</v>
      </c>
      <c r="H1806" s="32">
        <v>4.2000000000000003E-2</v>
      </c>
      <c r="I1806" s="28">
        <v>4.2610000000000002E-2</v>
      </c>
      <c r="J1806" s="28">
        <v>4.2610000000000002E-2</v>
      </c>
      <c r="K1806" s="29">
        <v>1</v>
      </c>
      <c r="L1806" s="30">
        <v>9</v>
      </c>
      <c r="M1806" s="29">
        <v>0.77142999999999995</v>
      </c>
      <c r="N1806" s="30">
        <v>51</v>
      </c>
      <c r="O1806" s="30">
        <v>6.11</v>
      </c>
      <c r="P1806" s="30">
        <v>802.35</v>
      </c>
      <c r="Q1806" s="30">
        <v>43.59</v>
      </c>
      <c r="R1806" s="38">
        <v>0.18862999999999999</v>
      </c>
      <c r="S1806" s="32">
        <v>3.39E-2</v>
      </c>
      <c r="T1806" s="29">
        <v>0.33635999999999999</v>
      </c>
      <c r="U1806" s="29">
        <v>2.5950000000000001E-2</v>
      </c>
      <c r="V1806" s="29">
        <v>0.54901999999999995</v>
      </c>
      <c r="W1806" s="29">
        <v>7.843E-2</v>
      </c>
      <c r="X1806" s="30">
        <v>69.239999999999995</v>
      </c>
      <c r="Y1806" s="29">
        <v>0.27288000000000001</v>
      </c>
      <c r="Z1806" s="29">
        <v>0.25422</v>
      </c>
      <c r="AA1806" s="29">
        <v>0.71199999999999997</v>
      </c>
      <c r="AB1806" s="30">
        <v>5</v>
      </c>
      <c r="AC1806" s="29">
        <v>0.88234999999999997</v>
      </c>
    </row>
    <row r="1807" spans="1:49" x14ac:dyDescent="0.2">
      <c r="A1807" s="17" t="str">
        <f t="shared" si="37"/>
        <v>UT</v>
      </c>
      <c r="B1807" s="17" t="str">
        <f>IF(AND(OR(NOT(IsForecastDateRestricted),AND(D1807&gt;=StartDate,D1807&lt;=EndDate)),OR(NOT(IsTargetDateRestricted),AND(F1807&gt;=FirstTargetDate,F1807&lt;=EndTargetDate)),
OR(AND(Is1Week,E1807="1 wk ahead inc death"),AND(Is2Week,E1807="2 wk ahead inc death"),AND(Is3Week,E1807="3 wk ahead inc death"),AND(Is4Week,E1807="4 wk ahead inc death")),
OR(NOT(IsActiveModelsOnly),_xlfn.XLOOKUP(C1807,'Model Analyzer'!B$4:B$100,'Model Analyzer'!C$4:C$100))),EvalData!C1807,"NA")</f>
        <v>UT</v>
      </c>
      <c r="C1807" s="17" t="s">
        <v>34</v>
      </c>
      <c r="D1807" s="36" t="d">
        <v>2020-10-05</v>
      </c>
      <c r="E1807" s="17" t="s">
        <v>36</v>
      </c>
      <c r="F1807" s="36" t="d">
        <v>2020-10-17</v>
      </c>
      <c r="G1807" s="30">
        <v>706</v>
      </c>
      <c r="H1807" s="32">
        <v>6.8000000000000005E-2</v>
      </c>
      <c r="I1807" s="28">
        <v>7.0449999999999999E-2</v>
      </c>
      <c r="J1807" s="28">
        <v>7.0449999999999999E-2</v>
      </c>
      <c r="K1807" s="29">
        <v>0.9</v>
      </c>
      <c r="L1807" s="30">
        <v>16</v>
      </c>
      <c r="M1807" s="29">
        <v>0.57142999999999999</v>
      </c>
      <c r="N1807" s="30">
        <v>51</v>
      </c>
      <c r="O1807" s="30">
        <v>17.559999999999999</v>
      </c>
      <c r="P1807" s="30">
        <v>2735.6</v>
      </c>
      <c r="Q1807" s="30">
        <v>77.099999999999994</v>
      </c>
      <c r="R1807" s="38">
        <v>0.32006000000000001</v>
      </c>
      <c r="S1807" s="32">
        <v>0.10879999999999999</v>
      </c>
      <c r="T1807" s="29">
        <v>0.58030000000000004</v>
      </c>
      <c r="U1807" s="29">
        <v>7.9769999999999994E-2</v>
      </c>
      <c r="V1807" s="29">
        <v>0.27450999999999998</v>
      </c>
      <c r="W1807" s="29">
        <v>0.15686</v>
      </c>
      <c r="X1807" s="30">
        <v>127.48</v>
      </c>
      <c r="Y1807" s="29">
        <v>0.47019</v>
      </c>
      <c r="Z1807" s="29">
        <v>0.42557</v>
      </c>
      <c r="AA1807" s="29">
        <v>0.112</v>
      </c>
      <c r="AB1807" s="30">
        <v>27</v>
      </c>
      <c r="AC1807" s="29">
        <v>0.23529</v>
      </c>
      <c r="AD1807" s="30">
        <v>51</v>
      </c>
      <c r="AE1807" s="29">
        <v>0.70587999999999995</v>
      </c>
      <c r="AF1807" s="33">
        <v>2.1</v>
      </c>
      <c r="AG1807" s="33">
        <v>2.5489999999999999</v>
      </c>
      <c r="AH1807" s="33">
        <v>3.952</v>
      </c>
      <c r="AI1807" s="33">
        <v>10.397</v>
      </c>
      <c r="AJ1807" s="33">
        <v>6.2530000000000001</v>
      </c>
      <c r="AK1807" s="34">
        <v>31.75</v>
      </c>
      <c r="AL1807" s="29">
        <v>0.21568999999999999</v>
      </c>
      <c r="AM1807" s="29">
        <v>0.15686</v>
      </c>
      <c r="AN1807" s="50">
        <v>48153</v>
      </c>
      <c r="AO1807" s="30">
        <v>318</v>
      </c>
      <c r="AP1807" s="29">
        <v>0.39784000000000003</v>
      </c>
      <c r="AQ1807" s="29">
        <v>0.83057000000000003</v>
      </c>
      <c r="AR1807" s="29">
        <v>0.35099999999999998</v>
      </c>
      <c r="AS1807" s="54">
        <v>19</v>
      </c>
      <c r="AT1807" s="29">
        <v>0.41935</v>
      </c>
      <c r="AU1807" s="29">
        <v>0.71433000000000002</v>
      </c>
      <c r="AV1807" s="54">
        <v>18</v>
      </c>
      <c r="AW1807" s="29">
        <v>0.45161000000000001</v>
      </c>
    </row>
    <row r="1808" spans="1:49" x14ac:dyDescent="0.2">
      <c r="A1808" s="17" t="str">
        <f t="shared" si="37"/>
        <v>YYG</v>
      </c>
      <c r="B1808" s="17" t="str">
        <f>IF(AND(OR(NOT(IsForecastDateRestricted),AND(D1808&gt;=StartDate,D1808&lt;=EndDate)),OR(NOT(IsTargetDateRestricted),AND(F1808&gt;=FirstTargetDate,F1808&lt;=EndTargetDate)),
OR(AND(Is1Week,E1808="1 wk ahead inc death"),AND(Is2Week,E1808="2 wk ahead inc death"),AND(Is3Week,E1808="3 wk ahead inc death"),AND(Is4Week,E1808="4 wk ahead inc death")),
OR(NOT(IsActiveModelsOnly),_xlfn.XLOOKUP(C1808,'Model Analyzer'!B$4:B$100,'Model Analyzer'!C$4:C$100))),EvalData!C1808,"NA")</f>
        <v>YYG</v>
      </c>
      <c r="C1808" s="17" t="s">
        <v>35</v>
      </c>
      <c r="D1808" s="36" t="d">
        <v>2020-10-05</v>
      </c>
      <c r="E1808" s="17" t="s">
        <v>36</v>
      </c>
      <c r="F1808" s="36" t="d">
        <v>2020-10-17</v>
      </c>
      <c r="G1808" s="30">
        <v>61</v>
      </c>
      <c r="H1808" s="32">
        <v>6.0000000000000001E-3</v>
      </c>
      <c r="I1808" s="28">
        <v>6.0899999999999999E-3</v>
      </c>
      <c r="J1808" s="28">
        <v>6.0899999999999999E-3</v>
      </c>
      <c r="K1808" s="29">
        <v>1</v>
      </c>
      <c r="L1808" s="30">
        <v>3</v>
      </c>
      <c r="M1808" s="29">
        <v>0.94286000000000003</v>
      </c>
      <c r="N1808" s="30">
        <v>51</v>
      </c>
      <c r="O1808" s="30">
        <v>5.19</v>
      </c>
      <c r="P1808" s="30">
        <v>659.05</v>
      </c>
      <c r="Q1808" s="30">
        <v>33.18</v>
      </c>
      <c r="R1808" s="38">
        <v>0.16009999999999999</v>
      </c>
      <c r="S1808" s="32">
        <v>2.9850000000000002E-2</v>
      </c>
      <c r="T1808" s="29">
        <v>0.29248000000000002</v>
      </c>
      <c r="U1808" s="29">
        <v>-4.2500000000000003E-3</v>
      </c>
      <c r="V1808" s="29">
        <v>0.64705999999999997</v>
      </c>
      <c r="W1808" s="29">
        <v>3.9219999999999998E-2</v>
      </c>
      <c r="X1808" s="30">
        <v>50.15</v>
      </c>
      <c r="Y1808" s="29">
        <v>0.23044999999999999</v>
      </c>
      <c r="Z1808" s="29">
        <v>0.22056999999999999</v>
      </c>
      <c r="AA1808" s="29">
        <v>0.83599999999999997</v>
      </c>
      <c r="AB1808" s="30">
        <v>1</v>
      </c>
      <c r="AC1808" s="29">
        <v>1</v>
      </c>
      <c r="AD1808" s="30">
        <v>51</v>
      </c>
      <c r="AE1808" s="29">
        <v>0.98038999999999998</v>
      </c>
      <c r="AF1808" s="33">
        <v>3</v>
      </c>
      <c r="AG1808" s="33">
        <v>3.355</v>
      </c>
      <c r="AH1808" s="33">
        <v>5.226</v>
      </c>
      <c r="AI1808" s="33">
        <v>17.71</v>
      </c>
      <c r="AJ1808" s="33">
        <v>14.430999999999999</v>
      </c>
      <c r="AK1808" s="34">
        <v>28.5</v>
      </c>
      <c r="AL1808" s="29">
        <v>0.25490000000000002</v>
      </c>
      <c r="AM1808" s="29">
        <v>0.31373000000000001</v>
      </c>
      <c r="AN1808" s="50">
        <v>16556</v>
      </c>
      <c r="AO1808" s="30">
        <v>103.3</v>
      </c>
      <c r="AP1808" s="29">
        <v>0.29647000000000001</v>
      </c>
      <c r="AQ1808" s="29">
        <v>0.61892999999999998</v>
      </c>
      <c r="AR1808" s="29">
        <v>0.433</v>
      </c>
      <c r="AS1808" s="54">
        <v>13</v>
      </c>
      <c r="AT1808" s="29">
        <v>0.6129</v>
      </c>
      <c r="AU1808" s="29">
        <v>0.85477999999999998</v>
      </c>
      <c r="AV1808" s="54">
        <v>10</v>
      </c>
      <c r="AW1808" s="29">
        <v>0.70967999999999998</v>
      </c>
    </row>
    <row r="1809" spans="1:49" x14ac:dyDescent="0.2">
      <c r="A1809" s="17" t="str">
        <f t="shared" si="37"/>
        <v>Baseline</v>
      </c>
      <c r="B1809" s="17" t="str">
        <f>IF(AND(OR(NOT(IsForecastDateRestricted),AND(D1809&gt;=StartDate,D1809&lt;=EndDate)),OR(NOT(IsTargetDateRestricted),AND(F1809&gt;=FirstTargetDate,F1809&lt;=EndTargetDate)),
OR(AND(Is1Week,E1809="1 wk ahead inc death"),AND(Is2Week,E1809="2 wk ahead inc death"),AND(Is3Week,E1809="3 wk ahead inc death"),AND(Is4Week,E1809="4 wk ahead inc death")),
OR(NOT(IsActiveModelsOnly),_xlfn.XLOOKUP(C1809,'Model Analyzer'!B$4:B$100,'Model Analyzer'!C$4:C$100))),EvalData!C1809,"NA")</f>
        <v>Baseline</v>
      </c>
      <c r="C1809" s="17" t="s">
        <v>12</v>
      </c>
      <c r="D1809" s="36" t="d">
        <v>2020-10-05</v>
      </c>
      <c r="E1809" s="17" t="s">
        <v>37</v>
      </c>
      <c r="F1809" s="36" t="d">
        <v>2020-10-24</v>
      </c>
      <c r="G1809" s="30">
        <v>-312</v>
      </c>
      <c r="H1809" s="32">
        <v>-0.02</v>
      </c>
      <c r="I1809" s="28">
        <v>-1.9779999999999999E-2</v>
      </c>
      <c r="J1809" s="28">
        <v>-2.018E-2</v>
      </c>
      <c r="K1809" s="29">
        <v>1</v>
      </c>
      <c r="L1809" s="30">
        <v>7</v>
      </c>
      <c r="M1809" s="29">
        <v>0.82857000000000003</v>
      </c>
      <c r="N1809" s="30">
        <v>51</v>
      </c>
      <c r="O1809" s="30">
        <v>11.61</v>
      </c>
      <c r="P1809" s="30">
        <v>1688</v>
      </c>
      <c r="Q1809" s="30">
        <v>81.569999999999993</v>
      </c>
      <c r="R1809" s="38">
        <v>0.26458999999999999</v>
      </c>
      <c r="S1809" s="32">
        <v>-0.16550999999999999</v>
      </c>
      <c r="T1809" s="29">
        <v>0.52256000000000002</v>
      </c>
      <c r="U1809" s="29">
        <v>-0.28116000000000002</v>
      </c>
      <c r="V1809" s="29">
        <v>0.45097999999999999</v>
      </c>
      <c r="W1809" s="29">
        <v>0.11765</v>
      </c>
      <c r="X1809" s="30">
        <v>123</v>
      </c>
      <c r="Y1809" s="29">
        <v>0.31723000000000001</v>
      </c>
      <c r="Z1809" s="29">
        <v>0.34745999999999999</v>
      </c>
      <c r="AA1809" s="29">
        <v>0.44600000000000001</v>
      </c>
      <c r="AB1809" s="30">
        <v>13</v>
      </c>
      <c r="AC1809" s="29">
        <v>0.64705999999999997</v>
      </c>
      <c r="AD1809" s="30">
        <v>51</v>
      </c>
      <c r="AE1809" s="29">
        <v>0.86275000000000002</v>
      </c>
      <c r="AF1809" s="33">
        <v>3.887</v>
      </c>
      <c r="AG1809" s="33">
        <v>3.9569999999999999</v>
      </c>
      <c r="AH1809" s="33">
        <v>3.99</v>
      </c>
      <c r="AI1809" s="33">
        <v>3.8740000000000001</v>
      </c>
      <c r="AJ1809" s="33">
        <v>4</v>
      </c>
      <c r="AK1809" s="34">
        <v>4.0129999999999999</v>
      </c>
      <c r="AL1809" s="29">
        <v>0</v>
      </c>
      <c r="AM1809" s="29">
        <v>0</v>
      </c>
      <c r="AN1809" s="50">
        <v>32100</v>
      </c>
      <c r="AO1809" s="30">
        <v>126.8</v>
      </c>
      <c r="AP1809" s="29">
        <v>0.41610000000000003</v>
      </c>
      <c r="AQ1809" s="29">
        <v>0.86868999999999996</v>
      </c>
      <c r="AR1809" s="29">
        <v>0.90800000000000003</v>
      </c>
      <c r="AS1809" s="54">
        <v>2</v>
      </c>
      <c r="AT1809" s="29">
        <v>0.96774000000000004</v>
      </c>
      <c r="AU1809" s="29">
        <v>0.89090999999999998</v>
      </c>
      <c r="AV1809" s="54">
        <v>5</v>
      </c>
      <c r="AW1809" s="29">
        <v>0.87097000000000002</v>
      </c>
    </row>
    <row r="1810" spans="1:49" x14ac:dyDescent="0.2">
      <c r="A1810" s="17" t="str">
        <f t="shared" si="37"/>
        <v>CMU</v>
      </c>
      <c r="B1810" s="17" t="str">
        <f>IF(AND(OR(NOT(IsForecastDateRestricted),AND(D1810&gt;=StartDate,D1810&lt;=EndDate)),OR(NOT(IsTargetDateRestricted),AND(F1810&gt;=FirstTargetDate,F1810&lt;=EndTargetDate)),
OR(AND(Is1Week,E1810="1 wk ahead inc death"),AND(Is2Week,E1810="2 wk ahead inc death"),AND(Is3Week,E1810="3 wk ahead inc death"),AND(Is4Week,E1810="4 wk ahead inc death")),
OR(NOT(IsActiveModelsOnly),_xlfn.XLOOKUP(C1810,'Model Analyzer'!B$4:B$100,'Model Analyzer'!C$4:C$100))),EvalData!C1810,"NA")</f>
        <v>CMU</v>
      </c>
      <c r="C1810" s="17" t="s">
        <v>43</v>
      </c>
      <c r="D1810" s="36" t="d">
        <v>2020-10-05</v>
      </c>
      <c r="E1810" s="17" t="s">
        <v>37</v>
      </c>
      <c r="F1810" s="36" t="d">
        <v>2020-10-24</v>
      </c>
      <c r="G1810" s="30"/>
      <c r="H1810" s="32"/>
      <c r="N1810" s="30">
        <v>49</v>
      </c>
      <c r="O1810" s="30">
        <v>7.5</v>
      </c>
      <c r="P1810" s="30">
        <v>1035.93</v>
      </c>
      <c r="Q1810" s="30">
        <v>65.53</v>
      </c>
      <c r="R1810" s="38">
        <v>0.23487</v>
      </c>
      <c r="S1810" s="32">
        <v>-0.20854</v>
      </c>
      <c r="T1810" s="29">
        <v>0.40024999999999999</v>
      </c>
      <c r="U1810" s="29">
        <v>-0.26212999999999997</v>
      </c>
      <c r="V1810" s="29">
        <v>0.42857000000000001</v>
      </c>
      <c r="W1810" s="29">
        <v>6.1219999999999997E-2</v>
      </c>
      <c r="X1810" s="30">
        <v>95.73</v>
      </c>
      <c r="Y1810" s="29">
        <v>0.26418999999999998</v>
      </c>
      <c r="Z1810" s="29">
        <v>0.29402</v>
      </c>
      <c r="AA1810" s="29">
        <v>0.54</v>
      </c>
      <c r="AB1810" s="30">
        <v>11</v>
      </c>
      <c r="AC1810" s="29">
        <v>0.70587999999999995</v>
      </c>
      <c r="AD1810" s="30">
        <v>49</v>
      </c>
      <c r="AE1810" s="29">
        <v>0.71428999999999998</v>
      </c>
      <c r="AF1810" s="33">
        <v>1.56</v>
      </c>
      <c r="AG1810" s="33">
        <v>1.972</v>
      </c>
      <c r="AH1810" s="33">
        <v>2.6269999999999998</v>
      </c>
      <c r="AI1810" s="33">
        <v>63.59</v>
      </c>
      <c r="AJ1810" s="33">
        <v>3.875</v>
      </c>
      <c r="AK1810" s="34">
        <v>23.45</v>
      </c>
      <c r="AL1810" s="29">
        <v>8.1629999999999994E-2</v>
      </c>
      <c r="AM1810" s="29">
        <v>0.12245</v>
      </c>
      <c r="AN1810" s="50">
        <v>36625</v>
      </c>
      <c r="AO1810" s="30">
        <v>153.4</v>
      </c>
      <c r="AP1810" s="29">
        <v>0.51117999999999997</v>
      </c>
      <c r="AQ1810" s="29">
        <v>1</v>
      </c>
      <c r="AR1810" s="29">
        <v>0.51600000000000001</v>
      </c>
      <c r="AS1810" s="54">
        <v>8</v>
      </c>
      <c r="AT1810" s="29">
        <v>0.77419000000000004</v>
      </c>
      <c r="AU1810" s="29">
        <v>0.72238999999999998</v>
      </c>
      <c r="AV1810" s="54">
        <v>17</v>
      </c>
      <c r="AW1810" s="29">
        <v>0.48387000000000002</v>
      </c>
    </row>
    <row r="1811" spans="1:49" x14ac:dyDescent="0.2">
      <c r="A1811" s="17" t="str">
        <f t="shared" si="37"/>
        <v>Columbia</v>
      </c>
      <c r="B1811" s="17" t="str">
        <f>IF(AND(OR(NOT(IsForecastDateRestricted),AND(D1811&gt;=StartDate,D1811&lt;=EndDate)),OR(NOT(IsTargetDateRestricted),AND(F1811&gt;=FirstTargetDate,F1811&lt;=EndTargetDate)),
OR(AND(Is1Week,E1811="1 wk ahead inc death"),AND(Is2Week,E1811="2 wk ahead inc death"),AND(Is3Week,E1811="3 wk ahead inc death"),AND(Is4Week,E1811="4 wk ahead inc death")),
OR(NOT(IsActiveModelsOnly),_xlfn.XLOOKUP(C1811,'Model Analyzer'!B$4:B$100,'Model Analyzer'!C$4:C$100))),EvalData!C1811,"NA")</f>
        <v>Columbia</v>
      </c>
      <c r="C1811" s="17" t="s">
        <v>13</v>
      </c>
      <c r="D1811" s="36" t="d">
        <v>2020-10-05</v>
      </c>
      <c r="E1811" s="17" t="s">
        <v>37</v>
      </c>
      <c r="F1811" s="36" t="d">
        <v>2020-10-24</v>
      </c>
      <c r="G1811" s="30">
        <v>-1190</v>
      </c>
      <c r="H1811" s="32">
        <v>-7.8E-2</v>
      </c>
      <c r="I1811" s="28">
        <v>-7.5450000000000003E-2</v>
      </c>
      <c r="J1811" s="28">
        <v>-8.1600000000000006E-2</v>
      </c>
      <c r="K1811" s="29">
        <v>0.9</v>
      </c>
      <c r="L1811" s="30">
        <v>17</v>
      </c>
      <c r="M1811" s="29">
        <v>0.54286000000000001</v>
      </c>
      <c r="N1811" s="30">
        <v>51</v>
      </c>
      <c r="O1811" s="30">
        <v>22.28</v>
      </c>
      <c r="P1811" s="30">
        <v>1871.4</v>
      </c>
      <c r="Q1811" s="30">
        <v>89.12</v>
      </c>
      <c r="R1811" s="38">
        <v>0.26108999999999999</v>
      </c>
      <c r="S1811" s="32">
        <v>-0.15976000000000001</v>
      </c>
      <c r="T1811" s="29">
        <v>0.74031000000000002</v>
      </c>
      <c r="U1811" s="29">
        <v>-0.51407999999999998</v>
      </c>
      <c r="V1811" s="29">
        <v>0.37254999999999999</v>
      </c>
      <c r="W1811" s="29">
        <v>0.17646999999999999</v>
      </c>
      <c r="X1811" s="30">
        <v>154.24</v>
      </c>
      <c r="Y1811" s="29">
        <v>0.34400999999999998</v>
      </c>
      <c r="Z1811" s="29">
        <v>0.41278999999999999</v>
      </c>
      <c r="AA1811" s="29">
        <v>0.28499999999999998</v>
      </c>
      <c r="AB1811" s="30">
        <v>20</v>
      </c>
      <c r="AC1811" s="29">
        <v>0.44118000000000002</v>
      </c>
      <c r="AD1811" s="30">
        <v>51</v>
      </c>
      <c r="AE1811" s="29">
        <v>0.94118000000000002</v>
      </c>
      <c r="AF1811" s="33">
        <v>3.3149999999999999</v>
      </c>
      <c r="AG1811" s="33">
        <v>4.0839999999999996</v>
      </c>
      <c r="AH1811" s="33">
        <v>7.5369999999999999</v>
      </c>
      <c r="AI1811" s="33">
        <v>44.636000000000003</v>
      </c>
      <c r="AJ1811" s="33">
        <v>16.875</v>
      </c>
      <c r="AK1811" s="34">
        <v>180</v>
      </c>
      <c r="AL1811" s="29">
        <v>0.25490000000000002</v>
      </c>
      <c r="AM1811" s="29">
        <v>0.33333000000000002</v>
      </c>
      <c r="AN1811" s="50">
        <v>22899</v>
      </c>
      <c r="AO1811" s="30">
        <v>143.4</v>
      </c>
      <c r="AP1811" s="29">
        <v>0.25552999999999998</v>
      </c>
      <c r="AQ1811" s="29">
        <v>0.53347</v>
      </c>
      <c r="AR1811" s="29">
        <v>0.372</v>
      </c>
      <c r="AS1811" s="54">
        <v>14</v>
      </c>
      <c r="AT1811" s="29">
        <v>0.58065</v>
      </c>
      <c r="AU1811" s="29">
        <v>0.77305999999999997</v>
      </c>
      <c r="AV1811" s="54">
        <v>10</v>
      </c>
      <c r="AW1811" s="29">
        <v>0.70967999999999998</v>
      </c>
    </row>
    <row r="1812" spans="1:49" x14ac:dyDescent="0.2">
      <c r="A1812" s="17" t="str">
        <f t="shared" si="37"/>
        <v>Columbia-UNC</v>
      </c>
      <c r="B1812" s="17" t="str">
        <f>IF(AND(OR(NOT(IsForecastDateRestricted),AND(D1812&gt;=StartDate,D1812&lt;=EndDate)),OR(NOT(IsTargetDateRestricted),AND(F1812&gt;=FirstTargetDate,F1812&lt;=EndTargetDate)),
OR(AND(Is1Week,E1812="1 wk ahead inc death"),AND(Is2Week,E1812="2 wk ahead inc death"),AND(Is3Week,E1812="3 wk ahead inc death"),AND(Is4Week,E1812="4 wk ahead inc death")),
OR(NOT(IsActiveModelsOnly),_xlfn.XLOOKUP(C1812,'Model Analyzer'!B$4:B$100,'Model Analyzer'!C$4:C$100))),EvalData!C1812,"NA")</f>
        <v>Columbia-UNC</v>
      </c>
      <c r="C1812" s="17" t="s">
        <v>14</v>
      </c>
      <c r="D1812" s="36" t="d">
        <v>2020-10-05</v>
      </c>
      <c r="E1812" s="17" t="s">
        <v>37</v>
      </c>
      <c r="F1812" s="36" t="d">
        <v>2020-10-24</v>
      </c>
      <c r="G1812" s="30">
        <v>2866</v>
      </c>
      <c r="H1812" s="32">
        <v>0.16700000000000001</v>
      </c>
      <c r="I1812" s="28">
        <v>0.1817</v>
      </c>
      <c r="J1812" s="28">
        <v>0.1817</v>
      </c>
      <c r="K1812" s="29">
        <v>0.75</v>
      </c>
      <c r="L1812" s="30">
        <v>26</v>
      </c>
      <c r="M1812" s="29">
        <v>0.28571000000000002</v>
      </c>
      <c r="O1812" s="30"/>
      <c r="P1812" s="30"/>
      <c r="Q1812" s="30"/>
      <c r="R1812" s="38"/>
    </row>
    <row r="1813" spans="1:49" x14ac:dyDescent="0.2">
      <c r="A1813" s="17" t="str">
        <f t="shared" si="37"/>
        <v>Covid19Sim</v>
      </c>
      <c r="B1813" s="17" t="str">
        <f>IF(AND(OR(NOT(IsForecastDateRestricted),AND(D1813&gt;=StartDate,D1813&lt;=EndDate)),OR(NOT(IsTargetDateRestricted),AND(F1813&gt;=FirstTargetDate,F1813&lt;=EndTargetDate)),
OR(AND(Is1Week,E1813="1 wk ahead inc death"),AND(Is2Week,E1813="2 wk ahead inc death"),AND(Is3Week,E1813="3 wk ahead inc death"),AND(Is4Week,E1813="4 wk ahead inc death")),
OR(NOT(IsActiveModelsOnly),_xlfn.XLOOKUP(C1813,'Model Analyzer'!B$4:B$100,'Model Analyzer'!C$4:C$100))),EvalData!C1813,"NA")</f>
        <v>Covid19Sim</v>
      </c>
      <c r="C1813" s="17" t="s">
        <v>39</v>
      </c>
      <c r="D1813" s="36" t="d">
        <v>2020-10-05</v>
      </c>
      <c r="E1813" s="17" t="s">
        <v>37</v>
      </c>
      <c r="F1813" s="36" t="d">
        <v>2020-10-24</v>
      </c>
      <c r="G1813" s="30">
        <v>1210</v>
      </c>
      <c r="H1813" s="32">
        <v>7.3999999999999996E-2</v>
      </c>
      <c r="I1813" s="28">
        <v>7.671E-2</v>
      </c>
      <c r="J1813" s="28">
        <v>7.671E-2</v>
      </c>
      <c r="K1813" s="29">
        <v>0.9</v>
      </c>
      <c r="L1813" s="30">
        <v>15</v>
      </c>
      <c r="M1813" s="29">
        <v>0.6</v>
      </c>
      <c r="N1813" s="30">
        <v>51</v>
      </c>
      <c r="O1813" s="30">
        <v>10.65</v>
      </c>
      <c r="P1813" s="30">
        <v>1954.59</v>
      </c>
      <c r="Q1813" s="30">
        <v>82.67</v>
      </c>
      <c r="R1813" s="38">
        <v>0.20899999999999999</v>
      </c>
      <c r="S1813" s="32">
        <v>-3.7990000000000003E-2</v>
      </c>
      <c r="T1813" s="29">
        <v>0.48299999999999998</v>
      </c>
      <c r="U1813" s="29">
        <v>-9.3390000000000001E-2</v>
      </c>
      <c r="V1813" s="29">
        <v>0.47059000000000001</v>
      </c>
      <c r="W1813" s="29">
        <v>9.8040000000000002E-2</v>
      </c>
      <c r="X1813" s="30">
        <v>145.99</v>
      </c>
      <c r="Y1813" s="29">
        <v>0.32821</v>
      </c>
      <c r="Z1813" s="29">
        <v>0.31186000000000003</v>
      </c>
      <c r="AA1813" s="29">
        <v>0.59099999999999997</v>
      </c>
      <c r="AB1813" s="30">
        <v>8</v>
      </c>
      <c r="AC1813" s="29">
        <v>0.79412000000000005</v>
      </c>
      <c r="AD1813" s="30">
        <v>51</v>
      </c>
      <c r="AE1813" s="29">
        <v>0.35293999999999998</v>
      </c>
      <c r="AF1813" s="33">
        <v>1.046</v>
      </c>
      <c r="AG1813" s="33">
        <v>1.101</v>
      </c>
      <c r="AH1813" s="33">
        <v>1.198</v>
      </c>
      <c r="AI1813" s="33">
        <v>1.8109999999999999</v>
      </c>
      <c r="AJ1813" s="33">
        <v>1.54</v>
      </c>
      <c r="AK1813" s="34">
        <v>3.222</v>
      </c>
      <c r="AL1813" s="29">
        <v>7.843E-2</v>
      </c>
      <c r="AM1813" s="29">
        <v>0</v>
      </c>
      <c r="AN1813" s="50">
        <v>127768</v>
      </c>
      <c r="AO1813" s="30">
        <v>433.5</v>
      </c>
      <c r="AP1813" s="29">
        <v>0.81386000000000003</v>
      </c>
      <c r="AQ1813" s="29">
        <v>1</v>
      </c>
      <c r="AR1813" s="29">
        <v>0.28899999999999998</v>
      </c>
      <c r="AS1813" s="54">
        <v>20</v>
      </c>
      <c r="AT1813" s="29">
        <v>0.3871</v>
      </c>
      <c r="AU1813" s="29">
        <v>0.37152000000000002</v>
      </c>
      <c r="AV1813" s="54">
        <v>24</v>
      </c>
      <c r="AW1813" s="29">
        <v>0.25806000000000001</v>
      </c>
    </row>
    <row r="1814" spans="1:49" x14ac:dyDescent="0.2">
      <c r="A1814" s="17" t="str">
        <f t="shared" si="37"/>
        <v>CovidComplete</v>
      </c>
      <c r="B1814" s="17" t="str">
        <f>IF(AND(OR(NOT(IsForecastDateRestricted),AND(D1814&gt;=StartDate,D1814&lt;=EndDate)),OR(NOT(IsTargetDateRestricted),AND(F1814&gt;=FirstTargetDate,F1814&lt;=EndTargetDate)),
OR(AND(Is1Week,E1814="1 wk ahead inc death"),AND(Is2Week,E1814="2 wk ahead inc death"),AND(Is3Week,E1814="3 wk ahead inc death"),AND(Is4Week,E1814="4 wk ahead inc death")),
OR(NOT(IsActiveModelsOnly),_xlfn.XLOOKUP(C1814,'Model Analyzer'!B$4:B$100,'Model Analyzer'!C$4:C$100))),EvalData!C1814,"NA")</f>
        <v>CovidComplete</v>
      </c>
      <c r="C1814" s="17" t="s">
        <v>51</v>
      </c>
      <c r="D1814" s="36" t="d">
        <v>2020-10-05</v>
      </c>
      <c r="E1814" s="17" t="s">
        <v>37</v>
      </c>
      <c r="F1814" s="36" t="d">
        <v>2020-10-24</v>
      </c>
      <c r="G1814" s="30">
        <v>1042</v>
      </c>
      <c r="H1814" s="32">
        <v>6.4000000000000001E-2</v>
      </c>
      <c r="I1814" s="28">
        <v>6.6059999999999994E-2</v>
      </c>
      <c r="J1814" s="28">
        <v>6.6059999999999994E-2</v>
      </c>
      <c r="K1814" s="29">
        <v>0.9</v>
      </c>
      <c r="L1814" s="30">
        <v>14</v>
      </c>
      <c r="M1814" s="29">
        <v>0.62856999999999996</v>
      </c>
      <c r="N1814" s="30">
        <v>51</v>
      </c>
      <c r="O1814" s="30">
        <v>10.45</v>
      </c>
      <c r="P1814" s="30">
        <v>1395.86</v>
      </c>
      <c r="Q1814" s="30">
        <v>71.59</v>
      </c>
      <c r="R1814" s="38">
        <v>0.22850999999999999</v>
      </c>
      <c r="S1814" s="32">
        <v>-0.14232</v>
      </c>
      <c r="T1814" s="29">
        <v>0.48241000000000001</v>
      </c>
      <c r="U1814" s="29">
        <v>-0.13366</v>
      </c>
      <c r="V1814" s="29">
        <v>0.43136999999999998</v>
      </c>
      <c r="W1814" s="29">
        <v>0.11765</v>
      </c>
      <c r="X1814" s="30">
        <v>113.3</v>
      </c>
      <c r="Y1814" s="29">
        <v>0.36631000000000002</v>
      </c>
      <c r="Z1814" s="29">
        <v>0.34378999999999998</v>
      </c>
      <c r="AA1814" s="29">
        <v>0.53900000000000003</v>
      </c>
      <c r="AB1814" s="30">
        <v>12</v>
      </c>
      <c r="AC1814" s="29">
        <v>0.67647000000000002</v>
      </c>
      <c r="AD1814" s="30">
        <v>51</v>
      </c>
      <c r="AE1814" s="29">
        <v>0.90195999999999998</v>
      </c>
      <c r="AF1814" s="33">
        <v>3.4649999999999999</v>
      </c>
      <c r="AG1814" s="33">
        <v>3.9660000000000002</v>
      </c>
      <c r="AH1814" s="33">
        <v>4</v>
      </c>
      <c r="AI1814" s="33">
        <v>3.9020000000000001</v>
      </c>
      <c r="AJ1814" s="33">
        <v>4.0049999999999999</v>
      </c>
      <c r="AK1814" s="34">
        <v>4.0359999999999996</v>
      </c>
      <c r="AL1814" s="29">
        <v>0</v>
      </c>
      <c r="AM1814" s="29">
        <v>0</v>
      </c>
      <c r="AN1814" s="50">
        <v>22177</v>
      </c>
      <c r="AO1814" s="30">
        <v>86.1</v>
      </c>
      <c r="AP1814" s="29">
        <v>0.40937000000000001</v>
      </c>
      <c r="AQ1814" s="29">
        <v>0.85463999999999996</v>
      </c>
      <c r="AR1814" s="29">
        <v>0.94899999999999995</v>
      </c>
      <c r="AS1814" s="54">
        <v>1</v>
      </c>
      <c r="AT1814" s="29">
        <v>1</v>
      </c>
      <c r="AU1814" s="29">
        <v>0.92830000000000001</v>
      </c>
      <c r="AV1814" s="54">
        <v>2</v>
      </c>
      <c r="AW1814" s="29">
        <v>0.96774000000000004</v>
      </c>
    </row>
    <row r="1815" spans="1:49" x14ac:dyDescent="0.2">
      <c r="A1815" s="17" t="str">
        <f t="shared" si="37"/>
        <v>DDS</v>
      </c>
      <c r="B1815" s="17" t="str">
        <f>IF(AND(OR(NOT(IsForecastDateRestricted),AND(D1815&gt;=StartDate,D1815&lt;=EndDate)),OR(NOT(IsTargetDateRestricted),AND(F1815&gt;=FirstTargetDate,F1815&lt;=EndTargetDate)),
OR(AND(Is1Week,E1815="1 wk ahead inc death"),AND(Is2Week,E1815="2 wk ahead inc death"),AND(Is3Week,E1815="3 wk ahead inc death"),AND(Is4Week,E1815="4 wk ahead inc death")),
OR(NOT(IsActiveModelsOnly),_xlfn.XLOOKUP(C1815,'Model Analyzer'!B$4:B$100,'Model Analyzer'!C$4:C$100))),EvalData!C1815,"NA")</f>
        <v>DDS</v>
      </c>
      <c r="C1815" s="17" t="s">
        <v>44</v>
      </c>
      <c r="D1815" s="36" t="d">
        <v>2020-10-05</v>
      </c>
      <c r="E1815" s="17" t="s">
        <v>37</v>
      </c>
      <c r="F1815" s="36" t="d">
        <v>2020-10-24</v>
      </c>
      <c r="G1815" s="30">
        <v>-4245</v>
      </c>
      <c r="H1815" s="32">
        <v>-0.314</v>
      </c>
      <c r="I1815" s="28">
        <v>-0.26912999999999998</v>
      </c>
      <c r="J1815" s="28">
        <v>-0.36823</v>
      </c>
      <c r="K1815" s="29">
        <v>0</v>
      </c>
      <c r="L1815" s="30">
        <v>33</v>
      </c>
      <c r="M1815" s="29">
        <v>8.5709999999999995E-2</v>
      </c>
      <c r="N1815" s="30">
        <v>51</v>
      </c>
      <c r="O1815" s="30">
        <v>14.34</v>
      </c>
      <c r="P1815" s="30">
        <v>2115.1799999999998</v>
      </c>
      <c r="Q1815" s="30">
        <v>96.88</v>
      </c>
      <c r="R1815" s="38">
        <v>0.29513</v>
      </c>
      <c r="S1815" s="32">
        <v>-0.25608999999999998</v>
      </c>
      <c r="T1815" s="29">
        <v>0.60914000000000001</v>
      </c>
      <c r="U1815" s="29">
        <v>-0.3196</v>
      </c>
      <c r="V1815" s="29">
        <v>0.29411999999999999</v>
      </c>
      <c r="W1815" s="29">
        <v>0.19608</v>
      </c>
      <c r="X1815" s="30">
        <v>172.58</v>
      </c>
      <c r="Y1815" s="29">
        <v>0.40560000000000002</v>
      </c>
      <c r="Z1815" s="29">
        <v>0.41360000000000002</v>
      </c>
      <c r="AA1815" s="29">
        <v>0.22800000000000001</v>
      </c>
      <c r="AB1815" s="30">
        <v>23</v>
      </c>
      <c r="AC1815" s="29">
        <v>0.35293999999999998</v>
      </c>
      <c r="AD1815" s="30">
        <v>51</v>
      </c>
      <c r="AE1815" s="29">
        <v>0.82352999999999998</v>
      </c>
      <c r="AF1815" s="33">
        <v>2.95</v>
      </c>
      <c r="AG1815" s="33">
        <v>3.2429999999999999</v>
      </c>
      <c r="AH1815" s="33">
        <v>3.9529999999999998</v>
      </c>
      <c r="AI1815" s="33">
        <v>7.1669999999999998</v>
      </c>
      <c r="AJ1815" s="33">
        <v>5.0419999999999998</v>
      </c>
      <c r="AK1815" s="34">
        <v>9.2219999999999995</v>
      </c>
      <c r="AL1815" s="29">
        <v>0.21568999999999999</v>
      </c>
      <c r="AM1815" s="29">
        <v>9.8040000000000002E-2</v>
      </c>
      <c r="AN1815" s="50">
        <v>42483</v>
      </c>
      <c r="AO1815" s="30">
        <v>141</v>
      </c>
      <c r="AP1815" s="29">
        <v>0.37934000000000001</v>
      </c>
      <c r="AQ1815" s="29">
        <v>0.79193999999999998</v>
      </c>
      <c r="AR1815" s="29">
        <v>0.53700000000000003</v>
      </c>
      <c r="AS1815" s="54">
        <v>7</v>
      </c>
      <c r="AT1815" s="29">
        <v>0.80645</v>
      </c>
      <c r="AU1815" s="29">
        <v>0.82357999999999998</v>
      </c>
      <c r="AV1815" s="54">
        <v>8</v>
      </c>
      <c r="AW1815" s="29">
        <v>0.77419000000000004</v>
      </c>
    </row>
    <row r="1816" spans="1:49" x14ac:dyDescent="0.2">
      <c r="A1816" s="17" t="str">
        <f t="shared" si="37"/>
        <v>Ensemble</v>
      </c>
      <c r="B1816" s="17" t="str">
        <f>IF(AND(OR(NOT(IsForecastDateRestricted),AND(D1816&gt;=StartDate,D1816&lt;=EndDate)),OR(NOT(IsTargetDateRestricted),AND(F1816&gt;=FirstTargetDate,F1816&lt;=EndTargetDate)),
OR(AND(Is1Week,E1816="1 wk ahead inc death"),AND(Is2Week,E1816="2 wk ahead inc death"),AND(Is3Week,E1816="3 wk ahead inc death"),AND(Is4Week,E1816="4 wk ahead inc death")),
OR(NOT(IsActiveModelsOnly),_xlfn.XLOOKUP(C1816,'Model Analyzer'!B$4:B$100,'Model Analyzer'!C$4:C$100))),EvalData!C1816,"NA")</f>
        <v>Ensemble</v>
      </c>
      <c r="C1816" s="17" t="s">
        <v>15</v>
      </c>
      <c r="D1816" s="36" t="d">
        <v>2020-10-05</v>
      </c>
      <c r="E1816" s="17" t="s">
        <v>37</v>
      </c>
      <c r="F1816" s="36" t="d">
        <v>2020-10-24</v>
      </c>
      <c r="G1816" s="30">
        <v>-1363</v>
      </c>
      <c r="H1816" s="32">
        <v>-0.09</v>
      </c>
      <c r="I1816" s="28">
        <v>-8.6410000000000001E-2</v>
      </c>
      <c r="J1816" s="28">
        <v>-9.4589999999999994E-2</v>
      </c>
      <c r="K1816" s="29">
        <v>0.9</v>
      </c>
      <c r="L1816" s="30">
        <v>20</v>
      </c>
      <c r="M1816" s="29">
        <v>0.45713999999999999</v>
      </c>
      <c r="N1816" s="30">
        <v>51</v>
      </c>
      <c r="O1816" s="30">
        <v>7.28</v>
      </c>
      <c r="P1816" s="30">
        <v>1136.82</v>
      </c>
      <c r="Q1816" s="30">
        <v>63.43</v>
      </c>
      <c r="R1816" s="38">
        <v>0.21890999999999999</v>
      </c>
      <c r="S1816" s="32">
        <v>-0.20294000000000001</v>
      </c>
      <c r="T1816" s="29">
        <v>0.38233</v>
      </c>
      <c r="U1816" s="29">
        <v>-0.25863000000000003</v>
      </c>
      <c r="V1816" s="29">
        <v>0.41176000000000001</v>
      </c>
      <c r="W1816" s="29">
        <v>3.9219999999999998E-2</v>
      </c>
      <c r="X1816" s="30">
        <v>99.15</v>
      </c>
      <c r="Y1816" s="29">
        <v>0.25509999999999999</v>
      </c>
      <c r="Z1816" s="29">
        <v>0.28705999999999998</v>
      </c>
      <c r="AA1816" s="29">
        <v>0.61299999999999999</v>
      </c>
      <c r="AB1816" s="30">
        <v>6</v>
      </c>
      <c r="AC1816" s="29">
        <v>0.85294000000000003</v>
      </c>
      <c r="AD1816" s="30">
        <v>51</v>
      </c>
      <c r="AE1816" s="29">
        <v>0.92157</v>
      </c>
      <c r="AF1816" s="33">
        <v>2.6539999999999999</v>
      </c>
      <c r="AG1816" s="33">
        <v>3.0960000000000001</v>
      </c>
      <c r="AH1816" s="33">
        <v>3.923</v>
      </c>
      <c r="AI1816" s="33">
        <v>9.5020000000000007</v>
      </c>
      <c r="AJ1816" s="33">
        <v>5.9749999999999996</v>
      </c>
      <c r="AK1816" s="34">
        <v>15.667</v>
      </c>
      <c r="AL1816" s="29">
        <v>0.17646999999999999</v>
      </c>
      <c r="AM1816" s="29">
        <v>0.17646999999999999</v>
      </c>
      <c r="AN1816" s="50">
        <v>24854</v>
      </c>
      <c r="AO1816" s="30">
        <v>98.3</v>
      </c>
      <c r="AP1816" s="29">
        <v>0.37048999999999999</v>
      </c>
      <c r="AQ1816" s="29">
        <v>0.77346000000000004</v>
      </c>
      <c r="AR1816" s="29">
        <v>0.59899999999999998</v>
      </c>
      <c r="AS1816" s="54">
        <v>6</v>
      </c>
      <c r="AT1816" s="29">
        <v>0.83870999999999996</v>
      </c>
      <c r="AU1816" s="29">
        <v>0.91874999999999996</v>
      </c>
      <c r="AV1816" s="54">
        <v>3</v>
      </c>
      <c r="AW1816" s="29">
        <v>0.93547999999999998</v>
      </c>
    </row>
    <row r="1817" spans="1:49" x14ac:dyDescent="0.2">
      <c r="A1817" s="17" t="str">
        <f t="shared" si="37"/>
        <v>ESG</v>
      </c>
      <c r="B1817" s="17" t="str">
        <f>IF(AND(OR(NOT(IsForecastDateRestricted),AND(D1817&gt;=StartDate,D1817&lt;=EndDate)),OR(NOT(IsTargetDateRestricted),AND(F1817&gt;=FirstTargetDate,F1817&lt;=EndTargetDate)),
OR(AND(Is1Week,E1817="1 wk ahead inc death"),AND(Is2Week,E1817="2 wk ahead inc death"),AND(Is3Week,E1817="3 wk ahead inc death"),AND(Is4Week,E1817="4 wk ahead inc death")),
OR(NOT(IsActiveModelsOnly),_xlfn.XLOOKUP(C1817,'Model Analyzer'!B$4:B$100,'Model Analyzer'!C$4:C$100))),EvalData!C1817,"NA")</f>
        <v>ESG</v>
      </c>
      <c r="C1817" s="17" t="s">
        <v>40</v>
      </c>
      <c r="D1817" s="36" t="d">
        <v>2020-10-05</v>
      </c>
      <c r="E1817" s="17" t="s">
        <v>37</v>
      </c>
      <c r="F1817" s="36" t="d">
        <v>2020-10-24</v>
      </c>
      <c r="G1817" s="30">
        <v>-5793</v>
      </c>
      <c r="H1817" s="32">
        <v>-0.45800000000000002</v>
      </c>
      <c r="I1817" s="28">
        <v>-0.36726999999999999</v>
      </c>
      <c r="J1817" s="28">
        <v>-0.58045999999999998</v>
      </c>
      <c r="K1817" s="29">
        <v>0</v>
      </c>
      <c r="L1817" s="30">
        <v>36</v>
      </c>
      <c r="M1817" s="29">
        <v>0</v>
      </c>
      <c r="N1817" s="30">
        <v>51</v>
      </c>
      <c r="O1817" s="30">
        <v>94.41</v>
      </c>
      <c r="P1817" s="30">
        <v>3375.89</v>
      </c>
      <c r="Q1817" s="30">
        <v>124.06</v>
      </c>
      <c r="R1817" s="38">
        <v>0.62888999999999995</v>
      </c>
      <c r="S1817" s="32">
        <v>-0.80262999999999995</v>
      </c>
      <c r="T1817" s="29">
        <v>2.4573299999999998</v>
      </c>
      <c r="U1817" s="29">
        <v>-2.4338000000000002</v>
      </c>
      <c r="V1817" s="29">
        <v>0.19608</v>
      </c>
      <c r="W1817" s="29">
        <v>0.52941000000000005</v>
      </c>
      <c r="X1817" s="30">
        <v>169.88</v>
      </c>
      <c r="Y1817" s="29">
        <v>0.50968000000000002</v>
      </c>
      <c r="Z1817" s="29">
        <v>0.78246000000000004</v>
      </c>
      <c r="AA1817" s="29">
        <v>1.7999999999999999E-2</v>
      </c>
      <c r="AB1817" s="30">
        <v>34</v>
      </c>
      <c r="AC1817" s="29">
        <v>2.9409999999999999E-2</v>
      </c>
      <c r="AD1817" s="30">
        <v>51</v>
      </c>
      <c r="AE1817" s="29">
        <v>9.8040000000000002E-2</v>
      </c>
      <c r="AF1817" s="33">
        <v>1.052</v>
      </c>
      <c r="AG1817" s="33">
        <v>1.087</v>
      </c>
      <c r="AH1817" s="33">
        <v>1.163</v>
      </c>
      <c r="AI1817" s="33">
        <v>1.53</v>
      </c>
      <c r="AJ1817" s="33">
        <v>1.468</v>
      </c>
      <c r="AK1817" s="34">
        <v>2.5</v>
      </c>
      <c r="AL1817" s="29">
        <v>0</v>
      </c>
      <c r="AM1817" s="29">
        <v>0</v>
      </c>
      <c r="AN1817" s="50">
        <v>230499</v>
      </c>
      <c r="AO1817" s="30">
        <v>947.2</v>
      </c>
      <c r="AP1817" s="29">
        <v>0.85082000000000002</v>
      </c>
      <c r="AQ1817" s="29">
        <v>1</v>
      </c>
      <c r="AR1817" s="29">
        <v>0.10299999999999999</v>
      </c>
      <c r="AS1817" s="54">
        <v>27</v>
      </c>
      <c r="AT1817" s="29">
        <v>0.16128999999999999</v>
      </c>
      <c r="AU1817" s="29">
        <v>0.1032</v>
      </c>
      <c r="AV1817" s="54">
        <v>31</v>
      </c>
      <c r="AW1817" s="29">
        <v>3.2259999999999997E-2</v>
      </c>
    </row>
    <row r="1818" spans="1:49" x14ac:dyDescent="0.2">
      <c r="A1818" s="17" t="str">
        <f t="shared" si="37"/>
        <v>Google-HSPH</v>
      </c>
      <c r="B1818" s="17" t="str">
        <f>IF(AND(OR(NOT(IsForecastDateRestricted),AND(D1818&gt;=StartDate,D1818&lt;=EndDate)),OR(NOT(IsTargetDateRestricted),AND(F1818&gt;=FirstTargetDate,F1818&lt;=EndTargetDate)),
OR(AND(Is1Week,E1818="1 wk ahead inc death"),AND(Is2Week,E1818="2 wk ahead inc death"),AND(Is3Week,E1818="3 wk ahead inc death"),AND(Is4Week,E1818="4 wk ahead inc death")),
OR(NOT(IsActiveModelsOnly),_xlfn.XLOOKUP(C1818,'Model Analyzer'!B$4:B$100,'Model Analyzer'!C$4:C$100))),EvalData!C1818,"NA")</f>
        <v>Google-HSPH</v>
      </c>
      <c r="C1818" s="17" t="s">
        <v>57</v>
      </c>
      <c r="D1818" s="36" t="d">
        <v>2020-10-05</v>
      </c>
      <c r="E1818" s="17" t="s">
        <v>37</v>
      </c>
      <c r="F1818" s="36" t="d">
        <v>2020-10-24</v>
      </c>
      <c r="G1818" s="30"/>
      <c r="H1818" s="32"/>
      <c r="N1818" s="30">
        <v>51</v>
      </c>
      <c r="O1818" s="30">
        <v>18.05</v>
      </c>
      <c r="P1818" s="30">
        <v>2757.42</v>
      </c>
      <c r="Q1818" s="30">
        <v>107</v>
      </c>
      <c r="R1818" s="38">
        <v>0.30942999999999998</v>
      </c>
      <c r="S1818" s="32">
        <v>-0.22825999999999999</v>
      </c>
      <c r="T1818" s="29">
        <v>0.74126999999999998</v>
      </c>
      <c r="U1818" s="29">
        <v>-0.11124000000000001</v>
      </c>
      <c r="V1818" s="29">
        <v>0.29411999999999999</v>
      </c>
      <c r="W1818" s="29">
        <v>0.23529</v>
      </c>
      <c r="X1818" s="30">
        <v>173.35</v>
      </c>
      <c r="Y1818" s="29">
        <v>0.56054999999999999</v>
      </c>
      <c r="Z1818" s="29">
        <v>0.44897999999999999</v>
      </c>
      <c r="AA1818" s="29">
        <v>0.13200000000000001</v>
      </c>
      <c r="AB1818" s="30">
        <v>27</v>
      </c>
      <c r="AC1818" s="29">
        <v>0.23529</v>
      </c>
      <c r="AD1818" s="30">
        <v>51</v>
      </c>
      <c r="AE1818" s="29">
        <v>0.88234999999999997</v>
      </c>
      <c r="AF1818" s="33">
        <v>4.6669999999999998</v>
      </c>
      <c r="AG1818" s="33">
        <v>124</v>
      </c>
      <c r="AH1818" s="33">
        <v>602</v>
      </c>
      <c r="AI1818" s="33">
        <v>1167.7070000000001</v>
      </c>
      <c r="AJ1818" s="33">
        <v>1485</v>
      </c>
      <c r="AK1818" s="34">
        <v>2588</v>
      </c>
      <c r="AL1818" s="29">
        <v>3.9219999999999998E-2</v>
      </c>
      <c r="AM1818" s="29">
        <v>0.76471</v>
      </c>
      <c r="AN1818" s="50">
        <v>48317</v>
      </c>
      <c r="AO1818" s="30">
        <v>193.5</v>
      </c>
      <c r="AP1818" s="29">
        <v>7.0330000000000004E-2</v>
      </c>
      <c r="AQ1818" s="29">
        <v>0.14682000000000001</v>
      </c>
      <c r="AR1818" s="29">
        <v>8.3000000000000004E-2</v>
      </c>
      <c r="AS1818" s="54">
        <v>28</v>
      </c>
      <c r="AT1818" s="29">
        <v>0.12903000000000001</v>
      </c>
      <c r="AU1818" s="29">
        <v>0.20088</v>
      </c>
      <c r="AV1818" s="54">
        <v>30</v>
      </c>
      <c r="AW1818" s="29">
        <v>6.4519999999999994E-2</v>
      </c>
    </row>
    <row r="1819" spans="1:49" x14ac:dyDescent="0.2">
      <c r="A1819" s="17" t="str">
        <f t="shared" si="37"/>
        <v>GT-DeepCOVID</v>
      </c>
      <c r="B1819" s="17" t="str">
        <f>IF(AND(OR(NOT(IsForecastDateRestricted),AND(D1819&gt;=StartDate,D1819&lt;=EndDate)),OR(NOT(IsTargetDateRestricted),AND(F1819&gt;=FirstTargetDate,F1819&lt;=EndTargetDate)),
OR(AND(Is1Week,E1819="1 wk ahead inc death"),AND(Is2Week,E1819="2 wk ahead inc death"),AND(Is3Week,E1819="3 wk ahead inc death"),AND(Is4Week,E1819="4 wk ahead inc death")),
OR(NOT(IsActiveModelsOnly),_xlfn.XLOOKUP(C1819,'Model Analyzer'!B$4:B$100,'Model Analyzer'!C$4:C$100))),EvalData!C1819,"NA")</f>
        <v>GT-DeepCOVID</v>
      </c>
      <c r="C1819" s="17" t="s">
        <v>17</v>
      </c>
      <c r="D1819" s="36" t="d">
        <v>2020-10-05</v>
      </c>
      <c r="E1819" s="17" t="s">
        <v>37</v>
      </c>
      <c r="F1819" s="36" t="d">
        <v>2020-10-24</v>
      </c>
      <c r="G1819" s="30">
        <v>698</v>
      </c>
      <c r="H1819" s="32">
        <v>4.2999999999999997E-2</v>
      </c>
      <c r="I1819" s="28">
        <v>4.4249999999999998E-2</v>
      </c>
      <c r="J1819" s="28">
        <v>4.4249999999999998E-2</v>
      </c>
      <c r="K1819" s="29">
        <v>1</v>
      </c>
      <c r="L1819" s="30">
        <v>12</v>
      </c>
      <c r="M1819" s="29">
        <v>0.68571000000000004</v>
      </c>
      <c r="N1819" s="30">
        <v>46</v>
      </c>
      <c r="O1819" s="30">
        <v>12.14</v>
      </c>
      <c r="P1819" s="30">
        <v>1657.9</v>
      </c>
      <c r="Q1819" s="30">
        <v>84.33</v>
      </c>
      <c r="R1819" s="38">
        <v>0.26960000000000001</v>
      </c>
      <c r="S1819" s="32">
        <v>-0.16542000000000001</v>
      </c>
      <c r="T1819" s="29">
        <v>0.57794000000000001</v>
      </c>
      <c r="U1819" s="29">
        <v>-4.8480000000000002E-2</v>
      </c>
      <c r="V1819" s="29">
        <v>0.39129999999999998</v>
      </c>
      <c r="W1819" s="29">
        <v>0.15217</v>
      </c>
      <c r="X1819" s="30">
        <v>134.25</v>
      </c>
      <c r="Y1819" s="29">
        <v>0.46328999999999998</v>
      </c>
      <c r="Z1819" s="29">
        <v>0.37433</v>
      </c>
      <c r="AA1819" s="29">
        <v>0.26400000000000001</v>
      </c>
      <c r="AB1819" s="30">
        <v>22</v>
      </c>
      <c r="AC1819" s="29">
        <v>0.38235000000000002</v>
      </c>
      <c r="AD1819" s="30">
        <v>46</v>
      </c>
      <c r="AE1819" s="29">
        <v>0.89129999999999998</v>
      </c>
      <c r="AF1819" s="33">
        <v>2.4950000000000001</v>
      </c>
      <c r="AG1819" s="33">
        <v>3.84</v>
      </c>
      <c r="AH1819" s="33">
        <v>7.6840000000000002</v>
      </c>
      <c r="AI1819" s="33">
        <v>27.417999999999999</v>
      </c>
      <c r="AJ1819" s="33">
        <v>26.381</v>
      </c>
      <c r="AK1819" s="34">
        <v>76.820999999999998</v>
      </c>
      <c r="AL1819" s="29">
        <v>0.21739</v>
      </c>
      <c r="AM1819" s="29">
        <v>0.36957000000000001</v>
      </c>
      <c r="AN1819" s="50">
        <v>26631</v>
      </c>
      <c r="AO1819" s="30">
        <v>121.7</v>
      </c>
      <c r="AP1819" s="29">
        <v>0.2697</v>
      </c>
      <c r="AQ1819" s="29">
        <v>0.56305000000000005</v>
      </c>
      <c r="AR1819" s="29">
        <v>0.28899999999999998</v>
      </c>
      <c r="AS1819" s="54">
        <v>20</v>
      </c>
      <c r="AT1819" s="29">
        <v>0.3871</v>
      </c>
      <c r="AU1819" s="29">
        <v>0.67403000000000002</v>
      </c>
      <c r="AV1819" s="54">
        <v>18</v>
      </c>
      <c r="AW1819" s="29">
        <v>0.45161000000000001</v>
      </c>
    </row>
    <row r="1820" spans="1:49" x14ac:dyDescent="0.2">
      <c r="A1820" s="17" t="str">
        <f t="shared" si="37"/>
        <v>ISU</v>
      </c>
      <c r="B1820" s="17" t="str">
        <f>IF(AND(OR(NOT(IsForecastDateRestricted),AND(D1820&gt;=StartDate,D1820&lt;=EndDate)),OR(NOT(IsTargetDateRestricted),AND(F1820&gt;=FirstTargetDate,F1820&lt;=EndTargetDate)),
OR(AND(Is1Week,E1820="1 wk ahead inc death"),AND(Is2Week,E1820="2 wk ahead inc death"),AND(Is3Week,E1820="3 wk ahead inc death"),AND(Is4Week,E1820="4 wk ahead inc death")),
OR(NOT(IsActiveModelsOnly),_xlfn.XLOOKUP(C1820,'Model Analyzer'!B$4:B$100,'Model Analyzer'!C$4:C$100))),EvalData!C1820,"NA")</f>
        <v>ISU</v>
      </c>
      <c r="C1820" s="17" t="s">
        <v>41</v>
      </c>
      <c r="D1820" s="36" t="d">
        <v>2020-10-05</v>
      </c>
      <c r="E1820" s="17" t="s">
        <v>37</v>
      </c>
      <c r="F1820" s="36" t="d">
        <v>2020-10-24</v>
      </c>
      <c r="G1820" s="30">
        <v>158</v>
      </c>
      <c r="H1820" s="32">
        <v>0.01</v>
      </c>
      <c r="I1820" s="28">
        <v>1.0019999999999999E-2</v>
      </c>
      <c r="J1820" s="28">
        <v>1.0019999999999999E-2</v>
      </c>
      <c r="K1820" s="29">
        <v>1</v>
      </c>
      <c r="L1820" s="30">
        <v>3</v>
      </c>
      <c r="M1820" s="29">
        <v>0.94286000000000003</v>
      </c>
      <c r="N1820" s="30">
        <v>49</v>
      </c>
      <c r="O1820" s="30">
        <v>11.56</v>
      </c>
      <c r="P1820" s="30">
        <v>1525.07</v>
      </c>
      <c r="Q1820" s="30">
        <v>77.2</v>
      </c>
      <c r="R1820" s="38">
        <v>0.25333</v>
      </c>
      <c r="S1820" s="32">
        <v>-0.30271999999999999</v>
      </c>
      <c r="T1820" s="29">
        <v>0.53556999999999999</v>
      </c>
      <c r="U1820" s="29">
        <v>-0.45439000000000002</v>
      </c>
      <c r="V1820" s="29">
        <v>0.38775999999999999</v>
      </c>
      <c r="W1820" s="29">
        <v>0.16327</v>
      </c>
      <c r="X1820" s="30">
        <v>118.92</v>
      </c>
      <c r="Y1820" s="29">
        <v>0.29962</v>
      </c>
      <c r="Z1820" s="29">
        <v>0.36571999999999999</v>
      </c>
      <c r="AA1820" s="29">
        <v>0.32</v>
      </c>
      <c r="AB1820" s="30">
        <v>19</v>
      </c>
      <c r="AC1820" s="29">
        <v>0.47059000000000001</v>
      </c>
      <c r="AD1820" s="30">
        <v>49</v>
      </c>
      <c r="AE1820" s="29">
        <v>0.59184000000000003</v>
      </c>
      <c r="AF1820" s="33">
        <v>1.605</v>
      </c>
      <c r="AG1820" s="33">
        <v>1.748</v>
      </c>
      <c r="AH1820" s="33">
        <v>2.1480000000000001</v>
      </c>
      <c r="AI1820" s="33">
        <v>4.6130000000000004</v>
      </c>
      <c r="AJ1820" s="33">
        <v>2.6030000000000002</v>
      </c>
      <c r="AK1820" s="34">
        <v>5.7709999999999999</v>
      </c>
      <c r="AL1820" s="29">
        <v>6.1219999999999997E-2</v>
      </c>
      <c r="AM1820" s="29">
        <v>6.1219999999999997E-2</v>
      </c>
      <c r="AN1820" s="50">
        <v>64074</v>
      </c>
      <c r="AO1820" s="30">
        <v>213.3</v>
      </c>
      <c r="AP1820" s="29">
        <v>0.59301000000000004</v>
      </c>
      <c r="AQ1820" s="29">
        <v>1</v>
      </c>
      <c r="AR1820" s="29">
        <v>0.47499999999999998</v>
      </c>
      <c r="AS1820" s="54">
        <v>10</v>
      </c>
      <c r="AT1820" s="29">
        <v>0.70967999999999998</v>
      </c>
      <c r="AU1820" s="29">
        <v>0.59855999999999998</v>
      </c>
      <c r="AV1820" s="54">
        <v>19</v>
      </c>
      <c r="AW1820" s="29">
        <v>0.41935</v>
      </c>
    </row>
    <row r="1821" spans="1:49" x14ac:dyDescent="0.2">
      <c r="A1821" s="17" t="str">
        <f t="shared" si="37"/>
        <v>JCB</v>
      </c>
      <c r="B1821" s="17" t="str">
        <f>IF(AND(OR(NOT(IsForecastDateRestricted),AND(D1821&gt;=StartDate,D1821&lt;=EndDate)),OR(NOT(IsTargetDateRestricted),AND(F1821&gt;=FirstTargetDate,F1821&lt;=EndTargetDate)),
OR(AND(Is1Week,E1821="1 wk ahead inc death"),AND(Is2Week,E1821="2 wk ahead inc death"),AND(Is3Week,E1821="3 wk ahead inc death"),AND(Is4Week,E1821="4 wk ahead inc death")),
OR(NOT(IsActiveModelsOnly),_xlfn.XLOOKUP(C1821,'Model Analyzer'!B$4:B$100,'Model Analyzer'!C$4:C$100))),EvalData!C1821,"NA")</f>
        <v>JCB</v>
      </c>
      <c r="C1821" s="17" t="s">
        <v>45</v>
      </c>
      <c r="D1821" s="36" t="d">
        <v>2020-10-05</v>
      </c>
      <c r="E1821" s="17" t="s">
        <v>37</v>
      </c>
      <c r="F1821" s="36" t="d">
        <v>2020-10-24</v>
      </c>
      <c r="G1821" s="30">
        <v>-1242</v>
      </c>
      <c r="H1821" s="32">
        <v>-8.2000000000000003E-2</v>
      </c>
      <c r="I1821" s="28">
        <v>-7.8740000000000004E-2</v>
      </c>
      <c r="J1821" s="28">
        <v>-8.5470000000000004E-2</v>
      </c>
      <c r="K1821" s="29">
        <v>0.9</v>
      </c>
      <c r="L1821" s="30">
        <v>18</v>
      </c>
      <c r="M1821" s="29">
        <v>0.51429000000000002</v>
      </c>
      <c r="N1821" s="30">
        <v>51</v>
      </c>
      <c r="O1821" s="30">
        <v>10.45</v>
      </c>
      <c r="P1821" s="30">
        <v>1359.77</v>
      </c>
      <c r="Q1821" s="30">
        <v>68.31</v>
      </c>
      <c r="R1821" s="38">
        <v>0.22775000000000001</v>
      </c>
      <c r="S1821" s="32">
        <v>-0.15811</v>
      </c>
      <c r="T1821" s="29">
        <v>0.48543999999999998</v>
      </c>
      <c r="U1821" s="29">
        <v>-0.28827000000000003</v>
      </c>
      <c r="V1821" s="29">
        <v>0.41176000000000001</v>
      </c>
      <c r="W1821" s="29">
        <v>9.8040000000000002E-2</v>
      </c>
      <c r="X1821" s="30">
        <v>101.71</v>
      </c>
      <c r="Y1821" s="29">
        <v>0.29003000000000001</v>
      </c>
      <c r="Z1821" s="29">
        <v>0.32013999999999998</v>
      </c>
      <c r="AA1821" s="29">
        <v>0.54300000000000004</v>
      </c>
      <c r="AB1821" s="30">
        <v>10</v>
      </c>
      <c r="AC1821" s="29">
        <v>0.73529</v>
      </c>
    </row>
    <row r="1822" spans="1:49" x14ac:dyDescent="0.2">
      <c r="A1822" s="17" t="str">
        <f t="shared" si="37"/>
        <v>JHU-APL</v>
      </c>
      <c r="B1822" s="17" t="str">
        <f>IF(AND(OR(NOT(IsForecastDateRestricted),AND(D1822&gt;=StartDate,D1822&lt;=EndDate)),OR(NOT(IsTargetDateRestricted),AND(F1822&gt;=FirstTargetDate,F1822&lt;=EndTargetDate)),
OR(AND(Is1Week,E1822="1 wk ahead inc death"),AND(Is2Week,E1822="2 wk ahead inc death"),AND(Is3Week,E1822="3 wk ahead inc death"),AND(Is4Week,E1822="4 wk ahead inc death")),
OR(NOT(IsActiveModelsOnly),_xlfn.XLOOKUP(C1822,'Model Analyzer'!B$4:B$100,'Model Analyzer'!C$4:C$100))),EvalData!C1822,"NA")</f>
        <v>JHU-APL</v>
      </c>
      <c r="C1822" s="17" t="s">
        <v>52</v>
      </c>
      <c r="D1822" s="36" t="d">
        <v>2020-10-05</v>
      </c>
      <c r="E1822" s="17" t="s">
        <v>37</v>
      </c>
      <c r="F1822" s="36" t="d">
        <v>2020-10-24</v>
      </c>
      <c r="G1822" s="30">
        <v>228</v>
      </c>
      <c r="H1822" s="32">
        <v>1.4E-2</v>
      </c>
      <c r="I1822" s="28">
        <v>1.4460000000000001E-2</v>
      </c>
      <c r="J1822" s="28">
        <v>1.4460000000000001E-2</v>
      </c>
      <c r="K1822" s="29">
        <v>1</v>
      </c>
      <c r="L1822" s="30">
        <v>4</v>
      </c>
      <c r="M1822" s="29">
        <v>0.91429000000000005</v>
      </c>
      <c r="N1822" s="30">
        <v>51</v>
      </c>
      <c r="O1822" s="30">
        <v>9.15</v>
      </c>
      <c r="P1822" s="30">
        <v>1741.84</v>
      </c>
      <c r="Q1822" s="30">
        <v>79.959999999999994</v>
      </c>
      <c r="R1822" s="38">
        <v>0.23280000000000001</v>
      </c>
      <c r="S1822" s="32">
        <v>0</v>
      </c>
      <c r="T1822" s="29">
        <v>0.44118000000000002</v>
      </c>
      <c r="U1822" s="29">
        <v>8.0000000000000004E-4</v>
      </c>
      <c r="V1822" s="29">
        <v>0.47059000000000001</v>
      </c>
      <c r="W1822" s="29">
        <v>0.13725000000000001</v>
      </c>
      <c r="X1822" s="30">
        <v>124.84</v>
      </c>
      <c r="Y1822" s="29">
        <v>0.34473999999999999</v>
      </c>
      <c r="Z1822" s="29">
        <v>0.31586999999999998</v>
      </c>
      <c r="AA1822" s="29">
        <v>0.59</v>
      </c>
      <c r="AB1822" s="30">
        <v>9</v>
      </c>
      <c r="AC1822" s="29">
        <v>0.76471</v>
      </c>
      <c r="AD1822" s="30">
        <v>51</v>
      </c>
      <c r="AE1822" s="29">
        <v>0.72548999999999997</v>
      </c>
      <c r="AF1822" s="33">
        <v>1.867</v>
      </c>
      <c r="AG1822" s="33">
        <v>2.0169999999999999</v>
      </c>
      <c r="AH1822" s="33">
        <v>2.2799999999999998</v>
      </c>
      <c r="AI1822" s="33">
        <v>2.3820000000000001</v>
      </c>
      <c r="AJ1822" s="33">
        <v>2.4750000000000001</v>
      </c>
      <c r="AK1822" s="34">
        <v>2.8570000000000002</v>
      </c>
      <c r="AL1822" s="29">
        <v>1.9609999999999999E-2</v>
      </c>
      <c r="AM1822" s="29">
        <v>0</v>
      </c>
      <c r="AN1822" s="50">
        <v>36492</v>
      </c>
      <c r="AO1822" s="30">
        <v>193.9</v>
      </c>
      <c r="AP1822" s="29">
        <v>0.60455999999999999</v>
      </c>
      <c r="AQ1822" s="29">
        <v>1</v>
      </c>
      <c r="AR1822" s="29">
        <v>0.74299999999999999</v>
      </c>
      <c r="AS1822" s="54">
        <v>3</v>
      </c>
      <c r="AT1822" s="29">
        <v>0.93547999999999998</v>
      </c>
      <c r="AU1822" s="29">
        <v>0.76366999999999996</v>
      </c>
      <c r="AV1822" s="54">
        <v>12</v>
      </c>
      <c r="AW1822" s="29">
        <v>0.64515999999999996</v>
      </c>
    </row>
    <row r="1823" spans="1:49" x14ac:dyDescent="0.2">
      <c r="A1823" s="17" t="str">
        <f t="shared" si="37"/>
        <v>JHU-CSSE</v>
      </c>
      <c r="B1823" s="17" t="str">
        <f>IF(AND(OR(NOT(IsForecastDateRestricted),AND(D1823&gt;=StartDate,D1823&lt;=EndDate)),OR(NOT(IsTargetDateRestricted),AND(F1823&gt;=FirstTargetDate,F1823&lt;=EndTargetDate)),
OR(AND(Is1Week,E1823="1 wk ahead inc death"),AND(Is2Week,E1823="2 wk ahead inc death"),AND(Is3Week,E1823="3 wk ahead inc death"),AND(Is4Week,E1823="4 wk ahead inc death")),
OR(NOT(IsActiveModelsOnly),_xlfn.XLOOKUP(C1823,'Model Analyzer'!B$4:B$100,'Model Analyzer'!C$4:C$100))),EvalData!C1823,"NA")</f>
        <v>JHU-CSSE</v>
      </c>
      <c r="C1823" s="17" t="s">
        <v>58</v>
      </c>
      <c r="D1823" s="36" t="d">
        <v>2020-10-05</v>
      </c>
      <c r="E1823" s="17" t="s">
        <v>37</v>
      </c>
      <c r="F1823" s="36" t="d">
        <v>2020-10-24</v>
      </c>
      <c r="N1823" s="30">
        <v>42</v>
      </c>
      <c r="O1823" s="26">
        <v>751.49</v>
      </c>
      <c r="P1823" s="26">
        <v>46849057.57</v>
      </c>
      <c r="Q1823" s="26">
        <v>17084.45</v>
      </c>
      <c r="R1823" s="31">
        <v>4.1415499999999996</v>
      </c>
      <c r="S1823" s="32">
        <v>4.1731600000000002</v>
      </c>
      <c r="T1823" s="29">
        <v>79.010559999999998</v>
      </c>
      <c r="U1823" s="29">
        <v>79.010559999999998</v>
      </c>
      <c r="V1823" s="29">
        <v>0</v>
      </c>
      <c r="W1823" s="29">
        <v>1</v>
      </c>
      <c r="X1823" s="30">
        <v>24926.85</v>
      </c>
      <c r="Y1823" s="29">
        <v>79.034369999999996</v>
      </c>
      <c r="Z1823" s="29">
        <v>1.9293199999999999</v>
      </c>
      <c r="AA1823" s="29">
        <v>0</v>
      </c>
      <c r="AB1823" s="30">
        <v>35</v>
      </c>
      <c r="AC1823" s="29">
        <v>0</v>
      </c>
      <c r="AD1823" s="30">
        <v>42</v>
      </c>
      <c r="AE1823" s="29">
        <v>2.3810000000000001E-2</v>
      </c>
      <c r="AF1823" s="33">
        <v>3.2490000000000001</v>
      </c>
      <c r="AG1823" s="33">
        <v>3.7109999999999999</v>
      </c>
      <c r="AH1823" s="33">
        <v>4.4980000000000002</v>
      </c>
      <c r="AI1823" s="33">
        <v>15.151999999999999</v>
      </c>
      <c r="AJ1823" s="33">
        <v>6.3929999999999998</v>
      </c>
      <c r="AK1823" s="34">
        <v>9.4789999999999992</v>
      </c>
      <c r="AL1823" s="29">
        <v>0</v>
      </c>
      <c r="AM1823" s="29">
        <v>2.3810000000000001E-2</v>
      </c>
      <c r="AN1823" s="50">
        <v>13735408</v>
      </c>
      <c r="AO1823" s="30">
        <v>58920.4</v>
      </c>
      <c r="AP1823" s="29">
        <v>0.34593000000000002</v>
      </c>
      <c r="AQ1823" s="29">
        <v>0.72218000000000004</v>
      </c>
      <c r="AR1823" s="29">
        <v>0</v>
      </c>
      <c r="AS1823" s="54">
        <v>30</v>
      </c>
      <c r="AT1823" s="29">
        <v>6.4519999999999994E-2</v>
      </c>
      <c r="AU1823" s="29">
        <v>0</v>
      </c>
      <c r="AV1823" s="54">
        <v>32</v>
      </c>
      <c r="AW1823" s="29">
        <v>0</v>
      </c>
    </row>
    <row r="1824" spans="1:49" x14ac:dyDescent="0.2">
      <c r="A1824" s="17" t="str">
        <f t="shared" si="37"/>
        <v>JHU-IDD</v>
      </c>
      <c r="B1824" s="17" t="str">
        <f>IF(AND(OR(NOT(IsForecastDateRestricted),AND(D1824&gt;=StartDate,D1824&lt;=EndDate)),OR(NOT(IsTargetDateRestricted),AND(F1824&gt;=FirstTargetDate,F1824&lt;=EndTargetDate)),
OR(AND(Is1Week,E1824="1 wk ahead inc death"),AND(Is2Week,E1824="2 wk ahead inc death"),AND(Is3Week,E1824="3 wk ahead inc death"),AND(Is4Week,E1824="4 wk ahead inc death")),
OR(NOT(IsActiveModelsOnly),_xlfn.XLOOKUP(C1824,'Model Analyzer'!B$4:B$100,'Model Analyzer'!C$4:C$100))),EvalData!C1824,"NA")</f>
        <v>JHU-IDD</v>
      </c>
      <c r="C1824" s="17" t="s">
        <v>53</v>
      </c>
      <c r="D1824" s="36" t="d">
        <v>2020-10-05</v>
      </c>
      <c r="E1824" s="17" t="s">
        <v>37</v>
      </c>
      <c r="F1824" s="36" t="d">
        <v>2020-10-24</v>
      </c>
      <c r="G1824" s="30">
        <v>-1534</v>
      </c>
      <c r="H1824" s="32">
        <v>-0.10199999999999999</v>
      </c>
      <c r="I1824" s="28">
        <v>-9.7250000000000003E-2</v>
      </c>
      <c r="J1824" s="28">
        <v>-0.10773000000000001</v>
      </c>
      <c r="K1824" s="29">
        <v>0.75</v>
      </c>
      <c r="L1824" s="30">
        <v>22</v>
      </c>
      <c r="M1824" s="29">
        <v>0.4</v>
      </c>
      <c r="N1824" s="30">
        <v>51</v>
      </c>
      <c r="O1824" s="30">
        <v>19.36</v>
      </c>
      <c r="P1824" s="30">
        <v>1891.01</v>
      </c>
      <c r="Q1824" s="30">
        <v>83.63</v>
      </c>
      <c r="R1824" s="38">
        <v>0.27172000000000002</v>
      </c>
      <c r="S1824" s="32">
        <v>-0.13936000000000001</v>
      </c>
      <c r="T1824" s="29">
        <v>0.78249000000000002</v>
      </c>
      <c r="U1824" s="29">
        <v>0.13267999999999999</v>
      </c>
      <c r="V1824" s="29">
        <v>0.37254999999999999</v>
      </c>
      <c r="W1824" s="29">
        <v>0.13725000000000001</v>
      </c>
      <c r="X1824" s="30">
        <v>123.2</v>
      </c>
      <c r="Y1824" s="29">
        <v>0.64459999999999995</v>
      </c>
      <c r="Z1824" s="29">
        <v>0.39391999999999999</v>
      </c>
      <c r="AA1824" s="29">
        <v>0.33100000000000002</v>
      </c>
      <c r="AB1824" s="30">
        <v>17</v>
      </c>
      <c r="AC1824" s="29">
        <v>0.52941000000000005</v>
      </c>
      <c r="AD1824" s="30">
        <v>51</v>
      </c>
      <c r="AE1824" s="29">
        <v>0.92157</v>
      </c>
      <c r="AF1824" s="33">
        <v>3.0720000000000001</v>
      </c>
      <c r="AG1824" s="33">
        <v>4.05</v>
      </c>
      <c r="AH1824" s="33">
        <v>7.6</v>
      </c>
      <c r="AI1824" s="33">
        <v>68.483999999999995</v>
      </c>
      <c r="AJ1824" s="33">
        <v>25.178999999999998</v>
      </c>
      <c r="AK1824" s="34">
        <v>186</v>
      </c>
      <c r="AL1824" s="29">
        <v>0.25490000000000002</v>
      </c>
      <c r="AM1824" s="29">
        <v>0.41176000000000001</v>
      </c>
      <c r="AN1824" s="50">
        <v>33674</v>
      </c>
      <c r="AO1824" s="30">
        <v>283.5</v>
      </c>
      <c r="AP1824" s="29">
        <v>0.24696000000000001</v>
      </c>
      <c r="AQ1824" s="29">
        <v>0.51556999999999997</v>
      </c>
      <c r="AR1824" s="29">
        <v>0.26800000000000002</v>
      </c>
      <c r="AS1824" s="54">
        <v>22</v>
      </c>
      <c r="AT1824" s="29">
        <v>0.32257999999999998</v>
      </c>
      <c r="AU1824" s="29">
        <v>0.73540000000000005</v>
      </c>
      <c r="AV1824" s="54">
        <v>16</v>
      </c>
      <c r="AW1824" s="29">
        <v>0.51612999999999998</v>
      </c>
    </row>
    <row r="1825" spans="1:49" x14ac:dyDescent="0.2">
      <c r="A1825" s="17" t="str">
        <f t="shared" si="37"/>
        <v>Karlen</v>
      </c>
      <c r="B1825" s="17" t="str">
        <f>IF(AND(OR(NOT(IsForecastDateRestricted),AND(D1825&gt;=StartDate,D1825&lt;=EndDate)),OR(NOT(IsTargetDateRestricted),AND(F1825&gt;=FirstTargetDate,F1825&lt;=EndTargetDate)),
OR(AND(Is1Week,E1825="1 wk ahead inc death"),AND(Is2Week,E1825="2 wk ahead inc death"),AND(Is3Week,E1825="3 wk ahead inc death"),AND(Is4Week,E1825="4 wk ahead inc death")),
OR(NOT(IsActiveModelsOnly),_xlfn.XLOOKUP(C1825,'Model Analyzer'!B$4:B$100,'Model Analyzer'!C$4:C$100))),EvalData!C1825,"NA")</f>
        <v>Karlen</v>
      </c>
      <c r="C1825" s="17" t="s">
        <v>46</v>
      </c>
      <c r="D1825" s="36" t="d">
        <v>2020-10-05</v>
      </c>
      <c r="E1825" s="17" t="s">
        <v>37</v>
      </c>
      <c r="F1825" s="36" t="d">
        <v>2020-10-24</v>
      </c>
      <c r="G1825" s="30">
        <v>-881</v>
      </c>
      <c r="H1825" s="32">
        <v>-5.7000000000000002E-2</v>
      </c>
      <c r="I1825" s="28">
        <v>-5.5849999999999997E-2</v>
      </c>
      <c r="J1825" s="28">
        <v>-5.9159999999999997E-2</v>
      </c>
      <c r="K1825" s="29">
        <v>0.9</v>
      </c>
      <c r="L1825" s="30">
        <v>13</v>
      </c>
      <c r="M1825" s="29">
        <v>0.65713999999999995</v>
      </c>
      <c r="N1825" s="30">
        <v>51</v>
      </c>
      <c r="O1825" s="30">
        <v>7.43</v>
      </c>
      <c r="P1825" s="30">
        <v>1329.03</v>
      </c>
      <c r="Q1825" s="30">
        <v>59.18</v>
      </c>
      <c r="R1825" s="38">
        <v>0.17718999999999999</v>
      </c>
      <c r="S1825" s="32">
        <v>-8.004E-2</v>
      </c>
      <c r="T1825" s="29">
        <v>0.37552999999999997</v>
      </c>
      <c r="U1825" s="29">
        <v>-8.387E-2</v>
      </c>
      <c r="V1825" s="29">
        <v>0.52941000000000005</v>
      </c>
      <c r="W1825" s="29">
        <v>7.843E-2</v>
      </c>
      <c r="X1825" s="30">
        <v>91.79</v>
      </c>
      <c r="Y1825" s="29">
        <v>0.28588999999999998</v>
      </c>
      <c r="Z1825" s="29">
        <v>0.27535999999999999</v>
      </c>
      <c r="AA1825" s="29">
        <v>0.72</v>
      </c>
      <c r="AB1825" s="30">
        <v>5</v>
      </c>
      <c r="AC1825" s="29">
        <v>0.88234999999999997</v>
      </c>
      <c r="AD1825" s="30">
        <v>51</v>
      </c>
      <c r="AE1825" s="29">
        <v>0.86275000000000002</v>
      </c>
      <c r="AF1825" s="33">
        <v>2.2879999999999998</v>
      </c>
      <c r="AG1825" s="33">
        <v>2.8180000000000001</v>
      </c>
      <c r="AH1825" s="33">
        <v>3.573</v>
      </c>
      <c r="AI1825" s="33">
        <v>21.815000000000001</v>
      </c>
      <c r="AJ1825" s="33">
        <v>6.4550000000000001</v>
      </c>
      <c r="AK1825" s="34">
        <v>62.125</v>
      </c>
      <c r="AL1825" s="29">
        <v>0.19608</v>
      </c>
      <c r="AM1825" s="29">
        <v>0.17646999999999999</v>
      </c>
      <c r="AN1825" s="50">
        <v>29595</v>
      </c>
      <c r="AO1825" s="30">
        <v>134.4</v>
      </c>
      <c r="AP1825" s="29">
        <v>0.38535000000000003</v>
      </c>
      <c r="AQ1825" s="29">
        <v>0.80449000000000004</v>
      </c>
      <c r="AR1825" s="29">
        <v>0.51600000000000001</v>
      </c>
      <c r="AS1825" s="54">
        <v>8</v>
      </c>
      <c r="AT1825" s="29">
        <v>0.77419000000000004</v>
      </c>
      <c r="AU1825" s="29">
        <v>0.86992999999999998</v>
      </c>
      <c r="AV1825" s="54">
        <v>6</v>
      </c>
      <c r="AW1825" s="29">
        <v>0.83870999999999996</v>
      </c>
    </row>
    <row r="1826" spans="1:49" x14ac:dyDescent="0.2">
      <c r="A1826" s="17" t="str">
        <f t="shared" si="37"/>
        <v>LANL</v>
      </c>
      <c r="B1826" s="17" t="str">
        <f>IF(AND(OR(NOT(IsForecastDateRestricted),AND(D1826&gt;=StartDate,D1826&lt;=EndDate)),OR(NOT(IsTargetDateRestricted),AND(F1826&gt;=FirstTargetDate,F1826&lt;=EndTargetDate)),
OR(AND(Is1Week,E1826="1 wk ahead inc death"),AND(Is2Week,E1826="2 wk ahead inc death"),AND(Is3Week,E1826="3 wk ahead inc death"),AND(Is4Week,E1826="4 wk ahead inc death")),
OR(NOT(IsActiveModelsOnly),_xlfn.XLOOKUP(C1826,'Model Analyzer'!B$4:B$100,'Model Analyzer'!C$4:C$100))),EvalData!C1826,"NA")</f>
        <v>LANL</v>
      </c>
      <c r="C1826" s="17" t="s">
        <v>20</v>
      </c>
      <c r="D1826" s="36" t="d">
        <v>2020-10-05</v>
      </c>
      <c r="E1826" s="17" t="s">
        <v>37</v>
      </c>
      <c r="F1826" s="36" t="d">
        <v>2020-10-24</v>
      </c>
      <c r="G1826" s="30">
        <v>-5493</v>
      </c>
      <c r="H1826" s="32">
        <v>-0.42799999999999999</v>
      </c>
      <c r="I1826" s="28">
        <v>-0.34825</v>
      </c>
      <c r="J1826" s="28">
        <v>-0.53434000000000004</v>
      </c>
      <c r="K1826" s="29">
        <v>0</v>
      </c>
      <c r="L1826" s="30">
        <v>35</v>
      </c>
      <c r="M1826" s="29">
        <v>2.8570000000000002E-2</v>
      </c>
      <c r="N1826" s="30">
        <v>51</v>
      </c>
      <c r="O1826" s="30">
        <v>21.58</v>
      </c>
      <c r="P1826" s="30">
        <v>3269.9</v>
      </c>
      <c r="Q1826" s="30">
        <v>115.29</v>
      </c>
      <c r="R1826" s="38">
        <v>0.39577000000000001</v>
      </c>
      <c r="S1826" s="32">
        <v>-0.45701999999999998</v>
      </c>
      <c r="T1826" s="29">
        <v>0.83438999999999997</v>
      </c>
      <c r="U1826" s="29">
        <v>-0.75214999999999999</v>
      </c>
      <c r="V1826" s="29">
        <v>0.27450999999999998</v>
      </c>
      <c r="W1826" s="29">
        <v>0.33333000000000002</v>
      </c>
      <c r="X1826" s="30">
        <v>192.12</v>
      </c>
      <c r="Y1826" s="29">
        <v>0.38919999999999999</v>
      </c>
      <c r="Z1826" s="29">
        <v>0.50072000000000005</v>
      </c>
      <c r="AA1826" s="29">
        <v>3.4000000000000002E-2</v>
      </c>
      <c r="AB1826" s="30">
        <v>32</v>
      </c>
      <c r="AC1826" s="29">
        <v>8.8239999999999999E-2</v>
      </c>
      <c r="AD1826" s="30">
        <v>51</v>
      </c>
      <c r="AE1826" s="29">
        <v>0.94118000000000002</v>
      </c>
      <c r="AF1826" s="33">
        <v>7.7050000000000001</v>
      </c>
      <c r="AG1826" s="33">
        <v>10.118</v>
      </c>
      <c r="AH1826" s="33">
        <v>15</v>
      </c>
      <c r="AI1826" s="33">
        <v>33.146000000000001</v>
      </c>
      <c r="AJ1826" s="33">
        <v>29.119</v>
      </c>
      <c r="AK1826" s="34">
        <v>81</v>
      </c>
      <c r="AL1826" s="29">
        <v>0.27450999999999998</v>
      </c>
      <c r="AM1826" s="29">
        <v>0.66666999999999998</v>
      </c>
      <c r="AN1826" s="50">
        <v>36099</v>
      </c>
      <c r="AO1826" s="30">
        <v>166.3</v>
      </c>
      <c r="AP1826" s="29">
        <v>0.12634999999999999</v>
      </c>
      <c r="AQ1826" s="29">
        <v>0.26378000000000001</v>
      </c>
      <c r="AR1826" s="29">
        <v>0</v>
      </c>
      <c r="AS1826" s="54">
        <v>30</v>
      </c>
      <c r="AT1826" s="29">
        <v>6.4519999999999994E-2</v>
      </c>
      <c r="AU1826" s="29">
        <v>0.44869999999999999</v>
      </c>
      <c r="AV1826" s="54">
        <v>23</v>
      </c>
      <c r="AW1826" s="29">
        <v>0.29032000000000002</v>
      </c>
    </row>
    <row r="1827" spans="1:49" x14ac:dyDescent="0.2">
      <c r="A1827" s="17" t="str">
        <f t="shared" si="37"/>
        <v>LNQ</v>
      </c>
      <c r="B1827" s="17" t="str">
        <f>IF(AND(OR(NOT(IsForecastDateRestricted),AND(D1827&gt;=StartDate,D1827&lt;=EndDate)),OR(NOT(IsTargetDateRestricted),AND(F1827&gt;=FirstTargetDate,F1827&lt;=EndTargetDate)),
OR(AND(Is1Week,E1827="1 wk ahead inc death"),AND(Is2Week,E1827="2 wk ahead inc death"),AND(Is3Week,E1827="3 wk ahead inc death"),AND(Is4Week,E1827="4 wk ahead inc death")),
OR(NOT(IsActiveModelsOnly),_xlfn.XLOOKUP(C1827,'Model Analyzer'!B$4:B$100,'Model Analyzer'!C$4:C$100))),EvalData!C1827,"NA")</f>
        <v>LNQ</v>
      </c>
      <c r="C1827" s="17" t="s">
        <v>47</v>
      </c>
      <c r="D1827" s="36" t="d">
        <v>2020-10-05</v>
      </c>
      <c r="E1827" s="17" t="s">
        <v>37</v>
      </c>
      <c r="F1827" s="36" t="d">
        <v>2020-10-24</v>
      </c>
      <c r="G1827" s="30">
        <v>-612</v>
      </c>
      <c r="H1827" s="32">
        <v>-0.04</v>
      </c>
      <c r="I1827" s="28">
        <v>-3.8800000000000001E-2</v>
      </c>
      <c r="J1827" s="28">
        <v>-4.0370000000000003E-2</v>
      </c>
      <c r="K1827" s="29">
        <v>1</v>
      </c>
      <c r="L1827" s="30">
        <v>11</v>
      </c>
      <c r="M1827" s="29">
        <v>0.71428999999999998</v>
      </c>
      <c r="N1827" s="30">
        <v>51</v>
      </c>
      <c r="O1827" s="30">
        <v>23.72</v>
      </c>
      <c r="P1827" s="30">
        <v>996.95</v>
      </c>
      <c r="Q1827" s="30">
        <v>65.02</v>
      </c>
      <c r="R1827" s="38">
        <v>0.2392</v>
      </c>
      <c r="S1827" s="32">
        <v>-0.16799</v>
      </c>
      <c r="T1827" s="29">
        <v>0.97246999999999995</v>
      </c>
      <c r="U1827" s="29">
        <v>-0.93035999999999996</v>
      </c>
      <c r="V1827" s="29">
        <v>0.54901999999999995</v>
      </c>
      <c r="W1827" s="29">
        <v>0.11765</v>
      </c>
      <c r="X1827" s="30">
        <v>98.34</v>
      </c>
      <c r="Y1827" s="29">
        <v>0.27189999999999998</v>
      </c>
      <c r="Z1827" s="29">
        <v>0.35724</v>
      </c>
      <c r="AA1827" s="29">
        <v>0.437</v>
      </c>
      <c r="AB1827" s="30">
        <v>14</v>
      </c>
      <c r="AC1827" s="29">
        <v>0.61765000000000003</v>
      </c>
      <c r="AD1827" s="30">
        <v>51</v>
      </c>
      <c r="AE1827" s="29">
        <v>1</v>
      </c>
      <c r="AF1827" s="33">
        <v>16.716000000000001</v>
      </c>
      <c r="AG1827" s="33">
        <v>21.831</v>
      </c>
      <c r="AH1827" s="33">
        <v>39.722000000000001</v>
      </c>
      <c r="AI1827" s="33">
        <v>92.450999999999993</v>
      </c>
      <c r="AJ1827" s="33">
        <v>113.5</v>
      </c>
      <c r="AK1827" s="34">
        <v>264</v>
      </c>
      <c r="AL1827" s="29">
        <v>3.9219999999999998E-2</v>
      </c>
      <c r="AM1827" s="29">
        <v>0.96077999999999997</v>
      </c>
      <c r="AN1827" s="50">
        <v>36821</v>
      </c>
      <c r="AO1827" s="30">
        <v>203.3</v>
      </c>
      <c r="AP1827" s="29">
        <v>5.9119999999999999E-2</v>
      </c>
      <c r="AQ1827" s="29">
        <v>0.12342</v>
      </c>
      <c r="AR1827" s="29">
        <v>0</v>
      </c>
      <c r="AS1827" s="54">
        <v>30</v>
      </c>
      <c r="AT1827" s="29">
        <v>6.4519999999999994E-2</v>
      </c>
      <c r="AU1827" s="29">
        <v>0.23161000000000001</v>
      </c>
      <c r="AV1827" s="54">
        <v>29</v>
      </c>
      <c r="AW1827" s="29">
        <v>9.6769999999999995E-2</v>
      </c>
    </row>
    <row r="1828" spans="1:49" x14ac:dyDescent="0.2">
      <c r="A1828" s="17" t="str">
        <f t="shared" si="37"/>
        <v>LSHTM</v>
      </c>
      <c r="B1828" s="17" t="str">
        <f>IF(AND(OR(NOT(IsForecastDateRestricted),AND(D1828&gt;=StartDate,D1828&lt;=EndDate)),OR(NOT(IsTargetDateRestricted),AND(F1828&gt;=FirstTargetDate,F1828&lt;=EndTargetDate)),
OR(AND(Is1Week,E1828="1 wk ahead inc death"),AND(Is2Week,E1828="2 wk ahead inc death"),AND(Is3Week,E1828="3 wk ahead inc death"),AND(Is4Week,E1828="4 wk ahead inc death")),
OR(NOT(IsActiveModelsOnly),_xlfn.XLOOKUP(C1828,'Model Analyzer'!B$4:B$100,'Model Analyzer'!C$4:C$100))),EvalData!C1828,"NA")</f>
        <v>LSHTM</v>
      </c>
      <c r="C1828" s="17" t="s">
        <v>21</v>
      </c>
      <c r="D1828" s="36" t="d">
        <v>2020-10-05</v>
      </c>
      <c r="E1828" s="17" t="s">
        <v>37</v>
      </c>
      <c r="F1828" s="36" t="d">
        <v>2020-10-24</v>
      </c>
      <c r="G1828" s="30">
        <v>-2126</v>
      </c>
      <c r="H1828" s="32">
        <v>-0.14499999999999999</v>
      </c>
      <c r="I1828" s="28">
        <v>-0.13478999999999999</v>
      </c>
      <c r="J1828" s="28">
        <v>-0.15579000000000001</v>
      </c>
      <c r="K1828" s="29">
        <v>0.75</v>
      </c>
      <c r="L1828" s="30">
        <v>25</v>
      </c>
      <c r="M1828" s="29">
        <v>0.31429000000000001</v>
      </c>
      <c r="N1828" s="30">
        <v>47</v>
      </c>
      <c r="O1828" s="30">
        <v>8.44</v>
      </c>
      <c r="P1828" s="30">
        <v>1578.11</v>
      </c>
      <c r="Q1828" s="30">
        <v>79.23</v>
      </c>
      <c r="R1828" s="38">
        <v>0.25607000000000002</v>
      </c>
      <c r="S1828" s="32">
        <v>-0.24398</v>
      </c>
      <c r="T1828" s="29">
        <v>0.45900999999999997</v>
      </c>
      <c r="U1828" s="29">
        <v>-0.31258000000000002</v>
      </c>
      <c r="V1828" s="29">
        <v>0.40426000000000001</v>
      </c>
      <c r="W1828" s="29">
        <v>8.5110000000000005E-2</v>
      </c>
      <c r="X1828" s="30">
        <v>112.97</v>
      </c>
      <c r="Y1828" s="29">
        <v>0.29912</v>
      </c>
      <c r="Z1828" s="29">
        <v>0.33473000000000003</v>
      </c>
      <c r="AA1828" s="29">
        <v>0.34899999999999998</v>
      </c>
      <c r="AB1828" s="30">
        <v>16</v>
      </c>
      <c r="AC1828" s="29">
        <v>0.55881999999999998</v>
      </c>
      <c r="AD1828" s="30">
        <v>47</v>
      </c>
      <c r="AE1828" s="29">
        <v>0.80850999999999995</v>
      </c>
      <c r="AF1828" s="33">
        <v>1.7949999999999999</v>
      </c>
      <c r="AG1828" s="33">
        <v>2.1190000000000002</v>
      </c>
      <c r="AH1828" s="33">
        <v>3.343</v>
      </c>
      <c r="AI1828" s="33">
        <v>98.652000000000001</v>
      </c>
      <c r="AJ1828" s="33">
        <v>6.585</v>
      </c>
      <c r="AK1828" s="34">
        <v>90.4</v>
      </c>
      <c r="AL1828" s="29">
        <v>0.19148999999999999</v>
      </c>
      <c r="AM1828" s="29">
        <v>0.21276999999999999</v>
      </c>
      <c r="AN1828" s="50">
        <v>32416</v>
      </c>
      <c r="AO1828" s="30">
        <v>123.8</v>
      </c>
      <c r="AP1828" s="29">
        <v>0.41538999999999998</v>
      </c>
      <c r="AQ1828" s="29">
        <v>0.86719999999999997</v>
      </c>
      <c r="AR1828" s="29">
        <v>0.39200000000000002</v>
      </c>
      <c r="AS1828" s="54">
        <v>12</v>
      </c>
      <c r="AT1828" s="29">
        <v>0.64515999999999996</v>
      </c>
      <c r="AU1828" s="29">
        <v>0.76805999999999996</v>
      </c>
      <c r="AV1828" s="54">
        <v>11</v>
      </c>
      <c r="AW1828" s="29">
        <v>0.67742000000000002</v>
      </c>
    </row>
    <row r="1829" spans="1:49" x14ac:dyDescent="0.2">
      <c r="A1829" s="17" t="str">
        <f t="shared" si="37"/>
        <v>MIT-ORC</v>
      </c>
      <c r="B1829" s="17" t="str">
        <f>IF(AND(OR(NOT(IsForecastDateRestricted),AND(D1829&gt;=StartDate,D1829&lt;=EndDate)),OR(NOT(IsTargetDateRestricted),AND(F1829&gt;=FirstTargetDate,F1829&lt;=EndTargetDate)),
OR(AND(Is1Week,E1829="1 wk ahead inc death"),AND(Is2Week,E1829="2 wk ahead inc death"),AND(Is3Week,E1829="3 wk ahead inc death"),AND(Is4Week,E1829="4 wk ahead inc death")),
OR(NOT(IsActiveModelsOnly),_xlfn.XLOOKUP(C1829,'Model Analyzer'!B$4:B$100,'Model Analyzer'!C$4:C$100))),EvalData!C1829,"NA")</f>
        <v>MIT-ORC</v>
      </c>
      <c r="C1829" s="17" t="s">
        <v>23</v>
      </c>
      <c r="D1829" s="36" t="d">
        <v>2020-10-05</v>
      </c>
      <c r="E1829" s="17" t="s">
        <v>37</v>
      </c>
      <c r="F1829" s="36" t="d">
        <v>2020-10-24</v>
      </c>
      <c r="G1829" s="30">
        <v>-3967</v>
      </c>
      <c r="H1829" s="32">
        <v>-0.28999999999999998</v>
      </c>
      <c r="I1829" s="28">
        <v>-0.25151000000000001</v>
      </c>
      <c r="J1829" s="28">
        <v>-0.33601999999999999</v>
      </c>
      <c r="K1829" s="29">
        <v>0</v>
      </c>
      <c r="L1829" s="30">
        <v>31</v>
      </c>
      <c r="M1829" s="29">
        <v>0.14285999999999999</v>
      </c>
      <c r="N1829" s="30">
        <v>51</v>
      </c>
      <c r="O1829" s="30">
        <v>15.17</v>
      </c>
      <c r="P1829" s="30">
        <v>1954.72</v>
      </c>
      <c r="Q1829" s="30">
        <v>90.47</v>
      </c>
      <c r="R1829" s="38">
        <v>0.30597000000000002</v>
      </c>
      <c r="S1829" s="32">
        <v>-0.31522</v>
      </c>
      <c r="T1829" s="29">
        <v>0.64815999999999996</v>
      </c>
      <c r="U1829" s="29">
        <v>-0.46106000000000003</v>
      </c>
      <c r="V1829" s="29">
        <v>0.29411999999999999</v>
      </c>
      <c r="W1829" s="29">
        <v>0.21568999999999999</v>
      </c>
      <c r="X1829" s="30">
        <v>137.94</v>
      </c>
      <c r="Y1829" s="29">
        <v>0.39080999999999999</v>
      </c>
      <c r="Z1829" s="29">
        <v>0.45815</v>
      </c>
      <c r="AA1829" s="29">
        <v>0.20499999999999999</v>
      </c>
      <c r="AB1829" s="30">
        <v>24</v>
      </c>
      <c r="AC1829" s="29">
        <v>0.32352999999999998</v>
      </c>
      <c r="AD1829" s="30">
        <v>51</v>
      </c>
      <c r="AE1829" s="29">
        <v>0.82352999999999998</v>
      </c>
      <c r="AF1829" s="33">
        <v>2.98</v>
      </c>
      <c r="AG1829" s="33">
        <v>4.17</v>
      </c>
      <c r="AH1829" s="33">
        <v>16.625</v>
      </c>
      <c r="AI1829" s="33">
        <v>100.998</v>
      </c>
      <c r="AJ1829" s="33">
        <v>71.75</v>
      </c>
      <c r="AK1829" s="34">
        <v>151.667</v>
      </c>
      <c r="AL1829" s="29">
        <v>0.13725000000000001</v>
      </c>
      <c r="AM1829" s="29">
        <v>0.49020000000000002</v>
      </c>
      <c r="AN1829" s="50">
        <v>36535</v>
      </c>
      <c r="AO1829" s="30">
        <v>200.6</v>
      </c>
      <c r="AP1829" s="29">
        <v>0.20774999999999999</v>
      </c>
      <c r="AQ1829" s="29">
        <v>0.43370999999999998</v>
      </c>
      <c r="AR1829" s="29">
        <v>0.20599999999999999</v>
      </c>
      <c r="AS1829" s="54">
        <v>24</v>
      </c>
      <c r="AT1829" s="29">
        <v>0.25806000000000001</v>
      </c>
      <c r="AU1829" s="29">
        <v>0.54618999999999995</v>
      </c>
      <c r="AV1829" s="54">
        <v>20</v>
      </c>
      <c r="AW1829" s="29">
        <v>0.3871</v>
      </c>
    </row>
    <row r="1830" spans="1:49" x14ac:dyDescent="0.2">
      <c r="A1830" s="17" t="str">
        <f t="shared" si="37"/>
        <v>MOBS</v>
      </c>
      <c r="B1830" s="17" t="str">
        <f>IF(AND(OR(NOT(IsForecastDateRestricted),AND(D1830&gt;=StartDate,D1830&lt;=EndDate)),OR(NOT(IsTargetDateRestricted),AND(F1830&gt;=FirstTargetDate,F1830&lt;=EndTargetDate)),
OR(AND(Is1Week,E1830="1 wk ahead inc death"),AND(Is2Week,E1830="2 wk ahead inc death"),AND(Is3Week,E1830="3 wk ahead inc death"),AND(Is4Week,E1830="4 wk ahead inc death")),
OR(NOT(IsActiveModelsOnly),_xlfn.XLOOKUP(C1830,'Model Analyzer'!B$4:B$100,'Model Analyzer'!C$4:C$100))),EvalData!C1830,"NA")</f>
        <v>MOBS</v>
      </c>
      <c r="C1830" s="17" t="s">
        <v>24</v>
      </c>
      <c r="D1830" s="36" t="d">
        <v>2020-10-05</v>
      </c>
      <c r="E1830" s="17" t="s">
        <v>37</v>
      </c>
      <c r="F1830" s="36" t="d">
        <v>2020-10-24</v>
      </c>
      <c r="G1830" s="30">
        <v>-2112</v>
      </c>
      <c r="H1830" s="32">
        <v>-0.14399999999999999</v>
      </c>
      <c r="I1830" s="28">
        <v>-0.13389999999999999</v>
      </c>
      <c r="J1830" s="28">
        <v>-0.15459999999999999</v>
      </c>
      <c r="K1830" s="29">
        <v>0.75</v>
      </c>
      <c r="L1830" s="30">
        <v>24</v>
      </c>
      <c r="M1830" s="29">
        <v>0.34286</v>
      </c>
      <c r="N1830" s="30">
        <v>50</v>
      </c>
      <c r="O1830" s="30">
        <v>15</v>
      </c>
      <c r="P1830" s="30">
        <v>2261.69</v>
      </c>
      <c r="Q1830" s="30">
        <v>103.74</v>
      </c>
      <c r="R1830" s="38">
        <v>0.3261</v>
      </c>
      <c r="S1830" s="32">
        <v>-0.23161000000000001</v>
      </c>
      <c r="T1830" s="29">
        <v>0.63763000000000003</v>
      </c>
      <c r="U1830" s="29">
        <v>-0.44379000000000002</v>
      </c>
      <c r="V1830" s="29">
        <v>0.4</v>
      </c>
      <c r="W1830" s="29">
        <v>0.16</v>
      </c>
      <c r="X1830" s="30">
        <v>188.85</v>
      </c>
      <c r="Y1830" s="29">
        <v>0.34267999999999998</v>
      </c>
      <c r="Z1830" s="29">
        <v>0.39890999999999999</v>
      </c>
      <c r="AA1830" s="29">
        <v>0.16200000000000001</v>
      </c>
      <c r="AB1830" s="30">
        <v>25</v>
      </c>
      <c r="AC1830" s="29">
        <v>0.29411999999999999</v>
      </c>
      <c r="AD1830" s="30">
        <v>50</v>
      </c>
      <c r="AE1830" s="29">
        <v>0.78</v>
      </c>
      <c r="AF1830" s="33">
        <v>2.02</v>
      </c>
      <c r="AG1830" s="33">
        <v>2.5089999999999999</v>
      </c>
      <c r="AH1830" s="33">
        <v>4.3899999999999997</v>
      </c>
      <c r="AI1830" s="33">
        <v>87.691999999999993</v>
      </c>
      <c r="AJ1830" s="33">
        <v>11.375</v>
      </c>
      <c r="AK1830" s="34">
        <v>201.8</v>
      </c>
      <c r="AL1830" s="29">
        <v>0.18</v>
      </c>
      <c r="AM1830" s="29">
        <v>0.24</v>
      </c>
      <c r="AN1830" s="50">
        <v>57770</v>
      </c>
      <c r="AO1830" s="30">
        <v>184.9</v>
      </c>
      <c r="AP1830" s="29">
        <v>0.35922999999999999</v>
      </c>
      <c r="AQ1830" s="29">
        <v>0.74995999999999996</v>
      </c>
      <c r="AR1830" s="29">
        <v>0.372</v>
      </c>
      <c r="AS1830" s="54">
        <v>14</v>
      </c>
      <c r="AT1830" s="29">
        <v>0.58065</v>
      </c>
      <c r="AU1830" s="29">
        <v>0.74365999999999999</v>
      </c>
      <c r="AV1830" s="54">
        <v>14</v>
      </c>
      <c r="AW1830" s="29">
        <v>0.58065</v>
      </c>
    </row>
    <row r="1831" spans="1:49" x14ac:dyDescent="0.2">
      <c r="A1831" s="17" t="str">
        <f t="shared" si="37"/>
        <v>NotreDame-Mobility</v>
      </c>
      <c r="B1831" s="17" t="str">
        <f>IF(AND(OR(NOT(IsForecastDateRestricted),AND(D1831&gt;=StartDate,D1831&lt;=EndDate)),OR(NOT(IsTargetDateRestricted),AND(F1831&gt;=FirstTargetDate,F1831&lt;=EndTargetDate)),
OR(AND(Is1Week,E1831="1 wk ahead inc death"),AND(Is2Week,E1831="2 wk ahead inc death"),AND(Is3Week,E1831="3 wk ahead inc death"),AND(Is4Week,E1831="4 wk ahead inc death")),
OR(NOT(IsActiveModelsOnly),_xlfn.XLOOKUP(C1831,'Model Analyzer'!B$4:B$100,'Model Analyzer'!C$4:C$100))),EvalData!C1831,"NA")</f>
        <v>NotreDame-Mobility</v>
      </c>
      <c r="C1831" s="17" t="s">
        <v>25</v>
      </c>
      <c r="D1831" s="36" t="d">
        <v>2020-10-05</v>
      </c>
      <c r="E1831" s="17" t="s">
        <v>37</v>
      </c>
      <c r="F1831" s="36" t="d">
        <v>2020-10-24</v>
      </c>
      <c r="G1831" s="30">
        <v>-3550</v>
      </c>
      <c r="H1831" s="32">
        <v>-0.255</v>
      </c>
      <c r="I1831" s="28">
        <v>-0.22506999999999999</v>
      </c>
      <c r="J1831" s="28">
        <v>-0.29043999999999998</v>
      </c>
      <c r="K1831" s="29">
        <v>0</v>
      </c>
      <c r="L1831" s="30">
        <v>30</v>
      </c>
      <c r="M1831" s="29">
        <v>0.17143</v>
      </c>
      <c r="N1831" s="30">
        <v>51</v>
      </c>
      <c r="O1831" s="30">
        <v>15.35</v>
      </c>
      <c r="P1831" s="30">
        <v>1773.82</v>
      </c>
      <c r="Q1831" s="30">
        <v>82.59</v>
      </c>
      <c r="R1831" s="38">
        <v>0.24661</v>
      </c>
      <c r="S1831" s="32">
        <v>-0.26235999999999998</v>
      </c>
      <c r="T1831" s="29">
        <v>0.62707000000000002</v>
      </c>
      <c r="U1831" s="29">
        <v>-0.46029999999999999</v>
      </c>
      <c r="V1831" s="29">
        <v>0.43136999999999998</v>
      </c>
      <c r="W1831" s="29">
        <v>0.21568999999999999</v>
      </c>
      <c r="X1831" s="30">
        <v>121.32</v>
      </c>
      <c r="Y1831" s="29">
        <v>0.36793999999999999</v>
      </c>
      <c r="Z1831" s="29">
        <v>0.40749000000000002</v>
      </c>
      <c r="AA1831" s="29">
        <v>0.32100000000000001</v>
      </c>
      <c r="AB1831" s="30">
        <v>18</v>
      </c>
      <c r="AC1831" s="29">
        <v>0.5</v>
      </c>
      <c r="AD1831" s="30">
        <v>51</v>
      </c>
      <c r="AE1831" s="29">
        <v>0.45097999999999999</v>
      </c>
      <c r="AF1831" s="33">
        <v>1.296</v>
      </c>
      <c r="AG1831" s="33">
        <v>1.454</v>
      </c>
      <c r="AH1831" s="33">
        <v>1.6990000000000001</v>
      </c>
      <c r="AI1831" s="33">
        <v>3.8279999999999998</v>
      </c>
      <c r="AJ1831" s="33">
        <v>2.032</v>
      </c>
      <c r="AK1831" s="34">
        <v>5.6669999999999998</v>
      </c>
      <c r="AL1831" s="29">
        <v>3.9219999999999998E-2</v>
      </c>
      <c r="AM1831" s="29">
        <v>7.843E-2</v>
      </c>
      <c r="AN1831" s="50">
        <v>105633</v>
      </c>
      <c r="AO1831" s="30">
        <v>335.2</v>
      </c>
      <c r="AP1831" s="29">
        <v>0.67559000000000002</v>
      </c>
      <c r="AQ1831" s="29">
        <v>1</v>
      </c>
      <c r="AR1831" s="29">
        <v>0.35099999999999998</v>
      </c>
      <c r="AS1831" s="54">
        <v>17</v>
      </c>
      <c r="AT1831" s="29">
        <v>0.48387000000000002</v>
      </c>
      <c r="AU1831" s="29">
        <v>0.47471999999999998</v>
      </c>
      <c r="AV1831" s="54">
        <v>22</v>
      </c>
      <c r="AW1831" s="29">
        <v>0.32257999999999998</v>
      </c>
    </row>
    <row r="1832" spans="1:49" x14ac:dyDescent="0.2">
      <c r="A1832" s="17" t="str">
        <f t="shared" si="37"/>
        <v>Oliver Wyman</v>
      </c>
      <c r="B1832" s="17" t="str">
        <f>IF(AND(OR(NOT(IsForecastDateRestricted),AND(D1832&gt;=StartDate,D1832&lt;=EndDate)),OR(NOT(IsTargetDateRestricted),AND(F1832&gt;=FirstTargetDate,F1832&lt;=EndTargetDate)),
OR(AND(Is1Week,E1832="1 wk ahead inc death"),AND(Is2Week,E1832="2 wk ahead inc death"),AND(Is3Week,E1832="3 wk ahead inc death"),AND(Is4Week,E1832="4 wk ahead inc death")),
OR(NOT(IsActiveModelsOnly),_xlfn.XLOOKUP(C1832,'Model Analyzer'!B$4:B$100,'Model Analyzer'!C$4:C$100))),EvalData!C1832,"NA")</f>
        <v>Oliver Wyman</v>
      </c>
      <c r="C1832" s="17" t="s">
        <v>26</v>
      </c>
      <c r="D1832" s="36" t="d">
        <v>2020-10-05</v>
      </c>
      <c r="E1832" s="17" t="s">
        <v>37</v>
      </c>
      <c r="F1832" s="36" t="d">
        <v>2020-10-24</v>
      </c>
      <c r="G1832" s="30">
        <v>64</v>
      </c>
      <c r="H1832" s="32">
        <v>4.0000000000000001E-3</v>
      </c>
      <c r="I1832" s="28">
        <v>4.0600000000000002E-3</v>
      </c>
      <c r="J1832" s="28">
        <v>4.0600000000000002E-3</v>
      </c>
      <c r="K1832" s="29">
        <v>1</v>
      </c>
      <c r="L1832" s="30">
        <v>2</v>
      </c>
      <c r="M1832" s="29">
        <v>0.97143000000000002</v>
      </c>
      <c r="N1832" s="30">
        <v>51</v>
      </c>
      <c r="O1832" s="30">
        <v>4.84</v>
      </c>
      <c r="P1832" s="30">
        <v>1156.3</v>
      </c>
      <c r="Q1832" s="30">
        <v>59.14</v>
      </c>
      <c r="R1832" s="38">
        <v>0.1913</v>
      </c>
      <c r="S1832" s="32">
        <v>0</v>
      </c>
      <c r="T1832" s="29">
        <v>0.29220000000000002</v>
      </c>
      <c r="U1832" s="29">
        <v>-1.1509999999999999E-2</v>
      </c>
      <c r="V1832" s="29">
        <v>0.54901999999999995</v>
      </c>
      <c r="W1832" s="29">
        <v>3.9219999999999998E-2</v>
      </c>
      <c r="X1832" s="30">
        <v>97.92</v>
      </c>
      <c r="Y1832" s="29">
        <v>0.24446000000000001</v>
      </c>
      <c r="Z1832" s="29">
        <v>0.23096</v>
      </c>
      <c r="AA1832" s="29">
        <v>0.80400000000000005</v>
      </c>
      <c r="AB1832" s="30">
        <v>2</v>
      </c>
      <c r="AC1832" s="29">
        <v>0.97058999999999995</v>
      </c>
      <c r="AD1832" s="30">
        <v>51</v>
      </c>
      <c r="AE1832" s="29">
        <v>0.96077999999999997</v>
      </c>
      <c r="AF1832" s="33">
        <v>2.1070000000000002</v>
      </c>
      <c r="AG1832" s="33">
        <v>2.6739999999999999</v>
      </c>
      <c r="AH1832" s="33">
        <v>3.5409999999999999</v>
      </c>
      <c r="AI1832" s="33">
        <v>38.973999999999997</v>
      </c>
      <c r="AJ1832" s="33">
        <v>6.05</v>
      </c>
      <c r="AK1832" s="34">
        <v>12.321</v>
      </c>
      <c r="AL1832" s="29">
        <v>0.21568999999999999</v>
      </c>
      <c r="AM1832" s="29">
        <v>0.15686</v>
      </c>
      <c r="AN1832" s="50">
        <v>22097</v>
      </c>
      <c r="AO1832" s="30">
        <v>85.3</v>
      </c>
      <c r="AP1832" s="29">
        <v>0.41807</v>
      </c>
      <c r="AQ1832" s="29">
        <v>0.87280000000000002</v>
      </c>
      <c r="AR1832" s="29">
        <v>0.61899999999999999</v>
      </c>
      <c r="AS1832" s="54">
        <v>5</v>
      </c>
      <c r="AT1832" s="29">
        <v>0.87097000000000002</v>
      </c>
      <c r="AU1832" s="29">
        <v>0.98382000000000003</v>
      </c>
      <c r="AV1832" s="54">
        <v>1</v>
      </c>
      <c r="AW1832" s="29">
        <v>1</v>
      </c>
    </row>
    <row r="1833" spans="1:49" x14ac:dyDescent="0.2">
      <c r="A1833" s="17" t="str">
        <f t="shared" si="37"/>
        <v>PSI</v>
      </c>
      <c r="B1833" s="17" t="str">
        <f>IF(AND(OR(NOT(IsForecastDateRestricted),AND(D1833&gt;=StartDate,D1833&lt;=EndDate)),OR(NOT(IsTargetDateRestricted),AND(F1833&gt;=FirstTargetDate,F1833&lt;=EndTargetDate)),
OR(AND(Is1Week,E1833="1 wk ahead inc death"),AND(Is2Week,E1833="2 wk ahead inc death"),AND(Is3Week,E1833="3 wk ahead inc death"),AND(Is4Week,E1833="4 wk ahead inc death")),
OR(NOT(IsActiveModelsOnly),_xlfn.XLOOKUP(C1833,'Model Analyzer'!B$4:B$100,'Model Analyzer'!C$4:C$100))),EvalData!C1833,"NA")</f>
        <v>PSI</v>
      </c>
      <c r="C1833" s="17" t="s">
        <v>27</v>
      </c>
      <c r="D1833" s="36" t="d">
        <v>2020-10-05</v>
      </c>
      <c r="E1833" s="17" t="s">
        <v>37</v>
      </c>
      <c r="F1833" s="36" t="d">
        <v>2020-10-24</v>
      </c>
      <c r="G1833" s="26">
        <v>-4979</v>
      </c>
      <c r="H1833" s="27">
        <v>-0.379</v>
      </c>
      <c r="I1833" s="28">
        <v>-0.31567000000000001</v>
      </c>
      <c r="J1833" s="28">
        <v>-0.46127000000000001</v>
      </c>
      <c r="K1833" s="29">
        <v>0</v>
      </c>
      <c r="L1833" s="30">
        <v>34</v>
      </c>
      <c r="M1833" s="29">
        <v>5.7140000000000003E-2</v>
      </c>
      <c r="N1833" s="30">
        <v>51</v>
      </c>
      <c r="O1833" s="26">
        <v>58.07</v>
      </c>
      <c r="P1833" s="26">
        <v>2906.44</v>
      </c>
      <c r="Q1833" s="26">
        <v>114.18</v>
      </c>
      <c r="R1833" s="31">
        <v>0.44829000000000002</v>
      </c>
      <c r="S1833" s="32">
        <v>-0.44140000000000001</v>
      </c>
      <c r="T1833" s="29">
        <v>2.8486099999999999</v>
      </c>
      <c r="U1833" s="29">
        <v>-2.7403599999999999</v>
      </c>
      <c r="V1833" s="29">
        <v>0.23529</v>
      </c>
      <c r="W1833" s="29">
        <v>0.31373000000000001</v>
      </c>
      <c r="X1833" s="30">
        <v>168.02</v>
      </c>
      <c r="Y1833" s="29">
        <v>0.42243999999999998</v>
      </c>
      <c r="Z1833" s="29">
        <v>0.57657999999999998</v>
      </c>
      <c r="AA1833" s="29">
        <v>4.5999999999999999E-2</v>
      </c>
      <c r="AB1833" s="30">
        <v>31</v>
      </c>
      <c r="AC1833" s="29">
        <v>0.11765</v>
      </c>
      <c r="AD1833" s="30">
        <v>51</v>
      </c>
      <c r="AE1833" s="29">
        <v>0.33333000000000002</v>
      </c>
      <c r="AF1833" s="33">
        <v>1.2969999999999999</v>
      </c>
      <c r="AG1833" s="33">
        <v>1.482</v>
      </c>
      <c r="AH1833" s="33">
        <v>1.8360000000000001</v>
      </c>
      <c r="AI1833" s="33">
        <v>6.0919999999999996</v>
      </c>
      <c r="AJ1833" s="33">
        <v>3.7309999999999999</v>
      </c>
      <c r="AK1833" s="34">
        <v>16</v>
      </c>
      <c r="AL1833" s="29">
        <v>1.9609999999999999E-2</v>
      </c>
      <c r="AM1833" s="29">
        <v>7.843E-2</v>
      </c>
      <c r="AN1833" s="50">
        <v>166003</v>
      </c>
      <c r="AO1833" s="30">
        <v>546.5</v>
      </c>
      <c r="AP1833" s="29">
        <v>0.59845000000000004</v>
      </c>
      <c r="AQ1833" s="29">
        <v>1</v>
      </c>
      <c r="AR1833" s="29">
        <v>0.248</v>
      </c>
      <c r="AS1833" s="54">
        <v>23</v>
      </c>
      <c r="AT1833" s="29">
        <v>0.29032000000000002</v>
      </c>
      <c r="AU1833" s="29">
        <v>0.35088000000000003</v>
      </c>
      <c r="AV1833" s="54">
        <v>25</v>
      </c>
      <c r="AW1833" s="29">
        <v>0.22581000000000001</v>
      </c>
    </row>
    <row r="1834" spans="1:49" x14ac:dyDescent="0.2">
      <c r="A1834" s="17" t="str">
        <f t="shared" si="37"/>
        <v>QJHong</v>
      </c>
      <c r="B1834" s="17" t="str">
        <f>IF(AND(OR(NOT(IsForecastDateRestricted),AND(D1834&gt;=StartDate,D1834&lt;=EndDate)),OR(NOT(IsTargetDateRestricted),AND(F1834&gt;=FirstTargetDate,F1834&lt;=EndTargetDate)),
OR(AND(Is1Week,E1834="1 wk ahead inc death"),AND(Is2Week,E1834="2 wk ahead inc death"),AND(Is3Week,E1834="3 wk ahead inc death"),AND(Is4Week,E1834="4 wk ahead inc death")),
OR(NOT(IsActiveModelsOnly),_xlfn.XLOOKUP(C1834,'Model Analyzer'!B$4:B$100,'Model Analyzer'!C$4:C$100))),EvalData!C1834,"NA")</f>
        <v>QJHong</v>
      </c>
      <c r="C1834" s="17" t="s">
        <v>28</v>
      </c>
      <c r="D1834" s="36" t="d">
        <v>2020-10-05</v>
      </c>
      <c r="E1834" s="17" t="s">
        <v>37</v>
      </c>
      <c r="F1834" s="36" t="d">
        <v>2020-10-24</v>
      </c>
      <c r="G1834" s="30">
        <v>-265</v>
      </c>
      <c r="H1834" s="32">
        <v>-1.7000000000000001E-2</v>
      </c>
      <c r="I1834" s="28">
        <v>-1.6799999999999999E-2</v>
      </c>
      <c r="J1834" s="28">
        <v>-1.7090000000000001E-2</v>
      </c>
      <c r="K1834" s="29">
        <v>1</v>
      </c>
      <c r="L1834" s="30">
        <v>6</v>
      </c>
      <c r="M1834" s="29">
        <v>0.85714000000000001</v>
      </c>
      <c r="O1834" s="30"/>
      <c r="P1834" s="30"/>
      <c r="Q1834" s="30"/>
      <c r="R1834" s="38"/>
    </row>
    <row r="1835" spans="1:49" x14ac:dyDescent="0.2">
      <c r="A1835" s="17" t="str">
        <f t="shared" si="37"/>
        <v>RPI-UW</v>
      </c>
      <c r="B1835" s="17" t="str">
        <f>IF(AND(OR(NOT(IsForecastDateRestricted),AND(D1835&gt;=StartDate,D1835&lt;=EndDate)),OR(NOT(IsTargetDateRestricted),AND(F1835&gt;=FirstTargetDate,F1835&lt;=EndTargetDate)),
OR(AND(Is1Week,E1835="1 wk ahead inc death"),AND(Is2Week,E1835="2 wk ahead inc death"),AND(Is3Week,E1835="3 wk ahead inc death"),AND(Is4Week,E1835="4 wk ahead inc death")),
OR(NOT(IsActiveModelsOnly),_xlfn.XLOOKUP(C1835,'Model Analyzer'!B$4:B$100,'Model Analyzer'!C$4:C$100))),EvalData!C1835,"NA")</f>
        <v>RPI-UW</v>
      </c>
      <c r="C1835" s="17" t="s">
        <v>49</v>
      </c>
      <c r="D1835" s="36" t="d">
        <v>2020-10-05</v>
      </c>
      <c r="E1835" s="17" t="s">
        <v>37</v>
      </c>
      <c r="F1835" s="36" t="d">
        <v>2020-10-24</v>
      </c>
      <c r="G1835" s="30">
        <v>-1281</v>
      </c>
      <c r="H1835" s="32">
        <v>-8.5000000000000006E-2</v>
      </c>
      <c r="I1835" s="28">
        <v>-8.1210000000000004E-2</v>
      </c>
      <c r="J1835" s="28">
        <v>-8.8389999999999996E-2</v>
      </c>
      <c r="K1835" s="29">
        <v>0.9</v>
      </c>
      <c r="L1835" s="30">
        <v>19</v>
      </c>
      <c r="M1835" s="29">
        <v>0.48570999999999998</v>
      </c>
      <c r="N1835" s="30">
        <v>31</v>
      </c>
      <c r="O1835" s="30">
        <v>14.03</v>
      </c>
      <c r="P1835" s="30">
        <v>2983.76</v>
      </c>
      <c r="Q1835" s="30">
        <v>167.16</v>
      </c>
      <c r="R1835" s="38">
        <v>0.36253000000000002</v>
      </c>
      <c r="S1835" s="32">
        <v>-0.30797000000000002</v>
      </c>
      <c r="T1835" s="29">
        <v>0.87958000000000003</v>
      </c>
      <c r="U1835" s="29">
        <v>-0.57050000000000001</v>
      </c>
      <c r="V1835" s="29">
        <v>0.29032000000000002</v>
      </c>
      <c r="W1835" s="29">
        <v>0.25806000000000001</v>
      </c>
      <c r="X1835" s="30">
        <v>227.87</v>
      </c>
      <c r="Y1835" s="29">
        <v>0.42643999999999999</v>
      </c>
      <c r="Z1835" s="29">
        <v>0.47961999999999999</v>
      </c>
      <c r="AA1835" s="29">
        <v>3.3000000000000002E-2</v>
      </c>
      <c r="AB1835" s="30">
        <v>33</v>
      </c>
      <c r="AC1835" s="29">
        <v>5.8819999999999997E-2</v>
      </c>
      <c r="AD1835" s="30">
        <v>31</v>
      </c>
      <c r="AE1835" s="29">
        <v>0.6129</v>
      </c>
      <c r="AF1835" s="33">
        <v>2.8290000000000002</v>
      </c>
      <c r="AG1835" s="33">
        <v>3.133</v>
      </c>
      <c r="AH1835" s="33">
        <v>4.2220000000000004</v>
      </c>
      <c r="AI1835" s="33">
        <v>74.445999999999998</v>
      </c>
      <c r="AJ1835" s="33">
        <v>14.201000000000001</v>
      </c>
      <c r="AK1835" s="34">
        <v>127.333</v>
      </c>
      <c r="AL1835" s="29">
        <v>0.12903000000000001</v>
      </c>
      <c r="AM1835" s="29">
        <v>0.19355</v>
      </c>
      <c r="AN1835" s="50">
        <v>70863</v>
      </c>
      <c r="AO1835" s="30">
        <v>185.7</v>
      </c>
      <c r="AP1835" s="29">
        <v>0.32718000000000003</v>
      </c>
      <c r="AQ1835" s="29">
        <v>0.68305000000000005</v>
      </c>
      <c r="AR1835" s="29">
        <v>0.186</v>
      </c>
      <c r="AS1835" s="54">
        <v>26</v>
      </c>
      <c r="AT1835" s="29">
        <v>0.19355</v>
      </c>
      <c r="AU1835" s="29">
        <v>0.33109</v>
      </c>
      <c r="AV1835" s="54">
        <v>26</v>
      </c>
      <c r="AW1835" s="29">
        <v>0.19355</v>
      </c>
    </row>
    <row r="1836" spans="1:49" x14ac:dyDescent="0.2">
      <c r="A1836" s="17" t="str">
        <f t="shared" si="37"/>
        <v>STH</v>
      </c>
      <c r="B1836" s="17" t="str">
        <f>IF(AND(OR(NOT(IsForecastDateRestricted),AND(D1836&gt;=StartDate,D1836&lt;=EndDate)),OR(NOT(IsTargetDateRestricted),AND(F1836&gt;=FirstTargetDate,F1836&lt;=EndTargetDate)),
OR(AND(Is1Week,E1836="1 wk ahead inc death"),AND(Is2Week,E1836="2 wk ahead inc death"),AND(Is3Week,E1836="3 wk ahead inc death"),AND(Is4Week,E1836="4 wk ahead inc death")),
OR(NOT(IsActiveModelsOnly),_xlfn.XLOOKUP(C1836,'Model Analyzer'!B$4:B$100,'Model Analyzer'!C$4:C$100))),EvalData!C1836,"NA")</f>
        <v>STH</v>
      </c>
      <c r="C1836" s="17" t="s">
        <v>42</v>
      </c>
      <c r="D1836" s="36" t="d">
        <v>2020-10-05</v>
      </c>
      <c r="E1836" s="17" t="s">
        <v>37</v>
      </c>
      <c r="F1836" s="36" t="d">
        <v>2020-10-24</v>
      </c>
      <c r="G1836" s="30">
        <v>-2587</v>
      </c>
      <c r="H1836" s="32">
        <v>-0.17899999999999999</v>
      </c>
      <c r="I1836" s="28">
        <v>-0.16400999999999999</v>
      </c>
      <c r="J1836" s="28">
        <v>-0.19619</v>
      </c>
      <c r="K1836" s="29">
        <v>0.75</v>
      </c>
      <c r="L1836" s="30">
        <v>27</v>
      </c>
      <c r="M1836" s="29">
        <v>0.25713999999999998</v>
      </c>
      <c r="O1836" s="30"/>
      <c r="P1836" s="30"/>
      <c r="Q1836" s="30"/>
      <c r="R1836" s="38"/>
    </row>
    <row r="1837" spans="1:49" x14ac:dyDescent="0.2">
      <c r="A1837" s="17" t="str">
        <f t="shared" si="37"/>
        <v>TTU</v>
      </c>
      <c r="B1837" s="17" t="str">
        <f>IF(AND(OR(NOT(IsForecastDateRestricted),AND(D1837&gt;=StartDate,D1837&lt;=EndDate)),OR(NOT(IsTargetDateRestricted),AND(F1837&gt;=FirstTargetDate,F1837&lt;=EndTargetDate)),
OR(AND(Is1Week,E1837="1 wk ahead inc death"),AND(Is2Week,E1837="2 wk ahead inc death"),AND(Is3Week,E1837="3 wk ahead inc death"),AND(Is4Week,E1837="4 wk ahead inc death")),
OR(NOT(IsActiveModelsOnly),_xlfn.XLOOKUP(C1837,'Model Analyzer'!B$4:B$100,'Model Analyzer'!C$4:C$100))),EvalData!C1837,"NA")</f>
        <v>TTU</v>
      </c>
      <c r="C1837" s="17" t="s">
        <v>56</v>
      </c>
      <c r="D1837" s="36" t="d">
        <v>2020-10-05</v>
      </c>
      <c r="E1837" s="17" t="s">
        <v>37</v>
      </c>
      <c r="F1837" s="36" t="d">
        <v>2020-10-24</v>
      </c>
      <c r="G1837" s="30">
        <v>3513</v>
      </c>
      <c r="H1837" s="32">
        <v>0.20100000000000001</v>
      </c>
      <c r="I1837" s="28">
        <v>0.22272</v>
      </c>
      <c r="J1837" s="28">
        <v>0.22272</v>
      </c>
      <c r="K1837" s="29">
        <v>0.75</v>
      </c>
      <c r="L1837" s="30">
        <v>28</v>
      </c>
      <c r="M1837" s="29">
        <v>0.22857</v>
      </c>
      <c r="N1837" s="30">
        <v>51</v>
      </c>
      <c r="O1837" s="30">
        <v>32.15</v>
      </c>
      <c r="P1837" s="30">
        <v>8460.24</v>
      </c>
      <c r="Q1837" s="30">
        <v>147.41</v>
      </c>
      <c r="R1837" s="38">
        <v>0.34033999999999998</v>
      </c>
      <c r="S1837" s="32">
        <v>8.659E-2</v>
      </c>
      <c r="T1837" s="29">
        <v>1.3634599999999999</v>
      </c>
      <c r="U1837" s="29">
        <v>-0.42592000000000002</v>
      </c>
      <c r="V1837" s="29">
        <v>0.31373000000000001</v>
      </c>
      <c r="W1837" s="29">
        <v>0.35293999999999998</v>
      </c>
      <c r="X1837" s="30">
        <v>346.91</v>
      </c>
      <c r="Y1837" s="29">
        <v>0.62358000000000002</v>
      </c>
      <c r="Z1837" s="29">
        <v>0.49177999999999999</v>
      </c>
      <c r="AA1837" s="29">
        <v>0.129</v>
      </c>
      <c r="AB1837" s="30">
        <v>29</v>
      </c>
      <c r="AC1837" s="29">
        <v>0.17646999999999999</v>
      </c>
    </row>
    <row r="1838" spans="1:49" x14ac:dyDescent="0.2">
      <c r="A1838" s="17" t="str">
        <f t="shared" si="37"/>
        <v>UA</v>
      </c>
      <c r="B1838" s="17" t="str">
        <f>IF(AND(OR(NOT(IsForecastDateRestricted),AND(D1838&gt;=StartDate,D1838&lt;=EndDate)),OR(NOT(IsTargetDateRestricted),AND(F1838&gt;=FirstTargetDate,F1838&lt;=EndTargetDate)),
OR(AND(Is1Week,E1838="1 wk ahead inc death"),AND(Is2Week,E1838="2 wk ahead inc death"),AND(Is3Week,E1838="3 wk ahead inc death"),AND(Is4Week,E1838="4 wk ahead inc death")),
OR(NOT(IsActiveModelsOnly),_xlfn.XLOOKUP(C1838,'Model Analyzer'!B$4:B$100,'Model Analyzer'!C$4:C$100))),EvalData!C1838,"NA")</f>
        <v>UA</v>
      </c>
      <c r="C1838" s="17" t="s">
        <v>29</v>
      </c>
      <c r="D1838" s="36" t="d">
        <v>2020-10-05</v>
      </c>
      <c r="E1838" s="17" t="s">
        <v>37</v>
      </c>
      <c r="F1838" s="36" t="d">
        <v>2020-10-24</v>
      </c>
      <c r="G1838" s="30">
        <v>580</v>
      </c>
      <c r="H1838" s="32">
        <v>3.5999999999999997E-2</v>
      </c>
      <c r="I1838" s="28">
        <v>3.6769999999999997E-2</v>
      </c>
      <c r="J1838" s="28">
        <v>3.6769999999999997E-2</v>
      </c>
      <c r="K1838" s="29">
        <v>1</v>
      </c>
      <c r="L1838" s="30">
        <v>10</v>
      </c>
      <c r="M1838" s="29">
        <v>0.74285999999999996</v>
      </c>
      <c r="N1838" s="30">
        <v>51</v>
      </c>
      <c r="O1838" s="30">
        <v>19.03</v>
      </c>
      <c r="P1838" s="30">
        <v>2115.8000000000002</v>
      </c>
      <c r="Q1838" s="30">
        <v>79.12</v>
      </c>
      <c r="R1838" s="38">
        <v>0.25719999999999998</v>
      </c>
      <c r="S1838" s="32">
        <v>5.4390000000000001E-2</v>
      </c>
      <c r="T1838" s="29">
        <v>0.77339000000000002</v>
      </c>
      <c r="U1838" s="29">
        <v>0.35387000000000002</v>
      </c>
      <c r="V1838" s="29">
        <v>0.39216000000000001</v>
      </c>
      <c r="W1838" s="29">
        <v>0.21568999999999999</v>
      </c>
      <c r="X1838" s="30">
        <v>134.05000000000001</v>
      </c>
      <c r="Y1838" s="29">
        <v>0.70121999999999995</v>
      </c>
      <c r="Z1838" s="29">
        <v>0.40833000000000003</v>
      </c>
      <c r="AA1838" s="29">
        <v>0.35199999999999998</v>
      </c>
      <c r="AB1838" s="30">
        <v>15</v>
      </c>
      <c r="AC1838" s="29">
        <v>0.58823999999999999</v>
      </c>
      <c r="AD1838" s="30">
        <v>51</v>
      </c>
      <c r="AE1838" s="29">
        <v>0.84314</v>
      </c>
      <c r="AF1838" s="33">
        <v>2.9329999999999998</v>
      </c>
      <c r="AG1838" s="33">
        <v>3.137</v>
      </c>
      <c r="AH1838" s="33">
        <v>3.552</v>
      </c>
      <c r="AI1838" s="33">
        <v>4.601</v>
      </c>
      <c r="AJ1838" s="33">
        <v>4.68</v>
      </c>
      <c r="AK1838" s="34">
        <v>6.5330000000000004</v>
      </c>
      <c r="AL1838" s="29">
        <v>0.15686</v>
      </c>
      <c r="AM1838" s="29">
        <v>5.8819999999999997E-2</v>
      </c>
      <c r="AN1838" s="50">
        <v>24549</v>
      </c>
      <c r="AO1838" s="30">
        <v>274</v>
      </c>
      <c r="AP1838" s="29">
        <v>0.40640999999999999</v>
      </c>
      <c r="AQ1838" s="29">
        <v>0.84845999999999999</v>
      </c>
      <c r="AR1838" s="29">
        <v>0.66</v>
      </c>
      <c r="AS1838" s="54">
        <v>4</v>
      </c>
      <c r="AT1838" s="29">
        <v>0.90322999999999998</v>
      </c>
      <c r="AU1838" s="29">
        <v>0.86455000000000004</v>
      </c>
      <c r="AV1838" s="54">
        <v>7</v>
      </c>
      <c r="AW1838" s="29">
        <v>0.80645</v>
      </c>
    </row>
    <row r="1839" spans="1:49" x14ac:dyDescent="0.2">
      <c r="A1839" s="17" t="str">
        <f t="shared" si="37"/>
        <v>UCLA</v>
      </c>
      <c r="B1839" s="17" t="str">
        <f>IF(AND(OR(NOT(IsForecastDateRestricted),AND(D1839&gt;=StartDate,D1839&lt;=EndDate)),OR(NOT(IsTargetDateRestricted),AND(F1839&gt;=FirstTargetDate,F1839&lt;=EndTargetDate)),
OR(AND(Is1Week,E1839="1 wk ahead inc death"),AND(Is2Week,E1839="2 wk ahead inc death"),AND(Is3Week,E1839="3 wk ahead inc death"),AND(Is4Week,E1839="4 wk ahead inc death")),
OR(NOT(IsActiveModelsOnly),_xlfn.XLOOKUP(C1839,'Model Analyzer'!B$4:B$100,'Model Analyzer'!C$4:C$100))),EvalData!C1839,"NA")</f>
        <v>UCLA</v>
      </c>
      <c r="C1839" s="17" t="s">
        <v>30</v>
      </c>
      <c r="D1839" s="36" t="d">
        <v>2020-10-05</v>
      </c>
      <c r="E1839" s="17" t="s">
        <v>37</v>
      </c>
      <c r="F1839" s="36" t="d">
        <v>2020-10-24</v>
      </c>
      <c r="G1839" s="30">
        <v>-1816</v>
      </c>
      <c r="H1839" s="32">
        <v>-0.122</v>
      </c>
      <c r="I1839" s="28">
        <v>-0.11513</v>
      </c>
      <c r="J1839" s="28">
        <v>-0.13011</v>
      </c>
      <c r="K1839" s="29">
        <v>0.75</v>
      </c>
      <c r="L1839" s="30">
        <v>23</v>
      </c>
      <c r="M1839" s="29">
        <v>0.37142999999999998</v>
      </c>
      <c r="N1839" s="30">
        <v>51</v>
      </c>
      <c r="O1839" s="30">
        <v>21.44</v>
      </c>
      <c r="P1839" s="30">
        <v>1997.22</v>
      </c>
      <c r="Q1839" s="30">
        <v>85.12</v>
      </c>
      <c r="R1839" s="38">
        <v>0.31451000000000001</v>
      </c>
      <c r="S1839" s="32">
        <v>-0.31619999999999998</v>
      </c>
      <c r="T1839" s="29">
        <v>0.81323000000000001</v>
      </c>
      <c r="U1839" s="29">
        <v>-0.71706000000000003</v>
      </c>
      <c r="V1839" s="29">
        <v>0.31373000000000001</v>
      </c>
      <c r="W1839" s="29">
        <v>0.31373000000000001</v>
      </c>
      <c r="X1839" s="30">
        <v>126.82</v>
      </c>
      <c r="Y1839" s="29">
        <v>0.36136000000000001</v>
      </c>
      <c r="Z1839" s="29">
        <v>0.47216000000000002</v>
      </c>
      <c r="AA1839" s="29">
        <v>0.13100000000000001</v>
      </c>
      <c r="AB1839" s="30">
        <v>28</v>
      </c>
      <c r="AC1839" s="29">
        <v>0.20588000000000001</v>
      </c>
      <c r="AD1839" s="30">
        <v>51</v>
      </c>
      <c r="AE1839" s="29">
        <v>0.25490000000000002</v>
      </c>
      <c r="AF1839" s="33">
        <v>1.141</v>
      </c>
      <c r="AG1839" s="33">
        <v>1.1919999999999999</v>
      </c>
      <c r="AH1839" s="33">
        <v>1.28</v>
      </c>
      <c r="AI1839" s="33">
        <v>3.742</v>
      </c>
      <c r="AJ1839" s="33">
        <v>1.958</v>
      </c>
      <c r="AK1839" s="34">
        <v>10</v>
      </c>
      <c r="AL1839" s="29">
        <v>1.9609999999999999E-2</v>
      </c>
      <c r="AM1839" s="29">
        <v>3.9219999999999998E-2</v>
      </c>
      <c r="AN1839" s="50">
        <v>128788</v>
      </c>
      <c r="AO1839" s="30">
        <v>523</v>
      </c>
      <c r="AP1839" s="29">
        <v>0.74470000000000003</v>
      </c>
      <c r="AQ1839" s="29">
        <v>1</v>
      </c>
      <c r="AR1839" s="29">
        <v>0.20599999999999999</v>
      </c>
      <c r="AS1839" s="54">
        <v>24</v>
      </c>
      <c r="AT1839" s="29">
        <v>0.25806000000000001</v>
      </c>
      <c r="AU1839" s="29">
        <v>0.26832</v>
      </c>
      <c r="AV1839" s="54">
        <v>28</v>
      </c>
      <c r="AW1839" s="29">
        <v>0.12903000000000001</v>
      </c>
    </row>
    <row r="1840" spans="1:49" x14ac:dyDescent="0.2">
      <c r="A1840" s="17" t="str">
        <f t="shared" si="37"/>
        <v>UCM</v>
      </c>
      <c r="B1840" s="17" t="str">
        <f>IF(AND(OR(NOT(IsForecastDateRestricted),AND(D1840&gt;=StartDate,D1840&lt;=EndDate)),OR(NOT(IsTargetDateRestricted),AND(F1840&gt;=FirstTargetDate,F1840&lt;=EndTargetDate)),
OR(AND(Is1Week,E1840="1 wk ahead inc death"),AND(Is2Week,E1840="2 wk ahead inc death"),AND(Is3Week,E1840="3 wk ahead inc death"),AND(Is4Week,E1840="4 wk ahead inc death")),
OR(NOT(IsActiveModelsOnly),_xlfn.XLOOKUP(C1840,'Model Analyzer'!B$4:B$100,'Model Analyzer'!C$4:C$100))),EvalData!C1840,"NA")</f>
        <v>UCM</v>
      </c>
      <c r="C1840" s="17" t="s">
        <v>48</v>
      </c>
      <c r="D1840" s="36" t="d">
        <v>2020-10-05</v>
      </c>
      <c r="E1840" s="17" t="s">
        <v>37</v>
      </c>
      <c r="F1840" s="36" t="d">
        <v>2020-10-24</v>
      </c>
      <c r="G1840" s="30">
        <v>5543</v>
      </c>
      <c r="H1840" s="32">
        <v>0.30099999999999999</v>
      </c>
      <c r="I1840" s="28">
        <v>0.35142000000000001</v>
      </c>
      <c r="J1840" s="28">
        <v>0.35142000000000001</v>
      </c>
      <c r="K1840" s="29">
        <v>0</v>
      </c>
      <c r="L1840" s="30">
        <v>32</v>
      </c>
      <c r="M1840" s="29">
        <v>0.11429</v>
      </c>
      <c r="O1840" s="30"/>
      <c r="P1840" s="30"/>
      <c r="Q1840" s="30"/>
      <c r="R1840" s="38"/>
    </row>
    <row r="1841" spans="1:49" x14ac:dyDescent="0.2">
      <c r="A1841" s="17" t="str">
        <f t="shared" si="37"/>
        <v>UCSD-NEU</v>
      </c>
      <c r="B1841" s="17" t="str">
        <f>IF(AND(OR(NOT(IsForecastDateRestricted),AND(D1841&gt;=StartDate,D1841&lt;=EndDate)),OR(NOT(IsTargetDateRestricted),AND(F1841&gt;=FirstTargetDate,F1841&lt;=EndTargetDate)),
OR(AND(Is1Week,E1841="1 wk ahead inc death"),AND(Is2Week,E1841="2 wk ahead inc death"),AND(Is3Week,E1841="3 wk ahead inc death"),AND(Is4Week,E1841="4 wk ahead inc death")),
OR(NOT(IsActiveModelsOnly),_xlfn.XLOOKUP(C1841,'Model Analyzer'!B$4:B$100,'Model Analyzer'!C$4:C$100))),EvalData!C1841,"NA")</f>
        <v>UCSD-NEU</v>
      </c>
      <c r="C1841" s="17" t="s">
        <v>54</v>
      </c>
      <c r="D1841" s="36" t="d">
        <v>2020-10-05</v>
      </c>
      <c r="E1841" s="17" t="s">
        <v>37</v>
      </c>
      <c r="F1841" s="36" t="d">
        <v>2020-10-24</v>
      </c>
      <c r="G1841" s="30">
        <v>-3475</v>
      </c>
      <c r="H1841" s="32">
        <v>-0.249</v>
      </c>
      <c r="I1841" s="28">
        <v>-0.22031000000000001</v>
      </c>
      <c r="J1841" s="28">
        <v>-0.28256999999999999</v>
      </c>
      <c r="K1841" s="29">
        <v>0.75</v>
      </c>
      <c r="L1841" s="30">
        <v>29</v>
      </c>
      <c r="M1841" s="29">
        <v>0.2</v>
      </c>
      <c r="N1841" s="30">
        <v>50</v>
      </c>
      <c r="O1841" s="30">
        <v>19.43</v>
      </c>
      <c r="P1841" s="30">
        <v>2401.6799999999998</v>
      </c>
      <c r="Q1841" s="30">
        <v>102.64</v>
      </c>
      <c r="R1841" s="38">
        <v>0.33656000000000003</v>
      </c>
      <c r="S1841" s="32">
        <v>-0.26718999999999998</v>
      </c>
      <c r="T1841" s="29">
        <v>0.80586999999999998</v>
      </c>
      <c r="U1841" s="29">
        <v>-0.13478000000000001</v>
      </c>
      <c r="V1841" s="29">
        <v>0.38</v>
      </c>
      <c r="W1841" s="29">
        <v>0.18</v>
      </c>
      <c r="X1841" s="30">
        <v>188.77</v>
      </c>
      <c r="Y1841" s="29">
        <v>0.58718999999999999</v>
      </c>
      <c r="Z1841" s="29">
        <v>0.42725000000000002</v>
      </c>
      <c r="AA1841" s="29">
        <v>6.8000000000000005E-2</v>
      </c>
      <c r="AB1841" s="30">
        <v>30</v>
      </c>
      <c r="AC1841" s="29">
        <v>0.14706</v>
      </c>
      <c r="AD1841" s="30">
        <v>50</v>
      </c>
      <c r="AE1841" s="29">
        <v>0.94</v>
      </c>
      <c r="AF1841" s="33">
        <v>4.569</v>
      </c>
      <c r="AG1841" s="33">
        <v>459.75</v>
      </c>
      <c r="AH1841" s="33">
        <v>852</v>
      </c>
      <c r="AI1841" s="33">
        <v>719.721</v>
      </c>
      <c r="AJ1841" s="33">
        <v>1101</v>
      </c>
      <c r="AK1841" s="34">
        <v>1154</v>
      </c>
      <c r="AL1841" s="29">
        <v>0.12</v>
      </c>
      <c r="AM1841" s="29">
        <v>0.76</v>
      </c>
      <c r="AN1841" s="50">
        <v>46982</v>
      </c>
      <c r="AO1841" s="30">
        <v>1032.0999999999999</v>
      </c>
      <c r="AP1841" s="29">
        <v>8.9840000000000003E-2</v>
      </c>
      <c r="AQ1841" s="29">
        <v>0.18754999999999999</v>
      </c>
      <c r="AR1841" s="29">
        <v>6.2E-2</v>
      </c>
      <c r="AS1841" s="54">
        <v>29</v>
      </c>
      <c r="AT1841" s="29">
        <v>9.6769999999999995E-2</v>
      </c>
      <c r="AU1841" s="29">
        <v>0.32295000000000001</v>
      </c>
      <c r="AV1841" s="54">
        <v>27</v>
      </c>
      <c r="AW1841" s="29">
        <v>0.16128999999999999</v>
      </c>
    </row>
    <row r="1842" spans="1:49" x14ac:dyDescent="0.2">
      <c r="A1842" s="17" t="str">
        <f t="shared" si="37"/>
        <v>UGA-CEID</v>
      </c>
      <c r="B1842" s="17" t="str">
        <f>IF(AND(OR(NOT(IsForecastDateRestricted),AND(D1842&gt;=StartDate,D1842&lt;=EndDate)),OR(NOT(IsTargetDateRestricted),AND(F1842&gt;=FirstTargetDate,F1842&lt;=EndTargetDate)),
OR(AND(Is1Week,E1842="1 wk ahead inc death"),AND(Is2Week,E1842="2 wk ahead inc death"),AND(Is3Week,E1842="3 wk ahead inc death"),AND(Is4Week,E1842="4 wk ahead inc death")),
OR(NOT(IsActiveModelsOnly),_xlfn.XLOOKUP(C1842,'Model Analyzer'!B$4:B$100,'Model Analyzer'!C$4:C$100))),EvalData!C1842,"NA")</f>
        <v>UGA-CEID</v>
      </c>
      <c r="C1842" s="17" t="s">
        <v>50</v>
      </c>
      <c r="D1842" s="36" t="d">
        <v>2020-10-05</v>
      </c>
      <c r="E1842" s="17" t="s">
        <v>37</v>
      </c>
      <c r="F1842" s="36" t="d">
        <v>2020-10-24</v>
      </c>
      <c r="G1842" s="30">
        <v>-1530</v>
      </c>
      <c r="H1842" s="32">
        <v>-0.10199999999999999</v>
      </c>
      <c r="I1842" s="28">
        <v>-9.7000000000000003E-2</v>
      </c>
      <c r="J1842" s="28">
        <v>-0.10742</v>
      </c>
      <c r="K1842" s="29">
        <v>0.75</v>
      </c>
      <c r="L1842" s="30">
        <v>21</v>
      </c>
      <c r="M1842" s="29">
        <v>0.42857000000000001</v>
      </c>
      <c r="N1842" s="30">
        <v>51</v>
      </c>
      <c r="O1842" s="30">
        <v>8.52</v>
      </c>
      <c r="P1842" s="30">
        <v>1284.94</v>
      </c>
      <c r="Q1842" s="30">
        <v>67.75</v>
      </c>
      <c r="R1842" s="38">
        <v>0.21012</v>
      </c>
      <c r="S1842" s="32">
        <v>-0.17529</v>
      </c>
      <c r="T1842" s="29">
        <v>0.42225000000000001</v>
      </c>
      <c r="U1842" s="29">
        <v>-0.25781999999999999</v>
      </c>
      <c r="V1842" s="29">
        <v>0.43136999999999998</v>
      </c>
      <c r="W1842" s="29">
        <v>7.843E-2</v>
      </c>
      <c r="X1842" s="30">
        <v>107.36</v>
      </c>
      <c r="Y1842" s="29">
        <v>0.27072000000000002</v>
      </c>
      <c r="Z1842" s="29">
        <v>0.30434</v>
      </c>
      <c r="AA1842" s="29">
        <v>0.59599999999999997</v>
      </c>
      <c r="AB1842" s="30">
        <v>7</v>
      </c>
      <c r="AC1842" s="29">
        <v>0.82352999999999998</v>
      </c>
      <c r="AD1842" s="30">
        <v>51</v>
      </c>
      <c r="AE1842" s="29">
        <v>0.90195999999999998</v>
      </c>
      <c r="AF1842" s="33">
        <v>2.2650000000000001</v>
      </c>
      <c r="AG1842" s="33">
        <v>2.9950000000000001</v>
      </c>
      <c r="AH1842" s="33">
        <v>10.7</v>
      </c>
      <c r="AI1842" s="33">
        <v>275.64999999999998</v>
      </c>
      <c r="AJ1842" s="33">
        <v>78</v>
      </c>
      <c r="AK1842" s="34">
        <v>534</v>
      </c>
      <c r="AL1842" s="29">
        <v>0.13725000000000001</v>
      </c>
      <c r="AM1842" s="29">
        <v>0.45097999999999999</v>
      </c>
      <c r="AN1842" s="50">
        <v>30641</v>
      </c>
      <c r="AO1842" s="30">
        <v>114.7</v>
      </c>
      <c r="AP1842" s="29">
        <v>0.25963999999999998</v>
      </c>
      <c r="AQ1842" s="29">
        <v>0.54205999999999999</v>
      </c>
      <c r="AR1842" s="29">
        <v>0.33</v>
      </c>
      <c r="AS1842" s="54">
        <v>19</v>
      </c>
      <c r="AT1842" s="29">
        <v>0.41935</v>
      </c>
      <c r="AU1842" s="29">
        <v>0.73972000000000004</v>
      </c>
      <c r="AV1842" s="54">
        <v>15</v>
      </c>
      <c r="AW1842" s="29">
        <v>0.54839000000000004</v>
      </c>
    </row>
    <row r="1843" spans="1:49" x14ac:dyDescent="0.2">
      <c r="A1843" s="17" t="str">
        <f t="shared" si="37"/>
        <v>UM</v>
      </c>
      <c r="B1843" s="17" t="str">
        <f>IF(AND(OR(NOT(IsForecastDateRestricted),AND(D1843&gt;=StartDate,D1843&lt;=EndDate)),OR(NOT(IsTargetDateRestricted),AND(F1843&gt;=FirstTargetDate,F1843&lt;=EndTargetDate)),
OR(AND(Is1Week,E1843="1 wk ahead inc death"),AND(Is2Week,E1843="2 wk ahead inc death"),AND(Is3Week,E1843="3 wk ahead inc death"),AND(Is4Week,E1843="4 wk ahead inc death")),
OR(NOT(IsActiveModelsOnly),_xlfn.XLOOKUP(C1843,'Model Analyzer'!B$4:B$100,'Model Analyzer'!C$4:C$100))),EvalData!C1843,"NA")</f>
        <v>UM</v>
      </c>
      <c r="C1843" s="17" t="s">
        <v>31</v>
      </c>
      <c r="D1843" s="36" t="d">
        <v>2020-10-05</v>
      </c>
      <c r="E1843" s="17" t="s">
        <v>37</v>
      </c>
      <c r="F1843" s="36" t="d">
        <v>2020-10-24</v>
      </c>
      <c r="G1843" s="30">
        <v>1276</v>
      </c>
      <c r="H1843" s="32">
        <v>7.8E-2</v>
      </c>
      <c r="I1843" s="28">
        <v>8.09E-2</v>
      </c>
      <c r="J1843" s="28">
        <v>8.09E-2</v>
      </c>
      <c r="K1843" s="29">
        <v>0.9</v>
      </c>
      <c r="L1843" s="30">
        <v>16</v>
      </c>
      <c r="M1843" s="29">
        <v>0.57142999999999999</v>
      </c>
      <c r="N1843" s="30">
        <v>50</v>
      </c>
      <c r="O1843" s="30">
        <v>17.86</v>
      </c>
      <c r="P1843" s="30">
        <v>4596.4399999999996</v>
      </c>
      <c r="Q1843" s="30">
        <v>93.54</v>
      </c>
      <c r="R1843" s="38">
        <v>0.25289</v>
      </c>
      <c r="S1843" s="32">
        <v>-5.3129999999999997E-2</v>
      </c>
      <c r="T1843" s="29">
        <v>0.71023000000000003</v>
      </c>
      <c r="U1843" s="29">
        <v>-1.0019999999999999E-2</v>
      </c>
      <c r="V1843" s="29">
        <v>0.4</v>
      </c>
      <c r="W1843" s="29">
        <v>0.22</v>
      </c>
      <c r="X1843" s="30">
        <v>156.72</v>
      </c>
      <c r="Y1843" s="29">
        <v>0.54551000000000005</v>
      </c>
      <c r="Z1843" s="29">
        <v>0.41633999999999999</v>
      </c>
      <c r="AA1843" s="29">
        <v>0.26900000000000002</v>
      </c>
      <c r="AB1843" s="30">
        <v>21</v>
      </c>
      <c r="AC1843" s="29">
        <v>0.41176000000000001</v>
      </c>
      <c r="AD1843" s="30">
        <v>50</v>
      </c>
      <c r="AE1843" s="29">
        <v>0.48</v>
      </c>
      <c r="AF1843" s="33">
        <v>1.296</v>
      </c>
      <c r="AG1843" s="33">
        <v>1.4570000000000001</v>
      </c>
      <c r="AH1843" s="33">
        <v>1.579</v>
      </c>
      <c r="AI1843" s="33">
        <v>43.993000000000002</v>
      </c>
      <c r="AJ1843" s="33">
        <v>2.1890000000000001</v>
      </c>
      <c r="AK1843" s="34">
        <v>4.782</v>
      </c>
      <c r="AL1843" s="29">
        <v>0.04</v>
      </c>
      <c r="AM1843" s="29">
        <v>0.06</v>
      </c>
      <c r="AN1843" s="50">
        <v>94146</v>
      </c>
      <c r="AO1843" s="30">
        <v>411.9</v>
      </c>
      <c r="AP1843" s="29">
        <v>0.67686000000000002</v>
      </c>
      <c r="AQ1843" s="29">
        <v>1</v>
      </c>
      <c r="AR1843" s="29">
        <v>0.39200000000000002</v>
      </c>
      <c r="AS1843" s="54">
        <v>12</v>
      </c>
      <c r="AT1843" s="29">
        <v>0.64515999999999996</v>
      </c>
      <c r="AU1843" s="29">
        <v>0.49536000000000002</v>
      </c>
      <c r="AV1843" s="54">
        <v>21</v>
      </c>
      <c r="AW1843" s="29">
        <v>0.35483999999999999</v>
      </c>
    </row>
    <row r="1844" spans="1:49" x14ac:dyDescent="0.2">
      <c r="A1844" s="17" t="str">
        <f t="shared" si="37"/>
        <v>UMass-MB</v>
      </c>
      <c r="B1844" s="17" t="str">
        <f>IF(AND(OR(NOT(IsForecastDateRestricted),AND(D1844&gt;=StartDate,D1844&lt;=EndDate)),OR(NOT(IsTargetDateRestricted),AND(F1844&gt;=FirstTargetDate,F1844&lt;=EndTargetDate)),
OR(AND(Is1Week,E1844="1 wk ahead inc death"),AND(Is2Week,E1844="2 wk ahead inc death"),AND(Is3Week,E1844="3 wk ahead inc death"),AND(Is4Week,E1844="4 wk ahead inc death")),
OR(NOT(IsActiveModelsOnly),_xlfn.XLOOKUP(C1844,'Model Analyzer'!B$4:B$100,'Model Analyzer'!C$4:C$100))),EvalData!C1844,"NA")</f>
        <v>UMass-MB</v>
      </c>
      <c r="C1844" s="17" t="s">
        <v>32</v>
      </c>
      <c r="D1844" s="36" t="d">
        <v>2020-10-05</v>
      </c>
      <c r="E1844" s="17" t="s">
        <v>37</v>
      </c>
      <c r="F1844" s="36" t="d">
        <v>2020-10-24</v>
      </c>
      <c r="G1844" s="30">
        <v>-529</v>
      </c>
      <c r="H1844" s="32">
        <v>-3.4000000000000002E-2</v>
      </c>
      <c r="I1844" s="28">
        <v>-3.354E-2</v>
      </c>
      <c r="J1844" s="28">
        <v>-3.4700000000000002E-2</v>
      </c>
      <c r="K1844" s="29">
        <v>1</v>
      </c>
      <c r="L1844" s="30">
        <v>9</v>
      </c>
      <c r="M1844" s="29">
        <v>0.77142999999999995</v>
      </c>
      <c r="N1844" s="30">
        <v>51</v>
      </c>
      <c r="O1844" s="30">
        <v>5.87</v>
      </c>
      <c r="P1844" s="30">
        <v>1079.08</v>
      </c>
      <c r="Q1844" s="30">
        <v>60.96</v>
      </c>
      <c r="R1844" s="38">
        <v>0.17835000000000001</v>
      </c>
      <c r="S1844" s="32">
        <v>-9.0969999999999995E-2</v>
      </c>
      <c r="T1844" s="29">
        <v>0.31640000000000001</v>
      </c>
      <c r="U1844" s="29">
        <v>-0.15653</v>
      </c>
      <c r="V1844" s="29">
        <v>0.58823999999999999</v>
      </c>
      <c r="W1844" s="29">
        <v>3.9219999999999998E-2</v>
      </c>
      <c r="X1844" s="30">
        <v>103</v>
      </c>
      <c r="Y1844" s="29">
        <v>0.22252</v>
      </c>
      <c r="Z1844" s="29">
        <v>0.23666000000000001</v>
      </c>
      <c r="AA1844" s="29">
        <v>0.77200000000000002</v>
      </c>
      <c r="AB1844" s="30">
        <v>3</v>
      </c>
      <c r="AC1844" s="29">
        <v>0.94118000000000002</v>
      </c>
      <c r="AD1844" s="30">
        <v>51</v>
      </c>
      <c r="AE1844" s="29">
        <v>0.98038999999999998</v>
      </c>
      <c r="AF1844" s="33">
        <v>3.1240000000000001</v>
      </c>
      <c r="AG1844" s="33">
        <v>3.7679999999999998</v>
      </c>
      <c r="AH1844" s="33">
        <v>4.5709999999999997</v>
      </c>
      <c r="AI1844" s="33">
        <v>8.0399999999999991</v>
      </c>
      <c r="AJ1844" s="33">
        <v>7.016</v>
      </c>
      <c r="AK1844" s="34">
        <v>12.25</v>
      </c>
      <c r="AL1844" s="29">
        <v>0.39216000000000001</v>
      </c>
      <c r="AM1844" s="29">
        <v>0.13725000000000001</v>
      </c>
      <c r="AN1844" s="50">
        <v>26645</v>
      </c>
      <c r="AO1844" s="30">
        <v>106.2</v>
      </c>
      <c r="AP1844" s="29">
        <v>0.33349000000000001</v>
      </c>
      <c r="AQ1844" s="29">
        <v>0.69621</v>
      </c>
      <c r="AR1844" s="29">
        <v>0.47499999999999998</v>
      </c>
      <c r="AS1844" s="54">
        <v>10</v>
      </c>
      <c r="AT1844" s="29">
        <v>0.70967999999999998</v>
      </c>
      <c r="AU1844" s="29">
        <v>0.90771000000000002</v>
      </c>
      <c r="AV1844" s="54">
        <v>4</v>
      </c>
      <c r="AW1844" s="29">
        <v>0.90322999999999998</v>
      </c>
    </row>
    <row r="1845" spans="1:49" x14ac:dyDescent="0.2">
      <c r="A1845" s="17" t="str">
        <f t="shared" si="37"/>
        <v>USC</v>
      </c>
      <c r="B1845" s="17" t="str">
        <f>IF(AND(OR(NOT(IsForecastDateRestricted),AND(D1845&gt;=StartDate,D1845&lt;=EndDate)),OR(NOT(IsTargetDateRestricted),AND(F1845&gt;=FirstTargetDate,F1845&lt;=EndTargetDate)),
OR(AND(Is1Week,E1845="1 wk ahead inc death"),AND(Is2Week,E1845="2 wk ahead inc death"),AND(Is3Week,E1845="3 wk ahead inc death"),AND(Is4Week,E1845="4 wk ahead inc death")),
OR(NOT(IsActiveModelsOnly),_xlfn.XLOOKUP(C1845,'Model Analyzer'!B$4:B$100,'Model Analyzer'!C$4:C$100))),EvalData!C1845,"NA")</f>
        <v>USC</v>
      </c>
      <c r="C1845" s="17" t="s">
        <v>33</v>
      </c>
      <c r="D1845" s="36" t="d">
        <v>2020-10-05</v>
      </c>
      <c r="E1845" s="17" t="s">
        <v>37</v>
      </c>
      <c r="F1845" s="36" t="d">
        <v>2020-10-24</v>
      </c>
      <c r="G1845" s="30">
        <v>-47</v>
      </c>
      <c r="H1845" s="32">
        <v>-3.0000000000000001E-3</v>
      </c>
      <c r="I1845" s="28">
        <v>-2.98E-3</v>
      </c>
      <c r="J1845" s="28">
        <v>-2.99E-3</v>
      </c>
      <c r="K1845" s="29">
        <v>1</v>
      </c>
      <c r="L1845" s="30">
        <v>1</v>
      </c>
      <c r="M1845" s="29">
        <v>1</v>
      </c>
      <c r="N1845" s="30">
        <v>51</v>
      </c>
      <c r="O1845" s="30">
        <v>6.24</v>
      </c>
      <c r="P1845" s="30">
        <v>1143.69</v>
      </c>
      <c r="Q1845" s="30">
        <v>67.31</v>
      </c>
      <c r="R1845" s="38">
        <v>0.18633</v>
      </c>
      <c r="S1845" s="32">
        <v>-1.379E-2</v>
      </c>
      <c r="T1845" s="29">
        <v>0.33707999999999999</v>
      </c>
      <c r="U1845" s="29">
        <v>-2.7380000000000002E-2</v>
      </c>
      <c r="V1845" s="29">
        <v>0.54901999999999995</v>
      </c>
      <c r="W1845" s="29">
        <v>5.8819999999999997E-2</v>
      </c>
      <c r="X1845" s="30">
        <v>110.62</v>
      </c>
      <c r="Y1845" s="29">
        <v>0.27100999999999997</v>
      </c>
      <c r="Z1845" s="29">
        <v>0.25342999999999999</v>
      </c>
      <c r="AA1845" s="29">
        <v>0.77200000000000002</v>
      </c>
      <c r="AB1845" s="30">
        <v>4</v>
      </c>
      <c r="AC1845" s="29">
        <v>0.91176000000000001</v>
      </c>
    </row>
    <row r="1846" spans="1:49" x14ac:dyDescent="0.2">
      <c r="A1846" s="17" t="str">
        <f t="shared" si="37"/>
        <v>UT</v>
      </c>
      <c r="B1846" s="17" t="str">
        <f>IF(AND(OR(NOT(IsForecastDateRestricted),AND(D1846&gt;=StartDate,D1846&lt;=EndDate)),OR(NOT(IsTargetDateRestricted),AND(F1846&gt;=FirstTargetDate,F1846&lt;=EndTargetDate)),
OR(AND(Is1Week,E1846="1 wk ahead inc death"),AND(Is2Week,E1846="2 wk ahead inc death"),AND(Is3Week,E1846="3 wk ahead inc death"),AND(Is4Week,E1846="4 wk ahead inc death")),
OR(NOT(IsActiveModelsOnly),_xlfn.XLOOKUP(C1846,'Model Analyzer'!B$4:B$100,'Model Analyzer'!C$4:C$100))),EvalData!C1846,"NA")</f>
        <v>UT</v>
      </c>
      <c r="C1846" s="17" t="s">
        <v>34</v>
      </c>
      <c r="D1846" s="36" t="d">
        <v>2020-10-05</v>
      </c>
      <c r="E1846" s="17" t="s">
        <v>37</v>
      </c>
      <c r="F1846" s="36" t="d">
        <v>2020-10-24</v>
      </c>
      <c r="G1846" s="30">
        <v>-241</v>
      </c>
      <c r="H1846" s="32">
        <v>-1.4999999999999999E-2</v>
      </c>
      <c r="I1846" s="28">
        <v>-1.528E-2</v>
      </c>
      <c r="J1846" s="28">
        <v>-1.5520000000000001E-2</v>
      </c>
      <c r="K1846" s="29">
        <v>1</v>
      </c>
      <c r="L1846" s="30">
        <v>5</v>
      </c>
      <c r="M1846" s="29">
        <v>0.88571</v>
      </c>
      <c r="N1846" s="30">
        <v>51</v>
      </c>
      <c r="O1846" s="30">
        <v>27.95</v>
      </c>
      <c r="P1846" s="30">
        <v>4337.58</v>
      </c>
      <c r="Q1846" s="30">
        <v>124.18</v>
      </c>
      <c r="R1846" s="38">
        <v>0.31913999999999998</v>
      </c>
      <c r="S1846" s="32">
        <v>6.5920000000000006E-2</v>
      </c>
      <c r="T1846" s="29">
        <v>0.66515999999999997</v>
      </c>
      <c r="U1846" s="29">
        <v>-3.4419999999999999E-2</v>
      </c>
      <c r="V1846" s="29">
        <v>0.31373000000000001</v>
      </c>
      <c r="W1846" s="29">
        <v>0.19608</v>
      </c>
      <c r="X1846" s="30">
        <v>208.8</v>
      </c>
      <c r="Y1846" s="29">
        <v>0.48391000000000001</v>
      </c>
      <c r="Z1846" s="29">
        <v>0.44918999999999998</v>
      </c>
      <c r="AA1846" s="29">
        <v>0.15</v>
      </c>
      <c r="AB1846" s="30">
        <v>26</v>
      </c>
      <c r="AC1846" s="29">
        <v>0.26471</v>
      </c>
      <c r="AD1846" s="30">
        <v>51</v>
      </c>
      <c r="AE1846" s="29">
        <v>0.76471</v>
      </c>
      <c r="AF1846" s="33">
        <v>2.226</v>
      </c>
      <c r="AG1846" s="33">
        <v>2.9060000000000001</v>
      </c>
      <c r="AH1846" s="33">
        <v>4.4000000000000004</v>
      </c>
      <c r="AI1846" s="33">
        <v>15.616</v>
      </c>
      <c r="AJ1846" s="33">
        <v>6.9980000000000002</v>
      </c>
      <c r="AK1846" s="34">
        <v>49.6</v>
      </c>
      <c r="AL1846" s="29">
        <v>0.27450999999999998</v>
      </c>
      <c r="AM1846" s="29">
        <v>0.15686</v>
      </c>
      <c r="AN1846" s="50">
        <v>72656</v>
      </c>
      <c r="AO1846" s="30">
        <v>343.2</v>
      </c>
      <c r="AP1846" s="29">
        <v>0.36588999999999999</v>
      </c>
      <c r="AQ1846" s="29">
        <v>0.76385000000000003</v>
      </c>
      <c r="AR1846" s="29">
        <v>0.35099999999999998</v>
      </c>
      <c r="AS1846" s="54">
        <v>17</v>
      </c>
      <c r="AT1846" s="29">
        <v>0.48387000000000002</v>
      </c>
      <c r="AU1846" s="29">
        <v>0.74919000000000002</v>
      </c>
      <c r="AV1846" s="54">
        <v>13</v>
      </c>
      <c r="AW1846" s="29">
        <v>0.6129</v>
      </c>
    </row>
    <row r="1847" spans="1:49" x14ac:dyDescent="0.2">
      <c r="A1847" s="17" t="str">
        <f t="shared" si="37"/>
        <v>YYG</v>
      </c>
      <c r="B1847" s="17" t="str">
        <f>IF(AND(OR(NOT(IsForecastDateRestricted),AND(D1847&gt;=StartDate,D1847&lt;=EndDate)),OR(NOT(IsTargetDateRestricted),AND(F1847&gt;=FirstTargetDate,F1847&lt;=EndTargetDate)),
OR(AND(Is1Week,E1847="1 wk ahead inc death"),AND(Is2Week,E1847="2 wk ahead inc death"),AND(Is3Week,E1847="3 wk ahead inc death"),AND(Is4Week,E1847="4 wk ahead inc death")),
OR(NOT(IsActiveModelsOnly),_xlfn.XLOOKUP(C1847,'Model Analyzer'!B$4:B$100,'Model Analyzer'!C$4:C$100))),EvalData!C1847,"NA")</f>
        <v>YYG</v>
      </c>
      <c r="C1847" s="17" t="s">
        <v>35</v>
      </c>
      <c r="D1847" s="36" t="d">
        <v>2020-10-05</v>
      </c>
      <c r="E1847" s="17" t="s">
        <v>37</v>
      </c>
      <c r="F1847" s="36" t="d">
        <v>2020-10-24</v>
      </c>
      <c r="G1847" s="30">
        <v>-480</v>
      </c>
      <c r="H1847" s="32">
        <v>-3.1E-2</v>
      </c>
      <c r="I1847" s="28">
        <v>-3.0429999999999999E-2</v>
      </c>
      <c r="J1847" s="28">
        <v>-3.1390000000000001E-2</v>
      </c>
      <c r="K1847" s="29">
        <v>1</v>
      </c>
      <c r="L1847" s="30">
        <v>8</v>
      </c>
      <c r="M1847" s="29">
        <v>0.8</v>
      </c>
      <c r="N1847" s="30">
        <v>51</v>
      </c>
      <c r="O1847" s="30">
        <v>5.1100000000000003</v>
      </c>
      <c r="P1847" s="30">
        <v>837.92</v>
      </c>
      <c r="Q1847" s="30">
        <v>51.06</v>
      </c>
      <c r="R1847" s="38">
        <v>0.18881999999999999</v>
      </c>
      <c r="S1847" s="32">
        <v>-1.325E-2</v>
      </c>
      <c r="T1847" s="29">
        <v>0.29144999999999999</v>
      </c>
      <c r="U1847" s="29">
        <v>-7.077E-2</v>
      </c>
      <c r="V1847" s="29">
        <v>0.64705999999999997</v>
      </c>
      <c r="W1847" s="29">
        <v>3.9219999999999998E-2</v>
      </c>
      <c r="X1847" s="30">
        <v>79.489999999999995</v>
      </c>
      <c r="Y1847" s="29">
        <v>0.22642000000000001</v>
      </c>
      <c r="Z1847" s="29">
        <v>0.22442999999999999</v>
      </c>
      <c r="AA1847" s="29">
        <v>0.83799999999999997</v>
      </c>
      <c r="AB1847" s="30">
        <v>1</v>
      </c>
      <c r="AC1847" s="29">
        <v>1</v>
      </c>
      <c r="AD1847" s="30">
        <v>51</v>
      </c>
      <c r="AE1847" s="29">
        <v>0.98038999999999998</v>
      </c>
      <c r="AF1847" s="33">
        <v>3.44</v>
      </c>
      <c r="AG1847" s="33">
        <v>3.83</v>
      </c>
      <c r="AH1847" s="33">
        <v>6.1150000000000002</v>
      </c>
      <c r="AI1847" s="33">
        <v>20.329000000000001</v>
      </c>
      <c r="AJ1847" s="33">
        <v>16.231000000000002</v>
      </c>
      <c r="AK1847" s="34">
        <v>43.143000000000001</v>
      </c>
      <c r="AL1847" s="29">
        <v>0.27450999999999998</v>
      </c>
      <c r="AM1847" s="29">
        <v>0.35293999999999998</v>
      </c>
      <c r="AN1847" s="50">
        <v>27822</v>
      </c>
      <c r="AO1847" s="30">
        <v>111.4</v>
      </c>
      <c r="AP1847" s="29">
        <v>0.26501999999999998</v>
      </c>
      <c r="AQ1847" s="29">
        <v>0.55327999999999999</v>
      </c>
      <c r="AR1847" s="29">
        <v>0.372</v>
      </c>
      <c r="AS1847" s="54">
        <v>14</v>
      </c>
      <c r="AT1847" s="29">
        <v>0.58065</v>
      </c>
      <c r="AU1847" s="29">
        <v>0.80044000000000004</v>
      </c>
      <c r="AV1847" s="54">
        <v>9</v>
      </c>
      <c r="AW1847" s="29">
        <v>0.74194000000000004</v>
      </c>
    </row>
    <row r="1848" spans="1:49" x14ac:dyDescent="0.2">
      <c r="A1848" s="17" t="str">
        <f t="shared" si="37"/>
        <v>Baseline</v>
      </c>
      <c r="B1848" s="17" t="str">
        <f>IF(AND(OR(NOT(IsForecastDateRestricted),AND(D1848&gt;=StartDate,D1848&lt;=EndDate)),OR(NOT(IsTargetDateRestricted),AND(F1848&gt;=FirstTargetDate,F1848&lt;=EndTargetDate)),
OR(AND(Is1Week,E1848="1 wk ahead inc death"),AND(Is2Week,E1848="2 wk ahead inc death"),AND(Is3Week,E1848="3 wk ahead inc death"),AND(Is4Week,E1848="4 wk ahead inc death")),
OR(NOT(IsActiveModelsOnly),_xlfn.XLOOKUP(C1848,'Model Analyzer'!B$4:B$100,'Model Analyzer'!C$4:C$100))),EvalData!C1848,"NA")</f>
        <v>Baseline</v>
      </c>
      <c r="C1848" s="17" t="s">
        <v>12</v>
      </c>
      <c r="D1848" s="36" t="d">
        <v>2020-10-05</v>
      </c>
      <c r="E1848" s="17" t="s">
        <v>38</v>
      </c>
      <c r="F1848" s="36" t="d">
        <v>2020-10-31</v>
      </c>
      <c r="G1848" s="30">
        <v>-891</v>
      </c>
      <c r="H1848" s="32">
        <v>-4.2000000000000003E-2</v>
      </c>
      <c r="I1848" s="28">
        <v>-4.1430000000000002E-2</v>
      </c>
      <c r="J1848" s="28">
        <v>-4.3220000000000001E-2</v>
      </c>
      <c r="K1848" s="29">
        <v>1</v>
      </c>
      <c r="L1848" s="30">
        <v>9</v>
      </c>
      <c r="M1848" s="29">
        <v>0.77142999999999995</v>
      </c>
      <c r="N1848" s="30">
        <v>51</v>
      </c>
      <c r="O1848" s="30">
        <v>14.6</v>
      </c>
      <c r="P1848" s="30">
        <v>2678.26</v>
      </c>
      <c r="Q1848" s="30">
        <v>127.24</v>
      </c>
      <c r="R1848" s="38">
        <v>0.29575000000000001</v>
      </c>
      <c r="S1848" s="32">
        <v>-0.24890000000000001</v>
      </c>
      <c r="T1848" s="29">
        <v>0.61700999999999995</v>
      </c>
      <c r="U1848" s="29">
        <v>-0.42120000000000002</v>
      </c>
      <c r="V1848" s="29">
        <v>0.31373000000000001</v>
      </c>
      <c r="W1848" s="29">
        <v>0.11765</v>
      </c>
      <c r="X1848" s="30">
        <v>194.8</v>
      </c>
      <c r="Y1848" s="29">
        <v>0.32948</v>
      </c>
      <c r="Z1848" s="29">
        <v>0.38730999999999999</v>
      </c>
      <c r="AA1848" s="29">
        <v>0.32600000000000001</v>
      </c>
      <c r="AB1848" s="30">
        <v>15</v>
      </c>
      <c r="AC1848" s="29">
        <v>0.58823999999999999</v>
      </c>
      <c r="AD1848" s="30">
        <v>51</v>
      </c>
      <c r="AE1848" s="29">
        <v>0.88234999999999997</v>
      </c>
      <c r="AF1848" s="33">
        <v>3.8740000000000001</v>
      </c>
      <c r="AG1848" s="33">
        <v>3.9569999999999999</v>
      </c>
      <c r="AH1848" s="33">
        <v>3.9889999999999999</v>
      </c>
      <c r="AI1848" s="33">
        <v>3.8740000000000001</v>
      </c>
      <c r="AJ1848" s="33">
        <v>4</v>
      </c>
      <c r="AK1848" s="34">
        <v>4.0190000000000001</v>
      </c>
      <c r="AL1848" s="29">
        <v>0</v>
      </c>
      <c r="AM1848" s="29">
        <v>0</v>
      </c>
      <c r="AN1848" s="50">
        <v>49653</v>
      </c>
      <c r="AO1848" s="30">
        <v>151.80000000000001</v>
      </c>
      <c r="AP1848" s="29">
        <v>0.41611999999999999</v>
      </c>
      <c r="AQ1848" s="29">
        <v>0.86873999999999996</v>
      </c>
      <c r="AR1848" s="29">
        <v>0.92900000000000005</v>
      </c>
      <c r="AS1848" s="54">
        <v>1</v>
      </c>
      <c r="AT1848" s="29">
        <v>1</v>
      </c>
      <c r="AU1848" s="29">
        <v>0.91156000000000004</v>
      </c>
      <c r="AV1848" s="54">
        <v>4</v>
      </c>
      <c r="AW1848" s="29">
        <v>0.90322999999999998</v>
      </c>
    </row>
    <row r="1849" spans="1:49" x14ac:dyDescent="0.2">
      <c r="A1849" s="17" t="str">
        <f t="shared" si="37"/>
        <v>CMU</v>
      </c>
      <c r="B1849" s="17" t="str">
        <f>IF(AND(OR(NOT(IsForecastDateRestricted),AND(D1849&gt;=StartDate,D1849&lt;=EndDate)),OR(NOT(IsTargetDateRestricted),AND(F1849&gt;=FirstTargetDate,F1849&lt;=EndTargetDate)),
OR(AND(Is1Week,E1849="1 wk ahead inc death"),AND(Is2Week,E1849="2 wk ahead inc death"),AND(Is3Week,E1849="3 wk ahead inc death"),AND(Is4Week,E1849="4 wk ahead inc death")),
OR(NOT(IsActiveModelsOnly),_xlfn.XLOOKUP(C1849,'Model Analyzer'!B$4:B$100,'Model Analyzer'!C$4:C$100))),EvalData!C1849,"NA")</f>
        <v>CMU</v>
      </c>
      <c r="C1849" s="17" t="s">
        <v>43</v>
      </c>
      <c r="D1849" s="36" t="d">
        <v>2020-10-05</v>
      </c>
      <c r="E1849" s="17" t="s">
        <v>38</v>
      </c>
      <c r="F1849" s="36" t="d">
        <v>2020-10-31</v>
      </c>
      <c r="G1849" s="30"/>
      <c r="H1849" s="32"/>
      <c r="N1849" s="30">
        <v>49</v>
      </c>
      <c r="O1849" s="30">
        <v>7.87</v>
      </c>
      <c r="P1849" s="30">
        <v>1626.61</v>
      </c>
      <c r="Q1849" s="30">
        <v>97.51</v>
      </c>
      <c r="R1849" s="38">
        <v>0.24832000000000001</v>
      </c>
      <c r="S1849" s="32">
        <v>-0.21851000000000001</v>
      </c>
      <c r="T1849" s="29">
        <v>0.42237999999999998</v>
      </c>
      <c r="U1849" s="29">
        <v>-0.32123000000000002</v>
      </c>
      <c r="V1849" s="29">
        <v>0.42857000000000001</v>
      </c>
      <c r="W1849" s="29">
        <v>8.1629999999999994E-2</v>
      </c>
      <c r="X1849" s="30">
        <v>140.41999999999999</v>
      </c>
      <c r="Y1849" s="29">
        <v>0.27077000000000001</v>
      </c>
      <c r="Z1849" s="29">
        <v>0.31444</v>
      </c>
      <c r="AA1849" s="29">
        <v>0.46800000000000003</v>
      </c>
      <c r="AB1849" s="30">
        <v>8</v>
      </c>
      <c r="AC1849" s="29">
        <v>0.79412000000000005</v>
      </c>
      <c r="AD1849" s="30">
        <v>49</v>
      </c>
      <c r="AE1849" s="29">
        <v>0.69388000000000005</v>
      </c>
      <c r="AF1849" s="33">
        <v>1.6559999999999999</v>
      </c>
      <c r="AG1849" s="33">
        <v>2.0169999999999999</v>
      </c>
      <c r="AH1849" s="33">
        <v>2.9580000000000002</v>
      </c>
      <c r="AI1849" s="33">
        <v>79.634</v>
      </c>
      <c r="AJ1849" s="33">
        <v>3.96</v>
      </c>
      <c r="AK1849" s="34">
        <v>14.16</v>
      </c>
      <c r="AL1849" s="29">
        <v>6.1219999999999997E-2</v>
      </c>
      <c r="AM1849" s="29">
        <v>0.14285999999999999</v>
      </c>
      <c r="AN1849" s="50">
        <v>61268</v>
      </c>
      <c r="AO1849" s="30">
        <v>169.3</v>
      </c>
      <c r="AP1849" s="29">
        <v>0.49154999999999999</v>
      </c>
      <c r="AQ1849" s="29">
        <v>1</v>
      </c>
      <c r="AR1849" s="29">
        <v>0.495</v>
      </c>
      <c r="AS1849" s="54">
        <v>8</v>
      </c>
      <c r="AT1849" s="29">
        <v>0.77419000000000004</v>
      </c>
      <c r="AU1849" s="29">
        <v>0.70174999999999998</v>
      </c>
      <c r="AV1849" s="54">
        <v>14</v>
      </c>
      <c r="AW1849" s="29">
        <v>0.58065</v>
      </c>
    </row>
    <row r="1850" spans="1:49" x14ac:dyDescent="0.2">
      <c r="A1850" s="17" t="str">
        <f t="shared" si="37"/>
        <v>Columbia</v>
      </c>
      <c r="B1850" s="17" t="str">
        <f>IF(AND(OR(NOT(IsForecastDateRestricted),AND(D1850&gt;=StartDate,D1850&lt;=EndDate)),OR(NOT(IsTargetDateRestricted),AND(F1850&gt;=FirstTargetDate,F1850&lt;=EndTargetDate)),
OR(AND(Is1Week,E1850="1 wk ahead inc death"),AND(Is2Week,E1850="2 wk ahead inc death"),AND(Is3Week,E1850="3 wk ahead inc death"),AND(Is4Week,E1850="4 wk ahead inc death")),
OR(NOT(IsActiveModelsOnly),_xlfn.XLOOKUP(C1850,'Model Analyzer'!B$4:B$100,'Model Analyzer'!C$4:C$100))),EvalData!C1850,"NA")</f>
        <v>Columbia</v>
      </c>
      <c r="C1850" s="17" t="s">
        <v>13</v>
      </c>
      <c r="D1850" s="36" t="d">
        <v>2020-10-05</v>
      </c>
      <c r="E1850" s="17" t="s">
        <v>38</v>
      </c>
      <c r="F1850" s="36" t="d">
        <v>2020-10-31</v>
      </c>
      <c r="G1850" s="30">
        <v>-964</v>
      </c>
      <c r="H1850" s="32">
        <v>-4.5999999999999999E-2</v>
      </c>
      <c r="I1850" s="28">
        <v>-4.4819999999999999E-2</v>
      </c>
      <c r="J1850" s="28">
        <v>-4.6929999999999999E-2</v>
      </c>
      <c r="K1850" s="29">
        <v>1</v>
      </c>
      <c r="L1850" s="30">
        <v>11</v>
      </c>
      <c r="M1850" s="29">
        <v>0.71428999999999998</v>
      </c>
      <c r="N1850" s="30">
        <v>51</v>
      </c>
      <c r="O1850" s="30">
        <v>23.69</v>
      </c>
      <c r="P1850" s="30">
        <v>2964.65</v>
      </c>
      <c r="Q1850" s="30">
        <v>129.43</v>
      </c>
      <c r="R1850" s="38">
        <v>0.26860000000000001</v>
      </c>
      <c r="S1850" s="32">
        <v>-0.18325</v>
      </c>
      <c r="T1850" s="29">
        <v>0.79088999999999998</v>
      </c>
      <c r="U1850" s="29">
        <v>-0.58550000000000002</v>
      </c>
      <c r="V1850" s="29">
        <v>0.35293999999999998</v>
      </c>
      <c r="W1850" s="29">
        <v>0.15686</v>
      </c>
      <c r="X1850" s="30">
        <v>232.39</v>
      </c>
      <c r="Y1850" s="29">
        <v>0.33877000000000002</v>
      </c>
      <c r="Z1850" s="29">
        <v>0.40919</v>
      </c>
      <c r="AA1850" s="29">
        <v>0.28799999999999998</v>
      </c>
      <c r="AB1850" s="30">
        <v>16</v>
      </c>
      <c r="AC1850" s="29">
        <v>0.55881999999999998</v>
      </c>
      <c r="AD1850" s="30">
        <v>51</v>
      </c>
      <c r="AE1850" s="29">
        <v>0.98038999999999998</v>
      </c>
      <c r="AF1850" s="33">
        <v>3.4630000000000001</v>
      </c>
      <c r="AG1850" s="33">
        <v>4.5389999999999997</v>
      </c>
      <c r="AH1850" s="33">
        <v>8.3089999999999993</v>
      </c>
      <c r="AI1850" s="33">
        <v>57.645000000000003</v>
      </c>
      <c r="AJ1850" s="33">
        <v>14.823</v>
      </c>
      <c r="AK1850" s="34">
        <v>194</v>
      </c>
      <c r="AL1850" s="29">
        <v>0.37254999999999999</v>
      </c>
      <c r="AM1850" s="29">
        <v>0.37254999999999999</v>
      </c>
      <c r="AN1850" s="50">
        <v>30592</v>
      </c>
      <c r="AO1850" s="30">
        <v>156.80000000000001</v>
      </c>
      <c r="AP1850" s="29">
        <v>0.24166000000000001</v>
      </c>
      <c r="AQ1850" s="29">
        <v>0.50449999999999995</v>
      </c>
      <c r="AR1850" s="29">
        <v>0.248</v>
      </c>
      <c r="AS1850" s="54">
        <v>19</v>
      </c>
      <c r="AT1850" s="29">
        <v>0.41935</v>
      </c>
      <c r="AU1850" s="29">
        <v>0.75448000000000004</v>
      </c>
      <c r="AV1850" s="54">
        <v>9</v>
      </c>
      <c r="AW1850" s="29">
        <v>0.74194000000000004</v>
      </c>
    </row>
    <row r="1851" spans="1:49" x14ac:dyDescent="0.2">
      <c r="A1851" s="17" t="str">
        <f t="shared" si="37"/>
        <v>Columbia-UNC</v>
      </c>
      <c r="B1851" s="17" t="str">
        <f>IF(AND(OR(NOT(IsForecastDateRestricted),AND(D1851&gt;=StartDate,D1851&lt;=EndDate)),OR(NOT(IsTargetDateRestricted),AND(F1851&gt;=FirstTargetDate,F1851&lt;=EndTargetDate)),
OR(AND(Is1Week,E1851="1 wk ahead inc death"),AND(Is2Week,E1851="2 wk ahead inc death"),AND(Is3Week,E1851="3 wk ahead inc death"),AND(Is4Week,E1851="4 wk ahead inc death")),
OR(NOT(IsActiveModelsOnly),_xlfn.XLOOKUP(C1851,'Model Analyzer'!B$4:B$100,'Model Analyzer'!C$4:C$100))),EvalData!C1851,"NA")</f>
        <v>Columbia-UNC</v>
      </c>
      <c r="C1851" s="17" t="s">
        <v>14</v>
      </c>
      <c r="D1851" s="36" t="d">
        <v>2020-10-05</v>
      </c>
      <c r="E1851" s="17" t="s">
        <v>38</v>
      </c>
      <c r="F1851" s="36" t="d">
        <v>2020-10-31</v>
      </c>
      <c r="G1851" s="30">
        <v>4655</v>
      </c>
      <c r="H1851" s="32">
        <v>0.19600000000000001</v>
      </c>
      <c r="I1851" s="28">
        <v>0.21645</v>
      </c>
      <c r="J1851" s="28">
        <v>0.21645</v>
      </c>
      <c r="K1851" s="29">
        <v>0.75</v>
      </c>
      <c r="L1851" s="30">
        <v>27</v>
      </c>
      <c r="M1851" s="29">
        <v>0.25713999999999998</v>
      </c>
      <c r="O1851" s="30"/>
      <c r="P1851" s="30"/>
      <c r="Q1851" s="30"/>
      <c r="R1851" s="38"/>
    </row>
    <row r="1852" spans="1:49" x14ac:dyDescent="0.2">
      <c r="A1852" s="17" t="str">
        <f t="shared" si="37"/>
        <v>Covid19Sim</v>
      </c>
      <c r="B1852" s="17" t="str">
        <f>IF(AND(OR(NOT(IsForecastDateRestricted),AND(D1852&gt;=StartDate,D1852&lt;=EndDate)),OR(NOT(IsTargetDateRestricted),AND(F1852&gt;=FirstTargetDate,F1852&lt;=EndTargetDate)),
OR(AND(Is1Week,E1852="1 wk ahead inc death"),AND(Is2Week,E1852="2 wk ahead inc death"),AND(Is3Week,E1852="3 wk ahead inc death"),AND(Is4Week,E1852="4 wk ahead inc death")),
OR(NOT(IsActiveModelsOnly),_xlfn.XLOOKUP(C1852,'Model Analyzer'!B$4:B$100,'Model Analyzer'!C$4:C$100))),EvalData!C1852,"NA")</f>
        <v>Covid19Sim</v>
      </c>
      <c r="C1852" s="17" t="s">
        <v>39</v>
      </c>
      <c r="D1852" s="36" t="d">
        <v>2020-10-05</v>
      </c>
      <c r="E1852" s="17" t="s">
        <v>38</v>
      </c>
      <c r="F1852" s="36" t="d">
        <v>2020-10-31</v>
      </c>
      <c r="G1852" s="30">
        <v>1514</v>
      </c>
      <c r="H1852" s="32">
        <v>6.8000000000000005E-2</v>
      </c>
      <c r="I1852" s="28">
        <v>7.0400000000000004E-2</v>
      </c>
      <c r="J1852" s="28">
        <v>7.0400000000000004E-2</v>
      </c>
      <c r="K1852" s="29">
        <v>0.9</v>
      </c>
      <c r="L1852" s="30">
        <v>14</v>
      </c>
      <c r="M1852" s="29">
        <v>0.62856999999999996</v>
      </c>
      <c r="N1852" s="30">
        <v>51</v>
      </c>
      <c r="O1852" s="30">
        <v>8.99</v>
      </c>
      <c r="P1852" s="30">
        <v>2726.33</v>
      </c>
      <c r="Q1852" s="30">
        <v>123.73</v>
      </c>
      <c r="R1852" s="38">
        <v>0.22148000000000001</v>
      </c>
      <c r="S1852" s="32">
        <v>-6.062E-2</v>
      </c>
      <c r="T1852" s="29">
        <v>0.43946000000000002</v>
      </c>
      <c r="U1852" s="29">
        <v>-0.13783999999999999</v>
      </c>
      <c r="V1852" s="29">
        <v>0.45097999999999999</v>
      </c>
      <c r="W1852" s="29">
        <v>5.8819999999999997E-2</v>
      </c>
      <c r="X1852" s="30">
        <v>221.97</v>
      </c>
      <c r="Y1852" s="29">
        <v>0.30057</v>
      </c>
      <c r="Z1852" s="29">
        <v>0.30547000000000002</v>
      </c>
      <c r="AA1852" s="29">
        <v>0.53200000000000003</v>
      </c>
      <c r="AB1852" s="30">
        <v>7</v>
      </c>
      <c r="AC1852" s="29">
        <v>0.82352999999999998</v>
      </c>
      <c r="AD1852" s="30">
        <v>51</v>
      </c>
      <c r="AE1852" s="29">
        <v>0.29411999999999999</v>
      </c>
      <c r="AF1852" s="33">
        <v>1.0580000000000001</v>
      </c>
      <c r="AG1852" s="33">
        <v>1.1040000000000001</v>
      </c>
      <c r="AH1852" s="33">
        <v>1.1970000000000001</v>
      </c>
      <c r="AI1852" s="33">
        <v>1.7450000000000001</v>
      </c>
      <c r="AJ1852" s="33">
        <v>1.5149999999999999</v>
      </c>
      <c r="AK1852" s="34">
        <v>3.1669999999999998</v>
      </c>
      <c r="AL1852" s="29">
        <v>5.8819999999999997E-2</v>
      </c>
      <c r="AM1852" s="29">
        <v>0</v>
      </c>
      <c r="AN1852" s="50">
        <v>192808</v>
      </c>
      <c r="AO1852" s="30">
        <v>411.8</v>
      </c>
      <c r="AP1852" s="29">
        <v>0.82077</v>
      </c>
      <c r="AQ1852" s="29">
        <v>1</v>
      </c>
      <c r="AR1852" s="29">
        <v>0.248</v>
      </c>
      <c r="AS1852" s="54">
        <v>19</v>
      </c>
      <c r="AT1852" s="29">
        <v>0.41935</v>
      </c>
      <c r="AU1852" s="29">
        <v>0.30959999999999999</v>
      </c>
      <c r="AV1852" s="54">
        <v>26</v>
      </c>
      <c r="AW1852" s="29">
        <v>0.19355</v>
      </c>
    </row>
    <row r="1853" spans="1:49" x14ac:dyDescent="0.2">
      <c r="A1853" s="17" t="str">
        <f t="shared" si="37"/>
        <v>CovidComplete</v>
      </c>
      <c r="B1853" s="17" t="str">
        <f>IF(AND(OR(NOT(IsForecastDateRestricted),AND(D1853&gt;=StartDate,D1853&lt;=EndDate)),OR(NOT(IsTargetDateRestricted),AND(F1853&gt;=FirstTargetDate,F1853&lt;=EndTargetDate)),
OR(AND(Is1Week,E1853="1 wk ahead inc death"),AND(Is2Week,E1853="2 wk ahead inc death"),AND(Is3Week,E1853="3 wk ahead inc death"),AND(Is4Week,E1853="4 wk ahead inc death")),
OR(NOT(IsActiveModelsOnly),_xlfn.XLOOKUP(C1853,'Model Analyzer'!B$4:B$100,'Model Analyzer'!C$4:C$100))),EvalData!C1853,"NA")</f>
        <v>CovidComplete</v>
      </c>
      <c r="C1853" s="17" t="s">
        <v>51</v>
      </c>
      <c r="D1853" s="36" t="d">
        <v>2020-10-05</v>
      </c>
      <c r="E1853" s="17" t="s">
        <v>38</v>
      </c>
      <c r="F1853" s="36" t="d">
        <v>2020-10-31</v>
      </c>
      <c r="G1853" s="30">
        <v>829</v>
      </c>
      <c r="H1853" s="32">
        <v>3.7999999999999999E-2</v>
      </c>
      <c r="I1853" s="28">
        <v>3.8550000000000001E-2</v>
      </c>
      <c r="J1853" s="28">
        <v>3.8550000000000001E-2</v>
      </c>
      <c r="K1853" s="29">
        <v>1</v>
      </c>
      <c r="L1853" s="30">
        <v>8</v>
      </c>
      <c r="M1853" s="29">
        <v>0.8</v>
      </c>
      <c r="N1853" s="30">
        <v>51</v>
      </c>
      <c r="O1853" s="30">
        <v>13.07</v>
      </c>
      <c r="P1853" s="30">
        <v>2142.11</v>
      </c>
      <c r="Q1853" s="30">
        <v>111.69</v>
      </c>
      <c r="R1853" s="38">
        <v>0.26495999999999997</v>
      </c>
      <c r="S1853" s="32">
        <v>-0.25951000000000002</v>
      </c>
      <c r="T1853" s="29">
        <v>0.57560999999999996</v>
      </c>
      <c r="U1853" s="29">
        <v>-0.21098</v>
      </c>
      <c r="V1853" s="29">
        <v>0.37254999999999999</v>
      </c>
      <c r="W1853" s="29">
        <v>0.11765</v>
      </c>
      <c r="X1853" s="30">
        <v>172.61</v>
      </c>
      <c r="Y1853" s="29">
        <v>0.41433999999999999</v>
      </c>
      <c r="Z1853" s="29">
        <v>0.37975999999999999</v>
      </c>
      <c r="AA1853" s="29">
        <v>0.39500000000000002</v>
      </c>
      <c r="AB1853" s="30">
        <v>12</v>
      </c>
      <c r="AC1853" s="29">
        <v>0.67647000000000002</v>
      </c>
      <c r="AD1853" s="30">
        <v>51</v>
      </c>
      <c r="AE1853" s="29">
        <v>0.90195999999999998</v>
      </c>
      <c r="AF1853" s="33">
        <v>3.4630000000000001</v>
      </c>
      <c r="AG1853" s="33">
        <v>3.9449999999999998</v>
      </c>
      <c r="AH1853" s="33">
        <v>4</v>
      </c>
      <c r="AI1853" s="33">
        <v>3.9430000000000001</v>
      </c>
      <c r="AJ1853" s="33">
        <v>4.0140000000000002</v>
      </c>
      <c r="AK1853" s="34">
        <v>4.0549999999999997</v>
      </c>
      <c r="AL1853" s="29">
        <v>1.9609999999999999E-2</v>
      </c>
      <c r="AM1853" s="29">
        <v>0</v>
      </c>
      <c r="AN1853" s="50">
        <v>34445</v>
      </c>
      <c r="AO1853" s="30">
        <v>85</v>
      </c>
      <c r="AP1853" s="29">
        <v>0.40716000000000002</v>
      </c>
      <c r="AQ1853" s="29">
        <v>0.85002</v>
      </c>
      <c r="AR1853" s="29">
        <v>0.92900000000000005</v>
      </c>
      <c r="AS1853" s="54">
        <v>1</v>
      </c>
      <c r="AT1853" s="29">
        <v>1</v>
      </c>
      <c r="AU1853" s="29">
        <v>0.92693999999999999</v>
      </c>
      <c r="AV1853" s="54">
        <v>2</v>
      </c>
      <c r="AW1853" s="29">
        <v>0.96774000000000004</v>
      </c>
    </row>
    <row r="1854" spans="1:49" x14ac:dyDescent="0.2">
      <c r="A1854" s="17" t="str">
        <f t="shared" si="37"/>
        <v>DDS</v>
      </c>
      <c r="B1854" s="17" t="str">
        <f>IF(AND(OR(NOT(IsForecastDateRestricted),AND(D1854&gt;=StartDate,D1854&lt;=EndDate)),OR(NOT(IsTargetDateRestricted),AND(F1854&gt;=FirstTargetDate,F1854&lt;=EndTargetDate)),
OR(AND(Is1Week,E1854="1 wk ahead inc death"),AND(Is2Week,E1854="2 wk ahead inc death"),AND(Is3Week,E1854="3 wk ahead inc death"),AND(Is4Week,E1854="4 wk ahead inc death")),
OR(NOT(IsActiveModelsOnly),_xlfn.XLOOKUP(C1854,'Model Analyzer'!B$4:B$100,'Model Analyzer'!C$4:C$100))),EvalData!C1854,"NA")</f>
        <v>DDS</v>
      </c>
      <c r="C1854" s="17" t="s">
        <v>44</v>
      </c>
      <c r="D1854" s="36" t="d">
        <v>2020-10-05</v>
      </c>
      <c r="E1854" s="17" t="s">
        <v>38</v>
      </c>
      <c r="F1854" s="36" t="d">
        <v>2020-10-31</v>
      </c>
      <c r="G1854" s="30">
        <v>-6625</v>
      </c>
      <c r="H1854" s="32">
        <v>-0.36799999999999999</v>
      </c>
      <c r="I1854" s="28">
        <v>-0.30804999999999999</v>
      </c>
      <c r="J1854" s="28">
        <v>-0.44519999999999998</v>
      </c>
      <c r="K1854" s="29">
        <v>0</v>
      </c>
      <c r="L1854" s="30">
        <v>33</v>
      </c>
      <c r="M1854" s="29">
        <v>8.5709999999999995E-2</v>
      </c>
      <c r="N1854" s="30">
        <v>51</v>
      </c>
      <c r="O1854" s="30">
        <v>19.18</v>
      </c>
      <c r="P1854" s="30">
        <v>3383.25</v>
      </c>
      <c r="Q1854" s="30">
        <v>144.71</v>
      </c>
      <c r="R1854" s="38">
        <v>0.32793</v>
      </c>
      <c r="S1854" s="32">
        <v>-0.38424999999999998</v>
      </c>
      <c r="T1854" s="29">
        <v>0.76724999999999999</v>
      </c>
      <c r="U1854" s="29">
        <v>-0.41560999999999998</v>
      </c>
      <c r="V1854" s="29">
        <v>0.23529</v>
      </c>
      <c r="W1854" s="29">
        <v>0.27450999999999998</v>
      </c>
      <c r="X1854" s="30">
        <v>242.53</v>
      </c>
      <c r="Y1854" s="29">
        <v>0.48670000000000002</v>
      </c>
      <c r="Z1854" s="29">
        <v>0.4738</v>
      </c>
      <c r="AA1854" s="29">
        <v>0.13500000000000001</v>
      </c>
      <c r="AB1854" s="30">
        <v>26</v>
      </c>
      <c r="AC1854" s="29">
        <v>0.26471</v>
      </c>
      <c r="AD1854" s="30">
        <v>51</v>
      </c>
      <c r="AE1854" s="29">
        <v>0.82352999999999998</v>
      </c>
      <c r="AF1854" s="33">
        <v>3.129</v>
      </c>
      <c r="AG1854" s="33">
        <v>3.4329999999999998</v>
      </c>
      <c r="AH1854" s="33">
        <v>4.1349999999999998</v>
      </c>
      <c r="AI1854" s="33">
        <v>8.6359999999999992</v>
      </c>
      <c r="AJ1854" s="33">
        <v>5.5129999999999999</v>
      </c>
      <c r="AK1854" s="34">
        <v>9.5830000000000002</v>
      </c>
      <c r="AL1854" s="29">
        <v>0.21568999999999999</v>
      </c>
      <c r="AM1854" s="29">
        <v>9.8040000000000002E-2</v>
      </c>
      <c r="AN1854" s="50">
        <v>65577</v>
      </c>
      <c r="AO1854" s="30">
        <v>161.19999999999999</v>
      </c>
      <c r="AP1854" s="29">
        <v>0.36242000000000002</v>
      </c>
      <c r="AQ1854" s="29">
        <v>0.75661</v>
      </c>
      <c r="AR1854" s="29">
        <v>0.53700000000000003</v>
      </c>
      <c r="AS1854" s="54">
        <v>6</v>
      </c>
      <c r="AT1854" s="29">
        <v>0.83870999999999996</v>
      </c>
      <c r="AU1854" s="29">
        <v>0.80762999999999996</v>
      </c>
      <c r="AV1854" s="54">
        <v>8</v>
      </c>
      <c r="AW1854" s="29">
        <v>0.77419000000000004</v>
      </c>
    </row>
    <row r="1855" spans="1:49" x14ac:dyDescent="0.2">
      <c r="A1855" s="17" t="str">
        <f t="shared" si="37"/>
        <v>Ensemble</v>
      </c>
      <c r="B1855" s="17" t="str">
        <f>IF(AND(OR(NOT(IsForecastDateRestricted),AND(D1855&gt;=StartDate,D1855&lt;=EndDate)),OR(NOT(IsTargetDateRestricted),AND(F1855&gt;=FirstTargetDate,F1855&lt;=EndTargetDate)),
OR(AND(Is1Week,E1855="1 wk ahead inc death"),AND(Is2Week,E1855="2 wk ahead inc death"),AND(Is3Week,E1855="3 wk ahead inc death"),AND(Is4Week,E1855="4 wk ahead inc death")),
OR(NOT(IsActiveModelsOnly),_xlfn.XLOOKUP(C1855,'Model Analyzer'!B$4:B$100,'Model Analyzer'!C$4:C$100))),EvalData!C1855,"NA")</f>
        <v>Ensemble</v>
      </c>
      <c r="C1855" s="17" t="s">
        <v>15</v>
      </c>
      <c r="D1855" s="36" t="d">
        <v>2020-10-05</v>
      </c>
      <c r="E1855" s="17" t="s">
        <v>38</v>
      </c>
      <c r="F1855" s="36" t="d">
        <v>2020-10-31</v>
      </c>
      <c r="G1855" s="30">
        <v>-2281</v>
      </c>
      <c r="H1855" s="32">
        <v>-0.112</v>
      </c>
      <c r="I1855" s="28">
        <v>-0.10606</v>
      </c>
      <c r="J1855" s="28">
        <v>-0.11865000000000001</v>
      </c>
      <c r="K1855" s="29">
        <v>0.75</v>
      </c>
      <c r="L1855" s="30">
        <v>20</v>
      </c>
      <c r="M1855" s="29">
        <v>0.45713999999999999</v>
      </c>
      <c r="N1855" s="30">
        <v>51</v>
      </c>
      <c r="O1855" s="30">
        <v>9.33</v>
      </c>
      <c r="P1855" s="30">
        <v>1875.39</v>
      </c>
      <c r="Q1855" s="30">
        <v>98.94</v>
      </c>
      <c r="R1855" s="38">
        <v>0.27129999999999999</v>
      </c>
      <c r="S1855" s="32">
        <v>-0.29815000000000003</v>
      </c>
      <c r="T1855" s="29">
        <v>0.45996999999999999</v>
      </c>
      <c r="U1855" s="29">
        <v>-0.37752000000000002</v>
      </c>
      <c r="V1855" s="29">
        <v>0.37254999999999999</v>
      </c>
      <c r="W1855" s="29">
        <v>9.8040000000000002E-2</v>
      </c>
      <c r="X1855" s="30">
        <v>149.27000000000001</v>
      </c>
      <c r="Y1855" s="29">
        <v>0.28126000000000001</v>
      </c>
      <c r="Z1855" s="29">
        <v>0.33481</v>
      </c>
      <c r="AA1855" s="29">
        <v>0.42699999999999999</v>
      </c>
      <c r="AB1855" s="30">
        <v>10</v>
      </c>
      <c r="AC1855" s="29">
        <v>0.73529</v>
      </c>
      <c r="AD1855" s="30">
        <v>51</v>
      </c>
      <c r="AE1855" s="29">
        <v>0.94118000000000002</v>
      </c>
      <c r="AF1855" s="33">
        <v>2.8290000000000002</v>
      </c>
      <c r="AG1855" s="33">
        <v>3.3090000000000002</v>
      </c>
      <c r="AH1855" s="33">
        <v>4.3170000000000002</v>
      </c>
      <c r="AI1855" s="33">
        <v>11.335000000000001</v>
      </c>
      <c r="AJ1855" s="33">
        <v>6.4260000000000002</v>
      </c>
      <c r="AK1855" s="34">
        <v>16</v>
      </c>
      <c r="AL1855" s="29">
        <v>0.23529</v>
      </c>
      <c r="AM1855" s="29">
        <v>0.19608</v>
      </c>
      <c r="AN1855" s="50">
        <v>39705</v>
      </c>
      <c r="AO1855" s="30">
        <v>109.1</v>
      </c>
      <c r="AP1855" s="29">
        <v>0.35041</v>
      </c>
      <c r="AQ1855" s="29">
        <v>0.73155000000000003</v>
      </c>
      <c r="AR1855" s="29">
        <v>0.53700000000000003</v>
      </c>
      <c r="AS1855" s="54">
        <v>6</v>
      </c>
      <c r="AT1855" s="29">
        <v>0.83870999999999996</v>
      </c>
      <c r="AU1855" s="29">
        <v>0.91864000000000001</v>
      </c>
      <c r="AV1855" s="54">
        <v>3</v>
      </c>
      <c r="AW1855" s="29">
        <v>0.93547999999999998</v>
      </c>
    </row>
    <row r="1856" spans="1:49" x14ac:dyDescent="0.2">
      <c r="A1856" s="17" t="str">
        <f t="shared" si="37"/>
        <v>ESG</v>
      </c>
      <c r="B1856" s="17" t="str">
        <f>IF(AND(OR(NOT(IsForecastDateRestricted),AND(D1856&gt;=StartDate,D1856&lt;=EndDate)),OR(NOT(IsTargetDateRestricted),AND(F1856&gt;=FirstTargetDate,F1856&lt;=EndTargetDate)),
OR(AND(Is1Week,E1856="1 wk ahead inc death"),AND(Is2Week,E1856="2 wk ahead inc death"),AND(Is3Week,E1856="3 wk ahead inc death"),AND(Is4Week,E1856="4 wk ahead inc death")),
OR(NOT(IsActiveModelsOnly),_xlfn.XLOOKUP(C1856,'Model Analyzer'!B$4:B$100,'Model Analyzer'!C$4:C$100))),EvalData!C1856,"NA")</f>
        <v>ESG</v>
      </c>
      <c r="C1856" s="17" t="s">
        <v>40</v>
      </c>
      <c r="D1856" s="36" t="d">
        <v>2020-10-05</v>
      </c>
      <c r="E1856" s="17" t="s">
        <v>38</v>
      </c>
      <c r="F1856" s="36" t="d">
        <v>2020-10-31</v>
      </c>
      <c r="G1856" s="30">
        <v>-9738</v>
      </c>
      <c r="H1856" s="32">
        <v>-0.60299999999999998</v>
      </c>
      <c r="I1856" s="28">
        <v>-0.45279999999999998</v>
      </c>
      <c r="J1856" s="28">
        <v>-0.82750000000000001</v>
      </c>
      <c r="K1856" s="29">
        <v>0</v>
      </c>
      <c r="L1856" s="30">
        <v>36</v>
      </c>
      <c r="M1856" s="29">
        <v>0</v>
      </c>
      <c r="N1856" s="30">
        <v>51</v>
      </c>
      <c r="O1856" s="30">
        <v>126.29</v>
      </c>
      <c r="P1856" s="30">
        <v>5966.14</v>
      </c>
      <c r="Q1856" s="30">
        <v>200.45</v>
      </c>
      <c r="R1856" s="38">
        <v>0.83743999999999996</v>
      </c>
      <c r="S1856" s="32">
        <v>-0.99385000000000001</v>
      </c>
      <c r="T1856" s="29">
        <v>3.4595199999999999</v>
      </c>
      <c r="U1856" s="29">
        <v>-3.4484699999999999</v>
      </c>
      <c r="V1856" s="29">
        <v>9.8040000000000002E-2</v>
      </c>
      <c r="W1856" s="29">
        <v>0.56862999999999997</v>
      </c>
      <c r="X1856" s="30">
        <v>267.32</v>
      </c>
      <c r="Y1856" s="29">
        <v>0.57123999999999997</v>
      </c>
      <c r="Z1856" s="29">
        <v>0.90293000000000001</v>
      </c>
      <c r="AA1856" s="29">
        <v>0</v>
      </c>
      <c r="AB1856" s="30">
        <v>34</v>
      </c>
      <c r="AC1856" s="29">
        <v>2.9409999999999999E-2</v>
      </c>
      <c r="AD1856" s="30">
        <v>51</v>
      </c>
      <c r="AE1856" s="29">
        <v>7.843E-2</v>
      </c>
      <c r="AF1856" s="33">
        <v>1.054</v>
      </c>
      <c r="AG1856" s="33">
        <v>1.097</v>
      </c>
      <c r="AH1856" s="33">
        <v>1.177</v>
      </c>
      <c r="AI1856" s="33">
        <v>1.6020000000000001</v>
      </c>
      <c r="AJ1856" s="33">
        <v>1.514</v>
      </c>
      <c r="AK1856" s="34">
        <v>2.556</v>
      </c>
      <c r="AL1856" s="29">
        <v>0</v>
      </c>
      <c r="AM1856" s="29">
        <v>0</v>
      </c>
      <c r="AN1856" s="50">
        <v>380324</v>
      </c>
      <c r="AO1856" s="30">
        <v>1084.7</v>
      </c>
      <c r="AP1856" s="29">
        <v>0.84128999999999998</v>
      </c>
      <c r="AQ1856" s="29">
        <v>1</v>
      </c>
      <c r="AR1856" s="29">
        <v>8.3000000000000004E-2</v>
      </c>
      <c r="AS1856" s="54">
        <v>28</v>
      </c>
      <c r="AT1856" s="29">
        <v>0.12903000000000001</v>
      </c>
      <c r="AU1856" s="29">
        <v>8.2559999999999995E-2</v>
      </c>
      <c r="AV1856" s="54">
        <v>31</v>
      </c>
      <c r="AW1856" s="29">
        <v>3.2259999999999997E-2</v>
      </c>
    </row>
    <row r="1857" spans="1:49" x14ac:dyDescent="0.2">
      <c r="A1857" s="17" t="str">
        <f t="shared" si="37"/>
        <v>Google-HSPH</v>
      </c>
      <c r="B1857" s="17" t="str">
        <f>IF(AND(OR(NOT(IsForecastDateRestricted),AND(D1857&gt;=StartDate,D1857&lt;=EndDate)),OR(NOT(IsTargetDateRestricted),AND(F1857&gt;=FirstTargetDate,F1857&lt;=EndTargetDate)),
OR(AND(Is1Week,E1857="1 wk ahead inc death"),AND(Is2Week,E1857="2 wk ahead inc death"),AND(Is3Week,E1857="3 wk ahead inc death"),AND(Is4Week,E1857="4 wk ahead inc death")),
OR(NOT(IsActiveModelsOnly),_xlfn.XLOOKUP(C1857,'Model Analyzer'!B$4:B$100,'Model Analyzer'!C$4:C$100))),EvalData!C1857,"NA")</f>
        <v>Google-HSPH</v>
      </c>
      <c r="C1857" s="17" t="s">
        <v>57</v>
      </c>
      <c r="D1857" s="36" t="d">
        <v>2020-10-05</v>
      </c>
      <c r="E1857" s="17" t="s">
        <v>38</v>
      </c>
      <c r="F1857" s="36" t="d">
        <v>2020-10-31</v>
      </c>
      <c r="G1857" s="30"/>
      <c r="H1857" s="32"/>
      <c r="N1857" s="30">
        <v>51</v>
      </c>
      <c r="O1857" s="30">
        <v>19.79</v>
      </c>
      <c r="P1857" s="30">
        <v>4021.78</v>
      </c>
      <c r="Q1857" s="30">
        <v>153.91999999999999</v>
      </c>
      <c r="R1857" s="38">
        <v>0.31690000000000002</v>
      </c>
      <c r="S1857" s="32">
        <v>-0.36269000000000001</v>
      </c>
      <c r="T1857" s="29">
        <v>0.81893000000000005</v>
      </c>
      <c r="U1857" s="29">
        <v>-0.11343</v>
      </c>
      <c r="V1857" s="29">
        <v>0.27450999999999998</v>
      </c>
      <c r="W1857" s="29">
        <v>0.19608</v>
      </c>
      <c r="X1857" s="30">
        <v>244.47</v>
      </c>
      <c r="Y1857" s="29">
        <v>0.62234999999999996</v>
      </c>
      <c r="Z1857" s="29">
        <v>0.45345999999999997</v>
      </c>
      <c r="AA1857" s="29">
        <v>0.153</v>
      </c>
      <c r="AB1857" s="30">
        <v>24</v>
      </c>
      <c r="AC1857" s="29">
        <v>0.32352999999999998</v>
      </c>
      <c r="AD1857" s="30">
        <v>51</v>
      </c>
      <c r="AE1857" s="29">
        <v>0.80391999999999997</v>
      </c>
      <c r="AF1857" s="33">
        <v>3.7829999999999999</v>
      </c>
      <c r="AG1857" s="33">
        <v>17.265999999999998</v>
      </c>
      <c r="AH1857" s="33">
        <v>702</v>
      </c>
      <c r="AI1857" s="33">
        <v>1283.058</v>
      </c>
      <c r="AJ1857" s="33">
        <v>1785</v>
      </c>
      <c r="AK1857" s="34">
        <v>3076</v>
      </c>
      <c r="AL1857" s="29">
        <v>0</v>
      </c>
      <c r="AM1857" s="29">
        <v>0.70587999999999995</v>
      </c>
      <c r="AN1857" s="50">
        <v>74809</v>
      </c>
      <c r="AO1857" s="30">
        <v>206.8</v>
      </c>
      <c r="AP1857" s="29">
        <v>0.10428</v>
      </c>
      <c r="AQ1857" s="29">
        <v>0.21770999999999999</v>
      </c>
      <c r="AR1857" s="29">
        <v>0.10299999999999999</v>
      </c>
      <c r="AS1857" s="54">
        <v>27</v>
      </c>
      <c r="AT1857" s="29">
        <v>0.16128999999999999</v>
      </c>
      <c r="AU1857" s="29">
        <v>0.23425000000000001</v>
      </c>
      <c r="AV1857" s="54">
        <v>29</v>
      </c>
      <c r="AW1857" s="29">
        <v>9.6769999999999995E-2</v>
      </c>
    </row>
    <row r="1858" spans="1:49" x14ac:dyDescent="0.2">
      <c r="A1858" s="17" t="str">
        <f t="shared" si="37"/>
        <v>GT-DeepCOVID</v>
      </c>
      <c r="B1858" s="17" t="str">
        <f>IF(AND(OR(NOT(IsForecastDateRestricted),AND(D1858&gt;=StartDate,D1858&lt;=EndDate)),OR(NOT(IsTargetDateRestricted),AND(F1858&gt;=FirstTargetDate,F1858&lt;=EndTargetDate)),
OR(AND(Is1Week,E1858="1 wk ahead inc death"),AND(Is2Week,E1858="2 wk ahead inc death"),AND(Is3Week,E1858="3 wk ahead inc death"),AND(Is4Week,E1858="4 wk ahead inc death")),
OR(NOT(IsActiveModelsOnly),_xlfn.XLOOKUP(C1858,'Model Analyzer'!B$4:B$100,'Model Analyzer'!C$4:C$100))),EvalData!C1858,"NA")</f>
        <v>GT-DeepCOVID</v>
      </c>
      <c r="C1858" s="17" t="s">
        <v>17</v>
      </c>
      <c r="D1858" s="36" t="d">
        <v>2020-10-05</v>
      </c>
      <c r="E1858" s="17" t="s">
        <v>38</v>
      </c>
      <c r="F1858" s="36" t="d">
        <v>2020-10-31</v>
      </c>
      <c r="G1858" s="30">
        <v>768</v>
      </c>
      <c r="H1858" s="32">
        <v>3.5000000000000003E-2</v>
      </c>
      <c r="I1858" s="28">
        <v>3.5709999999999999E-2</v>
      </c>
      <c r="J1858" s="28">
        <v>3.5709999999999999E-2</v>
      </c>
      <c r="K1858" s="29">
        <v>1</v>
      </c>
      <c r="L1858" s="30">
        <v>7</v>
      </c>
      <c r="M1858" s="29">
        <v>0.82857000000000003</v>
      </c>
      <c r="N1858" s="30">
        <v>46</v>
      </c>
      <c r="O1858" s="30">
        <v>14.38</v>
      </c>
      <c r="P1858" s="30">
        <v>2399.21</v>
      </c>
      <c r="Q1858" s="30">
        <v>120.37</v>
      </c>
      <c r="R1858" s="38">
        <v>0.28820000000000001</v>
      </c>
      <c r="S1858" s="32">
        <v>-0.18454000000000001</v>
      </c>
      <c r="T1858" s="29">
        <v>0.66208999999999996</v>
      </c>
      <c r="U1858" s="29">
        <v>-0.13242000000000001</v>
      </c>
      <c r="V1858" s="29">
        <v>0.45651999999999998</v>
      </c>
      <c r="W1858" s="29">
        <v>0.15217</v>
      </c>
      <c r="X1858" s="30">
        <v>190.22</v>
      </c>
      <c r="Y1858" s="29">
        <v>0.49170000000000003</v>
      </c>
      <c r="Z1858" s="29">
        <v>0.39378999999999997</v>
      </c>
      <c r="AA1858" s="29">
        <v>0.253</v>
      </c>
      <c r="AB1858" s="30">
        <v>18</v>
      </c>
      <c r="AC1858" s="29">
        <v>0.5</v>
      </c>
      <c r="AD1858" s="30">
        <v>46</v>
      </c>
      <c r="AE1858" s="29">
        <v>0.89129999999999998</v>
      </c>
      <c r="AF1858" s="33">
        <v>2.673</v>
      </c>
      <c r="AG1858" s="33">
        <v>4.0510000000000002</v>
      </c>
      <c r="AH1858" s="33">
        <v>7.2389999999999999</v>
      </c>
      <c r="AI1858" s="33">
        <v>35.343000000000004</v>
      </c>
      <c r="AJ1858" s="33">
        <v>34.79</v>
      </c>
      <c r="AK1858" s="34">
        <v>93</v>
      </c>
      <c r="AL1858" s="29">
        <v>0.21739</v>
      </c>
      <c r="AM1858" s="29">
        <v>0.39129999999999998</v>
      </c>
      <c r="AN1858" s="50">
        <v>41386</v>
      </c>
      <c r="AO1858" s="30">
        <v>134.69999999999999</v>
      </c>
      <c r="AP1858" s="29">
        <v>0.25269000000000003</v>
      </c>
      <c r="AQ1858" s="29">
        <v>0.52754000000000001</v>
      </c>
      <c r="AR1858" s="29">
        <v>0.26800000000000002</v>
      </c>
      <c r="AS1858" s="54">
        <v>15</v>
      </c>
      <c r="AT1858" s="29">
        <v>0.54839000000000004</v>
      </c>
      <c r="AU1858" s="29">
        <v>0.64490000000000003</v>
      </c>
      <c r="AV1858" s="54">
        <v>18</v>
      </c>
      <c r="AW1858" s="29">
        <v>0.45161000000000001</v>
      </c>
    </row>
    <row r="1859" spans="1:49" x14ac:dyDescent="0.2">
      <c r="A1859" s="17" t="str">
        <f t="shared" si="37"/>
        <v>ISU</v>
      </c>
      <c r="B1859" s="17" t="str">
        <f>IF(AND(OR(NOT(IsForecastDateRestricted),AND(D1859&gt;=StartDate,D1859&lt;=EndDate)),OR(NOT(IsTargetDateRestricted),AND(F1859&gt;=FirstTargetDate,F1859&lt;=EndTargetDate)),
OR(AND(Is1Week,E1859="1 wk ahead inc death"),AND(Is2Week,E1859="2 wk ahead inc death"),AND(Is3Week,E1859="3 wk ahead inc death"),AND(Is4Week,E1859="4 wk ahead inc death")),
OR(NOT(IsActiveModelsOnly),_xlfn.XLOOKUP(C1859,'Model Analyzer'!B$4:B$100,'Model Analyzer'!C$4:C$100))),EvalData!C1859,"NA")</f>
        <v>ISU</v>
      </c>
      <c r="C1859" s="17" t="s">
        <v>41</v>
      </c>
      <c r="D1859" s="36" t="d">
        <v>2020-10-05</v>
      </c>
      <c r="E1859" s="17" t="s">
        <v>38</v>
      </c>
      <c r="F1859" s="36" t="d">
        <v>2020-10-31</v>
      </c>
      <c r="G1859" s="30">
        <v>-1077</v>
      </c>
      <c r="H1859" s="32">
        <v>-5.0999999999999997E-2</v>
      </c>
      <c r="I1859" s="28">
        <v>-5.008E-2</v>
      </c>
      <c r="J1859" s="28">
        <v>-5.2720000000000003E-2</v>
      </c>
      <c r="K1859" s="29">
        <v>0.9</v>
      </c>
      <c r="L1859" s="30">
        <v>12</v>
      </c>
      <c r="M1859" s="29">
        <v>0.68571000000000004</v>
      </c>
      <c r="N1859" s="30">
        <v>49</v>
      </c>
      <c r="O1859" s="30">
        <v>16.48</v>
      </c>
      <c r="P1859" s="30">
        <v>2518.15</v>
      </c>
      <c r="Q1859" s="30">
        <v>119.35</v>
      </c>
      <c r="R1859" s="38">
        <v>0.31444</v>
      </c>
      <c r="S1859" s="32">
        <v>-0.43484</v>
      </c>
      <c r="T1859" s="29">
        <v>0.69899999999999995</v>
      </c>
      <c r="U1859" s="29">
        <v>-0.64915999999999996</v>
      </c>
      <c r="V1859" s="29">
        <v>0.30612</v>
      </c>
      <c r="W1859" s="29">
        <v>0.22449</v>
      </c>
      <c r="X1859" s="30">
        <v>177.25</v>
      </c>
      <c r="Y1859" s="29">
        <v>0.34084999999999999</v>
      </c>
      <c r="Z1859" s="29">
        <v>0.44118000000000002</v>
      </c>
      <c r="AA1859" s="29">
        <v>0.16400000000000001</v>
      </c>
      <c r="AB1859" s="30">
        <v>22</v>
      </c>
      <c r="AC1859" s="29">
        <v>0.38235000000000002</v>
      </c>
      <c r="AD1859" s="30">
        <v>49</v>
      </c>
      <c r="AE1859" s="29">
        <v>0.48980000000000001</v>
      </c>
      <c r="AF1859" s="33">
        <v>1.6479999999999999</v>
      </c>
      <c r="AG1859" s="33">
        <v>1.8</v>
      </c>
      <c r="AH1859" s="33">
        <v>2.2080000000000002</v>
      </c>
      <c r="AI1859" s="33">
        <v>5.5380000000000003</v>
      </c>
      <c r="AJ1859" s="33">
        <v>2.7320000000000002</v>
      </c>
      <c r="AK1859" s="34">
        <v>6.7</v>
      </c>
      <c r="AL1859" s="29">
        <v>4.0820000000000002E-2</v>
      </c>
      <c r="AM1859" s="29">
        <v>4.0820000000000002E-2</v>
      </c>
      <c r="AN1859" s="50">
        <v>108924</v>
      </c>
      <c r="AO1859" s="30">
        <v>265.10000000000002</v>
      </c>
      <c r="AP1859" s="29">
        <v>0.57816000000000001</v>
      </c>
      <c r="AQ1859" s="29">
        <v>1</v>
      </c>
      <c r="AR1859" s="29">
        <v>0.41299999999999998</v>
      </c>
      <c r="AS1859" s="54">
        <v>10</v>
      </c>
      <c r="AT1859" s="29">
        <v>0.70967999999999998</v>
      </c>
      <c r="AU1859" s="29">
        <v>0.49536000000000002</v>
      </c>
      <c r="AV1859" s="54">
        <v>19</v>
      </c>
      <c r="AW1859" s="29">
        <v>0.41935</v>
      </c>
    </row>
    <row r="1860" spans="1:49" x14ac:dyDescent="0.2">
      <c r="A1860" s="17" t="str">
        <f t="shared" si="37"/>
        <v>JCB</v>
      </c>
      <c r="B1860" s="17" t="str">
        <f>IF(AND(OR(NOT(IsForecastDateRestricted),AND(D1860&gt;=StartDate,D1860&lt;=EndDate)),OR(NOT(IsTargetDateRestricted),AND(F1860&gt;=FirstTargetDate,F1860&lt;=EndTargetDate)),
OR(AND(Is1Week,E1860="1 wk ahead inc death"),AND(Is2Week,E1860="2 wk ahead inc death"),AND(Is3Week,E1860="3 wk ahead inc death"),AND(Is4Week,E1860="4 wk ahead inc death")),
OR(NOT(IsActiveModelsOnly),_xlfn.XLOOKUP(C1860,'Model Analyzer'!B$4:B$100,'Model Analyzer'!C$4:C$100))),EvalData!C1860,"NA")</f>
        <v>JCB</v>
      </c>
      <c r="C1860" s="17" t="s">
        <v>45</v>
      </c>
      <c r="D1860" s="36" t="d">
        <v>2020-10-05</v>
      </c>
      <c r="E1860" s="17" t="s">
        <v>38</v>
      </c>
      <c r="F1860" s="36" t="d">
        <v>2020-10-31</v>
      </c>
      <c r="G1860" s="30">
        <v>-1843</v>
      </c>
      <c r="H1860" s="32">
        <v>-0.09</v>
      </c>
      <c r="I1860" s="28">
        <v>-8.5699999999999998E-2</v>
      </c>
      <c r="J1860" s="28">
        <v>-9.3729999999999994E-2</v>
      </c>
      <c r="K1860" s="29">
        <v>0.9</v>
      </c>
      <c r="L1860" s="30">
        <v>18</v>
      </c>
      <c r="M1860" s="29">
        <v>0.51429000000000002</v>
      </c>
      <c r="N1860" s="30">
        <v>51</v>
      </c>
      <c r="O1860" s="30">
        <v>12.04</v>
      </c>
      <c r="P1860" s="30">
        <v>1913.26</v>
      </c>
      <c r="Q1860" s="30">
        <v>101.33</v>
      </c>
      <c r="R1860" s="38">
        <v>0.28744999999999998</v>
      </c>
      <c r="S1860" s="32">
        <v>-0.20963999999999999</v>
      </c>
      <c r="T1860" s="29">
        <v>0.53986000000000001</v>
      </c>
      <c r="U1860" s="29">
        <v>-0.35649999999999998</v>
      </c>
      <c r="V1860" s="29">
        <v>0.37254999999999999</v>
      </c>
      <c r="W1860" s="29">
        <v>0.11765</v>
      </c>
      <c r="X1860" s="30">
        <v>148.6</v>
      </c>
      <c r="Y1860" s="29">
        <v>0.30896000000000001</v>
      </c>
      <c r="Z1860" s="29">
        <v>0.35378999999999999</v>
      </c>
      <c r="AA1860" s="29">
        <v>0.41199999999999998</v>
      </c>
      <c r="AB1860" s="30">
        <v>11</v>
      </c>
      <c r="AC1860" s="29">
        <v>0.70587999999999995</v>
      </c>
    </row>
    <row r="1861" spans="1:49" x14ac:dyDescent="0.2">
      <c r="A1861" s="17" t="str">
        <f t="shared" si="37"/>
        <v>JHU-APL</v>
      </c>
      <c r="B1861" s="17" t="str">
        <f>IF(AND(OR(NOT(IsForecastDateRestricted),AND(D1861&gt;=StartDate,D1861&lt;=EndDate)),OR(NOT(IsTargetDateRestricted),AND(F1861&gt;=FirstTargetDate,F1861&lt;=EndTargetDate)),
OR(AND(Is1Week,E1861="1 wk ahead inc death"),AND(Is2Week,E1861="2 wk ahead inc death"),AND(Is3Week,E1861="3 wk ahead inc death"),AND(Is4Week,E1861="4 wk ahead inc death")),
OR(NOT(IsActiveModelsOnly),_xlfn.XLOOKUP(C1861,'Model Analyzer'!B$4:B$100,'Model Analyzer'!C$4:C$100))),EvalData!C1861,"NA")</f>
        <v>JHU-APL</v>
      </c>
      <c r="C1861" s="17" t="s">
        <v>52</v>
      </c>
      <c r="D1861" s="36" t="d">
        <v>2020-10-05</v>
      </c>
      <c r="E1861" s="17" t="s">
        <v>38</v>
      </c>
      <c r="F1861" s="36" t="d">
        <v>2020-10-31</v>
      </c>
      <c r="G1861" s="30">
        <v>-735</v>
      </c>
      <c r="H1861" s="32">
        <v>-3.5000000000000003E-2</v>
      </c>
      <c r="I1861" s="28">
        <v>-3.4180000000000002E-2</v>
      </c>
      <c r="J1861" s="28">
        <v>-3.5389999999999998E-2</v>
      </c>
      <c r="K1861" s="29">
        <v>1</v>
      </c>
      <c r="L1861" s="30">
        <v>6</v>
      </c>
      <c r="M1861" s="29">
        <v>0.85714000000000001</v>
      </c>
      <c r="N1861" s="30">
        <v>51</v>
      </c>
      <c r="O1861" s="30">
        <v>8.19</v>
      </c>
      <c r="P1861" s="30">
        <v>1986.91</v>
      </c>
      <c r="Q1861" s="30">
        <v>105.86</v>
      </c>
      <c r="R1861" s="38">
        <v>0.24098</v>
      </c>
      <c r="S1861" s="32">
        <v>-2.2870000000000001E-2</v>
      </c>
      <c r="T1861" s="29">
        <v>0.42070000000000002</v>
      </c>
      <c r="U1861" s="29">
        <v>-0.12154</v>
      </c>
      <c r="V1861" s="29">
        <v>0.45097999999999999</v>
      </c>
      <c r="W1861" s="29">
        <v>7.843E-2</v>
      </c>
      <c r="X1861" s="30">
        <v>158.21</v>
      </c>
      <c r="Y1861" s="29">
        <v>0.30380000000000001</v>
      </c>
      <c r="Z1861" s="29">
        <v>0.31180999999999998</v>
      </c>
      <c r="AA1861" s="29">
        <v>0.55900000000000005</v>
      </c>
      <c r="AB1861" s="30">
        <v>6</v>
      </c>
      <c r="AC1861" s="29">
        <v>0.85294000000000003</v>
      </c>
      <c r="AD1861" s="30">
        <v>51</v>
      </c>
      <c r="AE1861" s="29">
        <v>0.70587999999999995</v>
      </c>
      <c r="AF1861" s="33">
        <v>1.8240000000000001</v>
      </c>
      <c r="AG1861" s="33">
        <v>1.9590000000000001</v>
      </c>
      <c r="AH1861" s="33">
        <v>2.2120000000000002</v>
      </c>
      <c r="AI1861" s="33">
        <v>2.339</v>
      </c>
      <c r="AJ1861" s="33">
        <v>2.3879999999999999</v>
      </c>
      <c r="AK1861" s="34">
        <v>2.6320000000000001</v>
      </c>
      <c r="AL1861" s="29">
        <v>1.9609999999999999E-2</v>
      </c>
      <c r="AM1861" s="29">
        <v>0</v>
      </c>
      <c r="AN1861" s="50">
        <v>52246</v>
      </c>
      <c r="AO1861" s="30">
        <v>170.9</v>
      </c>
      <c r="AP1861" s="29">
        <v>0.61787999999999998</v>
      </c>
      <c r="AQ1861" s="29">
        <v>1</v>
      </c>
      <c r="AR1861" s="29">
        <v>0.72199999999999998</v>
      </c>
      <c r="AS1861" s="54">
        <v>3</v>
      </c>
      <c r="AT1861" s="29">
        <v>0.93547999999999998</v>
      </c>
      <c r="AU1861" s="29">
        <v>0.74302999999999997</v>
      </c>
      <c r="AV1861" s="54">
        <v>10</v>
      </c>
      <c r="AW1861" s="29">
        <v>0.70967999999999998</v>
      </c>
    </row>
    <row r="1862" spans="1:49" x14ac:dyDescent="0.2">
      <c r="A1862" s="17" t="str">
        <f t="shared" si="37"/>
        <v>JHU-CSSE</v>
      </c>
      <c r="B1862" s="17" t="str">
        <f>IF(AND(OR(NOT(IsForecastDateRestricted),AND(D1862&gt;=StartDate,D1862&lt;=EndDate)),OR(NOT(IsTargetDateRestricted),AND(F1862&gt;=FirstTargetDate,F1862&lt;=EndTargetDate)),
OR(AND(Is1Week,E1862="1 wk ahead inc death"),AND(Is2Week,E1862="2 wk ahead inc death"),AND(Is3Week,E1862="3 wk ahead inc death"),AND(Is4Week,E1862="4 wk ahead inc death")),
OR(NOT(IsActiveModelsOnly),_xlfn.XLOOKUP(C1862,'Model Analyzer'!B$4:B$100,'Model Analyzer'!C$4:C$100))),EvalData!C1862,"NA")</f>
        <v>JHU-CSSE</v>
      </c>
      <c r="C1862" s="17" t="s">
        <v>58</v>
      </c>
      <c r="D1862" s="36" t="d">
        <v>2020-10-05</v>
      </c>
      <c r="E1862" s="17" t="s">
        <v>38</v>
      </c>
      <c r="F1862" s="36" t="d">
        <v>2020-10-31</v>
      </c>
      <c r="G1862" s="30"/>
      <c r="H1862" s="32"/>
      <c r="N1862" s="30">
        <v>42</v>
      </c>
      <c r="O1862" s="30">
        <v>761.16</v>
      </c>
      <c r="P1862" s="30">
        <v>73930392.280000001</v>
      </c>
      <c r="Q1862" s="30">
        <v>25681.5</v>
      </c>
      <c r="R1862" s="38">
        <v>4.1879799999999996</v>
      </c>
      <c r="S1862" s="32">
        <v>4.1741200000000003</v>
      </c>
      <c r="T1862" s="29">
        <v>79.684209999999993</v>
      </c>
      <c r="U1862" s="29">
        <v>79.684209999999993</v>
      </c>
      <c r="V1862" s="29">
        <v>0</v>
      </c>
      <c r="W1862" s="29">
        <v>1</v>
      </c>
      <c r="X1862" s="30">
        <v>38446.04</v>
      </c>
      <c r="Y1862" s="29">
        <v>79.708020000000005</v>
      </c>
      <c r="Z1862" s="29">
        <v>1.9343999999999999</v>
      </c>
      <c r="AA1862" s="29">
        <v>0</v>
      </c>
      <c r="AB1862" s="30">
        <v>34</v>
      </c>
      <c r="AC1862" s="29">
        <v>2.9409999999999999E-2</v>
      </c>
      <c r="AD1862" s="30">
        <v>42</v>
      </c>
      <c r="AE1862" s="29">
        <v>0</v>
      </c>
      <c r="AF1862" s="33">
        <v>3.629</v>
      </c>
      <c r="AG1862" s="33">
        <v>3.915</v>
      </c>
      <c r="AH1862" s="33">
        <v>4.8819999999999997</v>
      </c>
      <c r="AI1862" s="33">
        <v>7.0549999999999997</v>
      </c>
      <c r="AJ1862" s="33">
        <v>7.0250000000000004</v>
      </c>
      <c r="AK1862" s="34">
        <v>9.8670000000000009</v>
      </c>
      <c r="AL1862" s="29">
        <v>0</v>
      </c>
      <c r="AM1862" s="29">
        <v>0</v>
      </c>
      <c r="AN1862" s="50">
        <v>19984607</v>
      </c>
      <c r="AO1862" s="30">
        <v>58450</v>
      </c>
      <c r="AP1862" s="29">
        <v>0.32646999999999998</v>
      </c>
      <c r="AQ1862" s="29">
        <v>0.68157999999999996</v>
      </c>
      <c r="AR1862" s="29">
        <v>0</v>
      </c>
      <c r="AS1862" s="54">
        <v>30</v>
      </c>
      <c r="AT1862" s="29">
        <v>6.4519999999999994E-2</v>
      </c>
      <c r="AU1862" s="29">
        <v>0</v>
      </c>
      <c r="AV1862" s="54">
        <v>32</v>
      </c>
      <c r="AW1862" s="29">
        <v>0</v>
      </c>
    </row>
    <row r="1863" spans="1:49" x14ac:dyDescent="0.2">
      <c r="A1863" s="17" t="str">
        <f t="shared" ref="A1863:A1926" si="38">IF(OR(B1863="NA",NOT(IsMinimumForecastsToParticipate),COUNTIF(B$7:B$3184,"="&amp;C1863)&gt;=MinForecastsToParticipate),B1863,"NA")</f>
        <v>JHU-IDD</v>
      </c>
      <c r="B1863" s="17" t="str">
        <f>IF(AND(OR(NOT(IsForecastDateRestricted),AND(D1863&gt;=StartDate,D1863&lt;=EndDate)),OR(NOT(IsTargetDateRestricted),AND(F1863&gt;=FirstTargetDate,F1863&lt;=EndTargetDate)),
OR(AND(Is1Week,E1863="1 wk ahead inc death"),AND(Is2Week,E1863="2 wk ahead inc death"),AND(Is3Week,E1863="3 wk ahead inc death"),AND(Is4Week,E1863="4 wk ahead inc death")),
OR(NOT(IsActiveModelsOnly),_xlfn.XLOOKUP(C1863,'Model Analyzer'!B$4:B$100,'Model Analyzer'!C$4:C$100))),EvalData!C1863,"NA")</f>
        <v>JHU-IDD</v>
      </c>
      <c r="C1863" s="17" t="s">
        <v>53</v>
      </c>
      <c r="D1863" s="36" t="d">
        <v>2020-10-05</v>
      </c>
      <c r="E1863" s="17" t="s">
        <v>38</v>
      </c>
      <c r="F1863" s="36" t="d">
        <v>2020-10-31</v>
      </c>
      <c r="G1863" s="30">
        <v>-2437</v>
      </c>
      <c r="H1863" s="32">
        <v>-0.12</v>
      </c>
      <c r="I1863" s="28">
        <v>-0.11332</v>
      </c>
      <c r="J1863" s="28">
        <v>-0.1278</v>
      </c>
      <c r="K1863" s="29">
        <v>0.75</v>
      </c>
      <c r="L1863" s="30">
        <v>21</v>
      </c>
      <c r="M1863" s="29">
        <v>0.42857000000000001</v>
      </c>
      <c r="N1863" s="30">
        <v>51</v>
      </c>
      <c r="O1863" s="30">
        <v>22.4</v>
      </c>
      <c r="P1863" s="30">
        <v>2915.13</v>
      </c>
      <c r="Q1863" s="30">
        <v>119.1</v>
      </c>
      <c r="R1863" s="38">
        <v>0.2278</v>
      </c>
      <c r="S1863" s="32">
        <v>-0.12464</v>
      </c>
      <c r="T1863" s="29">
        <v>0.90271000000000001</v>
      </c>
      <c r="U1863" s="29">
        <v>9.2660000000000006E-2</v>
      </c>
      <c r="V1863" s="29">
        <v>0.37254999999999999</v>
      </c>
      <c r="W1863" s="29">
        <v>0.13725000000000001</v>
      </c>
      <c r="X1863" s="30">
        <v>178.46</v>
      </c>
      <c r="Y1863" s="29">
        <v>0.70845000000000002</v>
      </c>
      <c r="Z1863" s="29">
        <v>0.40055000000000002</v>
      </c>
      <c r="AA1863" s="29">
        <v>0.36799999999999999</v>
      </c>
      <c r="AB1863" s="30">
        <v>13</v>
      </c>
      <c r="AC1863" s="29">
        <v>0.64705999999999997</v>
      </c>
      <c r="AD1863" s="30">
        <v>51</v>
      </c>
      <c r="AE1863" s="29">
        <v>0.88234999999999997</v>
      </c>
      <c r="AF1863" s="33">
        <v>3.1230000000000002</v>
      </c>
      <c r="AG1863" s="33">
        <v>4.1159999999999997</v>
      </c>
      <c r="AH1863" s="33">
        <v>7.5</v>
      </c>
      <c r="AI1863" s="33">
        <v>87.903000000000006</v>
      </c>
      <c r="AJ1863" s="33">
        <v>29.204000000000001</v>
      </c>
      <c r="AK1863" s="34">
        <v>246</v>
      </c>
      <c r="AL1863" s="29">
        <v>0.23529</v>
      </c>
      <c r="AM1863" s="29">
        <v>0.41176000000000001</v>
      </c>
      <c r="AN1863" s="50">
        <v>54269</v>
      </c>
      <c r="AO1863" s="30">
        <v>321.39999999999998</v>
      </c>
      <c r="AP1863" s="29">
        <v>0.23824999999999999</v>
      </c>
      <c r="AQ1863" s="29">
        <v>0.49739</v>
      </c>
      <c r="AR1863" s="29">
        <v>0.248</v>
      </c>
      <c r="AS1863" s="54">
        <v>19</v>
      </c>
      <c r="AT1863" s="29">
        <v>0.41935</v>
      </c>
      <c r="AU1863" s="29">
        <v>0.67617000000000005</v>
      </c>
      <c r="AV1863" s="54">
        <v>16</v>
      </c>
      <c r="AW1863" s="29">
        <v>0.51612999999999998</v>
      </c>
    </row>
    <row r="1864" spans="1:49" x14ac:dyDescent="0.2">
      <c r="A1864" s="17" t="str">
        <f t="shared" si="38"/>
        <v>Karlen</v>
      </c>
      <c r="B1864" s="17" t="str">
        <f>IF(AND(OR(NOT(IsForecastDateRestricted),AND(D1864&gt;=StartDate,D1864&lt;=EndDate)),OR(NOT(IsTargetDateRestricted),AND(F1864&gt;=FirstTargetDate,F1864&lt;=EndTargetDate)),
OR(AND(Is1Week,E1864="1 wk ahead inc death"),AND(Is2Week,E1864="2 wk ahead inc death"),AND(Is3Week,E1864="3 wk ahead inc death"),AND(Is4Week,E1864="4 wk ahead inc death")),
OR(NOT(IsActiveModelsOnly),_xlfn.XLOOKUP(C1864,'Model Analyzer'!B$4:B$100,'Model Analyzer'!C$4:C$100))),EvalData!C1864,"NA")</f>
        <v>Karlen</v>
      </c>
      <c r="C1864" s="17" t="s">
        <v>46</v>
      </c>
      <c r="D1864" s="36" t="d">
        <v>2020-10-05</v>
      </c>
      <c r="E1864" s="17" t="s">
        <v>38</v>
      </c>
      <c r="F1864" s="36" t="d">
        <v>2020-10-31</v>
      </c>
      <c r="G1864" s="30">
        <v>-1756</v>
      </c>
      <c r="H1864" s="32">
        <v>-8.5000000000000006E-2</v>
      </c>
      <c r="I1864" s="28">
        <v>-8.165E-2</v>
      </c>
      <c r="J1864" s="28">
        <v>-8.8910000000000003E-2</v>
      </c>
      <c r="K1864" s="29">
        <v>0.9</v>
      </c>
      <c r="L1864" s="30">
        <v>17</v>
      </c>
      <c r="M1864" s="29">
        <v>0.54286000000000001</v>
      </c>
      <c r="N1864" s="30">
        <v>51</v>
      </c>
      <c r="O1864" s="30">
        <v>7.75</v>
      </c>
      <c r="P1864" s="30">
        <v>1882.38</v>
      </c>
      <c r="Q1864" s="30">
        <v>94.78</v>
      </c>
      <c r="R1864" s="38">
        <v>0.21712999999999999</v>
      </c>
      <c r="S1864" s="32">
        <v>-0.12515999999999999</v>
      </c>
      <c r="T1864" s="29">
        <v>0.39832000000000001</v>
      </c>
      <c r="U1864" s="29">
        <v>-0.17982999999999999</v>
      </c>
      <c r="V1864" s="29">
        <v>0.47059000000000001</v>
      </c>
      <c r="W1864" s="29">
        <v>7.843E-2</v>
      </c>
      <c r="X1864" s="30">
        <v>140.29</v>
      </c>
      <c r="Y1864" s="29">
        <v>0.28244999999999998</v>
      </c>
      <c r="Z1864" s="29">
        <v>0.29470000000000002</v>
      </c>
      <c r="AA1864" s="29">
        <v>0.56399999999999995</v>
      </c>
      <c r="AB1864" s="30">
        <v>5</v>
      </c>
      <c r="AC1864" s="29">
        <v>0.88234999999999997</v>
      </c>
      <c r="AD1864" s="30">
        <v>51</v>
      </c>
      <c r="AE1864" s="29">
        <v>0.90195999999999998</v>
      </c>
      <c r="AF1864" s="33">
        <v>2.4780000000000002</v>
      </c>
      <c r="AG1864" s="33">
        <v>2.9340000000000002</v>
      </c>
      <c r="AH1864" s="33">
        <v>3.9620000000000002</v>
      </c>
      <c r="AI1864" s="33">
        <v>29.344000000000001</v>
      </c>
      <c r="AJ1864" s="33">
        <v>7.3819999999999997</v>
      </c>
      <c r="AK1864" s="34">
        <v>63.5</v>
      </c>
      <c r="AL1864" s="29">
        <v>0.23529</v>
      </c>
      <c r="AM1864" s="29">
        <v>0.19608</v>
      </c>
      <c r="AN1864" s="50">
        <v>46150</v>
      </c>
      <c r="AO1864" s="30">
        <v>140.30000000000001</v>
      </c>
      <c r="AP1864" s="29">
        <v>0.36492000000000002</v>
      </c>
      <c r="AQ1864" s="29">
        <v>0.76183999999999996</v>
      </c>
      <c r="AR1864" s="29">
        <v>0.495</v>
      </c>
      <c r="AS1864" s="54">
        <v>8</v>
      </c>
      <c r="AT1864" s="29">
        <v>0.77419000000000004</v>
      </c>
      <c r="AU1864" s="29">
        <v>0.89271</v>
      </c>
      <c r="AV1864" s="54">
        <v>5</v>
      </c>
      <c r="AW1864" s="29">
        <v>0.87097000000000002</v>
      </c>
    </row>
    <row r="1865" spans="1:49" x14ac:dyDescent="0.2">
      <c r="A1865" s="17" t="str">
        <f t="shared" si="38"/>
        <v>LANL</v>
      </c>
      <c r="B1865" s="17" t="str">
        <f>IF(AND(OR(NOT(IsForecastDateRestricted),AND(D1865&gt;=StartDate,D1865&lt;=EndDate)),OR(NOT(IsTargetDateRestricted),AND(F1865&gt;=FirstTargetDate,F1865&lt;=EndTargetDate)),
OR(AND(Is1Week,E1865="1 wk ahead inc death"),AND(Is2Week,E1865="2 wk ahead inc death"),AND(Is3Week,E1865="3 wk ahead inc death"),AND(Is4Week,E1865="4 wk ahead inc death")),
OR(NOT(IsActiveModelsOnly),_xlfn.XLOOKUP(C1865,'Model Analyzer'!B$4:B$100,'Model Analyzer'!C$4:C$100))),EvalData!C1865,"NA")</f>
        <v>LANL</v>
      </c>
      <c r="C1865" s="17" t="s">
        <v>20</v>
      </c>
      <c r="D1865" s="36" t="d">
        <v>2020-10-05</v>
      </c>
      <c r="E1865" s="17" t="s">
        <v>38</v>
      </c>
      <c r="F1865" s="36" t="d">
        <v>2020-10-31</v>
      </c>
      <c r="G1865" s="30">
        <v>-8961</v>
      </c>
      <c r="H1865" s="32">
        <v>-0.53900000000000003</v>
      </c>
      <c r="I1865" s="28">
        <v>-0.41666999999999998</v>
      </c>
      <c r="J1865" s="28">
        <v>-0.71431</v>
      </c>
      <c r="K1865" s="29">
        <v>0</v>
      </c>
      <c r="L1865" s="30">
        <v>35</v>
      </c>
      <c r="M1865" s="29">
        <v>2.8570000000000002E-2</v>
      </c>
      <c r="N1865" s="30">
        <v>51</v>
      </c>
      <c r="O1865" s="30">
        <v>32.32</v>
      </c>
      <c r="P1865" s="30">
        <v>5116.8999999999996</v>
      </c>
      <c r="Q1865" s="30">
        <v>177.55</v>
      </c>
      <c r="R1865" s="38">
        <v>0.51271999999999995</v>
      </c>
      <c r="S1865" s="32">
        <v>-0.59470999999999996</v>
      </c>
      <c r="T1865" s="29">
        <v>1.1521600000000001</v>
      </c>
      <c r="U1865" s="29">
        <v>-1.0983799999999999</v>
      </c>
      <c r="V1865" s="29">
        <v>0.19608</v>
      </c>
      <c r="W1865" s="29">
        <v>0.49020000000000002</v>
      </c>
      <c r="X1865" s="30">
        <v>274.69</v>
      </c>
      <c r="Y1865" s="29">
        <v>0.45204</v>
      </c>
      <c r="Z1865" s="29">
        <v>0.61777000000000004</v>
      </c>
      <c r="AA1865" s="29">
        <v>1.7999999999999999E-2</v>
      </c>
      <c r="AB1865" s="30">
        <v>33</v>
      </c>
      <c r="AC1865" s="29">
        <v>5.8819999999999997E-2</v>
      </c>
      <c r="AD1865" s="30">
        <v>51</v>
      </c>
      <c r="AE1865" s="29">
        <v>0.94118000000000002</v>
      </c>
      <c r="AF1865" s="33">
        <v>9.1669999999999998</v>
      </c>
      <c r="AG1865" s="33">
        <v>11.805</v>
      </c>
      <c r="AH1865" s="33">
        <v>18.809999999999999</v>
      </c>
      <c r="AI1865" s="33">
        <v>42.512999999999998</v>
      </c>
      <c r="AJ1865" s="33">
        <v>38.488</v>
      </c>
      <c r="AK1865" s="34">
        <v>105</v>
      </c>
      <c r="AL1865" s="29">
        <v>0.17646999999999999</v>
      </c>
      <c r="AM1865" s="29">
        <v>0.76471</v>
      </c>
      <c r="AN1865" s="50">
        <v>54397</v>
      </c>
      <c r="AO1865" s="30">
        <v>173</v>
      </c>
      <c r="AP1865" s="29">
        <v>0.10606</v>
      </c>
      <c r="AQ1865" s="29">
        <v>0.22142999999999999</v>
      </c>
      <c r="AR1865" s="29">
        <v>0</v>
      </c>
      <c r="AS1865" s="54">
        <v>30</v>
      </c>
      <c r="AT1865" s="29">
        <v>6.4519999999999994E-2</v>
      </c>
      <c r="AU1865" s="29">
        <v>0.38452999999999998</v>
      </c>
      <c r="AV1865" s="54">
        <v>22</v>
      </c>
      <c r="AW1865" s="29">
        <v>0.32257999999999998</v>
      </c>
    </row>
    <row r="1866" spans="1:49" x14ac:dyDescent="0.2">
      <c r="A1866" s="17" t="str">
        <f t="shared" si="38"/>
        <v>LNQ</v>
      </c>
      <c r="B1866" s="17" t="str">
        <f>IF(AND(OR(NOT(IsForecastDateRestricted),AND(D1866&gt;=StartDate,D1866&lt;=EndDate)),OR(NOT(IsTargetDateRestricted),AND(F1866&gt;=FirstTargetDate,F1866&lt;=EndTargetDate)),
OR(AND(Is1Week,E1866="1 wk ahead inc death"),AND(Is2Week,E1866="2 wk ahead inc death"),AND(Is3Week,E1866="3 wk ahead inc death"),AND(Is4Week,E1866="4 wk ahead inc death")),
OR(NOT(IsActiveModelsOnly),_xlfn.XLOOKUP(C1866,'Model Analyzer'!B$4:B$100,'Model Analyzer'!C$4:C$100))),EvalData!C1866,"NA")</f>
        <v>LNQ</v>
      </c>
      <c r="C1866" s="17" t="s">
        <v>47</v>
      </c>
      <c r="D1866" s="36" t="d">
        <v>2020-10-05</v>
      </c>
      <c r="E1866" s="17" t="s">
        <v>38</v>
      </c>
      <c r="F1866" s="36" t="d">
        <v>2020-10-31</v>
      </c>
      <c r="G1866" s="30">
        <v>-1425</v>
      </c>
      <c r="H1866" s="32">
        <v>-6.9000000000000006E-2</v>
      </c>
      <c r="I1866" s="28">
        <v>-6.6259999999999999E-2</v>
      </c>
      <c r="J1866" s="28">
        <v>-7.0959999999999995E-2</v>
      </c>
      <c r="K1866" s="29">
        <v>0.9</v>
      </c>
      <c r="L1866" s="30">
        <v>15</v>
      </c>
      <c r="M1866" s="29">
        <v>0.6</v>
      </c>
      <c r="N1866" s="30">
        <v>51</v>
      </c>
      <c r="O1866" s="30">
        <v>25.1</v>
      </c>
      <c r="P1866" s="30">
        <v>1677.36</v>
      </c>
      <c r="Q1866" s="30">
        <v>100.33</v>
      </c>
      <c r="R1866" s="38">
        <v>0.32884999999999998</v>
      </c>
      <c r="S1866" s="32">
        <v>-0.28125</v>
      </c>
      <c r="T1866" s="29">
        <v>0.87783</v>
      </c>
      <c r="U1866" s="29">
        <v>-0.83826999999999996</v>
      </c>
      <c r="V1866" s="29">
        <v>0.39216000000000001</v>
      </c>
      <c r="W1866" s="29">
        <v>0.17646999999999999</v>
      </c>
      <c r="X1866" s="30">
        <v>143.38</v>
      </c>
      <c r="Y1866" s="29">
        <v>0.31712000000000001</v>
      </c>
      <c r="Z1866" s="29">
        <v>0.41983999999999999</v>
      </c>
      <c r="AA1866" s="29">
        <v>0.252</v>
      </c>
      <c r="AB1866" s="30">
        <v>19</v>
      </c>
      <c r="AC1866" s="29">
        <v>0.47059000000000001</v>
      </c>
      <c r="AD1866" s="30">
        <v>51</v>
      </c>
      <c r="AE1866" s="29">
        <v>1</v>
      </c>
      <c r="AF1866" s="33">
        <v>18.196000000000002</v>
      </c>
      <c r="AG1866" s="33">
        <v>24.884</v>
      </c>
      <c r="AH1866" s="33">
        <v>51.286000000000001</v>
      </c>
      <c r="AI1866" s="33">
        <v>123.407</v>
      </c>
      <c r="AJ1866" s="33">
        <v>156.75</v>
      </c>
      <c r="AK1866" s="34">
        <v>370</v>
      </c>
      <c r="AL1866" s="29">
        <v>0</v>
      </c>
      <c r="AM1866" s="29">
        <v>1</v>
      </c>
      <c r="AN1866" s="50">
        <v>50187</v>
      </c>
      <c r="AO1866" s="30">
        <v>203.3</v>
      </c>
      <c r="AP1866" s="29">
        <v>5.0430000000000003E-2</v>
      </c>
      <c r="AQ1866" s="29">
        <v>0.10528</v>
      </c>
      <c r="AR1866" s="29">
        <v>0</v>
      </c>
      <c r="AS1866" s="54">
        <v>30</v>
      </c>
      <c r="AT1866" s="29">
        <v>6.4519999999999994E-2</v>
      </c>
      <c r="AU1866" s="29">
        <v>0.19947999999999999</v>
      </c>
      <c r="AV1866" s="54">
        <v>30</v>
      </c>
      <c r="AW1866" s="29">
        <v>6.4519999999999994E-2</v>
      </c>
    </row>
    <row r="1867" spans="1:49" x14ac:dyDescent="0.2">
      <c r="A1867" s="17" t="str">
        <f t="shared" si="38"/>
        <v>LSHTM</v>
      </c>
      <c r="B1867" s="17" t="str">
        <f>IF(AND(OR(NOT(IsForecastDateRestricted),AND(D1867&gt;=StartDate,D1867&lt;=EndDate)),OR(NOT(IsTargetDateRestricted),AND(F1867&gt;=FirstTargetDate,F1867&lt;=EndTargetDate)),
OR(AND(Is1Week,E1867="1 wk ahead inc death"),AND(Is2Week,E1867="2 wk ahead inc death"),AND(Is3Week,E1867="3 wk ahead inc death"),AND(Is4Week,E1867="4 wk ahead inc death")),
OR(NOT(IsActiveModelsOnly),_xlfn.XLOOKUP(C1867,'Model Analyzer'!B$4:B$100,'Model Analyzer'!C$4:C$100))),EvalData!C1867,"NA")</f>
        <v>LSHTM</v>
      </c>
      <c r="C1867" s="17" t="s">
        <v>21</v>
      </c>
      <c r="D1867" s="36" t="d">
        <v>2020-10-05</v>
      </c>
      <c r="E1867" s="17" t="s">
        <v>38</v>
      </c>
      <c r="F1867" s="36" t="d">
        <v>2020-10-31</v>
      </c>
      <c r="G1867" s="30">
        <v>-3550</v>
      </c>
      <c r="H1867" s="32">
        <v>-0.18</v>
      </c>
      <c r="I1867" s="28">
        <v>-0.16506999999999999</v>
      </c>
      <c r="J1867" s="28">
        <v>-0.19771</v>
      </c>
      <c r="K1867" s="29">
        <v>0.75</v>
      </c>
      <c r="L1867" s="30">
        <v>26</v>
      </c>
      <c r="M1867" s="29">
        <v>0.28571000000000002</v>
      </c>
      <c r="N1867" s="30">
        <v>47</v>
      </c>
      <c r="O1867" s="30">
        <v>11.33</v>
      </c>
      <c r="P1867" s="30">
        <v>2777.45</v>
      </c>
      <c r="Q1867" s="30">
        <v>118.15</v>
      </c>
      <c r="R1867" s="38">
        <v>0.27688000000000001</v>
      </c>
      <c r="S1867" s="32">
        <v>-0.28161999999999998</v>
      </c>
      <c r="T1867" s="29">
        <v>0.55120000000000002</v>
      </c>
      <c r="U1867" s="29">
        <v>-0.43909999999999999</v>
      </c>
      <c r="V1867" s="29">
        <v>0.34043000000000001</v>
      </c>
      <c r="W1867" s="29">
        <v>0.14893999999999999</v>
      </c>
      <c r="X1867" s="30">
        <v>167.67</v>
      </c>
      <c r="Y1867" s="29">
        <v>0.32002000000000003</v>
      </c>
      <c r="Z1867" s="29">
        <v>0.37430999999999998</v>
      </c>
      <c r="AA1867" s="29">
        <v>0.25700000000000001</v>
      </c>
      <c r="AB1867" s="30">
        <v>17</v>
      </c>
      <c r="AC1867" s="29">
        <v>0.52941000000000005</v>
      </c>
      <c r="AD1867" s="30">
        <v>47</v>
      </c>
      <c r="AE1867" s="29">
        <v>0.78722999999999999</v>
      </c>
      <c r="AF1867" s="33">
        <v>1.9</v>
      </c>
      <c r="AG1867" s="33">
        <v>2.484</v>
      </c>
      <c r="AH1867" s="33">
        <v>3.923</v>
      </c>
      <c r="AI1867" s="33">
        <v>139.875</v>
      </c>
      <c r="AJ1867" s="33">
        <v>12.256</v>
      </c>
      <c r="AK1867" s="34">
        <v>209.4</v>
      </c>
      <c r="AL1867" s="29">
        <v>0.19148999999999999</v>
      </c>
      <c r="AM1867" s="29">
        <v>0.23404</v>
      </c>
      <c r="AN1867" s="50">
        <v>82276</v>
      </c>
      <c r="AO1867" s="30">
        <v>232.8</v>
      </c>
      <c r="AP1867" s="29">
        <v>0.37468000000000001</v>
      </c>
      <c r="AQ1867" s="29">
        <v>0.78222000000000003</v>
      </c>
      <c r="AR1867" s="29">
        <v>0.35099999999999998</v>
      </c>
      <c r="AS1867" s="54">
        <v>12</v>
      </c>
      <c r="AT1867" s="29">
        <v>0.64515999999999996</v>
      </c>
      <c r="AU1867" s="29">
        <v>0.71996000000000004</v>
      </c>
      <c r="AV1867" s="54">
        <v>13</v>
      </c>
      <c r="AW1867" s="29">
        <v>0.6129</v>
      </c>
    </row>
    <row r="1868" spans="1:49" x14ac:dyDescent="0.2">
      <c r="A1868" s="17" t="str">
        <f t="shared" si="38"/>
        <v>MIT-ORC</v>
      </c>
      <c r="B1868" s="17" t="str">
        <f>IF(AND(OR(NOT(IsForecastDateRestricted),AND(D1868&gt;=StartDate,D1868&lt;=EndDate)),OR(NOT(IsTargetDateRestricted),AND(F1868&gt;=FirstTargetDate,F1868&lt;=EndTargetDate)),
OR(AND(Is1Week,E1868="1 wk ahead inc death"),AND(Is2Week,E1868="2 wk ahead inc death"),AND(Is3Week,E1868="3 wk ahead inc death"),AND(Is4Week,E1868="4 wk ahead inc death")),
OR(NOT(IsActiveModelsOnly),_xlfn.XLOOKUP(C1868,'Model Analyzer'!B$4:B$100,'Model Analyzer'!C$4:C$100))),EvalData!C1868,"NA")</f>
        <v>MIT-ORC</v>
      </c>
      <c r="C1868" s="17" t="s">
        <v>23</v>
      </c>
      <c r="D1868" s="36" t="d">
        <v>2020-10-05</v>
      </c>
      <c r="E1868" s="17" t="s">
        <v>38</v>
      </c>
      <c r="F1868" s="36" t="d">
        <v>2020-10-31</v>
      </c>
      <c r="G1868" s="30">
        <v>-6516</v>
      </c>
      <c r="H1868" s="32">
        <v>-0.36099999999999999</v>
      </c>
      <c r="I1868" s="28">
        <v>-0.30298999999999998</v>
      </c>
      <c r="J1868" s="28">
        <v>-0.43469000000000002</v>
      </c>
      <c r="K1868" s="29">
        <v>0</v>
      </c>
      <c r="L1868" s="30">
        <v>32</v>
      </c>
      <c r="M1868" s="29">
        <v>0.11429</v>
      </c>
      <c r="N1868" s="30">
        <v>51</v>
      </c>
      <c r="O1868" s="30">
        <v>20.21</v>
      </c>
      <c r="P1868" s="30">
        <v>3147.31</v>
      </c>
      <c r="Q1868" s="30">
        <v>138.96</v>
      </c>
      <c r="R1868" s="38">
        <v>0.38299</v>
      </c>
      <c r="S1868" s="32">
        <v>-0.45845999999999998</v>
      </c>
      <c r="T1868" s="29">
        <v>0.80391000000000001</v>
      </c>
      <c r="U1868" s="29">
        <v>-0.67959999999999998</v>
      </c>
      <c r="V1868" s="29">
        <v>0.21568999999999999</v>
      </c>
      <c r="W1868" s="29">
        <v>0.31373000000000001</v>
      </c>
      <c r="X1868" s="30">
        <v>201.76</v>
      </c>
      <c r="Y1868" s="29">
        <v>0.42236000000000001</v>
      </c>
      <c r="Z1868" s="29">
        <v>0.53147999999999995</v>
      </c>
      <c r="AA1868" s="29">
        <v>0.127</v>
      </c>
      <c r="AB1868" s="30">
        <v>29</v>
      </c>
      <c r="AC1868" s="29">
        <v>0.17646999999999999</v>
      </c>
      <c r="AD1868" s="30">
        <v>51</v>
      </c>
      <c r="AE1868" s="29">
        <v>0.82352999999999998</v>
      </c>
      <c r="AF1868" s="33">
        <v>3.5009999999999999</v>
      </c>
      <c r="AG1868" s="33">
        <v>5.1879999999999997</v>
      </c>
      <c r="AH1868" s="33">
        <v>22.707999999999998</v>
      </c>
      <c r="AI1868" s="33">
        <v>142.02000000000001</v>
      </c>
      <c r="AJ1868" s="33">
        <v>102.5</v>
      </c>
      <c r="AK1868" s="34">
        <v>209.333</v>
      </c>
      <c r="AL1868" s="29">
        <v>9.8040000000000002E-2</v>
      </c>
      <c r="AM1868" s="29">
        <v>0.56862999999999997</v>
      </c>
      <c r="AN1868" s="50">
        <v>59846</v>
      </c>
      <c r="AO1868" s="30">
        <v>210.2</v>
      </c>
      <c r="AP1868" s="29">
        <v>0.17394000000000001</v>
      </c>
      <c r="AQ1868" s="29">
        <v>0.36313000000000001</v>
      </c>
      <c r="AR1868" s="29">
        <v>0.16500000000000001</v>
      </c>
      <c r="AS1868" s="54">
        <v>25</v>
      </c>
      <c r="AT1868" s="29">
        <v>0.22581000000000001</v>
      </c>
      <c r="AU1868" s="29">
        <v>0.46127000000000001</v>
      </c>
      <c r="AV1868" s="54">
        <v>21</v>
      </c>
      <c r="AW1868" s="29">
        <v>0.35483999999999999</v>
      </c>
    </row>
    <row r="1869" spans="1:49" x14ac:dyDescent="0.2">
      <c r="A1869" s="17" t="str">
        <f t="shared" si="38"/>
        <v>MOBS</v>
      </c>
      <c r="B1869" s="17" t="str">
        <f>IF(AND(OR(NOT(IsForecastDateRestricted),AND(D1869&gt;=StartDate,D1869&lt;=EndDate)),OR(NOT(IsTargetDateRestricted),AND(F1869&gt;=FirstTargetDate,F1869&lt;=EndTargetDate)),
OR(AND(Is1Week,E1869="1 wk ahead inc death"),AND(Is2Week,E1869="2 wk ahead inc death"),AND(Is3Week,E1869="3 wk ahead inc death"),AND(Is4Week,E1869="4 wk ahead inc death")),
OR(NOT(IsActiveModelsOnly),_xlfn.XLOOKUP(C1869,'Model Analyzer'!B$4:B$100,'Model Analyzer'!C$4:C$100))),EvalData!C1869,"NA")</f>
        <v>MOBS</v>
      </c>
      <c r="C1869" s="17" t="s">
        <v>24</v>
      </c>
      <c r="D1869" s="36" t="d">
        <v>2020-10-05</v>
      </c>
      <c r="E1869" s="17" t="s">
        <v>38</v>
      </c>
      <c r="F1869" s="36" t="d">
        <v>2020-10-31</v>
      </c>
      <c r="G1869" s="30">
        <v>-2987</v>
      </c>
      <c r="H1869" s="32">
        <v>-0.15</v>
      </c>
      <c r="I1869" s="28">
        <v>-0.13889000000000001</v>
      </c>
      <c r="J1869" s="28">
        <v>-0.16128999999999999</v>
      </c>
      <c r="K1869" s="29">
        <v>0.75</v>
      </c>
      <c r="L1869" s="30">
        <v>23</v>
      </c>
      <c r="M1869" s="29">
        <v>0.37142999999999998</v>
      </c>
      <c r="N1869" s="30">
        <v>50</v>
      </c>
      <c r="O1869" s="30">
        <v>16.149999999999999</v>
      </c>
      <c r="P1869" s="30">
        <v>3351.81</v>
      </c>
      <c r="Q1869" s="30">
        <v>146.32</v>
      </c>
      <c r="R1869" s="38">
        <v>0.30997000000000002</v>
      </c>
      <c r="S1869" s="32">
        <v>-0.37642999999999999</v>
      </c>
      <c r="T1869" s="29">
        <v>0.67827999999999999</v>
      </c>
      <c r="U1869" s="29">
        <v>-0.53180000000000005</v>
      </c>
      <c r="V1869" s="29">
        <v>0.36</v>
      </c>
      <c r="W1869" s="29">
        <v>0.2</v>
      </c>
      <c r="X1869" s="30">
        <v>260.72000000000003</v>
      </c>
      <c r="Y1869" s="29">
        <v>0.34600999999999998</v>
      </c>
      <c r="Z1869" s="29">
        <v>0.42232999999999998</v>
      </c>
      <c r="AA1869" s="29">
        <v>0.16400000000000001</v>
      </c>
      <c r="AB1869" s="30">
        <v>23</v>
      </c>
      <c r="AC1869" s="29">
        <v>0.35293999999999998</v>
      </c>
      <c r="AD1869" s="30">
        <v>50</v>
      </c>
      <c r="AE1869" s="29">
        <v>0.78</v>
      </c>
      <c r="AF1869" s="33">
        <v>2.1190000000000002</v>
      </c>
      <c r="AG1869" s="33">
        <v>2.6640000000000001</v>
      </c>
      <c r="AH1869" s="33">
        <v>4.3940000000000001</v>
      </c>
      <c r="AI1869" s="33">
        <v>119.02500000000001</v>
      </c>
      <c r="AJ1869" s="33">
        <v>14.5</v>
      </c>
      <c r="AK1869" s="34">
        <v>222.49199999999999</v>
      </c>
      <c r="AL1869" s="29">
        <v>0.2</v>
      </c>
      <c r="AM1869" s="29">
        <v>0.24</v>
      </c>
      <c r="AN1869" s="50">
        <v>88088</v>
      </c>
      <c r="AO1869" s="30">
        <v>195.2</v>
      </c>
      <c r="AP1869" s="29">
        <v>0.34631000000000001</v>
      </c>
      <c r="AQ1869" s="29">
        <v>0.72297999999999996</v>
      </c>
      <c r="AR1869" s="29">
        <v>0.35099999999999998</v>
      </c>
      <c r="AS1869" s="54">
        <v>12</v>
      </c>
      <c r="AT1869" s="29">
        <v>0.64515999999999996</v>
      </c>
      <c r="AU1869" s="29">
        <v>0.72972000000000004</v>
      </c>
      <c r="AV1869" s="54">
        <v>12</v>
      </c>
      <c r="AW1869" s="29">
        <v>0.64515999999999996</v>
      </c>
    </row>
    <row r="1870" spans="1:49" x14ac:dyDescent="0.2">
      <c r="A1870" s="17" t="str">
        <f t="shared" si="38"/>
        <v>NotreDame-Mobility</v>
      </c>
      <c r="B1870" s="17" t="str">
        <f>IF(AND(OR(NOT(IsForecastDateRestricted),AND(D1870&gt;=StartDate,D1870&lt;=EndDate)),OR(NOT(IsTargetDateRestricted),AND(F1870&gt;=FirstTargetDate,F1870&lt;=EndTargetDate)),
OR(AND(Is1Week,E1870="1 wk ahead inc death"),AND(Is2Week,E1870="2 wk ahead inc death"),AND(Is3Week,E1870="3 wk ahead inc death"),AND(Is4Week,E1870="4 wk ahead inc death")),
OR(NOT(IsActiveModelsOnly),_xlfn.XLOOKUP(C1870,'Model Analyzer'!B$4:B$100,'Model Analyzer'!C$4:C$100))),EvalData!C1870,"NA")</f>
        <v>NotreDame-Mobility</v>
      </c>
      <c r="C1870" s="17" t="s">
        <v>25</v>
      </c>
      <c r="D1870" s="36" t="d">
        <v>2020-10-05</v>
      </c>
      <c r="E1870" s="17" t="s">
        <v>38</v>
      </c>
      <c r="F1870" s="36" t="d">
        <v>2020-10-31</v>
      </c>
      <c r="G1870" s="30">
        <v>-5409</v>
      </c>
      <c r="H1870" s="32">
        <v>-0.28999999999999998</v>
      </c>
      <c r="I1870" s="28">
        <v>-0.25151000000000001</v>
      </c>
      <c r="J1870" s="28">
        <v>-0.33603</v>
      </c>
      <c r="K1870" s="29">
        <v>0</v>
      </c>
      <c r="L1870" s="30">
        <v>31</v>
      </c>
      <c r="M1870" s="29">
        <v>0.14285999999999999</v>
      </c>
      <c r="N1870" s="30">
        <v>51</v>
      </c>
      <c r="O1870" s="30">
        <v>21.87</v>
      </c>
      <c r="P1870" s="30">
        <v>3156.81</v>
      </c>
      <c r="Q1870" s="30">
        <v>138.43</v>
      </c>
      <c r="R1870" s="38">
        <v>0.34339999999999998</v>
      </c>
      <c r="S1870" s="32">
        <v>-0.36</v>
      </c>
      <c r="T1870" s="29">
        <v>0.83879000000000004</v>
      </c>
      <c r="U1870" s="29">
        <v>-0.60353000000000001</v>
      </c>
      <c r="V1870" s="29">
        <v>0.27450999999999998</v>
      </c>
      <c r="W1870" s="29">
        <v>0.27450999999999998</v>
      </c>
      <c r="X1870" s="30">
        <v>205.6</v>
      </c>
      <c r="Y1870" s="29">
        <v>0.45755000000000001</v>
      </c>
      <c r="Z1870" s="29">
        <v>0.48346</v>
      </c>
      <c r="AA1870" s="29">
        <v>0.128</v>
      </c>
      <c r="AB1870" s="30">
        <v>28</v>
      </c>
      <c r="AC1870" s="29">
        <v>0.20588000000000001</v>
      </c>
      <c r="AD1870" s="30">
        <v>51</v>
      </c>
      <c r="AE1870" s="29">
        <v>0.35293999999999998</v>
      </c>
      <c r="AF1870" s="33">
        <v>1.3</v>
      </c>
      <c r="AG1870" s="33">
        <v>1.462</v>
      </c>
      <c r="AH1870" s="33">
        <v>1.742</v>
      </c>
      <c r="AI1870" s="33">
        <v>3.9209999999999998</v>
      </c>
      <c r="AJ1870" s="33">
        <v>2.0369999999999999</v>
      </c>
      <c r="AK1870" s="34">
        <v>6</v>
      </c>
      <c r="AL1870" s="29">
        <v>3.9219999999999998E-2</v>
      </c>
      <c r="AM1870" s="29">
        <v>5.8819999999999997E-2</v>
      </c>
      <c r="AN1870" s="50">
        <v>191717</v>
      </c>
      <c r="AO1870" s="30">
        <v>412</v>
      </c>
      <c r="AP1870" s="29">
        <v>0.67034000000000005</v>
      </c>
      <c r="AQ1870" s="29">
        <v>1</v>
      </c>
      <c r="AR1870" s="29">
        <v>0.26800000000000002</v>
      </c>
      <c r="AS1870" s="54">
        <v>15</v>
      </c>
      <c r="AT1870" s="29">
        <v>0.54839000000000004</v>
      </c>
      <c r="AU1870" s="29">
        <v>0.37152000000000002</v>
      </c>
      <c r="AV1870" s="54">
        <v>23</v>
      </c>
      <c r="AW1870" s="29">
        <v>0.29032000000000002</v>
      </c>
    </row>
    <row r="1871" spans="1:49" x14ac:dyDescent="0.2">
      <c r="A1871" s="17" t="str">
        <f t="shared" si="38"/>
        <v>Oliver Wyman</v>
      </c>
      <c r="B1871" s="17" t="str">
        <f>IF(AND(OR(NOT(IsForecastDateRestricted),AND(D1871&gt;=StartDate,D1871&lt;=EndDate)),OR(NOT(IsTargetDateRestricted),AND(F1871&gt;=FirstTargetDate,F1871&lt;=EndTargetDate)),
OR(AND(Is1Week,E1871="1 wk ahead inc death"),AND(Is2Week,E1871="2 wk ahead inc death"),AND(Is3Week,E1871="3 wk ahead inc death"),AND(Is4Week,E1871="4 wk ahead inc death")),
OR(NOT(IsActiveModelsOnly),_xlfn.XLOOKUP(C1871,'Model Analyzer'!B$4:B$100,'Model Analyzer'!C$4:C$100))),EvalData!C1871,"NA")</f>
        <v>Oliver Wyman</v>
      </c>
      <c r="C1871" s="17" t="s">
        <v>26</v>
      </c>
      <c r="D1871" s="36" t="d">
        <v>2020-10-05</v>
      </c>
      <c r="E1871" s="17" t="s">
        <v>38</v>
      </c>
      <c r="F1871" s="36" t="d">
        <v>2020-10-31</v>
      </c>
      <c r="G1871" s="26">
        <v>126</v>
      </c>
      <c r="H1871" s="27">
        <v>6.0000000000000001E-3</v>
      </c>
      <c r="I1871" s="28">
        <v>5.8599999999999998E-3</v>
      </c>
      <c r="J1871" s="28">
        <v>5.8599999999999998E-3</v>
      </c>
      <c r="K1871" s="29">
        <v>1</v>
      </c>
      <c r="L1871" s="30">
        <v>1</v>
      </c>
      <c r="M1871" s="29">
        <v>1</v>
      </c>
      <c r="N1871" s="30">
        <v>51</v>
      </c>
      <c r="O1871" s="26">
        <v>5.14</v>
      </c>
      <c r="P1871" s="26">
        <v>1835.39</v>
      </c>
      <c r="Q1871" s="26">
        <v>92.18</v>
      </c>
      <c r="R1871" s="31">
        <v>0.16039</v>
      </c>
      <c r="S1871" s="32">
        <v>-3.0769999999999999E-2</v>
      </c>
      <c r="T1871" s="29">
        <v>0.30442999999999998</v>
      </c>
      <c r="U1871" s="29">
        <v>-7.1660000000000001E-2</v>
      </c>
      <c r="V1871" s="29">
        <v>0.54901999999999995</v>
      </c>
      <c r="W1871" s="29">
        <v>5.8819999999999997E-2</v>
      </c>
      <c r="X1871" s="30">
        <v>159.55000000000001</v>
      </c>
      <c r="Y1871" s="29">
        <v>0.24027999999999999</v>
      </c>
      <c r="Z1871" s="29">
        <v>0.23902000000000001</v>
      </c>
      <c r="AA1871" s="29">
        <v>0.68300000000000005</v>
      </c>
      <c r="AB1871" s="30">
        <v>2</v>
      </c>
      <c r="AC1871" s="29">
        <v>0.97058999999999995</v>
      </c>
      <c r="AD1871" s="30">
        <v>51</v>
      </c>
      <c r="AE1871" s="29">
        <v>0.92157</v>
      </c>
      <c r="AF1871" s="33">
        <v>2.302</v>
      </c>
      <c r="AG1871" s="33">
        <v>2.706</v>
      </c>
      <c r="AH1871" s="33">
        <v>3.7959999999999998</v>
      </c>
      <c r="AI1871" s="33">
        <v>53.573</v>
      </c>
      <c r="AJ1871" s="33">
        <v>6.3559999999999999</v>
      </c>
      <c r="AK1871" s="34">
        <v>18.5</v>
      </c>
      <c r="AL1871" s="29">
        <v>0.23529</v>
      </c>
      <c r="AM1871" s="29">
        <v>0.15686</v>
      </c>
      <c r="AN1871" s="50">
        <v>35469</v>
      </c>
      <c r="AO1871" s="30">
        <v>94.7</v>
      </c>
      <c r="AP1871" s="29">
        <v>0.40277000000000002</v>
      </c>
      <c r="AQ1871" s="29">
        <v>0.84086000000000005</v>
      </c>
      <c r="AR1871" s="29">
        <v>0.55700000000000005</v>
      </c>
      <c r="AS1871" s="54">
        <v>5</v>
      </c>
      <c r="AT1871" s="29">
        <v>0.87097000000000002</v>
      </c>
      <c r="AU1871" s="29">
        <v>0.94474999999999998</v>
      </c>
      <c r="AV1871" s="54">
        <v>1</v>
      </c>
      <c r="AW1871" s="29">
        <v>1</v>
      </c>
    </row>
    <row r="1872" spans="1:49" x14ac:dyDescent="0.2">
      <c r="A1872" s="17" t="str">
        <f t="shared" si="38"/>
        <v>PSI</v>
      </c>
      <c r="B1872" s="17" t="str">
        <f>IF(AND(OR(NOT(IsForecastDateRestricted),AND(D1872&gt;=StartDate,D1872&lt;=EndDate)),OR(NOT(IsTargetDateRestricted),AND(F1872&gt;=FirstTargetDate,F1872&lt;=EndTargetDate)),
OR(AND(Is1Week,E1872="1 wk ahead inc death"),AND(Is2Week,E1872="2 wk ahead inc death"),AND(Is3Week,E1872="3 wk ahead inc death"),AND(Is4Week,E1872="4 wk ahead inc death")),
OR(NOT(IsActiveModelsOnly),_xlfn.XLOOKUP(C1872,'Model Analyzer'!B$4:B$100,'Model Analyzer'!C$4:C$100))),EvalData!C1872,"NA")</f>
        <v>PSI</v>
      </c>
      <c r="C1872" s="17" t="s">
        <v>27</v>
      </c>
      <c r="D1872" s="36" t="d">
        <v>2020-10-05</v>
      </c>
      <c r="E1872" s="17" t="s">
        <v>38</v>
      </c>
      <c r="F1872" s="36" t="d">
        <v>2020-10-31</v>
      </c>
      <c r="G1872" s="30">
        <v>-7677</v>
      </c>
      <c r="H1872" s="32">
        <v>-0.442</v>
      </c>
      <c r="I1872" s="28">
        <v>-0.35697000000000001</v>
      </c>
      <c r="J1872" s="28">
        <v>-0.55513999999999997</v>
      </c>
      <c r="K1872" s="29">
        <v>0</v>
      </c>
      <c r="L1872" s="30">
        <v>34</v>
      </c>
      <c r="M1872" s="29">
        <v>5.7140000000000003E-2</v>
      </c>
      <c r="N1872" s="30">
        <v>51</v>
      </c>
      <c r="O1872" s="30">
        <v>71.260000000000005</v>
      </c>
      <c r="P1872" s="30">
        <v>4585.53</v>
      </c>
      <c r="Q1872" s="30">
        <v>169.18</v>
      </c>
      <c r="R1872" s="38">
        <v>0.53754000000000002</v>
      </c>
      <c r="S1872" s="32">
        <v>-0.52934999999999999</v>
      </c>
      <c r="T1872" s="29">
        <v>3.57796</v>
      </c>
      <c r="U1872" s="29">
        <v>-3.5103200000000001</v>
      </c>
      <c r="V1872" s="29">
        <v>0.19608</v>
      </c>
      <c r="W1872" s="29">
        <v>0.39216000000000001</v>
      </c>
      <c r="X1872" s="30">
        <v>242.62</v>
      </c>
      <c r="Y1872" s="29">
        <v>0.45046999999999998</v>
      </c>
      <c r="Z1872" s="29">
        <v>0.64288999999999996</v>
      </c>
      <c r="AA1872" s="29">
        <v>3.4000000000000002E-2</v>
      </c>
      <c r="AB1872" s="30">
        <v>31</v>
      </c>
      <c r="AC1872" s="29">
        <v>0.11765</v>
      </c>
      <c r="AD1872" s="30">
        <v>51</v>
      </c>
      <c r="AE1872" s="29">
        <v>0.29411999999999999</v>
      </c>
      <c r="AF1872" s="33">
        <v>1.294</v>
      </c>
      <c r="AG1872" s="33">
        <v>1.5</v>
      </c>
      <c r="AH1872" s="33">
        <v>1.8460000000000001</v>
      </c>
      <c r="AI1872" s="33">
        <v>6.931</v>
      </c>
      <c r="AJ1872" s="33">
        <v>3.7890000000000001</v>
      </c>
      <c r="AK1872" s="34">
        <v>20</v>
      </c>
      <c r="AL1872" s="29">
        <v>1.9609999999999999E-2</v>
      </c>
      <c r="AM1872" s="29">
        <v>7.843E-2</v>
      </c>
      <c r="AN1872" s="50">
        <v>256200</v>
      </c>
      <c r="AO1872" s="30">
        <v>615.70000000000005</v>
      </c>
      <c r="AP1872" s="29">
        <v>0.59480999999999995</v>
      </c>
      <c r="AQ1872" s="29">
        <v>1</v>
      </c>
      <c r="AR1872" s="29">
        <v>0.20599999999999999</v>
      </c>
      <c r="AS1872" s="54">
        <v>23</v>
      </c>
      <c r="AT1872" s="29">
        <v>0.29032000000000002</v>
      </c>
      <c r="AU1872" s="29">
        <v>0.30959999999999999</v>
      </c>
      <c r="AV1872" s="54">
        <v>26</v>
      </c>
      <c r="AW1872" s="29">
        <v>0.19355</v>
      </c>
    </row>
    <row r="1873" spans="1:49" x14ac:dyDescent="0.2">
      <c r="A1873" s="17" t="str">
        <f t="shared" si="38"/>
        <v>QJHong</v>
      </c>
      <c r="B1873" s="17" t="str">
        <f>IF(AND(OR(NOT(IsForecastDateRestricted),AND(D1873&gt;=StartDate,D1873&lt;=EndDate)),OR(NOT(IsTargetDateRestricted),AND(F1873&gt;=FirstTargetDate,F1873&lt;=EndTargetDate)),
OR(AND(Is1Week,E1873="1 wk ahead inc death"),AND(Is2Week,E1873="2 wk ahead inc death"),AND(Is3Week,E1873="3 wk ahead inc death"),AND(Is4Week,E1873="4 wk ahead inc death")),
OR(NOT(IsActiveModelsOnly),_xlfn.XLOOKUP(C1873,'Model Analyzer'!B$4:B$100,'Model Analyzer'!C$4:C$100))),EvalData!C1873,"NA")</f>
        <v>QJHong</v>
      </c>
      <c r="C1873" s="17" t="s">
        <v>28</v>
      </c>
      <c r="D1873" s="36" t="d">
        <v>2020-10-05</v>
      </c>
      <c r="E1873" s="17" t="s">
        <v>38</v>
      </c>
      <c r="F1873" s="36" t="d">
        <v>2020-10-31</v>
      </c>
      <c r="G1873" s="30">
        <v>-700</v>
      </c>
      <c r="H1873" s="32">
        <v>-3.3000000000000002E-2</v>
      </c>
      <c r="I1873" s="28">
        <v>-3.2550000000000003E-2</v>
      </c>
      <c r="J1873" s="28">
        <v>-3.3640000000000003E-2</v>
      </c>
      <c r="K1873" s="29">
        <v>1</v>
      </c>
      <c r="L1873" s="30">
        <v>4</v>
      </c>
      <c r="M1873" s="29">
        <v>0.91429000000000005</v>
      </c>
      <c r="O1873" s="30"/>
      <c r="P1873" s="30"/>
      <c r="Q1873" s="30"/>
      <c r="R1873" s="38"/>
    </row>
    <row r="1874" spans="1:49" x14ac:dyDescent="0.2">
      <c r="A1874" s="17" t="str">
        <f t="shared" si="38"/>
        <v>RPI-UW</v>
      </c>
      <c r="B1874" s="17" t="str">
        <f>IF(AND(OR(NOT(IsForecastDateRestricted),AND(D1874&gt;=StartDate,D1874&lt;=EndDate)),OR(NOT(IsTargetDateRestricted),AND(F1874&gt;=FirstTargetDate,F1874&lt;=EndTargetDate)),
OR(AND(Is1Week,E1874="1 wk ahead inc death"),AND(Is2Week,E1874="2 wk ahead inc death"),AND(Is3Week,E1874="3 wk ahead inc death"),AND(Is4Week,E1874="4 wk ahead inc death")),
OR(NOT(IsActiveModelsOnly),_xlfn.XLOOKUP(C1874,'Model Analyzer'!B$4:B$100,'Model Analyzer'!C$4:C$100))),EvalData!C1874,"NA")</f>
        <v>RPI-UW</v>
      </c>
      <c r="C1874" s="17" t="s">
        <v>49</v>
      </c>
      <c r="D1874" s="36" t="d">
        <v>2020-10-05</v>
      </c>
      <c r="E1874" s="17" t="s">
        <v>38</v>
      </c>
      <c r="F1874" s="36" t="d">
        <v>2020-10-31</v>
      </c>
      <c r="G1874" s="30">
        <v>-2124</v>
      </c>
      <c r="H1874" s="32">
        <v>-0.104</v>
      </c>
      <c r="I1874" s="28">
        <v>-9.8760000000000001E-2</v>
      </c>
      <c r="J1874" s="28">
        <v>-0.10959000000000001</v>
      </c>
      <c r="K1874" s="29">
        <v>0.75</v>
      </c>
      <c r="L1874" s="30">
        <v>19</v>
      </c>
      <c r="M1874" s="29">
        <v>0.48570999999999998</v>
      </c>
      <c r="N1874" s="30">
        <v>31</v>
      </c>
      <c r="O1874" s="30">
        <v>16.82</v>
      </c>
      <c r="P1874" s="30">
        <v>4567.5600000000004</v>
      </c>
      <c r="Q1874" s="30">
        <v>261.06</v>
      </c>
      <c r="R1874" s="38">
        <v>0.41306999999999999</v>
      </c>
      <c r="S1874" s="32">
        <v>-0.35422999999999999</v>
      </c>
      <c r="T1874" s="29">
        <v>1.0299199999999999</v>
      </c>
      <c r="U1874" s="29">
        <v>-0.72324999999999995</v>
      </c>
      <c r="V1874" s="29">
        <v>0.19355</v>
      </c>
      <c r="W1874" s="29">
        <v>0.32257999999999998</v>
      </c>
      <c r="X1874" s="30">
        <v>353.65</v>
      </c>
      <c r="Y1874" s="29">
        <v>0.45380999999999999</v>
      </c>
      <c r="Z1874" s="29">
        <v>0.53390000000000004</v>
      </c>
      <c r="AA1874" s="29">
        <v>0.02</v>
      </c>
      <c r="AB1874" s="30">
        <v>32</v>
      </c>
      <c r="AC1874" s="29">
        <v>8.8239999999999999E-2</v>
      </c>
      <c r="AD1874" s="30">
        <v>31</v>
      </c>
      <c r="AE1874" s="29">
        <v>0.6129</v>
      </c>
      <c r="AF1874" s="33">
        <v>3</v>
      </c>
      <c r="AG1874" s="33">
        <v>3.3210000000000002</v>
      </c>
      <c r="AH1874" s="33">
        <v>4.8899999999999997</v>
      </c>
      <c r="AI1874" s="33">
        <v>102.48399999999999</v>
      </c>
      <c r="AJ1874" s="33">
        <v>17.449000000000002</v>
      </c>
      <c r="AK1874" s="34">
        <v>165.667</v>
      </c>
      <c r="AL1874" s="29">
        <v>0.19355</v>
      </c>
      <c r="AM1874" s="29">
        <v>0.19355</v>
      </c>
      <c r="AN1874" s="50">
        <v>111645</v>
      </c>
      <c r="AO1874" s="30">
        <v>204.5</v>
      </c>
      <c r="AP1874" s="29">
        <v>0.30660999999999999</v>
      </c>
      <c r="AQ1874" s="29">
        <v>0.6401</v>
      </c>
      <c r="AR1874" s="29">
        <v>0.14399999999999999</v>
      </c>
      <c r="AS1874" s="54">
        <v>26</v>
      </c>
      <c r="AT1874" s="29">
        <v>0.19355</v>
      </c>
      <c r="AU1874" s="29">
        <v>0.31342999999999999</v>
      </c>
      <c r="AV1874" s="54">
        <v>25</v>
      </c>
      <c r="AW1874" s="29">
        <v>0.22581000000000001</v>
      </c>
    </row>
    <row r="1875" spans="1:49" x14ac:dyDescent="0.2">
      <c r="A1875" s="17" t="str">
        <f t="shared" si="38"/>
        <v>STH</v>
      </c>
      <c r="B1875" s="17" t="str">
        <f>IF(AND(OR(NOT(IsForecastDateRestricted),AND(D1875&gt;=StartDate,D1875&lt;=EndDate)),OR(NOT(IsTargetDateRestricted),AND(F1875&gt;=FirstTargetDate,F1875&lt;=EndTargetDate)),
OR(AND(Is1Week,E1875="1 wk ahead inc death"),AND(Is2Week,E1875="2 wk ahead inc death"),AND(Is3Week,E1875="3 wk ahead inc death"),AND(Is4Week,E1875="4 wk ahead inc death")),
OR(NOT(IsActiveModelsOnly),_xlfn.XLOOKUP(C1875,'Model Analyzer'!B$4:B$100,'Model Analyzer'!C$4:C$100))),EvalData!C1875,"NA")</f>
        <v>STH</v>
      </c>
      <c r="C1875" s="17" t="s">
        <v>42</v>
      </c>
      <c r="D1875" s="36" t="d">
        <v>2020-10-05</v>
      </c>
      <c r="E1875" s="17" t="s">
        <v>38</v>
      </c>
      <c r="F1875" s="36" t="d">
        <v>2020-10-31</v>
      </c>
      <c r="G1875" s="30">
        <v>-4228</v>
      </c>
      <c r="H1875" s="32">
        <v>-0.219</v>
      </c>
      <c r="I1875" s="28">
        <v>-0.1966</v>
      </c>
      <c r="J1875" s="28">
        <v>-0.2447</v>
      </c>
      <c r="K1875" s="29">
        <v>0.75</v>
      </c>
      <c r="L1875" s="30">
        <v>28</v>
      </c>
      <c r="M1875" s="29">
        <v>0.22857</v>
      </c>
      <c r="O1875" s="30"/>
      <c r="P1875" s="30"/>
      <c r="Q1875" s="30"/>
      <c r="R1875" s="38"/>
    </row>
    <row r="1876" spans="1:49" x14ac:dyDescent="0.2">
      <c r="A1876" s="17" t="str">
        <f t="shared" si="38"/>
        <v>TTU</v>
      </c>
      <c r="B1876" s="17" t="str">
        <f>IF(AND(OR(NOT(IsForecastDateRestricted),AND(D1876&gt;=StartDate,D1876&lt;=EndDate)),OR(NOT(IsTargetDateRestricted),AND(F1876&gt;=FirstTargetDate,F1876&lt;=EndTargetDate)),
OR(AND(Is1Week,E1876="1 wk ahead inc death"),AND(Is2Week,E1876="2 wk ahead inc death"),AND(Is3Week,E1876="3 wk ahead inc death"),AND(Is4Week,E1876="4 wk ahead inc death")),
OR(NOT(IsActiveModelsOnly),_xlfn.XLOOKUP(C1876,'Model Analyzer'!B$4:B$100,'Model Analyzer'!C$4:C$100))),EvalData!C1876,"NA")</f>
        <v>TTU</v>
      </c>
      <c r="C1876" s="17" t="s">
        <v>56</v>
      </c>
      <c r="D1876" s="36" t="d">
        <v>2020-10-05</v>
      </c>
      <c r="E1876" s="17" t="s">
        <v>38</v>
      </c>
      <c r="F1876" s="36" t="d">
        <v>2020-10-31</v>
      </c>
      <c r="G1876" s="30">
        <v>4192</v>
      </c>
      <c r="H1876" s="32">
        <v>0.17799999999999999</v>
      </c>
      <c r="I1876" s="28">
        <v>0.19492000000000001</v>
      </c>
      <c r="J1876" s="28">
        <v>0.19492000000000001</v>
      </c>
      <c r="K1876" s="29">
        <v>0.75</v>
      </c>
      <c r="L1876" s="30">
        <v>25</v>
      </c>
      <c r="M1876" s="29">
        <v>0.31429000000000001</v>
      </c>
      <c r="N1876" s="30">
        <v>51</v>
      </c>
      <c r="O1876" s="30">
        <v>35.18</v>
      </c>
      <c r="P1876" s="30">
        <v>10707.22</v>
      </c>
      <c r="Q1876" s="30">
        <v>202.06</v>
      </c>
      <c r="R1876" s="38">
        <v>0.34772999999999998</v>
      </c>
      <c r="S1876" s="32">
        <v>4.6519999999999999E-2</v>
      </c>
      <c r="T1876" s="29">
        <v>1.58039</v>
      </c>
      <c r="U1876" s="29">
        <v>-0.77502000000000004</v>
      </c>
      <c r="V1876" s="29">
        <v>0.33333000000000002</v>
      </c>
      <c r="W1876" s="29">
        <v>0.33333000000000002</v>
      </c>
      <c r="X1876" s="30">
        <v>470.8</v>
      </c>
      <c r="Y1876" s="29">
        <v>0.58033999999999997</v>
      </c>
      <c r="Z1876" s="29">
        <v>0.498</v>
      </c>
      <c r="AA1876" s="29">
        <v>0.14099999999999999</v>
      </c>
      <c r="AB1876" s="30">
        <v>25</v>
      </c>
      <c r="AC1876" s="29">
        <v>0.29411999999999999</v>
      </c>
    </row>
    <row r="1877" spans="1:49" x14ac:dyDescent="0.2">
      <c r="A1877" s="17" t="str">
        <f t="shared" si="38"/>
        <v>UA</v>
      </c>
      <c r="B1877" s="17" t="str">
        <f>IF(AND(OR(NOT(IsForecastDateRestricted),AND(D1877&gt;=StartDate,D1877&lt;=EndDate)),OR(NOT(IsTargetDateRestricted),AND(F1877&gt;=FirstTargetDate,F1877&lt;=EndTargetDate)),
OR(AND(Is1Week,E1877="1 wk ahead inc death"),AND(Is2Week,E1877="2 wk ahead inc death"),AND(Is3Week,E1877="3 wk ahead inc death"),AND(Is4Week,E1877="4 wk ahead inc death")),
OR(NOT(IsActiveModelsOnly),_xlfn.XLOOKUP(C1877,'Model Analyzer'!B$4:B$100,'Model Analyzer'!C$4:C$100))),EvalData!C1877,"NA")</f>
        <v>UA</v>
      </c>
      <c r="C1877" s="17" t="s">
        <v>29</v>
      </c>
      <c r="D1877" s="36" t="d">
        <v>2020-10-05</v>
      </c>
      <c r="E1877" s="17" t="s">
        <v>38</v>
      </c>
      <c r="F1877" s="36" t="d">
        <v>2020-10-31</v>
      </c>
      <c r="G1877" s="30">
        <v>-401</v>
      </c>
      <c r="H1877" s="32">
        <v>-1.9E-2</v>
      </c>
      <c r="I1877" s="28">
        <v>-1.865E-2</v>
      </c>
      <c r="J1877" s="28">
        <v>-1.9E-2</v>
      </c>
      <c r="K1877" s="29">
        <v>1</v>
      </c>
      <c r="L1877" s="30">
        <v>2</v>
      </c>
      <c r="M1877" s="29">
        <v>0.97143000000000002</v>
      </c>
      <c r="N1877" s="30">
        <v>51</v>
      </c>
      <c r="O1877" s="30">
        <v>18.53</v>
      </c>
      <c r="P1877" s="30">
        <v>2858.8</v>
      </c>
      <c r="Q1877" s="30">
        <v>118.41</v>
      </c>
      <c r="R1877" s="38">
        <v>0.29176999999999997</v>
      </c>
      <c r="S1877" s="32">
        <v>-2.681E-2</v>
      </c>
      <c r="T1877" s="29">
        <v>0.77663000000000004</v>
      </c>
      <c r="U1877" s="29">
        <v>0.22173000000000001</v>
      </c>
      <c r="V1877" s="29">
        <v>0.35293999999999998</v>
      </c>
      <c r="W1877" s="29">
        <v>0.15686</v>
      </c>
      <c r="X1877" s="30">
        <v>195.04</v>
      </c>
      <c r="Y1877" s="29">
        <v>0.66791999999999996</v>
      </c>
      <c r="Z1877" s="29">
        <v>0.39607999999999999</v>
      </c>
      <c r="AA1877" s="29">
        <v>0.36499999999999999</v>
      </c>
      <c r="AB1877" s="30">
        <v>14</v>
      </c>
      <c r="AC1877" s="29">
        <v>0.61765000000000003</v>
      </c>
      <c r="AD1877" s="30">
        <v>51</v>
      </c>
      <c r="AE1877" s="29">
        <v>0.86275000000000002</v>
      </c>
      <c r="AF1877" s="33">
        <v>3.1850000000000001</v>
      </c>
      <c r="AG1877" s="33">
        <v>3.5510000000000002</v>
      </c>
      <c r="AH1877" s="33">
        <v>4</v>
      </c>
      <c r="AI1877" s="33">
        <v>5.2770000000000001</v>
      </c>
      <c r="AJ1877" s="33">
        <v>5.3410000000000002</v>
      </c>
      <c r="AK1877" s="34">
        <v>8</v>
      </c>
      <c r="AL1877" s="29">
        <v>0.23529</v>
      </c>
      <c r="AM1877" s="29">
        <v>3.9219999999999998E-2</v>
      </c>
      <c r="AN1877" s="50">
        <v>37780</v>
      </c>
      <c r="AO1877" s="30">
        <v>238</v>
      </c>
      <c r="AP1877" s="29">
        <v>0.36815999999999999</v>
      </c>
      <c r="AQ1877" s="29">
        <v>0.76859999999999995</v>
      </c>
      <c r="AR1877" s="29">
        <v>0.61899999999999999</v>
      </c>
      <c r="AS1877" s="54">
        <v>4</v>
      </c>
      <c r="AT1877" s="29">
        <v>0.90322999999999998</v>
      </c>
      <c r="AU1877" s="29">
        <v>0.85460999999999998</v>
      </c>
      <c r="AV1877" s="54">
        <v>6</v>
      </c>
      <c r="AW1877" s="29">
        <v>0.83870999999999996</v>
      </c>
    </row>
    <row r="1878" spans="1:49" x14ac:dyDescent="0.2">
      <c r="A1878" s="17" t="str">
        <f t="shared" si="38"/>
        <v>UCLA</v>
      </c>
      <c r="B1878" s="17" t="str">
        <f>IF(AND(OR(NOT(IsForecastDateRestricted),AND(D1878&gt;=StartDate,D1878&lt;=EndDate)),OR(NOT(IsTargetDateRestricted),AND(F1878&gt;=FirstTargetDate,F1878&lt;=EndTargetDate)),
OR(AND(Is1Week,E1878="1 wk ahead inc death"),AND(Is2Week,E1878="2 wk ahead inc death"),AND(Is3Week,E1878="3 wk ahead inc death"),AND(Is4Week,E1878="4 wk ahead inc death")),
OR(NOT(IsActiveModelsOnly),_xlfn.XLOOKUP(C1878,'Model Analyzer'!B$4:B$100,'Model Analyzer'!C$4:C$100))),EvalData!C1878,"NA")</f>
        <v>UCLA</v>
      </c>
      <c r="C1878" s="17" t="s">
        <v>30</v>
      </c>
      <c r="D1878" s="36" t="d">
        <v>2020-10-05</v>
      </c>
      <c r="E1878" s="17" t="s">
        <v>38</v>
      </c>
      <c r="F1878" s="36" t="d">
        <v>2020-10-31</v>
      </c>
      <c r="G1878" s="30">
        <v>-3319</v>
      </c>
      <c r="H1878" s="32">
        <v>-0.16800000000000001</v>
      </c>
      <c r="I1878" s="28">
        <v>-0.15432999999999999</v>
      </c>
      <c r="J1878" s="28">
        <v>-0.18249000000000001</v>
      </c>
      <c r="K1878" s="29">
        <v>0.75</v>
      </c>
      <c r="L1878" s="30">
        <v>24</v>
      </c>
      <c r="M1878" s="29">
        <v>0.34286</v>
      </c>
      <c r="N1878" s="30">
        <v>51</v>
      </c>
      <c r="O1878" s="30">
        <v>30.29</v>
      </c>
      <c r="P1878" s="30">
        <v>3321.19</v>
      </c>
      <c r="Q1878" s="30">
        <v>130.55000000000001</v>
      </c>
      <c r="R1878" s="38">
        <v>0.39907999999999999</v>
      </c>
      <c r="S1878" s="32">
        <v>-0.51219999999999999</v>
      </c>
      <c r="T1878" s="29">
        <v>1.08209</v>
      </c>
      <c r="U1878" s="29">
        <v>-1.00129</v>
      </c>
      <c r="V1878" s="29">
        <v>0.31373000000000001</v>
      </c>
      <c r="W1878" s="29">
        <v>0.37254999999999999</v>
      </c>
      <c r="X1878" s="30">
        <v>190.73</v>
      </c>
      <c r="Y1878" s="29">
        <v>0.40042</v>
      </c>
      <c r="Z1878" s="29">
        <v>0.54701</v>
      </c>
      <c r="AA1878" s="29">
        <v>0.1</v>
      </c>
      <c r="AB1878" s="30">
        <v>30</v>
      </c>
      <c r="AC1878" s="29">
        <v>0.14706</v>
      </c>
      <c r="AD1878" s="30">
        <v>51</v>
      </c>
      <c r="AE1878" s="29">
        <v>0.23529</v>
      </c>
      <c r="AF1878" s="33">
        <v>1.171</v>
      </c>
      <c r="AG1878" s="33">
        <v>1.2370000000000001</v>
      </c>
      <c r="AH1878" s="33">
        <v>1.34</v>
      </c>
      <c r="AI1878" s="33">
        <v>3.8420000000000001</v>
      </c>
      <c r="AJ1878" s="33">
        <v>1.964</v>
      </c>
      <c r="AK1878" s="34">
        <v>14</v>
      </c>
      <c r="AL1878" s="29">
        <v>0</v>
      </c>
      <c r="AM1878" s="29">
        <v>3.9219999999999998E-2</v>
      </c>
      <c r="AN1878" s="50">
        <v>201274</v>
      </c>
      <c r="AO1878" s="30">
        <v>606.4</v>
      </c>
      <c r="AP1878" s="29">
        <v>0.72904999999999998</v>
      </c>
      <c r="AQ1878" s="29">
        <v>1</v>
      </c>
      <c r="AR1878" s="29">
        <v>0.20599999999999999</v>
      </c>
      <c r="AS1878" s="54">
        <v>23</v>
      </c>
      <c r="AT1878" s="29">
        <v>0.29032000000000002</v>
      </c>
      <c r="AU1878" s="29">
        <v>0.24768000000000001</v>
      </c>
      <c r="AV1878" s="54">
        <v>28</v>
      </c>
      <c r="AW1878" s="29">
        <v>0.12903000000000001</v>
      </c>
    </row>
    <row r="1879" spans="1:49" x14ac:dyDescent="0.2">
      <c r="A1879" s="17" t="str">
        <f t="shared" si="38"/>
        <v>UCM</v>
      </c>
      <c r="B1879" s="17" t="str">
        <f>IF(AND(OR(NOT(IsForecastDateRestricted),AND(D1879&gt;=StartDate,D1879&lt;=EndDate)),OR(NOT(IsTargetDateRestricted),AND(F1879&gt;=FirstTargetDate,F1879&lt;=EndTargetDate)),
OR(AND(Is1Week,E1879="1 wk ahead inc death"),AND(Is2Week,E1879="2 wk ahead inc death"),AND(Is3Week,E1879="3 wk ahead inc death"),AND(Is4Week,E1879="4 wk ahead inc death")),
OR(NOT(IsActiveModelsOnly),_xlfn.XLOOKUP(C1879,'Model Analyzer'!B$4:B$100,'Model Analyzer'!C$4:C$100))),EvalData!C1879,"NA")</f>
        <v>UCM</v>
      </c>
      <c r="C1879" s="17" t="s">
        <v>48</v>
      </c>
      <c r="D1879" s="36" t="d">
        <v>2020-10-05</v>
      </c>
      <c r="E1879" s="17" t="s">
        <v>38</v>
      </c>
      <c r="F1879" s="36" t="d">
        <v>2020-10-31</v>
      </c>
      <c r="G1879" s="30">
        <v>6728</v>
      </c>
      <c r="H1879" s="32">
        <v>0.27200000000000002</v>
      </c>
      <c r="I1879" s="28">
        <v>0.31284000000000001</v>
      </c>
      <c r="J1879" s="28">
        <v>0.31284000000000001</v>
      </c>
      <c r="K1879" s="29">
        <v>0</v>
      </c>
      <c r="L1879" s="30">
        <v>30</v>
      </c>
      <c r="M1879" s="29">
        <v>0.17143</v>
      </c>
      <c r="O1879" s="30"/>
      <c r="P1879" s="30"/>
      <c r="Q1879" s="30"/>
      <c r="R1879" s="38"/>
    </row>
    <row r="1880" spans="1:49" x14ac:dyDescent="0.2">
      <c r="A1880" s="17" t="str">
        <f t="shared" si="38"/>
        <v>UCSD-NEU</v>
      </c>
      <c r="B1880" s="17" t="str">
        <f>IF(AND(OR(NOT(IsForecastDateRestricted),AND(D1880&gt;=StartDate,D1880&lt;=EndDate)),OR(NOT(IsTargetDateRestricted),AND(F1880&gt;=FirstTargetDate,F1880&lt;=EndTargetDate)),
OR(AND(Is1Week,E1880="1 wk ahead inc death"),AND(Is2Week,E1880="2 wk ahead inc death"),AND(Is3Week,E1880="3 wk ahead inc death"),AND(Is4Week,E1880="4 wk ahead inc death")),
OR(NOT(IsActiveModelsOnly),_xlfn.XLOOKUP(C1880,'Model Analyzer'!B$4:B$100,'Model Analyzer'!C$4:C$100))),EvalData!C1880,"NA")</f>
        <v>UCSD-NEU</v>
      </c>
      <c r="C1880" s="17" t="s">
        <v>54</v>
      </c>
      <c r="D1880" s="36" t="d">
        <v>2020-10-05</v>
      </c>
      <c r="E1880" s="17" t="s">
        <v>38</v>
      </c>
      <c r="F1880" s="36" t="d">
        <v>2020-10-31</v>
      </c>
      <c r="G1880" s="30">
        <v>-4950</v>
      </c>
      <c r="H1880" s="32">
        <v>-0.26200000000000001</v>
      </c>
      <c r="I1880" s="28">
        <v>-0.23017000000000001</v>
      </c>
      <c r="J1880" s="28">
        <v>-0.29898999999999998</v>
      </c>
      <c r="K1880" s="29">
        <v>0</v>
      </c>
      <c r="L1880" s="30">
        <v>29</v>
      </c>
      <c r="M1880" s="29">
        <v>0.2</v>
      </c>
      <c r="N1880" s="30">
        <v>50</v>
      </c>
      <c r="O1880" s="30">
        <v>23.34</v>
      </c>
      <c r="P1880" s="30">
        <v>3742.9</v>
      </c>
      <c r="Q1880" s="30">
        <v>143.96</v>
      </c>
      <c r="R1880" s="38">
        <v>0.28389999999999999</v>
      </c>
      <c r="S1880" s="32">
        <v>-0.28447</v>
      </c>
      <c r="T1880" s="29">
        <v>0.99012</v>
      </c>
      <c r="U1880" s="29">
        <v>-3.3419999999999998E-2</v>
      </c>
      <c r="V1880" s="29">
        <v>0.38</v>
      </c>
      <c r="W1880" s="29">
        <v>0.24</v>
      </c>
      <c r="X1880" s="30">
        <v>261.05</v>
      </c>
      <c r="Y1880" s="29">
        <v>0.74795</v>
      </c>
      <c r="Z1880" s="29">
        <v>0.43318000000000001</v>
      </c>
      <c r="AA1880" s="29">
        <v>0.13100000000000001</v>
      </c>
      <c r="AB1880" s="30">
        <v>27</v>
      </c>
      <c r="AC1880" s="29">
        <v>0.23529</v>
      </c>
      <c r="AD1880" s="30">
        <v>50</v>
      </c>
      <c r="AE1880" s="29">
        <v>0.96</v>
      </c>
      <c r="AF1880" s="33">
        <v>4.5389999999999997</v>
      </c>
      <c r="AG1880" s="33">
        <v>368.875</v>
      </c>
      <c r="AH1880" s="33">
        <v>1148</v>
      </c>
      <c r="AI1880" s="33">
        <v>969.01900000000001</v>
      </c>
      <c r="AJ1880" s="33">
        <v>1463.5</v>
      </c>
      <c r="AK1880" s="34">
        <v>1574.4</v>
      </c>
      <c r="AL1880" s="29">
        <v>0.14000000000000001</v>
      </c>
      <c r="AM1880" s="29">
        <v>0.74</v>
      </c>
      <c r="AN1880" s="50">
        <v>63569</v>
      </c>
      <c r="AO1880" s="30">
        <v>1255.4000000000001</v>
      </c>
      <c r="AP1880" s="29">
        <v>8.8179999999999994E-2</v>
      </c>
      <c r="AQ1880" s="29">
        <v>0.18410000000000001</v>
      </c>
      <c r="AR1880" s="29">
        <v>8.3000000000000004E-2</v>
      </c>
      <c r="AS1880" s="54">
        <v>28</v>
      </c>
      <c r="AT1880" s="29">
        <v>0.12903000000000001</v>
      </c>
      <c r="AU1880" s="29">
        <v>0.32774999999999999</v>
      </c>
      <c r="AV1880" s="54">
        <v>24</v>
      </c>
      <c r="AW1880" s="29">
        <v>0.25806000000000001</v>
      </c>
    </row>
    <row r="1881" spans="1:49" x14ac:dyDescent="0.2">
      <c r="A1881" s="17" t="str">
        <f t="shared" si="38"/>
        <v>UGA-CEID</v>
      </c>
      <c r="B1881" s="17" t="str">
        <f>IF(AND(OR(NOT(IsForecastDateRestricted),AND(D1881&gt;=StartDate,D1881&lt;=EndDate)),OR(NOT(IsTargetDateRestricted),AND(F1881&gt;=FirstTargetDate,F1881&lt;=EndTargetDate)),
OR(AND(Is1Week,E1881="1 wk ahead inc death"),AND(Is2Week,E1881="2 wk ahead inc death"),AND(Is3Week,E1881="3 wk ahead inc death"),AND(Is4Week,E1881="4 wk ahead inc death")),
OR(NOT(IsActiveModelsOnly),_xlfn.XLOOKUP(C1881,'Model Analyzer'!B$4:B$100,'Model Analyzer'!C$4:C$100))),EvalData!C1881,"NA")</f>
        <v>UGA-CEID</v>
      </c>
      <c r="C1881" s="17" t="s">
        <v>50</v>
      </c>
      <c r="D1881" s="36" t="d">
        <v>2020-10-05</v>
      </c>
      <c r="E1881" s="17" t="s">
        <v>38</v>
      </c>
      <c r="F1881" s="36" t="d">
        <v>2020-10-31</v>
      </c>
      <c r="G1881" s="26">
        <v>-2452</v>
      </c>
      <c r="H1881" s="27">
        <v>-0.121</v>
      </c>
      <c r="I1881" s="28">
        <v>-0.11401</v>
      </c>
      <c r="J1881" s="28">
        <v>-0.12869</v>
      </c>
      <c r="K1881" s="29">
        <v>0.75</v>
      </c>
      <c r="L1881" s="30">
        <v>22</v>
      </c>
      <c r="M1881" s="29">
        <v>0.4</v>
      </c>
      <c r="N1881" s="30">
        <v>51</v>
      </c>
      <c r="O1881" s="26">
        <v>11.04</v>
      </c>
      <c r="P1881" s="26">
        <v>2125.13</v>
      </c>
      <c r="Q1881" s="26">
        <v>105.63</v>
      </c>
      <c r="R1881" s="31">
        <v>0.23621</v>
      </c>
      <c r="S1881" s="32">
        <v>-0.30780000000000002</v>
      </c>
      <c r="T1881" s="29">
        <v>0.50644</v>
      </c>
      <c r="U1881" s="29">
        <v>-0.37544</v>
      </c>
      <c r="V1881" s="29">
        <v>0.37254999999999999</v>
      </c>
      <c r="W1881" s="29">
        <v>7.843E-2</v>
      </c>
      <c r="X1881" s="30">
        <v>165.44</v>
      </c>
      <c r="Y1881" s="29">
        <v>0.29586000000000001</v>
      </c>
      <c r="Z1881" s="29">
        <v>0.34961999999999999</v>
      </c>
      <c r="AA1881" s="29">
        <v>0.436</v>
      </c>
      <c r="AB1881" s="30">
        <v>9</v>
      </c>
      <c r="AC1881" s="29">
        <v>0.76471</v>
      </c>
      <c r="AD1881" s="30">
        <v>51</v>
      </c>
      <c r="AE1881" s="29">
        <v>0.88234999999999997</v>
      </c>
      <c r="AF1881" s="33">
        <v>2.5299999999999998</v>
      </c>
      <c r="AG1881" s="33">
        <v>3.3919999999999999</v>
      </c>
      <c r="AH1881" s="33">
        <v>15.15</v>
      </c>
      <c r="AI1881" s="33">
        <v>391.267</v>
      </c>
      <c r="AJ1881" s="33">
        <v>109.071</v>
      </c>
      <c r="AK1881" s="34">
        <v>774</v>
      </c>
      <c r="AL1881" s="29">
        <v>0.11765</v>
      </c>
      <c r="AM1881" s="29">
        <v>0.50980000000000003</v>
      </c>
      <c r="AN1881" s="50">
        <v>49946</v>
      </c>
      <c r="AO1881" s="30">
        <v>128.30000000000001</v>
      </c>
      <c r="AP1881" s="29">
        <v>0.23044999999999999</v>
      </c>
      <c r="AQ1881" s="29">
        <v>0.48110999999999998</v>
      </c>
      <c r="AR1881" s="29">
        <v>0.26800000000000002</v>
      </c>
      <c r="AS1881" s="54">
        <v>15</v>
      </c>
      <c r="AT1881" s="29">
        <v>0.54839000000000004</v>
      </c>
      <c r="AU1881" s="29">
        <v>0.65954000000000002</v>
      </c>
      <c r="AV1881" s="54">
        <v>17</v>
      </c>
      <c r="AW1881" s="29">
        <v>0.48387000000000002</v>
      </c>
    </row>
    <row r="1882" spans="1:49" x14ac:dyDescent="0.2">
      <c r="A1882" s="17" t="str">
        <f t="shared" si="38"/>
        <v>UM</v>
      </c>
      <c r="B1882" s="17" t="str">
        <f>IF(AND(OR(NOT(IsForecastDateRestricted),AND(D1882&gt;=StartDate,D1882&lt;=EndDate)),OR(NOT(IsTargetDateRestricted),AND(F1882&gt;=FirstTargetDate,F1882&lt;=EndTargetDate)),
OR(AND(Is1Week,E1882="1 wk ahead inc death"),AND(Is2Week,E1882="2 wk ahead inc death"),AND(Is3Week,E1882="3 wk ahead inc death"),AND(Is4Week,E1882="4 wk ahead inc death")),
OR(NOT(IsActiveModelsOnly),_xlfn.XLOOKUP(C1882,'Model Analyzer'!B$4:B$100,'Model Analyzer'!C$4:C$100))),EvalData!C1882,"NA")</f>
        <v>UM</v>
      </c>
      <c r="C1882" s="17" t="s">
        <v>31</v>
      </c>
      <c r="D1882" s="36" t="d">
        <v>2020-10-05</v>
      </c>
      <c r="E1882" s="17" t="s">
        <v>38</v>
      </c>
      <c r="F1882" s="36" t="d">
        <v>2020-10-31</v>
      </c>
      <c r="G1882" s="30">
        <v>1658</v>
      </c>
      <c r="H1882" s="32">
        <v>7.3999999999999996E-2</v>
      </c>
      <c r="I1882" s="28">
        <v>7.7090000000000006E-2</v>
      </c>
      <c r="J1882" s="28">
        <v>7.7090000000000006E-2</v>
      </c>
      <c r="K1882" s="29">
        <v>0.9</v>
      </c>
      <c r="L1882" s="30">
        <v>16</v>
      </c>
      <c r="M1882" s="29">
        <v>0.57142999999999999</v>
      </c>
      <c r="N1882" s="30">
        <v>50</v>
      </c>
      <c r="O1882" s="30">
        <v>22.67</v>
      </c>
      <c r="P1882" s="30">
        <v>6396.95</v>
      </c>
      <c r="Q1882" s="30">
        <v>143.34</v>
      </c>
      <c r="R1882" s="38">
        <v>0.28343000000000002</v>
      </c>
      <c r="S1882" s="32">
        <v>-8.0439999999999998E-2</v>
      </c>
      <c r="T1882" s="29">
        <v>0.86197000000000001</v>
      </c>
      <c r="U1882" s="29">
        <v>-0.11094</v>
      </c>
      <c r="V1882" s="29">
        <v>0.36</v>
      </c>
      <c r="W1882" s="29">
        <v>0.22</v>
      </c>
      <c r="X1882" s="30">
        <v>232.1</v>
      </c>
      <c r="Y1882" s="29">
        <v>0.60072000000000003</v>
      </c>
      <c r="Z1882" s="29">
        <v>0.45773999999999998</v>
      </c>
      <c r="AA1882" s="29">
        <v>0.20100000000000001</v>
      </c>
      <c r="AB1882" s="30">
        <v>20</v>
      </c>
      <c r="AC1882" s="29">
        <v>0.44118000000000002</v>
      </c>
      <c r="AD1882" s="30">
        <v>50</v>
      </c>
      <c r="AE1882" s="29">
        <v>0.48</v>
      </c>
      <c r="AF1882" s="33">
        <v>1.3</v>
      </c>
      <c r="AG1882" s="33">
        <v>1.4530000000000001</v>
      </c>
      <c r="AH1882" s="33">
        <v>1.5509999999999999</v>
      </c>
      <c r="AI1882" s="33">
        <v>57.323</v>
      </c>
      <c r="AJ1882" s="33">
        <v>2.1150000000000002</v>
      </c>
      <c r="AK1882" s="34">
        <v>4.5839999999999996</v>
      </c>
      <c r="AL1882" s="29">
        <v>0.04</v>
      </c>
      <c r="AM1882" s="29">
        <v>0.06</v>
      </c>
      <c r="AN1882" s="50">
        <v>149620</v>
      </c>
      <c r="AO1882" s="30">
        <v>469.4</v>
      </c>
      <c r="AP1882" s="29">
        <v>0.68157000000000001</v>
      </c>
      <c r="AQ1882" s="29">
        <v>1</v>
      </c>
      <c r="AR1882" s="29">
        <v>0.39200000000000002</v>
      </c>
      <c r="AS1882" s="54">
        <v>11</v>
      </c>
      <c r="AT1882" s="29">
        <v>0.67742000000000002</v>
      </c>
      <c r="AU1882" s="29">
        <v>0.49536000000000002</v>
      </c>
      <c r="AV1882" s="54">
        <v>19</v>
      </c>
      <c r="AW1882" s="29">
        <v>0.41935</v>
      </c>
    </row>
    <row r="1883" spans="1:49" x14ac:dyDescent="0.2">
      <c r="A1883" s="17" t="str">
        <f t="shared" si="38"/>
        <v>UMass-MB</v>
      </c>
      <c r="B1883" s="17" t="str">
        <f>IF(AND(OR(NOT(IsForecastDateRestricted),AND(D1883&gt;=StartDate,D1883&lt;=EndDate)),OR(NOT(IsTargetDateRestricted),AND(F1883&gt;=FirstTargetDate,F1883&lt;=EndTargetDate)),
OR(AND(Is1Week,E1883="1 wk ahead inc death"),AND(Is2Week,E1883="2 wk ahead inc death"),AND(Is3Week,E1883="3 wk ahead inc death"),AND(Is4Week,E1883="4 wk ahead inc death")),
OR(NOT(IsActiveModelsOnly),_xlfn.XLOOKUP(C1883,'Model Analyzer'!B$4:B$100,'Model Analyzer'!C$4:C$100))),EvalData!C1883,"NA")</f>
        <v>UMass-MB</v>
      </c>
      <c r="C1883" s="17" t="s">
        <v>32</v>
      </c>
      <c r="D1883" s="36" t="d">
        <v>2020-10-05</v>
      </c>
      <c r="E1883" s="17" t="s">
        <v>38</v>
      </c>
      <c r="F1883" s="36" t="d">
        <v>2020-10-31</v>
      </c>
      <c r="G1883" s="30">
        <v>-1242</v>
      </c>
      <c r="H1883" s="32">
        <v>-5.8999999999999997E-2</v>
      </c>
      <c r="I1883" s="28">
        <v>-5.7750000000000003E-2</v>
      </c>
      <c r="J1883" s="28">
        <v>-6.1289999999999997E-2</v>
      </c>
      <c r="K1883" s="29">
        <v>0.9</v>
      </c>
      <c r="L1883" s="30">
        <v>13</v>
      </c>
      <c r="M1883" s="29">
        <v>0.65713999999999995</v>
      </c>
      <c r="N1883" s="30">
        <v>51</v>
      </c>
      <c r="O1883" s="30">
        <v>6.32</v>
      </c>
      <c r="P1883" s="30">
        <v>1651.23</v>
      </c>
      <c r="Q1883" s="30">
        <v>91.22</v>
      </c>
      <c r="R1883" s="38">
        <v>0.22241</v>
      </c>
      <c r="S1883" s="32">
        <v>-0.15906000000000001</v>
      </c>
      <c r="T1883" s="29">
        <v>0.35367999999999999</v>
      </c>
      <c r="U1883" s="29">
        <v>-0.22714000000000001</v>
      </c>
      <c r="V1883" s="29">
        <v>0.50980000000000003</v>
      </c>
      <c r="W1883" s="29">
        <v>3.9219999999999998E-2</v>
      </c>
      <c r="X1883" s="30">
        <v>144.66999999999999</v>
      </c>
      <c r="Y1883" s="29">
        <v>0.24437999999999999</v>
      </c>
      <c r="Z1883" s="29">
        <v>0.27095000000000002</v>
      </c>
      <c r="AA1883" s="29">
        <v>0.58699999999999997</v>
      </c>
      <c r="AB1883" s="30">
        <v>4</v>
      </c>
      <c r="AC1883" s="29">
        <v>0.91176000000000001</v>
      </c>
      <c r="AD1883" s="30">
        <v>51</v>
      </c>
      <c r="AE1883" s="29">
        <v>0.98038999999999998</v>
      </c>
      <c r="AF1883" s="33">
        <v>3.4550000000000001</v>
      </c>
      <c r="AG1883" s="33">
        <v>4.4249999999999998</v>
      </c>
      <c r="AH1883" s="33">
        <v>5.5990000000000002</v>
      </c>
      <c r="AI1883" s="33">
        <v>11.053000000000001</v>
      </c>
      <c r="AJ1883" s="33">
        <v>8.7710000000000008</v>
      </c>
      <c r="AK1883" s="34">
        <v>18</v>
      </c>
      <c r="AL1883" s="29">
        <v>0.50980000000000003</v>
      </c>
      <c r="AM1883" s="29">
        <v>0.21568999999999999</v>
      </c>
      <c r="AN1883" s="50">
        <v>35261</v>
      </c>
      <c r="AO1883" s="30">
        <v>116.6</v>
      </c>
      <c r="AP1883" s="29">
        <v>0.28867999999999999</v>
      </c>
      <c r="AQ1883" s="29">
        <v>0.60267000000000004</v>
      </c>
      <c r="AR1883" s="29">
        <v>0.26800000000000002</v>
      </c>
      <c r="AS1883" s="54">
        <v>15</v>
      </c>
      <c r="AT1883" s="29">
        <v>0.54839000000000004</v>
      </c>
      <c r="AU1883" s="29">
        <v>0.84213000000000005</v>
      </c>
      <c r="AV1883" s="54">
        <v>7</v>
      </c>
      <c r="AW1883" s="29">
        <v>0.80645</v>
      </c>
    </row>
    <row r="1884" spans="1:49" x14ac:dyDescent="0.2">
      <c r="A1884" s="17" t="str">
        <f t="shared" si="38"/>
        <v>USC</v>
      </c>
      <c r="B1884" s="17" t="str">
        <f>IF(AND(OR(NOT(IsForecastDateRestricted),AND(D1884&gt;=StartDate,D1884&lt;=EndDate)),OR(NOT(IsTargetDateRestricted),AND(F1884&gt;=FirstTargetDate,F1884&lt;=EndTargetDate)),
OR(AND(Is1Week,E1884="1 wk ahead inc death"),AND(Is2Week,E1884="2 wk ahead inc death"),AND(Is3Week,E1884="3 wk ahead inc death"),AND(Is4Week,E1884="4 wk ahead inc death")),
OR(NOT(IsActiveModelsOnly),_xlfn.XLOOKUP(C1884,'Model Analyzer'!B$4:B$100,'Model Analyzer'!C$4:C$100))),EvalData!C1884,"NA")</f>
        <v>USC</v>
      </c>
      <c r="C1884" s="17" t="s">
        <v>33</v>
      </c>
      <c r="D1884" s="36" t="d">
        <v>2020-10-05</v>
      </c>
      <c r="E1884" s="17" t="s">
        <v>38</v>
      </c>
      <c r="F1884" s="36" t="d">
        <v>2020-10-31</v>
      </c>
      <c r="G1884" s="30">
        <v>-593</v>
      </c>
      <c r="H1884" s="32">
        <v>-2.8000000000000001E-2</v>
      </c>
      <c r="I1884" s="28">
        <v>-2.7570000000000001E-2</v>
      </c>
      <c r="J1884" s="28">
        <v>-2.836E-2</v>
      </c>
      <c r="K1884" s="29">
        <v>1</v>
      </c>
      <c r="L1884" s="30">
        <v>3</v>
      </c>
      <c r="M1884" s="29">
        <v>0.94286000000000003</v>
      </c>
      <c r="N1884" s="30">
        <v>51</v>
      </c>
      <c r="O1884" s="30">
        <v>5.97</v>
      </c>
      <c r="P1884" s="30">
        <v>1670.25</v>
      </c>
      <c r="Q1884" s="30">
        <v>94.98</v>
      </c>
      <c r="R1884" s="38">
        <v>0.18911</v>
      </c>
      <c r="S1884" s="32">
        <v>-3.637E-2</v>
      </c>
      <c r="T1884" s="29">
        <v>0.34065000000000001</v>
      </c>
      <c r="U1884" s="29">
        <v>-0.11187</v>
      </c>
      <c r="V1884" s="29">
        <v>0.49020000000000002</v>
      </c>
      <c r="W1884" s="29">
        <v>1.9609999999999999E-2</v>
      </c>
      <c r="X1884" s="30">
        <v>157.82</v>
      </c>
      <c r="Y1884" s="29">
        <v>0.25691999999999998</v>
      </c>
      <c r="Z1884" s="29">
        <v>0.26545000000000002</v>
      </c>
      <c r="AA1884" s="29">
        <v>0.65600000000000003</v>
      </c>
      <c r="AB1884" s="30">
        <v>3</v>
      </c>
      <c r="AC1884" s="29">
        <v>0.94118000000000002</v>
      </c>
    </row>
    <row r="1885" spans="1:49" x14ac:dyDescent="0.2">
      <c r="A1885" s="17" t="str">
        <f t="shared" si="38"/>
        <v>UT</v>
      </c>
      <c r="B1885" s="17" t="str">
        <f>IF(AND(OR(NOT(IsForecastDateRestricted),AND(D1885&gt;=StartDate,D1885&lt;=EndDate)),OR(NOT(IsTargetDateRestricted),AND(F1885&gt;=FirstTargetDate,F1885&lt;=EndTargetDate)),
OR(AND(Is1Week,E1885="1 wk ahead inc death"),AND(Is2Week,E1885="2 wk ahead inc death"),AND(Is3Week,E1885="3 wk ahead inc death"),AND(Is4Week,E1885="4 wk ahead inc death")),
OR(NOT(IsActiveModelsOnly),_xlfn.XLOOKUP(C1885,'Model Analyzer'!B$4:B$100,'Model Analyzer'!C$4:C$100))),EvalData!C1885,"NA")</f>
        <v>UT</v>
      </c>
      <c r="C1885" s="17" t="s">
        <v>34</v>
      </c>
      <c r="D1885" s="36" t="d">
        <v>2020-10-05</v>
      </c>
      <c r="E1885" s="17" t="s">
        <v>38</v>
      </c>
      <c r="F1885" s="36" t="d">
        <v>2020-10-31</v>
      </c>
      <c r="G1885" s="30">
        <v>-926</v>
      </c>
      <c r="H1885" s="32">
        <v>-4.3999999999999997E-2</v>
      </c>
      <c r="I1885" s="28">
        <v>-4.3060000000000001E-2</v>
      </c>
      <c r="J1885" s="28">
        <v>-4.4999999999999998E-2</v>
      </c>
      <c r="K1885" s="29">
        <v>1</v>
      </c>
      <c r="L1885" s="30">
        <v>10</v>
      </c>
      <c r="M1885" s="29">
        <v>0.74285999999999996</v>
      </c>
      <c r="N1885" s="30">
        <v>51</v>
      </c>
      <c r="O1885" s="30">
        <v>38.22</v>
      </c>
      <c r="P1885" s="30">
        <v>6483.53</v>
      </c>
      <c r="Q1885" s="30">
        <v>177.84</v>
      </c>
      <c r="R1885" s="38">
        <v>0.30896000000000001</v>
      </c>
      <c r="S1885" s="32">
        <v>0</v>
      </c>
      <c r="T1885" s="29">
        <v>0.77798</v>
      </c>
      <c r="U1885" s="29">
        <v>-0.17263999999999999</v>
      </c>
      <c r="V1885" s="29">
        <v>0.29411999999999999</v>
      </c>
      <c r="W1885" s="29">
        <v>0.25490000000000002</v>
      </c>
      <c r="X1885" s="30">
        <v>309.69</v>
      </c>
      <c r="Y1885" s="29">
        <v>0.50605</v>
      </c>
      <c r="Z1885" s="29">
        <v>0.48641000000000001</v>
      </c>
      <c r="AA1885" s="29">
        <v>0.17799999999999999</v>
      </c>
      <c r="AB1885" s="30">
        <v>21</v>
      </c>
      <c r="AC1885" s="29">
        <v>0.41176000000000001</v>
      </c>
      <c r="AD1885" s="30">
        <v>51</v>
      </c>
      <c r="AE1885" s="29">
        <v>0.74509999999999998</v>
      </c>
      <c r="AF1885" s="33">
        <v>2.343</v>
      </c>
      <c r="AG1885" s="33">
        <v>3.24</v>
      </c>
      <c r="AH1885" s="33">
        <v>5.2030000000000003</v>
      </c>
      <c r="AI1885" s="33">
        <v>21.626000000000001</v>
      </c>
      <c r="AJ1885" s="33">
        <v>7.968</v>
      </c>
      <c r="AK1885" s="34">
        <v>76</v>
      </c>
      <c r="AL1885" s="29">
        <v>0.29411999999999999</v>
      </c>
      <c r="AM1885" s="29">
        <v>0.17646999999999999</v>
      </c>
      <c r="AN1885" s="50">
        <v>109250</v>
      </c>
      <c r="AO1885" s="30">
        <v>378.3</v>
      </c>
      <c r="AP1885" s="29">
        <v>0.33661999999999997</v>
      </c>
      <c r="AQ1885" s="29">
        <v>0.70276000000000005</v>
      </c>
      <c r="AR1885" s="29">
        <v>0.28899999999999998</v>
      </c>
      <c r="AS1885" s="54">
        <v>14</v>
      </c>
      <c r="AT1885" s="29">
        <v>0.58065</v>
      </c>
      <c r="AU1885" s="29">
        <v>0.69596000000000002</v>
      </c>
      <c r="AV1885" s="54">
        <v>15</v>
      </c>
      <c r="AW1885" s="29">
        <v>0.54839000000000004</v>
      </c>
    </row>
    <row r="1886" spans="1:49" x14ac:dyDescent="0.2">
      <c r="A1886" s="17" t="str">
        <f t="shared" si="38"/>
        <v>YYG</v>
      </c>
      <c r="B1886" s="17" t="str">
        <f>IF(AND(OR(NOT(IsForecastDateRestricted),AND(D1886&gt;=StartDate,D1886&lt;=EndDate)),OR(NOT(IsTargetDateRestricted),AND(F1886&gt;=FirstTargetDate,F1886&lt;=EndTargetDate)),
OR(AND(Is1Week,E1886="1 wk ahead inc death"),AND(Is2Week,E1886="2 wk ahead inc death"),AND(Is3Week,E1886="3 wk ahead inc death"),AND(Is4Week,E1886="4 wk ahead inc death")),
OR(NOT(IsActiveModelsOnly),_xlfn.XLOOKUP(C1886,'Model Analyzer'!B$4:B$100,'Model Analyzer'!C$4:C$100))),EvalData!C1886,"NA")</f>
        <v>YYG</v>
      </c>
      <c r="C1886" s="17" t="s">
        <v>35</v>
      </c>
      <c r="D1886" s="36" t="d">
        <v>2020-10-05</v>
      </c>
      <c r="E1886" s="17" t="s">
        <v>38</v>
      </c>
      <c r="F1886" s="36" t="d">
        <v>2020-10-31</v>
      </c>
      <c r="G1886" s="26">
        <v>-722</v>
      </c>
      <c r="H1886" s="27">
        <v>-3.4000000000000002E-2</v>
      </c>
      <c r="I1886" s="28">
        <v>-3.3570000000000003E-2</v>
      </c>
      <c r="J1886" s="28">
        <v>-3.474E-2</v>
      </c>
      <c r="K1886" s="29">
        <v>1</v>
      </c>
      <c r="L1886" s="30">
        <v>5</v>
      </c>
      <c r="M1886" s="29">
        <v>0.88571</v>
      </c>
      <c r="N1886" s="30">
        <v>51</v>
      </c>
      <c r="O1886" s="26">
        <v>5.64</v>
      </c>
      <c r="P1886" s="26">
        <v>1297.32</v>
      </c>
      <c r="Q1886" s="26">
        <v>79.12</v>
      </c>
      <c r="R1886" s="31">
        <v>0.15634999999999999</v>
      </c>
      <c r="S1886" s="32">
        <v>-4.3299999999999998E-2</v>
      </c>
      <c r="T1886" s="29">
        <v>0.31712000000000001</v>
      </c>
      <c r="U1886" s="29">
        <v>-0.11864</v>
      </c>
      <c r="V1886" s="29">
        <v>0.52941000000000005</v>
      </c>
      <c r="W1886" s="29">
        <v>3.9219999999999998E-2</v>
      </c>
      <c r="X1886" s="30">
        <v>125.92</v>
      </c>
      <c r="Y1886" s="29">
        <v>0.23841000000000001</v>
      </c>
      <c r="Z1886" s="29">
        <v>0.24354999999999999</v>
      </c>
      <c r="AA1886" s="29">
        <v>0.70499999999999996</v>
      </c>
      <c r="AB1886" s="30">
        <v>1</v>
      </c>
      <c r="AC1886" s="29">
        <v>1</v>
      </c>
      <c r="AD1886" s="30">
        <v>51</v>
      </c>
      <c r="AE1886" s="29">
        <v>0.96077999999999997</v>
      </c>
      <c r="AF1886" s="33">
        <v>3.952</v>
      </c>
      <c r="AG1886" s="33">
        <v>4.391</v>
      </c>
      <c r="AH1886" s="33">
        <v>7.1820000000000004</v>
      </c>
      <c r="AI1886" s="33">
        <v>23.475000000000001</v>
      </c>
      <c r="AJ1886" s="33">
        <v>18.523</v>
      </c>
      <c r="AK1886" s="34">
        <v>44.6</v>
      </c>
      <c r="AL1886" s="29">
        <v>0.35293999999999998</v>
      </c>
      <c r="AM1886" s="29">
        <v>0.37254999999999999</v>
      </c>
      <c r="AN1886" s="50">
        <v>40439</v>
      </c>
      <c r="AO1886" s="30">
        <v>123.3</v>
      </c>
      <c r="AP1886" s="29">
        <v>0.23571</v>
      </c>
      <c r="AQ1886" s="29">
        <v>0.49209000000000003</v>
      </c>
      <c r="AR1886" s="29">
        <v>0.248</v>
      </c>
      <c r="AS1886" s="54">
        <v>19</v>
      </c>
      <c r="AT1886" s="29">
        <v>0.41935</v>
      </c>
      <c r="AU1886" s="29">
        <v>0.74202999999999997</v>
      </c>
      <c r="AV1886" s="54">
        <v>11</v>
      </c>
      <c r="AW1886" s="29">
        <v>0.67742000000000002</v>
      </c>
    </row>
    <row r="1887" spans="1:49" x14ac:dyDescent="0.2">
      <c r="A1887" s="17" t="str">
        <f t="shared" si="38"/>
        <v>Baseline</v>
      </c>
      <c r="B1887" s="17" t="str">
        <f>IF(AND(OR(NOT(IsForecastDateRestricted),AND(D1887&gt;=StartDate,D1887&lt;=EndDate)),OR(NOT(IsTargetDateRestricted),AND(F1887&gt;=FirstTargetDate,F1887&lt;=EndTargetDate)),
OR(AND(Is1Week,E1887="1 wk ahead inc death"),AND(Is2Week,E1887="2 wk ahead inc death"),AND(Is3Week,E1887="3 wk ahead inc death"),AND(Is4Week,E1887="4 wk ahead inc death")),
OR(NOT(IsActiveModelsOnly),_xlfn.XLOOKUP(C1887,'Model Analyzer'!B$4:B$100,'Model Analyzer'!C$4:C$100))),EvalData!C1887,"NA")</f>
        <v>Baseline</v>
      </c>
      <c r="C1887" s="17" t="s">
        <v>12</v>
      </c>
      <c r="D1887" s="36" t="d">
        <v>2020-10-12</v>
      </c>
      <c r="E1887" s="17" t="s">
        <v>11</v>
      </c>
      <c r="F1887" s="36" t="d">
        <v>2020-10-17</v>
      </c>
      <c r="G1887" s="30">
        <v>-66</v>
      </c>
      <c r="H1887" s="32">
        <v>-1.2999999999999999E-2</v>
      </c>
      <c r="I1887" s="28">
        <v>-1.3140000000000001E-2</v>
      </c>
      <c r="J1887" s="28">
        <v>-1.332E-2</v>
      </c>
      <c r="K1887" s="29">
        <v>1</v>
      </c>
      <c r="L1887" s="30">
        <v>6</v>
      </c>
      <c r="M1887" s="29">
        <v>0.86485999999999996</v>
      </c>
      <c r="N1887" s="30">
        <v>51</v>
      </c>
      <c r="O1887" s="30">
        <v>4.55</v>
      </c>
      <c r="P1887" s="30">
        <v>337.49</v>
      </c>
      <c r="Q1887" s="30">
        <v>21.49</v>
      </c>
      <c r="R1887" s="38">
        <v>0.17485000000000001</v>
      </c>
      <c r="S1887" s="32">
        <v>0</v>
      </c>
      <c r="T1887" s="29">
        <v>0.29304000000000002</v>
      </c>
      <c r="U1887" s="29">
        <v>-7.8039999999999998E-2</v>
      </c>
      <c r="V1887" s="29">
        <v>0.54901999999999995</v>
      </c>
      <c r="W1887" s="29">
        <v>0</v>
      </c>
      <c r="X1887" s="30">
        <v>37.36</v>
      </c>
      <c r="Y1887" s="29">
        <v>0.23254</v>
      </c>
      <c r="Z1887" s="29">
        <v>0.23768</v>
      </c>
      <c r="AA1887" s="29">
        <v>0.745</v>
      </c>
      <c r="AB1887" s="30">
        <v>1</v>
      </c>
      <c r="AC1887" s="29">
        <v>1</v>
      </c>
      <c r="AD1887" s="30">
        <v>51</v>
      </c>
      <c r="AE1887" s="29">
        <v>1</v>
      </c>
      <c r="AF1887" s="33">
        <v>4</v>
      </c>
      <c r="AG1887" s="33">
        <v>4</v>
      </c>
      <c r="AH1887" s="33">
        <v>4</v>
      </c>
      <c r="AI1887" s="33">
        <v>3.9220000000000002</v>
      </c>
      <c r="AJ1887" s="33">
        <v>4</v>
      </c>
      <c r="AK1887" s="34">
        <v>4</v>
      </c>
      <c r="AL1887" s="29">
        <v>0</v>
      </c>
      <c r="AM1887" s="29">
        <v>0</v>
      </c>
      <c r="AN1887" s="50">
        <v>7376</v>
      </c>
      <c r="AO1887" s="30">
        <v>73.7</v>
      </c>
      <c r="AP1887" s="29">
        <v>0.41176000000000001</v>
      </c>
      <c r="AQ1887" s="29">
        <v>0.85963000000000001</v>
      </c>
      <c r="AR1887" s="29">
        <v>1</v>
      </c>
      <c r="AS1887" s="54">
        <v>1</v>
      </c>
      <c r="AT1887" s="29">
        <v>1</v>
      </c>
      <c r="AU1887" s="29">
        <v>0.98029999999999995</v>
      </c>
      <c r="AV1887" s="54">
        <v>3</v>
      </c>
      <c r="AW1887" s="29">
        <v>0.93547999999999998</v>
      </c>
    </row>
    <row r="1888" spans="1:49" x14ac:dyDescent="0.2">
      <c r="A1888" s="17" t="str">
        <f t="shared" si="38"/>
        <v>BPagano</v>
      </c>
      <c r="B1888" s="17" t="str">
        <f>IF(AND(OR(NOT(IsForecastDateRestricted),AND(D1888&gt;=StartDate,D1888&lt;=EndDate)),OR(NOT(IsTargetDateRestricted),AND(F1888&gt;=FirstTargetDate,F1888&lt;=EndTargetDate)),
OR(AND(Is1Week,E1888="1 wk ahead inc death"),AND(Is2Week,E1888="2 wk ahead inc death"),AND(Is3Week,E1888="3 wk ahead inc death"),AND(Is4Week,E1888="4 wk ahead inc death")),
OR(NOT(IsActiveModelsOnly),_xlfn.XLOOKUP(C1888,'Model Analyzer'!B$4:B$100,'Model Analyzer'!C$4:C$100))),EvalData!C1888,"NA")</f>
        <v>BPagano</v>
      </c>
      <c r="C1888" s="17" t="s">
        <v>59</v>
      </c>
      <c r="D1888" s="36" t="d">
        <v>2020-10-12</v>
      </c>
      <c r="E1888" s="17" t="s">
        <v>11</v>
      </c>
      <c r="F1888" s="36" t="d">
        <v>2020-10-17</v>
      </c>
      <c r="G1888" s="30">
        <v>342</v>
      </c>
      <c r="H1888" s="32">
        <v>6.6000000000000003E-2</v>
      </c>
      <c r="I1888" s="28">
        <v>6.8099999999999994E-2</v>
      </c>
      <c r="J1888" s="28">
        <v>6.8099999999999994E-2</v>
      </c>
      <c r="K1888" s="29">
        <v>0.9</v>
      </c>
      <c r="L1888" s="30">
        <v>22</v>
      </c>
      <c r="M1888" s="29">
        <v>0.43242999999999998</v>
      </c>
      <c r="N1888" s="30">
        <v>51</v>
      </c>
      <c r="O1888" s="30">
        <v>12.39</v>
      </c>
      <c r="P1888" s="30">
        <v>586.74</v>
      </c>
      <c r="Q1888" s="30">
        <v>26.61</v>
      </c>
      <c r="R1888" s="38">
        <v>0.27595999999999998</v>
      </c>
      <c r="S1888" s="32">
        <v>4.546E-2</v>
      </c>
      <c r="T1888" s="29">
        <v>0.54379</v>
      </c>
      <c r="U1888" s="29">
        <v>-0.1081</v>
      </c>
      <c r="V1888" s="29">
        <v>0.43136999999999998</v>
      </c>
      <c r="W1888" s="29">
        <v>7.843E-2</v>
      </c>
      <c r="X1888" s="30">
        <v>46.71</v>
      </c>
      <c r="Y1888" s="29">
        <v>0.34299000000000002</v>
      </c>
      <c r="Z1888" s="29">
        <v>0.33772000000000002</v>
      </c>
      <c r="AA1888" s="29">
        <v>0.315</v>
      </c>
      <c r="AB1888" s="30">
        <v>20</v>
      </c>
      <c r="AC1888" s="29">
        <v>0.45713999999999999</v>
      </c>
      <c r="AD1888" s="30">
        <v>51</v>
      </c>
      <c r="AE1888" s="29">
        <v>0.76471</v>
      </c>
      <c r="AF1888" s="33">
        <v>2.3119999999999998</v>
      </c>
      <c r="AG1888" s="33">
        <v>2.3239999999999998</v>
      </c>
      <c r="AH1888" s="33">
        <v>2.3479999999999999</v>
      </c>
      <c r="AI1888" s="33">
        <v>2.4670000000000001</v>
      </c>
      <c r="AJ1888" s="33">
        <v>2.4220000000000002</v>
      </c>
      <c r="AK1888" s="34">
        <v>2.5830000000000002</v>
      </c>
      <c r="AL1888" s="29">
        <v>0</v>
      </c>
      <c r="AM1888" s="29">
        <v>0</v>
      </c>
      <c r="AN1888" s="50">
        <v>9233</v>
      </c>
      <c r="AO1888" s="30">
        <v>164.7</v>
      </c>
      <c r="AP1888" s="29">
        <v>0.58230000000000004</v>
      </c>
      <c r="AQ1888" s="29">
        <v>1</v>
      </c>
      <c r="AR1888" s="29">
        <v>0.80500000000000005</v>
      </c>
      <c r="AS1888" s="54">
        <v>5</v>
      </c>
      <c r="AT1888" s="29">
        <v>0.87097000000000002</v>
      </c>
      <c r="AU1888" s="29">
        <v>0.80495000000000005</v>
      </c>
      <c r="AV1888" s="54">
        <v>15</v>
      </c>
      <c r="AW1888" s="29">
        <v>0.54839000000000004</v>
      </c>
    </row>
    <row r="1889" spans="1:49" x14ac:dyDescent="0.2">
      <c r="A1889" s="17" t="str">
        <f t="shared" si="38"/>
        <v>CMU</v>
      </c>
      <c r="B1889" s="17" t="str">
        <f>IF(AND(OR(NOT(IsForecastDateRestricted),AND(D1889&gt;=StartDate,D1889&lt;=EndDate)),OR(NOT(IsTargetDateRestricted),AND(F1889&gt;=FirstTargetDate,F1889&lt;=EndTargetDate)),
OR(AND(Is1Week,E1889="1 wk ahead inc death"),AND(Is2Week,E1889="2 wk ahead inc death"),AND(Is3Week,E1889="3 wk ahead inc death"),AND(Is4Week,E1889="4 wk ahead inc death")),
OR(NOT(IsActiveModelsOnly),_xlfn.XLOOKUP(C1889,'Model Analyzer'!B$4:B$100,'Model Analyzer'!C$4:C$100))),EvalData!C1889,"NA")</f>
        <v>CMU</v>
      </c>
      <c r="C1889" s="17" t="s">
        <v>43</v>
      </c>
      <c r="D1889" s="36" t="d">
        <v>2020-10-12</v>
      </c>
      <c r="E1889" s="17" t="s">
        <v>11</v>
      </c>
      <c r="F1889" s="36" t="d">
        <v>2020-10-17</v>
      </c>
      <c r="G1889" s="30"/>
      <c r="H1889" s="32"/>
      <c r="N1889" s="30">
        <v>51</v>
      </c>
      <c r="O1889" s="30">
        <v>6.67</v>
      </c>
      <c r="P1889" s="30">
        <v>304.89999999999998</v>
      </c>
      <c r="Q1889" s="30">
        <v>21.45</v>
      </c>
      <c r="R1889" s="38">
        <v>0.21221000000000001</v>
      </c>
      <c r="S1889" s="32">
        <v>-4.7629999999999999E-2</v>
      </c>
      <c r="T1889" s="29">
        <v>0.36021999999999998</v>
      </c>
      <c r="U1889" s="29">
        <v>-0.15942000000000001</v>
      </c>
      <c r="V1889" s="29">
        <v>0.49020000000000002</v>
      </c>
      <c r="W1889" s="29">
        <v>5.8819999999999997E-2</v>
      </c>
      <c r="X1889" s="30">
        <v>39.840000000000003</v>
      </c>
      <c r="Y1889" s="29">
        <v>0.24489</v>
      </c>
      <c r="Z1889" s="29">
        <v>0.26619999999999999</v>
      </c>
      <c r="AA1889" s="29">
        <v>0.57499999999999996</v>
      </c>
      <c r="AB1889" s="30">
        <v>8</v>
      </c>
      <c r="AC1889" s="29">
        <v>0.8</v>
      </c>
      <c r="AD1889" s="30">
        <v>51</v>
      </c>
      <c r="AE1889" s="29">
        <v>0.72548999999999997</v>
      </c>
      <c r="AF1889" s="33">
        <v>1.4650000000000001</v>
      </c>
      <c r="AG1889" s="33">
        <v>1.704</v>
      </c>
      <c r="AH1889" s="33">
        <v>2.5</v>
      </c>
      <c r="AI1889" s="33">
        <v>10.055999999999999</v>
      </c>
      <c r="AJ1889" s="33">
        <v>4.3049999999999997</v>
      </c>
      <c r="AK1889" s="34">
        <v>11.833</v>
      </c>
      <c r="AL1889" s="29">
        <v>7.843E-2</v>
      </c>
      <c r="AM1889" s="29">
        <v>0.13725000000000001</v>
      </c>
      <c r="AN1889" s="50">
        <v>12184</v>
      </c>
      <c r="AO1889" s="30">
        <v>108.6</v>
      </c>
      <c r="AP1889" s="29">
        <v>0.52956999999999999</v>
      </c>
      <c r="AQ1889" s="29">
        <v>1</v>
      </c>
      <c r="AR1889" s="29">
        <v>0.53700000000000003</v>
      </c>
      <c r="AS1889" s="54">
        <v>14</v>
      </c>
      <c r="AT1889" s="29">
        <v>0.58065</v>
      </c>
      <c r="AU1889" s="29">
        <v>0.76366999999999996</v>
      </c>
      <c r="AV1889" s="54">
        <v>17</v>
      </c>
      <c r="AW1889" s="29">
        <v>0.48387000000000002</v>
      </c>
    </row>
    <row r="1890" spans="1:49" x14ac:dyDescent="0.2">
      <c r="A1890" s="17" t="str">
        <f t="shared" si="38"/>
        <v>Columbia</v>
      </c>
      <c r="B1890" s="17" t="str">
        <f>IF(AND(OR(NOT(IsForecastDateRestricted),AND(D1890&gt;=StartDate,D1890&lt;=EndDate)),OR(NOT(IsTargetDateRestricted),AND(F1890&gt;=FirstTargetDate,F1890&lt;=EndTargetDate)),
OR(AND(Is1Week,E1890="1 wk ahead inc death"),AND(Is2Week,E1890="2 wk ahead inc death"),AND(Is3Week,E1890="3 wk ahead inc death"),AND(Is4Week,E1890="4 wk ahead inc death")),
OR(NOT(IsActiveModelsOnly),_xlfn.XLOOKUP(C1890,'Model Analyzer'!B$4:B$100,'Model Analyzer'!C$4:C$100))),EvalData!C1890,"NA")</f>
        <v>Columbia</v>
      </c>
      <c r="C1890" s="17" t="s">
        <v>13</v>
      </c>
      <c r="D1890" s="36" t="d">
        <v>2020-10-12</v>
      </c>
      <c r="E1890" s="17" t="s">
        <v>11</v>
      </c>
      <c r="F1890" s="36" t="d">
        <v>2020-10-17</v>
      </c>
      <c r="G1890" s="30">
        <v>-284</v>
      </c>
      <c r="H1890" s="32">
        <v>-5.8000000000000003E-2</v>
      </c>
      <c r="I1890" s="28">
        <v>-5.6550000000000003E-2</v>
      </c>
      <c r="J1890" s="28">
        <v>-5.994E-2</v>
      </c>
      <c r="K1890" s="29">
        <v>0.9</v>
      </c>
      <c r="L1890" s="30">
        <v>19</v>
      </c>
      <c r="M1890" s="29">
        <v>0.51351000000000002</v>
      </c>
      <c r="N1890" s="30">
        <v>51</v>
      </c>
      <c r="O1890" s="30">
        <v>16.39</v>
      </c>
      <c r="P1890" s="30">
        <v>680.84</v>
      </c>
      <c r="Q1890" s="30">
        <v>27.33</v>
      </c>
      <c r="R1890" s="38">
        <v>0.26801000000000003</v>
      </c>
      <c r="S1890" s="32">
        <v>-2.3529999999999999E-2</v>
      </c>
      <c r="T1890" s="29">
        <v>0.45278000000000002</v>
      </c>
      <c r="U1890" s="29">
        <v>-0.14013</v>
      </c>
      <c r="V1890" s="29">
        <v>0.45097999999999999</v>
      </c>
      <c r="W1890" s="29">
        <v>0.17646999999999999</v>
      </c>
      <c r="X1890" s="30">
        <v>56.97</v>
      </c>
      <c r="Y1890" s="29">
        <v>0.34616000000000002</v>
      </c>
      <c r="Z1890" s="29">
        <v>0.39249000000000001</v>
      </c>
      <c r="AA1890" s="29">
        <v>0.245</v>
      </c>
      <c r="AB1890" s="30">
        <v>24</v>
      </c>
      <c r="AC1890" s="29">
        <v>0.34286</v>
      </c>
      <c r="AD1890" s="30">
        <v>51</v>
      </c>
      <c r="AE1890" s="29">
        <v>0.88234999999999997</v>
      </c>
      <c r="AF1890" s="33">
        <v>2.6480000000000001</v>
      </c>
      <c r="AG1890" s="33">
        <v>3.2229999999999999</v>
      </c>
      <c r="AH1890" s="33">
        <v>6</v>
      </c>
      <c r="AI1890" s="33">
        <v>15.256</v>
      </c>
      <c r="AJ1890" s="33">
        <v>15</v>
      </c>
      <c r="AK1890" s="34">
        <v>50</v>
      </c>
      <c r="AL1890" s="29">
        <v>0.27450999999999998</v>
      </c>
      <c r="AM1890" s="29">
        <v>0.25490000000000002</v>
      </c>
      <c r="AN1890" s="50">
        <v>15840</v>
      </c>
      <c r="AO1890" s="30">
        <v>124.5</v>
      </c>
      <c r="AP1890" s="29">
        <v>0.32335999999999998</v>
      </c>
      <c r="AQ1890" s="29">
        <v>0.67508000000000001</v>
      </c>
      <c r="AR1890" s="29">
        <v>0.372</v>
      </c>
      <c r="AS1890" s="54">
        <v>20</v>
      </c>
      <c r="AT1890" s="29">
        <v>0.3871</v>
      </c>
      <c r="AU1890" s="29">
        <v>0.82321999999999995</v>
      </c>
      <c r="AV1890" s="54">
        <v>13</v>
      </c>
      <c r="AW1890" s="29">
        <v>0.6129</v>
      </c>
    </row>
    <row r="1891" spans="1:49" x14ac:dyDescent="0.2">
      <c r="A1891" s="17" t="str">
        <f t="shared" si="38"/>
        <v>Columbia-UNC</v>
      </c>
      <c r="B1891" s="17" t="str">
        <f>IF(AND(OR(NOT(IsForecastDateRestricted),AND(D1891&gt;=StartDate,D1891&lt;=EndDate)),OR(NOT(IsTargetDateRestricted),AND(F1891&gt;=FirstTargetDate,F1891&lt;=EndTargetDate)),
OR(AND(Is1Week,E1891="1 wk ahead inc death"),AND(Is2Week,E1891="2 wk ahead inc death"),AND(Is3Week,E1891="3 wk ahead inc death"),AND(Is4Week,E1891="4 wk ahead inc death")),
OR(NOT(IsActiveModelsOnly),_xlfn.XLOOKUP(C1891,'Model Analyzer'!B$4:B$100,'Model Analyzer'!C$4:C$100))),EvalData!C1891,"NA")</f>
        <v>Columbia-UNC</v>
      </c>
      <c r="C1891" s="17" t="s">
        <v>14</v>
      </c>
      <c r="D1891" s="36" t="d">
        <v>2020-10-12</v>
      </c>
      <c r="E1891" s="17" t="s">
        <v>11</v>
      </c>
      <c r="F1891" s="36" t="d">
        <v>2020-10-17</v>
      </c>
      <c r="G1891" s="30">
        <v>515</v>
      </c>
      <c r="H1891" s="32">
        <v>9.8000000000000004E-2</v>
      </c>
      <c r="I1891" s="28">
        <v>0.10255</v>
      </c>
      <c r="J1891" s="28">
        <v>0.10255</v>
      </c>
      <c r="K1891" s="29">
        <v>0.9</v>
      </c>
      <c r="L1891" s="30">
        <v>25</v>
      </c>
      <c r="M1891" s="29">
        <v>0.35135</v>
      </c>
      <c r="O1891" s="30"/>
      <c r="P1891" s="30"/>
      <c r="Q1891" s="30"/>
      <c r="R1891" s="38"/>
    </row>
    <row r="1892" spans="1:49" x14ac:dyDescent="0.2">
      <c r="A1892" s="17" t="str">
        <f t="shared" si="38"/>
        <v>Covid19Sim</v>
      </c>
      <c r="B1892" s="17" t="str">
        <f>IF(AND(OR(NOT(IsForecastDateRestricted),AND(D1892&gt;=StartDate,D1892&lt;=EndDate)),OR(NOT(IsTargetDateRestricted),AND(F1892&gt;=FirstTargetDate,F1892&lt;=EndTargetDate)),
OR(AND(Is1Week,E1892="1 wk ahead inc death"),AND(Is2Week,E1892="2 wk ahead inc death"),AND(Is3Week,E1892="3 wk ahead inc death"),AND(Is4Week,E1892="4 wk ahead inc death")),
OR(NOT(IsActiveModelsOnly),_xlfn.XLOOKUP(C1892,'Model Analyzer'!B$4:B$100,'Model Analyzer'!C$4:C$100))),EvalData!C1892,"NA")</f>
        <v>Covid19Sim</v>
      </c>
      <c r="C1892" s="17" t="s">
        <v>39</v>
      </c>
      <c r="D1892" s="36" t="d">
        <v>2020-10-12</v>
      </c>
      <c r="E1892" s="17" t="s">
        <v>11</v>
      </c>
      <c r="F1892" s="36" t="d">
        <v>2020-10-17</v>
      </c>
      <c r="G1892" s="30">
        <v>235</v>
      </c>
      <c r="H1892" s="32">
        <v>4.5999999999999999E-2</v>
      </c>
      <c r="I1892" s="28">
        <v>4.6789999999999998E-2</v>
      </c>
      <c r="J1892" s="28">
        <v>4.6789999999999998E-2</v>
      </c>
      <c r="K1892" s="29">
        <v>1</v>
      </c>
      <c r="L1892" s="30">
        <v>13</v>
      </c>
      <c r="M1892" s="29">
        <v>0.67567999999999995</v>
      </c>
      <c r="N1892" s="30">
        <v>51</v>
      </c>
      <c r="O1892" s="30">
        <v>8.17</v>
      </c>
      <c r="P1892" s="30">
        <v>580.17999999999995</v>
      </c>
      <c r="Q1892" s="30">
        <v>25.55</v>
      </c>
      <c r="R1892" s="38">
        <v>0.22019</v>
      </c>
      <c r="S1892" s="32">
        <v>0</v>
      </c>
      <c r="T1892" s="29">
        <v>0.40538000000000002</v>
      </c>
      <c r="U1892" s="29">
        <v>-4.2560000000000001E-2</v>
      </c>
      <c r="V1892" s="29">
        <v>0.54901999999999995</v>
      </c>
      <c r="W1892" s="29">
        <v>9.8040000000000002E-2</v>
      </c>
      <c r="X1892" s="30">
        <v>40.340000000000003</v>
      </c>
      <c r="Y1892" s="29">
        <v>0.30070999999999998</v>
      </c>
      <c r="Z1892" s="29">
        <v>0.2913</v>
      </c>
      <c r="AA1892" s="29">
        <v>0.52100000000000002</v>
      </c>
      <c r="AB1892" s="30">
        <v>12</v>
      </c>
      <c r="AC1892" s="29">
        <v>0.68571000000000004</v>
      </c>
      <c r="AD1892" s="30">
        <v>51</v>
      </c>
      <c r="AE1892" s="29">
        <v>0.35293999999999998</v>
      </c>
      <c r="AF1892" s="33">
        <v>1.0649999999999999</v>
      </c>
      <c r="AG1892" s="33">
        <v>1.101</v>
      </c>
      <c r="AH1892" s="33">
        <v>1.23</v>
      </c>
      <c r="AI1892" s="33">
        <v>4.0060000000000002</v>
      </c>
      <c r="AJ1892" s="33">
        <v>1.623</v>
      </c>
      <c r="AK1892" s="34">
        <v>3</v>
      </c>
      <c r="AL1892" s="29">
        <v>1.9609999999999999E-2</v>
      </c>
      <c r="AM1892" s="29">
        <v>5.8819999999999997E-2</v>
      </c>
      <c r="AN1892" s="50">
        <v>40322</v>
      </c>
      <c r="AO1892" s="30">
        <v>396.9</v>
      </c>
      <c r="AP1892" s="29">
        <v>0.80308999999999997</v>
      </c>
      <c r="AQ1892" s="29">
        <v>1</v>
      </c>
      <c r="AR1892" s="29">
        <v>0.28899999999999998</v>
      </c>
      <c r="AS1892" s="54">
        <v>24</v>
      </c>
      <c r="AT1892" s="29">
        <v>0.25806000000000001</v>
      </c>
      <c r="AU1892" s="29">
        <v>0.37152000000000002</v>
      </c>
      <c r="AV1892" s="54">
        <v>28</v>
      </c>
      <c r="AW1892" s="29">
        <v>0.12903000000000001</v>
      </c>
    </row>
    <row r="1893" spans="1:49" x14ac:dyDescent="0.2">
      <c r="A1893" s="17" t="str">
        <f t="shared" si="38"/>
        <v>CovidComplete</v>
      </c>
      <c r="B1893" s="17" t="str">
        <f>IF(AND(OR(NOT(IsForecastDateRestricted),AND(D1893&gt;=StartDate,D1893&lt;=EndDate)),OR(NOT(IsTargetDateRestricted),AND(F1893&gt;=FirstTargetDate,F1893&lt;=EndTargetDate)),
OR(AND(Is1Week,E1893="1 wk ahead inc death"),AND(Is2Week,E1893="2 wk ahead inc death"),AND(Is3Week,E1893="3 wk ahead inc death"),AND(Is4Week,E1893="4 wk ahead inc death")),
OR(NOT(IsActiveModelsOnly),_xlfn.XLOOKUP(C1893,'Model Analyzer'!B$4:B$100,'Model Analyzer'!C$4:C$100))),EvalData!C1893,"NA")</f>
        <v>CovidComplete</v>
      </c>
      <c r="C1893" s="17" t="s">
        <v>51</v>
      </c>
      <c r="D1893" s="36" t="d">
        <v>2020-10-12</v>
      </c>
      <c r="E1893" s="17" t="s">
        <v>11</v>
      </c>
      <c r="F1893" s="36" t="d">
        <v>2020-10-17</v>
      </c>
      <c r="G1893" s="26">
        <v>-299</v>
      </c>
      <c r="H1893" s="27">
        <v>-6.0999999999999999E-2</v>
      </c>
      <c r="I1893" s="28">
        <v>-5.9540000000000003E-2</v>
      </c>
      <c r="J1893" s="28">
        <v>-6.3310000000000005E-2</v>
      </c>
      <c r="K1893" s="29">
        <v>0.9</v>
      </c>
      <c r="L1893" s="30">
        <v>21</v>
      </c>
      <c r="M1893" s="29">
        <v>0.45945999999999998</v>
      </c>
      <c r="N1893" s="30">
        <v>51</v>
      </c>
      <c r="O1893" s="26">
        <v>5.4</v>
      </c>
      <c r="P1893" s="26">
        <v>293.44</v>
      </c>
      <c r="Q1893" s="26">
        <v>18.45</v>
      </c>
      <c r="R1893" s="31">
        <v>0.23916000000000001</v>
      </c>
      <c r="S1893" s="32">
        <v>0</v>
      </c>
      <c r="T1893" s="29">
        <v>0.30481999999999998</v>
      </c>
      <c r="U1893" s="29">
        <v>-6.719E-2</v>
      </c>
      <c r="V1893" s="29">
        <v>0.58823999999999999</v>
      </c>
      <c r="W1893" s="29">
        <v>1.9609999999999999E-2</v>
      </c>
      <c r="X1893" s="30">
        <v>32.07</v>
      </c>
      <c r="Y1893" s="29">
        <v>0.22903999999999999</v>
      </c>
      <c r="Z1893" s="29">
        <v>0.23380000000000001</v>
      </c>
      <c r="AA1893" s="29">
        <v>0.64900000000000002</v>
      </c>
      <c r="AB1893" s="30">
        <v>5</v>
      </c>
      <c r="AC1893" s="29">
        <v>0.88571</v>
      </c>
      <c r="AD1893" s="30">
        <v>51</v>
      </c>
      <c r="AE1893" s="29">
        <v>0.98038999999999998</v>
      </c>
      <c r="AF1893" s="33">
        <v>3.5630000000000002</v>
      </c>
      <c r="AG1893" s="33">
        <v>3.903</v>
      </c>
      <c r="AH1893" s="33">
        <v>4</v>
      </c>
      <c r="AI1893" s="33">
        <v>3.9089999999999998</v>
      </c>
      <c r="AJ1893" s="33">
        <v>4.0289999999999999</v>
      </c>
      <c r="AK1893" s="34">
        <v>4.1429999999999998</v>
      </c>
      <c r="AL1893" s="29">
        <v>3.9219999999999998E-2</v>
      </c>
      <c r="AM1893" s="29">
        <v>0</v>
      </c>
      <c r="AN1893" s="50">
        <v>6622</v>
      </c>
      <c r="AO1893" s="30">
        <v>75.7</v>
      </c>
      <c r="AP1893" s="29">
        <v>0.41076000000000001</v>
      </c>
      <c r="AQ1893" s="29">
        <v>0.85753999999999997</v>
      </c>
      <c r="AR1893" s="29">
        <v>0.99099999999999999</v>
      </c>
      <c r="AS1893" s="54">
        <v>2</v>
      </c>
      <c r="AT1893" s="29">
        <v>0.96774000000000004</v>
      </c>
      <c r="AU1893" s="29">
        <v>0.97970000000000002</v>
      </c>
      <c r="AV1893" s="54">
        <v>4</v>
      </c>
      <c r="AW1893" s="29">
        <v>0.90322999999999998</v>
      </c>
    </row>
    <row r="1894" spans="1:49" x14ac:dyDescent="0.2">
      <c r="A1894" s="17" t="str">
        <f t="shared" si="38"/>
        <v>DDS</v>
      </c>
      <c r="B1894" s="17" t="str">
        <f>IF(AND(OR(NOT(IsForecastDateRestricted),AND(D1894&gt;=StartDate,D1894&lt;=EndDate)),OR(NOT(IsTargetDateRestricted),AND(F1894&gt;=FirstTargetDate,F1894&lt;=EndTargetDate)),
OR(AND(Is1Week,E1894="1 wk ahead inc death"),AND(Is2Week,E1894="2 wk ahead inc death"),AND(Is3Week,E1894="3 wk ahead inc death"),AND(Is4Week,E1894="4 wk ahead inc death")),
OR(NOT(IsActiveModelsOnly),_xlfn.XLOOKUP(C1894,'Model Analyzer'!B$4:B$100,'Model Analyzer'!C$4:C$100))),EvalData!C1894,"NA")</f>
        <v>DDS</v>
      </c>
      <c r="C1894" s="17" t="s">
        <v>44</v>
      </c>
      <c r="D1894" s="36" t="d">
        <v>2020-10-12</v>
      </c>
      <c r="E1894" s="17" t="s">
        <v>11</v>
      </c>
      <c r="F1894" s="36" t="d">
        <v>2020-10-17</v>
      </c>
      <c r="G1894" s="30">
        <v>22</v>
      </c>
      <c r="H1894" s="32">
        <v>4.0000000000000001E-3</v>
      </c>
      <c r="I1894" s="28">
        <v>4.3800000000000002E-3</v>
      </c>
      <c r="J1894" s="28">
        <v>4.3800000000000002E-3</v>
      </c>
      <c r="K1894" s="29">
        <v>1</v>
      </c>
      <c r="L1894" s="30">
        <v>3</v>
      </c>
      <c r="M1894" s="29">
        <v>0.94594999999999996</v>
      </c>
      <c r="N1894" s="30">
        <v>51</v>
      </c>
      <c r="O1894" s="30">
        <v>4.91</v>
      </c>
      <c r="P1894" s="30">
        <v>403.73</v>
      </c>
      <c r="Q1894" s="30">
        <v>22.61</v>
      </c>
      <c r="R1894" s="38">
        <v>0.27245000000000003</v>
      </c>
      <c r="S1894" s="32">
        <v>0</v>
      </c>
      <c r="T1894" s="29">
        <v>0.29620000000000002</v>
      </c>
      <c r="U1894" s="29">
        <v>-8.3890000000000006E-2</v>
      </c>
      <c r="V1894" s="29">
        <v>0.56862999999999997</v>
      </c>
      <c r="W1894" s="29">
        <v>1.9609999999999999E-2</v>
      </c>
      <c r="X1894" s="30">
        <v>34.06</v>
      </c>
      <c r="Y1894" s="29">
        <v>0.22872999999999999</v>
      </c>
      <c r="Z1894" s="29">
        <v>0.23480000000000001</v>
      </c>
      <c r="AA1894" s="29">
        <v>0.57499999999999996</v>
      </c>
      <c r="AB1894" s="30">
        <v>9</v>
      </c>
      <c r="AC1894" s="29">
        <v>0.77142999999999995</v>
      </c>
      <c r="AD1894" s="30">
        <v>51</v>
      </c>
      <c r="AE1894" s="29">
        <v>0.98038999999999998</v>
      </c>
      <c r="AF1894" s="33">
        <v>2.9780000000000002</v>
      </c>
      <c r="AG1894" s="33">
        <v>3.34</v>
      </c>
      <c r="AH1894" s="33">
        <v>3.8639999999999999</v>
      </c>
      <c r="AI1894" s="33">
        <v>5.2110000000000003</v>
      </c>
      <c r="AJ1894" s="33">
        <v>5.3860000000000001</v>
      </c>
      <c r="AK1894" s="34">
        <v>7.6669999999999998</v>
      </c>
      <c r="AL1894" s="29">
        <v>0.29411999999999999</v>
      </c>
      <c r="AM1894" s="29">
        <v>5.8819999999999997E-2</v>
      </c>
      <c r="AN1894" s="50">
        <v>8307</v>
      </c>
      <c r="AO1894" s="30">
        <v>86.7</v>
      </c>
      <c r="AP1894" s="29">
        <v>0.38094</v>
      </c>
      <c r="AQ1894" s="29">
        <v>0.79527999999999999</v>
      </c>
      <c r="AR1894" s="29">
        <v>0.66</v>
      </c>
      <c r="AS1894" s="54">
        <v>8</v>
      </c>
      <c r="AT1894" s="29">
        <v>0.77419000000000004</v>
      </c>
      <c r="AU1894" s="29">
        <v>0.95809</v>
      </c>
      <c r="AV1894" s="54">
        <v>7</v>
      </c>
      <c r="AW1894" s="29">
        <v>0.80645</v>
      </c>
    </row>
    <row r="1895" spans="1:49" x14ac:dyDescent="0.2">
      <c r="A1895" s="17" t="str">
        <f t="shared" si="38"/>
        <v>Ensemble</v>
      </c>
      <c r="B1895" s="17" t="str">
        <f>IF(AND(OR(NOT(IsForecastDateRestricted),AND(D1895&gt;=StartDate,D1895&lt;=EndDate)),OR(NOT(IsTargetDateRestricted),AND(F1895&gt;=FirstTargetDate,F1895&lt;=EndTargetDate)),
OR(AND(Is1Week,E1895="1 wk ahead inc death"),AND(Is2Week,E1895="2 wk ahead inc death"),AND(Is3Week,E1895="3 wk ahead inc death"),AND(Is4Week,E1895="4 wk ahead inc death")),
OR(NOT(IsActiveModelsOnly),_xlfn.XLOOKUP(C1895,'Model Analyzer'!B$4:B$100,'Model Analyzer'!C$4:C$100))),EvalData!C1895,"NA")</f>
        <v>Ensemble</v>
      </c>
      <c r="C1895" s="17" t="s">
        <v>15</v>
      </c>
      <c r="D1895" s="36" t="d">
        <v>2020-10-12</v>
      </c>
      <c r="E1895" s="17" t="s">
        <v>11</v>
      </c>
      <c r="F1895" s="36" t="d">
        <v>2020-10-17</v>
      </c>
      <c r="G1895" s="30">
        <v>67</v>
      </c>
      <c r="H1895" s="32">
        <v>1.2999999999999999E-2</v>
      </c>
      <c r="I1895" s="28">
        <v>1.3339999999999999E-2</v>
      </c>
      <c r="J1895" s="28">
        <v>1.3339999999999999E-2</v>
      </c>
      <c r="K1895" s="29">
        <v>1</v>
      </c>
      <c r="L1895" s="30">
        <v>7</v>
      </c>
      <c r="M1895" s="29">
        <v>0.83784000000000003</v>
      </c>
      <c r="N1895" s="30">
        <v>51</v>
      </c>
      <c r="O1895" s="30">
        <v>5.31</v>
      </c>
      <c r="P1895" s="30">
        <v>313.10000000000002</v>
      </c>
      <c r="Q1895" s="30">
        <v>20.16</v>
      </c>
      <c r="R1895" s="38">
        <v>0.19191</v>
      </c>
      <c r="S1895" s="32">
        <v>0</v>
      </c>
      <c r="T1895" s="29">
        <v>0.31064999999999998</v>
      </c>
      <c r="U1895" s="29">
        <v>-8.7059999999999998E-2</v>
      </c>
      <c r="V1895" s="29">
        <v>0.58823999999999999</v>
      </c>
      <c r="W1895" s="29">
        <v>3.9219999999999998E-2</v>
      </c>
      <c r="X1895" s="30">
        <v>35.61</v>
      </c>
      <c r="Y1895" s="29">
        <v>0.23191999999999999</v>
      </c>
      <c r="Z1895" s="29">
        <v>0.24068999999999999</v>
      </c>
      <c r="AA1895" s="29">
        <v>0.70199999999999996</v>
      </c>
      <c r="AB1895" s="30">
        <v>3</v>
      </c>
      <c r="AC1895" s="29">
        <v>0.94286000000000003</v>
      </c>
      <c r="AD1895" s="30">
        <v>51</v>
      </c>
      <c r="AE1895" s="29">
        <v>0.98038999999999998</v>
      </c>
      <c r="AF1895" s="33">
        <v>2.0419999999999998</v>
      </c>
      <c r="AG1895" s="33">
        <v>2.4489999999999998</v>
      </c>
      <c r="AH1895" s="33">
        <v>3.0870000000000002</v>
      </c>
      <c r="AI1895" s="33">
        <v>4.3419999999999996</v>
      </c>
      <c r="AJ1895" s="33">
        <v>3.8380000000000001</v>
      </c>
      <c r="AK1895" s="34">
        <v>7.6669999999999998</v>
      </c>
      <c r="AL1895" s="29">
        <v>0.11765</v>
      </c>
      <c r="AM1895" s="29">
        <v>7.843E-2</v>
      </c>
      <c r="AN1895" s="50">
        <v>6311</v>
      </c>
      <c r="AO1895" s="30">
        <v>72.099999999999994</v>
      </c>
      <c r="AP1895" s="29">
        <v>0.46897</v>
      </c>
      <c r="AQ1895" s="29">
        <v>0.97906000000000004</v>
      </c>
      <c r="AR1895" s="29">
        <v>0.82599999999999996</v>
      </c>
      <c r="AS1895" s="54">
        <v>4</v>
      </c>
      <c r="AT1895" s="29">
        <v>0.90322999999999998</v>
      </c>
      <c r="AU1895" s="29">
        <v>0.99956</v>
      </c>
      <c r="AV1895" s="54">
        <v>1</v>
      </c>
      <c r="AW1895" s="29">
        <v>1</v>
      </c>
    </row>
    <row r="1896" spans="1:49" x14ac:dyDescent="0.2">
      <c r="A1896" s="17" t="str">
        <f t="shared" si="38"/>
        <v>ERDC</v>
      </c>
      <c r="B1896" s="17" t="str">
        <f>IF(AND(OR(NOT(IsForecastDateRestricted),AND(D1896&gt;=StartDate,D1896&lt;=EndDate)),OR(NOT(IsTargetDateRestricted),AND(F1896&gt;=FirstTargetDate,F1896&lt;=EndTargetDate)),
OR(AND(Is1Week,E1896="1 wk ahead inc death"),AND(Is2Week,E1896="2 wk ahead inc death"),AND(Is3Week,E1896="3 wk ahead inc death"),AND(Is4Week,E1896="4 wk ahead inc death")),
OR(NOT(IsActiveModelsOnly),_xlfn.XLOOKUP(C1896,'Model Analyzer'!B$4:B$100,'Model Analyzer'!C$4:C$100))),EvalData!C1896,"NA")</f>
        <v>ERDC</v>
      </c>
      <c r="C1896" s="17" t="s">
        <v>16</v>
      </c>
      <c r="D1896" s="36" t="d">
        <v>2020-10-12</v>
      </c>
      <c r="E1896" s="17" t="s">
        <v>11</v>
      </c>
      <c r="F1896" s="36" t="d">
        <v>2020-10-17</v>
      </c>
      <c r="G1896" s="30">
        <v>2231</v>
      </c>
      <c r="H1896" s="32">
        <v>0.36799999999999999</v>
      </c>
      <c r="I1896" s="28">
        <v>0.44424999999999998</v>
      </c>
      <c r="J1896" s="28">
        <v>0.44424999999999998</v>
      </c>
      <c r="K1896" s="29">
        <v>0</v>
      </c>
      <c r="L1896" s="30">
        <v>36</v>
      </c>
      <c r="M1896" s="29">
        <v>5.4050000000000001E-2</v>
      </c>
      <c r="N1896" s="30">
        <v>51</v>
      </c>
      <c r="O1896" s="30">
        <v>32.200000000000003</v>
      </c>
      <c r="P1896" s="30">
        <v>8001.42</v>
      </c>
      <c r="Q1896" s="30">
        <v>71.14</v>
      </c>
      <c r="R1896" s="38">
        <v>0.48492000000000002</v>
      </c>
      <c r="S1896" s="32">
        <v>0.42120999999999997</v>
      </c>
      <c r="T1896" s="29">
        <v>1.1952700000000001</v>
      </c>
      <c r="U1896" s="29">
        <v>0.88717000000000001</v>
      </c>
      <c r="V1896" s="29">
        <v>0.19608</v>
      </c>
      <c r="W1896" s="29">
        <v>0.29411999999999999</v>
      </c>
      <c r="X1896" s="30">
        <v>122.93</v>
      </c>
      <c r="Y1896" s="29">
        <v>1.1316299999999999</v>
      </c>
      <c r="Z1896" s="29">
        <v>0.60529999999999995</v>
      </c>
      <c r="AA1896" s="29">
        <v>2.7E-2</v>
      </c>
      <c r="AB1896" s="30">
        <v>36</v>
      </c>
      <c r="AC1896" s="29">
        <v>0</v>
      </c>
      <c r="AD1896" s="30">
        <v>51</v>
      </c>
      <c r="AE1896" s="29">
        <v>7.843E-2</v>
      </c>
      <c r="AF1896" s="33">
        <v>1.0880000000000001</v>
      </c>
      <c r="AG1896" s="33">
        <v>1.123</v>
      </c>
      <c r="AH1896" s="33">
        <v>1.17</v>
      </c>
      <c r="AI1896" s="33">
        <v>1.3080000000000001</v>
      </c>
      <c r="AJ1896" s="33">
        <v>1.327</v>
      </c>
      <c r="AK1896" s="34">
        <v>1.5449999999999999</v>
      </c>
      <c r="AL1896" s="29">
        <v>0</v>
      </c>
      <c r="AM1896" s="29">
        <v>0</v>
      </c>
      <c r="AN1896" s="50">
        <v>121065</v>
      </c>
      <c r="AO1896" s="30">
        <v>1802</v>
      </c>
      <c r="AP1896" s="29">
        <v>0.88475000000000004</v>
      </c>
      <c r="AQ1896" s="29">
        <v>1</v>
      </c>
      <c r="AR1896" s="29">
        <v>8.3000000000000004E-2</v>
      </c>
      <c r="AS1896" s="54">
        <v>29</v>
      </c>
      <c r="AT1896" s="29">
        <v>9.6769999999999995E-2</v>
      </c>
      <c r="AU1896" s="29">
        <v>8.2559999999999995E-2</v>
      </c>
      <c r="AV1896" s="54">
        <v>31</v>
      </c>
      <c r="AW1896" s="29">
        <v>3.2259999999999997E-2</v>
      </c>
    </row>
    <row r="1897" spans="1:49" x14ac:dyDescent="0.2">
      <c r="A1897" s="17" t="str">
        <f t="shared" si="38"/>
        <v>ESG</v>
      </c>
      <c r="B1897" s="17" t="str">
        <f>IF(AND(OR(NOT(IsForecastDateRestricted),AND(D1897&gt;=StartDate,D1897&lt;=EndDate)),OR(NOT(IsTargetDateRestricted),AND(F1897&gt;=FirstTargetDate,F1897&lt;=EndTargetDate)),
OR(AND(Is1Week,E1897="1 wk ahead inc death"),AND(Is2Week,E1897="2 wk ahead inc death"),AND(Is3Week,E1897="3 wk ahead inc death"),AND(Is4Week,E1897="4 wk ahead inc death")),
OR(NOT(IsActiveModelsOnly),_xlfn.XLOOKUP(C1897,'Model Analyzer'!B$4:B$100,'Model Analyzer'!C$4:C$100))),EvalData!C1897,"NA")</f>
        <v>ESG</v>
      </c>
      <c r="C1897" s="17" t="s">
        <v>40</v>
      </c>
      <c r="D1897" s="36" t="d">
        <v>2020-10-12</v>
      </c>
      <c r="E1897" s="17" t="s">
        <v>11</v>
      </c>
      <c r="F1897" s="36" t="d">
        <v>2020-10-17</v>
      </c>
      <c r="G1897" s="26">
        <v>-1559</v>
      </c>
      <c r="H1897" s="27">
        <v>-0.372</v>
      </c>
      <c r="I1897" s="28">
        <v>-0.31042999999999998</v>
      </c>
      <c r="J1897" s="28">
        <v>-0.45018999999999998</v>
      </c>
      <c r="K1897" s="29">
        <v>0</v>
      </c>
      <c r="L1897" s="30">
        <v>37</v>
      </c>
      <c r="M1897" s="29">
        <v>2.7029999999999998E-2</v>
      </c>
      <c r="N1897" s="30">
        <v>51</v>
      </c>
      <c r="O1897" s="26">
        <v>28.3</v>
      </c>
      <c r="P1897" s="26">
        <v>890.83</v>
      </c>
      <c r="Q1897" s="26">
        <v>33.96</v>
      </c>
      <c r="R1897" s="31">
        <v>0.43663999999999997</v>
      </c>
      <c r="S1897" s="32">
        <v>-0.48183999999999999</v>
      </c>
      <c r="T1897" s="29">
        <v>1.02521</v>
      </c>
      <c r="U1897" s="29">
        <v>-0.88683000000000001</v>
      </c>
      <c r="V1897" s="29">
        <v>0.23529</v>
      </c>
      <c r="W1897" s="29">
        <v>0.39216000000000001</v>
      </c>
      <c r="X1897" s="30">
        <v>67.510000000000005</v>
      </c>
      <c r="Y1897" s="29">
        <v>0.44006000000000001</v>
      </c>
      <c r="Z1897" s="29">
        <v>0.55383000000000004</v>
      </c>
      <c r="AA1897" s="29">
        <v>3.5000000000000003E-2</v>
      </c>
      <c r="AB1897" s="30">
        <v>34</v>
      </c>
      <c r="AC1897" s="29">
        <v>5.7140000000000003E-2</v>
      </c>
      <c r="AD1897" s="30">
        <v>51</v>
      </c>
      <c r="AE1897" s="29">
        <v>5.8819999999999997E-2</v>
      </c>
      <c r="AF1897" s="33">
        <v>1.054</v>
      </c>
      <c r="AG1897" s="33">
        <v>1.081</v>
      </c>
      <c r="AH1897" s="33">
        <v>1.143</v>
      </c>
      <c r="AI1897" s="33">
        <v>1.3</v>
      </c>
      <c r="AJ1897" s="33">
        <v>1.361</v>
      </c>
      <c r="AK1897" s="34">
        <v>2</v>
      </c>
      <c r="AL1897" s="29">
        <v>0</v>
      </c>
      <c r="AM1897" s="29">
        <v>0</v>
      </c>
      <c r="AN1897" s="50">
        <v>62417</v>
      </c>
      <c r="AO1897" s="30">
        <v>783.6</v>
      </c>
      <c r="AP1897" s="29">
        <v>0.88293999999999995</v>
      </c>
      <c r="AQ1897" s="29">
        <v>1</v>
      </c>
      <c r="AR1897" s="29">
        <v>6.2E-2</v>
      </c>
      <c r="AS1897" s="54">
        <v>30</v>
      </c>
      <c r="AT1897" s="29">
        <v>6.4519999999999994E-2</v>
      </c>
      <c r="AU1897" s="29">
        <v>6.1920000000000003E-2</v>
      </c>
      <c r="AV1897" s="54">
        <v>32</v>
      </c>
      <c r="AW1897" s="29">
        <v>0</v>
      </c>
    </row>
    <row r="1898" spans="1:49" x14ac:dyDescent="0.2">
      <c r="A1898" s="17" t="str">
        <f t="shared" si="38"/>
        <v>Google-HSPH</v>
      </c>
      <c r="B1898" s="17" t="str">
        <f>IF(AND(OR(NOT(IsForecastDateRestricted),AND(D1898&gt;=StartDate,D1898&lt;=EndDate)),OR(NOT(IsTargetDateRestricted),AND(F1898&gt;=FirstTargetDate,F1898&lt;=EndTargetDate)),
OR(AND(Is1Week,E1898="1 wk ahead inc death"),AND(Is2Week,E1898="2 wk ahead inc death"),AND(Is3Week,E1898="3 wk ahead inc death"),AND(Is4Week,E1898="4 wk ahead inc death")),
OR(NOT(IsActiveModelsOnly),_xlfn.XLOOKUP(C1898,'Model Analyzer'!B$4:B$100,'Model Analyzer'!C$4:C$100))),EvalData!C1898,"NA")</f>
        <v>Google-HSPH</v>
      </c>
      <c r="C1898" s="17" t="s">
        <v>57</v>
      </c>
      <c r="D1898" s="36" t="d">
        <v>2020-10-12</v>
      </c>
      <c r="E1898" s="17" t="s">
        <v>11</v>
      </c>
      <c r="F1898" s="36" t="d">
        <v>2020-10-17</v>
      </c>
      <c r="G1898" s="30"/>
      <c r="H1898" s="32"/>
      <c r="N1898" s="30">
        <v>51</v>
      </c>
      <c r="O1898" s="30">
        <v>7.45</v>
      </c>
      <c r="P1898" s="30">
        <v>640.71</v>
      </c>
      <c r="Q1898" s="30">
        <v>26.53</v>
      </c>
      <c r="R1898" s="38">
        <v>0.21145</v>
      </c>
      <c r="S1898" s="32">
        <v>2.299E-2</v>
      </c>
      <c r="T1898" s="29">
        <v>0.38580999999999999</v>
      </c>
      <c r="U1898" s="29">
        <v>3.9449999999999999E-2</v>
      </c>
      <c r="V1898" s="29">
        <v>0.50980000000000003</v>
      </c>
      <c r="W1898" s="29">
        <v>7.843E-2</v>
      </c>
      <c r="X1898" s="30">
        <v>52.61</v>
      </c>
      <c r="Y1898" s="29">
        <v>0.32233000000000001</v>
      </c>
      <c r="Z1898" s="29">
        <v>0.28745999999999999</v>
      </c>
      <c r="AA1898" s="29">
        <v>0.51</v>
      </c>
      <c r="AB1898" s="30">
        <v>14</v>
      </c>
      <c r="AC1898" s="29">
        <v>0.62856999999999996</v>
      </c>
      <c r="AD1898" s="30">
        <v>51</v>
      </c>
      <c r="AE1898" s="29">
        <v>0.82352999999999998</v>
      </c>
      <c r="AF1898" s="33">
        <v>1.8540000000000001</v>
      </c>
      <c r="AG1898" s="33">
        <v>3.1739999999999999</v>
      </c>
      <c r="AH1898" s="33">
        <v>10.548</v>
      </c>
      <c r="AI1898" s="33">
        <v>139.92099999999999</v>
      </c>
      <c r="AJ1898" s="33">
        <v>136.75</v>
      </c>
      <c r="AK1898" s="34">
        <v>474</v>
      </c>
      <c r="AL1898" s="29">
        <v>9.8040000000000002E-2</v>
      </c>
      <c r="AM1898" s="29">
        <v>0.49020000000000002</v>
      </c>
      <c r="AN1898" s="50">
        <v>11799</v>
      </c>
      <c r="AO1898" s="30">
        <v>184.4</v>
      </c>
      <c r="AP1898" s="29">
        <v>0.27254</v>
      </c>
      <c r="AQ1898" s="29">
        <v>0.56898000000000004</v>
      </c>
      <c r="AR1898" s="29">
        <v>0.248</v>
      </c>
      <c r="AS1898" s="54">
        <v>26</v>
      </c>
      <c r="AT1898" s="29">
        <v>0.19355</v>
      </c>
      <c r="AU1898" s="29">
        <v>0.68110000000000004</v>
      </c>
      <c r="AV1898" s="54">
        <v>19</v>
      </c>
      <c r="AW1898" s="29">
        <v>0.41935</v>
      </c>
    </row>
    <row r="1899" spans="1:49" x14ac:dyDescent="0.2">
      <c r="A1899" s="17" t="str">
        <f t="shared" si="38"/>
        <v>GT-DeepCOVID</v>
      </c>
      <c r="B1899" s="17" t="str">
        <f>IF(AND(OR(NOT(IsForecastDateRestricted),AND(D1899&gt;=StartDate,D1899&lt;=EndDate)),OR(NOT(IsTargetDateRestricted),AND(F1899&gt;=FirstTargetDate,F1899&lt;=EndTargetDate)),
OR(AND(Is1Week,E1899="1 wk ahead inc death"),AND(Is2Week,E1899="2 wk ahead inc death"),AND(Is3Week,E1899="3 wk ahead inc death"),AND(Is4Week,E1899="4 wk ahead inc death")),
OR(NOT(IsActiveModelsOnly),_xlfn.XLOOKUP(C1899,'Model Analyzer'!B$4:B$100,'Model Analyzer'!C$4:C$100))),EvalData!C1899,"NA")</f>
        <v>GT-DeepCOVID</v>
      </c>
      <c r="C1899" s="17" t="s">
        <v>17</v>
      </c>
      <c r="D1899" s="36" t="d">
        <v>2020-10-12</v>
      </c>
      <c r="E1899" s="17" t="s">
        <v>11</v>
      </c>
      <c r="F1899" s="36" t="d">
        <v>2020-10-17</v>
      </c>
      <c r="G1899" s="30">
        <v>262</v>
      </c>
      <c r="H1899" s="32">
        <v>5.0999999999999997E-2</v>
      </c>
      <c r="I1899" s="28">
        <v>5.2170000000000001E-2</v>
      </c>
      <c r="J1899" s="28">
        <v>5.2170000000000001E-2</v>
      </c>
      <c r="K1899" s="29">
        <v>0.9</v>
      </c>
      <c r="L1899" s="30">
        <v>15</v>
      </c>
      <c r="M1899" s="29">
        <v>0.62161999999999995</v>
      </c>
      <c r="N1899" s="30">
        <v>49</v>
      </c>
      <c r="O1899" s="30">
        <v>5.29</v>
      </c>
      <c r="P1899" s="30">
        <v>408.19</v>
      </c>
      <c r="Q1899" s="30">
        <v>25.04</v>
      </c>
      <c r="R1899" s="38">
        <v>0.23413</v>
      </c>
      <c r="S1899" s="32">
        <v>0</v>
      </c>
      <c r="T1899" s="29">
        <v>0.33190999999999998</v>
      </c>
      <c r="U1899" s="29">
        <v>-2.8240000000000001E-2</v>
      </c>
      <c r="V1899" s="29">
        <v>0.46938999999999997</v>
      </c>
      <c r="W1899" s="29">
        <v>2.0410000000000001E-2</v>
      </c>
      <c r="X1899" s="30">
        <v>46.44</v>
      </c>
      <c r="Y1899" s="29">
        <v>0.28974</v>
      </c>
      <c r="Z1899" s="29">
        <v>0.29103000000000001</v>
      </c>
      <c r="AA1899" s="29">
        <v>0.56100000000000005</v>
      </c>
      <c r="AB1899" s="30">
        <v>10</v>
      </c>
      <c r="AC1899" s="29">
        <v>0.74285999999999996</v>
      </c>
      <c r="AD1899" s="30">
        <v>49</v>
      </c>
      <c r="AE1899" s="29">
        <v>0.93877999999999995</v>
      </c>
      <c r="AF1899" s="33">
        <v>2.0110000000000001</v>
      </c>
      <c r="AG1899" s="33">
        <v>3.2629999999999999</v>
      </c>
      <c r="AH1899" s="33">
        <v>6.867</v>
      </c>
      <c r="AI1899" s="33">
        <v>21.672000000000001</v>
      </c>
      <c r="AJ1899" s="33">
        <v>12.862</v>
      </c>
      <c r="AK1899" s="34">
        <v>46.64</v>
      </c>
      <c r="AL1899" s="29">
        <v>0.26530999999999999</v>
      </c>
      <c r="AM1899" s="29">
        <v>0.32652999999999999</v>
      </c>
      <c r="AN1899" s="50">
        <v>11644</v>
      </c>
      <c r="AO1899" s="30">
        <v>103.3</v>
      </c>
      <c r="AP1899" s="29">
        <v>0.31885999999999998</v>
      </c>
      <c r="AQ1899" s="29">
        <v>0.66569</v>
      </c>
      <c r="AR1899" s="29">
        <v>0.35099999999999998</v>
      </c>
      <c r="AS1899" s="54">
        <v>21</v>
      </c>
      <c r="AT1899" s="29">
        <v>0.35483999999999999</v>
      </c>
      <c r="AU1899" s="29">
        <v>0.84204999999999997</v>
      </c>
      <c r="AV1899" s="54">
        <v>12</v>
      </c>
      <c r="AW1899" s="29">
        <v>0.64515999999999996</v>
      </c>
    </row>
    <row r="1900" spans="1:49" x14ac:dyDescent="0.2">
      <c r="A1900" s="17" t="str">
        <f t="shared" si="38"/>
        <v>ISU</v>
      </c>
      <c r="B1900" s="17" t="str">
        <f>IF(AND(OR(NOT(IsForecastDateRestricted),AND(D1900&gt;=StartDate,D1900&lt;=EndDate)),OR(NOT(IsTargetDateRestricted),AND(F1900&gt;=FirstTargetDate,F1900&lt;=EndTargetDate)),
OR(AND(Is1Week,E1900="1 wk ahead inc death"),AND(Is2Week,E1900="2 wk ahead inc death"),AND(Is3Week,E1900="3 wk ahead inc death"),AND(Is4Week,E1900="4 wk ahead inc death")),
OR(NOT(IsActiveModelsOnly),_xlfn.XLOOKUP(C1900,'Model Analyzer'!B$4:B$100,'Model Analyzer'!C$4:C$100))),EvalData!C1900,"NA")</f>
        <v>ISU</v>
      </c>
      <c r="C1900" s="17" t="s">
        <v>41</v>
      </c>
      <c r="D1900" s="36" t="d">
        <v>2020-10-12</v>
      </c>
      <c r="E1900" s="17" t="s">
        <v>11</v>
      </c>
      <c r="F1900" s="36" t="d">
        <v>2020-10-17</v>
      </c>
      <c r="G1900" s="30">
        <v>638</v>
      </c>
      <c r="H1900" s="32">
        <v>0.12</v>
      </c>
      <c r="I1900" s="28">
        <v>0.12703999999999999</v>
      </c>
      <c r="J1900" s="28">
        <v>0.12703999999999999</v>
      </c>
      <c r="K1900" s="29">
        <v>0.75</v>
      </c>
      <c r="L1900" s="30">
        <v>29</v>
      </c>
      <c r="M1900" s="29">
        <v>0.24324000000000001</v>
      </c>
      <c r="N1900" s="30">
        <v>49</v>
      </c>
      <c r="O1900" s="30">
        <v>7.22</v>
      </c>
      <c r="P1900" s="30">
        <v>406.02</v>
      </c>
      <c r="Q1900" s="30">
        <v>22.69</v>
      </c>
      <c r="R1900" s="38">
        <v>0.24018</v>
      </c>
      <c r="S1900" s="32">
        <v>-3.39E-2</v>
      </c>
      <c r="T1900" s="29">
        <v>0.38183</v>
      </c>
      <c r="U1900" s="29">
        <v>-0.11443</v>
      </c>
      <c r="V1900" s="29">
        <v>0.53061000000000003</v>
      </c>
      <c r="W1900" s="29">
        <v>6.1219999999999997E-2</v>
      </c>
      <c r="X1900" s="30">
        <v>35.21</v>
      </c>
      <c r="Y1900" s="29">
        <v>0.27306000000000002</v>
      </c>
      <c r="Z1900" s="29">
        <v>0.28111999999999998</v>
      </c>
      <c r="AA1900" s="29">
        <v>0.47499999999999998</v>
      </c>
      <c r="AB1900" s="30">
        <v>15</v>
      </c>
      <c r="AC1900" s="29">
        <v>0.6</v>
      </c>
      <c r="AD1900" s="30">
        <v>49</v>
      </c>
      <c r="AE1900" s="29">
        <v>0.65305999999999997</v>
      </c>
      <c r="AF1900" s="33">
        <v>1.4570000000000001</v>
      </c>
      <c r="AG1900" s="33">
        <v>1.66</v>
      </c>
      <c r="AH1900" s="33">
        <v>1.921</v>
      </c>
      <c r="AI1900" s="33">
        <v>3.0419999999999998</v>
      </c>
      <c r="AJ1900" s="33">
        <v>2.4380000000000002</v>
      </c>
      <c r="AK1900" s="34">
        <v>5.88</v>
      </c>
      <c r="AL1900" s="29">
        <v>4.0820000000000002E-2</v>
      </c>
      <c r="AM1900" s="29">
        <v>6.1219999999999997E-2</v>
      </c>
      <c r="AN1900" s="50">
        <v>13710</v>
      </c>
      <c r="AO1900" s="30">
        <v>142.5</v>
      </c>
      <c r="AP1900" s="29">
        <v>0.63061</v>
      </c>
      <c r="AQ1900" s="29">
        <v>1</v>
      </c>
      <c r="AR1900" s="29">
        <v>0.55700000000000005</v>
      </c>
      <c r="AS1900" s="54">
        <v>12</v>
      </c>
      <c r="AT1900" s="29">
        <v>0.64515999999999996</v>
      </c>
      <c r="AU1900" s="29">
        <v>0.66047</v>
      </c>
      <c r="AV1900" s="54">
        <v>21</v>
      </c>
      <c r="AW1900" s="29">
        <v>0.35483999999999999</v>
      </c>
    </row>
    <row r="1901" spans="1:49" x14ac:dyDescent="0.2">
      <c r="A1901" s="17" t="str">
        <f t="shared" si="38"/>
        <v>JCB</v>
      </c>
      <c r="B1901" s="17" t="str">
        <f>IF(AND(OR(NOT(IsForecastDateRestricted),AND(D1901&gt;=StartDate,D1901&lt;=EndDate)),OR(NOT(IsTargetDateRestricted),AND(F1901&gt;=FirstTargetDate,F1901&lt;=EndTargetDate)),
OR(AND(Is1Week,E1901="1 wk ahead inc death"),AND(Is2Week,E1901="2 wk ahead inc death"),AND(Is3Week,E1901="3 wk ahead inc death"),AND(Is4Week,E1901="4 wk ahead inc death")),
OR(NOT(IsActiveModelsOnly),_xlfn.XLOOKUP(C1901,'Model Analyzer'!B$4:B$100,'Model Analyzer'!C$4:C$100))),EvalData!C1901,"NA")</f>
        <v>JCB</v>
      </c>
      <c r="C1901" s="17" t="s">
        <v>45</v>
      </c>
      <c r="D1901" s="36" t="d">
        <v>2020-10-12</v>
      </c>
      <c r="E1901" s="17" t="s">
        <v>11</v>
      </c>
      <c r="F1901" s="36" t="d">
        <v>2020-10-17</v>
      </c>
      <c r="G1901" s="30">
        <v>91</v>
      </c>
      <c r="H1901" s="32">
        <v>1.7999999999999999E-2</v>
      </c>
      <c r="I1901" s="28">
        <v>1.8120000000000001E-2</v>
      </c>
      <c r="J1901" s="28">
        <v>1.8120000000000001E-2</v>
      </c>
      <c r="K1901" s="29">
        <v>1</v>
      </c>
      <c r="L1901" s="30">
        <v>10</v>
      </c>
      <c r="M1901" s="29">
        <v>0.75675999999999999</v>
      </c>
      <c r="N1901" s="30">
        <v>51</v>
      </c>
      <c r="O1901" s="30">
        <v>10.28</v>
      </c>
      <c r="P1901" s="30">
        <v>367.58</v>
      </c>
      <c r="Q1901" s="30">
        <v>21.24</v>
      </c>
      <c r="R1901" s="38">
        <v>0.24795</v>
      </c>
      <c r="S1901" s="32">
        <v>-9.8119999999999999E-2</v>
      </c>
      <c r="T1901" s="29">
        <v>0.48142000000000001</v>
      </c>
      <c r="U1901" s="29">
        <v>-0.19014</v>
      </c>
      <c r="V1901" s="29">
        <v>0.54901999999999995</v>
      </c>
      <c r="W1901" s="29">
        <v>5.8819999999999997E-2</v>
      </c>
      <c r="X1901" s="30">
        <v>30.78</v>
      </c>
      <c r="Y1901" s="29">
        <v>0.29392000000000001</v>
      </c>
      <c r="Z1901" s="29">
        <v>0.30763000000000001</v>
      </c>
      <c r="AA1901" s="29">
        <v>0.41</v>
      </c>
      <c r="AB1901" s="30">
        <v>19</v>
      </c>
      <c r="AC1901" s="29">
        <v>0.48570999999999998</v>
      </c>
    </row>
    <row r="1902" spans="1:49" x14ac:dyDescent="0.2">
      <c r="A1902" s="17" t="str">
        <f t="shared" si="38"/>
        <v>JHU-APL</v>
      </c>
      <c r="B1902" s="17" t="str">
        <f>IF(AND(OR(NOT(IsForecastDateRestricted),AND(D1902&gt;=StartDate,D1902&lt;=EndDate)),OR(NOT(IsTargetDateRestricted),AND(F1902&gt;=FirstTargetDate,F1902&lt;=EndTargetDate)),
OR(AND(Is1Week,E1902="1 wk ahead inc death"),AND(Is2Week,E1902="2 wk ahead inc death"),AND(Is3Week,E1902="3 wk ahead inc death"),AND(Is4Week,E1902="4 wk ahead inc death")),
OR(NOT(IsActiveModelsOnly),_xlfn.XLOOKUP(C1902,'Model Analyzer'!B$4:B$100,'Model Analyzer'!C$4:C$100))),EvalData!C1902,"NA")</f>
        <v>JHU-APL</v>
      </c>
      <c r="C1902" s="17" t="s">
        <v>52</v>
      </c>
      <c r="D1902" s="36" t="d">
        <v>2020-10-12</v>
      </c>
      <c r="E1902" s="17" t="s">
        <v>11</v>
      </c>
      <c r="F1902" s="36" t="d">
        <v>2020-10-17</v>
      </c>
      <c r="G1902" s="30">
        <v>492</v>
      </c>
      <c r="H1902" s="32">
        <v>9.2999999999999999E-2</v>
      </c>
      <c r="I1902" s="28">
        <v>9.7970000000000002E-2</v>
      </c>
      <c r="J1902" s="28">
        <v>9.7970000000000002E-2</v>
      </c>
      <c r="K1902" s="29">
        <v>0.9</v>
      </c>
      <c r="L1902" s="30">
        <v>24</v>
      </c>
      <c r="M1902" s="29">
        <v>0.37837999999999999</v>
      </c>
      <c r="N1902" s="30">
        <v>51</v>
      </c>
      <c r="O1902" s="30">
        <v>8.85</v>
      </c>
      <c r="P1902" s="30">
        <v>924.95</v>
      </c>
      <c r="Q1902" s="30">
        <v>28.76</v>
      </c>
      <c r="R1902" s="38">
        <v>0.24145</v>
      </c>
      <c r="S1902" s="32">
        <v>0.10970000000000001</v>
      </c>
      <c r="T1902" s="29">
        <v>0.43676999999999999</v>
      </c>
      <c r="U1902" s="29">
        <v>0.22897000000000001</v>
      </c>
      <c r="V1902" s="29">
        <v>0.43136999999999998</v>
      </c>
      <c r="W1902" s="29">
        <v>9.8040000000000002E-2</v>
      </c>
      <c r="X1902" s="30">
        <v>47.43</v>
      </c>
      <c r="Y1902" s="29">
        <v>0.40115000000000001</v>
      </c>
      <c r="Z1902" s="29">
        <v>0.31688</v>
      </c>
      <c r="AA1902" s="29">
        <v>0.27600000000000002</v>
      </c>
      <c r="AB1902" s="30">
        <v>22</v>
      </c>
      <c r="AC1902" s="29">
        <v>0.4</v>
      </c>
      <c r="AD1902" s="30">
        <v>51</v>
      </c>
      <c r="AE1902" s="29">
        <v>0.88234999999999997</v>
      </c>
      <c r="AF1902" s="33">
        <v>2.6669999999999998</v>
      </c>
      <c r="AG1902" s="33">
        <v>2.8439999999999999</v>
      </c>
      <c r="AH1902" s="33">
        <v>3.0870000000000002</v>
      </c>
      <c r="AI1902" s="33">
        <v>3.19</v>
      </c>
      <c r="AJ1902" s="33">
        <v>3.3279999999999998</v>
      </c>
      <c r="AK1902" s="34">
        <v>3.754</v>
      </c>
      <c r="AL1902" s="29">
        <v>3.9219999999999998E-2</v>
      </c>
      <c r="AM1902" s="29">
        <v>0</v>
      </c>
      <c r="AN1902" s="50">
        <v>10196</v>
      </c>
      <c r="AO1902" s="30">
        <v>148.5</v>
      </c>
      <c r="AP1902" s="29">
        <v>0.48513000000000001</v>
      </c>
      <c r="AQ1902" s="29">
        <v>1</v>
      </c>
      <c r="AR1902" s="29">
        <v>0.88800000000000001</v>
      </c>
      <c r="AS1902" s="54">
        <v>3</v>
      </c>
      <c r="AT1902" s="29">
        <v>0.93547999999999998</v>
      </c>
      <c r="AU1902" s="29">
        <v>0.92879</v>
      </c>
      <c r="AV1902" s="54">
        <v>8</v>
      </c>
      <c r="AW1902" s="29">
        <v>0.77419000000000004</v>
      </c>
    </row>
    <row r="1903" spans="1:49" x14ac:dyDescent="0.2">
      <c r="A1903" s="17" t="str">
        <f t="shared" si="38"/>
        <v>JHU-IDD</v>
      </c>
      <c r="B1903" s="17" t="str">
        <f>IF(AND(OR(NOT(IsForecastDateRestricted),AND(D1903&gt;=StartDate,D1903&lt;=EndDate)),OR(NOT(IsTargetDateRestricted),AND(F1903&gt;=FirstTargetDate,F1903&lt;=EndTargetDate)),
OR(AND(Is1Week,E1903="1 wk ahead inc death"),AND(Is2Week,E1903="2 wk ahead inc death"),AND(Is3Week,E1903="3 wk ahead inc death"),AND(Is4Week,E1903="4 wk ahead inc death")),
OR(NOT(IsActiveModelsOnly),_xlfn.XLOOKUP(C1903,'Model Analyzer'!B$4:B$100,'Model Analyzer'!C$4:C$100))),EvalData!C1903,"NA")</f>
        <v>JHU-IDD</v>
      </c>
      <c r="C1903" s="17" t="s">
        <v>53</v>
      </c>
      <c r="D1903" s="36" t="d">
        <v>2020-10-12</v>
      </c>
      <c r="E1903" s="17" t="s">
        <v>11</v>
      </c>
      <c r="F1903" s="36" t="d">
        <v>2020-10-17</v>
      </c>
      <c r="G1903" s="30">
        <v>-548</v>
      </c>
      <c r="H1903" s="32">
        <v>-0.11600000000000001</v>
      </c>
      <c r="I1903" s="28">
        <v>-0.10911999999999999</v>
      </c>
      <c r="J1903" s="28">
        <v>-0.12249</v>
      </c>
      <c r="K1903" s="29">
        <v>0.75</v>
      </c>
      <c r="L1903" s="30">
        <v>26</v>
      </c>
      <c r="M1903" s="29">
        <v>0.32432</v>
      </c>
      <c r="N1903" s="30">
        <v>51</v>
      </c>
      <c r="O1903" s="30">
        <v>11.3</v>
      </c>
      <c r="P1903" s="30">
        <v>639.24</v>
      </c>
      <c r="Q1903" s="30">
        <v>26.9</v>
      </c>
      <c r="R1903" s="38">
        <v>0.26296999999999998</v>
      </c>
      <c r="S1903" s="32">
        <v>-8.004E-2</v>
      </c>
      <c r="T1903" s="29">
        <v>0.51537999999999995</v>
      </c>
      <c r="U1903" s="29">
        <v>4.786E-2</v>
      </c>
      <c r="V1903" s="29">
        <v>0.39216000000000001</v>
      </c>
      <c r="W1903" s="29">
        <v>0.13725000000000001</v>
      </c>
      <c r="X1903" s="30">
        <v>46.23</v>
      </c>
      <c r="Y1903" s="29">
        <v>0.45008999999999999</v>
      </c>
      <c r="Z1903" s="29">
        <v>0.36889</v>
      </c>
      <c r="AA1903" s="29">
        <v>0.26800000000000002</v>
      </c>
      <c r="AB1903" s="30">
        <v>23</v>
      </c>
      <c r="AC1903" s="29">
        <v>0.37142999999999998</v>
      </c>
      <c r="AD1903" s="30">
        <v>51</v>
      </c>
      <c r="AE1903" s="29">
        <v>0.92157</v>
      </c>
      <c r="AF1903" s="33">
        <v>3.0339999999999998</v>
      </c>
      <c r="AG1903" s="33">
        <v>4.2960000000000003</v>
      </c>
      <c r="AH1903" s="33">
        <v>8.2379999999999995</v>
      </c>
      <c r="AI1903" s="33">
        <v>29.137</v>
      </c>
      <c r="AJ1903" s="33">
        <v>28.428999999999998</v>
      </c>
      <c r="AK1903" s="34">
        <v>60</v>
      </c>
      <c r="AL1903" s="29">
        <v>0.25490000000000002</v>
      </c>
      <c r="AM1903" s="29">
        <v>0.41176000000000001</v>
      </c>
      <c r="AN1903" s="50">
        <v>8802</v>
      </c>
      <c r="AO1903" s="30">
        <v>183</v>
      </c>
      <c r="AP1903" s="29">
        <v>0.25029000000000001</v>
      </c>
      <c r="AQ1903" s="29">
        <v>0.52253000000000005</v>
      </c>
      <c r="AR1903" s="29">
        <v>0.26800000000000002</v>
      </c>
      <c r="AS1903" s="54">
        <v>25</v>
      </c>
      <c r="AT1903" s="29">
        <v>0.22581000000000001</v>
      </c>
      <c r="AU1903" s="29">
        <v>0.74209000000000003</v>
      </c>
      <c r="AV1903" s="54">
        <v>18</v>
      </c>
      <c r="AW1903" s="29">
        <v>0.45161000000000001</v>
      </c>
    </row>
    <row r="1904" spans="1:49" x14ac:dyDescent="0.2">
      <c r="A1904" s="17" t="str">
        <f t="shared" si="38"/>
        <v>Karlen</v>
      </c>
      <c r="B1904" s="17" t="str">
        <f>IF(AND(OR(NOT(IsForecastDateRestricted),AND(D1904&gt;=StartDate,D1904&lt;=EndDate)),OR(NOT(IsTargetDateRestricted),AND(F1904&gt;=FirstTargetDate,F1904&lt;=EndTargetDate)),
OR(AND(Is1Week,E1904="1 wk ahead inc death"),AND(Is2Week,E1904="2 wk ahead inc death"),AND(Is3Week,E1904="3 wk ahead inc death"),AND(Is4Week,E1904="4 wk ahead inc death")),
OR(NOT(IsActiveModelsOnly),_xlfn.XLOOKUP(C1904,'Model Analyzer'!B$4:B$100,'Model Analyzer'!C$4:C$100))),EvalData!C1904,"NA")</f>
        <v>Karlen</v>
      </c>
      <c r="C1904" s="17" t="s">
        <v>46</v>
      </c>
      <c r="D1904" s="36" t="d">
        <v>2020-10-12</v>
      </c>
      <c r="E1904" s="17" t="s">
        <v>11</v>
      </c>
      <c r="F1904" s="36" t="d">
        <v>2020-10-17</v>
      </c>
      <c r="G1904" s="30">
        <v>287</v>
      </c>
      <c r="H1904" s="32">
        <v>5.6000000000000001E-2</v>
      </c>
      <c r="I1904" s="28">
        <v>5.7149999999999999E-2</v>
      </c>
      <c r="J1904" s="28">
        <v>5.7149999999999999E-2</v>
      </c>
      <c r="K1904" s="29">
        <v>0.9</v>
      </c>
      <c r="L1904" s="30">
        <v>18</v>
      </c>
      <c r="M1904" s="29">
        <v>0.54054000000000002</v>
      </c>
      <c r="N1904" s="30">
        <v>51</v>
      </c>
      <c r="O1904" s="30">
        <v>5.32</v>
      </c>
      <c r="P1904" s="30">
        <v>478.42</v>
      </c>
      <c r="Q1904" s="30">
        <v>24.94</v>
      </c>
      <c r="R1904" s="38">
        <v>0.23405999999999999</v>
      </c>
      <c r="S1904" s="32">
        <v>0.13353000000000001</v>
      </c>
      <c r="T1904" s="29">
        <v>0.33051999999999998</v>
      </c>
      <c r="U1904" s="29">
        <v>0.11463</v>
      </c>
      <c r="V1904" s="29">
        <v>0.49020000000000002</v>
      </c>
      <c r="W1904" s="29">
        <v>1.9609999999999999E-2</v>
      </c>
      <c r="X1904" s="30">
        <v>40.43</v>
      </c>
      <c r="Y1904" s="29">
        <v>0.29830000000000001</v>
      </c>
      <c r="Z1904" s="29">
        <v>0.26490000000000002</v>
      </c>
      <c r="AA1904" s="29">
        <v>0.46500000000000002</v>
      </c>
      <c r="AB1904" s="30">
        <v>17</v>
      </c>
      <c r="AC1904" s="29">
        <v>0.54286000000000001</v>
      </c>
      <c r="AD1904" s="30">
        <v>51</v>
      </c>
      <c r="AE1904" s="29">
        <v>0.94118000000000002</v>
      </c>
      <c r="AF1904" s="33">
        <v>1.764</v>
      </c>
      <c r="AG1904" s="33">
        <v>2.1070000000000002</v>
      </c>
      <c r="AH1904" s="33">
        <v>2.9119999999999999</v>
      </c>
      <c r="AI1904" s="33">
        <v>6.54</v>
      </c>
      <c r="AJ1904" s="33">
        <v>4.4850000000000003</v>
      </c>
      <c r="AK1904" s="34">
        <v>10</v>
      </c>
      <c r="AL1904" s="29">
        <v>0.15686</v>
      </c>
      <c r="AM1904" s="29">
        <v>9.8040000000000002E-2</v>
      </c>
      <c r="AN1904" s="50">
        <v>7757</v>
      </c>
      <c r="AO1904" s="30">
        <v>106.3</v>
      </c>
      <c r="AP1904" s="29">
        <v>0.48808000000000001</v>
      </c>
      <c r="AQ1904" s="29">
        <v>1</v>
      </c>
      <c r="AR1904" s="29">
        <v>0.72199999999999998</v>
      </c>
      <c r="AS1904" s="54">
        <v>6</v>
      </c>
      <c r="AT1904" s="29">
        <v>0.83870999999999996</v>
      </c>
      <c r="AU1904" s="29">
        <v>0.99070999999999998</v>
      </c>
      <c r="AV1904" s="54">
        <v>2</v>
      </c>
      <c r="AW1904" s="29">
        <v>0.96774000000000004</v>
      </c>
    </row>
    <row r="1905" spans="1:49" x14ac:dyDescent="0.2">
      <c r="A1905" s="17" t="str">
        <f t="shared" si="38"/>
        <v>LANL</v>
      </c>
      <c r="B1905" s="17" t="str">
        <f>IF(AND(OR(NOT(IsForecastDateRestricted),AND(D1905&gt;=StartDate,D1905&lt;=EndDate)),OR(NOT(IsTargetDateRestricted),AND(F1905&gt;=FirstTargetDate,F1905&lt;=EndTargetDate)),
OR(AND(Is1Week,E1905="1 wk ahead inc death"),AND(Is2Week,E1905="2 wk ahead inc death"),AND(Is3Week,E1905="3 wk ahead inc death"),AND(Is4Week,E1905="4 wk ahead inc death")),
OR(NOT(IsActiveModelsOnly),_xlfn.XLOOKUP(C1905,'Model Analyzer'!B$4:B$100,'Model Analyzer'!C$4:C$100))),EvalData!C1905,"NA")</f>
        <v>LANL</v>
      </c>
      <c r="C1905" s="17" t="s">
        <v>20</v>
      </c>
      <c r="D1905" s="36" t="d">
        <v>2020-10-12</v>
      </c>
      <c r="E1905" s="17" t="s">
        <v>11</v>
      </c>
      <c r="F1905" s="36" t="d">
        <v>2020-10-17</v>
      </c>
      <c r="G1905" s="30">
        <v>-928</v>
      </c>
      <c r="H1905" s="32">
        <v>-0.20399999999999999</v>
      </c>
      <c r="I1905" s="28">
        <v>-0.18479000000000001</v>
      </c>
      <c r="J1905" s="28">
        <v>-0.22667000000000001</v>
      </c>
      <c r="K1905" s="29">
        <v>0.75</v>
      </c>
      <c r="L1905" s="30">
        <v>32</v>
      </c>
      <c r="M1905" s="29">
        <v>0.16216</v>
      </c>
      <c r="N1905" s="30">
        <v>51</v>
      </c>
      <c r="O1905" s="30">
        <v>11.24</v>
      </c>
      <c r="P1905" s="30">
        <v>466.12</v>
      </c>
      <c r="Q1905" s="30">
        <v>24.88</v>
      </c>
      <c r="R1905" s="38">
        <v>0.28262999999999999</v>
      </c>
      <c r="S1905" s="32">
        <v>-0.15656999999999999</v>
      </c>
      <c r="T1905" s="29">
        <v>0.50827</v>
      </c>
      <c r="U1905" s="29">
        <v>-0.33755000000000002</v>
      </c>
      <c r="V1905" s="29">
        <v>0.47059000000000001</v>
      </c>
      <c r="W1905" s="29">
        <v>0.17646999999999999</v>
      </c>
      <c r="X1905" s="30">
        <v>42.76</v>
      </c>
      <c r="Y1905" s="29">
        <v>0.29933999999999999</v>
      </c>
      <c r="Z1905" s="29">
        <v>0.34936</v>
      </c>
      <c r="AA1905" s="29">
        <v>0.22700000000000001</v>
      </c>
      <c r="AB1905" s="30">
        <v>25</v>
      </c>
      <c r="AC1905" s="29">
        <v>0.31429000000000001</v>
      </c>
      <c r="AD1905" s="30">
        <v>51</v>
      </c>
      <c r="AE1905" s="29">
        <v>0.98038999999999998</v>
      </c>
      <c r="AF1905" s="33">
        <v>4.7370000000000001</v>
      </c>
      <c r="AG1905" s="33">
        <v>5.681</v>
      </c>
      <c r="AH1905" s="33">
        <v>9.5559999999999992</v>
      </c>
      <c r="AI1905" s="33">
        <v>13.712999999999999</v>
      </c>
      <c r="AJ1905" s="33">
        <v>16.417000000000002</v>
      </c>
      <c r="AK1905" s="34">
        <v>29</v>
      </c>
      <c r="AL1905" s="29">
        <v>0.47059000000000001</v>
      </c>
      <c r="AM1905" s="29">
        <v>0.47059000000000001</v>
      </c>
      <c r="AN1905" s="50">
        <v>9081</v>
      </c>
      <c r="AO1905" s="30">
        <v>133.9</v>
      </c>
      <c r="AP1905" s="29">
        <v>0.20352999999999999</v>
      </c>
      <c r="AQ1905" s="29">
        <v>0.4249</v>
      </c>
      <c r="AR1905" s="29">
        <v>4.1000000000000002E-2</v>
      </c>
      <c r="AS1905" s="54">
        <v>31</v>
      </c>
      <c r="AT1905" s="29">
        <v>3.2259999999999997E-2</v>
      </c>
      <c r="AU1905" s="29">
        <v>0.66925999999999997</v>
      </c>
      <c r="AV1905" s="54">
        <v>20</v>
      </c>
      <c r="AW1905" s="29">
        <v>0.3871</v>
      </c>
    </row>
    <row r="1906" spans="1:49" x14ac:dyDescent="0.2">
      <c r="A1906" s="17" t="str">
        <f t="shared" si="38"/>
        <v>LNQ</v>
      </c>
      <c r="B1906" s="17" t="str">
        <f>IF(AND(OR(NOT(IsForecastDateRestricted),AND(D1906&gt;=StartDate,D1906&lt;=EndDate)),OR(NOT(IsTargetDateRestricted),AND(F1906&gt;=FirstTargetDate,F1906&lt;=EndTargetDate)),
OR(AND(Is1Week,E1906="1 wk ahead inc death"),AND(Is2Week,E1906="2 wk ahead inc death"),AND(Is3Week,E1906="3 wk ahead inc death"),AND(Is4Week,E1906="4 wk ahead inc death")),
OR(NOT(IsActiveModelsOnly),_xlfn.XLOOKUP(C1906,'Model Analyzer'!B$4:B$100,'Model Analyzer'!C$4:C$100))),EvalData!C1906,"NA")</f>
        <v>LNQ</v>
      </c>
      <c r="C1906" s="17" t="s">
        <v>47</v>
      </c>
      <c r="D1906" s="36" t="d">
        <v>2020-10-12</v>
      </c>
      <c r="E1906" s="17" t="s">
        <v>11</v>
      </c>
      <c r="F1906" s="36" t="d">
        <v>2020-10-17</v>
      </c>
      <c r="G1906" s="30">
        <v>240</v>
      </c>
      <c r="H1906" s="32">
        <v>4.7E-2</v>
      </c>
      <c r="I1906" s="28">
        <v>4.7789999999999999E-2</v>
      </c>
      <c r="J1906" s="28">
        <v>4.7789999999999999E-2</v>
      </c>
      <c r="K1906" s="29">
        <v>1</v>
      </c>
      <c r="L1906" s="30">
        <v>14</v>
      </c>
      <c r="M1906" s="29">
        <v>0.64864999999999995</v>
      </c>
      <c r="N1906" s="30">
        <v>51</v>
      </c>
      <c r="O1906" s="30">
        <v>10.4</v>
      </c>
      <c r="P1906" s="30">
        <v>199.27</v>
      </c>
      <c r="Q1906" s="30">
        <v>14.51</v>
      </c>
      <c r="R1906" s="38">
        <v>0.16569</v>
      </c>
      <c r="S1906" s="32">
        <v>-0.10008</v>
      </c>
      <c r="T1906" s="29">
        <v>0.35259000000000001</v>
      </c>
      <c r="U1906" s="29">
        <v>-0.25569999999999998</v>
      </c>
      <c r="V1906" s="29">
        <v>0.50980000000000003</v>
      </c>
      <c r="W1906" s="29">
        <v>9.8040000000000002E-2</v>
      </c>
      <c r="X1906" s="30">
        <v>22.88</v>
      </c>
      <c r="Y1906" s="29">
        <v>0.23227</v>
      </c>
      <c r="Z1906" s="29">
        <v>0.28863</v>
      </c>
      <c r="AA1906" s="29">
        <v>0.54800000000000004</v>
      </c>
      <c r="AB1906" s="30">
        <v>11</v>
      </c>
      <c r="AC1906" s="29">
        <v>0.71428999999999998</v>
      </c>
      <c r="AD1906" s="30">
        <v>51</v>
      </c>
      <c r="AE1906" s="29">
        <v>1</v>
      </c>
      <c r="AF1906" s="33">
        <v>10.27</v>
      </c>
      <c r="AG1906" s="33">
        <v>13.429</v>
      </c>
      <c r="AH1906" s="33">
        <v>24.832999999999998</v>
      </c>
      <c r="AI1906" s="33">
        <v>40.404000000000003</v>
      </c>
      <c r="AJ1906" s="33">
        <v>44.75</v>
      </c>
      <c r="AK1906" s="34">
        <v>98</v>
      </c>
      <c r="AL1906" s="29">
        <v>0.13725000000000001</v>
      </c>
      <c r="AM1906" s="29">
        <v>0.86275000000000002</v>
      </c>
      <c r="AN1906" s="50">
        <v>10975</v>
      </c>
      <c r="AO1906" s="30">
        <v>161.19999999999999</v>
      </c>
      <c r="AP1906" s="29">
        <v>9.3710000000000002E-2</v>
      </c>
      <c r="AQ1906" s="29">
        <v>0.19564000000000001</v>
      </c>
      <c r="AR1906" s="29">
        <v>0</v>
      </c>
      <c r="AS1906" s="54">
        <v>32</v>
      </c>
      <c r="AT1906" s="29">
        <v>0</v>
      </c>
      <c r="AU1906" s="29">
        <v>0.35300999999999999</v>
      </c>
      <c r="AV1906" s="54">
        <v>29</v>
      </c>
      <c r="AW1906" s="29">
        <v>9.6769999999999995E-2</v>
      </c>
    </row>
    <row r="1907" spans="1:49" x14ac:dyDescent="0.2">
      <c r="A1907" s="17" t="str">
        <f t="shared" si="38"/>
        <v>LSHTM</v>
      </c>
      <c r="B1907" s="17" t="str">
        <f>IF(AND(OR(NOT(IsForecastDateRestricted),AND(D1907&gt;=StartDate,D1907&lt;=EndDate)),OR(NOT(IsTargetDateRestricted),AND(F1907&gt;=FirstTargetDate,F1907&lt;=EndTargetDate)),
OR(AND(Is1Week,E1907="1 wk ahead inc death"),AND(Is2Week,E1907="2 wk ahead inc death"),AND(Is3Week,E1907="3 wk ahead inc death"),AND(Is4Week,E1907="4 wk ahead inc death")),
OR(NOT(IsActiveModelsOnly),_xlfn.XLOOKUP(C1907,'Model Analyzer'!B$4:B$100,'Model Analyzer'!C$4:C$100))),EvalData!C1907,"NA")</f>
        <v>LSHTM</v>
      </c>
      <c r="C1907" s="17" t="s">
        <v>21</v>
      </c>
      <c r="D1907" s="36" t="d">
        <v>2020-10-12</v>
      </c>
      <c r="E1907" s="17" t="s">
        <v>11</v>
      </c>
      <c r="F1907" s="36" t="d">
        <v>2020-10-17</v>
      </c>
      <c r="G1907" s="30">
        <v>11</v>
      </c>
      <c r="H1907" s="32">
        <v>2E-3</v>
      </c>
      <c r="I1907" s="28">
        <v>2.1900000000000001E-3</v>
      </c>
      <c r="J1907" s="28">
        <v>2.1900000000000001E-3</v>
      </c>
      <c r="K1907" s="29">
        <v>1</v>
      </c>
      <c r="L1907" s="30">
        <v>1</v>
      </c>
      <c r="M1907" s="29">
        <v>1</v>
      </c>
      <c r="N1907" s="30">
        <v>47</v>
      </c>
      <c r="O1907" s="30">
        <v>4.55</v>
      </c>
      <c r="P1907" s="30">
        <v>276.24</v>
      </c>
      <c r="Q1907" s="30">
        <v>19.34</v>
      </c>
      <c r="R1907" s="38">
        <v>0.18128</v>
      </c>
      <c r="S1907" s="32">
        <v>-7.8780000000000003E-2</v>
      </c>
      <c r="T1907" s="29">
        <v>0.29277999999999998</v>
      </c>
      <c r="U1907" s="29">
        <v>-0.13078999999999999</v>
      </c>
      <c r="V1907" s="29">
        <v>0.61702000000000001</v>
      </c>
      <c r="W1907" s="29">
        <v>2.128E-2</v>
      </c>
      <c r="X1907" s="30">
        <v>30.21</v>
      </c>
      <c r="Y1907" s="29">
        <v>0.21573000000000001</v>
      </c>
      <c r="Z1907" s="29">
        <v>0.22933000000000001</v>
      </c>
      <c r="AA1907" s="29">
        <v>0.60899999999999999</v>
      </c>
      <c r="AB1907" s="30">
        <v>6</v>
      </c>
      <c r="AC1907" s="29">
        <v>0.85714000000000001</v>
      </c>
      <c r="AD1907" s="30">
        <v>47</v>
      </c>
      <c r="AE1907" s="29">
        <v>0.80850999999999995</v>
      </c>
      <c r="AF1907" s="33">
        <v>1.5649999999999999</v>
      </c>
      <c r="AG1907" s="33">
        <v>1.7969999999999999</v>
      </c>
      <c r="AH1907" s="33">
        <v>2.5</v>
      </c>
      <c r="AI1907" s="33">
        <v>18.53</v>
      </c>
      <c r="AJ1907" s="33">
        <v>4.5490000000000004</v>
      </c>
      <c r="AK1907" s="34">
        <v>12.18</v>
      </c>
      <c r="AL1907" s="29">
        <v>0.10638</v>
      </c>
      <c r="AM1907" s="29">
        <v>0.10638</v>
      </c>
      <c r="AN1907" s="50">
        <v>9105</v>
      </c>
      <c r="AO1907" s="30">
        <v>89.8</v>
      </c>
      <c r="AP1907" s="29">
        <v>0.52185999999999999</v>
      </c>
      <c r="AQ1907" s="29">
        <v>1</v>
      </c>
      <c r="AR1907" s="29">
        <v>0.57799999999999996</v>
      </c>
      <c r="AS1907" s="54">
        <v>11</v>
      </c>
      <c r="AT1907" s="29">
        <v>0.67742000000000002</v>
      </c>
      <c r="AU1907" s="29">
        <v>0.78430999999999995</v>
      </c>
      <c r="AV1907" s="54">
        <v>16</v>
      </c>
      <c r="AW1907" s="29">
        <v>0.51612999999999998</v>
      </c>
    </row>
    <row r="1908" spans="1:49" x14ac:dyDescent="0.2">
      <c r="A1908" s="17" t="str">
        <f t="shared" si="38"/>
        <v>MIT-LCP</v>
      </c>
      <c r="B1908" s="17" t="str">
        <f>IF(AND(OR(NOT(IsForecastDateRestricted),AND(D1908&gt;=StartDate,D1908&lt;=EndDate)),OR(NOT(IsTargetDateRestricted),AND(F1908&gt;=FirstTargetDate,F1908&lt;=EndTargetDate)),
OR(AND(Is1Week,E1908="1 wk ahead inc death"),AND(Is2Week,E1908="2 wk ahead inc death"),AND(Is3Week,E1908="3 wk ahead inc death"),AND(Is4Week,E1908="4 wk ahead inc death")),
OR(NOT(IsActiveModelsOnly),_xlfn.XLOOKUP(C1908,'Model Analyzer'!B$4:B$100,'Model Analyzer'!C$4:C$100))),EvalData!C1908,"NA")</f>
        <v>MIT-LCP</v>
      </c>
      <c r="C1908" s="17" t="s">
        <v>55</v>
      </c>
      <c r="D1908" s="36" t="d">
        <v>2020-10-12</v>
      </c>
      <c r="E1908" s="17" t="s">
        <v>11</v>
      </c>
      <c r="F1908" s="36" t="d">
        <v>2020-10-17</v>
      </c>
      <c r="G1908" s="30">
        <v>-557</v>
      </c>
      <c r="H1908" s="32">
        <v>-0.11799999999999999</v>
      </c>
      <c r="I1908" s="28">
        <v>-0.11090999999999999</v>
      </c>
      <c r="J1908" s="28">
        <v>-0.12475</v>
      </c>
      <c r="K1908" s="29">
        <v>0.75</v>
      </c>
      <c r="L1908" s="30">
        <v>28</v>
      </c>
      <c r="M1908" s="29">
        <v>0.27027000000000001</v>
      </c>
      <c r="N1908" s="30">
        <v>51</v>
      </c>
      <c r="O1908" s="30">
        <v>61.55</v>
      </c>
      <c r="P1908" s="30">
        <v>845.32</v>
      </c>
      <c r="Q1908" s="30">
        <v>27.98</v>
      </c>
      <c r="R1908" s="38">
        <v>0.29131000000000001</v>
      </c>
      <c r="S1908" s="32">
        <v>-1.1950000000000001E-2</v>
      </c>
      <c r="T1908" s="29">
        <v>0.56816</v>
      </c>
      <c r="U1908" s="29">
        <v>0.27334999999999998</v>
      </c>
      <c r="V1908" s="29">
        <v>0.41176000000000001</v>
      </c>
      <c r="W1908" s="29">
        <v>0.11765</v>
      </c>
      <c r="X1908" s="30">
        <v>55.14</v>
      </c>
      <c r="Y1908" s="29">
        <v>0.58042000000000005</v>
      </c>
      <c r="Z1908" s="29">
        <v>0.41814000000000001</v>
      </c>
      <c r="AA1908" s="29">
        <v>0.22500000000000001</v>
      </c>
      <c r="AB1908" s="30">
        <v>26</v>
      </c>
      <c r="AC1908" s="29">
        <v>0.28571000000000002</v>
      </c>
    </row>
    <row r="1909" spans="1:49" x14ac:dyDescent="0.2">
      <c r="A1909" s="17" t="str">
        <f t="shared" si="38"/>
        <v>MIT-ORC</v>
      </c>
      <c r="B1909" s="17" t="str">
        <f>IF(AND(OR(NOT(IsForecastDateRestricted),AND(D1909&gt;=StartDate,D1909&lt;=EndDate)),OR(NOT(IsTargetDateRestricted),AND(F1909&gt;=FirstTargetDate,F1909&lt;=EndTargetDate)),
OR(AND(Is1Week,E1909="1 wk ahead inc death"),AND(Is2Week,E1909="2 wk ahead inc death"),AND(Is3Week,E1909="3 wk ahead inc death"),AND(Is4Week,E1909="4 wk ahead inc death")),
OR(NOT(IsActiveModelsOnly),_xlfn.XLOOKUP(C1909,'Model Analyzer'!B$4:B$100,'Model Analyzer'!C$4:C$100))),EvalData!C1909,"NA")</f>
        <v>MIT-ORC</v>
      </c>
      <c r="C1909" s="17" t="s">
        <v>23</v>
      </c>
      <c r="D1909" s="36" t="d">
        <v>2020-10-12</v>
      </c>
      <c r="E1909" s="17" t="s">
        <v>11</v>
      </c>
      <c r="F1909" s="36" t="d">
        <v>2020-10-17</v>
      </c>
      <c r="G1909" s="30">
        <v>-769</v>
      </c>
      <c r="H1909" s="32">
        <v>-0.16600000000000001</v>
      </c>
      <c r="I1909" s="28">
        <v>-0.15312999999999999</v>
      </c>
      <c r="J1909" s="28">
        <v>-0.18081</v>
      </c>
      <c r="K1909" s="29">
        <v>0.75</v>
      </c>
      <c r="L1909" s="30">
        <v>31</v>
      </c>
      <c r="M1909" s="29">
        <v>0.18919</v>
      </c>
      <c r="N1909" s="30">
        <v>51</v>
      </c>
      <c r="O1909" s="30">
        <v>7.84</v>
      </c>
      <c r="P1909" s="30">
        <v>437.01</v>
      </c>
      <c r="Q1909" s="30">
        <v>22.47</v>
      </c>
      <c r="R1909" s="38">
        <v>0.20763999999999999</v>
      </c>
      <c r="S1909" s="32">
        <v>-0.1431</v>
      </c>
      <c r="T1909" s="29">
        <v>0.39949000000000001</v>
      </c>
      <c r="U1909" s="29">
        <v>-0.19819000000000001</v>
      </c>
      <c r="V1909" s="29">
        <v>0.47059000000000001</v>
      </c>
      <c r="W1909" s="29">
        <v>9.8040000000000002E-2</v>
      </c>
      <c r="X1909" s="30">
        <v>38.36</v>
      </c>
      <c r="Y1909" s="29">
        <v>0.27726000000000001</v>
      </c>
      <c r="Z1909" s="29">
        <v>0.29418</v>
      </c>
      <c r="AA1909" s="29">
        <v>0.437</v>
      </c>
      <c r="AB1909" s="30">
        <v>18</v>
      </c>
      <c r="AC1909" s="29">
        <v>0.51429000000000002</v>
      </c>
      <c r="AD1909" s="30">
        <v>51</v>
      </c>
      <c r="AE1909" s="29">
        <v>0.90195999999999998</v>
      </c>
      <c r="AF1909" s="33">
        <v>2.1779999999999999</v>
      </c>
      <c r="AG1909" s="33">
        <v>3.0960000000000001</v>
      </c>
      <c r="AH1909" s="33">
        <v>4.1109999999999998</v>
      </c>
      <c r="AI1909" s="33">
        <v>33.302</v>
      </c>
      <c r="AJ1909" s="33">
        <v>15.5</v>
      </c>
      <c r="AK1909" s="34">
        <v>81</v>
      </c>
      <c r="AL1909" s="29">
        <v>0.15686</v>
      </c>
      <c r="AM1909" s="29">
        <v>0.27450999999999998</v>
      </c>
      <c r="AN1909" s="50">
        <v>9692</v>
      </c>
      <c r="AO1909" s="30">
        <v>98.5</v>
      </c>
      <c r="AP1909" s="29">
        <v>0.34649999999999997</v>
      </c>
      <c r="AQ1909" s="29">
        <v>0.72338000000000002</v>
      </c>
      <c r="AR1909" s="29">
        <v>0.495</v>
      </c>
      <c r="AS1909" s="54">
        <v>16</v>
      </c>
      <c r="AT1909" s="29">
        <v>0.51612999999999998</v>
      </c>
      <c r="AU1909" s="29">
        <v>0.87290999999999996</v>
      </c>
      <c r="AV1909" s="54">
        <v>11</v>
      </c>
      <c r="AW1909" s="29">
        <v>0.67742000000000002</v>
      </c>
    </row>
    <row r="1910" spans="1:49" x14ac:dyDescent="0.2">
      <c r="A1910" s="17" t="str">
        <f t="shared" si="38"/>
        <v>MOBS</v>
      </c>
      <c r="B1910" s="17" t="str">
        <f>IF(AND(OR(NOT(IsForecastDateRestricted),AND(D1910&gt;=StartDate,D1910&lt;=EndDate)),OR(NOT(IsTargetDateRestricted),AND(F1910&gt;=FirstTargetDate,F1910&lt;=EndTargetDate)),
OR(AND(Is1Week,E1910="1 wk ahead inc death"),AND(Is2Week,E1910="2 wk ahead inc death"),AND(Is3Week,E1910="3 wk ahead inc death"),AND(Is4Week,E1910="4 wk ahead inc death")),
OR(NOT(IsActiveModelsOnly),_xlfn.XLOOKUP(C1910,'Model Analyzer'!B$4:B$100,'Model Analyzer'!C$4:C$100))),EvalData!C1910,"NA")</f>
        <v>MOBS</v>
      </c>
      <c r="C1910" s="17" t="s">
        <v>24</v>
      </c>
      <c r="D1910" s="36" t="d">
        <v>2020-10-12</v>
      </c>
      <c r="E1910" s="17" t="s">
        <v>11</v>
      </c>
      <c r="F1910" s="36" t="d">
        <v>2020-10-17</v>
      </c>
      <c r="G1910" s="30">
        <v>170</v>
      </c>
      <c r="H1910" s="32">
        <v>3.3000000000000002E-2</v>
      </c>
      <c r="I1910" s="28">
        <v>3.3849999999999998E-2</v>
      </c>
      <c r="J1910" s="28">
        <v>3.3849999999999998E-2</v>
      </c>
      <c r="K1910" s="29">
        <v>1</v>
      </c>
      <c r="L1910" s="30">
        <v>11</v>
      </c>
      <c r="M1910" s="29">
        <v>0.72972999999999999</v>
      </c>
      <c r="N1910" s="30">
        <v>50</v>
      </c>
      <c r="O1910" s="30">
        <v>12.91</v>
      </c>
      <c r="P1910" s="30">
        <v>723.37</v>
      </c>
      <c r="Q1910" s="30">
        <v>32.840000000000003</v>
      </c>
      <c r="R1910" s="38">
        <v>0.29056999999999999</v>
      </c>
      <c r="S1910" s="32">
        <v>-2.5430000000000001E-2</v>
      </c>
      <c r="T1910" s="29">
        <v>0.56994</v>
      </c>
      <c r="U1910" s="29">
        <v>-0.19411999999999999</v>
      </c>
      <c r="V1910" s="29">
        <v>0.32</v>
      </c>
      <c r="W1910" s="29">
        <v>0.18</v>
      </c>
      <c r="X1910" s="30">
        <v>54.69</v>
      </c>
      <c r="Y1910" s="29">
        <v>0.35404000000000002</v>
      </c>
      <c r="Z1910" s="29">
        <v>0.36947000000000002</v>
      </c>
      <c r="AA1910" s="29">
        <v>0.159</v>
      </c>
      <c r="AB1910" s="30">
        <v>29</v>
      </c>
      <c r="AC1910" s="29">
        <v>0.2</v>
      </c>
      <c r="AD1910" s="30">
        <v>50</v>
      </c>
      <c r="AE1910" s="29">
        <v>0.86</v>
      </c>
      <c r="AF1910" s="33">
        <v>1.843</v>
      </c>
      <c r="AG1910" s="33">
        <v>2.0659999999999998</v>
      </c>
      <c r="AH1910" s="33">
        <v>3.0979999999999999</v>
      </c>
      <c r="AI1910" s="33">
        <v>29.896000000000001</v>
      </c>
      <c r="AJ1910" s="33">
        <v>8.5510000000000002</v>
      </c>
      <c r="AK1910" s="34">
        <v>40.200000000000003</v>
      </c>
      <c r="AL1910" s="29">
        <v>0.16</v>
      </c>
      <c r="AM1910" s="29">
        <v>0.18</v>
      </c>
      <c r="AN1910" s="50">
        <v>10243</v>
      </c>
      <c r="AO1910" s="30">
        <v>115.4</v>
      </c>
      <c r="AP1910" s="29">
        <v>0.42296</v>
      </c>
      <c r="AQ1910" s="29">
        <v>0.88300999999999996</v>
      </c>
      <c r="AR1910" s="29">
        <v>0.53700000000000003</v>
      </c>
      <c r="AS1910" s="54">
        <v>14</v>
      </c>
      <c r="AT1910" s="29">
        <v>0.58065</v>
      </c>
      <c r="AU1910" s="29">
        <v>0.87409000000000003</v>
      </c>
      <c r="AV1910" s="54">
        <v>10</v>
      </c>
      <c r="AW1910" s="29">
        <v>0.70967999999999998</v>
      </c>
    </row>
    <row r="1911" spans="1:49" x14ac:dyDescent="0.2">
      <c r="A1911" s="17" t="str">
        <f t="shared" si="38"/>
        <v>NotreDame-Mobility</v>
      </c>
      <c r="B1911" s="17" t="str">
        <f>IF(AND(OR(NOT(IsForecastDateRestricted),AND(D1911&gt;=StartDate,D1911&lt;=EndDate)),OR(NOT(IsTargetDateRestricted),AND(F1911&gt;=FirstTargetDate,F1911&lt;=EndTargetDate)),
OR(AND(Is1Week,E1911="1 wk ahead inc death"),AND(Is2Week,E1911="2 wk ahead inc death"),AND(Is3Week,E1911="3 wk ahead inc death"),AND(Is4Week,E1911="4 wk ahead inc death")),
OR(NOT(IsActiveModelsOnly),_xlfn.XLOOKUP(C1911,'Model Analyzer'!B$4:B$100,'Model Analyzer'!C$4:C$100))),EvalData!C1911,"NA")</f>
        <v>NotreDame-Mobility</v>
      </c>
      <c r="C1911" s="17" t="s">
        <v>25</v>
      </c>
      <c r="D1911" s="36" t="d">
        <v>2020-10-12</v>
      </c>
      <c r="E1911" s="17" t="s">
        <v>11</v>
      </c>
      <c r="F1911" s="36" t="d">
        <v>2020-10-17</v>
      </c>
      <c r="G1911" s="30">
        <v>-556</v>
      </c>
      <c r="H1911" s="32">
        <v>-0.11700000000000001</v>
      </c>
      <c r="I1911" s="28">
        <v>-0.11071</v>
      </c>
      <c r="J1911" s="28">
        <v>-0.1245</v>
      </c>
      <c r="K1911" s="29">
        <v>0.75</v>
      </c>
      <c r="L1911" s="30">
        <v>27</v>
      </c>
      <c r="M1911" s="29">
        <v>0.29730000000000001</v>
      </c>
      <c r="N1911" s="30">
        <v>51</v>
      </c>
      <c r="O1911" s="30">
        <v>19.739999999999998</v>
      </c>
      <c r="P1911" s="30">
        <v>1875.67</v>
      </c>
      <c r="Q1911" s="30">
        <v>32.9</v>
      </c>
      <c r="R1911" s="38">
        <v>0.30109999999999998</v>
      </c>
      <c r="S1911" s="32">
        <v>-0.11333</v>
      </c>
      <c r="T1911" s="29">
        <v>0.77964999999999995</v>
      </c>
      <c r="U1911" s="29">
        <v>-0.38865</v>
      </c>
      <c r="V1911" s="29">
        <v>0.39216000000000001</v>
      </c>
      <c r="W1911" s="29">
        <v>0.11765</v>
      </c>
      <c r="X1911" s="30">
        <v>65.650000000000006</v>
      </c>
      <c r="Y1911" s="29">
        <v>0.41465999999999997</v>
      </c>
      <c r="Z1911" s="29">
        <v>0.41408</v>
      </c>
      <c r="AA1911" s="29">
        <v>8.8999999999999996E-2</v>
      </c>
      <c r="AB1911" s="30">
        <v>32</v>
      </c>
      <c r="AC1911" s="29">
        <v>0.11429</v>
      </c>
      <c r="AD1911" s="30">
        <v>51</v>
      </c>
      <c r="AE1911" s="29">
        <v>0.54901999999999995</v>
      </c>
      <c r="AF1911" s="33">
        <v>1.2729999999999999</v>
      </c>
      <c r="AG1911" s="33">
        <v>1.456</v>
      </c>
      <c r="AH1911" s="33">
        <v>1.593</v>
      </c>
      <c r="AI1911" s="33">
        <v>2.7269999999999999</v>
      </c>
      <c r="AJ1911" s="33">
        <v>2.3570000000000002</v>
      </c>
      <c r="AK1911" s="34">
        <v>6</v>
      </c>
      <c r="AL1911" s="29">
        <v>5.8819999999999997E-2</v>
      </c>
      <c r="AM1911" s="29">
        <v>3.9219999999999998E-2</v>
      </c>
      <c r="AN1911" s="50">
        <v>32417</v>
      </c>
      <c r="AO1911" s="30">
        <v>286.3</v>
      </c>
      <c r="AP1911" s="29">
        <v>0.67335</v>
      </c>
      <c r="AQ1911" s="29">
        <v>1</v>
      </c>
      <c r="AR1911" s="29">
        <v>0.47499999999999998</v>
      </c>
      <c r="AS1911" s="54">
        <v>17</v>
      </c>
      <c r="AT1911" s="29">
        <v>0.48387000000000002</v>
      </c>
      <c r="AU1911" s="29">
        <v>0.57791999999999999</v>
      </c>
      <c r="AV1911" s="54">
        <v>23</v>
      </c>
      <c r="AW1911" s="29">
        <v>0.29032000000000002</v>
      </c>
    </row>
    <row r="1912" spans="1:49" x14ac:dyDescent="0.2">
      <c r="A1912" s="17" t="str">
        <f t="shared" si="38"/>
        <v>Oliver Wyman</v>
      </c>
      <c r="B1912" s="17" t="str">
        <f>IF(AND(OR(NOT(IsForecastDateRestricted),AND(D1912&gt;=StartDate,D1912&lt;=EndDate)),OR(NOT(IsTargetDateRestricted),AND(F1912&gt;=FirstTargetDate,F1912&lt;=EndTargetDate)),
OR(AND(Is1Week,E1912="1 wk ahead inc death"),AND(Is2Week,E1912="2 wk ahead inc death"),AND(Is3Week,E1912="3 wk ahead inc death"),AND(Is4Week,E1912="4 wk ahead inc death")),
OR(NOT(IsActiveModelsOnly),_xlfn.XLOOKUP(C1912,'Model Analyzer'!B$4:B$100,'Model Analyzer'!C$4:C$100))),EvalData!C1912,"NA")</f>
        <v>Oliver Wyman</v>
      </c>
      <c r="C1912" s="17" t="s">
        <v>26</v>
      </c>
      <c r="D1912" s="36" t="d">
        <v>2020-10-12</v>
      </c>
      <c r="E1912" s="17" t="s">
        <v>11</v>
      </c>
      <c r="F1912" s="36" t="d">
        <v>2020-10-17</v>
      </c>
      <c r="G1912" s="30">
        <v>311</v>
      </c>
      <c r="H1912" s="32">
        <v>0.06</v>
      </c>
      <c r="I1912" s="28">
        <v>6.1929999999999999E-2</v>
      </c>
      <c r="J1912" s="28">
        <v>6.1929999999999999E-2</v>
      </c>
      <c r="K1912" s="29">
        <v>0.9</v>
      </c>
      <c r="L1912" s="30">
        <v>20</v>
      </c>
      <c r="M1912" s="29">
        <v>0.48648999999999998</v>
      </c>
      <c r="N1912" s="30">
        <v>51</v>
      </c>
      <c r="O1912" s="30">
        <v>7.83</v>
      </c>
      <c r="P1912" s="30">
        <v>425.77</v>
      </c>
      <c r="Q1912" s="30">
        <v>21.86</v>
      </c>
      <c r="R1912" s="38">
        <v>0.21657999999999999</v>
      </c>
      <c r="S1912" s="32">
        <v>4.4450000000000003E-2</v>
      </c>
      <c r="T1912" s="29">
        <v>0.39017000000000002</v>
      </c>
      <c r="U1912" s="29">
        <v>-5.4039999999999998E-2</v>
      </c>
      <c r="V1912" s="29">
        <v>0.43136999999999998</v>
      </c>
      <c r="W1912" s="29">
        <v>7.843E-2</v>
      </c>
      <c r="X1912" s="30">
        <v>39.64</v>
      </c>
      <c r="Y1912" s="29">
        <v>0.27611000000000002</v>
      </c>
      <c r="Z1912" s="29">
        <v>0.27737000000000001</v>
      </c>
      <c r="AA1912" s="29">
        <v>0.51300000000000001</v>
      </c>
      <c r="AB1912" s="30">
        <v>13</v>
      </c>
      <c r="AC1912" s="29">
        <v>0.65713999999999995</v>
      </c>
      <c r="AD1912" s="30">
        <v>51</v>
      </c>
      <c r="AE1912" s="29">
        <v>0.92157</v>
      </c>
      <c r="AF1912" s="33">
        <v>1.6859999999999999</v>
      </c>
      <c r="AG1912" s="33">
        <v>2.0329999999999999</v>
      </c>
      <c r="AH1912" s="33">
        <v>3.1819999999999999</v>
      </c>
      <c r="AI1912" s="33">
        <v>24.97</v>
      </c>
      <c r="AJ1912" s="33">
        <v>7.4509999999999996</v>
      </c>
      <c r="AK1912" s="34">
        <v>15.5</v>
      </c>
      <c r="AL1912" s="29">
        <v>0.17646999999999999</v>
      </c>
      <c r="AM1912" s="29">
        <v>0.15686</v>
      </c>
      <c r="AN1912" s="50">
        <v>11228</v>
      </c>
      <c r="AO1912" s="30">
        <v>128.69999999999999</v>
      </c>
      <c r="AP1912" s="29">
        <v>0.45282</v>
      </c>
      <c r="AQ1912" s="29">
        <v>0.94535000000000002</v>
      </c>
      <c r="AR1912" s="29">
        <v>0.61899999999999999</v>
      </c>
      <c r="AS1912" s="54">
        <v>10</v>
      </c>
      <c r="AT1912" s="29">
        <v>0.70967999999999998</v>
      </c>
      <c r="AU1912" s="29">
        <v>0.96709000000000001</v>
      </c>
      <c r="AV1912" s="54">
        <v>6</v>
      </c>
      <c r="AW1912" s="29">
        <v>0.83870999999999996</v>
      </c>
    </row>
    <row r="1913" spans="1:49" x14ac:dyDescent="0.2">
      <c r="A1913" s="17" t="str">
        <f t="shared" si="38"/>
        <v>PSI</v>
      </c>
      <c r="B1913" s="17" t="str">
        <f>IF(AND(OR(NOT(IsForecastDateRestricted),AND(D1913&gt;=StartDate,D1913&lt;=EndDate)),OR(NOT(IsTargetDateRestricted),AND(F1913&gt;=FirstTargetDate,F1913&lt;=EndTargetDate)),
OR(AND(Is1Week,E1913="1 wk ahead inc death"),AND(Is2Week,E1913="2 wk ahead inc death"),AND(Is3Week,E1913="3 wk ahead inc death"),AND(Is4Week,E1913="4 wk ahead inc death")),
OR(NOT(IsActiveModelsOnly),_xlfn.XLOOKUP(C1913,'Model Analyzer'!B$4:B$100,'Model Analyzer'!C$4:C$100))),EvalData!C1913,"NA")</f>
        <v>PSI</v>
      </c>
      <c r="C1913" s="17" t="s">
        <v>27</v>
      </c>
      <c r="D1913" s="36" t="d">
        <v>2020-10-12</v>
      </c>
      <c r="E1913" s="17" t="s">
        <v>11</v>
      </c>
      <c r="F1913" s="36" t="d">
        <v>2020-10-17</v>
      </c>
      <c r="G1913" s="30">
        <v>-1204</v>
      </c>
      <c r="H1913" s="32">
        <v>-0.27400000000000002</v>
      </c>
      <c r="I1913" s="28">
        <v>-0.23974999999999999</v>
      </c>
      <c r="J1913" s="28">
        <v>-0.31535000000000002</v>
      </c>
      <c r="K1913" s="29">
        <v>0</v>
      </c>
      <c r="L1913" s="30">
        <v>34</v>
      </c>
      <c r="M1913" s="29">
        <v>0.10811</v>
      </c>
      <c r="N1913" s="30">
        <v>51</v>
      </c>
      <c r="O1913" s="30">
        <v>28.41</v>
      </c>
      <c r="P1913" s="30">
        <v>896.44</v>
      </c>
      <c r="Q1913" s="30">
        <v>33.200000000000003</v>
      </c>
      <c r="R1913" s="38">
        <v>0.34447</v>
      </c>
      <c r="S1913" s="32">
        <v>-0.31845000000000001</v>
      </c>
      <c r="T1913" s="29">
        <v>1.1371</v>
      </c>
      <c r="U1913" s="29">
        <v>-0.99319000000000002</v>
      </c>
      <c r="V1913" s="29">
        <v>0.37254999999999999</v>
      </c>
      <c r="W1913" s="29">
        <v>0.27450999999999998</v>
      </c>
      <c r="X1913" s="30">
        <v>61.12</v>
      </c>
      <c r="Y1913" s="29">
        <v>0.37131999999999998</v>
      </c>
      <c r="Z1913" s="29">
        <v>0.46654000000000001</v>
      </c>
      <c r="AA1913" s="29">
        <v>5.2999999999999999E-2</v>
      </c>
      <c r="AB1913" s="30">
        <v>33</v>
      </c>
      <c r="AC1913" s="29">
        <v>8.5709999999999995E-2</v>
      </c>
      <c r="AD1913" s="30">
        <v>51</v>
      </c>
      <c r="AE1913" s="29">
        <v>0.50980000000000003</v>
      </c>
      <c r="AF1913" s="33">
        <v>1.355</v>
      </c>
      <c r="AG1913" s="33">
        <v>1.5109999999999999</v>
      </c>
      <c r="AH1913" s="33">
        <v>1.8180000000000001</v>
      </c>
      <c r="AI1913" s="33">
        <v>3.327</v>
      </c>
      <c r="AJ1913" s="33">
        <v>3.4249999999999998</v>
      </c>
      <c r="AK1913" s="34">
        <v>7</v>
      </c>
      <c r="AL1913" s="29">
        <v>5.8819999999999997E-2</v>
      </c>
      <c r="AM1913" s="29">
        <v>3.9219999999999998E-2</v>
      </c>
      <c r="AN1913" s="50">
        <v>45794</v>
      </c>
      <c r="AO1913" s="30">
        <v>419.5</v>
      </c>
      <c r="AP1913" s="29">
        <v>0.61814000000000002</v>
      </c>
      <c r="AQ1913" s="29">
        <v>1</v>
      </c>
      <c r="AR1913" s="29">
        <v>0.433</v>
      </c>
      <c r="AS1913" s="54">
        <v>19</v>
      </c>
      <c r="AT1913" s="29">
        <v>0.41935</v>
      </c>
      <c r="AU1913" s="29">
        <v>0.53664000000000001</v>
      </c>
      <c r="AV1913" s="54">
        <v>24</v>
      </c>
      <c r="AW1913" s="29">
        <v>0.25806000000000001</v>
      </c>
    </row>
    <row r="1914" spans="1:49" x14ac:dyDescent="0.2">
      <c r="A1914" s="17" t="str">
        <f t="shared" si="38"/>
        <v>QJHong</v>
      </c>
      <c r="B1914" s="17" t="str">
        <f>IF(AND(OR(NOT(IsForecastDateRestricted),AND(D1914&gt;=StartDate,D1914&lt;=EndDate)),OR(NOT(IsTargetDateRestricted),AND(F1914&gt;=FirstTargetDate,F1914&lt;=EndTargetDate)),
OR(AND(Is1Week,E1914="1 wk ahead inc death"),AND(Is2Week,E1914="2 wk ahead inc death"),AND(Is3Week,E1914="3 wk ahead inc death"),AND(Is4Week,E1914="4 wk ahead inc death")),
OR(NOT(IsActiveModelsOnly),_xlfn.XLOOKUP(C1914,'Model Analyzer'!B$4:B$100,'Model Analyzer'!C$4:C$100))),EvalData!C1914,"NA")</f>
        <v>QJHong</v>
      </c>
      <c r="C1914" s="17" t="s">
        <v>28</v>
      </c>
      <c r="D1914" s="36" t="d">
        <v>2020-10-12</v>
      </c>
      <c r="E1914" s="17" t="s">
        <v>11</v>
      </c>
      <c r="F1914" s="36" t="d">
        <v>2020-10-17</v>
      </c>
      <c r="G1914" s="30">
        <v>-43</v>
      </c>
      <c r="H1914" s="32">
        <v>-8.9999999999999993E-3</v>
      </c>
      <c r="I1914" s="28">
        <v>-8.5599999999999999E-3</v>
      </c>
      <c r="J1914" s="28">
        <v>-8.6400000000000001E-3</v>
      </c>
      <c r="K1914" s="29">
        <v>1</v>
      </c>
      <c r="L1914" s="30">
        <v>4</v>
      </c>
      <c r="M1914" s="29">
        <v>0.91891999999999996</v>
      </c>
      <c r="O1914" s="30"/>
      <c r="P1914" s="30"/>
      <c r="Q1914" s="30"/>
      <c r="R1914" s="38"/>
    </row>
    <row r="1915" spans="1:49" x14ac:dyDescent="0.2">
      <c r="A1915" s="17" t="str">
        <f t="shared" si="38"/>
        <v>RPI-UW</v>
      </c>
      <c r="B1915" s="17" t="str">
        <f>IF(AND(OR(NOT(IsForecastDateRestricted),AND(D1915&gt;=StartDate,D1915&lt;=EndDate)),OR(NOT(IsTargetDateRestricted),AND(F1915&gt;=FirstTargetDate,F1915&lt;=EndTargetDate)),
OR(AND(Is1Week,E1915="1 wk ahead inc death"),AND(Is2Week,E1915="2 wk ahead inc death"),AND(Is3Week,E1915="3 wk ahead inc death"),AND(Is4Week,E1915="4 wk ahead inc death")),
OR(NOT(IsActiveModelsOnly),_xlfn.XLOOKUP(C1915,'Model Analyzer'!B$4:B$100,'Model Analyzer'!C$4:C$100))),EvalData!C1915,"NA")</f>
        <v>RPI-UW</v>
      </c>
      <c r="C1915" s="17" t="s">
        <v>49</v>
      </c>
      <c r="D1915" s="36" t="d">
        <v>2020-10-12</v>
      </c>
      <c r="E1915" s="17" t="s">
        <v>11</v>
      </c>
      <c r="F1915" s="36" t="d">
        <v>2020-10-17</v>
      </c>
      <c r="G1915" s="30">
        <v>-753</v>
      </c>
      <c r="H1915" s="32">
        <v>-0.16200000000000001</v>
      </c>
      <c r="I1915" s="28">
        <v>-0.14993999999999999</v>
      </c>
      <c r="J1915" s="28">
        <v>-0.17638999999999999</v>
      </c>
      <c r="K1915" s="29">
        <v>0.75</v>
      </c>
      <c r="L1915" s="30">
        <v>30</v>
      </c>
      <c r="M1915" s="29">
        <v>0.21622</v>
      </c>
      <c r="N1915" s="30">
        <v>31</v>
      </c>
      <c r="O1915" s="30">
        <v>6.46</v>
      </c>
      <c r="P1915" s="30">
        <v>506.07</v>
      </c>
      <c r="Q1915" s="30">
        <v>40.35</v>
      </c>
      <c r="R1915" s="38">
        <v>0.22356000000000001</v>
      </c>
      <c r="S1915" s="32">
        <v>-0.15762999999999999</v>
      </c>
      <c r="T1915" s="29">
        <v>0.48581999999999997</v>
      </c>
      <c r="U1915" s="29">
        <v>-0.25139</v>
      </c>
      <c r="V1915" s="29">
        <v>0.3871</v>
      </c>
      <c r="W1915" s="29">
        <v>9.6769999999999995E-2</v>
      </c>
      <c r="X1915" s="30">
        <v>56.37</v>
      </c>
      <c r="Y1915" s="29">
        <v>0.29926999999999998</v>
      </c>
      <c r="Z1915" s="29">
        <v>0.32922000000000001</v>
      </c>
      <c r="AA1915" s="29">
        <v>0.182</v>
      </c>
      <c r="AB1915" s="30">
        <v>27</v>
      </c>
      <c r="AC1915" s="29">
        <v>0.25713999999999998</v>
      </c>
      <c r="AD1915" s="30">
        <v>31</v>
      </c>
      <c r="AE1915" s="29">
        <v>0.77419000000000004</v>
      </c>
      <c r="AF1915" s="33">
        <v>1.9370000000000001</v>
      </c>
      <c r="AG1915" s="33">
        <v>2.4550000000000001</v>
      </c>
      <c r="AH1915" s="33">
        <v>3.0110000000000001</v>
      </c>
      <c r="AI1915" s="33">
        <v>16.814</v>
      </c>
      <c r="AJ1915" s="33">
        <v>5.1040000000000001</v>
      </c>
      <c r="AK1915" s="34">
        <v>21</v>
      </c>
      <c r="AL1915" s="29">
        <v>9.6769999999999995E-2</v>
      </c>
      <c r="AM1915" s="29">
        <v>0.12903000000000001</v>
      </c>
      <c r="AN1915" s="50">
        <v>13093</v>
      </c>
      <c r="AO1915" s="30">
        <v>103.1</v>
      </c>
      <c r="AP1915" s="29">
        <v>0.43282999999999999</v>
      </c>
      <c r="AQ1915" s="29">
        <v>0.90361000000000002</v>
      </c>
      <c r="AR1915" s="29">
        <v>0.35099999999999998</v>
      </c>
      <c r="AS1915" s="54">
        <v>21</v>
      </c>
      <c r="AT1915" s="29">
        <v>0.35483999999999999</v>
      </c>
      <c r="AU1915" s="29">
        <v>0.48970999999999998</v>
      </c>
      <c r="AV1915" s="54">
        <v>27</v>
      </c>
      <c r="AW1915" s="29">
        <v>0.16128999999999999</v>
      </c>
    </row>
    <row r="1916" spans="1:49" x14ac:dyDescent="0.2">
      <c r="A1916" s="17" t="str">
        <f t="shared" si="38"/>
        <v>STH</v>
      </c>
      <c r="B1916" s="17" t="str">
        <f>IF(AND(OR(NOT(IsForecastDateRestricted),AND(D1916&gt;=StartDate,D1916&lt;=EndDate)),OR(NOT(IsTargetDateRestricted),AND(F1916&gt;=FirstTargetDate,F1916&lt;=EndTargetDate)),
OR(AND(Is1Week,E1916="1 wk ahead inc death"),AND(Is2Week,E1916="2 wk ahead inc death"),AND(Is3Week,E1916="3 wk ahead inc death"),AND(Is4Week,E1916="4 wk ahead inc death")),
OR(NOT(IsActiveModelsOnly),_xlfn.XLOOKUP(C1916,'Model Analyzer'!B$4:B$100,'Model Analyzer'!C$4:C$100))),EvalData!C1916,"NA")</f>
        <v>STH</v>
      </c>
      <c r="C1916" s="17" t="s">
        <v>42</v>
      </c>
      <c r="D1916" s="36" t="d">
        <v>2020-10-12</v>
      </c>
      <c r="E1916" s="17" t="s">
        <v>11</v>
      </c>
      <c r="F1916" s="36" t="d">
        <v>2020-10-17</v>
      </c>
      <c r="G1916" s="30">
        <v>-264</v>
      </c>
      <c r="H1916" s="32">
        <v>-5.3999999999999999E-2</v>
      </c>
      <c r="I1916" s="28">
        <v>-5.2569999999999999E-2</v>
      </c>
      <c r="J1916" s="28">
        <v>-5.5489999999999998E-2</v>
      </c>
      <c r="K1916" s="29">
        <v>0.9</v>
      </c>
      <c r="L1916" s="30">
        <v>17</v>
      </c>
      <c r="M1916" s="29">
        <v>0.56757000000000002</v>
      </c>
      <c r="O1916" s="30"/>
      <c r="P1916" s="30"/>
      <c r="Q1916" s="30"/>
      <c r="R1916" s="38"/>
    </row>
    <row r="1917" spans="1:49" x14ac:dyDescent="0.2">
      <c r="A1917" s="17" t="str">
        <f t="shared" si="38"/>
        <v>TTU</v>
      </c>
      <c r="B1917" s="17" t="str">
        <f>IF(AND(OR(NOT(IsForecastDateRestricted),AND(D1917&gt;=StartDate,D1917&lt;=EndDate)),OR(NOT(IsTargetDateRestricted),AND(F1917&gt;=FirstTargetDate,F1917&lt;=EndTargetDate)),
OR(AND(Is1Week,E1917="1 wk ahead inc death"),AND(Is2Week,E1917="2 wk ahead inc death"),AND(Is3Week,E1917="3 wk ahead inc death"),AND(Is4Week,E1917="4 wk ahead inc death")),
OR(NOT(IsActiveModelsOnly),_xlfn.XLOOKUP(C1917,'Model Analyzer'!B$4:B$100,'Model Analyzer'!C$4:C$100))),EvalData!C1917,"NA")</f>
        <v>TTU</v>
      </c>
      <c r="C1917" s="17" t="s">
        <v>56</v>
      </c>
      <c r="D1917" s="36" t="d">
        <v>2020-10-12</v>
      </c>
      <c r="E1917" s="17" t="s">
        <v>11</v>
      </c>
      <c r="F1917" s="36" t="d">
        <v>2020-10-17</v>
      </c>
      <c r="G1917" s="30">
        <v>1843</v>
      </c>
      <c r="H1917" s="32">
        <v>0.313</v>
      </c>
      <c r="I1917" s="28">
        <v>0.36698999999999998</v>
      </c>
      <c r="J1917" s="28">
        <v>0.36698999999999998</v>
      </c>
      <c r="K1917" s="29">
        <v>0</v>
      </c>
      <c r="L1917" s="30">
        <v>35</v>
      </c>
      <c r="M1917" s="29">
        <v>8.1079999999999999E-2</v>
      </c>
      <c r="N1917" s="30">
        <v>51</v>
      </c>
      <c r="O1917" s="30">
        <v>27.82</v>
      </c>
      <c r="P1917" s="30">
        <v>5478.89</v>
      </c>
      <c r="Q1917" s="30">
        <v>57.84</v>
      </c>
      <c r="R1917" s="38">
        <v>0.45804</v>
      </c>
      <c r="S1917" s="32">
        <v>0.21065</v>
      </c>
      <c r="T1917" s="29">
        <v>1.06148</v>
      </c>
      <c r="U1917" s="29">
        <v>0.48431000000000002</v>
      </c>
      <c r="V1917" s="29">
        <v>0.23529</v>
      </c>
      <c r="W1917" s="29">
        <v>0.25490000000000002</v>
      </c>
      <c r="X1917" s="30">
        <v>123.53</v>
      </c>
      <c r="Y1917" s="29">
        <v>0.90376000000000001</v>
      </c>
      <c r="Z1917" s="29">
        <v>0.52805000000000002</v>
      </c>
      <c r="AA1917" s="29">
        <v>3.3000000000000002E-2</v>
      </c>
      <c r="AB1917" s="30">
        <v>35</v>
      </c>
      <c r="AC1917" s="29">
        <v>2.8570000000000002E-2</v>
      </c>
    </row>
    <row r="1918" spans="1:49" x14ac:dyDescent="0.2">
      <c r="A1918" s="17" t="str">
        <f t="shared" si="38"/>
        <v>UA</v>
      </c>
      <c r="B1918" s="17" t="str">
        <f>IF(AND(OR(NOT(IsForecastDateRestricted),AND(D1918&gt;=StartDate,D1918&lt;=EndDate)),OR(NOT(IsTargetDateRestricted),AND(F1918&gt;=FirstTargetDate,F1918&lt;=EndTargetDate)),
OR(AND(Is1Week,E1918="1 wk ahead inc death"),AND(Is2Week,E1918="2 wk ahead inc death"),AND(Is3Week,E1918="3 wk ahead inc death"),AND(Is4Week,E1918="4 wk ahead inc death")),
OR(NOT(IsActiveModelsOnly),_xlfn.XLOOKUP(C1918,'Model Analyzer'!B$4:B$100,'Model Analyzer'!C$4:C$100))),EvalData!C1918,"NA")</f>
        <v>UA</v>
      </c>
      <c r="C1918" s="17" t="s">
        <v>29</v>
      </c>
      <c r="D1918" s="36" t="d">
        <v>2020-10-12</v>
      </c>
      <c r="E1918" s="17" t="s">
        <v>11</v>
      </c>
      <c r="F1918" s="36" t="d">
        <v>2020-10-17</v>
      </c>
      <c r="G1918" s="30">
        <v>46</v>
      </c>
      <c r="H1918" s="32">
        <v>8.9999999999999993E-3</v>
      </c>
      <c r="I1918" s="28">
        <v>9.1599999999999997E-3</v>
      </c>
      <c r="J1918" s="28">
        <v>9.1599999999999997E-3</v>
      </c>
      <c r="K1918" s="29">
        <v>1</v>
      </c>
      <c r="L1918" s="30">
        <v>5</v>
      </c>
      <c r="M1918" s="29">
        <v>0.89188999999999996</v>
      </c>
      <c r="N1918" s="30">
        <v>51</v>
      </c>
      <c r="O1918" s="30">
        <v>10.41</v>
      </c>
      <c r="P1918" s="30">
        <v>390.68</v>
      </c>
      <c r="Q1918" s="30">
        <v>22.75</v>
      </c>
      <c r="R1918" s="38">
        <v>0.24784</v>
      </c>
      <c r="S1918" s="32">
        <v>0</v>
      </c>
      <c r="T1918" s="29">
        <v>0.47288999999999998</v>
      </c>
      <c r="U1918" s="29">
        <v>-2.4719999999999999E-2</v>
      </c>
      <c r="V1918" s="29">
        <v>0.45097999999999999</v>
      </c>
      <c r="W1918" s="29">
        <v>9.8040000000000002E-2</v>
      </c>
      <c r="X1918" s="30">
        <v>37.119999999999997</v>
      </c>
      <c r="Y1918" s="29">
        <v>0.37551000000000001</v>
      </c>
      <c r="Z1918" s="29">
        <v>0.33445999999999998</v>
      </c>
      <c r="AA1918" s="29">
        <v>0.47499999999999998</v>
      </c>
      <c r="AB1918" s="30">
        <v>16</v>
      </c>
      <c r="AC1918" s="29">
        <v>0.57142999999999999</v>
      </c>
      <c r="AD1918" s="30">
        <v>51</v>
      </c>
      <c r="AE1918" s="29">
        <v>0.60784000000000005</v>
      </c>
      <c r="AF1918" s="33">
        <v>1.3879999999999999</v>
      </c>
      <c r="AG1918" s="33">
        <v>1.5289999999999999</v>
      </c>
      <c r="AH1918" s="33">
        <v>1.857</v>
      </c>
      <c r="AI1918" s="33">
        <v>2.0939999999999999</v>
      </c>
      <c r="AJ1918" s="33">
        <v>2.4609999999999999</v>
      </c>
      <c r="AK1918" s="34">
        <v>3</v>
      </c>
      <c r="AL1918" s="29">
        <v>0</v>
      </c>
      <c r="AM1918" s="29">
        <v>0</v>
      </c>
      <c r="AN1918" s="50">
        <v>14394</v>
      </c>
      <c r="AO1918" s="30">
        <v>251.1</v>
      </c>
      <c r="AP1918" s="29">
        <v>0.67796000000000001</v>
      </c>
      <c r="AQ1918" s="29">
        <v>1</v>
      </c>
      <c r="AR1918" s="29">
        <v>0.64</v>
      </c>
      <c r="AS1918" s="54">
        <v>9</v>
      </c>
      <c r="AT1918" s="29">
        <v>0.74194000000000004</v>
      </c>
      <c r="AU1918" s="29">
        <v>0.63983000000000001</v>
      </c>
      <c r="AV1918" s="54">
        <v>22</v>
      </c>
      <c r="AW1918" s="29">
        <v>0.32257999999999998</v>
      </c>
    </row>
    <row r="1919" spans="1:49" x14ac:dyDescent="0.2">
      <c r="A1919" s="17" t="str">
        <f t="shared" si="38"/>
        <v>UCLA</v>
      </c>
      <c r="B1919" s="17" t="str">
        <f>IF(AND(OR(NOT(IsForecastDateRestricted),AND(D1919&gt;=StartDate,D1919&lt;=EndDate)),OR(NOT(IsTargetDateRestricted),AND(F1919&gt;=FirstTargetDate,F1919&lt;=EndTargetDate)),
OR(AND(Is1Week,E1919="1 wk ahead inc death"),AND(Is2Week,E1919="2 wk ahead inc death"),AND(Is3Week,E1919="3 wk ahead inc death"),AND(Is4Week,E1919="4 wk ahead inc death")),
OR(NOT(IsActiveModelsOnly),_xlfn.XLOOKUP(C1919,'Model Analyzer'!B$4:B$100,'Model Analyzer'!C$4:C$100))),EvalData!C1919,"NA")</f>
        <v>UCLA</v>
      </c>
      <c r="C1919" s="17" t="s">
        <v>30</v>
      </c>
      <c r="D1919" s="36" t="d">
        <v>2020-10-12</v>
      </c>
      <c r="E1919" s="17" t="s">
        <v>11</v>
      </c>
      <c r="F1919" s="36" t="d">
        <v>2020-10-17</v>
      </c>
      <c r="G1919" s="30">
        <v>-87</v>
      </c>
      <c r="H1919" s="32">
        <v>-1.7000000000000001E-2</v>
      </c>
      <c r="I1919" s="28">
        <v>-1.7319999999999999E-2</v>
      </c>
      <c r="J1919" s="28">
        <v>-1.763E-2</v>
      </c>
      <c r="K1919" s="29">
        <v>1</v>
      </c>
      <c r="L1919" s="30">
        <v>9</v>
      </c>
      <c r="M1919" s="29">
        <v>0.78378000000000003</v>
      </c>
      <c r="N1919" s="30">
        <v>51</v>
      </c>
      <c r="O1919" s="30">
        <v>15.46</v>
      </c>
      <c r="P1919" s="30">
        <v>639.96</v>
      </c>
      <c r="Q1919" s="30">
        <v>28.88</v>
      </c>
      <c r="R1919" s="38">
        <v>0.28816999999999998</v>
      </c>
      <c r="S1919" s="32">
        <v>-0.21667</v>
      </c>
      <c r="T1919" s="29">
        <v>0.63512000000000002</v>
      </c>
      <c r="U1919" s="29">
        <v>-0.41287000000000001</v>
      </c>
      <c r="V1919" s="29">
        <v>0.39216000000000001</v>
      </c>
      <c r="W1919" s="29">
        <v>0.19608</v>
      </c>
      <c r="X1919" s="30">
        <v>47.41</v>
      </c>
      <c r="Y1919" s="29">
        <v>0.32930999999999999</v>
      </c>
      <c r="Z1919" s="29">
        <v>0.38227</v>
      </c>
      <c r="AA1919" s="29">
        <v>0.113</v>
      </c>
      <c r="AB1919" s="30">
        <v>31</v>
      </c>
      <c r="AC1919" s="29">
        <v>0.14285999999999999</v>
      </c>
      <c r="AD1919" s="30">
        <v>51</v>
      </c>
      <c r="AE1919" s="29">
        <v>0.15686</v>
      </c>
      <c r="AF1919" s="33">
        <v>1.0449999999999999</v>
      </c>
      <c r="AG1919" s="33">
        <v>1.06</v>
      </c>
      <c r="AH1919" s="33">
        <v>1.097</v>
      </c>
      <c r="AI1919" s="33">
        <v>1.867</v>
      </c>
      <c r="AJ1919" s="33">
        <v>1.8069999999999999</v>
      </c>
      <c r="AK1919" s="34">
        <v>4</v>
      </c>
      <c r="AL1919" s="29">
        <v>3.9219999999999998E-2</v>
      </c>
      <c r="AM1919" s="29">
        <v>0</v>
      </c>
      <c r="AN1919" s="50">
        <v>45430</v>
      </c>
      <c r="AO1919" s="30">
        <v>440</v>
      </c>
      <c r="AP1919" s="29">
        <v>0.83147000000000004</v>
      </c>
      <c r="AQ1919" s="29">
        <v>1</v>
      </c>
      <c r="AR1919" s="29">
        <v>0.124</v>
      </c>
      <c r="AS1919" s="54">
        <v>28</v>
      </c>
      <c r="AT1919" s="29">
        <v>0.12903000000000001</v>
      </c>
      <c r="AU1919" s="29">
        <v>0.16511999999999999</v>
      </c>
      <c r="AV1919" s="54">
        <v>30</v>
      </c>
      <c r="AW1919" s="29">
        <v>6.4519999999999994E-2</v>
      </c>
    </row>
    <row r="1920" spans="1:49" x14ac:dyDescent="0.2">
      <c r="A1920" s="17" t="str">
        <f t="shared" si="38"/>
        <v>UCM</v>
      </c>
      <c r="B1920" s="17" t="str">
        <f>IF(AND(OR(NOT(IsForecastDateRestricted),AND(D1920&gt;=StartDate,D1920&lt;=EndDate)),OR(NOT(IsTargetDateRestricted),AND(F1920&gt;=FirstTargetDate,F1920&lt;=EndTargetDate)),
OR(AND(Is1Week,E1920="1 wk ahead inc death"),AND(Is2Week,E1920="2 wk ahead inc death"),AND(Is3Week,E1920="3 wk ahead inc death"),AND(Is4Week,E1920="4 wk ahead inc death")),
OR(NOT(IsActiveModelsOnly),_xlfn.XLOOKUP(C1920,'Model Analyzer'!B$4:B$100,'Model Analyzer'!C$4:C$100))),EvalData!C1920,"NA")</f>
        <v>UCM</v>
      </c>
      <c r="C1920" s="17" t="s">
        <v>48</v>
      </c>
      <c r="D1920" s="36" t="d">
        <v>2020-10-12</v>
      </c>
      <c r="E1920" s="17" t="s">
        <v>11</v>
      </c>
      <c r="F1920" s="36" t="d">
        <v>2020-10-17</v>
      </c>
      <c r="G1920" s="30">
        <v>2630</v>
      </c>
      <c r="H1920" s="32">
        <v>0.42099999999999999</v>
      </c>
      <c r="I1920" s="28">
        <v>0.52370000000000005</v>
      </c>
      <c r="J1920" s="28">
        <v>0.52370000000000005</v>
      </c>
      <c r="K1920" s="29">
        <v>0</v>
      </c>
      <c r="L1920" s="30">
        <v>38</v>
      </c>
      <c r="M1920" s="29">
        <v>0</v>
      </c>
      <c r="O1920" s="30"/>
      <c r="P1920" s="30"/>
      <c r="Q1920" s="30"/>
      <c r="R1920" s="38"/>
    </row>
    <row r="1921" spans="1:49" x14ac:dyDescent="0.2">
      <c r="A1921" s="17" t="str">
        <f t="shared" si="38"/>
        <v>UCSD-NEU</v>
      </c>
      <c r="B1921" s="17" t="str">
        <f>IF(AND(OR(NOT(IsForecastDateRestricted),AND(D1921&gt;=StartDate,D1921&lt;=EndDate)),OR(NOT(IsTargetDateRestricted),AND(F1921&gt;=FirstTargetDate,F1921&lt;=EndTargetDate)),
OR(AND(Is1Week,E1921="1 wk ahead inc death"),AND(Is2Week,E1921="2 wk ahead inc death"),AND(Is3Week,E1921="3 wk ahead inc death"),AND(Is4Week,E1921="4 wk ahead inc death")),
OR(NOT(IsActiveModelsOnly),_xlfn.XLOOKUP(C1921,'Model Analyzer'!B$4:B$100,'Model Analyzer'!C$4:C$100))),EvalData!C1921,"NA")</f>
        <v>UCSD-NEU</v>
      </c>
      <c r="C1921" s="17" t="s">
        <v>54</v>
      </c>
      <c r="D1921" s="36" t="d">
        <v>2020-10-12</v>
      </c>
      <c r="E1921" s="17" t="s">
        <v>11</v>
      </c>
      <c r="F1921" s="36" t="d">
        <v>2020-10-17</v>
      </c>
      <c r="G1921" s="30">
        <v>278</v>
      </c>
      <c r="H1921" s="32">
        <v>5.3999999999999999E-2</v>
      </c>
      <c r="I1921" s="28">
        <v>5.5359999999999999E-2</v>
      </c>
      <c r="J1921" s="28">
        <v>5.5359999999999999E-2</v>
      </c>
      <c r="K1921" s="29">
        <v>0.9</v>
      </c>
      <c r="L1921" s="30">
        <v>16</v>
      </c>
      <c r="M1921" s="29">
        <v>0.59458999999999995</v>
      </c>
      <c r="N1921" s="30">
        <v>50</v>
      </c>
      <c r="O1921" s="30">
        <v>12.85</v>
      </c>
      <c r="P1921" s="30">
        <v>741.57</v>
      </c>
      <c r="Q1921" s="30">
        <v>32.799999999999997</v>
      </c>
      <c r="R1921" s="38">
        <v>0.27939000000000003</v>
      </c>
      <c r="S1921" s="32">
        <v>5.0119999999999998E-2</v>
      </c>
      <c r="T1921" s="29">
        <v>0.56762000000000001</v>
      </c>
      <c r="U1921" s="29">
        <v>2.2000000000000001E-4</v>
      </c>
      <c r="V1921" s="29">
        <v>0.34</v>
      </c>
      <c r="W1921" s="29">
        <v>0.18</v>
      </c>
      <c r="X1921" s="30">
        <v>54.51</v>
      </c>
      <c r="Y1921" s="29">
        <v>0.43757000000000001</v>
      </c>
      <c r="Z1921" s="29">
        <v>0.38801999999999998</v>
      </c>
      <c r="AA1921" s="29">
        <v>0.14299999999999999</v>
      </c>
      <c r="AB1921" s="30">
        <v>30</v>
      </c>
      <c r="AC1921" s="29">
        <v>0.17143</v>
      </c>
      <c r="AD1921" s="30">
        <v>50</v>
      </c>
      <c r="AE1921" s="29">
        <v>0.96</v>
      </c>
      <c r="AF1921" s="33">
        <v>3.11</v>
      </c>
      <c r="AG1921" s="33">
        <v>8.0299999999999994</v>
      </c>
      <c r="AH1921" s="33">
        <v>234</v>
      </c>
      <c r="AI1921" s="33">
        <v>183.69900000000001</v>
      </c>
      <c r="AJ1921" s="33">
        <v>289</v>
      </c>
      <c r="AK1921" s="34">
        <v>355.8</v>
      </c>
      <c r="AL1921" s="29">
        <v>0.1</v>
      </c>
      <c r="AM1921" s="29">
        <v>0.72</v>
      </c>
      <c r="AN1921" s="50">
        <v>13118</v>
      </c>
      <c r="AO1921" s="30">
        <v>487.9</v>
      </c>
      <c r="AP1921" s="29">
        <v>0.1434</v>
      </c>
      <c r="AQ1921" s="29">
        <v>0.29937999999999998</v>
      </c>
      <c r="AR1921" s="29">
        <v>0.14399999999999999</v>
      </c>
      <c r="AS1921" s="54">
        <v>27</v>
      </c>
      <c r="AT1921" s="29">
        <v>0.16128999999999999</v>
      </c>
      <c r="AU1921" s="29">
        <v>0.49914999999999998</v>
      </c>
      <c r="AV1921" s="54">
        <v>25</v>
      </c>
      <c r="AW1921" s="29">
        <v>0.22581000000000001</v>
      </c>
    </row>
    <row r="1922" spans="1:49" x14ac:dyDescent="0.2">
      <c r="A1922" s="17" t="str">
        <f t="shared" si="38"/>
        <v>UGA-CEID</v>
      </c>
      <c r="B1922" s="17" t="str">
        <f>IF(AND(OR(NOT(IsForecastDateRestricted),AND(D1922&gt;=StartDate,D1922&lt;=EndDate)),OR(NOT(IsTargetDateRestricted),AND(F1922&gt;=FirstTargetDate,F1922&lt;=EndTargetDate)),
OR(AND(Is1Week,E1922="1 wk ahead inc death"),AND(Is2Week,E1922="2 wk ahead inc death"),AND(Is3Week,E1922="3 wk ahead inc death"),AND(Is4Week,E1922="4 wk ahead inc death")),
OR(NOT(IsActiveModelsOnly),_xlfn.XLOOKUP(C1922,'Model Analyzer'!B$4:B$100,'Model Analyzer'!C$4:C$100))),EvalData!C1922,"NA")</f>
        <v>UGA-CEID</v>
      </c>
      <c r="C1922" s="17" t="s">
        <v>50</v>
      </c>
      <c r="D1922" s="36" t="d">
        <v>2020-10-12</v>
      </c>
      <c r="E1922" s="17" t="s">
        <v>11</v>
      </c>
      <c r="F1922" s="36" t="d">
        <v>2020-10-17</v>
      </c>
      <c r="G1922" s="30">
        <v>-21</v>
      </c>
      <c r="H1922" s="32">
        <v>-4.0000000000000001E-3</v>
      </c>
      <c r="I1922" s="28">
        <v>-4.1799999999999997E-3</v>
      </c>
      <c r="J1922" s="28">
        <v>-4.1999999999999997E-3</v>
      </c>
      <c r="K1922" s="29">
        <v>1</v>
      </c>
      <c r="L1922" s="30">
        <v>2</v>
      </c>
      <c r="M1922" s="29">
        <v>0.97297</v>
      </c>
      <c r="N1922" s="30">
        <v>51</v>
      </c>
      <c r="O1922" s="30">
        <v>6.08</v>
      </c>
      <c r="P1922" s="30">
        <v>377.54</v>
      </c>
      <c r="Q1922" s="30">
        <v>23.04</v>
      </c>
      <c r="R1922" s="38">
        <v>0.22439999999999999</v>
      </c>
      <c r="S1922" s="32">
        <v>0</v>
      </c>
      <c r="T1922" s="29">
        <v>0.34327999999999997</v>
      </c>
      <c r="U1922" s="29">
        <v>-9.7509999999999999E-2</v>
      </c>
      <c r="V1922" s="29">
        <v>0.52941000000000005</v>
      </c>
      <c r="W1922" s="29">
        <v>5.8819999999999997E-2</v>
      </c>
      <c r="X1922" s="30">
        <v>41.95</v>
      </c>
      <c r="Y1922" s="29">
        <v>0.25106000000000001</v>
      </c>
      <c r="Z1922" s="29">
        <v>0.26224999999999998</v>
      </c>
      <c r="AA1922" s="29">
        <v>0.60599999999999998</v>
      </c>
      <c r="AB1922" s="30">
        <v>7</v>
      </c>
      <c r="AC1922" s="29">
        <v>0.82857000000000003</v>
      </c>
      <c r="AD1922" s="30">
        <v>51</v>
      </c>
      <c r="AE1922" s="29">
        <v>0.86275000000000002</v>
      </c>
      <c r="AF1922" s="33">
        <v>1.5509999999999999</v>
      </c>
      <c r="AG1922" s="33">
        <v>2.1429999999999998</v>
      </c>
      <c r="AH1922" s="33">
        <v>3.5</v>
      </c>
      <c r="AI1922" s="33">
        <v>58.314</v>
      </c>
      <c r="AJ1922" s="33">
        <v>11.25</v>
      </c>
      <c r="AK1922" s="34">
        <v>114</v>
      </c>
      <c r="AL1922" s="29">
        <v>5.8819999999999997E-2</v>
      </c>
      <c r="AM1922" s="29">
        <v>0.27450999999999998</v>
      </c>
      <c r="AN1922" s="50">
        <v>9013</v>
      </c>
      <c r="AO1922" s="30">
        <v>94.3</v>
      </c>
      <c r="AP1922" s="29">
        <v>0.42936000000000002</v>
      </c>
      <c r="AQ1922" s="29">
        <v>0.89637</v>
      </c>
      <c r="AR1922" s="29">
        <v>0.55700000000000005</v>
      </c>
      <c r="AS1922" s="54">
        <v>12</v>
      </c>
      <c r="AT1922" s="29">
        <v>0.64515999999999996</v>
      </c>
      <c r="AU1922" s="29">
        <v>0.89741000000000004</v>
      </c>
      <c r="AV1922" s="54">
        <v>9</v>
      </c>
      <c r="AW1922" s="29">
        <v>0.74194000000000004</v>
      </c>
    </row>
    <row r="1923" spans="1:49" x14ac:dyDescent="0.2">
      <c r="A1923" s="17" t="str">
        <f t="shared" si="38"/>
        <v>UM</v>
      </c>
      <c r="B1923" s="17" t="str">
        <f>IF(AND(OR(NOT(IsForecastDateRestricted),AND(D1923&gt;=StartDate,D1923&lt;=EndDate)),OR(NOT(IsTargetDateRestricted),AND(F1923&gt;=FirstTargetDate,F1923&lt;=EndTargetDate)),
OR(AND(Is1Week,E1923="1 wk ahead inc death"),AND(Is2Week,E1923="2 wk ahead inc death"),AND(Is3Week,E1923="3 wk ahead inc death"),AND(Is4Week,E1923="4 wk ahead inc death")),
OR(NOT(IsActiveModelsOnly),_xlfn.XLOOKUP(C1923,'Model Analyzer'!B$4:B$100,'Model Analyzer'!C$4:C$100))),EvalData!C1923,"NA")</f>
        <v>UM</v>
      </c>
      <c r="C1923" s="17" t="s">
        <v>31</v>
      </c>
      <c r="D1923" s="36" t="d">
        <v>2020-10-12</v>
      </c>
      <c r="E1923" s="17" t="s">
        <v>11</v>
      </c>
      <c r="F1923" s="36" t="d">
        <v>2020-10-17</v>
      </c>
      <c r="G1923" s="30">
        <v>425</v>
      </c>
      <c r="H1923" s="32">
        <v>8.1000000000000003E-2</v>
      </c>
      <c r="I1923" s="28">
        <v>8.4629999999999997E-2</v>
      </c>
      <c r="J1923" s="28">
        <v>8.4629999999999997E-2</v>
      </c>
      <c r="K1923" s="29">
        <v>0.9</v>
      </c>
      <c r="L1923" s="30">
        <v>23</v>
      </c>
      <c r="M1923" s="29">
        <v>0.40540999999999999</v>
      </c>
      <c r="N1923" s="30">
        <v>50</v>
      </c>
      <c r="O1923" s="30">
        <v>11.15</v>
      </c>
      <c r="P1923" s="30">
        <v>1550.33</v>
      </c>
      <c r="Q1923" s="30">
        <v>33.340000000000003</v>
      </c>
      <c r="R1923" s="38">
        <v>0.26512999999999998</v>
      </c>
      <c r="S1923" s="32">
        <v>-6.1399999999999996E-3</v>
      </c>
      <c r="T1923" s="29">
        <v>0.51815</v>
      </c>
      <c r="U1923" s="29">
        <v>7.7719999999999997E-2</v>
      </c>
      <c r="V1923" s="29">
        <v>0.36</v>
      </c>
      <c r="W1923" s="29">
        <v>0.08</v>
      </c>
      <c r="X1923" s="30">
        <v>58.01</v>
      </c>
      <c r="Y1923" s="29">
        <v>0.44802999999999998</v>
      </c>
      <c r="Z1923" s="29">
        <v>0.36388999999999999</v>
      </c>
      <c r="AA1923" s="29">
        <v>0.29199999999999998</v>
      </c>
      <c r="AB1923" s="30">
        <v>21</v>
      </c>
      <c r="AC1923" s="29">
        <v>0.42857000000000001</v>
      </c>
      <c r="AD1923" s="30">
        <v>50</v>
      </c>
      <c r="AE1923" s="29">
        <v>0.48</v>
      </c>
      <c r="AF1923" s="33">
        <v>1.319</v>
      </c>
      <c r="AG1923" s="33">
        <v>1.4039999999999999</v>
      </c>
      <c r="AH1923" s="33">
        <v>1.5860000000000001</v>
      </c>
      <c r="AI1923" s="33">
        <v>14.66</v>
      </c>
      <c r="AJ1923" s="33">
        <v>2.4380000000000002</v>
      </c>
      <c r="AK1923" s="34">
        <v>5.0999999999999996</v>
      </c>
      <c r="AL1923" s="29">
        <v>0.1</v>
      </c>
      <c r="AM1923" s="29">
        <v>0.04</v>
      </c>
      <c r="AN1923" s="50">
        <v>31157</v>
      </c>
      <c r="AO1923" s="30">
        <v>365.7</v>
      </c>
      <c r="AP1923" s="29">
        <v>0.67964000000000002</v>
      </c>
      <c r="AQ1923" s="29">
        <v>1</v>
      </c>
      <c r="AR1923" s="29">
        <v>0.35099999999999998</v>
      </c>
      <c r="AS1923" s="54">
        <v>21</v>
      </c>
      <c r="AT1923" s="29">
        <v>0.35483999999999999</v>
      </c>
      <c r="AU1923" s="29">
        <v>0.49536000000000002</v>
      </c>
      <c r="AV1923" s="54">
        <v>26</v>
      </c>
      <c r="AW1923" s="29">
        <v>0.19355</v>
      </c>
    </row>
    <row r="1924" spans="1:49" x14ac:dyDescent="0.2">
      <c r="A1924" s="17" t="str">
        <f t="shared" si="38"/>
        <v>UMass-MB</v>
      </c>
      <c r="B1924" s="17" t="str">
        <f>IF(AND(OR(NOT(IsForecastDateRestricted),AND(D1924&gt;=StartDate,D1924&lt;=EndDate)),OR(NOT(IsTargetDateRestricted),AND(F1924&gt;=FirstTargetDate,F1924&lt;=EndTargetDate)),
OR(AND(Is1Week,E1924="1 wk ahead inc death"),AND(Is2Week,E1924="2 wk ahead inc death"),AND(Is3Week,E1924="3 wk ahead inc death"),AND(Is4Week,E1924="4 wk ahead inc death")),
OR(NOT(IsActiveModelsOnly),_xlfn.XLOOKUP(C1924,'Model Analyzer'!B$4:B$100,'Model Analyzer'!C$4:C$100))),EvalData!C1924,"NA")</f>
        <v>UMass-MB</v>
      </c>
      <c r="C1924" s="17" t="s">
        <v>32</v>
      </c>
      <c r="D1924" s="36" t="d">
        <v>2020-10-12</v>
      </c>
      <c r="E1924" s="17" t="s">
        <v>11</v>
      </c>
      <c r="F1924" s="36" t="d">
        <v>2020-10-17</v>
      </c>
      <c r="G1924" s="30">
        <v>223</v>
      </c>
      <c r="H1924" s="32">
        <v>4.2999999999999997E-2</v>
      </c>
      <c r="I1924" s="28">
        <v>4.4400000000000002E-2</v>
      </c>
      <c r="J1924" s="28">
        <v>4.4400000000000002E-2</v>
      </c>
      <c r="K1924" s="29">
        <v>1</v>
      </c>
      <c r="L1924" s="30">
        <v>12</v>
      </c>
      <c r="M1924" s="29">
        <v>0.70269999999999999</v>
      </c>
      <c r="N1924" s="30">
        <v>51</v>
      </c>
      <c r="O1924" s="30">
        <v>3.7</v>
      </c>
      <c r="P1924" s="30">
        <v>328.09</v>
      </c>
      <c r="Q1924" s="30">
        <v>19.309999999999999</v>
      </c>
      <c r="R1924" s="38">
        <v>0.20916000000000001</v>
      </c>
      <c r="S1924" s="32">
        <v>0</v>
      </c>
      <c r="T1924" s="29">
        <v>0.25357000000000002</v>
      </c>
      <c r="U1924" s="29">
        <v>1.8110000000000001E-2</v>
      </c>
      <c r="V1924" s="29">
        <v>0.58823999999999999</v>
      </c>
      <c r="W1924" s="29">
        <v>1.9609999999999999E-2</v>
      </c>
      <c r="X1924" s="30">
        <v>34.44</v>
      </c>
      <c r="Y1924" s="29">
        <v>0.21998999999999999</v>
      </c>
      <c r="Z1924" s="29">
        <v>0.20856</v>
      </c>
      <c r="AA1924" s="29">
        <v>0.71</v>
      </c>
      <c r="AB1924" s="30">
        <v>2</v>
      </c>
      <c r="AC1924" s="29">
        <v>0.97143000000000002</v>
      </c>
      <c r="AD1924" s="30">
        <v>51</v>
      </c>
      <c r="AE1924" s="29">
        <v>0.96077999999999997</v>
      </c>
      <c r="AF1924" s="33">
        <v>2.5649999999999999</v>
      </c>
      <c r="AG1924" s="33">
        <v>3.1059999999999999</v>
      </c>
      <c r="AH1924" s="33">
        <v>3.7669999999999999</v>
      </c>
      <c r="AI1924" s="33">
        <v>4.9020000000000001</v>
      </c>
      <c r="AJ1924" s="33">
        <v>4.6479999999999997</v>
      </c>
      <c r="AK1924" s="34">
        <v>7.6669999999999998</v>
      </c>
      <c r="AL1924" s="29">
        <v>0.17646999999999999</v>
      </c>
      <c r="AM1924" s="29">
        <v>9.8040000000000002E-2</v>
      </c>
      <c r="AN1924" s="50">
        <v>6609</v>
      </c>
      <c r="AO1924" s="30">
        <v>88.8</v>
      </c>
      <c r="AP1924" s="29">
        <v>0.40237000000000001</v>
      </c>
      <c r="AQ1924" s="29">
        <v>0.84001000000000003</v>
      </c>
      <c r="AR1924" s="29">
        <v>0.72199999999999998</v>
      </c>
      <c r="AS1924" s="54">
        <v>6</v>
      </c>
      <c r="AT1924" s="29">
        <v>0.83870999999999996</v>
      </c>
      <c r="AU1924" s="29">
        <v>0.97440000000000004</v>
      </c>
      <c r="AV1924" s="54">
        <v>5</v>
      </c>
      <c r="AW1924" s="29">
        <v>0.87097000000000002</v>
      </c>
    </row>
    <row r="1925" spans="1:49" x14ac:dyDescent="0.2">
      <c r="A1925" s="17" t="str">
        <f t="shared" si="38"/>
        <v>USC</v>
      </c>
      <c r="B1925" s="17" t="str">
        <f>IF(AND(OR(NOT(IsForecastDateRestricted),AND(D1925&gt;=StartDate,D1925&lt;=EndDate)),OR(NOT(IsTargetDateRestricted),AND(F1925&gt;=FirstTargetDate,F1925&lt;=EndTargetDate)),
OR(AND(Is1Week,E1925="1 wk ahead inc death"),AND(Is2Week,E1925="2 wk ahead inc death"),AND(Is3Week,E1925="3 wk ahead inc death"),AND(Is4Week,E1925="4 wk ahead inc death")),
OR(NOT(IsActiveModelsOnly),_xlfn.XLOOKUP(C1925,'Model Analyzer'!B$4:B$100,'Model Analyzer'!C$4:C$100))),EvalData!C1925,"NA")</f>
        <v>USC</v>
      </c>
      <c r="C1925" s="17" t="s">
        <v>33</v>
      </c>
      <c r="D1925" s="36" t="d">
        <v>2020-10-12</v>
      </c>
      <c r="E1925" s="17" t="s">
        <v>11</v>
      </c>
      <c r="F1925" s="36" t="d">
        <v>2020-10-17</v>
      </c>
      <c r="G1925" s="30">
        <v>81</v>
      </c>
      <c r="H1925" s="32">
        <v>1.6E-2</v>
      </c>
      <c r="I1925" s="28">
        <v>1.6129999999999999E-2</v>
      </c>
      <c r="J1925" s="28">
        <v>1.6129999999999999E-2</v>
      </c>
      <c r="K1925" s="29">
        <v>1</v>
      </c>
      <c r="L1925" s="30">
        <v>8</v>
      </c>
      <c r="M1925" s="29">
        <v>0.81081000000000003</v>
      </c>
      <c r="N1925" s="30">
        <v>51</v>
      </c>
      <c r="O1925" s="30">
        <v>5.35</v>
      </c>
      <c r="P1925" s="30">
        <v>359.79</v>
      </c>
      <c r="Q1925" s="30">
        <v>22.51</v>
      </c>
      <c r="R1925" s="38">
        <v>0.20608000000000001</v>
      </c>
      <c r="S1925" s="32">
        <v>-1.227E-2</v>
      </c>
      <c r="T1925" s="29">
        <v>0.31684000000000001</v>
      </c>
      <c r="U1925" s="29">
        <v>-4.0930000000000001E-2</v>
      </c>
      <c r="V1925" s="29">
        <v>0.49020000000000002</v>
      </c>
      <c r="W1925" s="29">
        <v>1.9609999999999999E-2</v>
      </c>
      <c r="X1925" s="30">
        <v>40.67</v>
      </c>
      <c r="Y1925" s="29">
        <v>0.24606</v>
      </c>
      <c r="Z1925" s="29">
        <v>0.24709999999999999</v>
      </c>
      <c r="AA1925" s="29">
        <v>0.64900000000000002</v>
      </c>
      <c r="AB1925" s="30">
        <v>4</v>
      </c>
      <c r="AC1925" s="29">
        <v>0.91429000000000005</v>
      </c>
    </row>
    <row r="1926" spans="1:49" x14ac:dyDescent="0.2">
      <c r="A1926" s="17" t="str">
        <f t="shared" si="38"/>
        <v>UT</v>
      </c>
      <c r="B1926" s="17" t="str">
        <f>IF(AND(OR(NOT(IsForecastDateRestricted),AND(D1926&gt;=StartDate,D1926&lt;=EndDate)),OR(NOT(IsTargetDateRestricted),AND(F1926&gt;=FirstTargetDate,F1926&lt;=EndTargetDate)),
OR(AND(Is1Week,E1926="1 wk ahead inc death"),AND(Is2Week,E1926="2 wk ahead inc death"),AND(Is3Week,E1926="3 wk ahead inc death"),AND(Is4Week,E1926="4 wk ahead inc death")),
OR(NOT(IsActiveModelsOnly),_xlfn.XLOOKUP(C1926,'Model Analyzer'!B$4:B$100,'Model Analyzer'!C$4:C$100))),EvalData!C1926,"NA")</f>
        <v>UT</v>
      </c>
      <c r="C1926" s="17" t="s">
        <v>34</v>
      </c>
      <c r="D1926" s="36" t="d">
        <v>2020-10-12</v>
      </c>
      <c r="E1926" s="17" t="s">
        <v>11</v>
      </c>
      <c r="F1926" s="36" t="d">
        <v>2020-10-17</v>
      </c>
      <c r="G1926" s="30">
        <v>1544</v>
      </c>
      <c r="H1926" s="32">
        <v>0.26800000000000002</v>
      </c>
      <c r="I1926" s="28">
        <v>0.30745</v>
      </c>
      <c r="J1926" s="28">
        <v>0.30745</v>
      </c>
      <c r="K1926" s="29">
        <v>0</v>
      </c>
      <c r="L1926" s="30">
        <v>33</v>
      </c>
      <c r="M1926" s="29">
        <v>0.13514000000000001</v>
      </c>
      <c r="N1926" s="30">
        <v>51</v>
      </c>
      <c r="O1926" s="30">
        <v>15.07</v>
      </c>
      <c r="P1926" s="30">
        <v>2024.94</v>
      </c>
      <c r="Q1926" s="30">
        <v>43.41</v>
      </c>
      <c r="R1926" s="38">
        <v>0.30679000000000001</v>
      </c>
      <c r="S1926" s="32">
        <v>4.3200000000000001E-3</v>
      </c>
      <c r="T1926" s="29">
        <v>0.52612999999999999</v>
      </c>
      <c r="U1926" s="29">
        <v>-6.5610000000000002E-2</v>
      </c>
      <c r="V1926" s="29">
        <v>0.35293999999999998</v>
      </c>
      <c r="W1926" s="29">
        <v>0.19608</v>
      </c>
      <c r="X1926" s="30">
        <v>148.35</v>
      </c>
      <c r="Y1926" s="29">
        <v>0.39285999999999999</v>
      </c>
      <c r="Z1926" s="29">
        <v>0.39495000000000002</v>
      </c>
      <c r="AA1926" s="29">
        <v>0.17599999999999999</v>
      </c>
      <c r="AB1926" s="30">
        <v>28</v>
      </c>
      <c r="AC1926" s="29">
        <v>0.22857</v>
      </c>
      <c r="AD1926" s="30">
        <v>51</v>
      </c>
      <c r="AE1926" s="29">
        <v>0.78430999999999995</v>
      </c>
      <c r="AF1926" s="33">
        <v>1.9450000000000001</v>
      </c>
      <c r="AG1926" s="33">
        <v>2.274</v>
      </c>
      <c r="AH1926" s="33">
        <v>3.0230000000000001</v>
      </c>
      <c r="AI1926" s="33">
        <v>5.9870000000000001</v>
      </c>
      <c r="AJ1926" s="33">
        <v>5.9080000000000004</v>
      </c>
      <c r="AK1926" s="34">
        <v>12</v>
      </c>
      <c r="AL1926" s="29">
        <v>0.19608</v>
      </c>
      <c r="AM1926" s="29">
        <v>0.15686</v>
      </c>
      <c r="AN1926" s="50">
        <v>40367</v>
      </c>
      <c r="AO1926" s="30">
        <v>206.3</v>
      </c>
      <c r="AP1926" s="29">
        <v>0.43955</v>
      </c>
      <c r="AQ1926" s="29">
        <v>0.91764999999999997</v>
      </c>
      <c r="AR1926" s="29">
        <v>0.45400000000000001</v>
      </c>
      <c r="AS1926" s="54">
        <v>18</v>
      </c>
      <c r="AT1926" s="29">
        <v>0.45161000000000001</v>
      </c>
      <c r="AU1926" s="29">
        <v>0.81881000000000004</v>
      </c>
      <c r="AV1926" s="54">
        <v>14</v>
      </c>
      <c r="AW1926" s="29">
        <v>0.58065</v>
      </c>
    </row>
    <row r="1927" spans="1:49" x14ac:dyDescent="0.2">
      <c r="A1927" s="17" t="str">
        <f t="shared" ref="A1927:A1990" si="39">IF(OR(B1927="NA",NOT(IsMinimumForecastsToParticipate),COUNTIF(B$7:B$3184,"="&amp;C1927)&gt;=MinForecastsToParticipate),B1927,"NA")</f>
        <v>Baseline</v>
      </c>
      <c r="B1927" s="17" t="str">
        <f>IF(AND(OR(NOT(IsForecastDateRestricted),AND(D1927&gt;=StartDate,D1927&lt;=EndDate)),OR(NOT(IsTargetDateRestricted),AND(F1927&gt;=FirstTargetDate,F1927&lt;=EndTargetDate)),
OR(AND(Is1Week,E1927="1 wk ahead inc death"),AND(Is2Week,E1927="2 wk ahead inc death"),AND(Is3Week,E1927="3 wk ahead inc death"),AND(Is4Week,E1927="4 wk ahead inc death")),
OR(NOT(IsActiveModelsOnly),_xlfn.XLOOKUP(C1927,'Model Analyzer'!B$4:B$100,'Model Analyzer'!C$4:C$100))),EvalData!C1927,"NA")</f>
        <v>Baseline</v>
      </c>
      <c r="C1927" s="17" t="s">
        <v>12</v>
      </c>
      <c r="D1927" s="36" t="d">
        <v>2020-10-12</v>
      </c>
      <c r="E1927" s="17" t="s">
        <v>36</v>
      </c>
      <c r="F1927" s="36" t="d">
        <v>2020-10-24</v>
      </c>
      <c r="G1927" s="30">
        <v>-862</v>
      </c>
      <c r="H1927" s="32">
        <v>-8.3000000000000004E-2</v>
      </c>
      <c r="I1927" s="28">
        <v>-8.0009999999999998E-2</v>
      </c>
      <c r="J1927" s="28">
        <v>-8.6970000000000006E-2</v>
      </c>
      <c r="K1927" s="29">
        <v>0.9</v>
      </c>
      <c r="L1927" s="30">
        <v>25</v>
      </c>
      <c r="M1927" s="29">
        <v>0.35135</v>
      </c>
      <c r="N1927" s="30">
        <v>51</v>
      </c>
      <c r="O1927" s="30">
        <v>7.32</v>
      </c>
      <c r="P1927" s="30">
        <v>707.51</v>
      </c>
      <c r="Q1927" s="30">
        <v>45.16</v>
      </c>
      <c r="R1927" s="38">
        <v>0.23149</v>
      </c>
      <c r="S1927" s="32">
        <v>-0.16252</v>
      </c>
      <c r="T1927" s="29">
        <v>0.37744</v>
      </c>
      <c r="U1927" s="29">
        <v>-0.25656000000000001</v>
      </c>
      <c r="V1927" s="29">
        <v>0.52941000000000005</v>
      </c>
      <c r="W1927" s="29">
        <v>7.843E-2</v>
      </c>
      <c r="X1927" s="30">
        <v>72.78</v>
      </c>
      <c r="Y1927" s="29">
        <v>0.24328</v>
      </c>
      <c r="Z1927" s="29">
        <v>0.27689999999999998</v>
      </c>
      <c r="AA1927" s="29">
        <v>0.498</v>
      </c>
      <c r="AB1927" s="30">
        <v>13</v>
      </c>
      <c r="AC1927" s="29">
        <v>0.65713999999999995</v>
      </c>
      <c r="AD1927" s="30">
        <v>51</v>
      </c>
      <c r="AE1927" s="29">
        <v>0.92157</v>
      </c>
      <c r="AF1927" s="33">
        <v>3.9220000000000002</v>
      </c>
      <c r="AG1927" s="33">
        <v>3.9729999999999999</v>
      </c>
      <c r="AH1927" s="33">
        <v>4</v>
      </c>
      <c r="AI1927" s="33">
        <v>3.8839999999999999</v>
      </c>
      <c r="AJ1927" s="33">
        <v>4</v>
      </c>
      <c r="AK1927" s="34">
        <v>4</v>
      </c>
      <c r="AL1927" s="29">
        <v>0</v>
      </c>
      <c r="AM1927" s="29">
        <v>0</v>
      </c>
      <c r="AN1927" s="50">
        <v>17302</v>
      </c>
      <c r="AO1927" s="30">
        <v>91.8</v>
      </c>
      <c r="AP1927" s="29">
        <v>0.41521000000000002</v>
      </c>
      <c r="AQ1927" s="29">
        <v>0.86682000000000003</v>
      </c>
      <c r="AR1927" s="29">
        <v>0.97</v>
      </c>
      <c r="AS1927" s="54">
        <v>2</v>
      </c>
      <c r="AT1927" s="29">
        <v>0.96774000000000004</v>
      </c>
      <c r="AU1927" s="29">
        <v>0.95233999999999996</v>
      </c>
      <c r="AV1927" s="54">
        <v>4</v>
      </c>
      <c r="AW1927" s="29">
        <v>0.90322999999999998</v>
      </c>
    </row>
    <row r="1928" spans="1:49" x14ac:dyDescent="0.2">
      <c r="A1928" s="17" t="str">
        <f t="shared" si="39"/>
        <v>BPagano</v>
      </c>
      <c r="B1928" s="17" t="str">
        <f>IF(AND(OR(NOT(IsForecastDateRestricted),AND(D1928&gt;=StartDate,D1928&lt;=EndDate)),OR(NOT(IsTargetDateRestricted),AND(F1928&gt;=FirstTargetDate,F1928&lt;=EndTargetDate)),
OR(AND(Is1Week,E1928="1 wk ahead inc death"),AND(Is2Week,E1928="2 wk ahead inc death"),AND(Is3Week,E1928="3 wk ahead inc death"),AND(Is4Week,E1928="4 wk ahead inc death")),
OR(NOT(IsActiveModelsOnly),_xlfn.XLOOKUP(C1928,'Model Analyzer'!B$4:B$100,'Model Analyzer'!C$4:C$100))),EvalData!C1928,"NA")</f>
        <v>BPagano</v>
      </c>
      <c r="C1928" s="17" t="s">
        <v>59</v>
      </c>
      <c r="D1928" s="36" t="d">
        <v>2020-10-12</v>
      </c>
      <c r="E1928" s="17" t="s">
        <v>36</v>
      </c>
      <c r="F1928" s="36" t="d">
        <v>2020-10-24</v>
      </c>
      <c r="G1928" s="30">
        <v>211</v>
      </c>
      <c r="H1928" s="32">
        <v>1.9E-2</v>
      </c>
      <c r="I1928" s="28">
        <v>1.959E-2</v>
      </c>
      <c r="J1928" s="28">
        <v>1.959E-2</v>
      </c>
      <c r="K1928" s="29">
        <v>1</v>
      </c>
      <c r="L1928" s="30">
        <v>13</v>
      </c>
      <c r="M1928" s="29">
        <v>0.67567999999999995</v>
      </c>
      <c r="N1928" s="30">
        <v>51</v>
      </c>
      <c r="O1928" s="30">
        <v>17.739999999999998</v>
      </c>
      <c r="P1928" s="30">
        <v>1482.92</v>
      </c>
      <c r="Q1928" s="30">
        <v>62.33</v>
      </c>
      <c r="R1928" s="38">
        <v>0.29011999999999999</v>
      </c>
      <c r="S1928" s="32">
        <v>0</v>
      </c>
      <c r="T1928" s="29">
        <v>0.71819</v>
      </c>
      <c r="U1928" s="29">
        <v>-0.29237999999999997</v>
      </c>
      <c r="V1928" s="29">
        <v>0.35293999999999998</v>
      </c>
      <c r="W1928" s="29">
        <v>0.11765</v>
      </c>
      <c r="X1928" s="30">
        <v>100.4</v>
      </c>
      <c r="Y1928" s="29">
        <v>0.38794000000000001</v>
      </c>
      <c r="Z1928" s="29">
        <v>0.39398</v>
      </c>
      <c r="AA1928" s="29">
        <v>0.24199999999999999</v>
      </c>
      <c r="AB1928" s="30">
        <v>23</v>
      </c>
      <c r="AC1928" s="29">
        <v>0.37142999999999998</v>
      </c>
      <c r="AD1928" s="30">
        <v>51</v>
      </c>
      <c r="AE1928" s="29">
        <v>0.66666999999999998</v>
      </c>
      <c r="AF1928" s="33">
        <v>2.3820000000000001</v>
      </c>
      <c r="AG1928" s="33">
        <v>2.4129999999999998</v>
      </c>
      <c r="AH1928" s="33">
        <v>2.4609999999999999</v>
      </c>
      <c r="AI1928" s="33">
        <v>2.8290000000000002</v>
      </c>
      <c r="AJ1928" s="33">
        <v>2.5430000000000001</v>
      </c>
      <c r="AK1928" s="34">
        <v>2.6960000000000002</v>
      </c>
      <c r="AL1928" s="29">
        <v>1.9609999999999999E-2</v>
      </c>
      <c r="AM1928" s="29">
        <v>0</v>
      </c>
      <c r="AN1928" s="50">
        <v>28379</v>
      </c>
      <c r="AO1928" s="30">
        <v>237.8</v>
      </c>
      <c r="AP1928" s="29">
        <v>0.55232999999999999</v>
      </c>
      <c r="AQ1928" s="29">
        <v>1</v>
      </c>
      <c r="AR1928" s="29">
        <v>0.68100000000000005</v>
      </c>
      <c r="AS1928" s="54">
        <v>5</v>
      </c>
      <c r="AT1928" s="29">
        <v>0.87097000000000002</v>
      </c>
      <c r="AU1928" s="29">
        <v>0.70174999999999998</v>
      </c>
      <c r="AV1928" s="54">
        <v>18</v>
      </c>
      <c r="AW1928" s="29">
        <v>0.45161000000000001</v>
      </c>
    </row>
    <row r="1929" spans="1:49" x14ac:dyDescent="0.2">
      <c r="A1929" s="17" t="str">
        <f t="shared" si="39"/>
        <v>CMU</v>
      </c>
      <c r="B1929" s="17" t="str">
        <f>IF(AND(OR(NOT(IsForecastDateRestricted),AND(D1929&gt;=StartDate,D1929&lt;=EndDate)),OR(NOT(IsTargetDateRestricted),AND(F1929&gt;=FirstTargetDate,F1929&lt;=EndTargetDate)),
OR(AND(Is1Week,E1929="1 wk ahead inc death"),AND(Is2Week,E1929="2 wk ahead inc death"),AND(Is3Week,E1929="3 wk ahead inc death"),AND(Is4Week,E1929="4 wk ahead inc death")),
OR(NOT(IsActiveModelsOnly),_xlfn.XLOOKUP(C1929,'Model Analyzer'!B$4:B$100,'Model Analyzer'!C$4:C$100))),EvalData!C1929,"NA")</f>
        <v>CMU</v>
      </c>
      <c r="C1929" s="17" t="s">
        <v>43</v>
      </c>
      <c r="D1929" s="36" t="d">
        <v>2020-10-12</v>
      </c>
      <c r="E1929" s="17" t="s">
        <v>36</v>
      </c>
      <c r="F1929" s="36" t="d">
        <v>2020-10-24</v>
      </c>
      <c r="G1929" s="30"/>
      <c r="H1929" s="32"/>
      <c r="N1929" s="30">
        <v>51</v>
      </c>
      <c r="O1929" s="30">
        <v>6.99</v>
      </c>
      <c r="P1929" s="30">
        <v>745.85</v>
      </c>
      <c r="Q1929" s="30">
        <v>47.08</v>
      </c>
      <c r="R1929" s="38">
        <v>0.2331</v>
      </c>
      <c r="S1929" s="32">
        <v>-0.21131</v>
      </c>
      <c r="T1929" s="29">
        <v>0.37752000000000002</v>
      </c>
      <c r="U1929" s="29">
        <v>-0.27076</v>
      </c>
      <c r="V1929" s="29">
        <v>0.47059000000000001</v>
      </c>
      <c r="W1929" s="29">
        <v>5.8819999999999997E-2</v>
      </c>
      <c r="X1929" s="30">
        <v>78.73</v>
      </c>
      <c r="Y1929" s="29">
        <v>0.25312000000000001</v>
      </c>
      <c r="Z1929" s="29">
        <v>0.28617999999999999</v>
      </c>
      <c r="AA1929" s="29">
        <v>0.47099999999999997</v>
      </c>
      <c r="AB1929" s="30">
        <v>14</v>
      </c>
      <c r="AC1929" s="29">
        <v>0.62856999999999996</v>
      </c>
      <c r="AD1929" s="30">
        <v>51</v>
      </c>
      <c r="AE1929" s="29">
        <v>0.76471</v>
      </c>
      <c r="AF1929" s="33">
        <v>1.601</v>
      </c>
      <c r="AG1929" s="33">
        <v>1.9810000000000001</v>
      </c>
      <c r="AH1929" s="33">
        <v>2.8420000000000001</v>
      </c>
      <c r="AI1929" s="33">
        <v>20.353999999999999</v>
      </c>
      <c r="AJ1929" s="33">
        <v>6.7670000000000003</v>
      </c>
      <c r="AK1929" s="34">
        <v>15.333</v>
      </c>
      <c r="AL1929" s="29">
        <v>0.11765</v>
      </c>
      <c r="AM1929" s="29">
        <v>0.19608</v>
      </c>
      <c r="AN1929" s="50">
        <v>27435</v>
      </c>
      <c r="AO1929" s="30">
        <v>133.4</v>
      </c>
      <c r="AP1929" s="29">
        <v>0.46947</v>
      </c>
      <c r="AQ1929" s="29">
        <v>0.98009000000000002</v>
      </c>
      <c r="AR1929" s="29">
        <v>0.47499999999999998</v>
      </c>
      <c r="AS1929" s="54">
        <v>12</v>
      </c>
      <c r="AT1929" s="29">
        <v>0.64515999999999996</v>
      </c>
      <c r="AU1929" s="29">
        <v>0.80456000000000005</v>
      </c>
      <c r="AV1929" s="54">
        <v>13</v>
      </c>
      <c r="AW1929" s="29">
        <v>0.6129</v>
      </c>
    </row>
    <row r="1930" spans="1:49" x14ac:dyDescent="0.2">
      <c r="A1930" s="17" t="str">
        <f t="shared" si="39"/>
        <v>Columbia</v>
      </c>
      <c r="B1930" s="17" t="str">
        <f>IF(AND(OR(NOT(IsForecastDateRestricted),AND(D1930&gt;=StartDate,D1930&lt;=EndDate)),OR(NOT(IsTargetDateRestricted),AND(F1930&gt;=FirstTargetDate,F1930&lt;=EndTargetDate)),
OR(AND(Is1Week,E1930="1 wk ahead inc death"),AND(Is2Week,E1930="2 wk ahead inc death"),AND(Is3Week,E1930="3 wk ahead inc death"),AND(Is4Week,E1930="4 wk ahead inc death")),
OR(NOT(IsActiveModelsOnly),_xlfn.XLOOKUP(C1930,'Model Analyzer'!B$4:B$100,'Model Analyzer'!C$4:C$100))),EvalData!C1930,"NA")</f>
        <v>Columbia</v>
      </c>
      <c r="C1930" s="17" t="s">
        <v>13</v>
      </c>
      <c r="D1930" s="36" t="d">
        <v>2020-10-12</v>
      </c>
      <c r="E1930" s="17" t="s">
        <v>36</v>
      </c>
      <c r="F1930" s="36" t="d">
        <v>2020-10-24</v>
      </c>
      <c r="G1930" s="30">
        <v>-779</v>
      </c>
      <c r="H1930" s="32">
        <v>-7.4999999999999997E-2</v>
      </c>
      <c r="I1930" s="28">
        <v>-7.2309999999999999E-2</v>
      </c>
      <c r="J1930" s="28">
        <v>-7.7950000000000005E-2</v>
      </c>
      <c r="K1930" s="29">
        <v>0.9</v>
      </c>
      <c r="L1930" s="30">
        <v>23</v>
      </c>
      <c r="M1930" s="29">
        <v>0.40540999999999999</v>
      </c>
      <c r="N1930" s="30">
        <v>51</v>
      </c>
      <c r="O1930" s="30">
        <v>15.34</v>
      </c>
      <c r="P1930" s="30">
        <v>1087.76</v>
      </c>
      <c r="Q1930" s="30">
        <v>54.45</v>
      </c>
      <c r="R1930" s="38">
        <v>0.26212000000000002</v>
      </c>
      <c r="S1930" s="32">
        <v>-0.12759999999999999</v>
      </c>
      <c r="T1930" s="29">
        <v>0.52781</v>
      </c>
      <c r="U1930" s="29">
        <v>-0.24825</v>
      </c>
      <c r="V1930" s="29">
        <v>0.41176000000000001</v>
      </c>
      <c r="W1930" s="29">
        <v>0.11765</v>
      </c>
      <c r="X1930" s="30">
        <v>94.09</v>
      </c>
      <c r="Y1930" s="29">
        <v>0.34022000000000002</v>
      </c>
      <c r="Z1930" s="29">
        <v>0.38302000000000003</v>
      </c>
      <c r="AA1930" s="29">
        <v>0.29199999999999998</v>
      </c>
      <c r="AB1930" s="30">
        <v>20</v>
      </c>
      <c r="AC1930" s="29">
        <v>0.45713999999999999</v>
      </c>
      <c r="AD1930" s="30">
        <v>51</v>
      </c>
      <c r="AE1930" s="29">
        <v>0.92157</v>
      </c>
      <c r="AF1930" s="33">
        <v>2.7749999999999999</v>
      </c>
      <c r="AG1930" s="33">
        <v>3.504</v>
      </c>
      <c r="AH1930" s="33">
        <v>6.4619999999999997</v>
      </c>
      <c r="AI1930" s="33">
        <v>25.902000000000001</v>
      </c>
      <c r="AJ1930" s="33">
        <v>13.294</v>
      </c>
      <c r="AK1930" s="34">
        <v>102</v>
      </c>
      <c r="AL1930" s="29">
        <v>0.25490000000000002</v>
      </c>
      <c r="AM1930" s="29">
        <v>0.29411999999999999</v>
      </c>
      <c r="AN1930" s="50">
        <v>22521</v>
      </c>
      <c r="AO1930" s="30">
        <v>131</v>
      </c>
      <c r="AP1930" s="29">
        <v>0.29039999999999999</v>
      </c>
      <c r="AQ1930" s="29">
        <v>0.60626999999999998</v>
      </c>
      <c r="AR1930" s="29">
        <v>0.39200000000000002</v>
      </c>
      <c r="AS1930" s="54">
        <v>17</v>
      </c>
      <c r="AT1930" s="29">
        <v>0.48387000000000002</v>
      </c>
      <c r="AU1930" s="29">
        <v>0.81505000000000005</v>
      </c>
      <c r="AV1930" s="54">
        <v>12</v>
      </c>
      <c r="AW1930" s="29">
        <v>0.64515999999999996</v>
      </c>
    </row>
    <row r="1931" spans="1:49" x14ac:dyDescent="0.2">
      <c r="A1931" s="17" t="str">
        <f t="shared" si="39"/>
        <v>Columbia-UNC</v>
      </c>
      <c r="B1931" s="17" t="str">
        <f>IF(AND(OR(NOT(IsForecastDateRestricted),AND(D1931&gt;=StartDate,D1931&lt;=EndDate)),OR(NOT(IsTargetDateRestricted),AND(F1931&gt;=FirstTargetDate,F1931&lt;=EndTargetDate)),
OR(AND(Is1Week,E1931="1 wk ahead inc death"),AND(Is2Week,E1931="2 wk ahead inc death"),AND(Is3Week,E1931="3 wk ahead inc death"),AND(Is4Week,E1931="4 wk ahead inc death")),
OR(NOT(IsActiveModelsOnly),_xlfn.XLOOKUP(C1931,'Model Analyzer'!B$4:B$100,'Model Analyzer'!C$4:C$100))),EvalData!C1931,"NA")</f>
        <v>Columbia-UNC</v>
      </c>
      <c r="C1931" s="17" t="s">
        <v>14</v>
      </c>
      <c r="D1931" s="36" t="d">
        <v>2020-10-12</v>
      </c>
      <c r="E1931" s="17" t="s">
        <v>36</v>
      </c>
      <c r="F1931" s="36" t="d">
        <v>2020-10-24</v>
      </c>
      <c r="G1931" s="30">
        <v>510</v>
      </c>
      <c r="H1931" s="32">
        <v>4.5999999999999999E-2</v>
      </c>
      <c r="I1931" s="28">
        <v>4.734E-2</v>
      </c>
      <c r="J1931" s="28">
        <v>4.734E-2</v>
      </c>
      <c r="K1931" s="29">
        <v>1</v>
      </c>
      <c r="L1931" s="30">
        <v>18</v>
      </c>
      <c r="M1931" s="29">
        <v>0.54054000000000002</v>
      </c>
      <c r="O1931" s="30"/>
      <c r="P1931" s="30"/>
      <c r="Q1931" s="30"/>
      <c r="R1931" s="38"/>
    </row>
    <row r="1932" spans="1:49" x14ac:dyDescent="0.2">
      <c r="A1932" s="17" t="str">
        <f t="shared" si="39"/>
        <v>Covid19Sim</v>
      </c>
      <c r="B1932" s="17" t="str">
        <f>IF(AND(OR(NOT(IsForecastDateRestricted),AND(D1932&gt;=StartDate,D1932&lt;=EndDate)),OR(NOT(IsTargetDateRestricted),AND(F1932&gt;=FirstTargetDate,F1932&lt;=EndTargetDate)),
OR(AND(Is1Week,E1932="1 wk ahead inc death"),AND(Is2Week,E1932="2 wk ahead inc death"),AND(Is3Week,E1932="3 wk ahead inc death"),AND(Is4Week,E1932="4 wk ahead inc death")),
OR(NOT(IsActiveModelsOnly),_xlfn.XLOOKUP(C1932,'Model Analyzer'!B$4:B$100,'Model Analyzer'!C$4:C$100))),EvalData!C1932,"NA")</f>
        <v>Covid19Sim</v>
      </c>
      <c r="C1932" s="17" t="s">
        <v>39</v>
      </c>
      <c r="D1932" s="36" t="d">
        <v>2020-10-12</v>
      </c>
      <c r="E1932" s="17" t="s">
        <v>36</v>
      </c>
      <c r="F1932" s="36" t="d">
        <v>2020-10-24</v>
      </c>
      <c r="G1932" s="30">
        <v>133</v>
      </c>
      <c r="H1932" s="32">
        <v>1.2E-2</v>
      </c>
      <c r="I1932" s="28">
        <v>1.235E-2</v>
      </c>
      <c r="J1932" s="28">
        <v>1.235E-2</v>
      </c>
      <c r="K1932" s="29">
        <v>1</v>
      </c>
      <c r="L1932" s="30">
        <v>4</v>
      </c>
      <c r="M1932" s="29">
        <v>0.91891999999999996</v>
      </c>
      <c r="N1932" s="30">
        <v>51</v>
      </c>
      <c r="O1932" s="30">
        <v>7.74</v>
      </c>
      <c r="P1932" s="30">
        <v>1033.25</v>
      </c>
      <c r="Q1932" s="30">
        <v>51.39</v>
      </c>
      <c r="R1932" s="38">
        <v>0.21486</v>
      </c>
      <c r="S1932" s="32">
        <v>-1.575E-2</v>
      </c>
      <c r="T1932" s="29">
        <v>0.39961999999999998</v>
      </c>
      <c r="U1932" s="29">
        <v>-0.10600999999999999</v>
      </c>
      <c r="V1932" s="29">
        <v>0.43136999999999998</v>
      </c>
      <c r="W1932" s="29">
        <v>7.843E-2</v>
      </c>
      <c r="X1932" s="30">
        <v>89.07</v>
      </c>
      <c r="Y1932" s="29">
        <v>0.29355999999999999</v>
      </c>
      <c r="Z1932" s="29">
        <v>0.29570000000000002</v>
      </c>
      <c r="AA1932" s="29">
        <v>0.53400000000000003</v>
      </c>
      <c r="AB1932" s="30">
        <v>10</v>
      </c>
      <c r="AC1932" s="29">
        <v>0.74285999999999996</v>
      </c>
      <c r="AD1932" s="30">
        <v>51</v>
      </c>
      <c r="AE1932" s="29">
        <v>0.29411999999999999</v>
      </c>
      <c r="AF1932" s="33">
        <v>1.0660000000000001</v>
      </c>
      <c r="AG1932" s="33">
        <v>1.1020000000000001</v>
      </c>
      <c r="AH1932" s="33">
        <v>1.206</v>
      </c>
      <c r="AI1932" s="33">
        <v>2.3860000000000001</v>
      </c>
      <c r="AJ1932" s="33">
        <v>1.5269999999999999</v>
      </c>
      <c r="AK1932" s="34">
        <v>4</v>
      </c>
      <c r="AL1932" s="29">
        <v>5.8819999999999997E-2</v>
      </c>
      <c r="AM1932" s="29">
        <v>1.9609999999999999E-2</v>
      </c>
      <c r="AN1932" s="50">
        <v>81918</v>
      </c>
      <c r="AO1932" s="30">
        <v>400.4</v>
      </c>
      <c r="AP1932" s="29">
        <v>0.81572</v>
      </c>
      <c r="AQ1932" s="29">
        <v>1</v>
      </c>
      <c r="AR1932" s="29">
        <v>0.22700000000000001</v>
      </c>
      <c r="AS1932" s="54">
        <v>24</v>
      </c>
      <c r="AT1932" s="29">
        <v>0.25806000000000001</v>
      </c>
      <c r="AU1932" s="29">
        <v>0.30959999999999999</v>
      </c>
      <c r="AV1932" s="54">
        <v>28</v>
      </c>
      <c r="AW1932" s="29">
        <v>0.12903000000000001</v>
      </c>
    </row>
    <row r="1933" spans="1:49" x14ac:dyDescent="0.2">
      <c r="A1933" s="17" t="str">
        <f t="shared" si="39"/>
        <v>CovidComplete</v>
      </c>
      <c r="B1933" s="17" t="str">
        <f>IF(AND(OR(NOT(IsForecastDateRestricted),AND(D1933&gt;=StartDate,D1933&lt;=EndDate)),OR(NOT(IsTargetDateRestricted),AND(F1933&gt;=FirstTargetDate,F1933&lt;=EndTargetDate)),
OR(AND(Is1Week,E1933="1 wk ahead inc death"),AND(Is2Week,E1933="2 wk ahead inc death"),AND(Is3Week,E1933="3 wk ahead inc death"),AND(Is4Week,E1933="4 wk ahead inc death")),
OR(NOT(IsActiveModelsOnly),_xlfn.XLOOKUP(C1933,'Model Analyzer'!B$4:B$100,'Model Analyzer'!C$4:C$100))),EvalData!C1933,"NA")</f>
        <v>CovidComplete</v>
      </c>
      <c r="C1933" s="17" t="s">
        <v>51</v>
      </c>
      <c r="D1933" s="36" t="d">
        <v>2020-10-12</v>
      </c>
      <c r="E1933" s="17" t="s">
        <v>36</v>
      </c>
      <c r="F1933" s="36" t="d">
        <v>2020-10-24</v>
      </c>
      <c r="G1933" s="30">
        <v>-804</v>
      </c>
      <c r="H1933" s="32">
        <v>-7.8E-2</v>
      </c>
      <c r="I1933" s="28">
        <v>-7.4630000000000002E-2</v>
      </c>
      <c r="J1933" s="28">
        <v>-8.0649999999999999E-2</v>
      </c>
      <c r="K1933" s="29">
        <v>0.9</v>
      </c>
      <c r="L1933" s="30">
        <v>24</v>
      </c>
      <c r="M1933" s="29">
        <v>0.37837999999999999</v>
      </c>
      <c r="N1933" s="30">
        <v>51</v>
      </c>
      <c r="O1933" s="30">
        <v>4.72</v>
      </c>
      <c r="P1933" s="30">
        <v>509.4</v>
      </c>
      <c r="Q1933" s="30">
        <v>35.020000000000003</v>
      </c>
      <c r="R1933" s="38">
        <v>0.15925</v>
      </c>
      <c r="S1933" s="32">
        <v>-5.9790000000000003E-2</v>
      </c>
      <c r="T1933" s="29">
        <v>0.28387000000000001</v>
      </c>
      <c r="U1933" s="29">
        <v>-9.7729999999999997E-2</v>
      </c>
      <c r="V1933" s="29">
        <v>0.58823999999999999</v>
      </c>
      <c r="W1933" s="29">
        <v>3.9219999999999998E-2</v>
      </c>
      <c r="X1933" s="30">
        <v>58.47</v>
      </c>
      <c r="Y1933" s="29">
        <v>0.23744999999999999</v>
      </c>
      <c r="Z1933" s="29">
        <v>0.24945000000000001</v>
      </c>
      <c r="AA1933" s="29">
        <v>0.74099999999999999</v>
      </c>
      <c r="AB1933" s="30">
        <v>1</v>
      </c>
      <c r="AC1933" s="29">
        <v>1</v>
      </c>
      <c r="AD1933" s="30">
        <v>51</v>
      </c>
      <c r="AE1933" s="29">
        <v>0.98038999999999998</v>
      </c>
      <c r="AF1933" s="33">
        <v>3.5449999999999999</v>
      </c>
      <c r="AG1933" s="33">
        <v>3.9710000000000001</v>
      </c>
      <c r="AH1933" s="33">
        <v>4</v>
      </c>
      <c r="AI1933" s="33">
        <v>3.931</v>
      </c>
      <c r="AJ1933" s="33">
        <v>4</v>
      </c>
      <c r="AK1933" s="34">
        <v>4</v>
      </c>
      <c r="AL1933" s="29">
        <v>1.9609999999999999E-2</v>
      </c>
      <c r="AM1933" s="29">
        <v>0</v>
      </c>
      <c r="AN1933" s="50">
        <v>16507</v>
      </c>
      <c r="AO1933" s="30">
        <v>77.7</v>
      </c>
      <c r="AP1933" s="29">
        <v>0.40658</v>
      </c>
      <c r="AQ1933" s="29">
        <v>0.84882000000000002</v>
      </c>
      <c r="AR1933" s="29">
        <v>1</v>
      </c>
      <c r="AS1933" s="54">
        <v>1</v>
      </c>
      <c r="AT1933" s="29">
        <v>1</v>
      </c>
      <c r="AU1933" s="29">
        <v>0.97714000000000001</v>
      </c>
      <c r="AV1933" s="54">
        <v>2</v>
      </c>
      <c r="AW1933" s="29">
        <v>0.96774000000000004</v>
      </c>
    </row>
    <row r="1934" spans="1:49" x14ac:dyDescent="0.2">
      <c r="A1934" s="17" t="str">
        <f t="shared" si="39"/>
        <v>DDS</v>
      </c>
      <c r="B1934" s="17" t="str">
        <f>IF(AND(OR(NOT(IsForecastDateRestricted),AND(D1934&gt;=StartDate,D1934&lt;=EndDate)),OR(NOT(IsTargetDateRestricted),AND(F1934&gt;=FirstTargetDate,F1934&lt;=EndTargetDate)),
OR(AND(Is1Week,E1934="1 wk ahead inc death"),AND(Is2Week,E1934="2 wk ahead inc death"),AND(Is3Week,E1934="3 wk ahead inc death"),AND(Is4Week,E1934="4 wk ahead inc death")),
OR(NOT(IsActiveModelsOnly),_xlfn.XLOOKUP(C1934,'Model Analyzer'!B$4:B$100,'Model Analyzer'!C$4:C$100))),EvalData!C1934,"NA")</f>
        <v>DDS</v>
      </c>
      <c r="C1934" s="17" t="s">
        <v>44</v>
      </c>
      <c r="D1934" s="36" t="d">
        <v>2020-10-12</v>
      </c>
      <c r="E1934" s="17" t="s">
        <v>36</v>
      </c>
      <c r="F1934" s="36" t="d">
        <v>2020-10-24</v>
      </c>
      <c r="G1934" s="30">
        <v>-142</v>
      </c>
      <c r="H1934" s="32">
        <v>-1.2999999999999999E-2</v>
      </c>
      <c r="I1934" s="28">
        <v>-1.3180000000000001E-2</v>
      </c>
      <c r="J1934" s="28">
        <v>-1.336E-2</v>
      </c>
      <c r="K1934" s="29">
        <v>1</v>
      </c>
      <c r="L1934" s="30">
        <v>7</v>
      </c>
      <c r="M1934" s="29">
        <v>0.83784000000000003</v>
      </c>
      <c r="N1934" s="30">
        <v>51</v>
      </c>
      <c r="O1934" s="30">
        <v>9.48</v>
      </c>
      <c r="P1934" s="30">
        <v>1401.82</v>
      </c>
      <c r="Q1934" s="30">
        <v>65.27</v>
      </c>
      <c r="R1934" s="38">
        <v>0.27843000000000001</v>
      </c>
      <c r="S1934" s="32">
        <v>-0.19237000000000001</v>
      </c>
      <c r="T1934" s="29">
        <v>0.46662999999999999</v>
      </c>
      <c r="U1934" s="29">
        <v>-0.1832</v>
      </c>
      <c r="V1934" s="29">
        <v>0.35293999999999998</v>
      </c>
      <c r="W1934" s="29">
        <v>9.8040000000000002E-2</v>
      </c>
      <c r="X1934" s="30">
        <v>117.2</v>
      </c>
      <c r="Y1934" s="29">
        <v>0.34928999999999999</v>
      </c>
      <c r="Z1934" s="29">
        <v>0.36504999999999999</v>
      </c>
      <c r="AA1934" s="29">
        <v>0.26300000000000001</v>
      </c>
      <c r="AB1934" s="30">
        <v>22</v>
      </c>
      <c r="AC1934" s="29">
        <v>0.4</v>
      </c>
      <c r="AD1934" s="30">
        <v>51</v>
      </c>
      <c r="AE1934" s="29">
        <v>0.90195999999999998</v>
      </c>
      <c r="AF1934" s="33">
        <v>3.331</v>
      </c>
      <c r="AG1934" s="33">
        <v>3.661</v>
      </c>
      <c r="AH1934" s="33">
        <v>4.306</v>
      </c>
      <c r="AI1934" s="33">
        <v>7.0960000000000001</v>
      </c>
      <c r="AJ1934" s="33">
        <v>6.76</v>
      </c>
      <c r="AK1934" s="34">
        <v>9.6</v>
      </c>
      <c r="AL1934" s="29">
        <v>0.35293999999999998</v>
      </c>
      <c r="AM1934" s="29">
        <v>5.8819999999999997E-2</v>
      </c>
      <c r="AN1934" s="50">
        <v>26325</v>
      </c>
      <c r="AO1934" s="30">
        <v>114.6</v>
      </c>
      <c r="AP1934" s="29">
        <v>0.34516000000000002</v>
      </c>
      <c r="AQ1934" s="29">
        <v>0.72058999999999995</v>
      </c>
      <c r="AR1934" s="29">
        <v>0.51600000000000001</v>
      </c>
      <c r="AS1934" s="54">
        <v>11</v>
      </c>
      <c r="AT1934" s="29">
        <v>0.67742000000000002</v>
      </c>
      <c r="AU1934" s="29">
        <v>0.87136000000000002</v>
      </c>
      <c r="AV1934" s="54">
        <v>7</v>
      </c>
      <c r="AW1934" s="29">
        <v>0.80645</v>
      </c>
    </row>
    <row r="1935" spans="1:49" x14ac:dyDescent="0.2">
      <c r="A1935" s="17" t="str">
        <f t="shared" si="39"/>
        <v>Ensemble</v>
      </c>
      <c r="B1935" s="17" t="str">
        <f>IF(AND(OR(NOT(IsForecastDateRestricted),AND(D1935&gt;=StartDate,D1935&lt;=EndDate)),OR(NOT(IsTargetDateRestricted),AND(F1935&gt;=FirstTargetDate,F1935&lt;=EndTargetDate)),
OR(AND(Is1Week,E1935="1 wk ahead inc death"),AND(Is2Week,E1935="2 wk ahead inc death"),AND(Is3Week,E1935="3 wk ahead inc death"),AND(Is4Week,E1935="4 wk ahead inc death")),
OR(NOT(IsActiveModelsOnly),_xlfn.XLOOKUP(C1935,'Model Analyzer'!B$4:B$100,'Model Analyzer'!C$4:C$100))),EvalData!C1935,"NA")</f>
        <v>Ensemble</v>
      </c>
      <c r="C1935" s="17" t="s">
        <v>15</v>
      </c>
      <c r="D1935" s="36" t="d">
        <v>2020-10-12</v>
      </c>
      <c r="E1935" s="17" t="s">
        <v>36</v>
      </c>
      <c r="F1935" s="36" t="d">
        <v>2020-10-24</v>
      </c>
      <c r="G1935" s="30">
        <v>-433</v>
      </c>
      <c r="H1935" s="32">
        <v>-4.1000000000000002E-2</v>
      </c>
      <c r="I1935" s="28">
        <v>-4.0189999999999997E-2</v>
      </c>
      <c r="J1935" s="28">
        <v>-4.1880000000000001E-2</v>
      </c>
      <c r="K1935" s="29">
        <v>1</v>
      </c>
      <c r="L1935" s="30">
        <v>17</v>
      </c>
      <c r="M1935" s="29">
        <v>0.56757000000000002</v>
      </c>
      <c r="N1935" s="30">
        <v>51</v>
      </c>
      <c r="O1935" s="30">
        <v>5.49</v>
      </c>
      <c r="P1935" s="30">
        <v>602.41999999999996</v>
      </c>
      <c r="Q1935" s="30">
        <v>41.2</v>
      </c>
      <c r="R1935" s="38">
        <v>0.20235</v>
      </c>
      <c r="S1935" s="32">
        <v>-0.10465000000000001</v>
      </c>
      <c r="T1935" s="29">
        <v>0.31824999999999998</v>
      </c>
      <c r="U1935" s="29">
        <v>-0.19162000000000001</v>
      </c>
      <c r="V1935" s="29">
        <v>0.56862999999999997</v>
      </c>
      <c r="W1935" s="29">
        <v>3.9219999999999998E-2</v>
      </c>
      <c r="X1935" s="30">
        <v>65.97</v>
      </c>
      <c r="Y1935" s="29">
        <v>0.22473000000000001</v>
      </c>
      <c r="Z1935" s="29">
        <v>0.24759</v>
      </c>
      <c r="AA1935" s="29">
        <v>0.63200000000000001</v>
      </c>
      <c r="AB1935" s="30">
        <v>4</v>
      </c>
      <c r="AC1935" s="29">
        <v>0.91429000000000005</v>
      </c>
      <c r="AD1935" s="30">
        <v>51</v>
      </c>
      <c r="AE1935" s="29">
        <v>0.94118000000000002</v>
      </c>
      <c r="AF1935" s="33">
        <v>2.218</v>
      </c>
      <c r="AG1935" s="33">
        <v>2.6779999999999999</v>
      </c>
      <c r="AH1935" s="33">
        <v>3.2629999999999999</v>
      </c>
      <c r="AI1935" s="33">
        <v>5.7050000000000001</v>
      </c>
      <c r="AJ1935" s="33">
        <v>4.5229999999999997</v>
      </c>
      <c r="AK1935" s="34">
        <v>8.3330000000000002</v>
      </c>
      <c r="AL1935" s="29">
        <v>0.17646999999999999</v>
      </c>
      <c r="AM1935" s="29">
        <v>7.843E-2</v>
      </c>
      <c r="AN1935" s="50">
        <v>16145</v>
      </c>
      <c r="AO1935" s="30">
        <v>80</v>
      </c>
      <c r="AP1935" s="29">
        <v>0.43772</v>
      </c>
      <c r="AQ1935" s="29">
        <v>0.91383000000000003</v>
      </c>
      <c r="AR1935" s="29">
        <v>0.72199999999999998</v>
      </c>
      <c r="AS1935" s="54">
        <v>4</v>
      </c>
      <c r="AT1935" s="29">
        <v>0.90322999999999998</v>
      </c>
      <c r="AU1935" s="29">
        <v>0.98329</v>
      </c>
      <c r="AV1935" s="54">
        <v>1</v>
      </c>
      <c r="AW1935" s="29">
        <v>1</v>
      </c>
    </row>
    <row r="1936" spans="1:49" x14ac:dyDescent="0.2">
      <c r="A1936" s="17" t="str">
        <f t="shared" si="39"/>
        <v>ERDC</v>
      </c>
      <c r="B1936" s="17" t="str">
        <f>IF(AND(OR(NOT(IsForecastDateRestricted),AND(D1936&gt;=StartDate,D1936&lt;=EndDate)),OR(NOT(IsTargetDateRestricted),AND(F1936&gt;=FirstTargetDate,F1936&lt;=EndTargetDate)),
OR(AND(Is1Week,E1936="1 wk ahead inc death"),AND(Is2Week,E1936="2 wk ahead inc death"),AND(Is3Week,E1936="3 wk ahead inc death"),AND(Is4Week,E1936="4 wk ahead inc death")),
OR(NOT(IsActiveModelsOnly),_xlfn.XLOOKUP(C1936,'Model Analyzer'!B$4:B$100,'Model Analyzer'!C$4:C$100))),EvalData!C1936,"NA")</f>
        <v>ERDC</v>
      </c>
      <c r="C1936" s="17" t="s">
        <v>16</v>
      </c>
      <c r="D1936" s="36" t="d">
        <v>2020-10-12</v>
      </c>
      <c r="E1936" s="17" t="s">
        <v>36</v>
      </c>
      <c r="F1936" s="36" t="d">
        <v>2020-10-24</v>
      </c>
      <c r="G1936" s="30">
        <v>4147</v>
      </c>
      <c r="H1936" s="32">
        <v>0.32600000000000001</v>
      </c>
      <c r="I1936" s="28">
        <v>0.38494</v>
      </c>
      <c r="J1936" s="28">
        <v>0.38494</v>
      </c>
      <c r="K1936" s="29">
        <v>0</v>
      </c>
      <c r="L1936" s="30">
        <v>35</v>
      </c>
      <c r="M1936" s="29">
        <v>8.1079999999999999E-2</v>
      </c>
      <c r="N1936" s="30">
        <v>51</v>
      </c>
      <c r="O1936" s="30">
        <v>31.24</v>
      </c>
      <c r="P1936" s="30">
        <v>13173.52</v>
      </c>
      <c r="Q1936" s="30">
        <v>133.65</v>
      </c>
      <c r="R1936" s="38">
        <v>0.39629999999999999</v>
      </c>
      <c r="S1936" s="32">
        <v>0.33169999999999999</v>
      </c>
      <c r="T1936" s="29">
        <v>1.1191199999999999</v>
      </c>
      <c r="U1936" s="29">
        <v>0.78161000000000003</v>
      </c>
      <c r="V1936" s="29">
        <v>0.23529</v>
      </c>
      <c r="W1936" s="29">
        <v>0.31373000000000001</v>
      </c>
      <c r="X1936" s="30">
        <v>232.55</v>
      </c>
      <c r="Y1936" s="29">
        <v>1.04477</v>
      </c>
      <c r="Z1936" s="29">
        <v>0.55484</v>
      </c>
      <c r="AA1936" s="29">
        <v>2.5000000000000001E-2</v>
      </c>
      <c r="AB1936" s="30">
        <v>35</v>
      </c>
      <c r="AC1936" s="29">
        <v>2.8570000000000002E-2</v>
      </c>
      <c r="AD1936" s="30">
        <v>51</v>
      </c>
      <c r="AE1936" s="29">
        <v>0.13725000000000001</v>
      </c>
      <c r="AF1936" s="33">
        <v>1.087</v>
      </c>
      <c r="AG1936" s="33">
        <v>1.127</v>
      </c>
      <c r="AH1936" s="33">
        <v>1.18</v>
      </c>
      <c r="AI1936" s="33">
        <v>1.325</v>
      </c>
      <c r="AJ1936" s="33">
        <v>1.31</v>
      </c>
      <c r="AK1936" s="34">
        <v>1.518</v>
      </c>
      <c r="AL1936" s="29">
        <v>0</v>
      </c>
      <c r="AM1936" s="29">
        <v>0</v>
      </c>
      <c r="AN1936" s="50">
        <v>222200</v>
      </c>
      <c r="AO1936" s="30">
        <v>1568.4</v>
      </c>
      <c r="AP1936" s="29">
        <v>0.88443000000000005</v>
      </c>
      <c r="AQ1936" s="29">
        <v>1</v>
      </c>
      <c r="AR1936" s="29">
        <v>0.14399999999999999</v>
      </c>
      <c r="AS1936" s="54">
        <v>27</v>
      </c>
      <c r="AT1936" s="29">
        <v>0.16128999999999999</v>
      </c>
      <c r="AU1936" s="29">
        <v>0.14448</v>
      </c>
      <c r="AV1936" s="54">
        <v>31</v>
      </c>
      <c r="AW1936" s="29">
        <v>3.2259999999999997E-2</v>
      </c>
    </row>
    <row r="1937" spans="1:49" x14ac:dyDescent="0.2">
      <c r="A1937" s="17" t="str">
        <f t="shared" si="39"/>
        <v>ESG</v>
      </c>
      <c r="B1937" s="17" t="str">
        <f>IF(AND(OR(NOT(IsForecastDateRestricted),AND(D1937&gt;=StartDate,D1937&lt;=EndDate)),OR(NOT(IsTargetDateRestricted),AND(F1937&gt;=FirstTargetDate,F1937&lt;=EndTargetDate)),
OR(AND(Is1Week,E1937="1 wk ahead inc death"),AND(Is2Week,E1937="2 wk ahead inc death"),AND(Is3Week,E1937="3 wk ahead inc death"),AND(Is4Week,E1937="4 wk ahead inc death")),
OR(NOT(IsActiveModelsOnly),_xlfn.XLOOKUP(C1937,'Model Analyzer'!B$4:B$100,'Model Analyzer'!C$4:C$100))),EvalData!C1937,"NA")</f>
        <v>ESG</v>
      </c>
      <c r="C1937" s="17" t="s">
        <v>40</v>
      </c>
      <c r="D1937" s="36" t="d">
        <v>2020-10-12</v>
      </c>
      <c r="E1937" s="17" t="s">
        <v>36</v>
      </c>
      <c r="F1937" s="36" t="d">
        <v>2020-10-24</v>
      </c>
      <c r="G1937" s="30">
        <v>-4461</v>
      </c>
      <c r="H1937" s="32">
        <v>-0.53500000000000003</v>
      </c>
      <c r="I1937" s="28">
        <v>-0.41409000000000001</v>
      </c>
      <c r="J1937" s="28">
        <v>-0.70674999999999999</v>
      </c>
      <c r="K1937" s="29">
        <v>0</v>
      </c>
      <c r="L1937" s="30">
        <v>38</v>
      </c>
      <c r="M1937" s="29">
        <v>0</v>
      </c>
      <c r="N1937" s="30">
        <v>51</v>
      </c>
      <c r="O1937" s="30">
        <v>48.35</v>
      </c>
      <c r="P1937" s="30">
        <v>2691.31</v>
      </c>
      <c r="Q1937" s="30">
        <v>90.69</v>
      </c>
      <c r="R1937" s="38">
        <v>0.67208000000000001</v>
      </c>
      <c r="S1937" s="32">
        <v>-0.69315000000000004</v>
      </c>
      <c r="T1937" s="29">
        <v>1.6437299999999999</v>
      </c>
      <c r="U1937" s="29">
        <v>-1.4694400000000001</v>
      </c>
      <c r="V1937" s="29">
        <v>3.9219999999999998E-2</v>
      </c>
      <c r="W1937" s="29">
        <v>0.50980000000000003</v>
      </c>
      <c r="X1937" s="30">
        <v>139.91</v>
      </c>
      <c r="Y1937" s="29">
        <v>0.57060999999999995</v>
      </c>
      <c r="Z1937" s="29">
        <v>0.73848999999999998</v>
      </c>
      <c r="AA1937" s="29">
        <v>0</v>
      </c>
      <c r="AB1937" s="30">
        <v>36</v>
      </c>
      <c r="AC1937" s="29">
        <v>0</v>
      </c>
      <c r="AD1937" s="30">
        <v>51</v>
      </c>
      <c r="AE1937" s="29">
        <v>3.9219999999999998E-2</v>
      </c>
      <c r="AF1937" s="33">
        <v>1.056</v>
      </c>
      <c r="AG1937" s="33">
        <v>1.0840000000000001</v>
      </c>
      <c r="AH1937" s="33">
        <v>1.163</v>
      </c>
      <c r="AI1937" s="33">
        <v>1.413</v>
      </c>
      <c r="AJ1937" s="33">
        <v>1.42</v>
      </c>
      <c r="AK1937" s="34">
        <v>2</v>
      </c>
      <c r="AL1937" s="29">
        <v>0</v>
      </c>
      <c r="AM1937" s="29">
        <v>0</v>
      </c>
      <c r="AN1937" s="50">
        <v>171257</v>
      </c>
      <c r="AO1937" s="30">
        <v>1045.8</v>
      </c>
      <c r="AP1937" s="29">
        <v>0.86338999999999999</v>
      </c>
      <c r="AQ1937" s="29">
        <v>1</v>
      </c>
      <c r="AR1937" s="29">
        <v>4.1000000000000002E-2</v>
      </c>
      <c r="AS1937" s="54">
        <v>30</v>
      </c>
      <c r="AT1937" s="29">
        <v>6.4519999999999994E-2</v>
      </c>
      <c r="AU1937" s="29">
        <v>4.1279999999999997E-2</v>
      </c>
      <c r="AV1937" s="54">
        <v>32</v>
      </c>
      <c r="AW1937" s="29">
        <v>0</v>
      </c>
    </row>
    <row r="1938" spans="1:49" x14ac:dyDescent="0.2">
      <c r="A1938" s="17" t="str">
        <f t="shared" si="39"/>
        <v>Google-HSPH</v>
      </c>
      <c r="B1938" s="17" t="str">
        <f>IF(AND(OR(NOT(IsForecastDateRestricted),AND(D1938&gt;=StartDate,D1938&lt;=EndDate)),OR(NOT(IsTargetDateRestricted),AND(F1938&gt;=FirstTargetDate,F1938&lt;=EndTargetDate)),
OR(AND(Is1Week,E1938="1 wk ahead inc death"),AND(Is2Week,E1938="2 wk ahead inc death"),AND(Is3Week,E1938="3 wk ahead inc death"),AND(Is4Week,E1938="4 wk ahead inc death")),
OR(NOT(IsActiveModelsOnly),_xlfn.XLOOKUP(C1938,'Model Analyzer'!B$4:B$100,'Model Analyzer'!C$4:C$100))),EvalData!C1938,"NA")</f>
        <v>Google-HSPH</v>
      </c>
      <c r="C1938" s="17" t="s">
        <v>57</v>
      </c>
      <c r="D1938" s="36" t="d">
        <v>2020-10-12</v>
      </c>
      <c r="E1938" s="17" t="s">
        <v>36</v>
      </c>
      <c r="F1938" s="36" t="d">
        <v>2020-10-24</v>
      </c>
      <c r="G1938" s="30"/>
      <c r="H1938" s="32"/>
      <c r="N1938" s="30">
        <v>51</v>
      </c>
      <c r="O1938" s="30">
        <v>5.98</v>
      </c>
      <c r="P1938" s="30">
        <v>963.39</v>
      </c>
      <c r="Q1938" s="30">
        <v>48.71</v>
      </c>
      <c r="R1938" s="38">
        <v>0.17396</v>
      </c>
      <c r="S1938" s="32">
        <v>-5.7160000000000002E-2</v>
      </c>
      <c r="T1938" s="29">
        <v>0.32905000000000001</v>
      </c>
      <c r="U1938" s="29">
        <v>-5.9220000000000002E-2</v>
      </c>
      <c r="V1938" s="29">
        <v>0.54901999999999995</v>
      </c>
      <c r="W1938" s="29">
        <v>9.8040000000000002E-2</v>
      </c>
      <c r="X1938" s="30">
        <v>83.39</v>
      </c>
      <c r="Y1938" s="29">
        <v>0.26040000000000002</v>
      </c>
      <c r="Z1938" s="29">
        <v>0.25095000000000001</v>
      </c>
      <c r="AA1938" s="29">
        <v>0.60599999999999998</v>
      </c>
      <c r="AB1938" s="30">
        <v>6</v>
      </c>
      <c r="AC1938" s="29">
        <v>0.85714000000000001</v>
      </c>
      <c r="AD1938" s="30">
        <v>51</v>
      </c>
      <c r="AE1938" s="29">
        <v>0.86275000000000002</v>
      </c>
      <c r="AF1938" s="33">
        <v>1.5860000000000001</v>
      </c>
      <c r="AG1938" s="33">
        <v>2.274</v>
      </c>
      <c r="AH1938" s="33">
        <v>4.7039999999999997</v>
      </c>
      <c r="AI1938" s="33">
        <v>143.47800000000001</v>
      </c>
      <c r="AJ1938" s="33">
        <v>16.010000000000002</v>
      </c>
      <c r="AK1938" s="34">
        <v>418</v>
      </c>
      <c r="AL1938" s="29">
        <v>0.17646999999999999</v>
      </c>
      <c r="AM1938" s="29">
        <v>0.31373000000000001</v>
      </c>
      <c r="AN1938" s="50">
        <v>25609</v>
      </c>
      <c r="AO1938" s="30">
        <v>146.30000000000001</v>
      </c>
      <c r="AP1938" s="29">
        <v>0.38321</v>
      </c>
      <c r="AQ1938" s="29">
        <v>0.80003000000000002</v>
      </c>
      <c r="AR1938" s="29">
        <v>0.39200000000000002</v>
      </c>
      <c r="AS1938" s="54">
        <v>17</v>
      </c>
      <c r="AT1938" s="29">
        <v>0.48387000000000002</v>
      </c>
      <c r="AU1938" s="29">
        <v>0.86816000000000004</v>
      </c>
      <c r="AV1938" s="54">
        <v>8</v>
      </c>
      <c r="AW1938" s="29">
        <v>0.77419000000000004</v>
      </c>
    </row>
    <row r="1939" spans="1:49" x14ac:dyDescent="0.2">
      <c r="A1939" s="17" t="str">
        <f t="shared" si="39"/>
        <v>GT-DeepCOVID</v>
      </c>
      <c r="B1939" s="17" t="str">
        <f>IF(AND(OR(NOT(IsForecastDateRestricted),AND(D1939&gt;=StartDate,D1939&lt;=EndDate)),OR(NOT(IsTargetDateRestricted),AND(F1939&gt;=FirstTargetDate,F1939&lt;=EndTargetDate)),
OR(AND(Is1Week,E1939="1 wk ahead inc death"),AND(Is2Week,E1939="2 wk ahead inc death"),AND(Is3Week,E1939="3 wk ahead inc death"),AND(Is4Week,E1939="4 wk ahead inc death")),
OR(NOT(IsActiveModelsOnly),_xlfn.XLOOKUP(C1939,'Model Analyzer'!B$4:B$100,'Model Analyzer'!C$4:C$100))),EvalData!C1939,"NA")</f>
        <v>GT-DeepCOVID</v>
      </c>
      <c r="C1939" s="17" t="s">
        <v>17</v>
      </c>
      <c r="D1939" s="36" t="d">
        <v>2020-10-12</v>
      </c>
      <c r="E1939" s="17" t="s">
        <v>36</v>
      </c>
      <c r="F1939" s="36" t="d">
        <v>2020-10-24</v>
      </c>
      <c r="G1939" s="30">
        <v>-110</v>
      </c>
      <c r="H1939" s="32">
        <v>-0.01</v>
      </c>
      <c r="I1939" s="28">
        <v>-1.021E-2</v>
      </c>
      <c r="J1939" s="28">
        <v>-1.0319999999999999E-2</v>
      </c>
      <c r="K1939" s="29">
        <v>1</v>
      </c>
      <c r="L1939" s="30">
        <v>3</v>
      </c>
      <c r="M1939" s="29">
        <v>0.94594999999999996</v>
      </c>
      <c r="N1939" s="30">
        <v>49</v>
      </c>
      <c r="O1939" s="30">
        <v>7.04</v>
      </c>
      <c r="P1939" s="30">
        <v>774.92</v>
      </c>
      <c r="Q1939" s="30">
        <v>48.08</v>
      </c>
      <c r="R1939" s="38">
        <v>0.18995999999999999</v>
      </c>
      <c r="S1939" s="32">
        <v>-8.7910000000000002E-2</v>
      </c>
      <c r="T1939" s="29">
        <v>0.37747999999999998</v>
      </c>
      <c r="U1939" s="29">
        <v>-7.9380000000000006E-2</v>
      </c>
      <c r="V1939" s="29">
        <v>0.53061000000000003</v>
      </c>
      <c r="W1939" s="29">
        <v>6.1219999999999997E-2</v>
      </c>
      <c r="X1939" s="30">
        <v>80.84</v>
      </c>
      <c r="Y1939" s="29">
        <v>0.31389</v>
      </c>
      <c r="Z1939" s="29">
        <v>0.28999999999999998</v>
      </c>
      <c r="AA1939" s="29">
        <v>0.54500000000000004</v>
      </c>
      <c r="AB1939" s="30">
        <v>9</v>
      </c>
      <c r="AC1939" s="29">
        <v>0.77142999999999995</v>
      </c>
      <c r="AD1939" s="30">
        <v>49</v>
      </c>
      <c r="AE1939" s="29">
        <v>0.89795999999999998</v>
      </c>
      <c r="AF1939" s="33">
        <v>2.2810000000000001</v>
      </c>
      <c r="AG1939" s="33">
        <v>3.1819999999999999</v>
      </c>
      <c r="AH1939" s="33">
        <v>5.875</v>
      </c>
      <c r="AI1939" s="33">
        <v>18.3</v>
      </c>
      <c r="AJ1939" s="33">
        <v>14</v>
      </c>
      <c r="AK1939" s="34">
        <v>39.799999999999997</v>
      </c>
      <c r="AL1939" s="29">
        <v>0.20408000000000001</v>
      </c>
      <c r="AM1939" s="29">
        <v>0.38775999999999999</v>
      </c>
      <c r="AN1939" s="50">
        <v>19044</v>
      </c>
      <c r="AO1939" s="30">
        <v>101.2</v>
      </c>
      <c r="AP1939" s="29">
        <v>0.30593999999999999</v>
      </c>
      <c r="AQ1939" s="29">
        <v>0.63870000000000005</v>
      </c>
      <c r="AR1939" s="29">
        <v>0.31</v>
      </c>
      <c r="AS1939" s="54">
        <v>21</v>
      </c>
      <c r="AT1939" s="29">
        <v>0.35483999999999999</v>
      </c>
      <c r="AU1939" s="29">
        <v>0.78273000000000004</v>
      </c>
      <c r="AV1939" s="54">
        <v>15</v>
      </c>
      <c r="AW1939" s="29">
        <v>0.54839000000000004</v>
      </c>
    </row>
    <row r="1940" spans="1:49" x14ac:dyDescent="0.2">
      <c r="A1940" s="17" t="str">
        <f t="shared" si="39"/>
        <v>ISU</v>
      </c>
      <c r="B1940" s="17" t="str">
        <f>IF(AND(OR(NOT(IsForecastDateRestricted),AND(D1940&gt;=StartDate,D1940&lt;=EndDate)),OR(NOT(IsTargetDateRestricted),AND(F1940&gt;=FirstTargetDate,F1940&lt;=EndTargetDate)),
OR(AND(Is1Week,E1940="1 wk ahead inc death"),AND(Is2Week,E1940="2 wk ahead inc death"),AND(Is3Week,E1940="3 wk ahead inc death"),AND(Is4Week,E1940="4 wk ahead inc death")),
OR(NOT(IsActiveModelsOnly),_xlfn.XLOOKUP(C1940,'Model Analyzer'!B$4:B$100,'Model Analyzer'!C$4:C$100))),EvalData!C1940,"NA")</f>
        <v>ISU</v>
      </c>
      <c r="C1940" s="17" t="s">
        <v>41</v>
      </c>
      <c r="D1940" s="36" t="d">
        <v>2020-10-12</v>
      </c>
      <c r="E1940" s="17" t="s">
        <v>36</v>
      </c>
      <c r="F1940" s="36" t="d">
        <v>2020-10-24</v>
      </c>
      <c r="G1940" s="30">
        <v>51</v>
      </c>
      <c r="H1940" s="32">
        <v>5.0000000000000001E-3</v>
      </c>
      <c r="I1940" s="28">
        <v>4.7299999999999998E-3</v>
      </c>
      <c r="J1940" s="28">
        <v>4.7299999999999998E-3</v>
      </c>
      <c r="K1940" s="29">
        <v>1</v>
      </c>
      <c r="L1940" s="30">
        <v>1</v>
      </c>
      <c r="M1940" s="29">
        <v>1</v>
      </c>
      <c r="N1940" s="30">
        <v>49</v>
      </c>
      <c r="O1940" s="30">
        <v>8.36</v>
      </c>
      <c r="P1940" s="30">
        <v>868.33</v>
      </c>
      <c r="Q1940" s="30">
        <v>47.67</v>
      </c>
      <c r="R1940" s="38">
        <v>0.23241999999999999</v>
      </c>
      <c r="S1940" s="32">
        <v>-0.25642999999999999</v>
      </c>
      <c r="T1940" s="29">
        <v>0.43686000000000003</v>
      </c>
      <c r="U1940" s="29">
        <v>-0.32956999999999997</v>
      </c>
      <c r="V1940" s="29">
        <v>0.36735000000000001</v>
      </c>
      <c r="W1940" s="29">
        <v>0.10204000000000001</v>
      </c>
      <c r="X1940" s="30">
        <v>74.34</v>
      </c>
      <c r="Y1940" s="29">
        <v>0.27683999999999997</v>
      </c>
      <c r="Z1940" s="29">
        <v>0.32066</v>
      </c>
      <c r="AA1940" s="29">
        <v>0.32800000000000001</v>
      </c>
      <c r="AB1940" s="30">
        <v>18</v>
      </c>
      <c r="AC1940" s="29">
        <v>0.51429000000000002</v>
      </c>
      <c r="AD1940" s="30">
        <v>49</v>
      </c>
      <c r="AE1940" s="29">
        <v>0.67347000000000001</v>
      </c>
      <c r="AF1940" s="33">
        <v>1.486</v>
      </c>
      <c r="AG1940" s="33">
        <v>1.671</v>
      </c>
      <c r="AH1940" s="33">
        <v>1.978</v>
      </c>
      <c r="AI1940" s="33">
        <v>4.0179999999999998</v>
      </c>
      <c r="AJ1940" s="33">
        <v>2.552</v>
      </c>
      <c r="AK1940" s="34">
        <v>6.56</v>
      </c>
      <c r="AL1940" s="29">
        <v>8.1629999999999994E-2</v>
      </c>
      <c r="AM1940" s="29">
        <v>6.1219999999999997E-2</v>
      </c>
      <c r="AN1940" s="50">
        <v>35689</v>
      </c>
      <c r="AO1940" s="30">
        <v>148.4</v>
      </c>
      <c r="AP1940" s="29">
        <v>0.61085</v>
      </c>
      <c r="AQ1940" s="29">
        <v>1</v>
      </c>
      <c r="AR1940" s="29">
        <v>0.53700000000000003</v>
      </c>
      <c r="AS1940" s="54">
        <v>10</v>
      </c>
      <c r="AT1940" s="29">
        <v>0.70967999999999998</v>
      </c>
      <c r="AU1940" s="29">
        <v>0.68110999999999999</v>
      </c>
      <c r="AV1940" s="54">
        <v>20</v>
      </c>
      <c r="AW1940" s="29">
        <v>0.3871</v>
      </c>
    </row>
    <row r="1941" spans="1:49" x14ac:dyDescent="0.2">
      <c r="A1941" s="17" t="str">
        <f t="shared" si="39"/>
        <v>JCB</v>
      </c>
      <c r="B1941" s="17" t="str">
        <f>IF(AND(OR(NOT(IsForecastDateRestricted),AND(D1941&gt;=StartDate,D1941&lt;=EndDate)),OR(NOT(IsTargetDateRestricted),AND(F1941&gt;=FirstTargetDate,F1941&lt;=EndTargetDate)),
OR(AND(Is1Week,E1941="1 wk ahead inc death"),AND(Is2Week,E1941="2 wk ahead inc death"),AND(Is3Week,E1941="3 wk ahead inc death"),AND(Is4Week,E1941="4 wk ahead inc death")),
OR(NOT(IsActiveModelsOnly),_xlfn.XLOOKUP(C1941,'Model Analyzer'!B$4:B$100,'Model Analyzer'!C$4:C$100))),EvalData!C1941,"NA")</f>
        <v>JCB</v>
      </c>
      <c r="C1941" s="17" t="s">
        <v>45</v>
      </c>
      <c r="D1941" s="36" t="d">
        <v>2020-10-12</v>
      </c>
      <c r="E1941" s="17" t="s">
        <v>36</v>
      </c>
      <c r="F1941" s="36" t="d">
        <v>2020-10-24</v>
      </c>
      <c r="G1941" s="30">
        <v>-316</v>
      </c>
      <c r="H1941" s="32">
        <v>-0.03</v>
      </c>
      <c r="I1941" s="28">
        <v>-2.9329999999999998E-2</v>
      </c>
      <c r="J1941" s="28">
        <v>-3.022E-2</v>
      </c>
      <c r="K1941" s="29">
        <v>1</v>
      </c>
      <c r="L1941" s="30">
        <v>15</v>
      </c>
      <c r="M1941" s="29">
        <v>0.62161999999999995</v>
      </c>
      <c r="N1941" s="30">
        <v>51</v>
      </c>
      <c r="O1941" s="30">
        <v>8.32</v>
      </c>
      <c r="P1941" s="30">
        <v>625.22</v>
      </c>
      <c r="Q1941" s="30">
        <v>39.61</v>
      </c>
      <c r="R1941" s="38">
        <v>0.19270999999999999</v>
      </c>
      <c r="S1941" s="32">
        <v>-0.10135</v>
      </c>
      <c r="T1941" s="29">
        <v>0.40823999999999999</v>
      </c>
      <c r="U1941" s="29">
        <v>-0.24840000000000001</v>
      </c>
      <c r="V1941" s="29">
        <v>0.41176000000000001</v>
      </c>
      <c r="W1941" s="29">
        <v>5.8819999999999997E-2</v>
      </c>
      <c r="X1941" s="30">
        <v>61.95</v>
      </c>
      <c r="Y1941" s="29">
        <v>0.25305</v>
      </c>
      <c r="Z1941" s="29">
        <v>0.28655999999999998</v>
      </c>
      <c r="AA1941" s="29">
        <v>0.57699999999999996</v>
      </c>
      <c r="AB1941" s="30">
        <v>8</v>
      </c>
      <c r="AC1941" s="29">
        <v>0.8</v>
      </c>
    </row>
    <row r="1942" spans="1:49" x14ac:dyDescent="0.2">
      <c r="A1942" s="17" t="str">
        <f t="shared" si="39"/>
        <v>JHU-APL</v>
      </c>
      <c r="B1942" s="17" t="str">
        <f>IF(AND(OR(NOT(IsForecastDateRestricted),AND(D1942&gt;=StartDate,D1942&lt;=EndDate)),OR(NOT(IsTargetDateRestricted),AND(F1942&gt;=FirstTargetDate,F1942&lt;=EndTargetDate)),
OR(AND(Is1Week,E1942="1 wk ahead inc death"),AND(Is2Week,E1942="2 wk ahead inc death"),AND(Is3Week,E1942="3 wk ahead inc death"),AND(Is4Week,E1942="4 wk ahead inc death")),
OR(NOT(IsActiveModelsOnly),_xlfn.XLOOKUP(C1942,'Model Analyzer'!B$4:B$100,'Model Analyzer'!C$4:C$100))),EvalData!C1942,"NA")</f>
        <v>JHU-APL</v>
      </c>
      <c r="C1942" s="17" t="s">
        <v>52</v>
      </c>
      <c r="D1942" s="36" t="d">
        <v>2020-10-12</v>
      </c>
      <c r="E1942" s="17" t="s">
        <v>36</v>
      </c>
      <c r="F1942" s="36" t="d">
        <v>2020-10-24</v>
      </c>
      <c r="G1942" s="30">
        <v>153</v>
      </c>
      <c r="H1942" s="32">
        <v>1.4E-2</v>
      </c>
      <c r="I1942" s="28">
        <v>1.4200000000000001E-2</v>
      </c>
      <c r="J1942" s="28">
        <v>1.4200000000000001E-2</v>
      </c>
      <c r="K1942" s="29">
        <v>1</v>
      </c>
      <c r="L1942" s="30">
        <v>11</v>
      </c>
      <c r="M1942" s="29">
        <v>0.72972999999999999</v>
      </c>
      <c r="N1942" s="30">
        <v>51</v>
      </c>
      <c r="O1942" s="30">
        <v>6.77</v>
      </c>
      <c r="P1942" s="30">
        <v>1043.0899999999999</v>
      </c>
      <c r="Q1942" s="30">
        <v>48.08</v>
      </c>
      <c r="R1942" s="38">
        <v>0.16883000000000001</v>
      </c>
      <c r="S1942" s="32">
        <v>2.1049999999999999E-2</v>
      </c>
      <c r="T1942" s="29">
        <v>0.35296</v>
      </c>
      <c r="U1942" s="29">
        <v>0.10267999999999999</v>
      </c>
      <c r="V1942" s="29">
        <v>0.52941000000000005</v>
      </c>
      <c r="W1942" s="29">
        <v>7.843E-2</v>
      </c>
      <c r="X1942" s="30">
        <v>75.92</v>
      </c>
      <c r="Y1942" s="29">
        <v>0.31265999999999999</v>
      </c>
      <c r="Z1942" s="29">
        <v>0.26085999999999998</v>
      </c>
      <c r="AA1942" s="29">
        <v>0.623</v>
      </c>
      <c r="AB1942" s="30">
        <v>5</v>
      </c>
      <c r="AC1942" s="29">
        <v>0.88571</v>
      </c>
      <c r="AD1942" s="30">
        <v>51</v>
      </c>
      <c r="AE1942" s="29">
        <v>0.82352999999999998</v>
      </c>
      <c r="AF1942" s="33">
        <v>2.052</v>
      </c>
      <c r="AG1942" s="33">
        <v>2.2610000000000001</v>
      </c>
      <c r="AH1942" s="33">
        <v>2.4710000000000001</v>
      </c>
      <c r="AI1942" s="33">
        <v>2.5649999999999999</v>
      </c>
      <c r="AJ1942" s="33">
        <v>2.6789999999999998</v>
      </c>
      <c r="AK1942" s="34">
        <v>3</v>
      </c>
      <c r="AL1942" s="29">
        <v>1.9609999999999999E-2</v>
      </c>
      <c r="AM1942" s="29">
        <v>0</v>
      </c>
      <c r="AN1942" s="50">
        <v>21709</v>
      </c>
      <c r="AO1942" s="30">
        <v>159.80000000000001</v>
      </c>
      <c r="AP1942" s="29">
        <v>0.57291999999999998</v>
      </c>
      <c r="AQ1942" s="29">
        <v>1</v>
      </c>
      <c r="AR1942" s="29">
        <v>0.84599999999999997</v>
      </c>
      <c r="AS1942" s="54">
        <v>3</v>
      </c>
      <c r="AT1942" s="29">
        <v>0.93547999999999998</v>
      </c>
      <c r="AU1942" s="29">
        <v>0.86687000000000003</v>
      </c>
      <c r="AV1942" s="54">
        <v>9</v>
      </c>
      <c r="AW1942" s="29">
        <v>0.74194000000000004</v>
      </c>
    </row>
    <row r="1943" spans="1:49" x14ac:dyDescent="0.2">
      <c r="A1943" s="17" t="str">
        <f t="shared" si="39"/>
        <v>JHU-IDD</v>
      </c>
      <c r="B1943" s="17" t="str">
        <f>IF(AND(OR(NOT(IsForecastDateRestricted),AND(D1943&gt;=StartDate,D1943&lt;=EndDate)),OR(NOT(IsTargetDateRestricted),AND(F1943&gt;=FirstTargetDate,F1943&lt;=EndTargetDate)),
OR(AND(Is1Week,E1943="1 wk ahead inc death"),AND(Is2Week,E1943="2 wk ahead inc death"),AND(Is3Week,E1943="3 wk ahead inc death"),AND(Is4Week,E1943="4 wk ahead inc death")),
OR(NOT(IsActiveModelsOnly),_xlfn.XLOOKUP(C1943,'Model Analyzer'!B$4:B$100,'Model Analyzer'!C$4:C$100))),EvalData!C1943,"NA")</f>
        <v>JHU-IDD</v>
      </c>
      <c r="C1943" s="17" t="s">
        <v>53</v>
      </c>
      <c r="D1943" s="36" t="d">
        <v>2020-10-12</v>
      </c>
      <c r="E1943" s="17" t="s">
        <v>36</v>
      </c>
      <c r="F1943" s="36" t="d">
        <v>2020-10-24</v>
      </c>
      <c r="G1943" s="30">
        <v>-1863</v>
      </c>
      <c r="H1943" s="32">
        <v>-0.19</v>
      </c>
      <c r="I1943" s="28">
        <v>-0.17293</v>
      </c>
      <c r="J1943" s="28">
        <v>-0.20909</v>
      </c>
      <c r="K1943" s="29">
        <v>0.75</v>
      </c>
      <c r="L1943" s="30">
        <v>29</v>
      </c>
      <c r="M1943" s="29">
        <v>0.24324000000000001</v>
      </c>
      <c r="N1943" s="30">
        <v>51</v>
      </c>
      <c r="O1943" s="30">
        <v>14.12</v>
      </c>
      <c r="P1943" s="30">
        <v>1140.9000000000001</v>
      </c>
      <c r="Q1943" s="30">
        <v>56.71</v>
      </c>
      <c r="R1943" s="38">
        <v>0.28182000000000001</v>
      </c>
      <c r="S1943" s="32">
        <v>-0.18232000000000001</v>
      </c>
      <c r="T1943" s="29">
        <v>0.60514000000000001</v>
      </c>
      <c r="U1943" s="29">
        <v>-1.2789999999999999E-2</v>
      </c>
      <c r="V1943" s="29">
        <v>0.37254999999999999</v>
      </c>
      <c r="W1943" s="29">
        <v>0.11765</v>
      </c>
      <c r="X1943" s="30">
        <v>85.6</v>
      </c>
      <c r="Y1943" s="29">
        <v>0.50451999999999997</v>
      </c>
      <c r="Z1943" s="29">
        <v>0.36942000000000003</v>
      </c>
      <c r="AA1943" s="29">
        <v>0.23799999999999999</v>
      </c>
      <c r="AB1943" s="30">
        <v>24</v>
      </c>
      <c r="AC1943" s="29">
        <v>0.34286</v>
      </c>
      <c r="AD1943" s="30">
        <v>51</v>
      </c>
      <c r="AE1943" s="29">
        <v>0.96077999999999997</v>
      </c>
      <c r="AF1943" s="33">
        <v>3.1480000000000001</v>
      </c>
      <c r="AG1943" s="33">
        <v>4.59</v>
      </c>
      <c r="AH1943" s="33">
        <v>8.077</v>
      </c>
      <c r="AI1943" s="33">
        <v>49.691000000000003</v>
      </c>
      <c r="AJ1943" s="33">
        <v>33.167000000000002</v>
      </c>
      <c r="AK1943" s="34">
        <v>122</v>
      </c>
      <c r="AL1943" s="29">
        <v>0.33333000000000002</v>
      </c>
      <c r="AM1943" s="29">
        <v>0.41176000000000001</v>
      </c>
      <c r="AN1943" s="50">
        <v>20962</v>
      </c>
      <c r="AO1943" s="30">
        <v>204.7</v>
      </c>
      <c r="AP1943" s="29">
        <v>0.23907</v>
      </c>
      <c r="AQ1943" s="29">
        <v>0.49909999999999999</v>
      </c>
      <c r="AR1943" s="29">
        <v>0.22700000000000001</v>
      </c>
      <c r="AS1943" s="54">
        <v>24</v>
      </c>
      <c r="AT1943" s="29">
        <v>0.25806000000000001</v>
      </c>
      <c r="AU1943" s="29">
        <v>0.74909000000000003</v>
      </c>
      <c r="AV1943" s="54">
        <v>16</v>
      </c>
      <c r="AW1943" s="29">
        <v>0.51612999999999998</v>
      </c>
    </row>
    <row r="1944" spans="1:49" x14ac:dyDescent="0.2">
      <c r="A1944" s="17" t="str">
        <f t="shared" si="39"/>
        <v>Karlen</v>
      </c>
      <c r="B1944" s="17" t="str">
        <f>IF(AND(OR(NOT(IsForecastDateRestricted),AND(D1944&gt;=StartDate,D1944&lt;=EndDate)),OR(NOT(IsTargetDateRestricted),AND(F1944&gt;=FirstTargetDate,F1944&lt;=EndTargetDate)),
OR(AND(Is1Week,E1944="1 wk ahead inc death"),AND(Is2Week,E1944="2 wk ahead inc death"),AND(Is3Week,E1944="3 wk ahead inc death"),AND(Is4Week,E1944="4 wk ahead inc death")),
OR(NOT(IsActiveModelsOnly),_xlfn.XLOOKUP(C1944,'Model Analyzer'!B$4:B$100,'Model Analyzer'!C$4:C$100))),EvalData!C1944,"NA")</f>
        <v>Karlen</v>
      </c>
      <c r="C1944" s="17" t="s">
        <v>46</v>
      </c>
      <c r="D1944" s="36" t="d">
        <v>2020-10-12</v>
      </c>
      <c r="E1944" s="17" t="s">
        <v>36</v>
      </c>
      <c r="F1944" s="36" t="d">
        <v>2020-10-24</v>
      </c>
      <c r="G1944" s="30">
        <v>80</v>
      </c>
      <c r="H1944" s="32">
        <v>7.0000000000000001E-3</v>
      </c>
      <c r="I1944" s="28">
        <v>7.43E-3</v>
      </c>
      <c r="J1944" s="28">
        <v>7.43E-3</v>
      </c>
      <c r="K1944" s="29">
        <v>1</v>
      </c>
      <c r="L1944" s="30">
        <v>2</v>
      </c>
      <c r="M1944" s="29">
        <v>0.97297</v>
      </c>
      <c r="N1944" s="30">
        <v>51</v>
      </c>
      <c r="O1944" s="30">
        <v>4.82</v>
      </c>
      <c r="P1944" s="30">
        <v>785.23</v>
      </c>
      <c r="Q1944" s="30">
        <v>44.76</v>
      </c>
      <c r="R1944" s="38">
        <v>0.17546</v>
      </c>
      <c r="S1944" s="32">
        <v>4.45E-3</v>
      </c>
      <c r="T1944" s="29">
        <v>0.29375000000000001</v>
      </c>
      <c r="U1944" s="29">
        <v>2.9069999999999999E-2</v>
      </c>
      <c r="V1944" s="29">
        <v>0.56862999999999997</v>
      </c>
      <c r="W1944" s="29">
        <v>5.8819999999999997E-2</v>
      </c>
      <c r="X1944" s="30">
        <v>73.73</v>
      </c>
      <c r="Y1944" s="29">
        <v>0.25175999999999998</v>
      </c>
      <c r="Z1944" s="29">
        <v>0.23302999999999999</v>
      </c>
      <c r="AA1944" s="29">
        <v>0.69199999999999995</v>
      </c>
      <c r="AB1944" s="30">
        <v>2</v>
      </c>
      <c r="AC1944" s="29">
        <v>0.97143000000000002</v>
      </c>
      <c r="AD1944" s="30">
        <v>51</v>
      </c>
      <c r="AE1944" s="29">
        <v>0.92157</v>
      </c>
      <c r="AF1944" s="33">
        <v>1.9550000000000001</v>
      </c>
      <c r="AG1944" s="33">
        <v>2.1520000000000001</v>
      </c>
      <c r="AH1944" s="33">
        <v>2.9689999999999999</v>
      </c>
      <c r="AI1944" s="33">
        <v>10.262</v>
      </c>
      <c r="AJ1944" s="33">
        <v>5.133</v>
      </c>
      <c r="AK1944" s="34">
        <v>7.6669999999999998</v>
      </c>
      <c r="AL1944" s="29">
        <v>0.19608</v>
      </c>
      <c r="AM1944" s="29">
        <v>9.8040000000000002E-2</v>
      </c>
      <c r="AN1944" s="50">
        <v>17384</v>
      </c>
      <c r="AO1944" s="30">
        <v>102.5</v>
      </c>
      <c r="AP1944" s="29">
        <v>0.47183000000000003</v>
      </c>
      <c r="AQ1944" s="29">
        <v>0.98502999999999996</v>
      </c>
      <c r="AR1944" s="29">
        <v>0.66</v>
      </c>
      <c r="AS1944" s="54">
        <v>7</v>
      </c>
      <c r="AT1944" s="29">
        <v>0.80645</v>
      </c>
      <c r="AU1944" s="29">
        <v>0.96984999999999999</v>
      </c>
      <c r="AV1944" s="54">
        <v>3</v>
      </c>
      <c r="AW1944" s="29">
        <v>0.93547999999999998</v>
      </c>
    </row>
    <row r="1945" spans="1:49" x14ac:dyDescent="0.2">
      <c r="A1945" s="17" t="str">
        <f t="shared" si="39"/>
        <v>LANL</v>
      </c>
      <c r="B1945" s="17" t="str">
        <f>IF(AND(OR(NOT(IsForecastDateRestricted),AND(D1945&gt;=StartDate,D1945&lt;=EndDate)),OR(NOT(IsTargetDateRestricted),AND(F1945&gt;=FirstTargetDate,F1945&lt;=EndTargetDate)),
OR(AND(Is1Week,E1945="1 wk ahead inc death"),AND(Is2Week,E1945="2 wk ahead inc death"),AND(Is3Week,E1945="3 wk ahead inc death"),AND(Is4Week,E1945="4 wk ahead inc death")),
OR(NOT(IsActiveModelsOnly),_xlfn.XLOOKUP(C1945,'Model Analyzer'!B$4:B$100,'Model Analyzer'!C$4:C$100))),EvalData!C1945,"NA")</f>
        <v>LANL</v>
      </c>
      <c r="C1945" s="17" t="s">
        <v>20</v>
      </c>
      <c r="D1945" s="36" t="d">
        <v>2020-10-12</v>
      </c>
      <c r="E1945" s="17" t="s">
        <v>36</v>
      </c>
      <c r="F1945" s="36" t="d">
        <v>2020-10-24</v>
      </c>
      <c r="G1945" s="26">
        <v>-3054</v>
      </c>
      <c r="H1945" s="27">
        <v>-0.33300000000000002</v>
      </c>
      <c r="I1945" s="28">
        <v>-0.28349000000000002</v>
      </c>
      <c r="J1945" s="28">
        <v>-0.39565</v>
      </c>
      <c r="K1945" s="29">
        <v>0</v>
      </c>
      <c r="L1945" s="30">
        <v>36</v>
      </c>
      <c r="M1945" s="29">
        <v>5.4050000000000001E-2</v>
      </c>
      <c r="N1945" s="30">
        <v>51</v>
      </c>
      <c r="O1945" s="26">
        <v>16.63</v>
      </c>
      <c r="P1945" s="26">
        <v>1327.29</v>
      </c>
      <c r="Q1945" s="26">
        <v>62.39</v>
      </c>
      <c r="R1945" s="31">
        <v>0.31908999999999998</v>
      </c>
      <c r="S1945" s="32">
        <v>-0.35666999999999999</v>
      </c>
      <c r="T1945" s="29">
        <v>0.67222999999999999</v>
      </c>
      <c r="U1945" s="29">
        <v>-0.58725000000000005</v>
      </c>
      <c r="V1945" s="29">
        <v>0.33333000000000002</v>
      </c>
      <c r="W1945" s="29">
        <v>0.21568999999999999</v>
      </c>
      <c r="X1945" s="30">
        <v>103.45</v>
      </c>
      <c r="Y1945" s="29">
        <v>0.32594000000000001</v>
      </c>
      <c r="Z1945" s="29">
        <v>0.41105999999999998</v>
      </c>
      <c r="AA1945" s="29">
        <v>0.11700000000000001</v>
      </c>
      <c r="AB1945" s="30">
        <v>29</v>
      </c>
      <c r="AC1945" s="29">
        <v>0.2</v>
      </c>
      <c r="AD1945" s="30">
        <v>51</v>
      </c>
      <c r="AE1945" s="29">
        <v>0.96077999999999997</v>
      </c>
      <c r="AF1945" s="33">
        <v>6.23</v>
      </c>
      <c r="AG1945" s="33">
        <v>8.0020000000000007</v>
      </c>
      <c r="AH1945" s="33">
        <v>13.055999999999999</v>
      </c>
      <c r="AI1945" s="33">
        <v>23.015000000000001</v>
      </c>
      <c r="AJ1945" s="33">
        <v>24.582999999999998</v>
      </c>
      <c r="AK1945" s="34">
        <v>58</v>
      </c>
      <c r="AL1945" s="29">
        <v>0.39216000000000001</v>
      </c>
      <c r="AM1945" s="29">
        <v>0.54901999999999995</v>
      </c>
      <c r="AN1945" s="50">
        <v>23242</v>
      </c>
      <c r="AO1945" s="30">
        <v>158.9</v>
      </c>
      <c r="AP1945" s="29">
        <v>0.15487000000000001</v>
      </c>
      <c r="AQ1945" s="29">
        <v>0.32330999999999999</v>
      </c>
      <c r="AR1945" s="29">
        <v>2.1000000000000001E-2</v>
      </c>
      <c r="AS1945" s="54">
        <v>31</v>
      </c>
      <c r="AT1945" s="29">
        <v>3.2259999999999997E-2</v>
      </c>
      <c r="AU1945" s="29">
        <v>0.54208999999999996</v>
      </c>
      <c r="AV1945" s="54">
        <v>22</v>
      </c>
      <c r="AW1945" s="29">
        <v>0.32257999999999998</v>
      </c>
    </row>
    <row r="1946" spans="1:49" x14ac:dyDescent="0.2">
      <c r="A1946" s="17" t="str">
        <f t="shared" si="39"/>
        <v>LNQ</v>
      </c>
      <c r="B1946" s="17" t="str">
        <f>IF(AND(OR(NOT(IsForecastDateRestricted),AND(D1946&gt;=StartDate,D1946&lt;=EndDate)),OR(NOT(IsTargetDateRestricted),AND(F1946&gt;=FirstTargetDate,F1946&lt;=EndTargetDate)),
OR(AND(Is1Week,E1946="1 wk ahead inc death"),AND(Is2Week,E1946="2 wk ahead inc death"),AND(Is3Week,E1946="3 wk ahead inc death"),AND(Is4Week,E1946="4 wk ahead inc death")),
OR(NOT(IsActiveModelsOnly),_xlfn.XLOOKUP(C1946,'Model Analyzer'!B$4:B$100,'Model Analyzer'!C$4:C$100))),EvalData!C1946,"NA")</f>
        <v>LNQ</v>
      </c>
      <c r="C1946" s="17" t="s">
        <v>47</v>
      </c>
      <c r="D1946" s="36" t="d">
        <v>2020-10-12</v>
      </c>
      <c r="E1946" s="17" t="s">
        <v>36</v>
      </c>
      <c r="F1946" s="36" t="d">
        <v>2020-10-24</v>
      </c>
      <c r="G1946" s="30">
        <v>-138</v>
      </c>
      <c r="H1946" s="32">
        <v>-1.2999999999999999E-2</v>
      </c>
      <c r="I1946" s="28">
        <v>-1.281E-2</v>
      </c>
      <c r="J1946" s="28">
        <v>-1.298E-2</v>
      </c>
      <c r="K1946" s="29">
        <v>1</v>
      </c>
      <c r="L1946" s="30">
        <v>6</v>
      </c>
      <c r="M1946" s="29">
        <v>0.86485999999999996</v>
      </c>
      <c r="N1946" s="30">
        <v>51</v>
      </c>
      <c r="O1946" s="30">
        <v>11.95</v>
      </c>
      <c r="P1946" s="30">
        <v>596.04999999999995</v>
      </c>
      <c r="Q1946" s="30">
        <v>40.39</v>
      </c>
      <c r="R1946" s="38">
        <v>0.24413000000000001</v>
      </c>
      <c r="S1946" s="32">
        <v>-0.23888999999999999</v>
      </c>
      <c r="T1946" s="29">
        <v>0.42677999999999999</v>
      </c>
      <c r="U1946" s="29">
        <v>-0.37251000000000001</v>
      </c>
      <c r="V1946" s="29">
        <v>0.47059000000000001</v>
      </c>
      <c r="W1946" s="29">
        <v>7.843E-2</v>
      </c>
      <c r="X1946" s="30">
        <v>60.15</v>
      </c>
      <c r="Y1946" s="29">
        <v>0.26730999999999999</v>
      </c>
      <c r="Z1946" s="29">
        <v>0.33692</v>
      </c>
      <c r="AA1946" s="29">
        <v>0.39700000000000002</v>
      </c>
      <c r="AB1946" s="30">
        <v>15</v>
      </c>
      <c r="AC1946" s="29">
        <v>0.6</v>
      </c>
      <c r="AD1946" s="30">
        <v>51</v>
      </c>
      <c r="AE1946" s="29">
        <v>1</v>
      </c>
      <c r="AF1946" s="33">
        <v>13.077</v>
      </c>
      <c r="AG1946" s="33">
        <v>17.913</v>
      </c>
      <c r="AH1946" s="33">
        <v>33.091000000000001</v>
      </c>
      <c r="AI1946" s="33">
        <v>72.885000000000005</v>
      </c>
      <c r="AJ1946" s="33">
        <v>73.575000000000003</v>
      </c>
      <c r="AK1946" s="34">
        <v>210</v>
      </c>
      <c r="AL1946" s="29">
        <v>1.9609999999999999E-2</v>
      </c>
      <c r="AM1946" s="29">
        <v>0.98038999999999998</v>
      </c>
      <c r="AN1946" s="50">
        <v>23708</v>
      </c>
      <c r="AO1946" s="30">
        <v>177.6</v>
      </c>
      <c r="AP1946" s="29">
        <v>6.9180000000000005E-2</v>
      </c>
      <c r="AQ1946" s="29">
        <v>0.14443</v>
      </c>
      <c r="AR1946" s="29">
        <v>0</v>
      </c>
      <c r="AS1946" s="54">
        <v>32</v>
      </c>
      <c r="AT1946" s="29">
        <v>0</v>
      </c>
      <c r="AU1946" s="29">
        <v>0.26800000000000002</v>
      </c>
      <c r="AV1946" s="54">
        <v>29</v>
      </c>
      <c r="AW1946" s="29">
        <v>9.6769999999999995E-2</v>
      </c>
    </row>
    <row r="1947" spans="1:49" x14ac:dyDescent="0.2">
      <c r="A1947" s="17" t="str">
        <f t="shared" si="39"/>
        <v>LSHTM</v>
      </c>
      <c r="B1947" s="17" t="str">
        <f>IF(AND(OR(NOT(IsForecastDateRestricted),AND(D1947&gt;=StartDate,D1947&lt;=EndDate)),OR(NOT(IsTargetDateRestricted),AND(F1947&gt;=FirstTargetDate,F1947&lt;=EndTargetDate)),
OR(AND(Is1Week,E1947="1 wk ahead inc death"),AND(Is2Week,E1947="2 wk ahead inc death"),AND(Is3Week,E1947="3 wk ahead inc death"),AND(Is4Week,E1947="4 wk ahead inc death")),
OR(NOT(IsActiveModelsOnly),_xlfn.XLOOKUP(C1947,'Model Analyzer'!B$4:B$100,'Model Analyzer'!C$4:C$100))),EvalData!C1947,"NA")</f>
        <v>LSHTM</v>
      </c>
      <c r="C1947" s="17" t="s">
        <v>21</v>
      </c>
      <c r="D1947" s="36" t="d">
        <v>2020-10-12</v>
      </c>
      <c r="E1947" s="17" t="s">
        <v>36</v>
      </c>
      <c r="F1947" s="36" t="d">
        <v>2020-10-24</v>
      </c>
      <c r="G1947" s="30">
        <v>-739</v>
      </c>
      <c r="H1947" s="32">
        <v>-7.0999999999999994E-2</v>
      </c>
      <c r="I1947" s="28">
        <v>-6.8599999999999994E-2</v>
      </c>
      <c r="J1947" s="28">
        <v>-7.3649999999999993E-2</v>
      </c>
      <c r="K1947" s="29">
        <v>0.9</v>
      </c>
      <c r="L1947" s="30">
        <v>21</v>
      </c>
      <c r="M1947" s="29">
        <v>0.45945999999999998</v>
      </c>
      <c r="N1947" s="30">
        <v>47</v>
      </c>
      <c r="O1947" s="30">
        <v>7.78</v>
      </c>
      <c r="P1947" s="30">
        <v>857.53</v>
      </c>
      <c r="Q1947" s="30">
        <v>54.02</v>
      </c>
      <c r="R1947" s="38">
        <v>0.23796999999999999</v>
      </c>
      <c r="S1947" s="32">
        <v>-0.24398</v>
      </c>
      <c r="T1947" s="29">
        <v>0.43511</v>
      </c>
      <c r="U1947" s="29">
        <v>-0.30984</v>
      </c>
      <c r="V1947" s="29">
        <v>0.36170000000000002</v>
      </c>
      <c r="W1947" s="29">
        <v>4.2549999999999998E-2</v>
      </c>
      <c r="X1947" s="30">
        <v>82.89</v>
      </c>
      <c r="Y1947" s="29">
        <v>0.28464</v>
      </c>
      <c r="Z1947" s="29">
        <v>0.32327</v>
      </c>
      <c r="AA1947" s="29">
        <v>0.29899999999999999</v>
      </c>
      <c r="AB1947" s="30">
        <v>19</v>
      </c>
      <c r="AC1947" s="29">
        <v>0.48570999999999998</v>
      </c>
      <c r="AD1947" s="30">
        <v>47</v>
      </c>
      <c r="AE1947" s="29">
        <v>0.68084999999999996</v>
      </c>
      <c r="AF1947" s="33">
        <v>1.71</v>
      </c>
      <c r="AG1947" s="33">
        <v>2.0720000000000001</v>
      </c>
      <c r="AH1947" s="33">
        <v>3.1320000000000001</v>
      </c>
      <c r="AI1947" s="33">
        <v>36.985999999999997</v>
      </c>
      <c r="AJ1947" s="33">
        <v>6.7859999999999996</v>
      </c>
      <c r="AK1947" s="34">
        <v>16.192</v>
      </c>
      <c r="AL1947" s="29">
        <v>0.14893999999999999</v>
      </c>
      <c r="AM1947" s="29">
        <v>0.10638</v>
      </c>
      <c r="AN1947" s="50">
        <v>31740</v>
      </c>
      <c r="AO1947" s="30">
        <v>136</v>
      </c>
      <c r="AP1947" s="29">
        <v>0.46409</v>
      </c>
      <c r="AQ1947" s="29">
        <v>0.96887000000000001</v>
      </c>
      <c r="AR1947" s="29">
        <v>0.41299999999999998</v>
      </c>
      <c r="AS1947" s="54">
        <v>15</v>
      </c>
      <c r="AT1947" s="29">
        <v>0.54839000000000004</v>
      </c>
      <c r="AU1947" s="29">
        <v>0.65958000000000006</v>
      </c>
      <c r="AV1947" s="54">
        <v>21</v>
      </c>
      <c r="AW1947" s="29">
        <v>0.35483999999999999</v>
      </c>
    </row>
    <row r="1948" spans="1:49" x14ac:dyDescent="0.2">
      <c r="A1948" s="17" t="str">
        <f t="shared" si="39"/>
        <v>MIT-LCP</v>
      </c>
      <c r="B1948" s="17" t="str">
        <f>IF(AND(OR(NOT(IsForecastDateRestricted),AND(D1948&gt;=StartDate,D1948&lt;=EndDate)),OR(NOT(IsTargetDateRestricted),AND(F1948&gt;=FirstTargetDate,F1948&lt;=EndTargetDate)),
OR(AND(Is1Week,E1948="1 wk ahead inc death"),AND(Is2Week,E1948="2 wk ahead inc death"),AND(Is3Week,E1948="3 wk ahead inc death"),AND(Is4Week,E1948="4 wk ahead inc death")),
OR(NOT(IsActiveModelsOnly),_xlfn.XLOOKUP(C1948,'Model Analyzer'!B$4:B$100,'Model Analyzer'!C$4:C$100))),EvalData!C1948,"NA")</f>
        <v>MIT-LCP</v>
      </c>
      <c r="C1948" s="17" t="s">
        <v>55</v>
      </c>
      <c r="D1948" s="36" t="d">
        <v>2020-10-12</v>
      </c>
      <c r="E1948" s="17" t="s">
        <v>36</v>
      </c>
      <c r="F1948" s="36" t="d">
        <v>2020-10-24</v>
      </c>
      <c r="G1948" s="30">
        <v>-1834</v>
      </c>
      <c r="H1948" s="32">
        <v>-0.187</v>
      </c>
      <c r="I1948" s="28">
        <v>-0.17024</v>
      </c>
      <c r="J1948" s="28">
        <v>-0.20516999999999999</v>
      </c>
      <c r="K1948" s="29">
        <v>0.75</v>
      </c>
      <c r="L1948" s="30">
        <v>28</v>
      </c>
      <c r="M1948" s="29">
        <v>0.27027000000000001</v>
      </c>
      <c r="N1948" s="30">
        <v>51</v>
      </c>
      <c r="O1948" s="30">
        <v>77.569999999999993</v>
      </c>
      <c r="P1948" s="30">
        <v>1448.86</v>
      </c>
      <c r="Q1948" s="30">
        <v>50.14</v>
      </c>
      <c r="R1948" s="38">
        <v>0.20030999999999999</v>
      </c>
      <c r="S1948" s="32">
        <v>-0.10008</v>
      </c>
      <c r="T1948" s="29">
        <v>0.69098000000000004</v>
      </c>
      <c r="U1948" s="29">
        <v>0.33257999999999999</v>
      </c>
      <c r="V1948" s="29">
        <v>0.49020000000000002</v>
      </c>
      <c r="W1948" s="29">
        <v>0.11765</v>
      </c>
      <c r="X1948" s="30">
        <v>93.18</v>
      </c>
      <c r="Y1948" s="29">
        <v>0.69413999999999998</v>
      </c>
      <c r="Z1948" s="29">
        <v>0.37718000000000002</v>
      </c>
      <c r="AA1948" s="29">
        <v>0.33100000000000002</v>
      </c>
      <c r="AB1948" s="30">
        <v>17</v>
      </c>
      <c r="AC1948" s="29">
        <v>0.54286000000000001</v>
      </c>
    </row>
    <row r="1949" spans="1:49" x14ac:dyDescent="0.2">
      <c r="A1949" s="17" t="str">
        <f t="shared" si="39"/>
        <v>MIT-ORC</v>
      </c>
      <c r="B1949" s="17" t="str">
        <f>IF(AND(OR(NOT(IsForecastDateRestricted),AND(D1949&gt;=StartDate,D1949&lt;=EndDate)),OR(NOT(IsTargetDateRestricted),AND(F1949&gt;=FirstTargetDate,F1949&lt;=EndTargetDate)),
OR(AND(Is1Week,E1949="1 wk ahead inc death"),AND(Is2Week,E1949="2 wk ahead inc death"),AND(Is3Week,E1949="3 wk ahead inc death"),AND(Is4Week,E1949="4 wk ahead inc death")),
OR(NOT(IsActiveModelsOnly),_xlfn.XLOOKUP(C1949,'Model Analyzer'!B$4:B$100,'Model Analyzer'!C$4:C$100))),EvalData!C1949,"NA")</f>
        <v>MIT-ORC</v>
      </c>
      <c r="C1949" s="17" t="s">
        <v>23</v>
      </c>
      <c r="D1949" s="36" t="d">
        <v>2020-10-12</v>
      </c>
      <c r="E1949" s="17" t="s">
        <v>36</v>
      </c>
      <c r="F1949" s="36" t="d">
        <v>2020-10-24</v>
      </c>
      <c r="G1949" s="30">
        <v>-2375</v>
      </c>
      <c r="H1949" s="32">
        <v>-0.249</v>
      </c>
      <c r="I1949" s="28">
        <v>-0.22045999999999999</v>
      </c>
      <c r="J1949" s="28">
        <v>-0.28281000000000001</v>
      </c>
      <c r="K1949" s="29">
        <v>0.75</v>
      </c>
      <c r="L1949" s="30">
        <v>33</v>
      </c>
      <c r="M1949" s="29">
        <v>0.13514000000000001</v>
      </c>
      <c r="N1949" s="30">
        <v>51</v>
      </c>
      <c r="O1949" s="30">
        <v>10</v>
      </c>
      <c r="P1949" s="30">
        <v>1122.4100000000001</v>
      </c>
      <c r="Q1949" s="30">
        <v>56.49</v>
      </c>
      <c r="R1949" s="38">
        <v>0.26284999999999997</v>
      </c>
      <c r="S1949" s="32">
        <v>-0.24345</v>
      </c>
      <c r="T1949" s="29">
        <v>0.48269000000000001</v>
      </c>
      <c r="U1949" s="29">
        <v>-0.35064000000000001</v>
      </c>
      <c r="V1949" s="29">
        <v>0.37254999999999999</v>
      </c>
      <c r="W1949" s="29">
        <v>0.11765</v>
      </c>
      <c r="X1949" s="30">
        <v>88.47</v>
      </c>
      <c r="Y1949" s="29">
        <v>0.29737999999999998</v>
      </c>
      <c r="Z1949" s="29">
        <v>0.34748000000000001</v>
      </c>
      <c r="AA1949" s="29">
        <v>0.28100000000000003</v>
      </c>
      <c r="AB1949" s="30">
        <v>21</v>
      </c>
      <c r="AC1949" s="29">
        <v>0.42857000000000001</v>
      </c>
      <c r="AD1949" s="30">
        <v>51</v>
      </c>
      <c r="AE1949" s="29">
        <v>0.88234999999999997</v>
      </c>
      <c r="AF1949" s="33">
        <v>2.617</v>
      </c>
      <c r="AG1949" s="33">
        <v>3.7919999999999998</v>
      </c>
      <c r="AH1949" s="33">
        <v>6.875</v>
      </c>
      <c r="AI1949" s="33">
        <v>74.055000000000007</v>
      </c>
      <c r="AJ1949" s="33">
        <v>34.5</v>
      </c>
      <c r="AK1949" s="34">
        <v>186</v>
      </c>
      <c r="AL1949" s="29">
        <v>0.21568999999999999</v>
      </c>
      <c r="AM1949" s="29">
        <v>0.37254999999999999</v>
      </c>
      <c r="AN1949" s="50">
        <v>26186</v>
      </c>
      <c r="AO1949" s="30">
        <v>108.6</v>
      </c>
      <c r="AP1949" s="29">
        <v>0.27421000000000001</v>
      </c>
      <c r="AQ1949" s="29">
        <v>0.57247000000000003</v>
      </c>
      <c r="AR1949" s="29">
        <v>0.31</v>
      </c>
      <c r="AS1949" s="54">
        <v>21</v>
      </c>
      <c r="AT1949" s="29">
        <v>0.35483999999999999</v>
      </c>
      <c r="AU1949" s="29">
        <v>0.74600999999999995</v>
      </c>
      <c r="AV1949" s="54">
        <v>17</v>
      </c>
      <c r="AW1949" s="29">
        <v>0.48387000000000002</v>
      </c>
    </row>
    <row r="1950" spans="1:49" x14ac:dyDescent="0.2">
      <c r="A1950" s="17" t="str">
        <f t="shared" si="39"/>
        <v>MOBS</v>
      </c>
      <c r="B1950" s="17" t="str">
        <f>IF(AND(OR(NOT(IsForecastDateRestricted),AND(D1950&gt;=StartDate,D1950&lt;=EndDate)),OR(NOT(IsTargetDateRestricted),AND(F1950&gt;=FirstTargetDate,F1950&lt;=EndTargetDate)),
OR(AND(Is1Week,E1950="1 wk ahead inc death"),AND(Is2Week,E1950="2 wk ahead inc death"),AND(Is3Week,E1950="3 wk ahead inc death"),AND(Is4Week,E1950="4 wk ahead inc death")),
OR(NOT(IsActiveModelsOnly),_xlfn.XLOOKUP(C1950,'Model Analyzer'!B$4:B$100,'Model Analyzer'!C$4:C$100))),EvalData!C1950,"NA")</f>
        <v>MOBS</v>
      </c>
      <c r="C1950" s="17" t="s">
        <v>24</v>
      </c>
      <c r="D1950" s="36" t="d">
        <v>2020-10-12</v>
      </c>
      <c r="E1950" s="17" t="s">
        <v>36</v>
      </c>
      <c r="F1950" s="36" t="d">
        <v>2020-10-24</v>
      </c>
      <c r="G1950" s="30">
        <v>-144</v>
      </c>
      <c r="H1950" s="32">
        <v>-1.2999999999999999E-2</v>
      </c>
      <c r="I1950" s="28">
        <v>-1.337E-2</v>
      </c>
      <c r="J1950" s="28">
        <v>-1.355E-2</v>
      </c>
      <c r="K1950" s="29">
        <v>1</v>
      </c>
      <c r="L1950" s="30">
        <v>9</v>
      </c>
      <c r="M1950" s="29">
        <v>0.78378000000000003</v>
      </c>
      <c r="N1950" s="30">
        <v>50</v>
      </c>
      <c r="O1950" s="30">
        <v>12.07</v>
      </c>
      <c r="P1950" s="30">
        <v>1264.1199999999999</v>
      </c>
      <c r="Q1950" s="30">
        <v>64.36</v>
      </c>
      <c r="R1950" s="38">
        <v>0.28749999999999998</v>
      </c>
      <c r="S1950" s="32">
        <v>-0.14352000000000001</v>
      </c>
      <c r="T1950" s="29">
        <v>0.55066999999999999</v>
      </c>
      <c r="U1950" s="29">
        <v>-0.30542000000000002</v>
      </c>
      <c r="V1950" s="29">
        <v>0.3</v>
      </c>
      <c r="W1950" s="29">
        <v>0.14000000000000001</v>
      </c>
      <c r="X1950" s="30">
        <v>102.39</v>
      </c>
      <c r="Y1950" s="29">
        <v>0.32505000000000001</v>
      </c>
      <c r="Z1950" s="29">
        <v>0.36643999999999999</v>
      </c>
      <c r="AA1950" s="29">
        <v>0.17499999999999999</v>
      </c>
      <c r="AB1950" s="30">
        <v>26</v>
      </c>
      <c r="AC1950" s="29">
        <v>0.28571000000000002</v>
      </c>
      <c r="AD1950" s="30">
        <v>50</v>
      </c>
      <c r="AE1950" s="29">
        <v>0.82</v>
      </c>
      <c r="AF1950" s="33">
        <v>1.883</v>
      </c>
      <c r="AG1950" s="33">
        <v>2.1619999999999999</v>
      </c>
      <c r="AH1950" s="33">
        <v>3.1720000000000002</v>
      </c>
      <c r="AI1950" s="33">
        <v>61.926000000000002</v>
      </c>
      <c r="AJ1950" s="33">
        <v>8.782</v>
      </c>
      <c r="AK1950" s="34">
        <v>84.8</v>
      </c>
      <c r="AL1950" s="29">
        <v>0.16</v>
      </c>
      <c r="AM1950" s="29">
        <v>0.22</v>
      </c>
      <c r="AN1950" s="50">
        <v>22224</v>
      </c>
      <c r="AO1950" s="30">
        <v>112.5</v>
      </c>
      <c r="AP1950" s="29">
        <v>0.40477999999999997</v>
      </c>
      <c r="AQ1950" s="29">
        <v>0.84506000000000003</v>
      </c>
      <c r="AR1950" s="29">
        <v>0.45400000000000001</v>
      </c>
      <c r="AS1950" s="54">
        <v>13</v>
      </c>
      <c r="AT1950" s="29">
        <v>0.6129</v>
      </c>
      <c r="AU1950" s="29">
        <v>0.82269999999999999</v>
      </c>
      <c r="AV1950" s="54">
        <v>11</v>
      </c>
      <c r="AW1950" s="29">
        <v>0.67742000000000002</v>
      </c>
    </row>
    <row r="1951" spans="1:49" x14ac:dyDescent="0.2">
      <c r="A1951" s="17" t="str">
        <f t="shared" si="39"/>
        <v>NotreDame-Mobility</v>
      </c>
      <c r="B1951" s="17" t="str">
        <f>IF(AND(OR(NOT(IsForecastDateRestricted),AND(D1951&gt;=StartDate,D1951&lt;=EndDate)),OR(NOT(IsTargetDateRestricted),AND(F1951&gt;=FirstTargetDate,F1951&lt;=EndTargetDate)),
OR(AND(Is1Week,E1951="1 wk ahead inc death"),AND(Is2Week,E1951="2 wk ahead inc death"),AND(Is3Week,E1951="3 wk ahead inc death"),AND(Is4Week,E1951="4 wk ahead inc death")),
OR(NOT(IsActiveModelsOnly),_xlfn.XLOOKUP(C1951,'Model Analyzer'!B$4:B$100,'Model Analyzer'!C$4:C$100))),EvalData!C1951,"NA")</f>
        <v>NotreDame-Mobility</v>
      </c>
      <c r="C1951" s="17" t="s">
        <v>25</v>
      </c>
      <c r="D1951" s="36" t="d">
        <v>2020-10-12</v>
      </c>
      <c r="E1951" s="17" t="s">
        <v>36</v>
      </c>
      <c r="F1951" s="36" t="d">
        <v>2020-10-24</v>
      </c>
      <c r="G1951" s="30">
        <v>-2260</v>
      </c>
      <c r="H1951" s="32">
        <v>-0.23499999999999999</v>
      </c>
      <c r="I1951" s="28">
        <v>-0.20977999999999999</v>
      </c>
      <c r="J1951" s="28">
        <v>-0.26547999999999999</v>
      </c>
      <c r="K1951" s="29">
        <v>0.75</v>
      </c>
      <c r="L1951" s="30">
        <v>31</v>
      </c>
      <c r="M1951" s="29">
        <v>0.18919</v>
      </c>
      <c r="N1951" s="30">
        <v>51</v>
      </c>
      <c r="O1951" s="30">
        <v>24.28</v>
      </c>
      <c r="P1951" s="30">
        <v>3128.42</v>
      </c>
      <c r="Q1951" s="30">
        <v>75.349999999999994</v>
      </c>
      <c r="R1951" s="38">
        <v>0.35498000000000002</v>
      </c>
      <c r="S1951" s="32">
        <v>-0.29924000000000001</v>
      </c>
      <c r="T1951" s="29">
        <v>0.94684999999999997</v>
      </c>
      <c r="U1951" s="29">
        <v>-0.61023000000000005</v>
      </c>
      <c r="V1951" s="29">
        <v>0.31373000000000001</v>
      </c>
      <c r="W1951" s="29">
        <v>0.17646999999999999</v>
      </c>
      <c r="X1951" s="30">
        <v>126.02</v>
      </c>
      <c r="Y1951" s="29">
        <v>0.45329000000000003</v>
      </c>
      <c r="Z1951" s="29">
        <v>0.46176</v>
      </c>
      <c r="AA1951" s="29">
        <v>3.6999999999999998E-2</v>
      </c>
      <c r="AB1951" s="30">
        <v>33</v>
      </c>
      <c r="AC1951" s="29">
        <v>8.5709999999999995E-2</v>
      </c>
      <c r="AD1951" s="30">
        <v>51</v>
      </c>
      <c r="AE1951" s="29">
        <v>0.41176000000000001</v>
      </c>
      <c r="AF1951" s="33">
        <v>1.27</v>
      </c>
      <c r="AG1951" s="33">
        <v>1.4470000000000001</v>
      </c>
      <c r="AH1951" s="33">
        <v>1.64</v>
      </c>
      <c r="AI1951" s="33">
        <v>3.3540000000000001</v>
      </c>
      <c r="AJ1951" s="33">
        <v>2.383</v>
      </c>
      <c r="AK1951" s="34">
        <v>8</v>
      </c>
      <c r="AL1951" s="29">
        <v>5.8819999999999997E-2</v>
      </c>
      <c r="AM1951" s="29">
        <v>5.8819999999999997E-2</v>
      </c>
      <c r="AN1951" s="50">
        <v>83959</v>
      </c>
      <c r="AO1951" s="30">
        <v>349.9</v>
      </c>
      <c r="AP1951" s="29">
        <v>0.66115999999999997</v>
      </c>
      <c r="AQ1951" s="29">
        <v>1</v>
      </c>
      <c r="AR1951" s="29">
        <v>0.31</v>
      </c>
      <c r="AS1951" s="54">
        <v>21</v>
      </c>
      <c r="AT1951" s="29">
        <v>0.35483999999999999</v>
      </c>
      <c r="AU1951" s="29">
        <v>0.43343999999999999</v>
      </c>
      <c r="AV1951" s="54">
        <v>25</v>
      </c>
      <c r="AW1951" s="29">
        <v>0.22581000000000001</v>
      </c>
    </row>
    <row r="1952" spans="1:49" x14ac:dyDescent="0.2">
      <c r="A1952" s="17" t="str">
        <f t="shared" si="39"/>
        <v>Oliver Wyman</v>
      </c>
      <c r="B1952" s="17" t="str">
        <f>IF(AND(OR(NOT(IsForecastDateRestricted),AND(D1952&gt;=StartDate,D1952&lt;=EndDate)),OR(NOT(IsTargetDateRestricted),AND(F1952&gt;=FirstTargetDate,F1952&lt;=EndTargetDate)),
OR(AND(Is1Week,E1952="1 wk ahead inc death"),AND(Is2Week,E1952="2 wk ahead inc death"),AND(Is3Week,E1952="3 wk ahead inc death"),AND(Is4Week,E1952="4 wk ahead inc death")),
OR(NOT(IsActiveModelsOnly),_xlfn.XLOOKUP(C1952,'Model Analyzer'!B$4:B$100,'Model Analyzer'!C$4:C$100))),EvalData!C1952,"NA")</f>
        <v>Oliver Wyman</v>
      </c>
      <c r="C1952" s="17" t="s">
        <v>26</v>
      </c>
      <c r="D1952" s="36" t="d">
        <v>2020-10-12</v>
      </c>
      <c r="E1952" s="17" t="s">
        <v>36</v>
      </c>
      <c r="F1952" s="36" t="d">
        <v>2020-10-24</v>
      </c>
      <c r="G1952" s="30">
        <v>149</v>
      </c>
      <c r="H1952" s="32">
        <v>1.4E-2</v>
      </c>
      <c r="I1952" s="28">
        <v>1.383E-2</v>
      </c>
      <c r="J1952" s="28">
        <v>1.383E-2</v>
      </c>
      <c r="K1952" s="29">
        <v>1</v>
      </c>
      <c r="L1952" s="30">
        <v>10</v>
      </c>
      <c r="M1952" s="29">
        <v>0.75675999999999999</v>
      </c>
      <c r="N1952" s="30">
        <v>51</v>
      </c>
      <c r="O1952" s="30">
        <v>9.42</v>
      </c>
      <c r="P1952" s="30">
        <v>851.45</v>
      </c>
      <c r="Q1952" s="30">
        <v>46.51</v>
      </c>
      <c r="R1952" s="38">
        <v>0.22406000000000001</v>
      </c>
      <c r="S1952" s="32">
        <v>-7.571E-2</v>
      </c>
      <c r="T1952" s="29">
        <v>0.44128000000000001</v>
      </c>
      <c r="U1952" s="29">
        <v>-0.14172000000000001</v>
      </c>
      <c r="V1952" s="29">
        <v>0.50980000000000003</v>
      </c>
      <c r="W1952" s="29">
        <v>7.843E-2</v>
      </c>
      <c r="X1952" s="30">
        <v>84.48</v>
      </c>
      <c r="Y1952" s="29">
        <v>0.28372000000000003</v>
      </c>
      <c r="Z1952" s="29">
        <v>0.27884999999999999</v>
      </c>
      <c r="AA1952" s="29">
        <v>0.50900000000000001</v>
      </c>
      <c r="AB1952" s="30">
        <v>12</v>
      </c>
      <c r="AC1952" s="29">
        <v>0.68571000000000004</v>
      </c>
      <c r="AD1952" s="30">
        <v>51</v>
      </c>
      <c r="AE1952" s="29">
        <v>0.86275000000000002</v>
      </c>
      <c r="AF1952" s="33">
        <v>1.7090000000000001</v>
      </c>
      <c r="AG1952" s="33">
        <v>2.1429999999999998</v>
      </c>
      <c r="AH1952" s="33">
        <v>3.5</v>
      </c>
      <c r="AI1952" s="33">
        <v>24.931999999999999</v>
      </c>
      <c r="AJ1952" s="33">
        <v>6.9930000000000003</v>
      </c>
      <c r="AK1952" s="34">
        <v>20.7</v>
      </c>
      <c r="AL1952" s="29">
        <v>0.17646999999999999</v>
      </c>
      <c r="AM1952" s="29">
        <v>0.15686</v>
      </c>
      <c r="AN1952" s="50">
        <v>25320</v>
      </c>
      <c r="AO1952" s="30">
        <v>170.3</v>
      </c>
      <c r="AP1952" s="29">
        <v>0.43628</v>
      </c>
      <c r="AQ1952" s="29">
        <v>0.91081000000000001</v>
      </c>
      <c r="AR1952" s="29">
        <v>0.55700000000000005</v>
      </c>
      <c r="AS1952" s="54">
        <v>9</v>
      </c>
      <c r="AT1952" s="29">
        <v>0.74194000000000004</v>
      </c>
      <c r="AU1952" s="29">
        <v>0.9002</v>
      </c>
      <c r="AV1952" s="54">
        <v>6</v>
      </c>
      <c r="AW1952" s="29">
        <v>0.83870999999999996</v>
      </c>
    </row>
    <row r="1953" spans="1:49" x14ac:dyDescent="0.2">
      <c r="A1953" s="17" t="str">
        <f t="shared" si="39"/>
        <v>PSI</v>
      </c>
      <c r="B1953" s="17" t="str">
        <f>IF(AND(OR(NOT(IsForecastDateRestricted),AND(D1953&gt;=StartDate,D1953&lt;=EndDate)),OR(NOT(IsTargetDateRestricted),AND(F1953&gt;=FirstTargetDate,F1953&lt;=EndTargetDate)),
OR(AND(Is1Week,E1953="1 wk ahead inc death"),AND(Is2Week,E1953="2 wk ahead inc death"),AND(Is3Week,E1953="3 wk ahead inc death"),AND(Is4Week,E1953="4 wk ahead inc death")),
OR(NOT(IsActiveModelsOnly),_xlfn.XLOOKUP(C1953,'Model Analyzer'!B$4:B$100,'Model Analyzer'!C$4:C$100))),EvalData!C1953,"NA")</f>
        <v>PSI</v>
      </c>
      <c r="C1953" s="17" t="s">
        <v>27</v>
      </c>
      <c r="D1953" s="36" t="d">
        <v>2020-10-12</v>
      </c>
      <c r="E1953" s="17" t="s">
        <v>36</v>
      </c>
      <c r="F1953" s="36" t="d">
        <v>2020-10-24</v>
      </c>
      <c r="G1953" s="30">
        <v>-3352</v>
      </c>
      <c r="H1953" s="32">
        <v>-0.373</v>
      </c>
      <c r="I1953" s="28">
        <v>-0.31114999999999998</v>
      </c>
      <c r="J1953" s="28">
        <v>-0.45168999999999998</v>
      </c>
      <c r="K1953" s="29">
        <v>0</v>
      </c>
      <c r="L1953" s="30">
        <v>37</v>
      </c>
      <c r="M1953" s="29">
        <v>2.7029999999999998E-2</v>
      </c>
      <c r="N1953" s="30">
        <v>51</v>
      </c>
      <c r="O1953" s="30">
        <v>37.26</v>
      </c>
      <c r="P1953" s="30">
        <v>1896.94</v>
      </c>
      <c r="Q1953" s="30">
        <v>73.53</v>
      </c>
      <c r="R1953" s="38">
        <v>0.42425000000000002</v>
      </c>
      <c r="S1953" s="32">
        <v>-0.40547</v>
      </c>
      <c r="T1953" s="29">
        <v>1.46485</v>
      </c>
      <c r="U1953" s="29">
        <v>-1.3797299999999999</v>
      </c>
      <c r="V1953" s="29">
        <v>0.27450999999999998</v>
      </c>
      <c r="W1953" s="29">
        <v>0.31373000000000001</v>
      </c>
      <c r="X1953" s="30">
        <v>118.68</v>
      </c>
      <c r="Y1953" s="29">
        <v>0.40189000000000002</v>
      </c>
      <c r="Z1953" s="29">
        <v>0.53508</v>
      </c>
      <c r="AA1953" s="29">
        <v>3.1E-2</v>
      </c>
      <c r="AB1953" s="30">
        <v>34</v>
      </c>
      <c r="AC1953" s="29">
        <v>5.7140000000000003E-2</v>
      </c>
      <c r="AD1953" s="30">
        <v>51</v>
      </c>
      <c r="AE1953" s="29">
        <v>0.41176000000000001</v>
      </c>
      <c r="AF1953" s="33">
        <v>1.3640000000000001</v>
      </c>
      <c r="AG1953" s="33">
        <v>1.5109999999999999</v>
      </c>
      <c r="AH1953" s="33">
        <v>1.895</v>
      </c>
      <c r="AI1953" s="33">
        <v>4.3280000000000003</v>
      </c>
      <c r="AJ1953" s="33">
        <v>3.625</v>
      </c>
      <c r="AK1953" s="34">
        <v>8</v>
      </c>
      <c r="AL1953" s="29">
        <v>3.9219999999999998E-2</v>
      </c>
      <c r="AM1953" s="29">
        <v>5.8819999999999997E-2</v>
      </c>
      <c r="AN1953" s="50">
        <v>103579</v>
      </c>
      <c r="AO1953" s="30">
        <v>450.4</v>
      </c>
      <c r="AP1953" s="29">
        <v>0.60224999999999995</v>
      </c>
      <c r="AQ1953" s="29">
        <v>1</v>
      </c>
      <c r="AR1953" s="29">
        <v>0.33</v>
      </c>
      <c r="AS1953" s="54">
        <v>19</v>
      </c>
      <c r="AT1953" s="29">
        <v>0.41935</v>
      </c>
      <c r="AU1953" s="29">
        <v>0.43343999999999999</v>
      </c>
      <c r="AV1953" s="54">
        <v>25</v>
      </c>
      <c r="AW1953" s="29">
        <v>0.22581000000000001</v>
      </c>
    </row>
    <row r="1954" spans="1:49" x14ac:dyDescent="0.2">
      <c r="A1954" s="17" t="str">
        <f t="shared" si="39"/>
        <v>QJHong</v>
      </c>
      <c r="B1954" s="17" t="str">
        <f>IF(AND(OR(NOT(IsForecastDateRestricted),AND(D1954&gt;=StartDate,D1954&lt;=EndDate)),OR(NOT(IsTargetDateRestricted),AND(F1954&gt;=FirstTargetDate,F1954&lt;=EndTargetDate)),
OR(AND(Is1Week,E1954="1 wk ahead inc death"),AND(Is2Week,E1954="2 wk ahead inc death"),AND(Is3Week,E1954="3 wk ahead inc death"),AND(Is4Week,E1954="4 wk ahead inc death")),
OR(NOT(IsActiveModelsOnly),_xlfn.XLOOKUP(C1954,'Model Analyzer'!B$4:B$100,'Model Analyzer'!C$4:C$100))),EvalData!C1954,"NA")</f>
        <v>QJHong</v>
      </c>
      <c r="C1954" s="17" t="s">
        <v>28</v>
      </c>
      <c r="D1954" s="36" t="d">
        <v>2020-10-12</v>
      </c>
      <c r="E1954" s="17" t="s">
        <v>36</v>
      </c>
      <c r="F1954" s="36" t="d">
        <v>2020-10-24</v>
      </c>
      <c r="G1954" s="30">
        <v>-595</v>
      </c>
      <c r="H1954" s="32">
        <v>-5.7000000000000002E-2</v>
      </c>
      <c r="I1954" s="28">
        <v>-5.5230000000000001E-2</v>
      </c>
      <c r="J1954" s="28">
        <v>-5.8459999999999998E-2</v>
      </c>
      <c r="K1954" s="29">
        <v>0.9</v>
      </c>
      <c r="L1954" s="30">
        <v>20</v>
      </c>
      <c r="M1954" s="29">
        <v>0.48648999999999998</v>
      </c>
      <c r="O1954" s="30"/>
      <c r="P1954" s="30"/>
      <c r="Q1954" s="30"/>
      <c r="R1954" s="38"/>
    </row>
    <row r="1955" spans="1:49" x14ac:dyDescent="0.2">
      <c r="A1955" s="17" t="str">
        <f t="shared" si="39"/>
        <v>RPI-UW</v>
      </c>
      <c r="B1955" s="17" t="str">
        <f>IF(AND(OR(NOT(IsForecastDateRestricted),AND(D1955&gt;=StartDate,D1955&lt;=EndDate)),OR(NOT(IsTargetDateRestricted),AND(F1955&gt;=FirstTargetDate,F1955&lt;=EndTargetDate)),
OR(AND(Is1Week,E1955="1 wk ahead inc death"),AND(Is2Week,E1955="2 wk ahead inc death"),AND(Is3Week,E1955="3 wk ahead inc death"),AND(Is4Week,E1955="4 wk ahead inc death")),
OR(NOT(IsActiveModelsOnly),_xlfn.XLOOKUP(C1955,'Model Analyzer'!B$4:B$100,'Model Analyzer'!C$4:C$100))),EvalData!C1955,"NA")</f>
        <v>RPI-UW</v>
      </c>
      <c r="C1955" s="17" t="s">
        <v>49</v>
      </c>
      <c r="D1955" s="36" t="d">
        <v>2020-10-12</v>
      </c>
      <c r="E1955" s="17" t="s">
        <v>36</v>
      </c>
      <c r="F1955" s="36" t="d">
        <v>2020-10-24</v>
      </c>
      <c r="G1955" s="30">
        <v>-2188</v>
      </c>
      <c r="H1955" s="32">
        <v>-0.22700000000000001</v>
      </c>
      <c r="I1955" s="28">
        <v>-0.2031</v>
      </c>
      <c r="J1955" s="28">
        <v>-0.25485999999999998</v>
      </c>
      <c r="K1955" s="29">
        <v>0.75</v>
      </c>
      <c r="L1955" s="30">
        <v>30</v>
      </c>
      <c r="M1955" s="29">
        <v>0.21622</v>
      </c>
      <c r="N1955" s="30">
        <v>31</v>
      </c>
      <c r="O1955" s="30">
        <v>8.86</v>
      </c>
      <c r="P1955" s="30">
        <v>1281.24</v>
      </c>
      <c r="Q1955" s="30">
        <v>91.94</v>
      </c>
      <c r="R1955" s="38">
        <v>0.27183000000000002</v>
      </c>
      <c r="S1955" s="32">
        <v>-0.25130999999999998</v>
      </c>
      <c r="T1955" s="29">
        <v>0.61407999999999996</v>
      </c>
      <c r="U1955" s="29">
        <v>-0.45517000000000002</v>
      </c>
      <c r="V1955" s="29">
        <v>0.35483999999999999</v>
      </c>
      <c r="W1955" s="29">
        <v>0.22581000000000001</v>
      </c>
      <c r="X1955" s="30">
        <v>129.43</v>
      </c>
      <c r="Y1955" s="29">
        <v>0.33415</v>
      </c>
      <c r="Z1955" s="29">
        <v>0.40217000000000003</v>
      </c>
      <c r="AA1955" s="29">
        <v>6.0999999999999999E-2</v>
      </c>
      <c r="AB1955" s="30">
        <v>31</v>
      </c>
      <c r="AC1955" s="29">
        <v>0.14285999999999999</v>
      </c>
      <c r="AD1955" s="30">
        <v>31</v>
      </c>
      <c r="AE1955" s="29">
        <v>0.6129</v>
      </c>
      <c r="AF1955" s="33">
        <v>2.0110000000000001</v>
      </c>
      <c r="AG1955" s="33">
        <v>2.6349999999999998</v>
      </c>
      <c r="AH1955" s="33">
        <v>3.2589999999999999</v>
      </c>
      <c r="AI1955" s="33">
        <v>31.795999999999999</v>
      </c>
      <c r="AJ1955" s="33">
        <v>5.9560000000000004</v>
      </c>
      <c r="AK1955" s="34">
        <v>43</v>
      </c>
      <c r="AL1955" s="29">
        <v>0.16128999999999999</v>
      </c>
      <c r="AM1955" s="29">
        <v>9.6769999999999995E-2</v>
      </c>
      <c r="AN1955" s="50">
        <v>40084</v>
      </c>
      <c r="AO1955" s="30">
        <v>135.80000000000001</v>
      </c>
      <c r="AP1955" s="29">
        <v>0.40155999999999997</v>
      </c>
      <c r="AQ1955" s="29">
        <v>0.83833000000000002</v>
      </c>
      <c r="AR1955" s="29">
        <v>0.22700000000000001</v>
      </c>
      <c r="AS1955" s="54">
        <v>24</v>
      </c>
      <c r="AT1955" s="29">
        <v>0.25806000000000001</v>
      </c>
      <c r="AU1955" s="29">
        <v>0.37626999999999999</v>
      </c>
      <c r="AV1955" s="54">
        <v>27</v>
      </c>
      <c r="AW1955" s="29">
        <v>0.16128999999999999</v>
      </c>
    </row>
    <row r="1956" spans="1:49" x14ac:dyDescent="0.2">
      <c r="A1956" s="17" t="str">
        <f t="shared" si="39"/>
        <v>STH</v>
      </c>
      <c r="B1956" s="17" t="str">
        <f>IF(AND(OR(NOT(IsForecastDateRestricted),AND(D1956&gt;=StartDate,D1956&lt;=EndDate)),OR(NOT(IsTargetDateRestricted),AND(F1956&gt;=FirstTargetDate,F1956&lt;=EndTargetDate)),
OR(AND(Is1Week,E1956="1 wk ahead inc death"),AND(Is2Week,E1956="2 wk ahead inc death"),AND(Is3Week,E1956="3 wk ahead inc death"),AND(Is4Week,E1956="4 wk ahead inc death")),
OR(NOT(IsActiveModelsOnly),_xlfn.XLOOKUP(C1956,'Model Analyzer'!B$4:B$100,'Model Analyzer'!C$4:C$100))),EvalData!C1956,"NA")</f>
        <v>STH</v>
      </c>
      <c r="C1956" s="17" t="s">
        <v>42</v>
      </c>
      <c r="D1956" s="36" t="d">
        <v>2020-10-12</v>
      </c>
      <c r="E1956" s="17" t="s">
        <v>36</v>
      </c>
      <c r="F1956" s="36" t="d">
        <v>2020-10-24</v>
      </c>
      <c r="G1956" s="30">
        <v>-1376</v>
      </c>
      <c r="H1956" s="32">
        <v>-0.13700000000000001</v>
      </c>
      <c r="I1956" s="28">
        <v>-0.12773000000000001</v>
      </c>
      <c r="J1956" s="28">
        <v>-0.14643</v>
      </c>
      <c r="K1956" s="29">
        <v>0.75</v>
      </c>
      <c r="L1956" s="30">
        <v>27</v>
      </c>
      <c r="M1956" s="29">
        <v>0.29730000000000001</v>
      </c>
      <c r="O1956" s="30"/>
      <c r="P1956" s="30"/>
      <c r="Q1956" s="30"/>
      <c r="R1956" s="38"/>
    </row>
    <row r="1957" spans="1:49" x14ac:dyDescent="0.2">
      <c r="A1957" s="17" t="str">
        <f t="shared" si="39"/>
        <v>TTU</v>
      </c>
      <c r="B1957" s="17" t="str">
        <f>IF(AND(OR(NOT(IsForecastDateRestricted),AND(D1957&gt;=StartDate,D1957&lt;=EndDate)),OR(NOT(IsTargetDateRestricted),AND(F1957&gt;=FirstTargetDate,F1957&lt;=EndTargetDate)),
OR(AND(Is1Week,E1957="1 wk ahead inc death"),AND(Is2Week,E1957="2 wk ahead inc death"),AND(Is3Week,E1957="3 wk ahead inc death"),AND(Is4Week,E1957="4 wk ahead inc death")),
OR(NOT(IsActiveModelsOnly),_xlfn.XLOOKUP(C1957,'Model Analyzer'!B$4:B$100,'Model Analyzer'!C$4:C$100))),EvalData!C1957,"NA")</f>
        <v>TTU</v>
      </c>
      <c r="C1957" s="17" t="s">
        <v>56</v>
      </c>
      <c r="D1957" s="36" t="d">
        <v>2020-10-12</v>
      </c>
      <c r="E1957" s="17" t="s">
        <v>36</v>
      </c>
      <c r="F1957" s="36" t="d">
        <v>2020-10-24</v>
      </c>
      <c r="G1957" s="30">
        <v>2959</v>
      </c>
      <c r="H1957" s="32">
        <v>0.24299999999999999</v>
      </c>
      <c r="I1957" s="28">
        <v>0.27467000000000003</v>
      </c>
      <c r="J1957" s="28">
        <v>0.27467000000000003</v>
      </c>
      <c r="K1957" s="29">
        <v>0.75</v>
      </c>
      <c r="L1957" s="30">
        <v>32</v>
      </c>
      <c r="M1957" s="29">
        <v>0.16216</v>
      </c>
      <c r="N1957" s="30">
        <v>51</v>
      </c>
      <c r="O1957" s="30">
        <v>23.85</v>
      </c>
      <c r="P1957" s="30">
        <v>7590.65</v>
      </c>
      <c r="Q1957" s="30">
        <v>117.12</v>
      </c>
      <c r="R1957" s="38">
        <v>0.39699000000000001</v>
      </c>
      <c r="S1957" s="32">
        <v>0.14704999999999999</v>
      </c>
      <c r="T1957" s="29">
        <v>0.89293999999999996</v>
      </c>
      <c r="U1957" s="29">
        <v>0.18407000000000001</v>
      </c>
      <c r="V1957" s="29">
        <v>0.23529</v>
      </c>
      <c r="W1957" s="29">
        <v>0.29411999999999999</v>
      </c>
      <c r="X1957" s="30">
        <v>257.27</v>
      </c>
      <c r="Y1957" s="29">
        <v>0.69172</v>
      </c>
      <c r="Z1957" s="29">
        <v>0.49981999999999999</v>
      </c>
      <c r="AA1957" s="29">
        <v>7.3999999999999996E-2</v>
      </c>
      <c r="AB1957" s="30">
        <v>30</v>
      </c>
      <c r="AC1957" s="29">
        <v>0.17143</v>
      </c>
    </row>
    <row r="1958" spans="1:49" x14ac:dyDescent="0.2">
      <c r="A1958" s="17" t="str">
        <f t="shared" si="39"/>
        <v>UA</v>
      </c>
      <c r="B1958" s="17" t="str">
        <f>IF(AND(OR(NOT(IsForecastDateRestricted),AND(D1958&gt;=StartDate,D1958&lt;=EndDate)),OR(NOT(IsTargetDateRestricted),AND(F1958&gt;=FirstTargetDate,F1958&lt;=EndTargetDate)),
OR(AND(Is1Week,E1958="1 wk ahead inc death"),AND(Is2Week,E1958="2 wk ahead inc death"),AND(Is3Week,E1958="3 wk ahead inc death"),AND(Is4Week,E1958="4 wk ahead inc death")),
OR(NOT(IsActiveModelsOnly),_xlfn.XLOOKUP(C1958,'Model Analyzer'!B$4:B$100,'Model Analyzer'!C$4:C$100))),EvalData!C1958,"NA")</f>
        <v>UA</v>
      </c>
      <c r="C1958" s="17" t="s">
        <v>29</v>
      </c>
      <c r="D1958" s="36" t="d">
        <v>2020-10-12</v>
      </c>
      <c r="E1958" s="17" t="s">
        <v>36</v>
      </c>
      <c r="F1958" s="36" t="d">
        <v>2020-10-24</v>
      </c>
      <c r="G1958" s="30">
        <v>-194</v>
      </c>
      <c r="H1958" s="32">
        <v>-1.7999999999999999E-2</v>
      </c>
      <c r="I1958" s="28">
        <v>-1.8010000000000002E-2</v>
      </c>
      <c r="J1958" s="28">
        <v>-1.8339999999999999E-2</v>
      </c>
      <c r="K1958" s="29">
        <v>1</v>
      </c>
      <c r="L1958" s="30">
        <v>12</v>
      </c>
      <c r="M1958" s="29">
        <v>0.70269999999999999</v>
      </c>
      <c r="N1958" s="30">
        <v>51</v>
      </c>
      <c r="O1958" s="30">
        <v>13.49</v>
      </c>
      <c r="P1958" s="30">
        <v>1098.3900000000001</v>
      </c>
      <c r="Q1958" s="30">
        <v>55.39</v>
      </c>
      <c r="R1958" s="38">
        <v>0.23619999999999999</v>
      </c>
      <c r="S1958" s="32">
        <v>-0.11778</v>
      </c>
      <c r="T1958" s="29">
        <v>0.56842000000000004</v>
      </c>
      <c r="U1958" s="29">
        <v>3.1730000000000001E-2</v>
      </c>
      <c r="V1958" s="29">
        <v>0.50980000000000003</v>
      </c>
      <c r="W1958" s="29">
        <v>0.15686</v>
      </c>
      <c r="X1958" s="30">
        <v>103.58</v>
      </c>
      <c r="Y1958" s="29">
        <v>0.46849000000000002</v>
      </c>
      <c r="Z1958" s="29">
        <v>0.33692</v>
      </c>
      <c r="AA1958" s="29">
        <v>0.34399999999999997</v>
      </c>
      <c r="AB1958" s="30">
        <v>16</v>
      </c>
      <c r="AC1958" s="29">
        <v>0.57142999999999999</v>
      </c>
      <c r="AD1958" s="30">
        <v>51</v>
      </c>
      <c r="AE1958" s="29">
        <v>0.66666999999999998</v>
      </c>
      <c r="AF1958" s="33">
        <v>1.504</v>
      </c>
      <c r="AG1958" s="33">
        <v>1.8</v>
      </c>
      <c r="AH1958" s="33">
        <v>2.2160000000000002</v>
      </c>
      <c r="AI1958" s="33">
        <v>2.5619999999999998</v>
      </c>
      <c r="AJ1958" s="33">
        <v>2.8090000000000002</v>
      </c>
      <c r="AK1958" s="34">
        <v>3.6739999999999999</v>
      </c>
      <c r="AL1958" s="29">
        <v>1.9609999999999999E-2</v>
      </c>
      <c r="AM1958" s="29">
        <v>0</v>
      </c>
      <c r="AN1958" s="50">
        <v>24628</v>
      </c>
      <c r="AO1958" s="30">
        <v>336.2</v>
      </c>
      <c r="AP1958" s="29">
        <v>0.60785</v>
      </c>
      <c r="AQ1958" s="29">
        <v>1</v>
      </c>
      <c r="AR1958" s="29">
        <v>0.68100000000000005</v>
      </c>
      <c r="AS1958" s="54">
        <v>5</v>
      </c>
      <c r="AT1958" s="29">
        <v>0.87097000000000002</v>
      </c>
      <c r="AU1958" s="29">
        <v>0.70174999999999998</v>
      </c>
      <c r="AV1958" s="54">
        <v>18</v>
      </c>
      <c r="AW1958" s="29">
        <v>0.45161000000000001</v>
      </c>
    </row>
    <row r="1959" spans="1:49" x14ac:dyDescent="0.2">
      <c r="A1959" s="17" t="str">
        <f t="shared" si="39"/>
        <v>UCLA</v>
      </c>
      <c r="B1959" s="17" t="str">
        <f>IF(AND(OR(NOT(IsForecastDateRestricted),AND(D1959&gt;=StartDate,D1959&lt;=EndDate)),OR(NOT(IsTargetDateRestricted),AND(F1959&gt;=FirstTargetDate,F1959&lt;=EndTargetDate)),
OR(AND(Is1Week,E1959="1 wk ahead inc death"),AND(Is2Week,E1959="2 wk ahead inc death"),AND(Is3Week,E1959="3 wk ahead inc death"),AND(Is4Week,E1959="4 wk ahead inc death")),
OR(NOT(IsActiveModelsOnly),_xlfn.XLOOKUP(C1959,'Model Analyzer'!B$4:B$100,'Model Analyzer'!C$4:C$100))),EvalData!C1959,"NA")</f>
        <v>UCLA</v>
      </c>
      <c r="C1959" s="17" t="s">
        <v>30</v>
      </c>
      <c r="D1959" s="36" t="d">
        <v>2020-10-12</v>
      </c>
      <c r="E1959" s="17" t="s">
        <v>36</v>
      </c>
      <c r="F1959" s="36" t="d">
        <v>2020-10-24</v>
      </c>
      <c r="G1959" s="30">
        <v>-1071</v>
      </c>
      <c r="H1959" s="32">
        <v>-0.105</v>
      </c>
      <c r="I1959" s="28">
        <v>-9.9419999999999994E-2</v>
      </c>
      <c r="J1959" s="28">
        <v>-0.11039</v>
      </c>
      <c r="K1959" s="29">
        <v>0.75</v>
      </c>
      <c r="L1959" s="30">
        <v>26</v>
      </c>
      <c r="M1959" s="29">
        <v>0.32432</v>
      </c>
      <c r="N1959" s="30">
        <v>51</v>
      </c>
      <c r="O1959" s="30">
        <v>22.28</v>
      </c>
      <c r="P1959" s="30">
        <v>1703.59</v>
      </c>
      <c r="Q1959" s="30">
        <v>68.02</v>
      </c>
      <c r="R1959" s="38">
        <v>0.34305999999999998</v>
      </c>
      <c r="S1959" s="32">
        <v>-0.36537999999999998</v>
      </c>
      <c r="T1959" s="29">
        <v>0.85331999999999997</v>
      </c>
      <c r="U1959" s="29">
        <v>-0.70760999999999996</v>
      </c>
      <c r="V1959" s="29">
        <v>0.37254999999999999</v>
      </c>
      <c r="W1959" s="29">
        <v>0.23529</v>
      </c>
      <c r="X1959" s="30">
        <v>99.58</v>
      </c>
      <c r="Y1959" s="29">
        <v>0.36786999999999997</v>
      </c>
      <c r="Z1959" s="29">
        <v>0.45802999999999999</v>
      </c>
      <c r="AA1959" s="29">
        <v>5.7000000000000002E-2</v>
      </c>
      <c r="AB1959" s="30">
        <v>32</v>
      </c>
      <c r="AC1959" s="29">
        <v>0.11429</v>
      </c>
      <c r="AD1959" s="30">
        <v>51</v>
      </c>
      <c r="AE1959" s="29">
        <v>0.15686</v>
      </c>
      <c r="AF1959" s="33">
        <v>1.075</v>
      </c>
      <c r="AG1959" s="33">
        <v>1.103</v>
      </c>
      <c r="AH1959" s="33">
        <v>1.1719999999999999</v>
      </c>
      <c r="AI1959" s="33">
        <v>2.3380000000000001</v>
      </c>
      <c r="AJ1959" s="33">
        <v>1.863</v>
      </c>
      <c r="AK1959" s="34">
        <v>4</v>
      </c>
      <c r="AL1959" s="29">
        <v>1.9609999999999999E-2</v>
      </c>
      <c r="AM1959" s="29">
        <v>1.9609999999999999E-2</v>
      </c>
      <c r="AN1959" s="50">
        <v>106960</v>
      </c>
      <c r="AO1959" s="30">
        <v>537.4</v>
      </c>
      <c r="AP1959" s="29">
        <v>0.79756000000000005</v>
      </c>
      <c r="AQ1959" s="29">
        <v>1</v>
      </c>
      <c r="AR1959" s="29">
        <v>0.124</v>
      </c>
      <c r="AS1959" s="54">
        <v>29</v>
      </c>
      <c r="AT1959" s="29">
        <v>9.6769999999999995E-2</v>
      </c>
      <c r="AU1959" s="29">
        <v>0.16511999999999999</v>
      </c>
      <c r="AV1959" s="54">
        <v>30</v>
      </c>
      <c r="AW1959" s="29">
        <v>6.4519999999999994E-2</v>
      </c>
    </row>
    <row r="1960" spans="1:49" x14ac:dyDescent="0.2">
      <c r="A1960" s="17" t="str">
        <f t="shared" si="39"/>
        <v>UCM</v>
      </c>
      <c r="B1960" s="17" t="str">
        <f>IF(AND(OR(NOT(IsForecastDateRestricted),AND(D1960&gt;=StartDate,D1960&lt;=EndDate)),OR(NOT(IsTargetDateRestricted),AND(F1960&gt;=FirstTargetDate,F1960&lt;=EndTargetDate)),
OR(AND(Is1Week,E1960="1 wk ahead inc death"),AND(Is2Week,E1960="2 wk ahead inc death"),AND(Is3Week,E1960="3 wk ahead inc death"),AND(Is4Week,E1960="4 wk ahead inc death")),
OR(NOT(IsActiveModelsOnly),_xlfn.XLOOKUP(C1960,'Model Analyzer'!B$4:B$100,'Model Analyzer'!C$4:C$100))),EvalData!C1960,"NA")</f>
        <v>UCM</v>
      </c>
      <c r="C1960" s="17" t="s">
        <v>48</v>
      </c>
      <c r="D1960" s="36" t="d">
        <v>2020-10-12</v>
      </c>
      <c r="E1960" s="17" t="s">
        <v>36</v>
      </c>
      <c r="F1960" s="36" t="d">
        <v>2020-10-24</v>
      </c>
      <c r="G1960" s="30">
        <v>3327</v>
      </c>
      <c r="H1960" s="32">
        <v>0.26900000000000002</v>
      </c>
      <c r="I1960" s="28">
        <v>0.30882999999999999</v>
      </c>
      <c r="J1960" s="28">
        <v>0.30882999999999999</v>
      </c>
      <c r="K1960" s="29">
        <v>0</v>
      </c>
      <c r="L1960" s="30">
        <v>34</v>
      </c>
      <c r="M1960" s="29">
        <v>0.10811</v>
      </c>
      <c r="O1960" s="30"/>
      <c r="P1960" s="30"/>
      <c r="Q1960" s="30"/>
      <c r="R1960" s="38"/>
    </row>
    <row r="1961" spans="1:49" x14ac:dyDescent="0.2">
      <c r="A1961" s="17" t="str">
        <f t="shared" si="39"/>
        <v>UCSD-NEU</v>
      </c>
      <c r="B1961" s="17" t="str">
        <f>IF(AND(OR(NOT(IsForecastDateRestricted),AND(D1961&gt;=StartDate,D1961&lt;=EndDate)),OR(NOT(IsTargetDateRestricted),AND(F1961&gt;=FirstTargetDate,F1961&lt;=EndTargetDate)),
OR(AND(Is1Week,E1961="1 wk ahead inc death"),AND(Is2Week,E1961="2 wk ahead inc death"),AND(Is3Week,E1961="3 wk ahead inc death"),AND(Is4Week,E1961="4 wk ahead inc death")),
OR(NOT(IsActiveModelsOnly),_xlfn.XLOOKUP(C1961,'Model Analyzer'!B$4:B$100,'Model Analyzer'!C$4:C$100))),EvalData!C1961,"NA")</f>
        <v>UCSD-NEU</v>
      </c>
      <c r="C1961" s="17" t="s">
        <v>54</v>
      </c>
      <c r="D1961" s="36" t="d">
        <v>2020-10-12</v>
      </c>
      <c r="E1961" s="17" t="s">
        <v>36</v>
      </c>
      <c r="F1961" s="36" t="d">
        <v>2020-10-24</v>
      </c>
      <c r="G1961" s="30">
        <v>139</v>
      </c>
      <c r="H1961" s="32">
        <v>1.2999999999999999E-2</v>
      </c>
      <c r="I1961" s="28">
        <v>1.29E-2</v>
      </c>
      <c r="J1961" s="28">
        <v>1.29E-2</v>
      </c>
      <c r="K1961" s="29">
        <v>1</v>
      </c>
      <c r="L1961" s="30">
        <v>5</v>
      </c>
      <c r="M1961" s="29">
        <v>0.89188999999999996</v>
      </c>
      <c r="N1961" s="30">
        <v>50</v>
      </c>
      <c r="O1961" s="30">
        <v>15.6</v>
      </c>
      <c r="P1961" s="30">
        <v>1386.87</v>
      </c>
      <c r="Q1961" s="30">
        <v>63.36</v>
      </c>
      <c r="R1961" s="38">
        <v>0.27789999999999998</v>
      </c>
      <c r="S1961" s="32">
        <v>-0.11556</v>
      </c>
      <c r="T1961" s="29">
        <v>0.67984999999999995</v>
      </c>
      <c r="U1961" s="29">
        <v>0.10488</v>
      </c>
      <c r="V1961" s="29">
        <v>0.44</v>
      </c>
      <c r="W1961" s="29">
        <v>0.12</v>
      </c>
      <c r="X1961" s="30">
        <v>101.98</v>
      </c>
      <c r="Y1961" s="29">
        <v>0.56740000000000002</v>
      </c>
      <c r="Z1961" s="29">
        <v>0.36346000000000001</v>
      </c>
      <c r="AA1961" s="29">
        <v>0.17599999999999999</v>
      </c>
      <c r="AB1961" s="30">
        <v>25</v>
      </c>
      <c r="AC1961" s="29">
        <v>0.31429000000000001</v>
      </c>
      <c r="AD1961" s="30">
        <v>50</v>
      </c>
      <c r="AE1961" s="29">
        <v>0.94</v>
      </c>
      <c r="AF1961" s="33">
        <v>3.149</v>
      </c>
      <c r="AG1961" s="33">
        <v>8.1989999999999998</v>
      </c>
      <c r="AH1961" s="33">
        <v>459</v>
      </c>
      <c r="AI1961" s="33">
        <v>325.46699999999998</v>
      </c>
      <c r="AJ1961" s="33">
        <v>575.5</v>
      </c>
      <c r="AK1961" s="34">
        <v>682.2</v>
      </c>
      <c r="AL1961" s="29">
        <v>0.08</v>
      </c>
      <c r="AM1961" s="29">
        <v>0.72</v>
      </c>
      <c r="AN1961" s="50">
        <v>29209</v>
      </c>
      <c r="AO1961" s="30">
        <v>728</v>
      </c>
      <c r="AP1961" s="29">
        <v>0.14763000000000001</v>
      </c>
      <c r="AQ1961" s="29">
        <v>0.30819999999999997</v>
      </c>
      <c r="AR1961" s="29">
        <v>0.14399999999999999</v>
      </c>
      <c r="AS1961" s="54">
        <v>27</v>
      </c>
      <c r="AT1961" s="29">
        <v>0.16128999999999999</v>
      </c>
      <c r="AU1961" s="29">
        <v>0.50087000000000004</v>
      </c>
      <c r="AV1961" s="54">
        <v>24</v>
      </c>
      <c r="AW1961" s="29">
        <v>0.25806000000000001</v>
      </c>
    </row>
    <row r="1962" spans="1:49" x14ac:dyDescent="0.2">
      <c r="A1962" s="17" t="str">
        <f t="shared" si="39"/>
        <v>UGA-CEID</v>
      </c>
      <c r="B1962" s="17" t="str">
        <f>IF(AND(OR(NOT(IsForecastDateRestricted),AND(D1962&gt;=StartDate,D1962&lt;=EndDate)),OR(NOT(IsTargetDateRestricted),AND(F1962&gt;=FirstTargetDate,F1962&lt;=EndTargetDate)),
OR(AND(Is1Week,E1962="1 wk ahead inc death"),AND(Is2Week,E1962="2 wk ahead inc death"),AND(Is3Week,E1962="3 wk ahead inc death"),AND(Is4Week,E1962="4 wk ahead inc death")),
OR(NOT(IsActiveModelsOnly),_xlfn.XLOOKUP(C1962,'Model Analyzer'!B$4:B$100,'Model Analyzer'!C$4:C$100))),EvalData!C1962,"NA")</f>
        <v>UGA-CEID</v>
      </c>
      <c r="C1962" s="17" t="s">
        <v>50</v>
      </c>
      <c r="D1962" s="36" t="d">
        <v>2020-10-12</v>
      </c>
      <c r="E1962" s="17" t="s">
        <v>36</v>
      </c>
      <c r="F1962" s="36" t="d">
        <v>2020-10-24</v>
      </c>
      <c r="G1962" s="30">
        <v>-769</v>
      </c>
      <c r="H1962" s="32">
        <v>-7.3999999999999996E-2</v>
      </c>
      <c r="I1962" s="28">
        <v>-7.1379999999999999E-2</v>
      </c>
      <c r="J1962" s="28">
        <v>-7.6869999999999994E-2</v>
      </c>
      <c r="K1962" s="29">
        <v>0.9</v>
      </c>
      <c r="L1962" s="30">
        <v>22</v>
      </c>
      <c r="M1962" s="29">
        <v>0.43242999999999998</v>
      </c>
      <c r="N1962" s="30">
        <v>51</v>
      </c>
      <c r="O1962" s="30">
        <v>7.25</v>
      </c>
      <c r="P1962" s="30">
        <v>758.46</v>
      </c>
      <c r="Q1962" s="30">
        <v>46.84</v>
      </c>
      <c r="R1962" s="38">
        <v>0.23163</v>
      </c>
      <c r="S1962" s="32">
        <v>-0.10444000000000001</v>
      </c>
      <c r="T1962" s="29">
        <v>0.377</v>
      </c>
      <c r="U1962" s="29">
        <v>-0.21989</v>
      </c>
      <c r="V1962" s="29">
        <v>0.52941000000000005</v>
      </c>
      <c r="W1962" s="29">
        <v>5.8819999999999997E-2</v>
      </c>
      <c r="X1962" s="30">
        <v>78.150000000000006</v>
      </c>
      <c r="Y1962" s="29">
        <v>0.25402000000000002</v>
      </c>
      <c r="Z1962" s="29">
        <v>0.27999000000000002</v>
      </c>
      <c r="AA1962" s="29">
        <v>0.53300000000000003</v>
      </c>
      <c r="AB1962" s="30">
        <v>11</v>
      </c>
      <c r="AC1962" s="29">
        <v>0.71428999999999998</v>
      </c>
      <c r="AD1962" s="30">
        <v>51</v>
      </c>
      <c r="AE1962" s="29">
        <v>0.82352999999999998</v>
      </c>
      <c r="AF1962" s="33">
        <v>1.7589999999999999</v>
      </c>
      <c r="AG1962" s="33">
        <v>2.7290000000000001</v>
      </c>
      <c r="AH1962" s="33">
        <v>5.6429999999999998</v>
      </c>
      <c r="AI1962" s="33">
        <v>126.611</v>
      </c>
      <c r="AJ1962" s="33">
        <v>24.25</v>
      </c>
      <c r="AK1962" s="34">
        <v>262</v>
      </c>
      <c r="AL1962" s="29">
        <v>0.19608</v>
      </c>
      <c r="AM1962" s="29">
        <v>0.31373000000000001</v>
      </c>
      <c r="AN1962" s="50">
        <v>24476</v>
      </c>
      <c r="AO1962" s="30">
        <v>119.4</v>
      </c>
      <c r="AP1962" s="29">
        <v>0.34606999999999999</v>
      </c>
      <c r="AQ1962" s="29">
        <v>0.72248999999999997</v>
      </c>
      <c r="AR1962" s="29">
        <v>0.33</v>
      </c>
      <c r="AS1962" s="54">
        <v>19</v>
      </c>
      <c r="AT1962" s="29">
        <v>0.41935</v>
      </c>
      <c r="AU1962" s="29">
        <v>0.78986000000000001</v>
      </c>
      <c r="AV1962" s="54">
        <v>14</v>
      </c>
      <c r="AW1962" s="29">
        <v>0.58065</v>
      </c>
    </row>
    <row r="1963" spans="1:49" x14ac:dyDescent="0.2">
      <c r="A1963" s="17" t="str">
        <f t="shared" si="39"/>
        <v>UM</v>
      </c>
      <c r="B1963" s="17" t="str">
        <f>IF(AND(OR(NOT(IsForecastDateRestricted),AND(D1963&gt;=StartDate,D1963&lt;=EndDate)),OR(NOT(IsTargetDateRestricted),AND(F1963&gt;=FirstTargetDate,F1963&lt;=EndTargetDate)),
OR(AND(Is1Week,E1963="1 wk ahead inc death"),AND(Is2Week,E1963="2 wk ahead inc death"),AND(Is3Week,E1963="3 wk ahead inc death"),AND(Is4Week,E1963="4 wk ahead inc death")),
OR(NOT(IsActiveModelsOnly),_xlfn.XLOOKUP(C1963,'Model Analyzer'!B$4:B$100,'Model Analyzer'!C$4:C$100))),EvalData!C1963,"NA")</f>
        <v>UM</v>
      </c>
      <c r="C1963" s="17" t="s">
        <v>31</v>
      </c>
      <c r="D1963" s="36" t="d">
        <v>2020-10-12</v>
      </c>
      <c r="E1963" s="17" t="s">
        <v>36</v>
      </c>
      <c r="F1963" s="36" t="d">
        <v>2020-10-24</v>
      </c>
      <c r="G1963" s="26">
        <v>305</v>
      </c>
      <c r="H1963" s="27">
        <v>2.8000000000000001E-2</v>
      </c>
      <c r="I1963" s="28">
        <v>2.8309999999999998E-2</v>
      </c>
      <c r="J1963" s="28">
        <v>2.8309999999999998E-2</v>
      </c>
      <c r="K1963" s="29">
        <v>1</v>
      </c>
      <c r="L1963" s="30">
        <v>14</v>
      </c>
      <c r="M1963" s="29">
        <v>0.64864999999999995</v>
      </c>
      <c r="N1963" s="30">
        <v>50</v>
      </c>
      <c r="O1963" s="26">
        <v>14.23</v>
      </c>
      <c r="P1963" s="26">
        <v>2271.37</v>
      </c>
      <c r="Q1963" s="26">
        <v>66.14</v>
      </c>
      <c r="R1963" s="31">
        <v>0.28022999999999998</v>
      </c>
      <c r="S1963" s="32">
        <v>-0.14271</v>
      </c>
      <c r="T1963" s="29">
        <v>0.60689000000000004</v>
      </c>
      <c r="U1963" s="29">
        <v>-9.8369999999999999E-2</v>
      </c>
      <c r="V1963" s="29">
        <v>0.4</v>
      </c>
      <c r="W1963" s="29">
        <v>0.12</v>
      </c>
      <c r="X1963" s="30">
        <v>110.08</v>
      </c>
      <c r="Y1963" s="29">
        <v>0.45534000000000002</v>
      </c>
      <c r="Z1963" s="29">
        <v>0.39804</v>
      </c>
      <c r="AA1963" s="29">
        <v>0.16800000000000001</v>
      </c>
      <c r="AB1963" s="30">
        <v>27</v>
      </c>
      <c r="AC1963" s="29">
        <v>0.25713999999999998</v>
      </c>
      <c r="AD1963" s="30">
        <v>50</v>
      </c>
      <c r="AE1963" s="29">
        <v>0.5</v>
      </c>
      <c r="AF1963" s="33">
        <v>1.359</v>
      </c>
      <c r="AG1963" s="33">
        <v>1.4279999999999999</v>
      </c>
      <c r="AH1963" s="33">
        <v>1.573</v>
      </c>
      <c r="AI1963" s="33">
        <v>28.135000000000002</v>
      </c>
      <c r="AJ1963" s="33">
        <v>2.343</v>
      </c>
      <c r="AK1963" s="34">
        <v>4.6210000000000004</v>
      </c>
      <c r="AL1963" s="29">
        <v>0.04</v>
      </c>
      <c r="AM1963" s="29">
        <v>0.06</v>
      </c>
      <c r="AN1963" s="50">
        <v>57788</v>
      </c>
      <c r="AO1963" s="30">
        <v>306</v>
      </c>
      <c r="AP1963" s="29">
        <v>0.67962</v>
      </c>
      <c r="AQ1963" s="29">
        <v>1</v>
      </c>
      <c r="AR1963" s="29">
        <v>0.41299999999999998</v>
      </c>
      <c r="AS1963" s="54">
        <v>15</v>
      </c>
      <c r="AT1963" s="29">
        <v>0.54839000000000004</v>
      </c>
      <c r="AU1963" s="29">
        <v>0.51600000000000001</v>
      </c>
      <c r="AV1963" s="54">
        <v>23</v>
      </c>
      <c r="AW1963" s="29">
        <v>0.29032000000000002</v>
      </c>
    </row>
    <row r="1964" spans="1:49" x14ac:dyDescent="0.2">
      <c r="A1964" s="17" t="str">
        <f t="shared" si="39"/>
        <v>UMass-MB</v>
      </c>
      <c r="B1964" s="17" t="str">
        <f>IF(AND(OR(NOT(IsForecastDateRestricted),AND(D1964&gt;=StartDate,D1964&lt;=EndDate)),OR(NOT(IsTargetDateRestricted),AND(F1964&gt;=FirstTargetDate,F1964&lt;=EndTargetDate)),
OR(AND(Is1Week,E1964="1 wk ahead inc death"),AND(Is2Week,E1964="2 wk ahead inc death"),AND(Is3Week,E1964="3 wk ahead inc death"),AND(Is4Week,E1964="4 wk ahead inc death")),
OR(NOT(IsActiveModelsOnly),_xlfn.XLOOKUP(C1964,'Model Analyzer'!B$4:B$100,'Model Analyzer'!C$4:C$100))),EvalData!C1964,"NA")</f>
        <v>UMass-MB</v>
      </c>
      <c r="C1964" s="17" t="s">
        <v>32</v>
      </c>
      <c r="D1964" s="36" t="d">
        <v>2020-10-12</v>
      </c>
      <c r="E1964" s="17" t="s">
        <v>36</v>
      </c>
      <c r="F1964" s="36" t="d">
        <v>2020-10-24</v>
      </c>
      <c r="G1964" s="30">
        <v>-142</v>
      </c>
      <c r="H1964" s="32">
        <v>-1.2999999999999999E-2</v>
      </c>
      <c r="I1964" s="28">
        <v>-1.3180000000000001E-2</v>
      </c>
      <c r="J1964" s="28">
        <v>-1.336E-2</v>
      </c>
      <c r="K1964" s="29">
        <v>1</v>
      </c>
      <c r="L1964" s="30">
        <v>7</v>
      </c>
      <c r="M1964" s="29">
        <v>0.83784000000000003</v>
      </c>
      <c r="N1964" s="30">
        <v>51</v>
      </c>
      <c r="O1964" s="30">
        <v>4.58</v>
      </c>
      <c r="P1964" s="30">
        <v>541.42999999999995</v>
      </c>
      <c r="Q1964" s="30">
        <v>36.75</v>
      </c>
      <c r="R1964" s="38">
        <v>0.18357000000000001</v>
      </c>
      <c r="S1964" s="32">
        <v>-8.8209999999999997E-2</v>
      </c>
      <c r="T1964" s="29">
        <v>0.28843999999999997</v>
      </c>
      <c r="U1964" s="29">
        <v>-7.3609999999999995E-2</v>
      </c>
      <c r="V1964" s="29">
        <v>0.52941000000000005</v>
      </c>
      <c r="W1964" s="29">
        <v>1.9609999999999999E-2</v>
      </c>
      <c r="X1964" s="30">
        <v>58.53</v>
      </c>
      <c r="Y1964" s="29">
        <v>0.23077</v>
      </c>
      <c r="Z1964" s="29">
        <v>0.23138</v>
      </c>
      <c r="AA1964" s="29">
        <v>0.69199999999999995</v>
      </c>
      <c r="AB1964" s="30">
        <v>3</v>
      </c>
      <c r="AC1964" s="29">
        <v>0.94286000000000003</v>
      </c>
      <c r="AD1964" s="30">
        <v>51</v>
      </c>
      <c r="AE1964" s="29">
        <v>0.98038999999999998</v>
      </c>
      <c r="AF1964" s="33">
        <v>2.9430000000000001</v>
      </c>
      <c r="AG1964" s="33">
        <v>3.4460000000000002</v>
      </c>
      <c r="AH1964" s="33">
        <v>4.2320000000000002</v>
      </c>
      <c r="AI1964" s="33">
        <v>6.1580000000000004</v>
      </c>
      <c r="AJ1964" s="33">
        <v>5.4859999999999998</v>
      </c>
      <c r="AK1964" s="34">
        <v>10.364000000000001</v>
      </c>
      <c r="AL1964" s="29">
        <v>0.29411999999999999</v>
      </c>
      <c r="AM1964" s="29">
        <v>9.8040000000000002E-2</v>
      </c>
      <c r="AN1964" s="50">
        <v>15841</v>
      </c>
      <c r="AO1964" s="30">
        <v>96.5</v>
      </c>
      <c r="AP1964" s="29">
        <v>0.36425000000000002</v>
      </c>
      <c r="AQ1964" s="29">
        <v>0.76044999999999996</v>
      </c>
      <c r="AR1964" s="29">
        <v>0.61899999999999999</v>
      </c>
      <c r="AS1964" s="54">
        <v>8</v>
      </c>
      <c r="AT1964" s="29">
        <v>0.77419000000000004</v>
      </c>
      <c r="AU1964" s="29">
        <v>0.94260999999999995</v>
      </c>
      <c r="AV1964" s="54">
        <v>5</v>
      </c>
      <c r="AW1964" s="29">
        <v>0.87097000000000002</v>
      </c>
    </row>
    <row r="1965" spans="1:49" x14ac:dyDescent="0.2">
      <c r="A1965" s="17" t="str">
        <f t="shared" si="39"/>
        <v>USC</v>
      </c>
      <c r="B1965" s="17" t="str">
        <f>IF(AND(OR(NOT(IsForecastDateRestricted),AND(D1965&gt;=StartDate,D1965&lt;=EndDate)),OR(NOT(IsTargetDateRestricted),AND(F1965&gt;=FirstTargetDate,F1965&lt;=EndTargetDate)),
OR(AND(Is1Week,E1965="1 wk ahead inc death"),AND(Is2Week,E1965="2 wk ahead inc death"),AND(Is3Week,E1965="3 wk ahead inc death"),AND(Is4Week,E1965="4 wk ahead inc death")),
OR(NOT(IsActiveModelsOnly),_xlfn.XLOOKUP(C1965,'Model Analyzer'!B$4:B$100,'Model Analyzer'!C$4:C$100))),EvalData!C1965,"NA")</f>
        <v>USC</v>
      </c>
      <c r="C1965" s="17" t="s">
        <v>33</v>
      </c>
      <c r="D1965" s="36" t="d">
        <v>2020-10-12</v>
      </c>
      <c r="E1965" s="17" t="s">
        <v>36</v>
      </c>
      <c r="F1965" s="36" t="d">
        <v>2020-10-24</v>
      </c>
      <c r="G1965" s="30">
        <v>-343</v>
      </c>
      <c r="H1965" s="32">
        <v>-3.2000000000000001E-2</v>
      </c>
      <c r="I1965" s="28">
        <v>-3.184E-2</v>
      </c>
      <c r="J1965" s="28">
        <v>-3.2890000000000003E-2</v>
      </c>
      <c r="K1965" s="29">
        <v>1</v>
      </c>
      <c r="L1965" s="30">
        <v>16</v>
      </c>
      <c r="M1965" s="29">
        <v>0.59458999999999995</v>
      </c>
      <c r="N1965" s="30">
        <v>51</v>
      </c>
      <c r="O1965" s="30">
        <v>7.63</v>
      </c>
      <c r="P1965" s="30">
        <v>628.87</v>
      </c>
      <c r="Q1965" s="30">
        <v>42.63</v>
      </c>
      <c r="R1965" s="38">
        <v>0.21409</v>
      </c>
      <c r="S1965" s="32">
        <v>-7.7640000000000001E-2</v>
      </c>
      <c r="T1965" s="29">
        <v>0.37979000000000002</v>
      </c>
      <c r="U1965" s="29">
        <v>-0.17535999999999999</v>
      </c>
      <c r="V1965" s="29">
        <v>0.50980000000000003</v>
      </c>
      <c r="W1965" s="29">
        <v>3.9219999999999998E-2</v>
      </c>
      <c r="X1965" s="30">
        <v>73.97</v>
      </c>
      <c r="Y1965" s="29">
        <v>0.22983000000000001</v>
      </c>
      <c r="Z1965" s="29">
        <v>0.24426999999999999</v>
      </c>
      <c r="AA1965" s="29">
        <v>0.59099999999999997</v>
      </c>
      <c r="AB1965" s="30">
        <v>7</v>
      </c>
      <c r="AC1965" s="29">
        <v>0.82857000000000003</v>
      </c>
    </row>
    <row r="1966" spans="1:49" x14ac:dyDescent="0.2">
      <c r="A1966" s="17" t="str">
        <f t="shared" si="39"/>
        <v>UT</v>
      </c>
      <c r="B1966" s="17" t="str">
        <f>IF(AND(OR(NOT(IsForecastDateRestricted),AND(D1966&gt;=StartDate,D1966&lt;=EndDate)),OR(NOT(IsTargetDateRestricted),AND(F1966&gt;=FirstTargetDate,F1966&lt;=EndTargetDate)),
OR(AND(Is1Week,E1966="1 wk ahead inc death"),AND(Is2Week,E1966="2 wk ahead inc death"),AND(Is3Week,E1966="3 wk ahead inc death"),AND(Is4Week,E1966="4 wk ahead inc death")),
OR(NOT(IsActiveModelsOnly),_xlfn.XLOOKUP(C1966,'Model Analyzer'!B$4:B$100,'Model Analyzer'!C$4:C$100))),EvalData!C1966,"NA")</f>
        <v>UT</v>
      </c>
      <c r="C1966" s="17" t="s">
        <v>34</v>
      </c>
      <c r="D1966" s="36" t="d">
        <v>2020-10-12</v>
      </c>
      <c r="E1966" s="17" t="s">
        <v>36</v>
      </c>
      <c r="F1966" s="36" t="d">
        <v>2020-10-24</v>
      </c>
      <c r="G1966" s="30">
        <v>598</v>
      </c>
      <c r="H1966" s="32">
        <v>5.3999999999999999E-2</v>
      </c>
      <c r="I1966" s="28">
        <v>5.5509999999999997E-2</v>
      </c>
      <c r="J1966" s="28">
        <v>5.5509999999999997E-2</v>
      </c>
      <c r="K1966" s="29">
        <v>0.9</v>
      </c>
      <c r="L1966" s="30">
        <v>19</v>
      </c>
      <c r="M1966" s="29">
        <v>0.51351000000000002</v>
      </c>
      <c r="N1966" s="30">
        <v>51</v>
      </c>
      <c r="O1966" s="30">
        <v>26.6</v>
      </c>
      <c r="P1966" s="30">
        <v>7224.76</v>
      </c>
      <c r="Q1966" s="30">
        <v>105.24</v>
      </c>
      <c r="R1966" s="38">
        <v>0.28371000000000002</v>
      </c>
      <c r="S1966" s="32">
        <v>-5.8270000000000002E-2</v>
      </c>
      <c r="T1966" s="29">
        <v>0.63146000000000002</v>
      </c>
      <c r="U1966" s="29">
        <v>-9.4200000000000006E-2</v>
      </c>
      <c r="V1966" s="29">
        <v>0.33333000000000002</v>
      </c>
      <c r="W1966" s="29">
        <v>0.25490000000000002</v>
      </c>
      <c r="X1966" s="30">
        <v>379.7</v>
      </c>
      <c r="Y1966" s="29">
        <v>0.47053</v>
      </c>
      <c r="Z1966" s="29">
        <v>0.43946000000000002</v>
      </c>
      <c r="AA1966" s="29">
        <v>0.13600000000000001</v>
      </c>
      <c r="AB1966" s="30">
        <v>28</v>
      </c>
      <c r="AC1966" s="29">
        <v>0.22857</v>
      </c>
      <c r="AD1966" s="30">
        <v>51</v>
      </c>
      <c r="AE1966" s="29">
        <v>0.80391999999999997</v>
      </c>
      <c r="AF1966" s="33">
        <v>2.1120000000000001</v>
      </c>
      <c r="AG1966" s="33">
        <v>2.4159999999999999</v>
      </c>
      <c r="AH1966" s="33">
        <v>3.6150000000000002</v>
      </c>
      <c r="AI1966" s="33">
        <v>7.9740000000000002</v>
      </c>
      <c r="AJ1966" s="33">
        <v>6.5720000000000001</v>
      </c>
      <c r="AK1966" s="34">
        <v>21</v>
      </c>
      <c r="AL1966" s="29">
        <v>0.23529</v>
      </c>
      <c r="AM1966" s="29">
        <v>0.13725000000000001</v>
      </c>
      <c r="AN1966" s="50">
        <v>105546</v>
      </c>
      <c r="AO1966" s="30">
        <v>291.2</v>
      </c>
      <c r="AP1966" s="29">
        <v>0.41088999999999998</v>
      </c>
      <c r="AQ1966" s="29">
        <v>0.85782000000000003</v>
      </c>
      <c r="AR1966" s="29">
        <v>0.45400000000000001</v>
      </c>
      <c r="AS1966" s="54">
        <v>13</v>
      </c>
      <c r="AT1966" s="29">
        <v>0.6129</v>
      </c>
      <c r="AU1966" s="29">
        <v>0.82601999999999998</v>
      </c>
      <c r="AV1966" s="54">
        <v>10</v>
      </c>
      <c r="AW1966" s="29">
        <v>0.70967999999999998</v>
      </c>
    </row>
    <row r="1967" spans="1:49" x14ac:dyDescent="0.2">
      <c r="A1967" s="17" t="str">
        <f t="shared" si="39"/>
        <v>Baseline</v>
      </c>
      <c r="B1967" s="17" t="str">
        <f>IF(AND(OR(NOT(IsForecastDateRestricted),AND(D1967&gt;=StartDate,D1967&lt;=EndDate)),OR(NOT(IsTargetDateRestricted),AND(F1967&gt;=FirstTargetDate,F1967&lt;=EndTargetDate)),
OR(AND(Is1Week,E1967="1 wk ahead inc death"),AND(Is2Week,E1967="2 wk ahead inc death"),AND(Is3Week,E1967="3 wk ahead inc death"),AND(Is4Week,E1967="4 wk ahead inc death")),
OR(NOT(IsActiveModelsOnly),_xlfn.XLOOKUP(C1967,'Model Analyzer'!B$4:B$100,'Model Analyzer'!C$4:C$100))),EvalData!C1967,"NA")</f>
        <v>Baseline</v>
      </c>
      <c r="C1967" s="17" t="s">
        <v>12</v>
      </c>
      <c r="D1967" s="36" t="d">
        <v>2020-10-12</v>
      </c>
      <c r="E1967" s="17" t="s">
        <v>37</v>
      </c>
      <c r="F1967" s="36" t="d">
        <v>2020-10-31</v>
      </c>
      <c r="G1967" s="30">
        <v>-1639</v>
      </c>
      <c r="H1967" s="32">
        <v>-0.105</v>
      </c>
      <c r="I1967" s="28">
        <v>-9.9299999999999999E-2</v>
      </c>
      <c r="J1967" s="28">
        <v>-0.11024</v>
      </c>
      <c r="K1967" s="29">
        <v>0.75</v>
      </c>
      <c r="L1967" s="30">
        <v>24</v>
      </c>
      <c r="M1967" s="29">
        <v>0.37837999999999999</v>
      </c>
      <c r="N1967" s="30">
        <v>51</v>
      </c>
      <c r="O1967" s="30">
        <v>11.21</v>
      </c>
      <c r="P1967" s="30">
        <v>1389.68</v>
      </c>
      <c r="Q1967" s="30">
        <v>78.14</v>
      </c>
      <c r="R1967" s="38">
        <v>0.21506</v>
      </c>
      <c r="S1967" s="32">
        <v>-0.21246000000000001</v>
      </c>
      <c r="T1967" s="29">
        <v>0.50090999999999997</v>
      </c>
      <c r="U1967" s="29">
        <v>-0.39684000000000003</v>
      </c>
      <c r="V1967" s="29">
        <v>0.47059000000000001</v>
      </c>
      <c r="W1967" s="29">
        <v>7.843E-2</v>
      </c>
      <c r="X1967" s="30">
        <v>123.9</v>
      </c>
      <c r="Y1967" s="29">
        <v>0.27260000000000001</v>
      </c>
      <c r="Z1967" s="29">
        <v>0.32880999999999999</v>
      </c>
      <c r="AA1967" s="29">
        <v>0.50700000000000001</v>
      </c>
      <c r="AB1967" s="30">
        <v>13</v>
      </c>
      <c r="AC1967" s="29">
        <v>0.65713999999999995</v>
      </c>
      <c r="AD1967" s="30">
        <v>51</v>
      </c>
      <c r="AE1967" s="29">
        <v>0.92157</v>
      </c>
      <c r="AF1967" s="33">
        <v>3.8959999999999999</v>
      </c>
      <c r="AG1967" s="33">
        <v>3.968</v>
      </c>
      <c r="AH1967" s="33">
        <v>4</v>
      </c>
      <c r="AI1967" s="33">
        <v>3.8849999999999998</v>
      </c>
      <c r="AJ1967" s="33">
        <v>4.0039999999999996</v>
      </c>
      <c r="AK1967" s="34">
        <v>4.0119999999999996</v>
      </c>
      <c r="AL1967" s="29">
        <v>0</v>
      </c>
      <c r="AM1967" s="29">
        <v>0</v>
      </c>
      <c r="AN1967" s="50">
        <v>30574</v>
      </c>
      <c r="AO1967" s="30">
        <v>107.8</v>
      </c>
      <c r="AP1967" s="29">
        <v>0.41510999999999998</v>
      </c>
      <c r="AQ1967" s="29">
        <v>0.86663000000000001</v>
      </c>
      <c r="AR1967" s="29">
        <v>0.97</v>
      </c>
      <c r="AS1967" s="54">
        <v>2</v>
      </c>
      <c r="AT1967" s="29">
        <v>0.96774000000000004</v>
      </c>
      <c r="AU1967" s="29">
        <v>0.95228000000000002</v>
      </c>
      <c r="AV1967" s="54">
        <v>3</v>
      </c>
      <c r="AW1967" s="29">
        <v>0.93547999999999998</v>
      </c>
    </row>
    <row r="1968" spans="1:49" x14ac:dyDescent="0.2">
      <c r="A1968" s="17" t="str">
        <f t="shared" si="39"/>
        <v>BPagano</v>
      </c>
      <c r="B1968" s="17" t="str">
        <f>IF(AND(OR(NOT(IsForecastDateRestricted),AND(D1968&gt;=StartDate,D1968&lt;=EndDate)),OR(NOT(IsTargetDateRestricted),AND(F1968&gt;=FirstTargetDate,F1968&lt;=EndTargetDate)),
OR(AND(Is1Week,E1968="1 wk ahead inc death"),AND(Is2Week,E1968="2 wk ahead inc death"),AND(Is3Week,E1968="3 wk ahead inc death"),AND(Is4Week,E1968="4 wk ahead inc death")),
OR(NOT(IsActiveModelsOnly),_xlfn.XLOOKUP(C1968,'Model Analyzer'!B$4:B$100,'Model Analyzer'!C$4:C$100))),EvalData!C1968,"NA")</f>
        <v>BPagano</v>
      </c>
      <c r="C1968" s="17" t="s">
        <v>59</v>
      </c>
      <c r="D1968" s="36" t="d">
        <v>2020-10-12</v>
      </c>
      <c r="E1968" s="17" t="s">
        <v>37</v>
      </c>
      <c r="F1968" s="36" t="d">
        <v>2020-10-31</v>
      </c>
      <c r="G1968" s="30">
        <v>419</v>
      </c>
      <c r="H1968" s="32">
        <v>2.5000000000000001E-2</v>
      </c>
      <c r="I1968" s="28">
        <v>2.538E-2</v>
      </c>
      <c r="J1968" s="28">
        <v>2.538E-2</v>
      </c>
      <c r="K1968" s="29">
        <v>1</v>
      </c>
      <c r="L1968" s="30">
        <v>13</v>
      </c>
      <c r="M1968" s="29">
        <v>0.67567999999999995</v>
      </c>
      <c r="N1968" s="30">
        <v>51</v>
      </c>
      <c r="O1968" s="30">
        <v>28.28</v>
      </c>
      <c r="P1968" s="30">
        <v>3332.71</v>
      </c>
      <c r="Q1968" s="30">
        <v>113.94</v>
      </c>
      <c r="R1968" s="38">
        <v>0.36820000000000003</v>
      </c>
      <c r="S1968" s="32">
        <v>-1.311E-2</v>
      </c>
      <c r="T1968" s="29">
        <v>1.16987</v>
      </c>
      <c r="U1968" s="29">
        <v>-0.65680000000000005</v>
      </c>
      <c r="V1968" s="29">
        <v>0.27450999999999998</v>
      </c>
      <c r="W1968" s="29">
        <v>0.23529</v>
      </c>
      <c r="X1968" s="30">
        <v>174.99</v>
      </c>
      <c r="Y1968" s="29">
        <v>0.46416000000000002</v>
      </c>
      <c r="Z1968" s="29">
        <v>0.47774</v>
      </c>
      <c r="AA1968" s="29">
        <v>0.158</v>
      </c>
      <c r="AB1968" s="30">
        <v>27</v>
      </c>
      <c r="AC1968" s="29">
        <v>0.25713999999999998</v>
      </c>
      <c r="AD1968" s="30">
        <v>51</v>
      </c>
      <c r="AE1968" s="29">
        <v>0.58823999999999999</v>
      </c>
      <c r="AF1968" s="33">
        <v>2.4660000000000002</v>
      </c>
      <c r="AG1968" s="33">
        <v>2.5139999999999998</v>
      </c>
      <c r="AH1968" s="33">
        <v>2.613</v>
      </c>
      <c r="AI1968" s="33">
        <v>3.13</v>
      </c>
      <c r="AJ1968" s="33">
        <v>2.7280000000000002</v>
      </c>
      <c r="AK1968" s="34">
        <v>2.8650000000000002</v>
      </c>
      <c r="AL1968" s="29">
        <v>3.9219999999999998E-2</v>
      </c>
      <c r="AM1968" s="29">
        <v>0</v>
      </c>
      <c r="AN1968" s="50">
        <v>64057</v>
      </c>
      <c r="AO1968" s="30">
        <v>317.5</v>
      </c>
      <c r="AP1968" s="29">
        <v>0.52781999999999996</v>
      </c>
      <c r="AQ1968" s="29">
        <v>1</v>
      </c>
      <c r="AR1968" s="29">
        <v>0.57799999999999996</v>
      </c>
      <c r="AS1968" s="54">
        <v>7</v>
      </c>
      <c r="AT1968" s="29">
        <v>0.80645</v>
      </c>
      <c r="AU1968" s="29">
        <v>0.61919999999999997</v>
      </c>
      <c r="AV1968" s="54">
        <v>18</v>
      </c>
      <c r="AW1968" s="29">
        <v>0.45161000000000001</v>
      </c>
    </row>
    <row r="1969" spans="1:49" x14ac:dyDescent="0.2">
      <c r="A1969" s="17" t="str">
        <f t="shared" si="39"/>
        <v>CMU</v>
      </c>
      <c r="B1969" s="17" t="str">
        <f>IF(AND(OR(NOT(IsForecastDateRestricted),AND(D1969&gt;=StartDate,D1969&lt;=EndDate)),OR(NOT(IsTargetDateRestricted),AND(F1969&gt;=FirstTargetDate,F1969&lt;=EndTargetDate)),
OR(AND(Is1Week,E1969="1 wk ahead inc death"),AND(Is2Week,E1969="2 wk ahead inc death"),AND(Is3Week,E1969="3 wk ahead inc death"),AND(Is4Week,E1969="4 wk ahead inc death")),
OR(NOT(IsActiveModelsOnly),_xlfn.XLOOKUP(C1969,'Model Analyzer'!B$4:B$100,'Model Analyzer'!C$4:C$100))),EvalData!C1969,"NA")</f>
        <v>CMU</v>
      </c>
      <c r="C1969" s="17" t="s">
        <v>43</v>
      </c>
      <c r="D1969" s="36" t="d">
        <v>2020-10-12</v>
      </c>
      <c r="E1969" s="17" t="s">
        <v>37</v>
      </c>
      <c r="F1969" s="36" t="d">
        <v>2020-10-31</v>
      </c>
      <c r="G1969" s="30"/>
      <c r="H1969" s="32"/>
      <c r="N1969" s="30">
        <v>51</v>
      </c>
      <c r="O1969" s="30">
        <v>8.0399999999999991</v>
      </c>
      <c r="P1969" s="30">
        <v>1124.94</v>
      </c>
      <c r="Q1969" s="30">
        <v>69.73</v>
      </c>
      <c r="R1969" s="38">
        <v>0.23724000000000001</v>
      </c>
      <c r="S1969" s="32">
        <v>-0.18088000000000001</v>
      </c>
      <c r="T1969" s="29">
        <v>0.40255999999999997</v>
      </c>
      <c r="U1969" s="29">
        <v>-0.33139999999999997</v>
      </c>
      <c r="V1969" s="29">
        <v>0.52941000000000005</v>
      </c>
      <c r="W1969" s="29">
        <v>0.13725000000000001</v>
      </c>
      <c r="X1969" s="30">
        <v>107.99</v>
      </c>
      <c r="Y1969" s="29">
        <v>0.24889</v>
      </c>
      <c r="Z1969" s="29">
        <v>0.29452</v>
      </c>
      <c r="AA1969" s="29">
        <v>0.52800000000000002</v>
      </c>
      <c r="AB1969" s="30">
        <v>9</v>
      </c>
      <c r="AC1969" s="29">
        <v>0.77142999999999995</v>
      </c>
      <c r="AD1969" s="30">
        <v>51</v>
      </c>
      <c r="AE1969" s="29">
        <v>0.68627000000000005</v>
      </c>
      <c r="AF1969" s="33">
        <v>1.7589999999999999</v>
      </c>
      <c r="AG1969" s="33">
        <v>2.1389999999999998</v>
      </c>
      <c r="AH1969" s="33">
        <v>2.8980000000000001</v>
      </c>
      <c r="AI1969" s="33">
        <v>28.17</v>
      </c>
      <c r="AJ1969" s="33">
        <v>6.7389999999999999</v>
      </c>
      <c r="AK1969" s="34">
        <v>24</v>
      </c>
      <c r="AL1969" s="29">
        <v>0.15686</v>
      </c>
      <c r="AM1969" s="29">
        <v>0.13725000000000001</v>
      </c>
      <c r="AN1969" s="50">
        <v>39000</v>
      </c>
      <c r="AO1969" s="30">
        <v>156.80000000000001</v>
      </c>
      <c r="AP1969" s="29">
        <v>0.44545000000000001</v>
      </c>
      <c r="AQ1969" s="29">
        <v>0.92995000000000005</v>
      </c>
      <c r="AR1969" s="29">
        <v>0.41299999999999998</v>
      </c>
      <c r="AS1969" s="54">
        <v>12</v>
      </c>
      <c r="AT1969" s="29">
        <v>0.64515999999999996</v>
      </c>
      <c r="AU1969" s="29">
        <v>0.71748999999999996</v>
      </c>
      <c r="AV1969" s="54">
        <v>16</v>
      </c>
      <c r="AW1969" s="29">
        <v>0.51612999999999998</v>
      </c>
    </row>
    <row r="1970" spans="1:49" x14ac:dyDescent="0.2">
      <c r="A1970" s="17" t="str">
        <f t="shared" si="39"/>
        <v>Columbia</v>
      </c>
      <c r="B1970" s="17" t="str">
        <f>IF(AND(OR(NOT(IsForecastDateRestricted),AND(D1970&gt;=StartDate,D1970&lt;=EndDate)),OR(NOT(IsTargetDateRestricted),AND(F1970&gt;=FirstTargetDate,F1970&lt;=EndTargetDate)),
OR(AND(Is1Week,E1970="1 wk ahead inc death"),AND(Is2Week,E1970="2 wk ahead inc death"),AND(Is3Week,E1970="3 wk ahead inc death"),AND(Is4Week,E1970="4 wk ahead inc death")),
OR(NOT(IsActiveModelsOnly),_xlfn.XLOOKUP(C1970,'Model Analyzer'!B$4:B$100,'Model Analyzer'!C$4:C$100))),EvalData!C1970,"NA")</f>
        <v>Columbia</v>
      </c>
      <c r="C1970" s="17" t="s">
        <v>13</v>
      </c>
      <c r="D1970" s="36" t="d">
        <v>2020-10-12</v>
      </c>
      <c r="E1970" s="17" t="s">
        <v>37</v>
      </c>
      <c r="F1970" s="36" t="d">
        <v>2020-10-31</v>
      </c>
      <c r="G1970" s="30">
        <v>-565</v>
      </c>
      <c r="H1970" s="32">
        <v>-3.5000000000000003E-2</v>
      </c>
      <c r="I1970" s="28">
        <v>-3.4229999999999997E-2</v>
      </c>
      <c r="J1970" s="28">
        <v>-3.5439999999999999E-2</v>
      </c>
      <c r="K1970" s="29">
        <v>1</v>
      </c>
      <c r="L1970" s="30">
        <v>17</v>
      </c>
      <c r="M1970" s="29">
        <v>0.56757000000000002</v>
      </c>
      <c r="N1970" s="30">
        <v>51</v>
      </c>
      <c r="O1970" s="30">
        <v>15.09</v>
      </c>
      <c r="P1970" s="30">
        <v>1789.45</v>
      </c>
      <c r="Q1970" s="30">
        <v>85.98</v>
      </c>
      <c r="R1970" s="38">
        <v>0.26216</v>
      </c>
      <c r="S1970" s="32">
        <v>-9.4560000000000005E-2</v>
      </c>
      <c r="T1970" s="29">
        <v>0.49545</v>
      </c>
      <c r="U1970" s="29">
        <v>-0.21063000000000001</v>
      </c>
      <c r="V1970" s="29">
        <v>0.39216000000000001</v>
      </c>
      <c r="W1970" s="29">
        <v>0.15686</v>
      </c>
      <c r="X1970" s="30">
        <v>130.56</v>
      </c>
      <c r="Y1970" s="29">
        <v>0.34093000000000001</v>
      </c>
      <c r="Z1970" s="29">
        <v>0.38302000000000003</v>
      </c>
      <c r="AA1970" s="29">
        <v>0.41399999999999998</v>
      </c>
      <c r="AB1970" s="30">
        <v>15</v>
      </c>
      <c r="AC1970" s="29">
        <v>0.6</v>
      </c>
      <c r="AD1970" s="30">
        <v>51</v>
      </c>
      <c r="AE1970" s="29">
        <v>0.96077999999999997</v>
      </c>
      <c r="AF1970" s="33">
        <v>3.048</v>
      </c>
      <c r="AG1970" s="33">
        <v>3.7650000000000001</v>
      </c>
      <c r="AH1970" s="33">
        <v>6.548</v>
      </c>
      <c r="AI1970" s="33">
        <v>38.747999999999998</v>
      </c>
      <c r="AJ1970" s="33">
        <v>15.428000000000001</v>
      </c>
      <c r="AK1970" s="34">
        <v>149</v>
      </c>
      <c r="AL1970" s="29">
        <v>0.31373000000000001</v>
      </c>
      <c r="AM1970" s="29">
        <v>0.25490000000000002</v>
      </c>
      <c r="AN1970" s="50">
        <v>23031</v>
      </c>
      <c r="AO1970" s="30">
        <v>141.30000000000001</v>
      </c>
      <c r="AP1970" s="29">
        <v>0.27726000000000001</v>
      </c>
      <c r="AQ1970" s="29">
        <v>0.57882999999999996</v>
      </c>
      <c r="AR1970" s="29">
        <v>0.41299999999999998</v>
      </c>
      <c r="AS1970" s="54">
        <v>12</v>
      </c>
      <c r="AT1970" s="29">
        <v>0.64515999999999996</v>
      </c>
      <c r="AU1970" s="29">
        <v>0.82260999999999995</v>
      </c>
      <c r="AV1970" s="54">
        <v>9</v>
      </c>
      <c r="AW1970" s="29">
        <v>0.74194000000000004</v>
      </c>
    </row>
    <row r="1971" spans="1:49" x14ac:dyDescent="0.2">
      <c r="A1971" s="17" t="str">
        <f t="shared" si="39"/>
        <v>Columbia-UNC</v>
      </c>
      <c r="B1971" s="17" t="str">
        <f>IF(AND(OR(NOT(IsForecastDateRestricted),AND(D1971&gt;=StartDate,D1971&lt;=EndDate)),OR(NOT(IsTargetDateRestricted),AND(F1971&gt;=FirstTargetDate,F1971&lt;=EndTargetDate)),
OR(AND(Is1Week,E1971="1 wk ahead inc death"),AND(Is2Week,E1971="2 wk ahead inc death"),AND(Is3Week,E1971="3 wk ahead inc death"),AND(Is4Week,E1971="4 wk ahead inc death")),
OR(NOT(IsActiveModelsOnly),_xlfn.XLOOKUP(C1971,'Model Analyzer'!B$4:B$100,'Model Analyzer'!C$4:C$100))),EvalData!C1971,"NA")</f>
        <v>Columbia-UNC</v>
      </c>
      <c r="C1971" s="17" t="s">
        <v>14</v>
      </c>
      <c r="D1971" s="36" t="d">
        <v>2020-10-12</v>
      </c>
      <c r="E1971" s="17" t="s">
        <v>37</v>
      </c>
      <c r="F1971" s="36" t="d">
        <v>2020-10-31</v>
      </c>
      <c r="G1971" s="30">
        <v>789</v>
      </c>
      <c r="H1971" s="32">
        <v>4.7E-2</v>
      </c>
      <c r="I1971" s="28">
        <v>4.7800000000000002E-2</v>
      </c>
      <c r="J1971" s="28">
        <v>4.7800000000000002E-2</v>
      </c>
      <c r="K1971" s="29">
        <v>1</v>
      </c>
      <c r="L1971" s="30">
        <v>18</v>
      </c>
      <c r="M1971" s="29">
        <v>0.54054000000000002</v>
      </c>
      <c r="O1971" s="30"/>
      <c r="P1971" s="30"/>
      <c r="Q1971" s="30"/>
      <c r="R1971" s="38"/>
    </row>
    <row r="1972" spans="1:49" x14ac:dyDescent="0.2">
      <c r="A1972" s="17" t="str">
        <f t="shared" si="39"/>
        <v>Covid19Sim</v>
      </c>
      <c r="B1972" s="17" t="str">
        <f>IF(AND(OR(NOT(IsForecastDateRestricted),AND(D1972&gt;=StartDate,D1972&lt;=EndDate)),OR(NOT(IsTargetDateRestricted),AND(F1972&gt;=FirstTargetDate,F1972&lt;=EndTargetDate)),
OR(AND(Is1Week,E1972="1 wk ahead inc death"),AND(Is2Week,E1972="2 wk ahead inc death"),AND(Is3Week,E1972="3 wk ahead inc death"),AND(Is4Week,E1972="4 wk ahead inc death")),
OR(NOT(IsActiveModelsOnly),_xlfn.XLOOKUP(C1972,'Model Analyzer'!B$4:B$100,'Model Analyzer'!C$4:C$100))),EvalData!C1972,"NA")</f>
        <v>Covid19Sim</v>
      </c>
      <c r="C1972" s="17" t="s">
        <v>39</v>
      </c>
      <c r="D1972" s="36" t="d">
        <v>2020-10-12</v>
      </c>
      <c r="E1972" s="17" t="s">
        <v>37</v>
      </c>
      <c r="F1972" s="36" t="d">
        <v>2020-10-31</v>
      </c>
      <c r="G1972" s="30">
        <v>481</v>
      </c>
      <c r="H1972" s="32">
        <v>2.9000000000000001E-2</v>
      </c>
      <c r="I1972" s="28">
        <v>2.9139999999999999E-2</v>
      </c>
      <c r="J1972" s="28">
        <v>2.9139999999999999E-2</v>
      </c>
      <c r="K1972" s="29">
        <v>1</v>
      </c>
      <c r="L1972" s="30">
        <v>16</v>
      </c>
      <c r="M1972" s="29">
        <v>0.59458999999999995</v>
      </c>
      <c r="N1972" s="30">
        <v>51</v>
      </c>
      <c r="O1972" s="30">
        <v>7.01</v>
      </c>
      <c r="P1972" s="30">
        <v>1660.1</v>
      </c>
      <c r="Q1972" s="30">
        <v>88.24</v>
      </c>
      <c r="R1972" s="38">
        <v>0.25974000000000003</v>
      </c>
      <c r="S1972" s="32">
        <v>-9.819E-2</v>
      </c>
      <c r="T1972" s="29">
        <v>0.38919999999999999</v>
      </c>
      <c r="U1972" s="29">
        <v>-0.14457</v>
      </c>
      <c r="V1972" s="29">
        <v>0.35293999999999998</v>
      </c>
      <c r="W1972" s="29">
        <v>5.8819999999999997E-2</v>
      </c>
      <c r="X1972" s="30">
        <v>152.51</v>
      </c>
      <c r="Y1972" s="29">
        <v>0.28147</v>
      </c>
      <c r="Z1972" s="29">
        <v>0.29851</v>
      </c>
      <c r="AA1972" s="29">
        <v>0.51100000000000001</v>
      </c>
      <c r="AB1972" s="30">
        <v>12</v>
      </c>
      <c r="AC1972" s="29">
        <v>0.68571000000000004</v>
      </c>
      <c r="AD1972" s="30">
        <v>51</v>
      </c>
      <c r="AE1972" s="29">
        <v>0.25490000000000002</v>
      </c>
      <c r="AF1972" s="33">
        <v>1.056</v>
      </c>
      <c r="AG1972" s="33">
        <v>1.091</v>
      </c>
      <c r="AH1972" s="33">
        <v>1.1950000000000001</v>
      </c>
      <c r="AI1972" s="33">
        <v>1.867</v>
      </c>
      <c r="AJ1972" s="33">
        <v>1.4430000000000001</v>
      </c>
      <c r="AK1972" s="34">
        <v>4</v>
      </c>
      <c r="AL1972" s="29">
        <v>7.843E-2</v>
      </c>
      <c r="AM1972" s="29">
        <v>1.9609999999999999E-2</v>
      </c>
      <c r="AN1972" s="50">
        <v>145202</v>
      </c>
      <c r="AO1972" s="30">
        <v>379.4</v>
      </c>
      <c r="AP1972" s="29">
        <v>0.82613000000000003</v>
      </c>
      <c r="AQ1972" s="29">
        <v>1</v>
      </c>
      <c r="AR1972" s="29">
        <v>0.16500000000000001</v>
      </c>
      <c r="AS1972" s="54">
        <v>26</v>
      </c>
      <c r="AT1972" s="29">
        <v>0.19355</v>
      </c>
      <c r="AU1972" s="29">
        <v>0.26832</v>
      </c>
      <c r="AV1972" s="54">
        <v>27</v>
      </c>
      <c r="AW1972" s="29">
        <v>0.16128999999999999</v>
      </c>
    </row>
    <row r="1973" spans="1:49" x14ac:dyDescent="0.2">
      <c r="A1973" s="17" t="str">
        <f t="shared" si="39"/>
        <v>CovidComplete</v>
      </c>
      <c r="B1973" s="17" t="str">
        <f>IF(AND(OR(NOT(IsForecastDateRestricted),AND(D1973&gt;=StartDate,D1973&lt;=EndDate)),OR(NOT(IsTargetDateRestricted),AND(F1973&gt;=FirstTargetDate,F1973&lt;=EndTargetDate)),
OR(AND(Is1Week,E1973="1 wk ahead inc death"),AND(Is2Week,E1973="2 wk ahead inc death"),AND(Is3Week,E1973="3 wk ahead inc death"),AND(Is4Week,E1973="4 wk ahead inc death")),
OR(NOT(IsActiveModelsOnly),_xlfn.XLOOKUP(C1973,'Model Analyzer'!B$4:B$100,'Model Analyzer'!C$4:C$100))),EvalData!C1973,"NA")</f>
        <v>CovidComplete</v>
      </c>
      <c r="C1973" s="17" t="s">
        <v>51</v>
      </c>
      <c r="D1973" s="36" t="d">
        <v>2020-10-12</v>
      </c>
      <c r="E1973" s="17" t="s">
        <v>37</v>
      </c>
      <c r="F1973" s="36" t="d">
        <v>2020-10-31</v>
      </c>
      <c r="G1973" s="30">
        <v>-1666</v>
      </c>
      <c r="H1973" s="32">
        <v>-0.106</v>
      </c>
      <c r="I1973" s="28">
        <v>-0.10093000000000001</v>
      </c>
      <c r="J1973" s="28">
        <v>-0.11226</v>
      </c>
      <c r="K1973" s="29">
        <v>0.75</v>
      </c>
      <c r="L1973" s="30">
        <v>25</v>
      </c>
      <c r="M1973" s="29">
        <v>0.35135</v>
      </c>
      <c r="N1973" s="30">
        <v>51</v>
      </c>
      <c r="O1973" s="30">
        <v>8.2899999999999991</v>
      </c>
      <c r="P1973" s="30">
        <v>987.84</v>
      </c>
      <c r="Q1973" s="30">
        <v>59.47</v>
      </c>
      <c r="R1973" s="38">
        <v>0.17523</v>
      </c>
      <c r="S1973" s="32">
        <v>-0.14698</v>
      </c>
      <c r="T1973" s="29">
        <v>0.39666000000000001</v>
      </c>
      <c r="U1973" s="29">
        <v>-0.17230999999999999</v>
      </c>
      <c r="V1973" s="29">
        <v>0.52941000000000005</v>
      </c>
      <c r="W1973" s="29">
        <v>5.8819999999999997E-2</v>
      </c>
      <c r="X1973" s="30">
        <v>101.76</v>
      </c>
      <c r="Y1973" s="29">
        <v>0.29794999999999999</v>
      </c>
      <c r="Z1973" s="29">
        <v>0.28854999999999997</v>
      </c>
      <c r="AA1973" s="29">
        <v>0.64400000000000002</v>
      </c>
      <c r="AB1973" s="30">
        <v>5</v>
      </c>
      <c r="AC1973" s="29">
        <v>0.88571</v>
      </c>
      <c r="AD1973" s="30">
        <v>51</v>
      </c>
      <c r="AE1973" s="29">
        <v>0.96077999999999997</v>
      </c>
      <c r="AF1973" s="33">
        <v>3.524</v>
      </c>
      <c r="AG1973" s="33">
        <v>3.92</v>
      </c>
      <c r="AH1973" s="33">
        <v>3.9780000000000002</v>
      </c>
      <c r="AI1973" s="33">
        <v>3.9340000000000002</v>
      </c>
      <c r="AJ1973" s="33">
        <v>4</v>
      </c>
      <c r="AK1973" s="34">
        <v>4.0010000000000003</v>
      </c>
      <c r="AL1973" s="29">
        <v>1.9609999999999999E-2</v>
      </c>
      <c r="AM1973" s="29">
        <v>0</v>
      </c>
      <c r="AN1973" s="50">
        <v>27616</v>
      </c>
      <c r="AO1973" s="30">
        <v>84.6</v>
      </c>
      <c r="AP1973" s="29">
        <v>0.40725</v>
      </c>
      <c r="AQ1973" s="29">
        <v>0.85019999999999996</v>
      </c>
      <c r="AR1973" s="29">
        <v>0.99099999999999999</v>
      </c>
      <c r="AS1973" s="54">
        <v>1</v>
      </c>
      <c r="AT1973" s="29">
        <v>1</v>
      </c>
      <c r="AU1973" s="29">
        <v>0.97755999999999998</v>
      </c>
      <c r="AV1973" s="54">
        <v>1</v>
      </c>
      <c r="AW1973" s="29">
        <v>1</v>
      </c>
    </row>
    <row r="1974" spans="1:49" x14ac:dyDescent="0.2">
      <c r="A1974" s="17" t="str">
        <f t="shared" si="39"/>
        <v>DDS</v>
      </c>
      <c r="B1974" s="17" t="str">
        <f>IF(AND(OR(NOT(IsForecastDateRestricted),AND(D1974&gt;=StartDate,D1974&lt;=EndDate)),OR(NOT(IsTargetDateRestricted),AND(F1974&gt;=FirstTargetDate,F1974&lt;=EndTargetDate)),
OR(AND(Is1Week,E1974="1 wk ahead inc death"),AND(Is2Week,E1974="2 wk ahead inc death"),AND(Is3Week,E1974="3 wk ahead inc death"),AND(Is4Week,E1974="4 wk ahead inc death")),
OR(NOT(IsActiveModelsOnly),_xlfn.XLOOKUP(C1974,'Model Analyzer'!B$4:B$100,'Model Analyzer'!C$4:C$100))),EvalData!C1974,"NA")</f>
        <v>DDS</v>
      </c>
      <c r="C1974" s="17" t="s">
        <v>44</v>
      </c>
      <c r="D1974" s="36" t="d">
        <v>2020-10-12</v>
      </c>
      <c r="E1974" s="17" t="s">
        <v>37</v>
      </c>
      <c r="F1974" s="36" t="d">
        <v>2020-10-31</v>
      </c>
      <c r="G1974" s="30">
        <v>404</v>
      </c>
      <c r="H1974" s="32">
        <v>2.4E-2</v>
      </c>
      <c r="I1974" s="28">
        <v>2.4479999999999998E-2</v>
      </c>
      <c r="J1974" s="28">
        <v>2.4479999999999998E-2</v>
      </c>
      <c r="K1974" s="29">
        <v>1</v>
      </c>
      <c r="L1974" s="30">
        <v>11</v>
      </c>
      <c r="M1974" s="29">
        <v>0.72972999999999999</v>
      </c>
      <c r="N1974" s="30">
        <v>51</v>
      </c>
      <c r="O1974" s="30">
        <v>13.41</v>
      </c>
      <c r="P1974" s="30">
        <v>3667.35</v>
      </c>
      <c r="Q1974" s="30">
        <v>131.1</v>
      </c>
      <c r="R1974" s="38">
        <v>0.30891000000000002</v>
      </c>
      <c r="S1974" s="32">
        <v>-0.31435000000000002</v>
      </c>
      <c r="T1974" s="29">
        <v>0.59775999999999996</v>
      </c>
      <c r="U1974" s="29">
        <v>-0.29426999999999998</v>
      </c>
      <c r="V1974" s="29">
        <v>0.29411999999999999</v>
      </c>
      <c r="W1974" s="29">
        <v>0.15686</v>
      </c>
      <c r="X1974" s="30">
        <v>264.18</v>
      </c>
      <c r="Y1974" s="29">
        <v>0.39990999999999999</v>
      </c>
      <c r="Z1974" s="29">
        <v>0.43268000000000001</v>
      </c>
      <c r="AA1974" s="29">
        <v>0.17899999999999999</v>
      </c>
      <c r="AB1974" s="30">
        <v>26</v>
      </c>
      <c r="AC1974" s="29">
        <v>0.28571000000000002</v>
      </c>
      <c r="AD1974" s="30">
        <v>51</v>
      </c>
      <c r="AE1974" s="29">
        <v>0.84314</v>
      </c>
      <c r="AF1974" s="33">
        <v>3.5859999999999999</v>
      </c>
      <c r="AG1974" s="33">
        <v>4.0629999999999997</v>
      </c>
      <c r="AH1974" s="33">
        <v>4.7450000000000001</v>
      </c>
      <c r="AI1974" s="33">
        <v>9.4130000000000003</v>
      </c>
      <c r="AJ1974" s="33">
        <v>7.8890000000000002</v>
      </c>
      <c r="AK1974" s="34">
        <v>10.808</v>
      </c>
      <c r="AL1974" s="29">
        <v>0.41176000000000001</v>
      </c>
      <c r="AM1974" s="29">
        <v>7.843E-2</v>
      </c>
      <c r="AN1974" s="50">
        <v>52723</v>
      </c>
      <c r="AO1974" s="30">
        <v>145.1</v>
      </c>
      <c r="AP1974" s="29">
        <v>0.31124000000000002</v>
      </c>
      <c r="AQ1974" s="29">
        <v>0.64976</v>
      </c>
      <c r="AR1974" s="29">
        <v>0.372</v>
      </c>
      <c r="AS1974" s="54">
        <v>15</v>
      </c>
      <c r="AT1974" s="29">
        <v>0.54839000000000004</v>
      </c>
      <c r="AU1974" s="29">
        <v>0.76485000000000003</v>
      </c>
      <c r="AV1974" s="54">
        <v>12</v>
      </c>
      <c r="AW1974" s="29">
        <v>0.64515999999999996</v>
      </c>
    </row>
    <row r="1975" spans="1:49" x14ac:dyDescent="0.2">
      <c r="A1975" s="17" t="str">
        <f t="shared" si="39"/>
        <v>Ensemble</v>
      </c>
      <c r="B1975" s="17" t="str">
        <f>IF(AND(OR(NOT(IsForecastDateRestricted),AND(D1975&gt;=StartDate,D1975&lt;=EndDate)),OR(NOT(IsTargetDateRestricted),AND(F1975&gt;=FirstTargetDate,F1975&lt;=EndTargetDate)),
OR(AND(Is1Week,E1975="1 wk ahead inc death"),AND(Is2Week,E1975="2 wk ahead inc death"),AND(Is3Week,E1975="3 wk ahead inc death"),AND(Is4Week,E1975="4 wk ahead inc death")),
OR(NOT(IsActiveModelsOnly),_xlfn.XLOOKUP(C1975,'Model Analyzer'!B$4:B$100,'Model Analyzer'!C$4:C$100))),EvalData!C1975,"NA")</f>
        <v>Ensemble</v>
      </c>
      <c r="C1975" s="17" t="s">
        <v>15</v>
      </c>
      <c r="D1975" s="36" t="d">
        <v>2020-10-12</v>
      </c>
      <c r="E1975" s="17" t="s">
        <v>37</v>
      </c>
      <c r="F1975" s="36" t="d">
        <v>2020-10-31</v>
      </c>
      <c r="G1975" s="26">
        <v>-839</v>
      </c>
      <c r="H1975" s="27">
        <v>-5.1999999999999998E-2</v>
      </c>
      <c r="I1975" s="28">
        <v>-5.083E-2</v>
      </c>
      <c r="J1975" s="28">
        <v>-5.355E-2</v>
      </c>
      <c r="K1975" s="29">
        <v>0.9</v>
      </c>
      <c r="L1975" s="30">
        <v>20</v>
      </c>
      <c r="M1975" s="29">
        <v>0.48648999999999998</v>
      </c>
      <c r="N1975" s="30">
        <v>51</v>
      </c>
      <c r="O1975" s="26">
        <v>7.5</v>
      </c>
      <c r="P1975" s="26">
        <v>1074.69</v>
      </c>
      <c r="Q1975" s="26">
        <v>65.33</v>
      </c>
      <c r="R1975" s="31">
        <v>0.20634</v>
      </c>
      <c r="S1975" s="32">
        <v>-0.20674000000000001</v>
      </c>
      <c r="T1975" s="29">
        <v>0.38457999999999998</v>
      </c>
      <c r="U1975" s="29">
        <v>-0.29537999999999998</v>
      </c>
      <c r="V1975" s="29">
        <v>0.50980000000000003</v>
      </c>
      <c r="W1975" s="29">
        <v>5.8819999999999997E-2</v>
      </c>
      <c r="X1975" s="30">
        <v>104.89</v>
      </c>
      <c r="Y1975" s="29">
        <v>0.24167</v>
      </c>
      <c r="Z1975" s="29">
        <v>0.28251999999999999</v>
      </c>
      <c r="AA1975" s="29">
        <v>0.58399999999999996</v>
      </c>
      <c r="AB1975" s="30">
        <v>6</v>
      </c>
      <c r="AC1975" s="29">
        <v>0.85714000000000001</v>
      </c>
      <c r="AD1975" s="30">
        <v>51</v>
      </c>
      <c r="AE1975" s="29">
        <v>0.90195999999999998</v>
      </c>
      <c r="AF1975" s="33">
        <v>2.3460000000000001</v>
      </c>
      <c r="AG1975" s="33">
        <v>2.875</v>
      </c>
      <c r="AH1975" s="33">
        <v>3.4710000000000001</v>
      </c>
      <c r="AI1975" s="33">
        <v>6.6369999999999996</v>
      </c>
      <c r="AJ1975" s="33">
        <v>4.6100000000000003</v>
      </c>
      <c r="AK1975" s="34">
        <v>10</v>
      </c>
      <c r="AL1975" s="29">
        <v>0.17646999999999999</v>
      </c>
      <c r="AM1975" s="29">
        <v>7.843E-2</v>
      </c>
      <c r="AN1975" s="50">
        <v>29915</v>
      </c>
      <c r="AO1975" s="30">
        <v>97.9</v>
      </c>
      <c r="AP1975" s="29">
        <v>0.41305999999999998</v>
      </c>
      <c r="AQ1975" s="29">
        <v>0.86233000000000004</v>
      </c>
      <c r="AR1975" s="29">
        <v>0.68100000000000005</v>
      </c>
      <c r="AS1975" s="54">
        <v>5</v>
      </c>
      <c r="AT1975" s="29">
        <v>0.87097000000000002</v>
      </c>
      <c r="AU1975" s="29">
        <v>0.93047999999999997</v>
      </c>
      <c r="AV1975" s="54">
        <v>4</v>
      </c>
      <c r="AW1975" s="29">
        <v>0.90322999999999998</v>
      </c>
    </row>
    <row r="1976" spans="1:49" x14ac:dyDescent="0.2">
      <c r="A1976" s="17" t="str">
        <f t="shared" si="39"/>
        <v>ERDC</v>
      </c>
      <c r="B1976" s="17" t="str">
        <f>IF(AND(OR(NOT(IsForecastDateRestricted),AND(D1976&gt;=StartDate,D1976&lt;=EndDate)),OR(NOT(IsTargetDateRestricted),AND(F1976&gt;=FirstTargetDate,F1976&lt;=EndTargetDate)),
OR(AND(Is1Week,E1976="1 wk ahead inc death"),AND(Is2Week,E1976="2 wk ahead inc death"),AND(Is3Week,E1976="3 wk ahead inc death"),AND(Is4Week,E1976="4 wk ahead inc death")),
OR(NOT(IsActiveModelsOnly),_xlfn.XLOOKUP(C1976,'Model Analyzer'!B$4:B$100,'Model Analyzer'!C$4:C$100))),EvalData!C1976,"NA")</f>
        <v>ERDC</v>
      </c>
      <c r="C1976" s="17" t="s">
        <v>16</v>
      </c>
      <c r="D1976" s="36" t="d">
        <v>2020-10-12</v>
      </c>
      <c r="E1976" s="17" t="s">
        <v>37</v>
      </c>
      <c r="F1976" s="36" t="d">
        <v>2020-10-31</v>
      </c>
      <c r="G1976" s="30">
        <v>7113</v>
      </c>
      <c r="H1976" s="32">
        <v>0.35799999999999998</v>
      </c>
      <c r="I1976" s="28">
        <v>0.43092999999999998</v>
      </c>
      <c r="J1976" s="28">
        <v>0.43092999999999998</v>
      </c>
      <c r="K1976" s="29">
        <v>0</v>
      </c>
      <c r="L1976" s="30">
        <v>35</v>
      </c>
      <c r="M1976" s="29">
        <v>8.1079999999999999E-2</v>
      </c>
      <c r="N1976" s="30">
        <v>51</v>
      </c>
      <c r="O1976" s="30">
        <v>32.18</v>
      </c>
      <c r="P1976" s="30">
        <v>22077.51</v>
      </c>
      <c r="Q1976" s="30">
        <v>207.22</v>
      </c>
      <c r="R1976" s="38">
        <v>0.39633000000000002</v>
      </c>
      <c r="S1976" s="32">
        <v>0.29181000000000001</v>
      </c>
      <c r="T1976" s="29">
        <v>1.1573800000000001</v>
      </c>
      <c r="U1976" s="29">
        <v>0.87139999999999995</v>
      </c>
      <c r="V1976" s="29">
        <v>0.29411999999999999</v>
      </c>
      <c r="W1976" s="29">
        <v>0.25490000000000002</v>
      </c>
      <c r="X1976" s="30">
        <v>363.11</v>
      </c>
      <c r="Y1976" s="29">
        <v>1.1088499999999999</v>
      </c>
      <c r="Z1976" s="29">
        <v>0.53522999999999998</v>
      </c>
      <c r="AA1976" s="29">
        <v>3.5999999999999997E-2</v>
      </c>
      <c r="AB1976" s="30">
        <v>33</v>
      </c>
      <c r="AC1976" s="29">
        <v>8.5709999999999995E-2</v>
      </c>
      <c r="AD1976" s="30">
        <v>51</v>
      </c>
      <c r="AE1976" s="29">
        <v>0.13725000000000001</v>
      </c>
      <c r="AF1976" s="33">
        <v>1.095</v>
      </c>
      <c r="AG1976" s="33">
        <v>1.125</v>
      </c>
      <c r="AH1976" s="33">
        <v>1.1930000000000001</v>
      </c>
      <c r="AI1976" s="33">
        <v>1.3149999999999999</v>
      </c>
      <c r="AJ1976" s="33">
        <v>1.3089999999999999</v>
      </c>
      <c r="AK1976" s="34">
        <v>1.5</v>
      </c>
      <c r="AL1976" s="29">
        <v>0</v>
      </c>
      <c r="AM1976" s="29">
        <v>0</v>
      </c>
      <c r="AN1976" s="50">
        <v>341669</v>
      </c>
      <c r="AO1976" s="30">
        <v>1646</v>
      </c>
      <c r="AP1976" s="29">
        <v>0.88497000000000003</v>
      </c>
      <c r="AQ1976" s="29">
        <v>1</v>
      </c>
      <c r="AR1976" s="29">
        <v>0.14399999999999999</v>
      </c>
      <c r="AS1976" s="54">
        <v>29</v>
      </c>
      <c r="AT1976" s="29">
        <v>9.6769999999999995E-2</v>
      </c>
      <c r="AU1976" s="29">
        <v>0.14448</v>
      </c>
      <c r="AV1976" s="54">
        <v>31</v>
      </c>
      <c r="AW1976" s="29">
        <v>3.2259999999999997E-2</v>
      </c>
    </row>
    <row r="1977" spans="1:49" x14ac:dyDescent="0.2">
      <c r="A1977" s="17" t="str">
        <f t="shared" si="39"/>
        <v>ESG</v>
      </c>
      <c r="B1977" s="17" t="str">
        <f>IF(AND(OR(NOT(IsForecastDateRestricted),AND(D1977&gt;=StartDate,D1977&lt;=EndDate)),OR(NOT(IsTargetDateRestricted),AND(F1977&gt;=FirstTargetDate,F1977&lt;=EndTargetDate)),
OR(AND(Is1Week,E1977="1 wk ahead inc death"),AND(Is2Week,E1977="2 wk ahead inc death"),AND(Is3Week,E1977="3 wk ahead inc death"),AND(Is4Week,E1977="4 wk ahead inc death")),
OR(NOT(IsActiveModelsOnly),_xlfn.XLOOKUP(C1977,'Model Analyzer'!B$4:B$100,'Model Analyzer'!C$4:C$100))),EvalData!C1977,"NA")</f>
        <v>ESG</v>
      </c>
      <c r="C1977" s="17" t="s">
        <v>40</v>
      </c>
      <c r="D1977" s="36" t="d">
        <v>2020-10-12</v>
      </c>
      <c r="E1977" s="17" t="s">
        <v>37</v>
      </c>
      <c r="F1977" s="36" t="d">
        <v>2020-10-31</v>
      </c>
      <c r="G1977" s="30">
        <v>-7958</v>
      </c>
      <c r="H1977" s="32">
        <v>-0.65800000000000003</v>
      </c>
      <c r="I1977" s="28">
        <v>-0.48213</v>
      </c>
      <c r="J1977" s="28">
        <v>-0.93098000000000003</v>
      </c>
      <c r="K1977" s="29">
        <v>0</v>
      </c>
      <c r="L1977" s="30">
        <v>38</v>
      </c>
      <c r="M1977" s="29">
        <v>0</v>
      </c>
      <c r="N1977" s="30">
        <v>51</v>
      </c>
      <c r="O1977" s="30">
        <v>68.7</v>
      </c>
      <c r="P1977" s="30">
        <v>4954.3900000000003</v>
      </c>
      <c r="Q1977" s="30">
        <v>159.63</v>
      </c>
      <c r="R1977" s="38">
        <v>0.86582000000000003</v>
      </c>
      <c r="S1977" s="32">
        <v>-0.84119999999999995</v>
      </c>
      <c r="T1977" s="29">
        <v>2.2961</v>
      </c>
      <c r="U1977" s="29">
        <v>-2.1658499999999998</v>
      </c>
      <c r="V1977" s="29">
        <v>3.9219999999999998E-2</v>
      </c>
      <c r="W1977" s="29">
        <v>0.58823999999999999</v>
      </c>
      <c r="X1977" s="30">
        <v>219.37</v>
      </c>
      <c r="Y1977" s="29">
        <v>0.62273999999999996</v>
      </c>
      <c r="Z1977" s="29">
        <v>0.87456</v>
      </c>
      <c r="AA1977" s="29">
        <v>0</v>
      </c>
      <c r="AB1977" s="30">
        <v>36</v>
      </c>
      <c r="AC1977" s="29">
        <v>0</v>
      </c>
      <c r="AD1977" s="30">
        <v>51</v>
      </c>
      <c r="AE1977" s="29">
        <v>3.9219999999999998E-2</v>
      </c>
      <c r="AF1977" s="33">
        <v>1.0569999999999999</v>
      </c>
      <c r="AG1977" s="33">
        <v>1.085</v>
      </c>
      <c r="AH1977" s="33">
        <v>1.171</v>
      </c>
      <c r="AI1977" s="33">
        <v>1.5249999999999999</v>
      </c>
      <c r="AJ1977" s="33">
        <v>1.425</v>
      </c>
      <c r="AK1977" s="34">
        <v>2.1110000000000002</v>
      </c>
      <c r="AL1977" s="29">
        <v>0</v>
      </c>
      <c r="AM1977" s="29">
        <v>0</v>
      </c>
      <c r="AN1977" s="50">
        <v>303332</v>
      </c>
      <c r="AO1977" s="30">
        <v>1157.8</v>
      </c>
      <c r="AP1977" s="29">
        <v>0.85140000000000005</v>
      </c>
      <c r="AQ1977" s="29">
        <v>1</v>
      </c>
      <c r="AR1977" s="29">
        <v>4.1000000000000002E-2</v>
      </c>
      <c r="AS1977" s="54">
        <v>30</v>
      </c>
      <c r="AT1977" s="29">
        <v>6.4519999999999994E-2</v>
      </c>
      <c r="AU1977" s="29">
        <v>4.1279999999999997E-2</v>
      </c>
      <c r="AV1977" s="54">
        <v>32</v>
      </c>
      <c r="AW1977" s="29">
        <v>0</v>
      </c>
    </row>
    <row r="1978" spans="1:49" x14ac:dyDescent="0.2">
      <c r="A1978" s="17" t="str">
        <f t="shared" si="39"/>
        <v>Google-HSPH</v>
      </c>
      <c r="B1978" s="17" t="str">
        <f>IF(AND(OR(NOT(IsForecastDateRestricted),AND(D1978&gt;=StartDate,D1978&lt;=EndDate)),OR(NOT(IsTargetDateRestricted),AND(F1978&gt;=FirstTargetDate,F1978&lt;=EndTargetDate)),
OR(AND(Is1Week,E1978="1 wk ahead inc death"),AND(Is2Week,E1978="2 wk ahead inc death"),AND(Is3Week,E1978="3 wk ahead inc death"),AND(Is4Week,E1978="4 wk ahead inc death")),
OR(NOT(IsActiveModelsOnly),_xlfn.XLOOKUP(C1978,'Model Analyzer'!B$4:B$100,'Model Analyzer'!C$4:C$100))),EvalData!C1978,"NA")</f>
        <v>Google-HSPH</v>
      </c>
      <c r="C1978" s="17" t="s">
        <v>57</v>
      </c>
      <c r="D1978" s="36" t="d">
        <v>2020-10-12</v>
      </c>
      <c r="E1978" s="17" t="s">
        <v>37</v>
      </c>
      <c r="F1978" s="36" t="d">
        <v>2020-10-31</v>
      </c>
      <c r="G1978" s="30"/>
      <c r="H1978" s="32"/>
      <c r="N1978" s="30">
        <v>51</v>
      </c>
      <c r="O1978" s="30">
        <v>6.13</v>
      </c>
      <c r="P1978" s="30">
        <v>1466.44</v>
      </c>
      <c r="Q1978" s="30">
        <v>77.290000000000006</v>
      </c>
      <c r="R1978" s="38">
        <v>0.22214</v>
      </c>
      <c r="S1978" s="32">
        <v>-0.17385</v>
      </c>
      <c r="T1978" s="29">
        <v>0.36020999999999997</v>
      </c>
      <c r="U1978" s="29">
        <v>-0.13413</v>
      </c>
      <c r="V1978" s="29">
        <v>0.41176000000000001</v>
      </c>
      <c r="W1978" s="29">
        <v>1.9609999999999999E-2</v>
      </c>
      <c r="X1978" s="30">
        <v>120.6</v>
      </c>
      <c r="Y1978" s="29">
        <v>0.27690999999999999</v>
      </c>
      <c r="Z1978" s="29">
        <v>0.28370000000000001</v>
      </c>
      <c r="AA1978" s="29">
        <v>0.56399999999999995</v>
      </c>
      <c r="AB1978" s="30">
        <v>8</v>
      </c>
      <c r="AC1978" s="29">
        <v>0.8</v>
      </c>
      <c r="AD1978" s="30">
        <v>51</v>
      </c>
      <c r="AE1978" s="29">
        <v>0.68627000000000005</v>
      </c>
      <c r="AF1978" s="33">
        <v>1.4430000000000001</v>
      </c>
      <c r="AG1978" s="33">
        <v>1.849</v>
      </c>
      <c r="AH1978" s="33">
        <v>2.927</v>
      </c>
      <c r="AI1978" s="33">
        <v>106.958</v>
      </c>
      <c r="AJ1978" s="33">
        <v>6.6139999999999999</v>
      </c>
      <c r="AK1978" s="34">
        <v>39</v>
      </c>
      <c r="AL1978" s="29">
        <v>0.13725000000000001</v>
      </c>
      <c r="AM1978" s="29">
        <v>0.19608</v>
      </c>
      <c r="AN1978" s="50">
        <v>46638</v>
      </c>
      <c r="AO1978" s="30">
        <v>163.19999999999999</v>
      </c>
      <c r="AP1978" s="29">
        <v>0.47222999999999998</v>
      </c>
      <c r="AQ1978" s="29">
        <v>0.98587000000000002</v>
      </c>
      <c r="AR1978" s="29">
        <v>0.372</v>
      </c>
      <c r="AS1978" s="54">
        <v>15</v>
      </c>
      <c r="AT1978" s="29">
        <v>0.54839000000000004</v>
      </c>
      <c r="AU1978" s="29">
        <v>0.72219</v>
      </c>
      <c r="AV1978" s="54">
        <v>14</v>
      </c>
      <c r="AW1978" s="29">
        <v>0.58065</v>
      </c>
    </row>
    <row r="1979" spans="1:49" x14ac:dyDescent="0.2">
      <c r="A1979" s="17" t="str">
        <f t="shared" si="39"/>
        <v>GT-DeepCOVID</v>
      </c>
      <c r="B1979" s="17" t="str">
        <f>IF(AND(OR(NOT(IsForecastDateRestricted),AND(D1979&gt;=StartDate,D1979&lt;=EndDate)),OR(NOT(IsTargetDateRestricted),AND(F1979&gt;=FirstTargetDate,F1979&lt;=EndTargetDate)),
OR(AND(Is1Week,E1979="1 wk ahead inc death"),AND(Is2Week,E1979="2 wk ahead inc death"),AND(Is3Week,E1979="3 wk ahead inc death"),AND(Is4Week,E1979="4 wk ahead inc death")),
OR(NOT(IsActiveModelsOnly),_xlfn.XLOOKUP(C1979,'Model Analyzer'!B$4:B$100,'Model Analyzer'!C$4:C$100))),EvalData!C1979,"NA")</f>
        <v>GT-DeepCOVID</v>
      </c>
      <c r="C1979" s="17" t="s">
        <v>17</v>
      </c>
      <c r="D1979" s="36" t="d">
        <v>2020-10-12</v>
      </c>
      <c r="E1979" s="17" t="s">
        <v>37</v>
      </c>
      <c r="F1979" s="36" t="d">
        <v>2020-10-31</v>
      </c>
      <c r="G1979" s="30">
        <v>-387</v>
      </c>
      <c r="H1979" s="32">
        <v>-2.4E-2</v>
      </c>
      <c r="I1979" s="28">
        <v>-2.3449999999999999E-2</v>
      </c>
      <c r="J1979" s="28">
        <v>-2.401E-2</v>
      </c>
      <c r="K1979" s="29">
        <v>1</v>
      </c>
      <c r="L1979" s="30">
        <v>10</v>
      </c>
      <c r="M1979" s="29">
        <v>0.75675999999999999</v>
      </c>
      <c r="N1979" s="30">
        <v>49</v>
      </c>
      <c r="O1979" s="30">
        <v>10.5</v>
      </c>
      <c r="P1979" s="30">
        <v>1290.2</v>
      </c>
      <c r="Q1979" s="30">
        <v>78.819999999999993</v>
      </c>
      <c r="R1979" s="38">
        <v>0.23200000000000001</v>
      </c>
      <c r="S1979" s="32">
        <v>-0.19694999999999999</v>
      </c>
      <c r="T1979" s="29">
        <v>0.49813000000000002</v>
      </c>
      <c r="U1979" s="29">
        <v>-0.1482</v>
      </c>
      <c r="V1979" s="29">
        <v>0.51019999999999999</v>
      </c>
      <c r="W1979" s="29">
        <v>0.10204000000000001</v>
      </c>
      <c r="X1979" s="30">
        <v>121.45</v>
      </c>
      <c r="Y1979" s="29">
        <v>0.37942999999999999</v>
      </c>
      <c r="Z1979" s="29">
        <v>0.33393</v>
      </c>
      <c r="AA1979" s="29">
        <v>0.45800000000000002</v>
      </c>
      <c r="AB1979" s="30">
        <v>14</v>
      </c>
      <c r="AC1979" s="29">
        <v>0.62856999999999996</v>
      </c>
      <c r="AD1979" s="30">
        <v>49</v>
      </c>
      <c r="AE1979" s="29">
        <v>0.87755000000000005</v>
      </c>
      <c r="AF1979" s="33">
        <v>2.399</v>
      </c>
      <c r="AG1979" s="33">
        <v>3.5070000000000001</v>
      </c>
      <c r="AH1979" s="33">
        <v>6.5309999999999997</v>
      </c>
      <c r="AI1979" s="33">
        <v>25.196999999999999</v>
      </c>
      <c r="AJ1979" s="33">
        <v>17.462</v>
      </c>
      <c r="AK1979" s="34">
        <v>63.6</v>
      </c>
      <c r="AL1979" s="29">
        <v>0.26530999999999999</v>
      </c>
      <c r="AM1979" s="29">
        <v>0.34694000000000003</v>
      </c>
      <c r="AN1979" s="50">
        <v>31111</v>
      </c>
      <c r="AO1979" s="30">
        <v>114.4</v>
      </c>
      <c r="AP1979" s="29">
        <v>0.28217999999999999</v>
      </c>
      <c r="AQ1979" s="29">
        <v>0.58909999999999996</v>
      </c>
      <c r="AR1979" s="29">
        <v>0.26800000000000002</v>
      </c>
      <c r="AS1979" s="54">
        <v>19</v>
      </c>
      <c r="AT1979" s="29">
        <v>0.41935</v>
      </c>
      <c r="AU1979" s="29">
        <v>0.72529999999999994</v>
      </c>
      <c r="AV1979" s="54">
        <v>13</v>
      </c>
      <c r="AW1979" s="29">
        <v>0.6129</v>
      </c>
    </row>
    <row r="1980" spans="1:49" x14ac:dyDescent="0.2">
      <c r="A1980" s="17" t="str">
        <f t="shared" si="39"/>
        <v>ISU</v>
      </c>
      <c r="B1980" s="17" t="str">
        <f>IF(AND(OR(NOT(IsForecastDateRestricted),AND(D1980&gt;=StartDate,D1980&lt;=EndDate)),OR(NOT(IsTargetDateRestricted),AND(F1980&gt;=FirstTargetDate,F1980&lt;=EndTargetDate)),
OR(AND(Is1Week,E1980="1 wk ahead inc death"),AND(Is2Week,E1980="2 wk ahead inc death"),AND(Is3Week,E1980="3 wk ahead inc death"),AND(Is4Week,E1980="4 wk ahead inc death")),
OR(NOT(IsActiveModelsOnly),_xlfn.XLOOKUP(C1980,'Model Analyzer'!B$4:B$100,'Model Analyzer'!C$4:C$100))),EvalData!C1980,"NA")</f>
        <v>ISU</v>
      </c>
      <c r="C1980" s="17" t="s">
        <v>41</v>
      </c>
      <c r="D1980" s="36" t="d">
        <v>2020-10-12</v>
      </c>
      <c r="E1980" s="17" t="s">
        <v>37</v>
      </c>
      <c r="F1980" s="36" t="d">
        <v>2020-10-31</v>
      </c>
      <c r="G1980" s="30">
        <v>-900</v>
      </c>
      <c r="H1980" s="32">
        <v>-5.6000000000000001E-2</v>
      </c>
      <c r="I1980" s="28">
        <v>-5.4530000000000002E-2</v>
      </c>
      <c r="J1980" s="28">
        <v>-5.7669999999999999E-2</v>
      </c>
      <c r="K1980" s="29">
        <v>0.9</v>
      </c>
      <c r="L1980" s="30">
        <v>21</v>
      </c>
      <c r="M1980" s="29">
        <v>0.45945999999999998</v>
      </c>
      <c r="N1980" s="30">
        <v>49</v>
      </c>
      <c r="O1980" s="30">
        <v>12.62</v>
      </c>
      <c r="P1980" s="30">
        <v>1654.32</v>
      </c>
      <c r="Q1980" s="30">
        <v>83.92</v>
      </c>
      <c r="R1980" s="38">
        <v>0.32349</v>
      </c>
      <c r="S1980" s="32">
        <v>-0.29815000000000003</v>
      </c>
      <c r="T1980" s="29">
        <v>0.58243</v>
      </c>
      <c r="U1980" s="29">
        <v>-0.50839000000000001</v>
      </c>
      <c r="V1980" s="29">
        <v>0.34694000000000003</v>
      </c>
      <c r="W1980" s="29">
        <v>0.14285999999999999</v>
      </c>
      <c r="X1980" s="30">
        <v>127.17</v>
      </c>
      <c r="Y1980" s="29">
        <v>0.31942999999999999</v>
      </c>
      <c r="Z1980" s="29">
        <v>0.39511000000000002</v>
      </c>
      <c r="AA1980" s="29">
        <v>0.23300000000000001</v>
      </c>
      <c r="AB1980" s="30">
        <v>24</v>
      </c>
      <c r="AC1980" s="29">
        <v>0.34286</v>
      </c>
      <c r="AD1980" s="30">
        <v>49</v>
      </c>
      <c r="AE1980" s="29">
        <v>0.57142999999999999</v>
      </c>
      <c r="AF1980" s="33">
        <v>1.552</v>
      </c>
      <c r="AG1980" s="33">
        <v>1.698</v>
      </c>
      <c r="AH1980" s="33">
        <v>2.1179999999999999</v>
      </c>
      <c r="AI1980" s="33">
        <v>4.9359999999999999</v>
      </c>
      <c r="AJ1980" s="33">
        <v>2.6589999999999998</v>
      </c>
      <c r="AK1980" s="34">
        <v>7.0250000000000004</v>
      </c>
      <c r="AL1980" s="29">
        <v>6.1219999999999997E-2</v>
      </c>
      <c r="AM1980" s="29">
        <v>4.0820000000000002E-2</v>
      </c>
      <c r="AN1980" s="50">
        <v>71937</v>
      </c>
      <c r="AO1980" s="30">
        <v>211.8</v>
      </c>
      <c r="AP1980" s="29">
        <v>0.59513000000000005</v>
      </c>
      <c r="AQ1980" s="29">
        <v>1</v>
      </c>
      <c r="AR1980" s="29">
        <v>0.47499999999999998</v>
      </c>
      <c r="AS1980" s="54">
        <v>9</v>
      </c>
      <c r="AT1980" s="29">
        <v>0.74194000000000004</v>
      </c>
      <c r="AU1980" s="29">
        <v>0.57791999999999999</v>
      </c>
      <c r="AV1980" s="54">
        <v>21</v>
      </c>
      <c r="AW1980" s="29">
        <v>0.35483999999999999</v>
      </c>
    </row>
    <row r="1981" spans="1:49" x14ac:dyDescent="0.2">
      <c r="A1981" s="17" t="str">
        <f t="shared" si="39"/>
        <v>JCB</v>
      </c>
      <c r="B1981" s="17" t="str">
        <f>IF(AND(OR(NOT(IsForecastDateRestricted),AND(D1981&gt;=StartDate,D1981&lt;=EndDate)),OR(NOT(IsTargetDateRestricted),AND(F1981&gt;=FirstTargetDate,F1981&lt;=EndTargetDate)),
OR(AND(Is1Week,E1981="1 wk ahead inc death"),AND(Is2Week,E1981="2 wk ahead inc death"),AND(Is3Week,E1981="3 wk ahead inc death"),AND(Is4Week,E1981="4 wk ahead inc death")),
OR(NOT(IsActiveModelsOnly),_xlfn.XLOOKUP(C1981,'Model Analyzer'!B$4:B$100,'Model Analyzer'!C$4:C$100))),EvalData!C1981,"NA")</f>
        <v>JCB</v>
      </c>
      <c r="C1981" s="17" t="s">
        <v>45</v>
      </c>
      <c r="D1981" s="36" t="d">
        <v>2020-10-12</v>
      </c>
      <c r="E1981" s="17" t="s">
        <v>37</v>
      </c>
      <c r="F1981" s="36" t="d">
        <v>2020-10-31</v>
      </c>
      <c r="G1981" s="30">
        <v>-410</v>
      </c>
      <c r="H1981" s="32">
        <v>-2.5000000000000001E-2</v>
      </c>
      <c r="I1981" s="28">
        <v>-2.4840000000000001E-2</v>
      </c>
      <c r="J1981" s="28">
        <v>-2.547E-2</v>
      </c>
      <c r="K1981" s="29">
        <v>1</v>
      </c>
      <c r="L1981" s="30">
        <v>14</v>
      </c>
      <c r="M1981" s="29">
        <v>0.64864999999999995</v>
      </c>
      <c r="N1981" s="30">
        <v>51</v>
      </c>
      <c r="O1981" s="30">
        <v>10.43</v>
      </c>
      <c r="P1981" s="30">
        <v>1132.0899999999999</v>
      </c>
      <c r="Q1981" s="30">
        <v>70.61</v>
      </c>
      <c r="R1981" s="38">
        <v>0.22267999999999999</v>
      </c>
      <c r="S1981" s="32">
        <v>-0.10256</v>
      </c>
      <c r="T1981" s="29">
        <v>0.47486</v>
      </c>
      <c r="U1981" s="29">
        <v>-0.32855000000000001</v>
      </c>
      <c r="V1981" s="29">
        <v>0.43136999999999998</v>
      </c>
      <c r="W1981" s="29">
        <v>5.8819999999999997E-2</v>
      </c>
      <c r="X1981" s="30">
        <v>113.12</v>
      </c>
      <c r="Y1981" s="29">
        <v>0.25902999999999998</v>
      </c>
      <c r="Z1981" s="29">
        <v>0.30304999999999999</v>
      </c>
      <c r="AA1981" s="29">
        <v>0.56899999999999995</v>
      </c>
      <c r="AB1981" s="30">
        <v>7</v>
      </c>
      <c r="AC1981" s="29">
        <v>0.82857000000000003</v>
      </c>
    </row>
    <row r="1982" spans="1:49" x14ac:dyDescent="0.2">
      <c r="A1982" s="17" t="str">
        <f t="shared" si="39"/>
        <v>JHU-APL</v>
      </c>
      <c r="B1982" s="17" t="str">
        <f>IF(AND(OR(NOT(IsForecastDateRestricted),AND(D1982&gt;=StartDate,D1982&lt;=EndDate)),OR(NOT(IsTargetDateRestricted),AND(F1982&gt;=FirstTargetDate,F1982&lt;=EndTargetDate)),
OR(AND(Is1Week,E1982="1 wk ahead inc death"),AND(Is2Week,E1982="2 wk ahead inc death"),AND(Is3Week,E1982="3 wk ahead inc death"),AND(Is4Week,E1982="4 wk ahead inc death")),
OR(NOT(IsActiveModelsOnly),_xlfn.XLOOKUP(C1982,'Model Analyzer'!B$4:B$100,'Model Analyzer'!C$4:C$100))),EvalData!C1982,"NA")</f>
        <v>JHU-APL</v>
      </c>
      <c r="C1982" s="17" t="s">
        <v>52</v>
      </c>
      <c r="D1982" s="36" t="d">
        <v>2020-10-12</v>
      </c>
      <c r="E1982" s="17" t="s">
        <v>37</v>
      </c>
      <c r="F1982" s="36" t="d">
        <v>2020-10-31</v>
      </c>
      <c r="G1982" s="30">
        <v>-376</v>
      </c>
      <c r="H1982" s="32">
        <v>-2.3E-2</v>
      </c>
      <c r="I1982" s="28">
        <v>-2.2780000000000002E-2</v>
      </c>
      <c r="J1982" s="28">
        <v>-2.3310000000000001E-2</v>
      </c>
      <c r="K1982" s="29">
        <v>1</v>
      </c>
      <c r="L1982" s="30">
        <v>9</v>
      </c>
      <c r="M1982" s="29">
        <v>0.78378000000000003</v>
      </c>
      <c r="N1982" s="30">
        <v>51</v>
      </c>
      <c r="O1982" s="30">
        <v>6.62</v>
      </c>
      <c r="P1982" s="30">
        <v>1613.22</v>
      </c>
      <c r="Q1982" s="30">
        <v>71.290000000000006</v>
      </c>
      <c r="R1982" s="38">
        <v>0.18038000000000001</v>
      </c>
      <c r="S1982" s="32">
        <v>2.1049999999999999E-2</v>
      </c>
      <c r="T1982" s="29">
        <v>0.34854000000000002</v>
      </c>
      <c r="U1982" s="29">
        <v>-1.1390000000000001E-2</v>
      </c>
      <c r="V1982" s="29">
        <v>0.56862999999999997</v>
      </c>
      <c r="W1982" s="29">
        <v>9.8040000000000002E-2</v>
      </c>
      <c r="X1982" s="30">
        <v>116.66</v>
      </c>
      <c r="Y1982" s="29">
        <v>0.28071000000000002</v>
      </c>
      <c r="Z1982" s="29">
        <v>0.26047999999999999</v>
      </c>
      <c r="AA1982" s="29">
        <v>0.65900000000000003</v>
      </c>
      <c r="AB1982" s="30">
        <v>2</v>
      </c>
      <c r="AC1982" s="29">
        <v>0.97143000000000002</v>
      </c>
      <c r="AD1982" s="30">
        <v>51</v>
      </c>
      <c r="AE1982" s="29">
        <v>0.80391999999999997</v>
      </c>
      <c r="AF1982" s="33">
        <v>1.851</v>
      </c>
      <c r="AG1982" s="33">
        <v>1.994</v>
      </c>
      <c r="AH1982" s="33">
        <v>2.1859999999999999</v>
      </c>
      <c r="AI1982" s="33">
        <v>2.2989999999999999</v>
      </c>
      <c r="AJ1982" s="33">
        <v>2.33</v>
      </c>
      <c r="AK1982" s="34">
        <v>2.5649999999999999</v>
      </c>
      <c r="AL1982" s="29">
        <v>3.9219999999999998E-2</v>
      </c>
      <c r="AM1982" s="29">
        <v>0</v>
      </c>
      <c r="AN1982" s="50">
        <v>40917</v>
      </c>
      <c r="AO1982" s="30">
        <v>175</v>
      </c>
      <c r="AP1982" s="29">
        <v>0.62131999999999998</v>
      </c>
      <c r="AQ1982" s="29">
        <v>1</v>
      </c>
      <c r="AR1982" s="29">
        <v>0.80500000000000005</v>
      </c>
      <c r="AS1982" s="54">
        <v>3</v>
      </c>
      <c r="AT1982" s="29">
        <v>0.93547999999999998</v>
      </c>
      <c r="AU1982" s="29">
        <v>0.84623000000000004</v>
      </c>
      <c r="AV1982" s="54">
        <v>7</v>
      </c>
      <c r="AW1982" s="29">
        <v>0.80645</v>
      </c>
    </row>
    <row r="1983" spans="1:49" x14ac:dyDescent="0.2">
      <c r="A1983" s="17" t="str">
        <f t="shared" si="39"/>
        <v>JHU-IDD</v>
      </c>
      <c r="B1983" s="17" t="str">
        <f>IF(AND(OR(NOT(IsForecastDateRestricted),AND(D1983&gt;=StartDate,D1983&lt;=EndDate)),OR(NOT(IsTargetDateRestricted),AND(F1983&gt;=FirstTargetDate,F1983&lt;=EndTargetDate)),
OR(AND(Is1Week,E1983="1 wk ahead inc death"),AND(Is2Week,E1983="2 wk ahead inc death"),AND(Is3Week,E1983="3 wk ahead inc death"),AND(Is4Week,E1983="4 wk ahead inc death")),
OR(NOT(IsActiveModelsOnly),_xlfn.XLOOKUP(C1983,'Model Analyzer'!B$4:B$100,'Model Analyzer'!C$4:C$100))),EvalData!C1983,"NA")</f>
        <v>JHU-IDD</v>
      </c>
      <c r="C1983" s="17" t="s">
        <v>53</v>
      </c>
      <c r="D1983" s="36" t="d">
        <v>2020-10-12</v>
      </c>
      <c r="E1983" s="17" t="s">
        <v>37</v>
      </c>
      <c r="F1983" s="36" t="d">
        <v>2020-10-31</v>
      </c>
      <c r="G1983" s="30">
        <v>-3159</v>
      </c>
      <c r="H1983" s="32">
        <v>-0.21199999999999999</v>
      </c>
      <c r="I1983" s="28">
        <v>-0.19137999999999999</v>
      </c>
      <c r="J1983" s="28">
        <v>-0.23668</v>
      </c>
      <c r="K1983" s="29">
        <v>0.75</v>
      </c>
      <c r="L1983" s="30">
        <v>28</v>
      </c>
      <c r="M1983" s="29">
        <v>0.27027000000000001</v>
      </c>
      <c r="N1983" s="30">
        <v>51</v>
      </c>
      <c r="O1983" s="30">
        <v>18.62</v>
      </c>
      <c r="P1983" s="30">
        <v>2054.41</v>
      </c>
      <c r="Q1983" s="30">
        <v>94.94</v>
      </c>
      <c r="R1983" s="38">
        <v>0.34099000000000002</v>
      </c>
      <c r="S1983" s="32">
        <v>-0.24063999999999999</v>
      </c>
      <c r="T1983" s="29">
        <v>0.77598999999999996</v>
      </c>
      <c r="U1983" s="29">
        <v>-4.9570000000000003E-2</v>
      </c>
      <c r="V1983" s="29">
        <v>0.33333000000000002</v>
      </c>
      <c r="W1983" s="29">
        <v>0.15686</v>
      </c>
      <c r="X1983" s="30">
        <v>136.51</v>
      </c>
      <c r="Y1983" s="29">
        <v>0.61207999999999996</v>
      </c>
      <c r="Z1983" s="29">
        <v>0.41443000000000002</v>
      </c>
      <c r="AA1983" s="29">
        <v>0.22700000000000001</v>
      </c>
      <c r="AB1983" s="30">
        <v>25</v>
      </c>
      <c r="AC1983" s="29">
        <v>0.31429000000000001</v>
      </c>
      <c r="AD1983" s="30">
        <v>51</v>
      </c>
      <c r="AE1983" s="29">
        <v>0.92157</v>
      </c>
      <c r="AF1983" s="33">
        <v>3.3069999999999999</v>
      </c>
      <c r="AG1983" s="33">
        <v>4.8239999999999998</v>
      </c>
      <c r="AH1983" s="33">
        <v>8.3889999999999993</v>
      </c>
      <c r="AI1983" s="33">
        <v>71.792000000000002</v>
      </c>
      <c r="AJ1983" s="33">
        <v>33.676000000000002</v>
      </c>
      <c r="AK1983" s="34">
        <v>186</v>
      </c>
      <c r="AL1983" s="29">
        <v>0.31373000000000001</v>
      </c>
      <c r="AM1983" s="29">
        <v>0.41176000000000001</v>
      </c>
      <c r="AN1983" s="50">
        <v>37210</v>
      </c>
      <c r="AO1983" s="30">
        <v>235.3</v>
      </c>
      <c r="AP1983" s="29">
        <v>0.22764000000000001</v>
      </c>
      <c r="AQ1983" s="29">
        <v>0.47522999999999999</v>
      </c>
      <c r="AR1983" s="29">
        <v>0.20599999999999999</v>
      </c>
      <c r="AS1983" s="54">
        <v>22</v>
      </c>
      <c r="AT1983" s="29">
        <v>0.32257999999999998</v>
      </c>
      <c r="AU1983" s="29">
        <v>0.69469000000000003</v>
      </c>
      <c r="AV1983" s="54">
        <v>17</v>
      </c>
      <c r="AW1983" s="29">
        <v>0.48387000000000002</v>
      </c>
    </row>
    <row r="1984" spans="1:49" x14ac:dyDescent="0.2">
      <c r="A1984" s="17" t="str">
        <f t="shared" si="39"/>
        <v>Karlen</v>
      </c>
      <c r="B1984" s="17" t="str">
        <f>IF(AND(OR(NOT(IsForecastDateRestricted),AND(D1984&gt;=StartDate,D1984&lt;=EndDate)),OR(NOT(IsTargetDateRestricted),AND(F1984&gt;=FirstTargetDate,F1984&lt;=EndTargetDate)),
OR(AND(Is1Week,E1984="1 wk ahead inc death"),AND(Is2Week,E1984="2 wk ahead inc death"),AND(Is3Week,E1984="3 wk ahead inc death"),AND(Is4Week,E1984="4 wk ahead inc death")),
OR(NOT(IsActiveModelsOnly),_xlfn.XLOOKUP(C1984,'Model Analyzer'!B$4:B$100,'Model Analyzer'!C$4:C$100))),EvalData!C1984,"NA")</f>
        <v>Karlen</v>
      </c>
      <c r="C1984" s="17" t="s">
        <v>46</v>
      </c>
      <c r="D1984" s="36" t="d">
        <v>2020-10-12</v>
      </c>
      <c r="E1984" s="17" t="s">
        <v>37</v>
      </c>
      <c r="F1984" s="36" t="d">
        <v>2020-10-31</v>
      </c>
      <c r="G1984" s="30">
        <v>179</v>
      </c>
      <c r="H1984" s="32">
        <v>1.0999999999999999E-2</v>
      </c>
      <c r="I1984" s="28">
        <v>1.0840000000000001E-2</v>
      </c>
      <c r="J1984" s="28">
        <v>1.0840000000000001E-2</v>
      </c>
      <c r="K1984" s="29">
        <v>1</v>
      </c>
      <c r="L1984" s="30">
        <v>2</v>
      </c>
      <c r="M1984" s="29">
        <v>0.97297</v>
      </c>
      <c r="N1984" s="30">
        <v>51</v>
      </c>
      <c r="O1984" s="30">
        <v>4.57</v>
      </c>
      <c r="P1984" s="30">
        <v>1302.94</v>
      </c>
      <c r="Q1984" s="30">
        <v>71.69</v>
      </c>
      <c r="R1984" s="38">
        <v>0.17041000000000001</v>
      </c>
      <c r="S1984" s="32">
        <v>1.136E-2</v>
      </c>
      <c r="T1984" s="29">
        <v>0.29627999999999999</v>
      </c>
      <c r="U1984" s="29">
        <v>-2.3439999999999999E-2</v>
      </c>
      <c r="V1984" s="29">
        <v>0.45097999999999999</v>
      </c>
      <c r="W1984" s="29">
        <v>1.9609999999999999E-2</v>
      </c>
      <c r="X1984" s="30">
        <v>119.67</v>
      </c>
      <c r="Y1984" s="29">
        <v>0.24493999999999999</v>
      </c>
      <c r="Z1984" s="29">
        <v>0.24074999999999999</v>
      </c>
      <c r="AA1984" s="29">
        <v>0.71199999999999997</v>
      </c>
      <c r="AB1984" s="30">
        <v>1</v>
      </c>
      <c r="AC1984" s="29">
        <v>1</v>
      </c>
      <c r="AD1984" s="30">
        <v>51</v>
      </c>
      <c r="AE1984" s="29">
        <v>0.92157</v>
      </c>
      <c r="AF1984" s="33">
        <v>2.0859999999999999</v>
      </c>
      <c r="AG1984" s="33">
        <v>2.4220000000000002</v>
      </c>
      <c r="AH1984" s="33">
        <v>3.1080000000000001</v>
      </c>
      <c r="AI1984" s="33">
        <v>15.352</v>
      </c>
      <c r="AJ1984" s="33">
        <v>5.19</v>
      </c>
      <c r="AK1984" s="34">
        <v>8.4440000000000008</v>
      </c>
      <c r="AL1984" s="29">
        <v>0.23529</v>
      </c>
      <c r="AM1984" s="29">
        <v>7.843E-2</v>
      </c>
      <c r="AN1984" s="50">
        <v>29861</v>
      </c>
      <c r="AO1984" s="30">
        <v>109.4</v>
      </c>
      <c r="AP1984" s="29">
        <v>0.44852999999999998</v>
      </c>
      <c r="AQ1984" s="29">
        <v>0.93637999999999999</v>
      </c>
      <c r="AR1984" s="29">
        <v>0.64</v>
      </c>
      <c r="AS1984" s="54">
        <v>6</v>
      </c>
      <c r="AT1984" s="29">
        <v>0.83870999999999996</v>
      </c>
      <c r="AU1984" s="29">
        <v>0.96601999999999999</v>
      </c>
      <c r="AV1984" s="54">
        <v>2</v>
      </c>
      <c r="AW1984" s="29">
        <v>0.96774000000000004</v>
      </c>
    </row>
    <row r="1985" spans="1:49" x14ac:dyDescent="0.2">
      <c r="A1985" s="17" t="str">
        <f t="shared" si="39"/>
        <v>LANL</v>
      </c>
      <c r="B1985" s="17" t="str">
        <f>IF(AND(OR(NOT(IsForecastDateRestricted),AND(D1985&gt;=StartDate,D1985&lt;=EndDate)),OR(NOT(IsTargetDateRestricted),AND(F1985&gt;=FirstTargetDate,F1985&lt;=EndTargetDate)),
OR(AND(Is1Week,E1985="1 wk ahead inc death"),AND(Is2Week,E1985="2 wk ahead inc death"),AND(Is3Week,E1985="3 wk ahead inc death"),AND(Is4Week,E1985="4 wk ahead inc death")),
OR(NOT(IsActiveModelsOnly),_xlfn.XLOOKUP(C1985,'Model Analyzer'!B$4:B$100,'Model Analyzer'!C$4:C$100))),EvalData!C1985,"NA")</f>
        <v>LANL</v>
      </c>
      <c r="C1985" s="17" t="s">
        <v>20</v>
      </c>
      <c r="D1985" s="36" t="d">
        <v>2020-10-12</v>
      </c>
      <c r="E1985" s="17" t="s">
        <v>37</v>
      </c>
      <c r="F1985" s="36" t="d">
        <v>2020-10-31</v>
      </c>
      <c r="G1985" s="30">
        <v>-5821</v>
      </c>
      <c r="H1985" s="32">
        <v>-0.435</v>
      </c>
      <c r="I1985" s="28">
        <v>-0.35265999999999997</v>
      </c>
      <c r="J1985" s="28">
        <v>-0.54478000000000004</v>
      </c>
      <c r="K1985" s="29">
        <v>0</v>
      </c>
      <c r="L1985" s="30">
        <v>37</v>
      </c>
      <c r="M1985" s="29">
        <v>2.7029999999999998E-2</v>
      </c>
      <c r="N1985" s="30">
        <v>51</v>
      </c>
      <c r="O1985" s="30">
        <v>24.32</v>
      </c>
      <c r="P1985" s="30">
        <v>2711.59</v>
      </c>
      <c r="Q1985" s="30">
        <v>115.06</v>
      </c>
      <c r="R1985" s="38">
        <v>0.37374000000000002</v>
      </c>
      <c r="S1985" s="32">
        <v>-0.45233000000000001</v>
      </c>
      <c r="T1985" s="29">
        <v>0.91847000000000001</v>
      </c>
      <c r="U1985" s="29">
        <v>-0.87760000000000005</v>
      </c>
      <c r="V1985" s="29">
        <v>0.27450999999999998</v>
      </c>
      <c r="W1985" s="29">
        <v>0.29411999999999999</v>
      </c>
      <c r="X1985" s="30">
        <v>182.28</v>
      </c>
      <c r="Y1985" s="29">
        <v>0.37701000000000001</v>
      </c>
      <c r="Z1985" s="29">
        <v>0.50373999999999997</v>
      </c>
      <c r="AA1985" s="29">
        <v>7.8E-2</v>
      </c>
      <c r="AB1985" s="30">
        <v>30</v>
      </c>
      <c r="AC1985" s="29">
        <v>0.17143</v>
      </c>
      <c r="AD1985" s="30">
        <v>51</v>
      </c>
      <c r="AE1985" s="29">
        <v>0.94118000000000002</v>
      </c>
      <c r="AF1985" s="33">
        <v>7.569</v>
      </c>
      <c r="AG1985" s="33">
        <v>9.8170000000000002</v>
      </c>
      <c r="AH1985" s="33">
        <v>16.227</v>
      </c>
      <c r="AI1985" s="33">
        <v>31.890999999999998</v>
      </c>
      <c r="AJ1985" s="33">
        <v>32.5</v>
      </c>
      <c r="AK1985" s="34">
        <v>86</v>
      </c>
      <c r="AL1985" s="29">
        <v>0.27450999999999998</v>
      </c>
      <c r="AM1985" s="29">
        <v>0.66666999999999998</v>
      </c>
      <c r="AN1985" s="50">
        <v>39141</v>
      </c>
      <c r="AO1985" s="30">
        <v>173.7</v>
      </c>
      <c r="AP1985" s="29">
        <v>0.12697</v>
      </c>
      <c r="AQ1985" s="29">
        <v>0.26506999999999997</v>
      </c>
      <c r="AR1985" s="29">
        <v>0</v>
      </c>
      <c r="AS1985" s="54">
        <v>31</v>
      </c>
      <c r="AT1985" s="29">
        <v>3.2259999999999997E-2</v>
      </c>
      <c r="AU1985" s="29">
        <v>0.45058999999999999</v>
      </c>
      <c r="AV1985" s="54">
        <v>23</v>
      </c>
      <c r="AW1985" s="29">
        <v>0.29032000000000002</v>
      </c>
    </row>
    <row r="1986" spans="1:49" x14ac:dyDescent="0.2">
      <c r="A1986" s="17" t="str">
        <f t="shared" si="39"/>
        <v>LNQ</v>
      </c>
      <c r="B1986" s="17" t="str">
        <f>IF(AND(OR(NOT(IsForecastDateRestricted),AND(D1986&gt;=StartDate,D1986&lt;=EndDate)),OR(NOT(IsTargetDateRestricted),AND(F1986&gt;=FirstTargetDate,F1986&lt;=EndTargetDate)),
OR(AND(Is1Week,E1986="1 wk ahead inc death"),AND(Is2Week,E1986="2 wk ahead inc death"),AND(Is3Week,E1986="3 wk ahead inc death"),AND(Is4Week,E1986="4 wk ahead inc death")),
OR(NOT(IsActiveModelsOnly),_xlfn.XLOOKUP(C1986,'Model Analyzer'!B$4:B$100,'Model Analyzer'!C$4:C$100))),EvalData!C1986,"NA")</f>
        <v>LNQ</v>
      </c>
      <c r="C1986" s="17" t="s">
        <v>47</v>
      </c>
      <c r="D1986" s="36" t="d">
        <v>2020-10-12</v>
      </c>
      <c r="E1986" s="17" t="s">
        <v>37</v>
      </c>
      <c r="F1986" s="36" t="d">
        <v>2020-10-31</v>
      </c>
      <c r="G1986" s="30">
        <v>-397</v>
      </c>
      <c r="H1986" s="32">
        <v>-2.4E-2</v>
      </c>
      <c r="I1986" s="28">
        <v>-2.4049999999999998E-2</v>
      </c>
      <c r="J1986" s="28">
        <v>-2.4639999999999999E-2</v>
      </c>
      <c r="K1986" s="29">
        <v>1</v>
      </c>
      <c r="L1986" s="30">
        <v>12</v>
      </c>
      <c r="M1986" s="29">
        <v>0.70269999999999999</v>
      </c>
      <c r="N1986" s="30">
        <v>51</v>
      </c>
      <c r="O1986" s="30">
        <v>15.52</v>
      </c>
      <c r="P1986" s="30">
        <v>1110.82</v>
      </c>
      <c r="Q1986" s="30">
        <v>71.22</v>
      </c>
      <c r="R1986" s="38">
        <v>0.27389000000000002</v>
      </c>
      <c r="S1986" s="32">
        <v>-0.29987999999999998</v>
      </c>
      <c r="T1986" s="29">
        <v>0.51060000000000005</v>
      </c>
      <c r="U1986" s="29">
        <v>-0.45976</v>
      </c>
      <c r="V1986" s="29">
        <v>0.37254999999999999</v>
      </c>
      <c r="W1986" s="29">
        <v>0.11765</v>
      </c>
      <c r="X1986" s="30">
        <v>103.65</v>
      </c>
      <c r="Y1986" s="29">
        <v>0.29548000000000002</v>
      </c>
      <c r="Z1986" s="29">
        <v>0.37879000000000002</v>
      </c>
      <c r="AA1986" s="29">
        <v>0.36799999999999999</v>
      </c>
      <c r="AB1986" s="30">
        <v>18</v>
      </c>
      <c r="AC1986" s="29">
        <v>0.51429000000000002</v>
      </c>
      <c r="AD1986" s="30">
        <v>51</v>
      </c>
      <c r="AE1986" s="29">
        <v>1</v>
      </c>
      <c r="AF1986" s="33">
        <v>13.557</v>
      </c>
      <c r="AG1986" s="33">
        <v>18.670999999999999</v>
      </c>
      <c r="AH1986" s="33">
        <v>39.545000000000002</v>
      </c>
      <c r="AI1986" s="33">
        <v>98.477000000000004</v>
      </c>
      <c r="AJ1986" s="33">
        <v>93.332999999999998</v>
      </c>
      <c r="AK1986" s="34">
        <v>330</v>
      </c>
      <c r="AL1986" s="29">
        <v>1.9609999999999999E-2</v>
      </c>
      <c r="AM1986" s="29">
        <v>0.98038999999999998</v>
      </c>
      <c r="AN1986" s="50">
        <v>37072</v>
      </c>
      <c r="AO1986" s="30">
        <v>190.1</v>
      </c>
      <c r="AP1986" s="29">
        <v>6.2700000000000006E-2</v>
      </c>
      <c r="AQ1986" s="29">
        <v>0.13089999999999999</v>
      </c>
      <c r="AR1986" s="29">
        <v>0</v>
      </c>
      <c r="AS1986" s="54">
        <v>31</v>
      </c>
      <c r="AT1986" s="29">
        <v>3.2259999999999997E-2</v>
      </c>
      <c r="AU1986" s="29">
        <v>0.24467</v>
      </c>
      <c r="AV1986" s="54">
        <v>30</v>
      </c>
      <c r="AW1986" s="29">
        <v>6.4519999999999994E-2</v>
      </c>
    </row>
    <row r="1987" spans="1:49" x14ac:dyDescent="0.2">
      <c r="A1987" s="17" t="str">
        <f t="shared" si="39"/>
        <v>LSHTM</v>
      </c>
      <c r="B1987" s="17" t="str">
        <f>IF(AND(OR(NOT(IsForecastDateRestricted),AND(D1987&gt;=StartDate,D1987&lt;=EndDate)),OR(NOT(IsTargetDateRestricted),AND(F1987&gt;=FirstTargetDate,F1987&lt;=EndTargetDate)),
OR(AND(Is1Week,E1987="1 wk ahead inc death"),AND(Is2Week,E1987="2 wk ahead inc death"),AND(Is3Week,E1987="3 wk ahead inc death"),AND(Is4Week,E1987="4 wk ahead inc death")),
OR(NOT(IsActiveModelsOnly),_xlfn.XLOOKUP(C1987,'Model Analyzer'!B$4:B$100,'Model Analyzer'!C$4:C$100))),EvalData!C1987,"NA")</f>
        <v>LSHTM</v>
      </c>
      <c r="C1987" s="17" t="s">
        <v>21</v>
      </c>
      <c r="D1987" s="36" t="d">
        <v>2020-10-12</v>
      </c>
      <c r="E1987" s="17" t="s">
        <v>37</v>
      </c>
      <c r="F1987" s="36" t="d">
        <v>2020-10-31</v>
      </c>
      <c r="G1987" s="30">
        <v>-1509</v>
      </c>
      <c r="H1987" s="32">
        <v>-9.6000000000000002E-2</v>
      </c>
      <c r="I1987" s="28">
        <v>-9.1420000000000001E-2</v>
      </c>
      <c r="J1987" s="28">
        <v>-0.10062</v>
      </c>
      <c r="K1987" s="29">
        <v>0.9</v>
      </c>
      <c r="L1987" s="30">
        <v>22</v>
      </c>
      <c r="M1987" s="29">
        <v>0.43242999999999998</v>
      </c>
      <c r="N1987" s="30">
        <v>47</v>
      </c>
      <c r="O1987" s="30">
        <v>11.4</v>
      </c>
      <c r="P1987" s="30">
        <v>2208.63</v>
      </c>
      <c r="Q1987" s="30">
        <v>105.89</v>
      </c>
      <c r="R1987" s="38">
        <v>0.27972999999999998</v>
      </c>
      <c r="S1987" s="32">
        <v>-0.28645999999999999</v>
      </c>
      <c r="T1987" s="29">
        <v>0.55759999999999998</v>
      </c>
      <c r="U1987" s="29">
        <v>-0.43135000000000001</v>
      </c>
      <c r="V1987" s="29">
        <v>0.38297999999999999</v>
      </c>
      <c r="W1987" s="29">
        <v>0.10638</v>
      </c>
      <c r="X1987" s="30">
        <v>190.83</v>
      </c>
      <c r="Y1987" s="29">
        <v>0.32251000000000002</v>
      </c>
      <c r="Z1987" s="29">
        <v>0.38364999999999999</v>
      </c>
      <c r="AA1987" s="29">
        <v>0.24199999999999999</v>
      </c>
      <c r="AB1987" s="30">
        <v>23</v>
      </c>
      <c r="AC1987" s="29">
        <v>0.37142999999999998</v>
      </c>
      <c r="AD1987" s="30">
        <v>47</v>
      </c>
      <c r="AE1987" s="29">
        <v>0.61702000000000001</v>
      </c>
      <c r="AF1987" s="33">
        <v>1.905</v>
      </c>
      <c r="AG1987" s="33">
        <v>2.3109999999999999</v>
      </c>
      <c r="AH1987" s="33">
        <v>3.6669999999999998</v>
      </c>
      <c r="AI1987" s="33">
        <v>56.59</v>
      </c>
      <c r="AJ1987" s="33">
        <v>9.3670000000000009</v>
      </c>
      <c r="AK1987" s="34">
        <v>26.727</v>
      </c>
      <c r="AL1987" s="29">
        <v>0.12766</v>
      </c>
      <c r="AM1987" s="29">
        <v>0.19148999999999999</v>
      </c>
      <c r="AN1987" s="50">
        <v>64941</v>
      </c>
      <c r="AO1987" s="30">
        <v>192.4</v>
      </c>
      <c r="AP1987" s="29">
        <v>0.40855000000000002</v>
      </c>
      <c r="AQ1987" s="29">
        <v>0.85292000000000001</v>
      </c>
      <c r="AR1987" s="29">
        <v>0.28899999999999998</v>
      </c>
      <c r="AS1987" s="54">
        <v>18</v>
      </c>
      <c r="AT1987" s="29">
        <v>0.45161000000000001</v>
      </c>
      <c r="AU1987" s="29">
        <v>0.57862000000000002</v>
      </c>
      <c r="AV1987" s="54">
        <v>19</v>
      </c>
      <c r="AW1987" s="29">
        <v>0.41935</v>
      </c>
    </row>
    <row r="1988" spans="1:49" x14ac:dyDescent="0.2">
      <c r="A1988" s="17" t="str">
        <f t="shared" si="39"/>
        <v>MIT-LCP</v>
      </c>
      <c r="B1988" s="17" t="str">
        <f>IF(AND(OR(NOT(IsForecastDateRestricted),AND(D1988&gt;=StartDate,D1988&lt;=EndDate)),OR(NOT(IsTargetDateRestricted),AND(F1988&gt;=FirstTargetDate,F1988&lt;=EndTargetDate)),
OR(AND(Is1Week,E1988="1 wk ahead inc death"),AND(Is2Week,E1988="2 wk ahead inc death"),AND(Is3Week,E1988="3 wk ahead inc death"),AND(Is4Week,E1988="4 wk ahead inc death")),
OR(NOT(IsActiveModelsOnly),_xlfn.XLOOKUP(C1988,'Model Analyzer'!B$4:B$100,'Model Analyzer'!C$4:C$100))),EvalData!C1988,"NA")</f>
        <v>MIT-LCP</v>
      </c>
      <c r="C1988" s="17" t="s">
        <v>55</v>
      </c>
      <c r="D1988" s="36" t="d">
        <v>2020-10-12</v>
      </c>
      <c r="E1988" s="17" t="s">
        <v>37</v>
      </c>
      <c r="F1988" s="36" t="d">
        <v>2020-10-31</v>
      </c>
      <c r="G1988" s="30">
        <v>-3389</v>
      </c>
      <c r="H1988" s="32">
        <v>-0.23</v>
      </c>
      <c r="I1988" s="28">
        <v>-0.20532</v>
      </c>
      <c r="J1988" s="28">
        <v>-0.25836999999999999</v>
      </c>
      <c r="K1988" s="29">
        <v>0.75</v>
      </c>
      <c r="L1988" s="30">
        <v>31</v>
      </c>
      <c r="M1988" s="29">
        <v>0.18919</v>
      </c>
      <c r="N1988" s="30">
        <v>51</v>
      </c>
      <c r="O1988" s="30">
        <v>92.6</v>
      </c>
      <c r="P1988" s="30">
        <v>2801.76</v>
      </c>
      <c r="Q1988" s="30">
        <v>81.73</v>
      </c>
      <c r="R1988" s="38">
        <v>0.21732000000000001</v>
      </c>
      <c r="S1988" s="32">
        <v>-0.13353000000000001</v>
      </c>
      <c r="T1988" s="29">
        <v>0.98151999999999995</v>
      </c>
      <c r="U1988" s="29">
        <v>0.50899000000000005</v>
      </c>
      <c r="V1988" s="29">
        <v>0.45097999999999999</v>
      </c>
      <c r="W1988" s="29">
        <v>9.8040000000000002E-2</v>
      </c>
      <c r="X1988" s="30">
        <v>139.61000000000001</v>
      </c>
      <c r="Y1988" s="29">
        <v>0.95657000000000003</v>
      </c>
      <c r="Z1988" s="29">
        <v>0.38163000000000002</v>
      </c>
      <c r="AA1988" s="29">
        <v>0.35</v>
      </c>
      <c r="AB1988" s="30">
        <v>19</v>
      </c>
      <c r="AC1988" s="29">
        <v>0.48570999999999998</v>
      </c>
    </row>
    <row r="1989" spans="1:49" x14ac:dyDescent="0.2">
      <c r="A1989" s="17" t="str">
        <f t="shared" si="39"/>
        <v>MIT-ORC</v>
      </c>
      <c r="B1989" s="17" t="str">
        <f>IF(AND(OR(NOT(IsForecastDateRestricted),AND(D1989&gt;=StartDate,D1989&lt;=EndDate)),OR(NOT(IsTargetDateRestricted),AND(F1989&gt;=FirstTargetDate,F1989&lt;=EndTargetDate)),
OR(AND(Is1Week,E1989="1 wk ahead inc death"),AND(Is2Week,E1989="2 wk ahead inc death"),AND(Is3Week,E1989="3 wk ahead inc death"),AND(Is4Week,E1989="4 wk ahead inc death")),
OR(NOT(IsActiveModelsOnly),_xlfn.XLOOKUP(C1989,'Model Analyzer'!B$4:B$100,'Model Analyzer'!C$4:C$100))),EvalData!C1989,"NA")</f>
        <v>MIT-ORC</v>
      </c>
      <c r="C1989" s="17" t="s">
        <v>23</v>
      </c>
      <c r="D1989" s="36" t="d">
        <v>2020-10-12</v>
      </c>
      <c r="E1989" s="17" t="s">
        <v>37</v>
      </c>
      <c r="F1989" s="36" t="d">
        <v>2020-10-31</v>
      </c>
      <c r="G1989" s="30">
        <v>-4330</v>
      </c>
      <c r="H1989" s="32">
        <v>-0.30399999999999999</v>
      </c>
      <c r="I1989" s="28">
        <v>-0.26233000000000001</v>
      </c>
      <c r="J1989" s="28">
        <v>-0.35561999999999999</v>
      </c>
      <c r="K1989" s="29">
        <v>0</v>
      </c>
      <c r="L1989" s="30">
        <v>33</v>
      </c>
      <c r="M1989" s="29">
        <v>0.13514000000000001</v>
      </c>
      <c r="N1989" s="30">
        <v>51</v>
      </c>
      <c r="O1989" s="30">
        <v>13.61</v>
      </c>
      <c r="P1989" s="30">
        <v>1989.01</v>
      </c>
      <c r="Q1989" s="30">
        <v>92.86</v>
      </c>
      <c r="R1989" s="38">
        <v>0.24898999999999999</v>
      </c>
      <c r="S1989" s="32">
        <v>-0.35666999999999999</v>
      </c>
      <c r="T1989" s="29">
        <v>0.59360000000000002</v>
      </c>
      <c r="U1989" s="29">
        <v>-0.48216999999999999</v>
      </c>
      <c r="V1989" s="29">
        <v>0.31373000000000001</v>
      </c>
      <c r="W1989" s="29">
        <v>0.19608</v>
      </c>
      <c r="X1989" s="30">
        <v>146.06</v>
      </c>
      <c r="Y1989" s="29">
        <v>0.35111999999999999</v>
      </c>
      <c r="Z1989" s="29">
        <v>0.42812</v>
      </c>
      <c r="AA1989" s="29">
        <v>0.31</v>
      </c>
      <c r="AB1989" s="30">
        <v>20</v>
      </c>
      <c r="AC1989" s="29">
        <v>0.45713999999999999</v>
      </c>
      <c r="AD1989" s="30">
        <v>51</v>
      </c>
      <c r="AE1989" s="29">
        <v>0.82352999999999998</v>
      </c>
      <c r="AF1989" s="33">
        <v>3.302</v>
      </c>
      <c r="AG1989" s="33">
        <v>4.6029999999999998</v>
      </c>
      <c r="AH1989" s="33">
        <v>10.593999999999999</v>
      </c>
      <c r="AI1989" s="33">
        <v>120.182</v>
      </c>
      <c r="AJ1989" s="33">
        <v>55.5</v>
      </c>
      <c r="AK1989" s="34">
        <v>305</v>
      </c>
      <c r="AL1989" s="29">
        <v>0.15686</v>
      </c>
      <c r="AM1989" s="29">
        <v>0.47059000000000001</v>
      </c>
      <c r="AN1989" s="50">
        <v>47481</v>
      </c>
      <c r="AO1989" s="30">
        <v>209.1</v>
      </c>
      <c r="AP1989" s="29">
        <v>0.22159000000000001</v>
      </c>
      <c r="AQ1989" s="29">
        <v>0.46261000000000002</v>
      </c>
      <c r="AR1989" s="29">
        <v>0.20599999999999999</v>
      </c>
      <c r="AS1989" s="54">
        <v>22</v>
      </c>
      <c r="AT1989" s="29">
        <v>0.32257999999999998</v>
      </c>
      <c r="AU1989" s="29">
        <v>0.57808999999999999</v>
      </c>
      <c r="AV1989" s="54">
        <v>20</v>
      </c>
      <c r="AW1989" s="29">
        <v>0.3871</v>
      </c>
    </row>
    <row r="1990" spans="1:49" x14ac:dyDescent="0.2">
      <c r="A1990" s="17" t="str">
        <f t="shared" si="39"/>
        <v>MOBS</v>
      </c>
      <c r="B1990" s="17" t="str">
        <f>IF(AND(OR(NOT(IsForecastDateRestricted),AND(D1990&gt;=StartDate,D1990&lt;=EndDate)),OR(NOT(IsTargetDateRestricted),AND(F1990&gt;=FirstTargetDate,F1990&lt;=EndTargetDate)),
OR(AND(Is1Week,E1990="1 wk ahead inc death"),AND(Is2Week,E1990="2 wk ahead inc death"),AND(Is3Week,E1990="3 wk ahead inc death"),AND(Is4Week,E1990="4 wk ahead inc death")),
OR(NOT(IsActiveModelsOnly),_xlfn.XLOOKUP(C1990,'Model Analyzer'!B$4:B$100,'Model Analyzer'!C$4:C$100))),EvalData!C1990,"NA")</f>
        <v>MOBS</v>
      </c>
      <c r="C1990" s="17" t="s">
        <v>24</v>
      </c>
      <c r="D1990" s="36" t="d">
        <v>2020-10-12</v>
      </c>
      <c r="E1990" s="17" t="s">
        <v>37</v>
      </c>
      <c r="F1990" s="36" t="d">
        <v>2020-10-31</v>
      </c>
      <c r="G1990" s="30">
        <v>-105</v>
      </c>
      <c r="H1990" s="32">
        <v>-6.0000000000000001E-3</v>
      </c>
      <c r="I1990" s="28">
        <v>-6.3600000000000002E-3</v>
      </c>
      <c r="J1990" s="28">
        <v>-6.4000000000000003E-3</v>
      </c>
      <c r="K1990" s="29">
        <v>1</v>
      </c>
      <c r="L1990" s="30">
        <v>1</v>
      </c>
      <c r="M1990" s="29">
        <v>1</v>
      </c>
      <c r="N1990" s="30">
        <v>50</v>
      </c>
      <c r="O1990" s="30">
        <v>13.69</v>
      </c>
      <c r="P1990" s="30">
        <v>2092.67</v>
      </c>
      <c r="Q1990" s="30">
        <v>97.18</v>
      </c>
      <c r="R1990" s="38">
        <v>0.24215999999999999</v>
      </c>
      <c r="S1990" s="32">
        <v>-0.10156</v>
      </c>
      <c r="T1990" s="29">
        <v>0.5827</v>
      </c>
      <c r="U1990" s="29">
        <v>-0.36429</v>
      </c>
      <c r="V1990" s="29">
        <v>0.44</v>
      </c>
      <c r="W1990" s="29">
        <v>0.18</v>
      </c>
      <c r="X1990" s="30">
        <v>158.41999999999999</v>
      </c>
      <c r="Y1990" s="29">
        <v>0.31707000000000002</v>
      </c>
      <c r="Z1990" s="29">
        <v>0.36898999999999998</v>
      </c>
      <c r="AA1990" s="29">
        <v>0.371</v>
      </c>
      <c r="AB1990" s="30">
        <v>17</v>
      </c>
      <c r="AC1990" s="29">
        <v>0.54286000000000001</v>
      </c>
      <c r="AD1990" s="30">
        <v>50</v>
      </c>
      <c r="AE1990" s="29">
        <v>0.82</v>
      </c>
      <c r="AF1990" s="33">
        <v>1.98</v>
      </c>
      <c r="AG1990" s="33">
        <v>2.2229999999999999</v>
      </c>
      <c r="AH1990" s="33">
        <v>3.238</v>
      </c>
      <c r="AI1990" s="33">
        <v>102.526</v>
      </c>
      <c r="AJ1990" s="33">
        <v>9.2639999999999993</v>
      </c>
      <c r="AK1990" s="34">
        <v>135.80000000000001</v>
      </c>
      <c r="AL1990" s="29">
        <v>0.18</v>
      </c>
      <c r="AM1990" s="29">
        <v>0.22</v>
      </c>
      <c r="AN1990" s="50">
        <v>36791</v>
      </c>
      <c r="AO1990" s="30">
        <v>121.8</v>
      </c>
      <c r="AP1990" s="29">
        <v>0.39097999999999999</v>
      </c>
      <c r="AQ1990" s="29">
        <v>0.81625000000000003</v>
      </c>
      <c r="AR1990" s="29">
        <v>0.433</v>
      </c>
      <c r="AS1990" s="54">
        <v>10</v>
      </c>
      <c r="AT1990" s="29">
        <v>0.70967999999999998</v>
      </c>
      <c r="AU1990" s="29">
        <v>0.81313000000000002</v>
      </c>
      <c r="AV1990" s="54">
        <v>10</v>
      </c>
      <c r="AW1990" s="29">
        <v>0.70967999999999998</v>
      </c>
    </row>
    <row r="1991" spans="1:49" x14ac:dyDescent="0.2">
      <c r="A1991" s="17" t="str">
        <f t="shared" ref="A1991:A2054" si="40">IF(OR(B1991="NA",NOT(IsMinimumForecastsToParticipate),COUNTIF(B$7:B$3184,"="&amp;C1991)&gt;=MinForecastsToParticipate),B1991,"NA")</f>
        <v>NotreDame-Mobility</v>
      </c>
      <c r="B1991" s="17" t="str">
        <f>IF(AND(OR(NOT(IsForecastDateRestricted),AND(D1991&gt;=StartDate,D1991&lt;=EndDate)),OR(NOT(IsTargetDateRestricted),AND(F1991&gt;=FirstTargetDate,F1991&lt;=EndTargetDate)),
OR(AND(Is1Week,E1991="1 wk ahead inc death"),AND(Is2Week,E1991="2 wk ahead inc death"),AND(Is3Week,E1991="3 wk ahead inc death"),AND(Is4Week,E1991="4 wk ahead inc death")),
OR(NOT(IsActiveModelsOnly),_xlfn.XLOOKUP(C1991,'Model Analyzer'!B$4:B$100,'Model Analyzer'!C$4:C$100))),EvalData!C1991,"NA")</f>
        <v>NotreDame-Mobility</v>
      </c>
      <c r="C1991" s="17" t="s">
        <v>25</v>
      </c>
      <c r="D1991" s="36" t="d">
        <v>2020-10-12</v>
      </c>
      <c r="E1991" s="17" t="s">
        <v>37</v>
      </c>
      <c r="F1991" s="36" t="d">
        <v>2020-10-31</v>
      </c>
      <c r="G1991" s="30">
        <v>-4353</v>
      </c>
      <c r="H1991" s="32">
        <v>-0.30599999999999999</v>
      </c>
      <c r="I1991" s="28">
        <v>-0.26372000000000001</v>
      </c>
      <c r="J1991" s="28">
        <v>-0.35818</v>
      </c>
      <c r="K1991" s="29">
        <v>0</v>
      </c>
      <c r="L1991" s="30">
        <v>34</v>
      </c>
      <c r="M1991" s="29">
        <v>0.10811</v>
      </c>
      <c r="N1991" s="30">
        <v>51</v>
      </c>
      <c r="O1991" s="30">
        <v>28.49</v>
      </c>
      <c r="P1991" s="30">
        <v>3954.52</v>
      </c>
      <c r="Q1991" s="30">
        <v>119.55</v>
      </c>
      <c r="R1991" s="38">
        <v>0.34168999999999999</v>
      </c>
      <c r="S1991" s="32">
        <v>-0.3523</v>
      </c>
      <c r="T1991" s="29">
        <v>1.0966899999999999</v>
      </c>
      <c r="U1991" s="29">
        <v>-0.78271999999999997</v>
      </c>
      <c r="V1991" s="29">
        <v>0.29411999999999999</v>
      </c>
      <c r="W1991" s="29">
        <v>0.27450999999999998</v>
      </c>
      <c r="X1991" s="30">
        <v>182.85</v>
      </c>
      <c r="Y1991" s="29">
        <v>0.48614000000000002</v>
      </c>
      <c r="Z1991" s="29">
        <v>0.49325999999999998</v>
      </c>
      <c r="AA1991" s="29">
        <v>3.3000000000000002E-2</v>
      </c>
      <c r="AB1991" s="30">
        <v>34</v>
      </c>
      <c r="AC1991" s="29">
        <v>5.7140000000000003E-2</v>
      </c>
      <c r="AD1991" s="30">
        <v>51</v>
      </c>
      <c r="AE1991" s="29">
        <v>0.29411999999999999</v>
      </c>
      <c r="AF1991" s="33">
        <v>1.2649999999999999</v>
      </c>
      <c r="AG1991" s="33">
        <v>1.4510000000000001</v>
      </c>
      <c r="AH1991" s="33">
        <v>1.651</v>
      </c>
      <c r="AI1991" s="33">
        <v>3.9990000000000001</v>
      </c>
      <c r="AJ1991" s="33">
        <v>2.3610000000000002</v>
      </c>
      <c r="AK1991" s="34">
        <v>9.3330000000000002</v>
      </c>
      <c r="AL1991" s="29">
        <v>1.9609999999999999E-2</v>
      </c>
      <c r="AM1991" s="29">
        <v>7.843E-2</v>
      </c>
      <c r="AN1991" s="50">
        <v>149003</v>
      </c>
      <c r="AO1991" s="30">
        <v>423.1</v>
      </c>
      <c r="AP1991" s="29">
        <v>0.65458000000000005</v>
      </c>
      <c r="AQ1991" s="29">
        <v>1</v>
      </c>
      <c r="AR1991" s="29">
        <v>0.20599999999999999</v>
      </c>
      <c r="AS1991" s="54">
        <v>22</v>
      </c>
      <c r="AT1991" s="29">
        <v>0.32257999999999998</v>
      </c>
      <c r="AU1991" s="29">
        <v>0.30959999999999999</v>
      </c>
      <c r="AV1991" s="54">
        <v>26</v>
      </c>
      <c r="AW1991" s="29">
        <v>0.19355</v>
      </c>
    </row>
    <row r="1992" spans="1:49" x14ac:dyDescent="0.2">
      <c r="A1992" s="17" t="str">
        <f t="shared" si="40"/>
        <v>Oliver Wyman</v>
      </c>
      <c r="B1992" s="17" t="str">
        <f>IF(AND(OR(NOT(IsForecastDateRestricted),AND(D1992&gt;=StartDate,D1992&lt;=EndDate)),OR(NOT(IsTargetDateRestricted),AND(F1992&gt;=FirstTargetDate,F1992&lt;=EndTargetDate)),
OR(AND(Is1Week,E1992="1 wk ahead inc death"),AND(Is2Week,E1992="2 wk ahead inc death"),AND(Is3Week,E1992="3 wk ahead inc death"),AND(Is4Week,E1992="4 wk ahead inc death")),
OR(NOT(IsActiveModelsOnly),_xlfn.XLOOKUP(C1992,'Model Analyzer'!B$4:B$100,'Model Analyzer'!C$4:C$100))),EvalData!C1992,"NA")</f>
        <v>Oliver Wyman</v>
      </c>
      <c r="C1992" s="17" t="s">
        <v>26</v>
      </c>
      <c r="D1992" s="36" t="d">
        <v>2020-10-12</v>
      </c>
      <c r="E1992" s="17" t="s">
        <v>37</v>
      </c>
      <c r="F1992" s="36" t="d">
        <v>2020-10-31</v>
      </c>
      <c r="G1992" s="30">
        <v>251</v>
      </c>
      <c r="H1992" s="32">
        <v>1.4999999999999999E-2</v>
      </c>
      <c r="I1992" s="28">
        <v>1.521E-2</v>
      </c>
      <c r="J1992" s="28">
        <v>1.521E-2</v>
      </c>
      <c r="K1992" s="29">
        <v>1</v>
      </c>
      <c r="L1992" s="30">
        <v>3</v>
      </c>
      <c r="M1992" s="29">
        <v>0.94594999999999996</v>
      </c>
      <c r="N1992" s="30">
        <v>51</v>
      </c>
      <c r="O1992" s="30">
        <v>11.86</v>
      </c>
      <c r="P1992" s="30">
        <v>1413.26</v>
      </c>
      <c r="Q1992" s="30">
        <v>77.41</v>
      </c>
      <c r="R1992" s="38">
        <v>0.24176</v>
      </c>
      <c r="S1992" s="32">
        <v>-8.7010000000000004E-2</v>
      </c>
      <c r="T1992" s="29">
        <v>0.52622000000000002</v>
      </c>
      <c r="U1992" s="29">
        <v>-0.22589000000000001</v>
      </c>
      <c r="V1992" s="29">
        <v>0.45097999999999999</v>
      </c>
      <c r="W1992" s="29">
        <v>9.8040000000000002E-2</v>
      </c>
      <c r="X1992" s="30">
        <v>131.9</v>
      </c>
      <c r="Y1992" s="29">
        <v>0.30362</v>
      </c>
      <c r="Z1992" s="29">
        <v>0.30997000000000002</v>
      </c>
      <c r="AA1992" s="29">
        <v>0.51700000000000002</v>
      </c>
      <c r="AB1992" s="30">
        <v>11</v>
      </c>
      <c r="AC1992" s="29">
        <v>0.71428999999999998</v>
      </c>
      <c r="AD1992" s="30">
        <v>51</v>
      </c>
      <c r="AE1992" s="29">
        <v>0.88234999999999997</v>
      </c>
      <c r="AF1992" s="33">
        <v>1.798</v>
      </c>
      <c r="AG1992" s="33">
        <v>2.1349999999999998</v>
      </c>
      <c r="AH1992" s="33">
        <v>3.8570000000000002</v>
      </c>
      <c r="AI1992" s="33">
        <v>34.170999999999999</v>
      </c>
      <c r="AJ1992" s="33">
        <v>7.2610000000000001</v>
      </c>
      <c r="AK1992" s="34">
        <v>20.625</v>
      </c>
      <c r="AL1992" s="29">
        <v>0.25490000000000002</v>
      </c>
      <c r="AM1992" s="29">
        <v>0.15686</v>
      </c>
      <c r="AN1992" s="50">
        <v>41831</v>
      </c>
      <c r="AO1992" s="30">
        <v>183.6</v>
      </c>
      <c r="AP1992" s="29">
        <v>0.42348999999999998</v>
      </c>
      <c r="AQ1992" s="29">
        <v>0.8841</v>
      </c>
      <c r="AR1992" s="29">
        <v>0.495</v>
      </c>
      <c r="AS1992" s="54">
        <v>8</v>
      </c>
      <c r="AT1992" s="29">
        <v>0.77419000000000004</v>
      </c>
      <c r="AU1992" s="29">
        <v>0.91535999999999995</v>
      </c>
      <c r="AV1992" s="54">
        <v>5</v>
      </c>
      <c r="AW1992" s="29">
        <v>0.87097000000000002</v>
      </c>
    </row>
    <row r="1993" spans="1:49" x14ac:dyDescent="0.2">
      <c r="A1993" s="17" t="str">
        <f t="shared" si="40"/>
        <v>PSI</v>
      </c>
      <c r="B1993" s="17" t="str">
        <f>IF(AND(OR(NOT(IsForecastDateRestricted),AND(D1993&gt;=StartDate,D1993&lt;=EndDate)),OR(NOT(IsTargetDateRestricted),AND(F1993&gt;=FirstTargetDate,F1993&lt;=EndTargetDate)),
OR(AND(Is1Week,E1993="1 wk ahead inc death"),AND(Is2Week,E1993="2 wk ahead inc death"),AND(Is3Week,E1993="3 wk ahead inc death"),AND(Is4Week,E1993="4 wk ahead inc death")),
OR(NOT(IsActiveModelsOnly),_xlfn.XLOOKUP(C1993,'Model Analyzer'!B$4:B$100,'Model Analyzer'!C$4:C$100))),EvalData!C1993,"NA")</f>
        <v>PSI</v>
      </c>
      <c r="C1993" s="17" t="s">
        <v>27</v>
      </c>
      <c r="D1993" s="36" t="d">
        <v>2020-10-12</v>
      </c>
      <c r="E1993" s="17" t="s">
        <v>37</v>
      </c>
      <c r="F1993" s="36" t="d">
        <v>2020-10-31</v>
      </c>
      <c r="G1993" s="30">
        <v>-5656</v>
      </c>
      <c r="H1993" s="32">
        <v>-0.42</v>
      </c>
      <c r="I1993" s="28">
        <v>-0.34266000000000002</v>
      </c>
      <c r="J1993" s="28">
        <v>-0.52129000000000003</v>
      </c>
      <c r="K1993" s="29">
        <v>0</v>
      </c>
      <c r="L1993" s="30">
        <v>36</v>
      </c>
      <c r="M1993" s="29">
        <v>5.4050000000000001E-2</v>
      </c>
      <c r="N1993" s="30">
        <v>51</v>
      </c>
      <c r="O1993" s="30">
        <v>47.87</v>
      </c>
      <c r="P1993" s="30">
        <v>3402.23</v>
      </c>
      <c r="Q1993" s="30">
        <v>125.25</v>
      </c>
      <c r="R1993" s="38">
        <v>0.53076999999999996</v>
      </c>
      <c r="S1993" s="32">
        <v>-0.50424999999999998</v>
      </c>
      <c r="T1993" s="29">
        <v>1.8653500000000001</v>
      </c>
      <c r="U1993" s="29">
        <v>-1.7777000000000001</v>
      </c>
      <c r="V1993" s="29">
        <v>0.17646999999999999</v>
      </c>
      <c r="W1993" s="29">
        <v>0.41176000000000001</v>
      </c>
      <c r="X1993" s="30">
        <v>183.04</v>
      </c>
      <c r="Y1993" s="29">
        <v>0.45950000000000002</v>
      </c>
      <c r="Z1993" s="29">
        <v>0.63193999999999995</v>
      </c>
      <c r="AA1993" s="29">
        <v>1.9E-2</v>
      </c>
      <c r="AB1993" s="30">
        <v>35</v>
      </c>
      <c r="AC1993" s="29">
        <v>2.8570000000000002E-2</v>
      </c>
      <c r="AD1993" s="30">
        <v>51</v>
      </c>
      <c r="AE1993" s="29">
        <v>0.25490000000000002</v>
      </c>
      <c r="AF1993" s="33">
        <v>1.357</v>
      </c>
      <c r="AG1993" s="33">
        <v>1.4950000000000001</v>
      </c>
      <c r="AH1993" s="33">
        <v>1.9159999999999999</v>
      </c>
      <c r="AI1993" s="33">
        <v>4.8099999999999996</v>
      </c>
      <c r="AJ1993" s="33">
        <v>3.6669999999999998</v>
      </c>
      <c r="AK1993" s="34">
        <v>10.856999999999999</v>
      </c>
      <c r="AL1993" s="29">
        <v>3.9219999999999998E-2</v>
      </c>
      <c r="AM1993" s="29">
        <v>5.8819999999999997E-2</v>
      </c>
      <c r="AN1993" s="50">
        <v>179953</v>
      </c>
      <c r="AO1993" s="30">
        <v>561.20000000000005</v>
      </c>
      <c r="AP1993" s="29">
        <v>0.59397</v>
      </c>
      <c r="AQ1993" s="29">
        <v>1</v>
      </c>
      <c r="AR1993" s="29">
        <v>0.16500000000000001</v>
      </c>
      <c r="AS1993" s="54">
        <v>26</v>
      </c>
      <c r="AT1993" s="29">
        <v>0.19355</v>
      </c>
      <c r="AU1993" s="29">
        <v>0.26832</v>
      </c>
      <c r="AV1993" s="54">
        <v>27</v>
      </c>
      <c r="AW1993" s="29">
        <v>0.16128999999999999</v>
      </c>
    </row>
    <row r="1994" spans="1:49" x14ac:dyDescent="0.2">
      <c r="A1994" s="17" t="str">
        <f t="shared" si="40"/>
        <v>QJHong</v>
      </c>
      <c r="B1994" s="17" t="str">
        <f>IF(AND(OR(NOT(IsForecastDateRestricted),AND(D1994&gt;=StartDate,D1994&lt;=EndDate)),OR(NOT(IsTargetDateRestricted),AND(F1994&gt;=FirstTargetDate,F1994&lt;=EndTargetDate)),
OR(AND(Is1Week,E1994="1 wk ahead inc death"),AND(Is2Week,E1994="2 wk ahead inc death"),AND(Is3Week,E1994="3 wk ahead inc death"),AND(Is4Week,E1994="4 wk ahead inc death")),
OR(NOT(IsActiveModelsOnly),_xlfn.XLOOKUP(C1994,'Model Analyzer'!B$4:B$100,'Model Analyzer'!C$4:C$100))),EvalData!C1994,"NA")</f>
        <v>QJHong</v>
      </c>
      <c r="C1994" s="17" t="s">
        <v>28</v>
      </c>
      <c r="D1994" s="36" t="d">
        <v>2020-10-12</v>
      </c>
      <c r="E1994" s="17" t="s">
        <v>37</v>
      </c>
      <c r="F1994" s="36" t="d">
        <v>2020-10-31</v>
      </c>
      <c r="G1994" s="30">
        <v>-764</v>
      </c>
      <c r="H1994" s="32">
        <v>-4.7E-2</v>
      </c>
      <c r="I1994" s="28">
        <v>-4.6289999999999998E-2</v>
      </c>
      <c r="J1994" s="28">
        <v>-4.8529999999999997E-2</v>
      </c>
      <c r="K1994" s="29">
        <v>1</v>
      </c>
      <c r="L1994" s="30">
        <v>19</v>
      </c>
      <c r="M1994" s="29">
        <v>0.51351000000000002</v>
      </c>
      <c r="O1994" s="30"/>
      <c r="P1994" s="30"/>
      <c r="Q1994" s="30"/>
      <c r="R1994" s="38"/>
    </row>
    <row r="1995" spans="1:49" x14ac:dyDescent="0.2">
      <c r="A1995" s="17" t="str">
        <f t="shared" si="40"/>
        <v>RPI-UW</v>
      </c>
      <c r="B1995" s="17" t="str">
        <f>IF(AND(OR(NOT(IsForecastDateRestricted),AND(D1995&gt;=StartDate,D1995&lt;=EndDate)),OR(NOT(IsTargetDateRestricted),AND(F1995&gt;=FirstTargetDate,F1995&lt;=EndTargetDate)),
OR(AND(Is1Week,E1995="1 wk ahead inc death"),AND(Is2Week,E1995="2 wk ahead inc death"),AND(Is3Week,E1995="3 wk ahead inc death"),AND(Is4Week,E1995="4 wk ahead inc death")),
OR(NOT(IsActiveModelsOnly),_xlfn.XLOOKUP(C1995,'Model Analyzer'!B$4:B$100,'Model Analyzer'!C$4:C$100))),EvalData!C1995,"NA")</f>
        <v>RPI-UW</v>
      </c>
      <c r="C1995" s="17" t="s">
        <v>49</v>
      </c>
      <c r="D1995" s="36" t="d">
        <v>2020-10-12</v>
      </c>
      <c r="E1995" s="17" t="s">
        <v>37</v>
      </c>
      <c r="F1995" s="36" t="d">
        <v>2020-10-31</v>
      </c>
      <c r="G1995" s="30">
        <v>-3487</v>
      </c>
      <c r="H1995" s="32">
        <v>-0.23699999999999999</v>
      </c>
      <c r="I1995" s="28">
        <v>-0.21126</v>
      </c>
      <c r="J1995" s="28">
        <v>-0.26784000000000002</v>
      </c>
      <c r="K1995" s="29">
        <v>0.75</v>
      </c>
      <c r="L1995" s="30">
        <v>32</v>
      </c>
      <c r="M1995" s="29">
        <v>0.16216</v>
      </c>
      <c r="N1995" s="30">
        <v>31</v>
      </c>
      <c r="O1995" s="30">
        <v>10.86</v>
      </c>
      <c r="P1995" s="30">
        <v>2394.2800000000002</v>
      </c>
      <c r="Q1995" s="30">
        <v>168.35</v>
      </c>
      <c r="R1995" s="38">
        <v>0.32441999999999999</v>
      </c>
      <c r="S1995" s="32">
        <v>-0.34193000000000001</v>
      </c>
      <c r="T1995" s="29">
        <v>0.72158999999999995</v>
      </c>
      <c r="U1995" s="29">
        <v>-0.5585</v>
      </c>
      <c r="V1995" s="29">
        <v>0.29032000000000002</v>
      </c>
      <c r="W1995" s="29">
        <v>0.22581000000000001</v>
      </c>
      <c r="X1995" s="30">
        <v>232.48</v>
      </c>
      <c r="Y1995" s="29">
        <v>0.36387000000000003</v>
      </c>
      <c r="Z1995" s="29">
        <v>0.45323000000000002</v>
      </c>
      <c r="AA1995" s="29">
        <v>4.4999999999999998E-2</v>
      </c>
      <c r="AB1995" s="30">
        <v>32</v>
      </c>
      <c r="AC1995" s="29">
        <v>0.11429</v>
      </c>
      <c r="AD1995" s="30">
        <v>31</v>
      </c>
      <c r="AE1995" s="29">
        <v>0.6129</v>
      </c>
      <c r="AF1995" s="33">
        <v>2.2210000000000001</v>
      </c>
      <c r="AG1995" s="33">
        <v>2.7650000000000001</v>
      </c>
      <c r="AH1995" s="33">
        <v>3.5840000000000001</v>
      </c>
      <c r="AI1995" s="33">
        <v>47.4</v>
      </c>
      <c r="AJ1995" s="33">
        <v>8.2690000000000001</v>
      </c>
      <c r="AK1995" s="34">
        <v>66</v>
      </c>
      <c r="AL1995" s="29">
        <v>0.12903000000000001</v>
      </c>
      <c r="AM1995" s="29">
        <v>0.12903000000000001</v>
      </c>
      <c r="AN1995" s="50">
        <v>72497</v>
      </c>
      <c r="AO1995" s="30">
        <v>162.19999999999999</v>
      </c>
      <c r="AP1995" s="29">
        <v>0.37392999999999998</v>
      </c>
      <c r="AQ1995" s="29">
        <v>0.78064</v>
      </c>
      <c r="AR1995" s="29">
        <v>0.22700000000000001</v>
      </c>
      <c r="AS1995" s="54">
        <v>21</v>
      </c>
      <c r="AT1995" s="29">
        <v>0.35483999999999999</v>
      </c>
      <c r="AU1995" s="29">
        <v>0.36291000000000001</v>
      </c>
      <c r="AV1995" s="54">
        <v>25</v>
      </c>
      <c r="AW1995" s="29">
        <v>0.22581000000000001</v>
      </c>
    </row>
    <row r="1996" spans="1:49" x14ac:dyDescent="0.2">
      <c r="A1996" s="17" t="str">
        <f t="shared" si="40"/>
        <v>STH</v>
      </c>
      <c r="B1996" s="17" t="str">
        <f>IF(AND(OR(NOT(IsForecastDateRestricted),AND(D1996&gt;=StartDate,D1996&lt;=EndDate)),OR(NOT(IsTargetDateRestricted),AND(F1996&gt;=FirstTargetDate,F1996&lt;=EndTargetDate)),
OR(AND(Is1Week,E1996="1 wk ahead inc death"),AND(Is2Week,E1996="2 wk ahead inc death"),AND(Is3Week,E1996="3 wk ahead inc death"),AND(Is4Week,E1996="4 wk ahead inc death")),
OR(NOT(IsActiveModelsOnly),_xlfn.XLOOKUP(C1996,'Model Analyzer'!B$4:B$100,'Model Analyzer'!C$4:C$100))),EvalData!C1996,"NA")</f>
        <v>STH</v>
      </c>
      <c r="C1996" s="17" t="s">
        <v>42</v>
      </c>
      <c r="D1996" s="36" t="d">
        <v>2020-10-12</v>
      </c>
      <c r="E1996" s="17" t="s">
        <v>37</v>
      </c>
      <c r="F1996" s="36" t="d">
        <v>2020-10-31</v>
      </c>
      <c r="G1996" s="30">
        <v>-2573</v>
      </c>
      <c r="H1996" s="32">
        <v>-0.16900000000000001</v>
      </c>
      <c r="I1996" s="28">
        <v>-0.15587999999999999</v>
      </c>
      <c r="J1996" s="28">
        <v>-0.18467</v>
      </c>
      <c r="K1996" s="29">
        <v>0.75</v>
      </c>
      <c r="L1996" s="30">
        <v>27</v>
      </c>
      <c r="M1996" s="29">
        <v>0.29730000000000001</v>
      </c>
      <c r="O1996" s="30"/>
      <c r="P1996" s="30"/>
      <c r="Q1996" s="30"/>
      <c r="R1996" s="38"/>
    </row>
    <row r="1997" spans="1:49" x14ac:dyDescent="0.2">
      <c r="A1997" s="17" t="str">
        <f t="shared" si="40"/>
        <v>TTU</v>
      </c>
      <c r="B1997" s="17" t="str">
        <f>IF(AND(OR(NOT(IsForecastDateRestricted),AND(D1997&gt;=StartDate,D1997&lt;=EndDate)),OR(NOT(IsTargetDateRestricted),AND(F1997&gt;=FirstTargetDate,F1997&lt;=EndTargetDate)),
OR(AND(Is1Week,E1997="1 wk ahead inc death"),AND(Is2Week,E1997="2 wk ahead inc death"),AND(Is3Week,E1997="3 wk ahead inc death"),AND(Is4Week,E1997="4 wk ahead inc death")),
OR(NOT(IsActiveModelsOnly),_xlfn.XLOOKUP(C1997,'Model Analyzer'!B$4:B$100,'Model Analyzer'!C$4:C$100))),EvalData!C1997,"NA")</f>
        <v>TTU</v>
      </c>
      <c r="C1997" s="17" t="s">
        <v>56</v>
      </c>
      <c r="D1997" s="36" t="d">
        <v>2020-10-12</v>
      </c>
      <c r="E1997" s="17" t="s">
        <v>37</v>
      </c>
      <c r="F1997" s="36" t="d">
        <v>2020-10-31</v>
      </c>
      <c r="G1997" s="30">
        <v>4097</v>
      </c>
      <c r="H1997" s="32">
        <v>0.222</v>
      </c>
      <c r="I1997" s="28">
        <v>0.24820999999999999</v>
      </c>
      <c r="J1997" s="28">
        <v>0.24820999999999999</v>
      </c>
      <c r="K1997" s="29">
        <v>0.75</v>
      </c>
      <c r="L1997" s="30">
        <v>29</v>
      </c>
      <c r="M1997" s="29">
        <v>0.24324000000000001</v>
      </c>
      <c r="N1997" s="30">
        <v>51</v>
      </c>
      <c r="O1997" s="30">
        <v>24.78</v>
      </c>
      <c r="P1997" s="30">
        <v>10804.94</v>
      </c>
      <c r="Q1997" s="30">
        <v>181.86</v>
      </c>
      <c r="R1997" s="38">
        <v>0.37673000000000001</v>
      </c>
      <c r="S1997" s="32">
        <v>9.5310000000000006E-2</v>
      </c>
      <c r="T1997" s="29">
        <v>0.91659999999999997</v>
      </c>
      <c r="U1997" s="29">
        <v>2.853E-2</v>
      </c>
      <c r="V1997" s="29">
        <v>0.27450999999999998</v>
      </c>
      <c r="W1997" s="29">
        <v>0.25490000000000002</v>
      </c>
      <c r="X1997" s="30">
        <v>395.85</v>
      </c>
      <c r="Y1997" s="29">
        <v>0.64983999999999997</v>
      </c>
      <c r="Z1997" s="29">
        <v>0.50707000000000002</v>
      </c>
      <c r="AA1997" s="29">
        <v>0.121</v>
      </c>
      <c r="AB1997" s="30">
        <v>29</v>
      </c>
      <c r="AC1997" s="29">
        <v>0.2</v>
      </c>
    </row>
    <row r="1998" spans="1:49" x14ac:dyDescent="0.2">
      <c r="A1998" s="17" t="str">
        <f t="shared" si="40"/>
        <v>UA</v>
      </c>
      <c r="B1998" s="17" t="str">
        <f>IF(AND(OR(NOT(IsForecastDateRestricted),AND(D1998&gt;=StartDate,D1998&lt;=EndDate)),OR(NOT(IsTargetDateRestricted),AND(F1998&gt;=FirstTargetDate,F1998&lt;=EndTargetDate)),
OR(AND(Is1Week,E1998="1 wk ahead inc death"),AND(Is2Week,E1998="2 wk ahead inc death"),AND(Is3Week,E1998="3 wk ahead inc death"),AND(Is4Week,E1998="4 wk ahead inc death")),
OR(NOT(IsActiveModelsOnly),_xlfn.XLOOKUP(C1998,'Model Analyzer'!B$4:B$100,'Model Analyzer'!C$4:C$100))),EvalData!C1998,"NA")</f>
        <v>UA</v>
      </c>
      <c r="C1998" s="17" t="s">
        <v>29</v>
      </c>
      <c r="D1998" s="36" t="d">
        <v>2020-10-12</v>
      </c>
      <c r="E1998" s="17" t="s">
        <v>37</v>
      </c>
      <c r="F1998" s="36" t="d">
        <v>2020-10-31</v>
      </c>
      <c r="G1998" s="30">
        <v>-269</v>
      </c>
      <c r="H1998" s="32">
        <v>-1.6E-2</v>
      </c>
      <c r="I1998" s="28">
        <v>-1.6299999999999999E-2</v>
      </c>
      <c r="J1998" s="28">
        <v>-1.6570000000000001E-2</v>
      </c>
      <c r="K1998" s="29">
        <v>1</v>
      </c>
      <c r="L1998" s="30">
        <v>4</v>
      </c>
      <c r="M1998" s="29">
        <v>0.91891999999999996</v>
      </c>
      <c r="N1998" s="30">
        <v>51</v>
      </c>
      <c r="O1998" s="30">
        <v>15.87</v>
      </c>
      <c r="P1998" s="30">
        <v>2348.21</v>
      </c>
      <c r="Q1998" s="30">
        <v>96.14</v>
      </c>
      <c r="R1998" s="38">
        <v>0.26035999999999998</v>
      </c>
      <c r="S1998" s="32">
        <v>-0.13114000000000001</v>
      </c>
      <c r="T1998" s="29">
        <v>0.66429000000000005</v>
      </c>
      <c r="U1998" s="29">
        <v>5.1319999999999998E-2</v>
      </c>
      <c r="V1998" s="29">
        <v>0.45097999999999999</v>
      </c>
      <c r="W1998" s="29">
        <v>0.11765</v>
      </c>
      <c r="X1998" s="30">
        <v>197.21</v>
      </c>
      <c r="Y1998" s="29">
        <v>0.53957999999999995</v>
      </c>
      <c r="Z1998" s="29">
        <v>0.34449999999999997</v>
      </c>
      <c r="AA1998" s="29">
        <v>0.38600000000000001</v>
      </c>
      <c r="AB1998" s="30">
        <v>16</v>
      </c>
      <c r="AC1998" s="29">
        <v>0.57142999999999999</v>
      </c>
      <c r="AD1998" s="30">
        <v>51</v>
      </c>
      <c r="AE1998" s="29">
        <v>0.78430999999999995</v>
      </c>
      <c r="AF1998" s="33">
        <v>1.7190000000000001</v>
      </c>
      <c r="AG1998" s="33">
        <v>2.16</v>
      </c>
      <c r="AH1998" s="33">
        <v>2.6859999999999999</v>
      </c>
      <c r="AI1998" s="33">
        <v>3.302</v>
      </c>
      <c r="AJ1998" s="33">
        <v>3.468</v>
      </c>
      <c r="AK1998" s="34">
        <v>4.9240000000000004</v>
      </c>
      <c r="AL1998" s="29">
        <v>1.9609999999999999E-2</v>
      </c>
      <c r="AM1998" s="29">
        <v>1.9609999999999999E-2</v>
      </c>
      <c r="AN1998" s="50">
        <v>35477</v>
      </c>
      <c r="AO1998" s="30">
        <v>311.2</v>
      </c>
      <c r="AP1998" s="29">
        <v>0.53393000000000002</v>
      </c>
      <c r="AQ1998" s="29">
        <v>1</v>
      </c>
      <c r="AR1998" s="29">
        <v>0.78400000000000003</v>
      </c>
      <c r="AS1998" s="54">
        <v>4</v>
      </c>
      <c r="AT1998" s="29">
        <v>0.90322999999999998</v>
      </c>
      <c r="AU1998" s="29">
        <v>0.82559000000000005</v>
      </c>
      <c r="AV1998" s="54">
        <v>8</v>
      </c>
      <c r="AW1998" s="29">
        <v>0.77419000000000004</v>
      </c>
    </row>
    <row r="1999" spans="1:49" x14ac:dyDescent="0.2">
      <c r="A1999" s="17" t="str">
        <f t="shared" si="40"/>
        <v>UCLA</v>
      </c>
      <c r="B1999" s="17" t="str">
        <f>IF(AND(OR(NOT(IsForecastDateRestricted),AND(D1999&gt;=StartDate,D1999&lt;=EndDate)),OR(NOT(IsTargetDateRestricted),AND(F1999&gt;=FirstTargetDate,F1999&lt;=EndTargetDate)),
OR(AND(Is1Week,E1999="1 wk ahead inc death"),AND(Is2Week,E1999="2 wk ahead inc death"),AND(Is3Week,E1999="3 wk ahead inc death"),AND(Is4Week,E1999="4 wk ahead inc death")),
OR(NOT(IsActiveModelsOnly),_xlfn.XLOOKUP(C1999,'Model Analyzer'!B$4:B$100,'Model Analyzer'!C$4:C$100))),EvalData!C1999,"NA")</f>
        <v>UCLA</v>
      </c>
      <c r="C1999" s="17" t="s">
        <v>30</v>
      </c>
      <c r="D1999" s="36" t="d">
        <v>2020-10-12</v>
      </c>
      <c r="E1999" s="17" t="s">
        <v>37</v>
      </c>
      <c r="F1999" s="36" t="d">
        <v>2020-10-31</v>
      </c>
      <c r="G1999" s="30">
        <v>-2236</v>
      </c>
      <c r="H1999" s="32">
        <v>-0.14599999999999999</v>
      </c>
      <c r="I1999" s="28">
        <v>-0.13547000000000001</v>
      </c>
      <c r="J1999" s="28">
        <v>-0.15669</v>
      </c>
      <c r="K1999" s="29">
        <v>0.75</v>
      </c>
      <c r="L1999" s="30">
        <v>26</v>
      </c>
      <c r="M1999" s="29">
        <v>0.32432</v>
      </c>
      <c r="N1999" s="30">
        <v>51</v>
      </c>
      <c r="O1999" s="30">
        <v>31.14</v>
      </c>
      <c r="P1999" s="30">
        <v>2796.36</v>
      </c>
      <c r="Q1999" s="30">
        <v>109</v>
      </c>
      <c r="R1999" s="38">
        <v>0.39151000000000002</v>
      </c>
      <c r="S1999" s="32">
        <v>-0.43479000000000001</v>
      </c>
      <c r="T1999" s="29">
        <v>1.1611400000000001</v>
      </c>
      <c r="U1999" s="29">
        <v>-1.06064</v>
      </c>
      <c r="V1999" s="29">
        <v>0.31373000000000001</v>
      </c>
      <c r="W1999" s="29">
        <v>0.33333000000000002</v>
      </c>
      <c r="X1999" s="30">
        <v>156.22</v>
      </c>
      <c r="Y1999" s="29">
        <v>0.39412000000000003</v>
      </c>
      <c r="Z1999" s="29">
        <v>0.52554000000000001</v>
      </c>
      <c r="AA1999" s="29">
        <v>7.3999999999999996E-2</v>
      </c>
      <c r="AB1999" s="30">
        <v>31</v>
      </c>
      <c r="AC1999" s="29">
        <v>0.14285999999999999</v>
      </c>
      <c r="AD1999" s="30">
        <v>51</v>
      </c>
      <c r="AE1999" s="29">
        <v>0.23529</v>
      </c>
      <c r="AF1999" s="33">
        <v>1.1040000000000001</v>
      </c>
      <c r="AG1999" s="33">
        <v>1.1479999999999999</v>
      </c>
      <c r="AH1999" s="33">
        <v>1.2410000000000001</v>
      </c>
      <c r="AI1999" s="33">
        <v>2.806</v>
      </c>
      <c r="AJ1999" s="33">
        <v>1.8680000000000001</v>
      </c>
      <c r="AK1999" s="34">
        <v>5.44</v>
      </c>
      <c r="AL1999" s="29">
        <v>3.9219999999999998E-2</v>
      </c>
      <c r="AM1999" s="29">
        <v>0</v>
      </c>
      <c r="AN1999" s="50">
        <v>167712</v>
      </c>
      <c r="AO1999" s="30">
        <v>591.5</v>
      </c>
      <c r="AP1999" s="29">
        <v>0.77454000000000001</v>
      </c>
      <c r="AQ1999" s="29">
        <v>1</v>
      </c>
      <c r="AR1999" s="29">
        <v>0.20599999999999999</v>
      </c>
      <c r="AS1999" s="54">
        <v>22</v>
      </c>
      <c r="AT1999" s="29">
        <v>0.32257999999999998</v>
      </c>
      <c r="AU1999" s="29">
        <v>0.24768000000000001</v>
      </c>
      <c r="AV1999" s="54">
        <v>29</v>
      </c>
      <c r="AW1999" s="29">
        <v>9.6769999999999995E-2</v>
      </c>
    </row>
    <row r="2000" spans="1:49" x14ac:dyDescent="0.2">
      <c r="A2000" s="17" t="str">
        <f t="shared" si="40"/>
        <v>UCM</v>
      </c>
      <c r="B2000" s="17" t="str">
        <f>IF(AND(OR(NOT(IsForecastDateRestricted),AND(D2000&gt;=StartDate,D2000&lt;=EndDate)),OR(NOT(IsTargetDateRestricted),AND(F2000&gt;=FirstTargetDate,F2000&lt;=EndTargetDate)),
OR(AND(Is1Week,E2000="1 wk ahead inc death"),AND(Is2Week,E2000="2 wk ahead inc death"),AND(Is3Week,E2000="3 wk ahead inc death"),AND(Is4Week,E2000="4 wk ahead inc death")),
OR(NOT(IsActiveModelsOnly),_xlfn.XLOOKUP(C2000,'Model Analyzer'!B$4:B$100,'Model Analyzer'!C$4:C$100))),EvalData!C2000,"NA")</f>
        <v>UCM</v>
      </c>
      <c r="C2000" s="17" t="s">
        <v>48</v>
      </c>
      <c r="D2000" s="36" t="d">
        <v>2020-10-12</v>
      </c>
      <c r="E2000" s="17" t="s">
        <v>37</v>
      </c>
      <c r="F2000" s="36" t="d">
        <v>2020-10-31</v>
      </c>
      <c r="G2000" s="30">
        <v>4145</v>
      </c>
      <c r="H2000" s="32">
        <v>0.224</v>
      </c>
      <c r="I2000" s="28">
        <v>0.25112000000000001</v>
      </c>
      <c r="J2000" s="28">
        <v>0.25112000000000001</v>
      </c>
      <c r="K2000" s="29">
        <v>0.75</v>
      </c>
      <c r="L2000" s="30">
        <v>30</v>
      </c>
      <c r="M2000" s="29">
        <v>0.21622</v>
      </c>
      <c r="O2000" s="30"/>
      <c r="P2000" s="30"/>
      <c r="Q2000" s="30"/>
      <c r="R2000" s="38"/>
    </row>
    <row r="2001" spans="1:49" x14ac:dyDescent="0.2">
      <c r="A2001" s="17" t="str">
        <f t="shared" si="40"/>
        <v>UCSD-NEU</v>
      </c>
      <c r="B2001" s="17" t="str">
        <f>IF(AND(OR(NOT(IsForecastDateRestricted),AND(D2001&gt;=StartDate,D2001&lt;=EndDate)),OR(NOT(IsTargetDateRestricted),AND(F2001&gt;=FirstTargetDate,F2001&lt;=EndTargetDate)),
OR(AND(Is1Week,E2001="1 wk ahead inc death"),AND(Is2Week,E2001="2 wk ahead inc death"),AND(Is3Week,E2001="3 wk ahead inc death"),AND(Is4Week,E2001="4 wk ahead inc death")),
OR(NOT(IsActiveModelsOnly),_xlfn.XLOOKUP(C2001,'Model Analyzer'!B$4:B$100,'Model Analyzer'!C$4:C$100))),EvalData!C2001,"NA")</f>
        <v>UCSD-NEU</v>
      </c>
      <c r="C2001" s="17" t="s">
        <v>54</v>
      </c>
      <c r="D2001" s="36" t="d">
        <v>2020-10-12</v>
      </c>
      <c r="E2001" s="17" t="s">
        <v>37</v>
      </c>
      <c r="F2001" s="36" t="d">
        <v>2020-10-31</v>
      </c>
      <c r="G2001" s="30">
        <v>381</v>
      </c>
      <c r="H2001" s="32">
        <v>2.3E-2</v>
      </c>
      <c r="I2001" s="28">
        <v>2.308E-2</v>
      </c>
      <c r="J2001" s="28">
        <v>2.308E-2</v>
      </c>
      <c r="K2001" s="29">
        <v>1</v>
      </c>
      <c r="L2001" s="30">
        <v>8</v>
      </c>
      <c r="M2001" s="29">
        <v>0.81081000000000003</v>
      </c>
      <c r="N2001" s="30">
        <v>50</v>
      </c>
      <c r="O2001" s="30">
        <v>20.260000000000002</v>
      </c>
      <c r="P2001" s="30">
        <v>2535.38</v>
      </c>
      <c r="Q2001" s="30">
        <v>96.94</v>
      </c>
      <c r="R2001" s="38">
        <v>0.25412000000000001</v>
      </c>
      <c r="S2001" s="32">
        <v>-8.0110000000000001E-2</v>
      </c>
      <c r="T2001" s="29">
        <v>0.91854000000000002</v>
      </c>
      <c r="U2001" s="29">
        <v>0.28372000000000003</v>
      </c>
      <c r="V2001" s="29">
        <v>0.38</v>
      </c>
      <c r="W2001" s="29">
        <v>0.14000000000000001</v>
      </c>
      <c r="X2001" s="30">
        <v>158.4</v>
      </c>
      <c r="Y2001" s="29">
        <v>0.78910000000000002</v>
      </c>
      <c r="Z2001" s="29">
        <v>0.38086999999999999</v>
      </c>
      <c r="AA2001" s="29">
        <v>0.28699999999999998</v>
      </c>
      <c r="AB2001" s="30">
        <v>21</v>
      </c>
      <c r="AC2001" s="29">
        <v>0.42857000000000001</v>
      </c>
      <c r="AD2001" s="30">
        <v>50</v>
      </c>
      <c r="AE2001" s="29">
        <v>0.94</v>
      </c>
      <c r="AF2001" s="33">
        <v>3.165</v>
      </c>
      <c r="AG2001" s="33">
        <v>6.7510000000000003</v>
      </c>
      <c r="AH2001" s="33">
        <v>698</v>
      </c>
      <c r="AI2001" s="33">
        <v>482.327</v>
      </c>
      <c r="AJ2001" s="33">
        <v>881.5</v>
      </c>
      <c r="AK2001" s="34">
        <v>1034.2</v>
      </c>
      <c r="AL2001" s="29">
        <v>0.08</v>
      </c>
      <c r="AM2001" s="29">
        <v>0.7</v>
      </c>
      <c r="AN2001" s="50">
        <v>46224</v>
      </c>
      <c r="AO2001" s="30">
        <v>946.8</v>
      </c>
      <c r="AP2001" s="29">
        <v>0.15484000000000001</v>
      </c>
      <c r="AQ2001" s="29">
        <v>0.32324999999999998</v>
      </c>
      <c r="AR2001" s="29">
        <v>0.16500000000000001</v>
      </c>
      <c r="AS2001" s="54">
        <v>26</v>
      </c>
      <c r="AT2001" s="29">
        <v>0.19355</v>
      </c>
      <c r="AU2001" s="29">
        <v>0.52105999999999997</v>
      </c>
      <c r="AV2001" s="54">
        <v>22</v>
      </c>
      <c r="AW2001" s="29">
        <v>0.32257999999999998</v>
      </c>
    </row>
    <row r="2002" spans="1:49" x14ac:dyDescent="0.2">
      <c r="A2002" s="17" t="str">
        <f t="shared" si="40"/>
        <v>UGA-CEID</v>
      </c>
      <c r="B2002" s="17" t="str">
        <f>IF(AND(OR(NOT(IsForecastDateRestricted),AND(D2002&gt;=StartDate,D2002&lt;=EndDate)),OR(NOT(IsTargetDateRestricted),AND(F2002&gt;=FirstTargetDate,F2002&lt;=EndTargetDate)),
OR(AND(Is1Week,E2002="1 wk ahead inc death"),AND(Is2Week,E2002="2 wk ahead inc death"),AND(Is3Week,E2002="3 wk ahead inc death"),AND(Is4Week,E2002="4 wk ahead inc death")),
OR(NOT(IsActiveModelsOnly),_xlfn.XLOOKUP(C2002,'Model Analyzer'!B$4:B$100,'Model Analyzer'!C$4:C$100))),EvalData!C2002,"NA")</f>
        <v>UGA-CEID</v>
      </c>
      <c r="C2002" s="17" t="s">
        <v>50</v>
      </c>
      <c r="D2002" s="36" t="d">
        <v>2020-10-12</v>
      </c>
      <c r="E2002" s="17" t="s">
        <v>37</v>
      </c>
      <c r="F2002" s="36" t="d">
        <v>2020-10-31</v>
      </c>
      <c r="G2002" s="30">
        <v>-1540</v>
      </c>
      <c r="H2002" s="32">
        <v>-9.8000000000000004E-2</v>
      </c>
      <c r="I2002" s="28">
        <v>-9.3299999999999994E-2</v>
      </c>
      <c r="J2002" s="28">
        <v>-0.10290000000000001</v>
      </c>
      <c r="K2002" s="29">
        <v>0.9</v>
      </c>
      <c r="L2002" s="30">
        <v>23</v>
      </c>
      <c r="M2002" s="29">
        <v>0.40540999999999999</v>
      </c>
      <c r="N2002" s="30">
        <v>51</v>
      </c>
      <c r="O2002" s="30">
        <v>10.88</v>
      </c>
      <c r="P2002" s="30">
        <v>1401.67</v>
      </c>
      <c r="Q2002" s="30">
        <v>75.61</v>
      </c>
      <c r="R2002" s="38">
        <v>0.22309000000000001</v>
      </c>
      <c r="S2002" s="32">
        <v>-0.12041</v>
      </c>
      <c r="T2002" s="29">
        <v>0.48381000000000002</v>
      </c>
      <c r="U2002" s="29">
        <v>-0.34788000000000002</v>
      </c>
      <c r="V2002" s="29">
        <v>0.50980000000000003</v>
      </c>
      <c r="W2002" s="29">
        <v>0.13725000000000001</v>
      </c>
      <c r="X2002" s="30">
        <v>123.85</v>
      </c>
      <c r="Y2002" s="29">
        <v>0.27672999999999998</v>
      </c>
      <c r="Z2002" s="29">
        <v>0.32771</v>
      </c>
      <c r="AA2002" s="29">
        <v>0.52500000000000002</v>
      </c>
      <c r="AB2002" s="30">
        <v>10</v>
      </c>
      <c r="AC2002" s="29">
        <v>0.74285999999999996</v>
      </c>
      <c r="AD2002" s="30">
        <v>51</v>
      </c>
      <c r="AE2002" s="29">
        <v>0.82352999999999998</v>
      </c>
      <c r="AF2002" s="33">
        <v>1.921</v>
      </c>
      <c r="AG2002" s="33">
        <v>3.0339999999999998</v>
      </c>
      <c r="AH2002" s="33">
        <v>8.7590000000000003</v>
      </c>
      <c r="AI2002" s="33">
        <v>205.876</v>
      </c>
      <c r="AJ2002" s="33">
        <v>38.438000000000002</v>
      </c>
      <c r="AK2002" s="34">
        <v>454</v>
      </c>
      <c r="AL2002" s="29">
        <v>0.17646999999999999</v>
      </c>
      <c r="AM2002" s="29">
        <v>0.41176000000000001</v>
      </c>
      <c r="AN2002" s="50">
        <v>45391</v>
      </c>
      <c r="AO2002" s="30">
        <v>148</v>
      </c>
      <c r="AP2002" s="29">
        <v>0.29533999999999999</v>
      </c>
      <c r="AQ2002" s="29">
        <v>0.61656999999999995</v>
      </c>
      <c r="AR2002" s="29">
        <v>0.248</v>
      </c>
      <c r="AS2002" s="54">
        <v>20</v>
      </c>
      <c r="AT2002" s="29">
        <v>0.3871</v>
      </c>
      <c r="AU2002" s="29">
        <v>0.71984999999999999</v>
      </c>
      <c r="AV2002" s="54">
        <v>15</v>
      </c>
      <c r="AW2002" s="29">
        <v>0.54839000000000004</v>
      </c>
    </row>
    <row r="2003" spans="1:49" x14ac:dyDescent="0.2">
      <c r="A2003" s="17" t="str">
        <f t="shared" si="40"/>
        <v>UM</v>
      </c>
      <c r="B2003" s="17" t="str">
        <f>IF(AND(OR(NOT(IsForecastDateRestricted),AND(D2003&gt;=StartDate,D2003&lt;=EndDate)),OR(NOT(IsTargetDateRestricted),AND(F2003&gt;=FirstTargetDate,F2003&lt;=EndTargetDate)),
OR(AND(Is1Week,E2003="1 wk ahead inc death"),AND(Is2Week,E2003="2 wk ahead inc death"),AND(Is3Week,E2003="3 wk ahead inc death"),AND(Is4Week,E2003="4 wk ahead inc death")),
OR(NOT(IsActiveModelsOnly),_xlfn.XLOOKUP(C2003,'Model Analyzer'!B$4:B$100,'Model Analyzer'!C$4:C$100))),EvalData!C2003,"NA")</f>
        <v>UM</v>
      </c>
      <c r="C2003" s="17" t="s">
        <v>31</v>
      </c>
      <c r="D2003" s="36" t="d">
        <v>2020-10-12</v>
      </c>
      <c r="E2003" s="17" t="s">
        <v>37</v>
      </c>
      <c r="F2003" s="36" t="d">
        <v>2020-10-31</v>
      </c>
      <c r="G2003" s="30">
        <v>457</v>
      </c>
      <c r="H2003" s="32">
        <v>2.7E-2</v>
      </c>
      <c r="I2003" s="28">
        <v>2.7689999999999999E-2</v>
      </c>
      <c r="J2003" s="28">
        <v>2.7689999999999999E-2</v>
      </c>
      <c r="K2003" s="29">
        <v>1</v>
      </c>
      <c r="L2003" s="30">
        <v>15</v>
      </c>
      <c r="M2003" s="29">
        <v>0.62161999999999995</v>
      </c>
      <c r="N2003" s="30">
        <v>50</v>
      </c>
      <c r="O2003" s="30">
        <v>19.489999999999998</v>
      </c>
      <c r="P2003" s="30">
        <v>3639.16</v>
      </c>
      <c r="Q2003" s="30">
        <v>105.36</v>
      </c>
      <c r="R2003" s="38">
        <v>0.2596</v>
      </c>
      <c r="S2003" s="32">
        <v>-0.12517</v>
      </c>
      <c r="T2003" s="29">
        <v>0.76254999999999995</v>
      </c>
      <c r="U2003" s="29">
        <v>-0.19284000000000001</v>
      </c>
      <c r="V2003" s="29">
        <v>0.36</v>
      </c>
      <c r="W2003" s="29">
        <v>0.18</v>
      </c>
      <c r="X2003" s="30">
        <v>169.69</v>
      </c>
      <c r="Y2003" s="29">
        <v>0.51022000000000001</v>
      </c>
      <c r="Z2003" s="29">
        <v>0.43381999999999998</v>
      </c>
      <c r="AA2003" s="29">
        <v>0.24299999999999999</v>
      </c>
      <c r="AB2003" s="30">
        <v>22</v>
      </c>
      <c r="AC2003" s="29">
        <v>0.4</v>
      </c>
      <c r="AD2003" s="30">
        <v>50</v>
      </c>
      <c r="AE2003" s="29">
        <v>0.42</v>
      </c>
      <c r="AF2003" s="33">
        <v>1.35</v>
      </c>
      <c r="AG2003" s="33">
        <v>1.4330000000000001</v>
      </c>
      <c r="AH2003" s="33">
        <v>1.589</v>
      </c>
      <c r="AI2003" s="33">
        <v>42.280999999999999</v>
      </c>
      <c r="AJ2003" s="33">
        <v>2.1440000000000001</v>
      </c>
      <c r="AK2003" s="34">
        <v>4.2469999999999999</v>
      </c>
      <c r="AL2003" s="29">
        <v>0.02</v>
      </c>
      <c r="AM2003" s="29">
        <v>0.06</v>
      </c>
      <c r="AN2003" s="50">
        <v>100039</v>
      </c>
      <c r="AO2003" s="30">
        <v>374.7</v>
      </c>
      <c r="AP2003" s="29">
        <v>0.68733</v>
      </c>
      <c r="AQ2003" s="29">
        <v>1</v>
      </c>
      <c r="AR2003" s="29">
        <v>0.35099999999999998</v>
      </c>
      <c r="AS2003" s="54">
        <v>17</v>
      </c>
      <c r="AT2003" s="29">
        <v>0.48387000000000002</v>
      </c>
      <c r="AU2003" s="29">
        <v>0.43343999999999999</v>
      </c>
      <c r="AV2003" s="54">
        <v>24</v>
      </c>
      <c r="AW2003" s="29">
        <v>0.25806000000000001</v>
      </c>
    </row>
    <row r="2004" spans="1:49" x14ac:dyDescent="0.2">
      <c r="A2004" s="17" t="str">
        <f t="shared" si="40"/>
        <v>UMass-MB</v>
      </c>
      <c r="B2004" s="17" t="str">
        <f>IF(AND(OR(NOT(IsForecastDateRestricted),AND(D2004&gt;=StartDate,D2004&lt;=EndDate)),OR(NOT(IsTargetDateRestricted),AND(F2004&gt;=FirstTargetDate,F2004&lt;=EndTargetDate)),
OR(AND(Is1Week,E2004="1 wk ahead inc death"),AND(Is2Week,E2004="2 wk ahead inc death"),AND(Is3Week,E2004="3 wk ahead inc death"),AND(Is4Week,E2004="4 wk ahead inc death")),
OR(NOT(IsActiveModelsOnly),_xlfn.XLOOKUP(C2004,'Model Analyzer'!B$4:B$100,'Model Analyzer'!C$4:C$100))),EvalData!C2004,"NA")</f>
        <v>UMass-MB</v>
      </c>
      <c r="C2004" s="17" t="s">
        <v>32</v>
      </c>
      <c r="D2004" s="36" t="d">
        <v>2020-10-12</v>
      </c>
      <c r="E2004" s="17" t="s">
        <v>37</v>
      </c>
      <c r="F2004" s="36" t="d">
        <v>2020-10-31</v>
      </c>
      <c r="G2004" s="30">
        <v>-274</v>
      </c>
      <c r="H2004" s="32">
        <v>-1.7000000000000001E-2</v>
      </c>
      <c r="I2004" s="28">
        <v>-1.66E-2</v>
      </c>
      <c r="J2004" s="28">
        <v>-1.6879999999999999E-2</v>
      </c>
      <c r="K2004" s="29">
        <v>1</v>
      </c>
      <c r="L2004" s="30">
        <v>5</v>
      </c>
      <c r="M2004" s="29">
        <v>0.89188999999999996</v>
      </c>
      <c r="N2004" s="30">
        <v>51</v>
      </c>
      <c r="O2004" s="30">
        <v>6.25</v>
      </c>
      <c r="P2004" s="30">
        <v>926.16</v>
      </c>
      <c r="Q2004" s="30">
        <v>59.2</v>
      </c>
      <c r="R2004" s="38">
        <v>0.18396999999999999</v>
      </c>
      <c r="S2004" s="32">
        <v>-0.11209</v>
      </c>
      <c r="T2004" s="29">
        <v>0.34500999999999998</v>
      </c>
      <c r="U2004" s="29">
        <v>-9.5009999999999997E-2</v>
      </c>
      <c r="V2004" s="29">
        <v>0.54901999999999995</v>
      </c>
      <c r="W2004" s="29">
        <v>9.8040000000000002E-2</v>
      </c>
      <c r="X2004" s="30">
        <v>94.13</v>
      </c>
      <c r="Y2004" s="29">
        <v>0.28442000000000001</v>
      </c>
      <c r="Z2004" s="29">
        <v>0.28836000000000001</v>
      </c>
      <c r="AA2004" s="29">
        <v>0.65700000000000003</v>
      </c>
      <c r="AB2004" s="30">
        <v>3</v>
      </c>
      <c r="AC2004" s="29">
        <v>0.94286000000000003</v>
      </c>
      <c r="AD2004" s="30">
        <v>51</v>
      </c>
      <c r="AE2004" s="29">
        <v>0.98038999999999998</v>
      </c>
      <c r="AF2004" s="33">
        <v>3.3919999999999999</v>
      </c>
      <c r="AG2004" s="33">
        <v>3.859</v>
      </c>
      <c r="AH2004" s="33">
        <v>5.0439999999999996</v>
      </c>
      <c r="AI2004" s="33">
        <v>7.5540000000000003</v>
      </c>
      <c r="AJ2004" s="33">
        <v>7.0709999999999997</v>
      </c>
      <c r="AK2004" s="34">
        <v>16</v>
      </c>
      <c r="AL2004" s="29">
        <v>0.43136999999999998</v>
      </c>
      <c r="AM2004" s="29">
        <v>0.17646999999999999</v>
      </c>
      <c r="AN2004" s="50">
        <v>27793</v>
      </c>
      <c r="AO2004" s="30">
        <v>117.1</v>
      </c>
      <c r="AP2004" s="29">
        <v>0.317</v>
      </c>
      <c r="AQ2004" s="29">
        <v>0.66178999999999999</v>
      </c>
      <c r="AR2004" s="29">
        <v>0.39200000000000002</v>
      </c>
      <c r="AS2004" s="54">
        <v>14</v>
      </c>
      <c r="AT2004" s="29">
        <v>0.58065</v>
      </c>
      <c r="AU2004" s="29">
        <v>0.88561000000000001</v>
      </c>
      <c r="AV2004" s="54">
        <v>6</v>
      </c>
      <c r="AW2004" s="29">
        <v>0.83870999999999996</v>
      </c>
    </row>
    <row r="2005" spans="1:49" x14ac:dyDescent="0.2">
      <c r="A2005" s="17" t="str">
        <f t="shared" si="40"/>
        <v>USC</v>
      </c>
      <c r="B2005" s="17" t="str">
        <f>IF(AND(OR(NOT(IsForecastDateRestricted),AND(D2005&gt;=StartDate,D2005&lt;=EndDate)),OR(NOT(IsTargetDateRestricted),AND(F2005&gt;=FirstTargetDate,F2005&lt;=EndTargetDate)),
OR(AND(Is1Week,E2005="1 wk ahead inc death"),AND(Is2Week,E2005="2 wk ahead inc death"),AND(Is3Week,E2005="3 wk ahead inc death"),AND(Is4Week,E2005="4 wk ahead inc death")),
OR(NOT(IsActiveModelsOnly),_xlfn.XLOOKUP(C2005,'Model Analyzer'!B$4:B$100,'Model Analyzer'!C$4:C$100))),EvalData!C2005,"NA")</f>
        <v>USC</v>
      </c>
      <c r="C2005" s="17" t="s">
        <v>33</v>
      </c>
      <c r="D2005" s="36" t="d">
        <v>2020-10-12</v>
      </c>
      <c r="E2005" s="17" t="s">
        <v>37</v>
      </c>
      <c r="F2005" s="36" t="d">
        <v>2020-10-31</v>
      </c>
      <c r="G2005" s="30">
        <v>-308</v>
      </c>
      <c r="H2005" s="32">
        <v>-1.9E-2</v>
      </c>
      <c r="I2005" s="28">
        <v>-1.866E-2</v>
      </c>
      <c r="J2005" s="28">
        <v>-1.9009999999999999E-2</v>
      </c>
      <c r="K2005" s="29">
        <v>1</v>
      </c>
      <c r="L2005" s="30">
        <v>6</v>
      </c>
      <c r="M2005" s="29">
        <v>0.86485999999999996</v>
      </c>
      <c r="N2005" s="30">
        <v>51</v>
      </c>
      <c r="O2005" s="30">
        <v>10.34</v>
      </c>
      <c r="P2005" s="30">
        <v>1081.58</v>
      </c>
      <c r="Q2005" s="30">
        <v>64.84</v>
      </c>
      <c r="R2005" s="38">
        <v>0.18915000000000001</v>
      </c>
      <c r="S2005" s="32">
        <v>-8.8550000000000004E-2</v>
      </c>
      <c r="T2005" s="29">
        <v>0.48576999999999998</v>
      </c>
      <c r="U2005" s="29">
        <v>-0.27587</v>
      </c>
      <c r="V2005" s="29">
        <v>0.56862999999999997</v>
      </c>
      <c r="W2005" s="29">
        <v>3.9219999999999998E-2</v>
      </c>
      <c r="X2005" s="30">
        <v>113.22</v>
      </c>
      <c r="Y2005" s="29">
        <v>0.24612000000000001</v>
      </c>
      <c r="Z2005" s="29">
        <v>0.26479999999999998</v>
      </c>
      <c r="AA2005" s="29">
        <v>0.64600000000000002</v>
      </c>
      <c r="AB2005" s="30">
        <v>4</v>
      </c>
      <c r="AC2005" s="29">
        <v>0.91429000000000005</v>
      </c>
    </row>
    <row r="2006" spans="1:49" x14ac:dyDescent="0.2">
      <c r="A2006" s="17" t="str">
        <f t="shared" si="40"/>
        <v>UT</v>
      </c>
      <c r="B2006" s="17" t="str">
        <f>IF(AND(OR(NOT(IsForecastDateRestricted),AND(D2006&gt;=StartDate,D2006&lt;=EndDate)),OR(NOT(IsTargetDateRestricted),AND(F2006&gt;=FirstTargetDate,F2006&lt;=EndTargetDate)),
OR(AND(Is1Week,E2006="1 wk ahead inc death"),AND(Is2Week,E2006="2 wk ahead inc death"),AND(Is3Week,E2006="3 wk ahead inc death"),AND(Is4Week,E2006="4 wk ahead inc death")),
OR(NOT(IsActiveModelsOnly),_xlfn.XLOOKUP(C2006,'Model Analyzer'!B$4:B$100,'Model Analyzer'!C$4:C$100))),EvalData!C2006,"NA")</f>
        <v>UT</v>
      </c>
      <c r="C2006" s="17" t="s">
        <v>34</v>
      </c>
      <c r="D2006" s="36" t="d">
        <v>2020-10-12</v>
      </c>
      <c r="E2006" s="17" t="s">
        <v>37</v>
      </c>
      <c r="F2006" s="36" t="d">
        <v>2020-10-31</v>
      </c>
      <c r="G2006" s="30">
        <v>-349</v>
      </c>
      <c r="H2006" s="32">
        <v>-2.1000000000000001E-2</v>
      </c>
      <c r="I2006" s="28">
        <v>-2.1139999999999999E-2</v>
      </c>
      <c r="J2006" s="28">
        <v>-2.1600000000000001E-2</v>
      </c>
      <c r="K2006" s="29">
        <v>1</v>
      </c>
      <c r="L2006" s="30">
        <v>7</v>
      </c>
      <c r="M2006" s="29">
        <v>0.83784000000000003</v>
      </c>
      <c r="N2006" s="30">
        <v>51</v>
      </c>
      <c r="O2006" s="30">
        <v>39.33</v>
      </c>
      <c r="P2006" s="30">
        <v>14984.71</v>
      </c>
      <c r="Q2006" s="30">
        <v>172.49</v>
      </c>
      <c r="R2006" s="38">
        <v>0.33428999999999998</v>
      </c>
      <c r="S2006" s="32">
        <v>-9.7049999999999997E-2</v>
      </c>
      <c r="T2006" s="29">
        <v>0.80557000000000001</v>
      </c>
      <c r="U2006" s="29">
        <v>-0.27712999999999999</v>
      </c>
      <c r="V2006" s="29">
        <v>0.35293999999999998</v>
      </c>
      <c r="W2006" s="29">
        <v>0.31373000000000001</v>
      </c>
      <c r="X2006" s="30">
        <v>634.29999999999995</v>
      </c>
      <c r="Y2006" s="29">
        <v>0.50227999999999995</v>
      </c>
      <c r="Z2006" s="29">
        <v>0.49575999999999998</v>
      </c>
      <c r="AA2006" s="29">
        <v>0.129</v>
      </c>
      <c r="AB2006" s="30">
        <v>28</v>
      </c>
      <c r="AC2006" s="29">
        <v>0.22857</v>
      </c>
      <c r="AD2006" s="30">
        <v>51</v>
      </c>
      <c r="AE2006" s="29">
        <v>0.76471</v>
      </c>
      <c r="AF2006" s="33">
        <v>2.2069999999999999</v>
      </c>
      <c r="AG2006" s="33">
        <v>2.593</v>
      </c>
      <c r="AH2006" s="33">
        <v>3.75</v>
      </c>
      <c r="AI2006" s="33">
        <v>10.023999999999999</v>
      </c>
      <c r="AJ2006" s="33">
        <v>7.7969999999999997</v>
      </c>
      <c r="AK2006" s="34">
        <v>24.332999999999998</v>
      </c>
      <c r="AL2006" s="29">
        <v>0.23529</v>
      </c>
      <c r="AM2006" s="29">
        <v>0.11765</v>
      </c>
      <c r="AN2006" s="50">
        <v>178789</v>
      </c>
      <c r="AO2006" s="30">
        <v>335.1</v>
      </c>
      <c r="AP2006" s="29">
        <v>0.38568999999999998</v>
      </c>
      <c r="AQ2006" s="29">
        <v>0.80520000000000003</v>
      </c>
      <c r="AR2006" s="29">
        <v>0.433</v>
      </c>
      <c r="AS2006" s="54">
        <v>10</v>
      </c>
      <c r="AT2006" s="29">
        <v>0.70967999999999998</v>
      </c>
      <c r="AU2006" s="29">
        <v>0.76700999999999997</v>
      </c>
      <c r="AV2006" s="54">
        <v>11</v>
      </c>
      <c r="AW2006" s="29">
        <v>0.67742000000000002</v>
      </c>
    </row>
    <row r="2007" spans="1:49" x14ac:dyDescent="0.2">
      <c r="A2007" s="17" t="str">
        <f t="shared" si="40"/>
        <v>Baseline</v>
      </c>
      <c r="B2007" s="17" t="str">
        <f>IF(AND(OR(NOT(IsForecastDateRestricted),AND(D2007&gt;=StartDate,D2007&lt;=EndDate)),OR(NOT(IsTargetDateRestricted),AND(F2007&gt;=FirstTargetDate,F2007&lt;=EndTargetDate)),
OR(AND(Is1Week,E2007="1 wk ahead inc death"),AND(Is2Week,E2007="2 wk ahead inc death"),AND(Is3Week,E2007="3 wk ahead inc death"),AND(Is4Week,E2007="4 wk ahead inc death")),
OR(NOT(IsActiveModelsOnly),_xlfn.XLOOKUP(C2007,'Model Analyzer'!B$4:B$100,'Model Analyzer'!C$4:C$100))),EvalData!C2007,"NA")</f>
        <v>Baseline</v>
      </c>
      <c r="C2007" s="17" t="s">
        <v>12</v>
      </c>
      <c r="D2007" s="36" t="d">
        <v>2020-10-12</v>
      </c>
      <c r="E2007" s="17" t="s">
        <v>38</v>
      </c>
      <c r="F2007" s="36" t="d">
        <v>2020-11-07</v>
      </c>
      <c r="G2007" s="30">
        <v>-3647</v>
      </c>
      <c r="H2007" s="32">
        <v>-0.16900000000000001</v>
      </c>
      <c r="I2007" s="28">
        <v>-0.15539</v>
      </c>
      <c r="J2007" s="28">
        <v>-0.18398</v>
      </c>
      <c r="K2007" s="29">
        <v>0.75</v>
      </c>
      <c r="L2007" s="30">
        <v>26</v>
      </c>
      <c r="M2007" s="29">
        <v>0.32432</v>
      </c>
      <c r="N2007" s="30">
        <v>51</v>
      </c>
      <c r="O2007" s="30">
        <v>14.86</v>
      </c>
      <c r="P2007" s="30">
        <v>2451.35</v>
      </c>
      <c r="Q2007" s="30">
        <v>124.67</v>
      </c>
      <c r="R2007" s="38">
        <v>0.24582999999999999</v>
      </c>
      <c r="S2007" s="32">
        <v>-0.30009999999999998</v>
      </c>
      <c r="T2007" s="29">
        <v>0.61368</v>
      </c>
      <c r="U2007" s="29">
        <v>-0.54113999999999995</v>
      </c>
      <c r="V2007" s="29">
        <v>0.33333000000000002</v>
      </c>
      <c r="W2007" s="29">
        <v>0.11765</v>
      </c>
      <c r="X2007" s="30">
        <v>190.36</v>
      </c>
      <c r="Y2007" s="29">
        <v>0.31935999999999998</v>
      </c>
      <c r="Z2007" s="29">
        <v>0.41417999999999999</v>
      </c>
      <c r="AA2007" s="29">
        <v>0.40200000000000002</v>
      </c>
      <c r="AB2007" s="30">
        <v>16</v>
      </c>
      <c r="AC2007" s="29">
        <v>0.57142999999999999</v>
      </c>
      <c r="AD2007" s="30">
        <v>51</v>
      </c>
      <c r="AE2007" s="29">
        <v>0.84314</v>
      </c>
      <c r="AF2007" s="33">
        <v>3.883</v>
      </c>
      <c r="AG2007" s="33">
        <v>3.9649999999999999</v>
      </c>
      <c r="AH2007" s="33">
        <v>4</v>
      </c>
      <c r="AI2007" s="33">
        <v>3.8860000000000001</v>
      </c>
      <c r="AJ2007" s="33">
        <v>4.0060000000000002</v>
      </c>
      <c r="AK2007" s="34">
        <v>4.0179999999999998</v>
      </c>
      <c r="AL2007" s="29">
        <v>0</v>
      </c>
      <c r="AM2007" s="29">
        <v>0</v>
      </c>
      <c r="AN2007" s="50">
        <v>44086</v>
      </c>
      <c r="AO2007" s="30">
        <v>165.5</v>
      </c>
      <c r="AP2007" s="29">
        <v>0.41506999999999999</v>
      </c>
      <c r="AQ2007" s="29">
        <v>0.86653000000000002</v>
      </c>
      <c r="AR2007" s="29">
        <v>0.88800000000000001</v>
      </c>
      <c r="AS2007" s="54">
        <v>2</v>
      </c>
      <c r="AT2007" s="29">
        <v>0.96774000000000004</v>
      </c>
      <c r="AU2007" s="29">
        <v>0.86970000000000003</v>
      </c>
      <c r="AV2007" s="54">
        <v>4</v>
      </c>
      <c r="AW2007" s="29">
        <v>0.90322999999999998</v>
      </c>
    </row>
    <row r="2008" spans="1:49" x14ac:dyDescent="0.2">
      <c r="A2008" s="17" t="str">
        <f t="shared" si="40"/>
        <v>BPagano</v>
      </c>
      <c r="B2008" s="17" t="str">
        <f>IF(AND(OR(NOT(IsForecastDateRestricted),AND(D2008&gt;=StartDate,D2008&lt;=EndDate)),OR(NOT(IsTargetDateRestricted),AND(F2008&gt;=FirstTargetDate,F2008&lt;=EndTargetDate)),
OR(AND(Is1Week,E2008="1 wk ahead inc death"),AND(Is2Week,E2008="2 wk ahead inc death"),AND(Is3Week,E2008="3 wk ahead inc death"),AND(Is4Week,E2008="4 wk ahead inc death")),
OR(NOT(IsActiveModelsOnly),_xlfn.XLOOKUP(C2008,'Model Analyzer'!B$4:B$100,'Model Analyzer'!C$4:C$100))),EvalData!C2008,"NA")</f>
        <v>BPagano</v>
      </c>
      <c r="C2008" s="17" t="s">
        <v>59</v>
      </c>
      <c r="D2008" s="36" t="d">
        <v>2020-10-12</v>
      </c>
      <c r="E2008" s="17" t="s">
        <v>38</v>
      </c>
      <c r="F2008" s="36" t="d">
        <v>2020-11-07</v>
      </c>
      <c r="G2008" s="30">
        <v>-263</v>
      </c>
      <c r="H2008" s="32">
        <v>-1.0999999999999999E-2</v>
      </c>
      <c r="I2008" s="28">
        <v>-1.1209999999999999E-2</v>
      </c>
      <c r="J2008" s="28">
        <v>-1.133E-2</v>
      </c>
      <c r="K2008" s="29">
        <v>1</v>
      </c>
      <c r="L2008" s="30">
        <v>4</v>
      </c>
      <c r="M2008" s="29">
        <v>0.91891999999999996</v>
      </c>
      <c r="N2008" s="30">
        <v>51</v>
      </c>
      <c r="O2008" s="30">
        <v>33.94</v>
      </c>
      <c r="P2008" s="30">
        <v>6129.51</v>
      </c>
      <c r="Q2008" s="30">
        <v>183.96</v>
      </c>
      <c r="R2008" s="38">
        <v>0.39964</v>
      </c>
      <c r="S2008" s="32">
        <v>-0.17807999999999999</v>
      </c>
      <c r="T2008" s="29">
        <v>1.3575200000000001</v>
      </c>
      <c r="U2008" s="29">
        <v>-0.83953999999999995</v>
      </c>
      <c r="V2008" s="29">
        <v>0.21568999999999999</v>
      </c>
      <c r="W2008" s="29">
        <v>0.25490000000000002</v>
      </c>
      <c r="X2008" s="30">
        <v>270.89</v>
      </c>
      <c r="Y2008" s="29">
        <v>0.51256999999999997</v>
      </c>
      <c r="Z2008" s="29">
        <v>0.55215000000000003</v>
      </c>
      <c r="AA2008" s="29">
        <v>8.2000000000000003E-2</v>
      </c>
      <c r="AB2008" s="30">
        <v>28</v>
      </c>
      <c r="AC2008" s="29">
        <v>0.22857</v>
      </c>
      <c r="AD2008" s="30">
        <v>51</v>
      </c>
      <c r="AE2008" s="29">
        <v>0.58823999999999999</v>
      </c>
      <c r="AF2008" s="33">
        <v>2.581</v>
      </c>
      <c r="AG2008" s="33">
        <v>2.6720000000000002</v>
      </c>
      <c r="AH2008" s="33">
        <v>2.8359999999999999</v>
      </c>
      <c r="AI2008" s="33">
        <v>3.484</v>
      </c>
      <c r="AJ2008" s="33">
        <v>2.988</v>
      </c>
      <c r="AK2008" s="34">
        <v>3.1629999999999998</v>
      </c>
      <c r="AL2008" s="29">
        <v>3.9219999999999998E-2</v>
      </c>
      <c r="AM2008" s="29">
        <v>0</v>
      </c>
      <c r="AN2008" s="50">
        <v>106742</v>
      </c>
      <c r="AO2008" s="30">
        <v>346.1</v>
      </c>
      <c r="AP2008" s="29">
        <v>0.50019999999999998</v>
      </c>
      <c r="AQ2008" s="29">
        <v>1</v>
      </c>
      <c r="AR2008" s="29">
        <v>0.57799999999999996</v>
      </c>
      <c r="AS2008" s="54">
        <v>6</v>
      </c>
      <c r="AT2008" s="29">
        <v>0.83870999999999996</v>
      </c>
      <c r="AU2008" s="29">
        <v>0.61919999999999997</v>
      </c>
      <c r="AV2008" s="54">
        <v>15</v>
      </c>
      <c r="AW2008" s="29">
        <v>0.54839000000000004</v>
      </c>
    </row>
    <row r="2009" spans="1:49" x14ac:dyDescent="0.2">
      <c r="A2009" s="17" t="str">
        <f t="shared" si="40"/>
        <v>CMU</v>
      </c>
      <c r="B2009" s="17" t="str">
        <f>IF(AND(OR(NOT(IsForecastDateRestricted),AND(D2009&gt;=StartDate,D2009&lt;=EndDate)),OR(NOT(IsTargetDateRestricted),AND(F2009&gt;=FirstTargetDate,F2009&lt;=EndTargetDate)),
OR(AND(Is1Week,E2009="1 wk ahead inc death"),AND(Is2Week,E2009="2 wk ahead inc death"),AND(Is3Week,E2009="3 wk ahead inc death"),AND(Is4Week,E2009="4 wk ahead inc death")),
OR(NOT(IsActiveModelsOnly),_xlfn.XLOOKUP(C2009,'Model Analyzer'!B$4:B$100,'Model Analyzer'!C$4:C$100))),EvalData!C2009,"NA")</f>
        <v>CMU</v>
      </c>
      <c r="C2009" s="17" t="s">
        <v>43</v>
      </c>
      <c r="D2009" s="36" t="d">
        <v>2020-10-12</v>
      </c>
      <c r="E2009" s="17" t="s">
        <v>38</v>
      </c>
      <c r="F2009" s="36" t="d">
        <v>2020-11-07</v>
      </c>
      <c r="G2009" s="30"/>
      <c r="H2009" s="32"/>
      <c r="N2009" s="30">
        <v>51</v>
      </c>
      <c r="O2009" s="30">
        <v>8.6999999999999993</v>
      </c>
      <c r="P2009" s="30">
        <v>1888.85</v>
      </c>
      <c r="Q2009" s="30">
        <v>109.22</v>
      </c>
      <c r="R2009" s="38">
        <v>0.25930999999999998</v>
      </c>
      <c r="S2009" s="32">
        <v>-0.26521</v>
      </c>
      <c r="T2009" s="29">
        <v>0.44463000000000003</v>
      </c>
      <c r="U2009" s="29">
        <v>-0.39777000000000001</v>
      </c>
      <c r="V2009" s="29">
        <v>0.37254999999999999</v>
      </c>
      <c r="W2009" s="29">
        <v>5.8819999999999997E-2</v>
      </c>
      <c r="X2009" s="30">
        <v>159.97</v>
      </c>
      <c r="Y2009" s="29">
        <v>0.27149000000000001</v>
      </c>
      <c r="Z2009" s="29">
        <v>0.32693</v>
      </c>
      <c r="AA2009" s="29">
        <v>0.48199999999999998</v>
      </c>
      <c r="AB2009" s="30">
        <v>11</v>
      </c>
      <c r="AC2009" s="29">
        <v>0.71428999999999998</v>
      </c>
      <c r="AD2009" s="30">
        <v>51</v>
      </c>
      <c r="AE2009" s="29">
        <v>0.66666999999999998</v>
      </c>
      <c r="AF2009" s="33">
        <v>1.7729999999999999</v>
      </c>
      <c r="AG2009" s="33">
        <v>2.44</v>
      </c>
      <c r="AH2009" s="33">
        <v>3.758</v>
      </c>
      <c r="AI2009" s="33">
        <v>11.917</v>
      </c>
      <c r="AJ2009" s="33">
        <v>7.5549999999999997</v>
      </c>
      <c r="AK2009" s="34">
        <v>14.2</v>
      </c>
      <c r="AL2009" s="29">
        <v>0.19608</v>
      </c>
      <c r="AM2009" s="29">
        <v>0.11765</v>
      </c>
      <c r="AN2009" s="50">
        <v>57460</v>
      </c>
      <c r="AO2009" s="30">
        <v>156.1</v>
      </c>
      <c r="AP2009" s="29">
        <v>0.42237999999999998</v>
      </c>
      <c r="AQ2009" s="29">
        <v>0.88180000000000003</v>
      </c>
      <c r="AR2009" s="29">
        <v>0.372</v>
      </c>
      <c r="AS2009" s="54">
        <v>11</v>
      </c>
      <c r="AT2009" s="29">
        <v>0.67742000000000002</v>
      </c>
      <c r="AU2009" s="29">
        <v>0.68777999999999995</v>
      </c>
      <c r="AV2009" s="54">
        <v>13</v>
      </c>
      <c r="AW2009" s="29">
        <v>0.6129</v>
      </c>
    </row>
    <row r="2010" spans="1:49" x14ac:dyDescent="0.2">
      <c r="A2010" s="17" t="str">
        <f t="shared" si="40"/>
        <v>Columbia</v>
      </c>
      <c r="B2010" s="17" t="str">
        <f>IF(AND(OR(NOT(IsForecastDateRestricted),AND(D2010&gt;=StartDate,D2010&lt;=EndDate)),OR(NOT(IsTargetDateRestricted),AND(F2010&gt;=FirstTargetDate,F2010&lt;=EndTargetDate)),
OR(AND(Is1Week,E2010="1 wk ahead inc death"),AND(Is2Week,E2010="2 wk ahead inc death"),AND(Is3Week,E2010="3 wk ahead inc death"),AND(Is4Week,E2010="4 wk ahead inc death")),
OR(NOT(IsActiveModelsOnly),_xlfn.XLOOKUP(C2010,'Model Analyzer'!B$4:B$100,'Model Analyzer'!C$4:C$100))),EvalData!C2010,"NA")</f>
        <v>Columbia</v>
      </c>
      <c r="C2010" s="17" t="s">
        <v>13</v>
      </c>
      <c r="D2010" s="36" t="d">
        <v>2020-10-12</v>
      </c>
      <c r="E2010" s="17" t="s">
        <v>38</v>
      </c>
      <c r="F2010" s="36" t="d">
        <v>2020-11-07</v>
      </c>
      <c r="G2010" s="30">
        <v>-1005</v>
      </c>
      <c r="H2010" s="32">
        <v>-4.3999999999999997E-2</v>
      </c>
      <c r="I2010" s="28">
        <v>-4.2819999999999997E-2</v>
      </c>
      <c r="J2010" s="28">
        <v>-4.4740000000000002E-2</v>
      </c>
      <c r="K2010" s="29">
        <v>1</v>
      </c>
      <c r="L2010" s="30">
        <v>9</v>
      </c>
      <c r="M2010" s="29">
        <v>0.78378000000000003</v>
      </c>
      <c r="N2010" s="30">
        <v>51</v>
      </c>
      <c r="O2010" s="30">
        <v>19.75</v>
      </c>
      <c r="P2010" s="30">
        <v>2917.48</v>
      </c>
      <c r="Q2010" s="30">
        <v>129.61000000000001</v>
      </c>
      <c r="R2010" s="38">
        <v>0.25363999999999998</v>
      </c>
      <c r="S2010" s="32">
        <v>-8.48E-2</v>
      </c>
      <c r="T2010" s="29">
        <v>0.51642999999999994</v>
      </c>
      <c r="U2010" s="29">
        <v>-0.21357999999999999</v>
      </c>
      <c r="V2010" s="29">
        <v>0.39216000000000001</v>
      </c>
      <c r="W2010" s="29">
        <v>0.19608</v>
      </c>
      <c r="X2010" s="30">
        <v>188.51</v>
      </c>
      <c r="Y2010" s="29">
        <v>0.37093999999999999</v>
      </c>
      <c r="Z2010" s="29">
        <v>0.42779</v>
      </c>
      <c r="AA2010" s="29">
        <v>0.41499999999999998</v>
      </c>
      <c r="AB2010" s="30">
        <v>15</v>
      </c>
      <c r="AC2010" s="29">
        <v>0.6</v>
      </c>
      <c r="AD2010" s="30">
        <v>51</v>
      </c>
      <c r="AE2010" s="29">
        <v>0.96077999999999997</v>
      </c>
      <c r="AF2010" s="33">
        <v>3.399</v>
      </c>
      <c r="AG2010" s="33">
        <v>4.0019999999999998</v>
      </c>
      <c r="AH2010" s="33">
        <v>7.1429999999999998</v>
      </c>
      <c r="AI2010" s="33">
        <v>49.921999999999997</v>
      </c>
      <c r="AJ2010" s="33">
        <v>14.808</v>
      </c>
      <c r="AK2010" s="34">
        <v>222</v>
      </c>
      <c r="AL2010" s="29">
        <v>0.35293999999999998</v>
      </c>
      <c r="AM2010" s="29">
        <v>0.27450999999999998</v>
      </c>
      <c r="AN2010" s="50">
        <v>36935</v>
      </c>
      <c r="AO2010" s="30">
        <v>138.4</v>
      </c>
      <c r="AP2010" s="29">
        <v>0.26307999999999998</v>
      </c>
      <c r="AQ2010" s="29">
        <v>0.54922000000000004</v>
      </c>
      <c r="AR2010" s="29">
        <v>0.35099999999999998</v>
      </c>
      <c r="AS2010" s="54">
        <v>12</v>
      </c>
      <c r="AT2010" s="29">
        <v>0.64515999999999996</v>
      </c>
      <c r="AU2010" s="29">
        <v>0.79679999999999995</v>
      </c>
      <c r="AV2010" s="54">
        <v>9</v>
      </c>
      <c r="AW2010" s="29">
        <v>0.74194000000000004</v>
      </c>
    </row>
    <row r="2011" spans="1:49" x14ac:dyDescent="0.2">
      <c r="A2011" s="17" t="str">
        <f t="shared" si="40"/>
        <v>Columbia-UNC</v>
      </c>
      <c r="B2011" s="17" t="str">
        <f>IF(AND(OR(NOT(IsForecastDateRestricted),AND(D2011&gt;=StartDate,D2011&lt;=EndDate)),OR(NOT(IsTargetDateRestricted),AND(F2011&gt;=FirstTargetDate,F2011&lt;=EndTargetDate)),
OR(AND(Is1Week,E2011="1 wk ahead inc death"),AND(Is2Week,E2011="2 wk ahead inc death"),AND(Is3Week,E2011="3 wk ahead inc death"),AND(Is4Week,E2011="4 wk ahead inc death")),
OR(NOT(IsActiveModelsOnly),_xlfn.XLOOKUP(C2011,'Model Analyzer'!B$4:B$100,'Model Analyzer'!C$4:C$100))),EvalData!C2011,"NA")</f>
        <v>Columbia-UNC</v>
      </c>
      <c r="C2011" s="17" t="s">
        <v>14</v>
      </c>
      <c r="D2011" s="36" t="d">
        <v>2020-10-12</v>
      </c>
      <c r="E2011" s="17" t="s">
        <v>38</v>
      </c>
      <c r="F2011" s="36" t="d">
        <v>2020-11-07</v>
      </c>
      <c r="G2011" s="30">
        <v>147</v>
      </c>
      <c r="H2011" s="32">
        <v>6.0000000000000001E-3</v>
      </c>
      <c r="I2011" s="28">
        <v>6.2599999999999999E-3</v>
      </c>
      <c r="J2011" s="28">
        <v>6.2599999999999999E-3</v>
      </c>
      <c r="K2011" s="29">
        <v>1</v>
      </c>
      <c r="L2011" s="30">
        <v>2</v>
      </c>
      <c r="M2011" s="29">
        <v>0.97297</v>
      </c>
      <c r="O2011" s="30"/>
      <c r="P2011" s="30"/>
      <c r="Q2011" s="30"/>
      <c r="R2011" s="38"/>
    </row>
    <row r="2012" spans="1:49" x14ac:dyDescent="0.2">
      <c r="A2012" s="17" t="str">
        <f t="shared" si="40"/>
        <v>Covid19Sim</v>
      </c>
      <c r="B2012" s="17" t="str">
        <f>IF(AND(OR(NOT(IsForecastDateRestricted),AND(D2012&gt;=StartDate,D2012&lt;=EndDate)),OR(NOT(IsTargetDateRestricted),AND(F2012&gt;=FirstTargetDate,F2012&lt;=EndTargetDate)),
OR(AND(Is1Week,E2012="1 wk ahead inc death"),AND(Is2Week,E2012="2 wk ahead inc death"),AND(Is3Week,E2012="3 wk ahead inc death"),AND(Is4Week,E2012="4 wk ahead inc death")),
OR(NOT(IsActiveModelsOnly),_xlfn.XLOOKUP(C2012,'Model Analyzer'!B$4:B$100,'Model Analyzer'!C$4:C$100))),EvalData!C2012,"NA")</f>
        <v>Covid19Sim</v>
      </c>
      <c r="C2012" s="17" t="s">
        <v>39</v>
      </c>
      <c r="D2012" s="36" t="d">
        <v>2020-10-12</v>
      </c>
      <c r="E2012" s="17" t="s">
        <v>38</v>
      </c>
      <c r="F2012" s="36" t="d">
        <v>2020-11-07</v>
      </c>
      <c r="G2012" s="30">
        <v>-103</v>
      </c>
      <c r="H2012" s="32">
        <v>-4.0000000000000001E-3</v>
      </c>
      <c r="I2012" s="28">
        <v>-4.3899999999999998E-3</v>
      </c>
      <c r="J2012" s="28">
        <v>-4.4099999999999999E-3</v>
      </c>
      <c r="K2012" s="29">
        <v>1</v>
      </c>
      <c r="L2012" s="30">
        <v>1</v>
      </c>
      <c r="M2012" s="29">
        <v>1</v>
      </c>
      <c r="N2012" s="30">
        <v>51</v>
      </c>
      <c r="O2012" s="30">
        <v>7.75</v>
      </c>
      <c r="P2012" s="30">
        <v>2455.25</v>
      </c>
      <c r="Q2012" s="30">
        <v>131.97999999999999</v>
      </c>
      <c r="R2012" s="38">
        <v>0.22839999999999999</v>
      </c>
      <c r="S2012" s="32">
        <v>-0.11885999999999999</v>
      </c>
      <c r="T2012" s="29">
        <v>0.38850000000000001</v>
      </c>
      <c r="U2012" s="29">
        <v>-0.20449999999999999</v>
      </c>
      <c r="V2012" s="29">
        <v>0.37254999999999999</v>
      </c>
      <c r="W2012" s="29">
        <v>7.843E-2</v>
      </c>
      <c r="X2012" s="30">
        <v>223.04</v>
      </c>
      <c r="Y2012" s="29">
        <v>0.28514</v>
      </c>
      <c r="Z2012" s="29">
        <v>0.33234000000000002</v>
      </c>
      <c r="AA2012" s="29">
        <v>0.53200000000000003</v>
      </c>
      <c r="AB2012" s="30">
        <v>6</v>
      </c>
      <c r="AC2012" s="29">
        <v>0.85714000000000001</v>
      </c>
      <c r="AD2012" s="30">
        <v>51</v>
      </c>
      <c r="AE2012" s="29">
        <v>0.27450999999999998</v>
      </c>
      <c r="AF2012" s="33">
        <v>1.0529999999999999</v>
      </c>
      <c r="AG2012" s="33">
        <v>1.091</v>
      </c>
      <c r="AH2012" s="33">
        <v>1.2050000000000001</v>
      </c>
      <c r="AI2012" s="33">
        <v>1.823</v>
      </c>
      <c r="AJ2012" s="33">
        <v>1.4079999999999999</v>
      </c>
      <c r="AK2012" s="34">
        <v>3.5</v>
      </c>
      <c r="AL2012" s="29">
        <v>5.8819999999999997E-2</v>
      </c>
      <c r="AM2012" s="29">
        <v>0</v>
      </c>
      <c r="AN2012" s="50">
        <v>221513</v>
      </c>
      <c r="AO2012" s="30">
        <v>384.4</v>
      </c>
      <c r="AP2012" s="29">
        <v>0.83013000000000003</v>
      </c>
      <c r="AQ2012" s="29">
        <v>1</v>
      </c>
      <c r="AR2012" s="29">
        <v>0.22700000000000001</v>
      </c>
      <c r="AS2012" s="54">
        <v>17</v>
      </c>
      <c r="AT2012" s="29">
        <v>0.48387000000000002</v>
      </c>
      <c r="AU2012" s="29">
        <v>0.28895999999999999</v>
      </c>
      <c r="AV2012" s="54">
        <v>25</v>
      </c>
      <c r="AW2012" s="29">
        <v>0.22581000000000001</v>
      </c>
    </row>
    <row r="2013" spans="1:49" x14ac:dyDescent="0.2">
      <c r="A2013" s="17" t="str">
        <f t="shared" si="40"/>
        <v>CovidComplete</v>
      </c>
      <c r="B2013" s="17" t="str">
        <f>IF(AND(OR(NOT(IsForecastDateRestricted),AND(D2013&gt;=StartDate,D2013&lt;=EndDate)),OR(NOT(IsTargetDateRestricted),AND(F2013&gt;=FirstTargetDate,F2013&lt;=EndTargetDate)),
OR(AND(Is1Week,E2013="1 wk ahead inc death"),AND(Is2Week,E2013="2 wk ahead inc death"),AND(Is3Week,E2013="3 wk ahead inc death"),AND(Is4Week,E2013="4 wk ahead inc death")),
OR(NOT(IsActiveModelsOnly),_xlfn.XLOOKUP(C2013,'Model Analyzer'!B$4:B$100,'Model Analyzer'!C$4:C$100))),EvalData!C2013,"NA")</f>
        <v>CovidComplete</v>
      </c>
      <c r="C2013" s="17" t="s">
        <v>51</v>
      </c>
      <c r="D2013" s="36" t="d">
        <v>2020-10-12</v>
      </c>
      <c r="E2013" s="17" t="s">
        <v>38</v>
      </c>
      <c r="F2013" s="36" t="d">
        <v>2020-11-07</v>
      </c>
      <c r="G2013" s="30">
        <v>-3759</v>
      </c>
      <c r="H2013" s="32">
        <v>-0.17499999999999999</v>
      </c>
      <c r="I2013" s="28">
        <v>-0.16016</v>
      </c>
      <c r="J2013" s="28">
        <v>-0.19070999999999999</v>
      </c>
      <c r="K2013" s="29">
        <v>0.75</v>
      </c>
      <c r="L2013" s="30">
        <v>27</v>
      </c>
      <c r="M2013" s="29">
        <v>0.29730000000000001</v>
      </c>
      <c r="N2013" s="30">
        <v>51</v>
      </c>
      <c r="O2013" s="30">
        <v>9.91</v>
      </c>
      <c r="P2013" s="30">
        <v>1901.17</v>
      </c>
      <c r="Q2013" s="30">
        <v>108.96</v>
      </c>
      <c r="R2013" s="38">
        <v>0.21603</v>
      </c>
      <c r="S2013" s="32">
        <v>-0.23361000000000001</v>
      </c>
      <c r="T2013" s="29">
        <v>0.46790999999999999</v>
      </c>
      <c r="U2013" s="29">
        <v>-0.31723000000000001</v>
      </c>
      <c r="V2013" s="29">
        <v>0.41176000000000001</v>
      </c>
      <c r="W2013" s="29">
        <v>5.8819999999999997E-2</v>
      </c>
      <c r="X2013" s="30">
        <v>172.13</v>
      </c>
      <c r="Y2013" s="29">
        <v>0.28942000000000001</v>
      </c>
      <c r="Z2013" s="29">
        <v>0.31899</v>
      </c>
      <c r="AA2013" s="29">
        <v>0.52900000000000003</v>
      </c>
      <c r="AB2013" s="30">
        <v>7</v>
      </c>
      <c r="AC2013" s="29">
        <v>0.82857000000000003</v>
      </c>
      <c r="AD2013" s="30">
        <v>51</v>
      </c>
      <c r="AE2013" s="29">
        <v>0.90195999999999998</v>
      </c>
      <c r="AF2013" s="33">
        <v>3.52</v>
      </c>
      <c r="AG2013" s="33">
        <v>3.8980000000000001</v>
      </c>
      <c r="AH2013" s="33">
        <v>3.97</v>
      </c>
      <c r="AI2013" s="33">
        <v>3.956</v>
      </c>
      <c r="AJ2013" s="33">
        <v>4</v>
      </c>
      <c r="AK2013" s="34">
        <v>4</v>
      </c>
      <c r="AL2013" s="29">
        <v>1.9609999999999999E-2</v>
      </c>
      <c r="AM2013" s="29">
        <v>0</v>
      </c>
      <c r="AN2013" s="50">
        <v>36525</v>
      </c>
      <c r="AO2013" s="30">
        <v>88.4</v>
      </c>
      <c r="AP2013" s="29">
        <v>0.40744000000000002</v>
      </c>
      <c r="AQ2013" s="29">
        <v>0.85060000000000002</v>
      </c>
      <c r="AR2013" s="29">
        <v>0.92900000000000005</v>
      </c>
      <c r="AS2013" s="54">
        <v>1</v>
      </c>
      <c r="AT2013" s="29">
        <v>1</v>
      </c>
      <c r="AU2013" s="29">
        <v>0.92710999999999999</v>
      </c>
      <c r="AV2013" s="54">
        <v>2</v>
      </c>
      <c r="AW2013" s="29">
        <v>0.96774000000000004</v>
      </c>
    </row>
    <row r="2014" spans="1:49" x14ac:dyDescent="0.2">
      <c r="A2014" s="17" t="str">
        <f t="shared" si="40"/>
        <v>DDS</v>
      </c>
      <c r="B2014" s="17" t="str">
        <f>IF(AND(OR(NOT(IsForecastDateRestricted),AND(D2014&gt;=StartDate,D2014&lt;=EndDate)),OR(NOT(IsTargetDateRestricted),AND(F2014&gt;=FirstTargetDate,F2014&lt;=EndTargetDate)),
OR(AND(Is1Week,E2014="1 wk ahead inc death"),AND(Is2Week,E2014="2 wk ahead inc death"),AND(Is3Week,E2014="3 wk ahead inc death"),AND(Is4Week,E2014="4 wk ahead inc death")),
OR(NOT(IsActiveModelsOnly),_xlfn.XLOOKUP(C2014,'Model Analyzer'!B$4:B$100,'Model Analyzer'!C$4:C$100))),EvalData!C2014,"NA")</f>
        <v>DDS</v>
      </c>
      <c r="C2014" s="17" t="s">
        <v>44</v>
      </c>
      <c r="D2014" s="36" t="d">
        <v>2020-10-12</v>
      </c>
      <c r="E2014" s="17" t="s">
        <v>38</v>
      </c>
      <c r="F2014" s="36" t="d">
        <v>2020-11-07</v>
      </c>
      <c r="G2014" s="30">
        <v>1262</v>
      </c>
      <c r="H2014" s="32">
        <v>5.1999999999999998E-2</v>
      </c>
      <c r="I2014" s="28">
        <v>5.3769999999999998E-2</v>
      </c>
      <c r="J2014" s="28">
        <v>5.3769999999999998E-2</v>
      </c>
      <c r="K2014" s="29">
        <v>0.9</v>
      </c>
      <c r="L2014" s="30">
        <v>10</v>
      </c>
      <c r="M2014" s="29">
        <v>0.75675999999999999</v>
      </c>
      <c r="N2014" s="30">
        <v>51</v>
      </c>
      <c r="O2014" s="30">
        <v>16.8</v>
      </c>
      <c r="P2014" s="30">
        <v>8897.33</v>
      </c>
      <c r="Q2014" s="30">
        <v>231.2</v>
      </c>
      <c r="R2014" s="38">
        <v>0.39584999999999998</v>
      </c>
      <c r="S2014" s="32">
        <v>-0.23061999999999999</v>
      </c>
      <c r="T2014" s="29">
        <v>0.69389000000000001</v>
      </c>
      <c r="U2014" s="29">
        <v>-0.43908000000000003</v>
      </c>
      <c r="V2014" s="29">
        <v>0.31373000000000001</v>
      </c>
      <c r="W2014" s="29">
        <v>0.21568999999999999</v>
      </c>
      <c r="X2014" s="30">
        <v>506.35</v>
      </c>
      <c r="Y2014" s="29">
        <v>0.38551000000000002</v>
      </c>
      <c r="Z2014" s="29">
        <v>0.43797000000000003</v>
      </c>
      <c r="AA2014" s="29">
        <v>0.17199999999999999</v>
      </c>
      <c r="AB2014" s="30">
        <v>24</v>
      </c>
      <c r="AC2014" s="29">
        <v>0.34286</v>
      </c>
      <c r="AD2014" s="30">
        <v>51</v>
      </c>
      <c r="AE2014" s="29">
        <v>0.82352999999999998</v>
      </c>
      <c r="AF2014" s="33">
        <v>3.7559999999999998</v>
      </c>
      <c r="AG2014" s="33">
        <v>4.5759999999999996</v>
      </c>
      <c r="AH2014" s="33">
        <v>5.6180000000000003</v>
      </c>
      <c r="AI2014" s="33">
        <v>12.211</v>
      </c>
      <c r="AJ2014" s="33">
        <v>9.4320000000000004</v>
      </c>
      <c r="AK2014" s="34">
        <v>13.278</v>
      </c>
      <c r="AL2014" s="29">
        <v>0.54901999999999995</v>
      </c>
      <c r="AM2014" s="29">
        <v>0.15686</v>
      </c>
      <c r="AN2014" s="50">
        <v>95446</v>
      </c>
      <c r="AO2014" s="30">
        <v>182.2</v>
      </c>
      <c r="AP2014" s="29">
        <v>0.27766000000000002</v>
      </c>
      <c r="AQ2014" s="29">
        <v>0.57965999999999995</v>
      </c>
      <c r="AR2014" s="29">
        <v>0.124</v>
      </c>
      <c r="AS2014" s="54">
        <v>27</v>
      </c>
      <c r="AT2014" s="29">
        <v>0.16128999999999999</v>
      </c>
      <c r="AU2014" s="29">
        <v>0.69018000000000002</v>
      </c>
      <c r="AV2014" s="54">
        <v>12</v>
      </c>
      <c r="AW2014" s="29">
        <v>0.64515999999999996</v>
      </c>
    </row>
    <row r="2015" spans="1:49" x14ac:dyDescent="0.2">
      <c r="A2015" s="17" t="str">
        <f t="shared" si="40"/>
        <v>Ensemble</v>
      </c>
      <c r="B2015" s="17" t="str">
        <f>IF(AND(OR(NOT(IsForecastDateRestricted),AND(D2015&gt;=StartDate,D2015&lt;=EndDate)),OR(NOT(IsTargetDateRestricted),AND(F2015&gt;=FirstTargetDate,F2015&lt;=EndTargetDate)),
OR(AND(Is1Week,E2015="1 wk ahead inc death"),AND(Is2Week,E2015="2 wk ahead inc death"),AND(Is3Week,E2015="3 wk ahead inc death"),AND(Is4Week,E2015="4 wk ahead inc death")),
OR(NOT(IsActiveModelsOnly),_xlfn.XLOOKUP(C2015,'Model Analyzer'!B$4:B$100,'Model Analyzer'!C$4:C$100))),EvalData!C2015,"NA")</f>
        <v>Ensemble</v>
      </c>
      <c r="C2015" s="17" t="s">
        <v>15</v>
      </c>
      <c r="D2015" s="36" t="d">
        <v>2020-10-12</v>
      </c>
      <c r="E2015" s="17" t="s">
        <v>38</v>
      </c>
      <c r="F2015" s="36" t="d">
        <v>2020-11-07</v>
      </c>
      <c r="G2015" s="30">
        <v>-2664</v>
      </c>
      <c r="H2015" s="32">
        <v>-0.12</v>
      </c>
      <c r="I2015" s="28">
        <v>-0.11351</v>
      </c>
      <c r="J2015" s="28">
        <v>-0.12803999999999999</v>
      </c>
      <c r="K2015" s="29">
        <v>0.75</v>
      </c>
      <c r="L2015" s="30">
        <v>20</v>
      </c>
      <c r="M2015" s="29">
        <v>0.48648999999999998</v>
      </c>
      <c r="N2015" s="30">
        <v>51</v>
      </c>
      <c r="O2015" s="30">
        <v>9.81</v>
      </c>
      <c r="P2015" s="30">
        <v>1954.45</v>
      </c>
      <c r="Q2015" s="30">
        <v>107.63</v>
      </c>
      <c r="R2015" s="38">
        <v>0.21682000000000001</v>
      </c>
      <c r="S2015" s="32">
        <v>-0.29458000000000001</v>
      </c>
      <c r="T2015" s="29">
        <v>0.45099</v>
      </c>
      <c r="U2015" s="29">
        <v>-0.40837000000000001</v>
      </c>
      <c r="V2015" s="29">
        <v>0.43136999999999998</v>
      </c>
      <c r="W2015" s="29">
        <v>9.8040000000000002E-2</v>
      </c>
      <c r="X2015" s="30">
        <v>167.61</v>
      </c>
      <c r="Y2015" s="29">
        <v>0.27905000000000002</v>
      </c>
      <c r="Z2015" s="29">
        <v>0.35687000000000002</v>
      </c>
      <c r="AA2015" s="29">
        <v>0.503</v>
      </c>
      <c r="AB2015" s="30">
        <v>10</v>
      </c>
      <c r="AC2015" s="29">
        <v>0.74285999999999996</v>
      </c>
      <c r="AD2015" s="30">
        <v>51</v>
      </c>
      <c r="AE2015" s="29">
        <v>0.82352999999999998</v>
      </c>
      <c r="AF2015" s="33">
        <v>2.504</v>
      </c>
      <c r="AG2015" s="33">
        <v>3.097</v>
      </c>
      <c r="AH2015" s="33">
        <v>3.6970000000000001</v>
      </c>
      <c r="AI2015" s="33">
        <v>8.1300000000000008</v>
      </c>
      <c r="AJ2015" s="33">
        <v>4.9939999999999998</v>
      </c>
      <c r="AK2015" s="34">
        <v>13.167</v>
      </c>
      <c r="AL2015" s="29">
        <v>0.19608</v>
      </c>
      <c r="AM2015" s="29">
        <v>0.11765</v>
      </c>
      <c r="AN2015" s="50">
        <v>49848</v>
      </c>
      <c r="AO2015" s="30">
        <v>113.8</v>
      </c>
      <c r="AP2015" s="29">
        <v>0.38938</v>
      </c>
      <c r="AQ2015" s="29">
        <v>0.81289999999999996</v>
      </c>
      <c r="AR2015" s="29">
        <v>0.53700000000000003</v>
      </c>
      <c r="AS2015" s="54">
        <v>7</v>
      </c>
      <c r="AT2015" s="29">
        <v>0.80645</v>
      </c>
      <c r="AU2015" s="29">
        <v>0.83187</v>
      </c>
      <c r="AV2015" s="54">
        <v>5</v>
      </c>
      <c r="AW2015" s="29">
        <v>0.87097000000000002</v>
      </c>
    </row>
    <row r="2016" spans="1:49" x14ac:dyDescent="0.2">
      <c r="A2016" s="17" t="str">
        <f t="shared" si="40"/>
        <v>ERDC</v>
      </c>
      <c r="B2016" s="17" t="str">
        <f>IF(AND(OR(NOT(IsForecastDateRestricted),AND(D2016&gt;=StartDate,D2016&lt;=EndDate)),OR(NOT(IsTargetDateRestricted),AND(F2016&gt;=FirstTargetDate,F2016&lt;=EndTargetDate)),
OR(AND(Is1Week,E2016="1 wk ahead inc death"),AND(Is2Week,E2016="2 wk ahead inc death"),AND(Is3Week,E2016="3 wk ahead inc death"),AND(Is4Week,E2016="4 wk ahead inc death")),
OR(NOT(IsActiveModelsOnly),_xlfn.XLOOKUP(C2016,'Model Analyzer'!B$4:B$100,'Model Analyzer'!C$4:C$100))),EvalData!C2016,"NA")</f>
        <v>ERDC</v>
      </c>
      <c r="C2016" s="17" t="s">
        <v>16</v>
      </c>
      <c r="D2016" s="36" t="d">
        <v>2020-10-12</v>
      </c>
      <c r="E2016" s="17" t="s">
        <v>38</v>
      </c>
      <c r="F2016" s="36" t="d">
        <v>2020-11-07</v>
      </c>
      <c r="G2016" s="30">
        <v>9832</v>
      </c>
      <c r="H2016" s="32">
        <v>0.35</v>
      </c>
      <c r="I2016" s="28">
        <v>0.41892000000000001</v>
      </c>
      <c r="J2016" s="28">
        <v>0.41892000000000001</v>
      </c>
      <c r="K2016" s="29">
        <v>0</v>
      </c>
      <c r="L2016" s="30">
        <v>33</v>
      </c>
      <c r="M2016" s="29">
        <v>0.13514000000000001</v>
      </c>
      <c r="N2016" s="30">
        <v>51</v>
      </c>
      <c r="O2016" s="30">
        <v>29.21</v>
      </c>
      <c r="P2016" s="30">
        <v>29590.28</v>
      </c>
      <c r="Q2016" s="30">
        <v>292.92</v>
      </c>
      <c r="R2016" s="38">
        <v>0.38822000000000001</v>
      </c>
      <c r="S2016" s="32">
        <v>0.26587</v>
      </c>
      <c r="T2016" s="29">
        <v>1.0629</v>
      </c>
      <c r="U2016" s="29">
        <v>0.76848000000000005</v>
      </c>
      <c r="V2016" s="29">
        <v>0.29411999999999999</v>
      </c>
      <c r="W2016" s="29">
        <v>0.31373000000000001</v>
      </c>
      <c r="X2016" s="30">
        <v>512.87</v>
      </c>
      <c r="Y2016" s="29">
        <v>0.99516000000000004</v>
      </c>
      <c r="Z2016" s="29">
        <v>0.52788999999999997</v>
      </c>
      <c r="AA2016" s="29">
        <v>6.2E-2</v>
      </c>
      <c r="AB2016" s="30">
        <v>31</v>
      </c>
      <c r="AC2016" s="29">
        <v>0.14285999999999999</v>
      </c>
      <c r="AD2016" s="30">
        <v>51</v>
      </c>
      <c r="AE2016" s="29">
        <v>9.8040000000000002E-2</v>
      </c>
      <c r="AF2016" s="33">
        <v>1.1020000000000001</v>
      </c>
      <c r="AG2016" s="33">
        <v>1.129</v>
      </c>
      <c r="AH2016" s="33">
        <v>1.198</v>
      </c>
      <c r="AI2016" s="33">
        <v>1.3009999999999999</v>
      </c>
      <c r="AJ2016" s="33">
        <v>1.3049999999999999</v>
      </c>
      <c r="AK2016" s="34">
        <v>1.5</v>
      </c>
      <c r="AL2016" s="29">
        <v>0</v>
      </c>
      <c r="AM2016" s="29">
        <v>0</v>
      </c>
      <c r="AN2016" s="50">
        <v>482793</v>
      </c>
      <c r="AO2016" s="30">
        <v>1510.3</v>
      </c>
      <c r="AP2016" s="29">
        <v>0.88468000000000002</v>
      </c>
      <c r="AQ2016" s="29">
        <v>1</v>
      </c>
      <c r="AR2016" s="29">
        <v>0.10299999999999999</v>
      </c>
      <c r="AS2016" s="54">
        <v>28</v>
      </c>
      <c r="AT2016" s="29">
        <v>0.12903000000000001</v>
      </c>
      <c r="AU2016" s="29">
        <v>0.1032</v>
      </c>
      <c r="AV2016" s="54">
        <v>31</v>
      </c>
      <c r="AW2016" s="29">
        <v>3.2259999999999997E-2</v>
      </c>
    </row>
    <row r="2017" spans="1:49" x14ac:dyDescent="0.2">
      <c r="A2017" s="17" t="str">
        <f t="shared" si="40"/>
        <v>ESG</v>
      </c>
      <c r="B2017" s="17" t="str">
        <f>IF(AND(OR(NOT(IsForecastDateRestricted),AND(D2017&gt;=StartDate,D2017&lt;=EndDate)),OR(NOT(IsTargetDateRestricted),AND(F2017&gt;=FirstTargetDate,F2017&lt;=EndTargetDate)),
OR(AND(Is1Week,E2017="1 wk ahead inc death"),AND(Is2Week,E2017="2 wk ahead inc death"),AND(Is3Week,E2017="3 wk ahead inc death"),AND(Is4Week,E2017="4 wk ahead inc death")),
OR(NOT(IsActiveModelsOnly),_xlfn.XLOOKUP(C2017,'Model Analyzer'!B$4:B$100,'Model Analyzer'!C$4:C$100))),EvalData!C2017,"NA")</f>
        <v>ESG</v>
      </c>
      <c r="C2017" s="17" t="s">
        <v>40</v>
      </c>
      <c r="D2017" s="36" t="d">
        <v>2020-10-12</v>
      </c>
      <c r="E2017" s="17" t="s">
        <v>38</v>
      </c>
      <c r="F2017" s="36" t="d">
        <v>2020-11-07</v>
      </c>
      <c r="G2017" s="30">
        <v>-13231</v>
      </c>
      <c r="H2017" s="32">
        <v>-0.83</v>
      </c>
      <c r="I2017" s="28">
        <v>-0.56374000000000002</v>
      </c>
      <c r="J2017" s="28">
        <v>-1.2922199999999999</v>
      </c>
      <c r="K2017" s="29">
        <v>0</v>
      </c>
      <c r="L2017" s="30">
        <v>38</v>
      </c>
      <c r="M2017" s="29">
        <v>0</v>
      </c>
      <c r="N2017" s="30">
        <v>51</v>
      </c>
      <c r="O2017" s="30">
        <v>89.77</v>
      </c>
      <c r="P2017" s="30">
        <v>8627.7199999999993</v>
      </c>
      <c r="Q2017" s="30">
        <v>262.22000000000003</v>
      </c>
      <c r="R2017" s="38">
        <v>1.07742</v>
      </c>
      <c r="S2017" s="32">
        <v>-1.1526799999999999</v>
      </c>
      <c r="T2017" s="29">
        <v>2.9419599999999999</v>
      </c>
      <c r="U2017" s="29">
        <v>-2.8496899999999998</v>
      </c>
      <c r="V2017" s="29">
        <v>3.9219999999999998E-2</v>
      </c>
      <c r="W2017" s="29">
        <v>0.78430999999999995</v>
      </c>
      <c r="X2017" s="30">
        <v>342.22</v>
      </c>
      <c r="Y2017" s="29">
        <v>0.68964000000000003</v>
      </c>
      <c r="Z2017" s="29">
        <v>1.03779</v>
      </c>
      <c r="AA2017" s="29">
        <v>0</v>
      </c>
      <c r="AB2017" s="30">
        <v>36</v>
      </c>
      <c r="AC2017" s="29">
        <v>0</v>
      </c>
      <c r="AD2017" s="30">
        <v>51</v>
      </c>
      <c r="AE2017" s="29">
        <v>1.9609999999999999E-2</v>
      </c>
      <c r="AF2017" s="33">
        <v>1.0589999999999999</v>
      </c>
      <c r="AG2017" s="33">
        <v>1.091</v>
      </c>
      <c r="AH2017" s="33">
        <v>1.1859999999999999</v>
      </c>
      <c r="AI2017" s="33">
        <v>1.6160000000000001</v>
      </c>
      <c r="AJ2017" s="33">
        <v>1.4910000000000001</v>
      </c>
      <c r="AK2017" s="34">
        <v>2.2999999999999998</v>
      </c>
      <c r="AL2017" s="29">
        <v>0</v>
      </c>
      <c r="AM2017" s="29">
        <v>0</v>
      </c>
      <c r="AN2017" s="50">
        <v>506887</v>
      </c>
      <c r="AO2017" s="30">
        <v>1322.8</v>
      </c>
      <c r="AP2017" s="29">
        <v>0.84201000000000004</v>
      </c>
      <c r="AQ2017" s="29">
        <v>1</v>
      </c>
      <c r="AR2017" s="29">
        <v>2.1000000000000001E-2</v>
      </c>
      <c r="AS2017" s="54">
        <v>30</v>
      </c>
      <c r="AT2017" s="29">
        <v>6.4519999999999994E-2</v>
      </c>
      <c r="AU2017" s="29">
        <v>2.0639999999999999E-2</v>
      </c>
      <c r="AV2017" s="54">
        <v>32</v>
      </c>
      <c r="AW2017" s="29">
        <v>0</v>
      </c>
    </row>
    <row r="2018" spans="1:49" x14ac:dyDescent="0.2">
      <c r="A2018" s="17" t="str">
        <f t="shared" si="40"/>
        <v>Google-HSPH</v>
      </c>
      <c r="B2018" s="17" t="str">
        <f>IF(AND(OR(NOT(IsForecastDateRestricted),AND(D2018&gt;=StartDate,D2018&lt;=EndDate)),OR(NOT(IsTargetDateRestricted),AND(F2018&gt;=FirstTargetDate,F2018&lt;=EndTargetDate)),
OR(AND(Is1Week,E2018="1 wk ahead inc death"),AND(Is2Week,E2018="2 wk ahead inc death"),AND(Is3Week,E2018="3 wk ahead inc death"),AND(Is4Week,E2018="4 wk ahead inc death")),
OR(NOT(IsActiveModelsOnly),_xlfn.XLOOKUP(C2018,'Model Analyzer'!B$4:B$100,'Model Analyzer'!C$4:C$100))),EvalData!C2018,"NA")</f>
        <v>Google-HSPH</v>
      </c>
      <c r="C2018" s="17" t="s">
        <v>57</v>
      </c>
      <c r="D2018" s="36" t="d">
        <v>2020-10-12</v>
      </c>
      <c r="E2018" s="17" t="s">
        <v>38</v>
      </c>
      <c r="F2018" s="36" t="d">
        <v>2020-11-07</v>
      </c>
      <c r="G2018" s="30"/>
      <c r="H2018" s="32"/>
      <c r="N2018" s="30">
        <v>51</v>
      </c>
      <c r="O2018" s="30">
        <v>6.67</v>
      </c>
      <c r="P2018" s="30">
        <v>2276.33</v>
      </c>
      <c r="Q2018" s="30">
        <v>119.9</v>
      </c>
      <c r="R2018" s="38">
        <v>0.25556000000000001</v>
      </c>
      <c r="S2018" s="32">
        <v>-0.18887000000000001</v>
      </c>
      <c r="T2018" s="29">
        <v>0.36237999999999998</v>
      </c>
      <c r="U2018" s="29">
        <v>-0.22675000000000001</v>
      </c>
      <c r="V2018" s="29">
        <v>0.45097999999999999</v>
      </c>
      <c r="W2018" s="29">
        <v>3.9219999999999998E-2</v>
      </c>
      <c r="X2018" s="30">
        <v>185.5</v>
      </c>
      <c r="Y2018" s="29">
        <v>0.27807999999999999</v>
      </c>
      <c r="Z2018" s="29">
        <v>0.32385999999999998</v>
      </c>
      <c r="AA2018" s="29">
        <v>0.52900000000000003</v>
      </c>
      <c r="AB2018" s="30">
        <v>8</v>
      </c>
      <c r="AC2018" s="29">
        <v>0.8</v>
      </c>
      <c r="AD2018" s="30">
        <v>51</v>
      </c>
      <c r="AE2018" s="29">
        <v>0.50980000000000003</v>
      </c>
      <c r="AF2018" s="33">
        <v>1.3620000000000001</v>
      </c>
      <c r="AG2018" s="33">
        <v>1.66</v>
      </c>
      <c r="AH2018" s="33">
        <v>2.3769999999999998</v>
      </c>
      <c r="AI2018" s="33">
        <v>119.803</v>
      </c>
      <c r="AJ2018" s="33">
        <v>4.0250000000000004</v>
      </c>
      <c r="AK2018" s="34">
        <v>10</v>
      </c>
      <c r="AL2018" s="29">
        <v>9.8040000000000002E-2</v>
      </c>
      <c r="AM2018" s="29">
        <v>9.8040000000000002E-2</v>
      </c>
      <c r="AN2018" s="50">
        <v>98072</v>
      </c>
      <c r="AO2018" s="30">
        <v>209.3</v>
      </c>
      <c r="AP2018" s="29">
        <v>0.54169</v>
      </c>
      <c r="AQ2018" s="29">
        <v>1</v>
      </c>
      <c r="AR2018" s="29">
        <v>0.33</v>
      </c>
      <c r="AS2018" s="54">
        <v>13</v>
      </c>
      <c r="AT2018" s="29">
        <v>0.6129</v>
      </c>
      <c r="AU2018" s="29">
        <v>0.53664000000000001</v>
      </c>
      <c r="AV2018" s="54">
        <v>19</v>
      </c>
      <c r="AW2018" s="29">
        <v>0.41935</v>
      </c>
    </row>
    <row r="2019" spans="1:49" x14ac:dyDescent="0.2">
      <c r="A2019" s="17" t="str">
        <f t="shared" si="40"/>
        <v>GT-DeepCOVID</v>
      </c>
      <c r="B2019" s="17" t="str">
        <f>IF(AND(OR(NOT(IsForecastDateRestricted),AND(D2019&gt;=StartDate,D2019&lt;=EndDate)),OR(NOT(IsTargetDateRestricted),AND(F2019&gt;=FirstTargetDate,F2019&lt;=EndTargetDate)),
OR(AND(Is1Week,E2019="1 wk ahead inc death"),AND(Is2Week,E2019="2 wk ahead inc death"),AND(Is3Week,E2019="3 wk ahead inc death"),AND(Is4Week,E2019="4 wk ahead inc death")),
OR(NOT(IsActiveModelsOnly),_xlfn.XLOOKUP(C2019,'Model Analyzer'!B$4:B$100,'Model Analyzer'!C$4:C$100))),EvalData!C2019,"NA")</f>
        <v>GT-DeepCOVID</v>
      </c>
      <c r="C2019" s="17" t="s">
        <v>17</v>
      </c>
      <c r="D2019" s="36" t="d">
        <v>2020-10-12</v>
      </c>
      <c r="E2019" s="17" t="s">
        <v>38</v>
      </c>
      <c r="F2019" s="36" t="d">
        <v>2020-11-07</v>
      </c>
      <c r="G2019" s="30">
        <v>-2077</v>
      </c>
      <c r="H2019" s="32">
        <v>-9.2999999999999999E-2</v>
      </c>
      <c r="I2019" s="28">
        <v>-8.8499999999999995E-2</v>
      </c>
      <c r="J2019" s="28">
        <v>-9.7089999999999996E-2</v>
      </c>
      <c r="K2019" s="29">
        <v>0.9</v>
      </c>
      <c r="L2019" s="30">
        <v>16</v>
      </c>
      <c r="M2019" s="29">
        <v>0.59458999999999995</v>
      </c>
      <c r="N2019" s="30">
        <v>49</v>
      </c>
      <c r="O2019" s="30">
        <v>11.23</v>
      </c>
      <c r="P2019" s="30">
        <v>2322.7399999999998</v>
      </c>
      <c r="Q2019" s="30">
        <v>125.88</v>
      </c>
      <c r="R2019" s="38">
        <v>0.21257999999999999</v>
      </c>
      <c r="S2019" s="32">
        <v>-0.2382</v>
      </c>
      <c r="T2019" s="29">
        <v>0.51549</v>
      </c>
      <c r="U2019" s="29">
        <v>-0.30907000000000001</v>
      </c>
      <c r="V2019" s="29">
        <v>0.38775999999999999</v>
      </c>
      <c r="W2019" s="29">
        <v>0.14285999999999999</v>
      </c>
      <c r="X2019" s="30">
        <v>193.24</v>
      </c>
      <c r="Y2019" s="29">
        <v>0.32140999999999997</v>
      </c>
      <c r="Z2019" s="29">
        <v>0.34027000000000002</v>
      </c>
      <c r="AA2019" s="29">
        <v>0.432</v>
      </c>
      <c r="AB2019" s="30">
        <v>14</v>
      </c>
      <c r="AC2019" s="29">
        <v>0.62856999999999996</v>
      </c>
      <c r="AD2019" s="30">
        <v>49</v>
      </c>
      <c r="AE2019" s="29">
        <v>0.85714000000000001</v>
      </c>
      <c r="AF2019" s="33">
        <v>2.645</v>
      </c>
      <c r="AG2019" s="33">
        <v>3.7189999999999999</v>
      </c>
      <c r="AH2019" s="33">
        <v>7.7</v>
      </c>
      <c r="AI2019" s="33">
        <v>33.097999999999999</v>
      </c>
      <c r="AJ2019" s="33">
        <v>17.388999999999999</v>
      </c>
      <c r="AK2019" s="34">
        <v>93</v>
      </c>
      <c r="AL2019" s="29">
        <v>0.26530999999999999</v>
      </c>
      <c r="AM2019" s="29">
        <v>0.34694000000000003</v>
      </c>
      <c r="AN2019" s="50">
        <v>52766</v>
      </c>
      <c r="AO2019" s="30">
        <v>124.5</v>
      </c>
      <c r="AP2019" s="29">
        <v>0.26079000000000002</v>
      </c>
      <c r="AQ2019" s="29">
        <v>0.54444999999999999</v>
      </c>
      <c r="AR2019" s="29">
        <v>0.248</v>
      </c>
      <c r="AS2019" s="54">
        <v>16</v>
      </c>
      <c r="AT2019" s="29">
        <v>0.51612999999999998</v>
      </c>
      <c r="AU2019" s="29">
        <v>0.66747999999999996</v>
      </c>
      <c r="AV2019" s="54">
        <v>14</v>
      </c>
      <c r="AW2019" s="29">
        <v>0.58065</v>
      </c>
    </row>
    <row r="2020" spans="1:49" x14ac:dyDescent="0.2">
      <c r="A2020" s="17" t="str">
        <f t="shared" si="40"/>
        <v>ISU</v>
      </c>
      <c r="B2020" s="17" t="str">
        <f>IF(AND(OR(NOT(IsForecastDateRestricted),AND(D2020&gt;=StartDate,D2020&lt;=EndDate)),OR(NOT(IsTargetDateRestricted),AND(F2020&gt;=FirstTargetDate,F2020&lt;=EndTargetDate)),
OR(AND(Is1Week,E2020="1 wk ahead inc death"),AND(Is2Week,E2020="2 wk ahead inc death"),AND(Is3Week,E2020="3 wk ahead inc death"),AND(Is4Week,E2020="4 wk ahead inc death")),
OR(NOT(IsActiveModelsOnly),_xlfn.XLOOKUP(C2020,'Model Analyzer'!B$4:B$100,'Model Analyzer'!C$4:C$100))),EvalData!C2020,"NA")</f>
        <v>ISU</v>
      </c>
      <c r="C2020" s="17" t="s">
        <v>41</v>
      </c>
      <c r="D2020" s="36" t="d">
        <v>2020-10-12</v>
      </c>
      <c r="E2020" s="17" t="s">
        <v>38</v>
      </c>
      <c r="F2020" s="36" t="d">
        <v>2020-11-07</v>
      </c>
      <c r="G2020" s="30">
        <v>-3379</v>
      </c>
      <c r="H2020" s="32">
        <v>-0.155</v>
      </c>
      <c r="I2020" s="28">
        <v>-0.14396999999999999</v>
      </c>
      <c r="J2020" s="28">
        <v>-0.16818</v>
      </c>
      <c r="K2020" s="29">
        <v>0.75</v>
      </c>
      <c r="L2020" s="30">
        <v>22</v>
      </c>
      <c r="M2020" s="29">
        <v>0.43242999999999998</v>
      </c>
      <c r="N2020" s="30">
        <v>49</v>
      </c>
      <c r="O2020" s="30">
        <v>18.14</v>
      </c>
      <c r="P2020" s="30">
        <v>3111.77</v>
      </c>
      <c r="Q2020" s="30">
        <v>143.78</v>
      </c>
      <c r="R2020" s="38">
        <v>0.36359999999999998</v>
      </c>
      <c r="S2020" s="32">
        <v>-0.49421999999999999</v>
      </c>
      <c r="T2020" s="29">
        <v>0.74426999999999999</v>
      </c>
      <c r="U2020" s="29">
        <v>-0.72338999999999998</v>
      </c>
      <c r="V2020" s="29">
        <v>0.24490000000000001</v>
      </c>
      <c r="W2020" s="29">
        <v>0.26530999999999999</v>
      </c>
      <c r="X2020" s="30">
        <v>208.69</v>
      </c>
      <c r="Y2020" s="29">
        <v>0.37602000000000002</v>
      </c>
      <c r="Z2020" s="29">
        <v>0.50871999999999995</v>
      </c>
      <c r="AA2020" s="29">
        <v>0.114</v>
      </c>
      <c r="AB2020" s="30">
        <v>26</v>
      </c>
      <c r="AC2020" s="29">
        <v>0.28571000000000002</v>
      </c>
      <c r="AD2020" s="30">
        <v>49</v>
      </c>
      <c r="AE2020" s="29">
        <v>0.42857000000000001</v>
      </c>
      <c r="AF2020" s="33">
        <v>1.611</v>
      </c>
      <c r="AG2020" s="33">
        <v>1.744</v>
      </c>
      <c r="AH2020" s="33">
        <v>2.1619999999999999</v>
      </c>
      <c r="AI2020" s="33">
        <v>5.8760000000000003</v>
      </c>
      <c r="AJ2020" s="33">
        <v>2.7090000000000001</v>
      </c>
      <c r="AK2020" s="34">
        <v>8</v>
      </c>
      <c r="AL2020" s="29">
        <v>6.1219999999999997E-2</v>
      </c>
      <c r="AM2020" s="29">
        <v>4.0820000000000002E-2</v>
      </c>
      <c r="AN2020" s="50">
        <v>146119</v>
      </c>
      <c r="AO2020" s="30">
        <v>308.7</v>
      </c>
      <c r="AP2020" s="29">
        <v>0.58192999999999995</v>
      </c>
      <c r="AQ2020" s="29">
        <v>1</v>
      </c>
      <c r="AR2020" s="29">
        <v>0.33</v>
      </c>
      <c r="AS2020" s="54">
        <v>13</v>
      </c>
      <c r="AT2020" s="29">
        <v>0.6129</v>
      </c>
      <c r="AU2020" s="29">
        <v>0.43343999999999999</v>
      </c>
      <c r="AV2020" s="54">
        <v>22</v>
      </c>
      <c r="AW2020" s="29">
        <v>0.32257999999999998</v>
      </c>
    </row>
    <row r="2021" spans="1:49" x14ac:dyDescent="0.2">
      <c r="A2021" s="17" t="str">
        <f t="shared" si="40"/>
        <v>JCB</v>
      </c>
      <c r="B2021" s="17" t="str">
        <f>IF(AND(OR(NOT(IsForecastDateRestricted),AND(D2021&gt;=StartDate,D2021&lt;=EndDate)),OR(NOT(IsTargetDateRestricted),AND(F2021&gt;=FirstTargetDate,F2021&lt;=EndTargetDate)),
OR(AND(Is1Week,E2021="1 wk ahead inc death"),AND(Is2Week,E2021="2 wk ahead inc death"),AND(Is3Week,E2021="3 wk ahead inc death"),AND(Is4Week,E2021="4 wk ahead inc death")),
OR(NOT(IsActiveModelsOnly),_xlfn.XLOOKUP(C2021,'Model Analyzer'!B$4:B$100,'Model Analyzer'!C$4:C$100))),EvalData!C2021,"NA")</f>
        <v>JCB</v>
      </c>
      <c r="C2021" s="17" t="s">
        <v>45</v>
      </c>
      <c r="D2021" s="36" t="d">
        <v>2020-10-12</v>
      </c>
      <c r="E2021" s="17" t="s">
        <v>38</v>
      </c>
      <c r="F2021" s="36" t="d">
        <v>2020-11-07</v>
      </c>
      <c r="G2021" s="30">
        <v>-1440</v>
      </c>
      <c r="H2021" s="32">
        <v>-6.3E-2</v>
      </c>
      <c r="I2021" s="28">
        <v>-6.1350000000000002E-2</v>
      </c>
      <c r="J2021" s="28">
        <v>-6.5369999999999998E-2</v>
      </c>
      <c r="K2021" s="29">
        <v>0.9</v>
      </c>
      <c r="L2021" s="30">
        <v>13</v>
      </c>
      <c r="M2021" s="29">
        <v>0.67567999999999995</v>
      </c>
      <c r="N2021" s="30">
        <v>51</v>
      </c>
      <c r="O2021" s="30">
        <v>11.87</v>
      </c>
      <c r="P2021" s="30">
        <v>2083.54</v>
      </c>
      <c r="Q2021" s="30">
        <v>113.51</v>
      </c>
      <c r="R2021" s="38">
        <v>0.20258000000000001</v>
      </c>
      <c r="S2021" s="32">
        <v>-0.22103999999999999</v>
      </c>
      <c r="T2021" s="29">
        <v>0.50688</v>
      </c>
      <c r="U2021" s="29">
        <v>-0.38568000000000002</v>
      </c>
      <c r="V2021" s="29">
        <v>0.41176000000000001</v>
      </c>
      <c r="W2021" s="29">
        <v>7.843E-2</v>
      </c>
      <c r="X2021" s="30">
        <v>188.48</v>
      </c>
      <c r="Y2021" s="29">
        <v>0.28911999999999999</v>
      </c>
      <c r="Z2021" s="29">
        <v>0.36153999999999997</v>
      </c>
      <c r="AA2021" s="29">
        <v>0.52100000000000002</v>
      </c>
      <c r="AB2021" s="30">
        <v>9</v>
      </c>
      <c r="AC2021" s="29">
        <v>0.77142999999999995</v>
      </c>
    </row>
    <row r="2022" spans="1:49" x14ac:dyDescent="0.2">
      <c r="A2022" s="17" t="str">
        <f t="shared" si="40"/>
        <v>JHU-APL</v>
      </c>
      <c r="B2022" s="17" t="str">
        <f>IF(AND(OR(NOT(IsForecastDateRestricted),AND(D2022&gt;=StartDate,D2022&lt;=EndDate)),OR(NOT(IsTargetDateRestricted),AND(F2022&gt;=FirstTargetDate,F2022&lt;=EndTargetDate)),
OR(AND(Is1Week,E2022="1 wk ahead inc death"),AND(Is2Week,E2022="2 wk ahead inc death"),AND(Is3Week,E2022="3 wk ahead inc death"),AND(Is4Week,E2022="4 wk ahead inc death")),
OR(NOT(IsActiveModelsOnly),_xlfn.XLOOKUP(C2022,'Model Analyzer'!B$4:B$100,'Model Analyzer'!C$4:C$100))),EvalData!C2022,"NA")</f>
        <v>JHU-APL</v>
      </c>
      <c r="C2022" s="17" t="s">
        <v>52</v>
      </c>
      <c r="D2022" s="36" t="d">
        <v>2020-10-12</v>
      </c>
      <c r="E2022" s="17" t="s">
        <v>38</v>
      </c>
      <c r="F2022" s="36" t="d">
        <v>2020-11-07</v>
      </c>
      <c r="G2022" s="30">
        <v>-2460</v>
      </c>
      <c r="H2022" s="32">
        <v>-0.111</v>
      </c>
      <c r="I2022" s="28">
        <v>-0.10481</v>
      </c>
      <c r="J2022" s="28">
        <v>-0.11709</v>
      </c>
      <c r="K2022" s="29">
        <v>0.75</v>
      </c>
      <c r="L2022" s="30">
        <v>18</v>
      </c>
      <c r="M2022" s="29">
        <v>0.54054000000000002</v>
      </c>
      <c r="N2022" s="30">
        <v>51</v>
      </c>
      <c r="O2022" s="30">
        <v>7.81</v>
      </c>
      <c r="P2022" s="30">
        <v>2289.58</v>
      </c>
      <c r="Q2022" s="30">
        <v>112.25</v>
      </c>
      <c r="R2022" s="38">
        <v>0.19577</v>
      </c>
      <c r="S2022" s="32">
        <v>-6.1060000000000003E-2</v>
      </c>
      <c r="T2022" s="29">
        <v>0.37473000000000001</v>
      </c>
      <c r="U2022" s="29">
        <v>-0.14545</v>
      </c>
      <c r="V2022" s="29">
        <v>0.47059000000000001</v>
      </c>
      <c r="W2022" s="29">
        <v>5.8819999999999997E-2</v>
      </c>
      <c r="X2022" s="30">
        <v>184.98</v>
      </c>
      <c r="Y2022" s="29">
        <v>0.28655000000000003</v>
      </c>
      <c r="Z2022" s="29">
        <v>0.31569999999999998</v>
      </c>
      <c r="AA2022" s="29">
        <v>0.61499999999999999</v>
      </c>
      <c r="AB2022" s="30">
        <v>2</v>
      </c>
      <c r="AC2022" s="29">
        <v>0.97143000000000002</v>
      </c>
      <c r="AD2022" s="30">
        <v>51</v>
      </c>
      <c r="AE2022" s="29">
        <v>0.74509999999999998</v>
      </c>
      <c r="AF2022" s="33">
        <v>1.843</v>
      </c>
      <c r="AG2022" s="33">
        <v>1.9339999999999999</v>
      </c>
      <c r="AH2022" s="33">
        <v>2.1360000000000001</v>
      </c>
      <c r="AI2022" s="33">
        <v>2.2669999999999999</v>
      </c>
      <c r="AJ2022" s="33">
        <v>2.2669999999999999</v>
      </c>
      <c r="AK2022" s="34">
        <v>2.472</v>
      </c>
      <c r="AL2022" s="29">
        <v>1.9609999999999999E-2</v>
      </c>
      <c r="AM2022" s="29">
        <v>0</v>
      </c>
      <c r="AN2022" s="50">
        <v>67246</v>
      </c>
      <c r="AO2022" s="30">
        <v>168.9</v>
      </c>
      <c r="AP2022" s="29">
        <v>0.63227999999999995</v>
      </c>
      <c r="AQ2022" s="29">
        <v>1</v>
      </c>
      <c r="AR2022" s="29">
        <v>0.76400000000000001</v>
      </c>
      <c r="AS2022" s="54">
        <v>3</v>
      </c>
      <c r="AT2022" s="29">
        <v>0.93547999999999998</v>
      </c>
      <c r="AU2022" s="29">
        <v>0.78430999999999995</v>
      </c>
      <c r="AV2022" s="54">
        <v>10</v>
      </c>
      <c r="AW2022" s="29">
        <v>0.70967999999999998</v>
      </c>
    </row>
    <row r="2023" spans="1:49" x14ac:dyDescent="0.2">
      <c r="A2023" s="17" t="str">
        <f t="shared" si="40"/>
        <v>JHU-IDD</v>
      </c>
      <c r="B2023" s="17" t="str">
        <f>IF(AND(OR(NOT(IsForecastDateRestricted),AND(D2023&gt;=StartDate,D2023&lt;=EndDate)),OR(NOT(IsTargetDateRestricted),AND(F2023&gt;=FirstTargetDate,F2023&lt;=EndTargetDate)),
OR(AND(Is1Week,E2023="1 wk ahead inc death"),AND(Is2Week,E2023="2 wk ahead inc death"),AND(Is3Week,E2023="3 wk ahead inc death"),AND(Is4Week,E2023="4 wk ahead inc death")),
OR(NOT(IsActiveModelsOnly),_xlfn.XLOOKUP(C2023,'Model Analyzer'!B$4:B$100,'Model Analyzer'!C$4:C$100))),EvalData!C2023,"NA")</f>
        <v>JHU-IDD</v>
      </c>
      <c r="C2023" s="17" t="s">
        <v>53</v>
      </c>
      <c r="D2023" s="36" t="d">
        <v>2020-10-12</v>
      </c>
      <c r="E2023" s="17" t="s">
        <v>38</v>
      </c>
      <c r="F2023" s="36" t="d">
        <v>2020-11-07</v>
      </c>
      <c r="G2023" s="30">
        <v>-5477</v>
      </c>
      <c r="H2023" s="32">
        <v>-0.26600000000000001</v>
      </c>
      <c r="I2023" s="28">
        <v>-0.23336000000000001</v>
      </c>
      <c r="J2023" s="28">
        <v>-0.3044</v>
      </c>
      <c r="K2023" s="29">
        <v>0</v>
      </c>
      <c r="L2023" s="30">
        <v>30</v>
      </c>
      <c r="M2023" s="29">
        <v>0.21622</v>
      </c>
      <c r="N2023" s="30">
        <v>51</v>
      </c>
      <c r="O2023" s="30">
        <v>19.23</v>
      </c>
      <c r="P2023" s="30">
        <v>3366.54</v>
      </c>
      <c r="Q2023" s="30">
        <v>150.75</v>
      </c>
      <c r="R2023" s="38">
        <v>0.34156999999999998</v>
      </c>
      <c r="S2023" s="32">
        <v>-0.35511999999999999</v>
      </c>
      <c r="T2023" s="29">
        <v>0.77773999999999999</v>
      </c>
      <c r="U2023" s="29">
        <v>-0.27476</v>
      </c>
      <c r="V2023" s="29">
        <v>0.25490000000000002</v>
      </c>
      <c r="W2023" s="29">
        <v>0.19608</v>
      </c>
      <c r="X2023" s="30">
        <v>220.72</v>
      </c>
      <c r="Y2023" s="29">
        <v>0.51844999999999997</v>
      </c>
      <c r="Z2023" s="29">
        <v>0.45666000000000001</v>
      </c>
      <c r="AA2023" s="29">
        <v>0.20899999999999999</v>
      </c>
      <c r="AB2023" s="30">
        <v>23</v>
      </c>
      <c r="AC2023" s="29">
        <v>0.37142999999999998</v>
      </c>
      <c r="AD2023" s="30">
        <v>51</v>
      </c>
      <c r="AE2023" s="29">
        <v>0.86275000000000002</v>
      </c>
      <c r="AF2023" s="33">
        <v>3.621</v>
      </c>
      <c r="AG2023" s="33">
        <v>4.9550000000000001</v>
      </c>
      <c r="AH2023" s="33">
        <v>8.5709999999999997</v>
      </c>
      <c r="AI2023" s="33">
        <v>95.028999999999996</v>
      </c>
      <c r="AJ2023" s="33">
        <v>33.966999999999999</v>
      </c>
      <c r="AK2023" s="34">
        <v>244</v>
      </c>
      <c r="AL2023" s="29">
        <v>0.27450999999999998</v>
      </c>
      <c r="AM2023" s="29">
        <v>0.43136999999999998</v>
      </c>
      <c r="AN2023" s="50">
        <v>70114</v>
      </c>
      <c r="AO2023" s="30">
        <v>226.6</v>
      </c>
      <c r="AP2023" s="29">
        <v>0.21747</v>
      </c>
      <c r="AQ2023" s="29">
        <v>0.45400000000000001</v>
      </c>
      <c r="AR2023" s="29">
        <v>0.16500000000000001</v>
      </c>
      <c r="AS2023" s="54">
        <v>23</v>
      </c>
      <c r="AT2023" s="29">
        <v>0.29032000000000002</v>
      </c>
      <c r="AU2023" s="29">
        <v>0.61004000000000003</v>
      </c>
      <c r="AV2023" s="54">
        <v>16</v>
      </c>
      <c r="AW2023" s="29">
        <v>0.51612999999999998</v>
      </c>
    </row>
    <row r="2024" spans="1:49" x14ac:dyDescent="0.2">
      <c r="A2024" s="17" t="str">
        <f t="shared" si="40"/>
        <v>Karlen</v>
      </c>
      <c r="B2024" s="17" t="str">
        <f>IF(AND(OR(NOT(IsForecastDateRestricted),AND(D2024&gt;=StartDate,D2024&lt;=EndDate)),OR(NOT(IsTargetDateRestricted),AND(F2024&gt;=FirstTargetDate,F2024&lt;=EndTargetDate)),
OR(AND(Is1Week,E2024="1 wk ahead inc death"),AND(Is2Week,E2024="2 wk ahead inc death"),AND(Is3Week,E2024="3 wk ahead inc death"),AND(Is4Week,E2024="4 wk ahead inc death")),
OR(NOT(IsActiveModelsOnly),_xlfn.XLOOKUP(C2024,'Model Analyzer'!B$4:B$100,'Model Analyzer'!C$4:C$100))),EvalData!C2024,"NA")</f>
        <v>Karlen</v>
      </c>
      <c r="C2024" s="17" t="s">
        <v>46</v>
      </c>
      <c r="D2024" s="36" t="d">
        <v>2020-10-12</v>
      </c>
      <c r="E2024" s="17" t="s">
        <v>38</v>
      </c>
      <c r="F2024" s="36" t="d">
        <v>2020-11-07</v>
      </c>
      <c r="G2024" s="30">
        <v>-620</v>
      </c>
      <c r="H2024" s="32">
        <v>-2.7E-2</v>
      </c>
      <c r="I2024" s="28">
        <v>-2.6419999999999999E-2</v>
      </c>
      <c r="J2024" s="28">
        <v>-2.7130000000000001E-2</v>
      </c>
      <c r="K2024" s="29">
        <v>1</v>
      </c>
      <c r="L2024" s="30">
        <v>7</v>
      </c>
      <c r="M2024" s="29">
        <v>0.83784000000000003</v>
      </c>
      <c r="N2024" s="30">
        <v>51</v>
      </c>
      <c r="O2024" s="30">
        <v>5.82</v>
      </c>
      <c r="P2024" s="30">
        <v>2092.65</v>
      </c>
      <c r="Q2024" s="30">
        <v>120.65</v>
      </c>
      <c r="R2024" s="38">
        <v>0.21088999999999999</v>
      </c>
      <c r="S2024" s="32">
        <v>-4.2020000000000002E-2</v>
      </c>
      <c r="T2024" s="29">
        <v>0.3236</v>
      </c>
      <c r="U2024" s="29">
        <v>-8.5190000000000002E-2</v>
      </c>
      <c r="V2024" s="29">
        <v>0.43136999999999998</v>
      </c>
      <c r="W2024" s="29">
        <v>1.9609999999999999E-2</v>
      </c>
      <c r="X2024" s="30">
        <v>186.92</v>
      </c>
      <c r="Y2024" s="29">
        <v>0.26994000000000001</v>
      </c>
      <c r="Z2024" s="29">
        <v>0.29604999999999998</v>
      </c>
      <c r="AA2024" s="29">
        <v>0.624</v>
      </c>
      <c r="AB2024" s="30">
        <v>1</v>
      </c>
      <c r="AC2024" s="29">
        <v>1</v>
      </c>
      <c r="AD2024" s="30">
        <v>51</v>
      </c>
      <c r="AE2024" s="29">
        <v>0.92157</v>
      </c>
      <c r="AF2024" s="33">
        <v>2.1110000000000002</v>
      </c>
      <c r="AG2024" s="33">
        <v>2.5129999999999999</v>
      </c>
      <c r="AH2024" s="33">
        <v>3.55</v>
      </c>
      <c r="AI2024" s="33">
        <v>21.359000000000002</v>
      </c>
      <c r="AJ2024" s="33">
        <v>5.3419999999999996</v>
      </c>
      <c r="AK2024" s="34">
        <v>9.0510000000000002</v>
      </c>
      <c r="AL2024" s="29">
        <v>0.25490000000000002</v>
      </c>
      <c r="AM2024" s="29">
        <v>7.843E-2</v>
      </c>
      <c r="AN2024" s="50">
        <v>46567</v>
      </c>
      <c r="AO2024" s="30">
        <v>109.8</v>
      </c>
      <c r="AP2024" s="29">
        <v>0.42632999999999999</v>
      </c>
      <c r="AQ2024" s="29">
        <v>0.89004000000000005</v>
      </c>
      <c r="AR2024" s="29">
        <v>0.61899999999999999</v>
      </c>
      <c r="AS2024" s="54">
        <v>5</v>
      </c>
      <c r="AT2024" s="29">
        <v>0.87097000000000002</v>
      </c>
      <c r="AU2024" s="29">
        <v>0.95798000000000005</v>
      </c>
      <c r="AV2024" s="54">
        <v>1</v>
      </c>
      <c r="AW2024" s="29">
        <v>1</v>
      </c>
    </row>
    <row r="2025" spans="1:49" x14ac:dyDescent="0.2">
      <c r="A2025" s="17" t="str">
        <f t="shared" si="40"/>
        <v>LANL</v>
      </c>
      <c r="B2025" s="17" t="str">
        <f>IF(AND(OR(NOT(IsForecastDateRestricted),AND(D2025&gt;=StartDate,D2025&lt;=EndDate)),OR(NOT(IsTargetDateRestricted),AND(F2025&gt;=FirstTargetDate,F2025&lt;=EndTargetDate)),
OR(AND(Is1Week,E2025="1 wk ahead inc death"),AND(Is2Week,E2025="2 wk ahead inc death"),AND(Is3Week,E2025="3 wk ahead inc death"),AND(Is4Week,E2025="4 wk ahead inc death")),
OR(NOT(IsActiveModelsOnly),_xlfn.XLOOKUP(C2025,'Model Analyzer'!B$4:B$100,'Model Analyzer'!C$4:C$100))),EvalData!C2025,"NA")</f>
        <v>LANL</v>
      </c>
      <c r="C2025" s="17" t="s">
        <v>20</v>
      </c>
      <c r="D2025" s="36" t="d">
        <v>2020-10-12</v>
      </c>
      <c r="E2025" s="17" t="s">
        <v>38</v>
      </c>
      <c r="F2025" s="36" t="d">
        <v>2020-11-07</v>
      </c>
      <c r="G2025" s="30">
        <v>-10386</v>
      </c>
      <c r="H2025" s="32">
        <v>-0.58399999999999996</v>
      </c>
      <c r="I2025" s="28">
        <v>-0.44252000000000002</v>
      </c>
      <c r="J2025" s="28">
        <v>-0.79379</v>
      </c>
      <c r="K2025" s="29">
        <v>0</v>
      </c>
      <c r="L2025" s="30">
        <v>37</v>
      </c>
      <c r="M2025" s="29">
        <v>2.7029999999999998E-2</v>
      </c>
      <c r="N2025" s="30">
        <v>51</v>
      </c>
      <c r="O2025" s="30">
        <v>35.14</v>
      </c>
      <c r="P2025" s="30">
        <v>5170.62</v>
      </c>
      <c r="Q2025" s="30">
        <v>201.39</v>
      </c>
      <c r="R2025" s="38">
        <v>0.58597999999999995</v>
      </c>
      <c r="S2025" s="32">
        <v>-0.60416999999999998</v>
      </c>
      <c r="T2025" s="29">
        <v>1.25708</v>
      </c>
      <c r="U2025" s="29">
        <v>-1.2410399999999999</v>
      </c>
      <c r="V2025" s="29">
        <v>7.843E-2</v>
      </c>
      <c r="W2025" s="29">
        <v>0.41176000000000001</v>
      </c>
      <c r="X2025" s="30">
        <v>292.95999999999998</v>
      </c>
      <c r="Y2025" s="29">
        <v>0.47176000000000001</v>
      </c>
      <c r="Z2025" s="29">
        <v>0.66776000000000002</v>
      </c>
      <c r="AA2025" s="29">
        <v>1.9E-2</v>
      </c>
      <c r="AB2025" s="30">
        <v>34</v>
      </c>
      <c r="AC2025" s="29">
        <v>5.7140000000000003E-2</v>
      </c>
      <c r="AD2025" s="30">
        <v>51</v>
      </c>
      <c r="AE2025" s="29">
        <v>0.94118000000000002</v>
      </c>
      <c r="AF2025" s="33">
        <v>8.9779999999999998</v>
      </c>
      <c r="AG2025" s="33">
        <v>11.682</v>
      </c>
      <c r="AH2025" s="33">
        <v>19.707999999999998</v>
      </c>
      <c r="AI2025" s="33">
        <v>40.79</v>
      </c>
      <c r="AJ2025" s="33">
        <v>38.313000000000002</v>
      </c>
      <c r="AK2025" s="34">
        <v>112</v>
      </c>
      <c r="AL2025" s="29">
        <v>0.17646999999999999</v>
      </c>
      <c r="AM2025" s="29">
        <v>0.76471</v>
      </c>
      <c r="AN2025" s="50">
        <v>55195</v>
      </c>
      <c r="AO2025" s="30">
        <v>157.30000000000001</v>
      </c>
      <c r="AP2025" s="29">
        <v>0.10728</v>
      </c>
      <c r="AQ2025" s="29">
        <v>0.22395999999999999</v>
      </c>
      <c r="AR2025" s="29">
        <v>0</v>
      </c>
      <c r="AS2025" s="54">
        <v>31</v>
      </c>
      <c r="AT2025" s="29">
        <v>3.2259999999999997E-2</v>
      </c>
      <c r="AU2025" s="29">
        <v>0.38846999999999998</v>
      </c>
      <c r="AV2025" s="54">
        <v>23</v>
      </c>
      <c r="AW2025" s="29">
        <v>0.29032000000000002</v>
      </c>
    </row>
    <row r="2026" spans="1:49" x14ac:dyDescent="0.2">
      <c r="A2026" s="17" t="str">
        <f t="shared" si="40"/>
        <v>LNQ</v>
      </c>
      <c r="B2026" s="17" t="str">
        <f>IF(AND(OR(NOT(IsForecastDateRestricted),AND(D2026&gt;=StartDate,D2026&lt;=EndDate)),OR(NOT(IsTargetDateRestricted),AND(F2026&gt;=FirstTargetDate,F2026&lt;=EndTargetDate)),
OR(AND(Is1Week,E2026="1 wk ahead inc death"),AND(Is2Week,E2026="2 wk ahead inc death"),AND(Is3Week,E2026="3 wk ahead inc death"),AND(Is4Week,E2026="4 wk ahead inc death")),
OR(NOT(IsActiveModelsOnly),_xlfn.XLOOKUP(C2026,'Model Analyzer'!B$4:B$100,'Model Analyzer'!C$4:C$100))),EvalData!C2026,"NA")</f>
        <v>LNQ</v>
      </c>
      <c r="C2026" s="17" t="s">
        <v>47</v>
      </c>
      <c r="D2026" s="36" t="d">
        <v>2020-10-12</v>
      </c>
      <c r="E2026" s="17" t="s">
        <v>38</v>
      </c>
      <c r="F2026" s="36" t="d">
        <v>2020-11-07</v>
      </c>
      <c r="G2026" s="26">
        <v>-2156</v>
      </c>
      <c r="H2026" s="27">
        <v>-9.6000000000000002E-2</v>
      </c>
      <c r="I2026" s="28">
        <v>-9.1859999999999997E-2</v>
      </c>
      <c r="J2026" s="28">
        <v>-0.10115</v>
      </c>
      <c r="K2026" s="29">
        <v>0.9</v>
      </c>
      <c r="L2026" s="30">
        <v>17</v>
      </c>
      <c r="M2026" s="29">
        <v>0.56757000000000002</v>
      </c>
      <c r="N2026" s="30">
        <v>51</v>
      </c>
      <c r="O2026" s="26">
        <v>21.03</v>
      </c>
      <c r="P2026" s="26">
        <v>1981.86</v>
      </c>
      <c r="Q2026" s="26">
        <v>115.8</v>
      </c>
      <c r="R2026" s="31">
        <v>0.33450000000000002</v>
      </c>
      <c r="S2026" s="32">
        <v>-0.36192000000000002</v>
      </c>
      <c r="T2026" s="29">
        <v>0.58443000000000001</v>
      </c>
      <c r="U2026" s="29">
        <v>-0.54937999999999998</v>
      </c>
      <c r="V2026" s="29">
        <v>0.19608</v>
      </c>
      <c r="W2026" s="29">
        <v>0.13725000000000001</v>
      </c>
      <c r="X2026" s="30">
        <v>163.66</v>
      </c>
      <c r="Y2026" s="29">
        <v>0.34560999999999997</v>
      </c>
      <c r="Z2026" s="29">
        <v>0.45956999999999998</v>
      </c>
      <c r="AA2026" s="29">
        <v>0.25600000000000001</v>
      </c>
      <c r="AB2026" s="30">
        <v>19</v>
      </c>
      <c r="AC2026" s="29">
        <v>0.48570999999999998</v>
      </c>
      <c r="AD2026" s="30">
        <v>51</v>
      </c>
      <c r="AE2026" s="29">
        <v>1</v>
      </c>
      <c r="AF2026" s="33">
        <v>14.503</v>
      </c>
      <c r="AG2026" s="33">
        <v>20.154</v>
      </c>
      <c r="AH2026" s="33">
        <v>39</v>
      </c>
      <c r="AI2026" s="33">
        <v>108.321</v>
      </c>
      <c r="AJ2026" s="33">
        <v>111.583</v>
      </c>
      <c r="AK2026" s="34">
        <v>334</v>
      </c>
      <c r="AL2026" s="29">
        <v>0</v>
      </c>
      <c r="AM2026" s="29">
        <v>1</v>
      </c>
      <c r="AN2026" s="50">
        <v>50787</v>
      </c>
      <c r="AO2026" s="30">
        <v>168.2</v>
      </c>
      <c r="AP2026" s="29">
        <v>5.9290000000000002E-2</v>
      </c>
      <c r="AQ2026" s="29">
        <v>0.12378</v>
      </c>
      <c r="AR2026" s="29">
        <v>0</v>
      </c>
      <c r="AS2026" s="54">
        <v>31</v>
      </c>
      <c r="AT2026" s="29">
        <v>3.2259999999999997E-2</v>
      </c>
      <c r="AU2026" s="29">
        <v>0.23222999999999999</v>
      </c>
      <c r="AV2026" s="54">
        <v>28</v>
      </c>
      <c r="AW2026" s="29">
        <v>0.12903000000000001</v>
      </c>
    </row>
    <row r="2027" spans="1:49" x14ac:dyDescent="0.2">
      <c r="A2027" s="17" t="str">
        <f t="shared" si="40"/>
        <v>LSHTM</v>
      </c>
      <c r="B2027" s="17" t="str">
        <f>IF(AND(OR(NOT(IsForecastDateRestricted),AND(D2027&gt;=StartDate,D2027&lt;=EndDate)),OR(NOT(IsTargetDateRestricted),AND(F2027&gt;=FirstTargetDate,F2027&lt;=EndTargetDate)),
OR(AND(Is1Week,E2027="1 wk ahead inc death"),AND(Is2Week,E2027="2 wk ahead inc death"),AND(Is3Week,E2027="3 wk ahead inc death"),AND(Is4Week,E2027="4 wk ahead inc death")),
OR(NOT(IsActiveModelsOnly),_xlfn.XLOOKUP(C2027,'Model Analyzer'!B$4:B$100,'Model Analyzer'!C$4:C$100))),EvalData!C2027,"NA")</f>
        <v>LSHTM</v>
      </c>
      <c r="C2027" s="17" t="s">
        <v>21</v>
      </c>
      <c r="D2027" s="36" t="d">
        <v>2020-10-12</v>
      </c>
      <c r="E2027" s="17" t="s">
        <v>38</v>
      </c>
      <c r="F2027" s="36" t="d">
        <v>2020-11-07</v>
      </c>
      <c r="G2027" s="30">
        <v>-3497</v>
      </c>
      <c r="H2027" s="32">
        <v>-0.161</v>
      </c>
      <c r="I2027" s="28">
        <v>-0.14899999999999999</v>
      </c>
      <c r="J2027" s="28">
        <v>-0.17509</v>
      </c>
      <c r="K2027" s="29">
        <v>0.75</v>
      </c>
      <c r="L2027" s="30">
        <v>25</v>
      </c>
      <c r="M2027" s="29">
        <v>0.35135</v>
      </c>
      <c r="N2027" s="30">
        <v>47</v>
      </c>
      <c r="O2027" s="30">
        <v>15.43</v>
      </c>
      <c r="P2027" s="30">
        <v>5184.0200000000004</v>
      </c>
      <c r="Q2027" s="30">
        <v>182.94</v>
      </c>
      <c r="R2027" s="38">
        <v>0.33872000000000002</v>
      </c>
      <c r="S2027" s="32">
        <v>-0.34627999999999998</v>
      </c>
      <c r="T2027" s="29">
        <v>0.69821999999999995</v>
      </c>
      <c r="U2027" s="29">
        <v>-0.56405000000000005</v>
      </c>
      <c r="V2027" s="29">
        <v>0.25531999999999999</v>
      </c>
      <c r="W2027" s="29">
        <v>0.25531999999999999</v>
      </c>
      <c r="X2027" s="30">
        <v>365.81</v>
      </c>
      <c r="Y2027" s="29">
        <v>0.37220999999999999</v>
      </c>
      <c r="Z2027" s="29">
        <v>0.44982</v>
      </c>
      <c r="AA2027" s="29">
        <v>0.112</v>
      </c>
      <c r="AB2027" s="30">
        <v>27</v>
      </c>
      <c r="AC2027" s="29">
        <v>0.25713999999999998</v>
      </c>
      <c r="AD2027" s="30">
        <v>47</v>
      </c>
      <c r="AE2027" s="29">
        <v>0.61702000000000001</v>
      </c>
      <c r="AF2027" s="33">
        <v>2.13</v>
      </c>
      <c r="AG2027" s="33">
        <v>2.6019999999999999</v>
      </c>
      <c r="AH2027" s="33">
        <v>3.9780000000000002</v>
      </c>
      <c r="AI2027" s="33">
        <v>79.459000000000003</v>
      </c>
      <c r="AJ2027" s="33">
        <v>13.881</v>
      </c>
      <c r="AK2027" s="34">
        <v>50.677999999999997</v>
      </c>
      <c r="AL2027" s="29">
        <v>0.10638</v>
      </c>
      <c r="AM2027" s="29">
        <v>0.27660000000000001</v>
      </c>
      <c r="AN2027" s="50">
        <v>125358</v>
      </c>
      <c r="AO2027" s="30">
        <v>240.2</v>
      </c>
      <c r="AP2027" s="29">
        <v>0.36064000000000002</v>
      </c>
      <c r="AQ2027" s="29">
        <v>0.75290999999999997</v>
      </c>
      <c r="AR2027" s="29">
        <v>0.22700000000000001</v>
      </c>
      <c r="AS2027" s="54">
        <v>17</v>
      </c>
      <c r="AT2027" s="29">
        <v>0.48387000000000002</v>
      </c>
      <c r="AU2027" s="29">
        <v>0.54229000000000005</v>
      </c>
      <c r="AV2027" s="54">
        <v>18</v>
      </c>
      <c r="AW2027" s="29">
        <v>0.45161000000000001</v>
      </c>
    </row>
    <row r="2028" spans="1:49" x14ac:dyDescent="0.2">
      <c r="A2028" s="17" t="str">
        <f t="shared" si="40"/>
        <v>MIT-LCP</v>
      </c>
      <c r="B2028" s="17" t="str">
        <f>IF(AND(OR(NOT(IsForecastDateRestricted),AND(D2028&gt;=StartDate,D2028&lt;=EndDate)),OR(NOT(IsTargetDateRestricted),AND(F2028&gt;=FirstTargetDate,F2028&lt;=EndTargetDate)),
OR(AND(Is1Week,E2028="1 wk ahead inc death"),AND(Is2Week,E2028="2 wk ahead inc death"),AND(Is3Week,E2028="3 wk ahead inc death"),AND(Is4Week,E2028="4 wk ahead inc death")),
OR(NOT(IsActiveModelsOnly),_xlfn.XLOOKUP(C2028,'Model Analyzer'!B$4:B$100,'Model Analyzer'!C$4:C$100))),EvalData!C2028,"NA")</f>
        <v>MIT-LCP</v>
      </c>
      <c r="C2028" s="17" t="s">
        <v>55</v>
      </c>
      <c r="D2028" s="36" t="d">
        <v>2020-10-12</v>
      </c>
      <c r="E2028" s="17" t="s">
        <v>38</v>
      </c>
      <c r="F2028" s="36" t="d">
        <v>2020-11-07</v>
      </c>
      <c r="G2028" s="30">
        <v>-6714</v>
      </c>
      <c r="H2028" s="32">
        <v>-0.33700000000000002</v>
      </c>
      <c r="I2028" s="28">
        <v>-0.28606999999999999</v>
      </c>
      <c r="J2028" s="28">
        <v>-0.40068999999999999</v>
      </c>
      <c r="K2028" s="29">
        <v>0</v>
      </c>
      <c r="L2028" s="30">
        <v>32</v>
      </c>
      <c r="M2028" s="29">
        <v>0.16216</v>
      </c>
      <c r="N2028" s="30">
        <v>51</v>
      </c>
      <c r="O2028" s="30">
        <v>102.36</v>
      </c>
      <c r="P2028" s="30">
        <v>4144.51</v>
      </c>
      <c r="Q2028" s="30">
        <v>148.78</v>
      </c>
      <c r="R2028" s="38">
        <v>0.29866999999999999</v>
      </c>
      <c r="S2028" s="32">
        <v>-0.23402999999999999</v>
      </c>
      <c r="T2028" s="29">
        <v>0.95159000000000005</v>
      </c>
      <c r="U2028" s="29">
        <v>0.23232</v>
      </c>
      <c r="V2028" s="29">
        <v>0.37254999999999999</v>
      </c>
      <c r="W2028" s="29">
        <v>0.17646999999999999</v>
      </c>
      <c r="X2028" s="30">
        <v>233.95</v>
      </c>
      <c r="Y2028" s="29">
        <v>0.84663999999999995</v>
      </c>
      <c r="Z2028" s="29">
        <v>0.44762999999999997</v>
      </c>
      <c r="AA2028" s="29">
        <v>0.23100000000000001</v>
      </c>
      <c r="AB2028" s="30">
        <v>21</v>
      </c>
      <c r="AC2028" s="29">
        <v>0.42857000000000001</v>
      </c>
    </row>
    <row r="2029" spans="1:49" x14ac:dyDescent="0.2">
      <c r="A2029" s="17" t="str">
        <f t="shared" si="40"/>
        <v>MIT-ORC</v>
      </c>
      <c r="B2029" s="17" t="str">
        <f>IF(AND(OR(NOT(IsForecastDateRestricted),AND(D2029&gt;=StartDate,D2029&lt;=EndDate)),OR(NOT(IsTargetDateRestricted),AND(F2029&gt;=FirstTargetDate,F2029&lt;=EndTargetDate)),
OR(AND(Is1Week,E2029="1 wk ahead inc death"),AND(Is2Week,E2029="2 wk ahead inc death"),AND(Is3Week,E2029="3 wk ahead inc death"),AND(Is4Week,E2029="4 wk ahead inc death")),
OR(NOT(IsActiveModelsOnly),_xlfn.XLOOKUP(C2029,'Model Analyzer'!B$4:B$100,'Model Analyzer'!C$4:C$100))),EvalData!C2029,"NA")</f>
        <v>MIT-ORC</v>
      </c>
      <c r="C2029" s="17" t="s">
        <v>23</v>
      </c>
      <c r="D2029" s="36" t="d">
        <v>2020-10-12</v>
      </c>
      <c r="E2029" s="17" t="s">
        <v>38</v>
      </c>
      <c r="F2029" s="36" t="d">
        <v>2020-11-07</v>
      </c>
      <c r="G2029" s="30">
        <v>-7857</v>
      </c>
      <c r="H2029" s="32">
        <v>-0.40799999999999997</v>
      </c>
      <c r="I2029" s="28">
        <v>-0.33477000000000001</v>
      </c>
      <c r="J2029" s="28">
        <v>-0.50322999999999996</v>
      </c>
      <c r="K2029" s="29">
        <v>0</v>
      </c>
      <c r="L2029" s="30">
        <v>34</v>
      </c>
      <c r="M2029" s="29">
        <v>0.10811</v>
      </c>
      <c r="N2029" s="30">
        <v>51</v>
      </c>
      <c r="O2029" s="30">
        <v>18.13</v>
      </c>
      <c r="P2029" s="30">
        <v>3551.58</v>
      </c>
      <c r="Q2029" s="30">
        <v>152.57</v>
      </c>
      <c r="R2029" s="38">
        <v>0.29648000000000002</v>
      </c>
      <c r="S2029" s="32">
        <v>-0.41741</v>
      </c>
      <c r="T2029" s="29">
        <v>0.71867999999999999</v>
      </c>
      <c r="U2029" s="29">
        <v>-0.70194999999999996</v>
      </c>
      <c r="V2029" s="29">
        <v>0.35293999999999998</v>
      </c>
      <c r="W2029" s="29">
        <v>0.31373000000000001</v>
      </c>
      <c r="X2029" s="30">
        <v>237.62</v>
      </c>
      <c r="Y2029" s="29">
        <v>0.33743000000000001</v>
      </c>
      <c r="Z2029" s="29">
        <v>0.44824000000000003</v>
      </c>
      <c r="AA2029" s="29">
        <v>0.24099999999999999</v>
      </c>
      <c r="AB2029" s="30">
        <v>20</v>
      </c>
      <c r="AC2029" s="29">
        <v>0.45713999999999999</v>
      </c>
      <c r="AD2029" s="30">
        <v>51</v>
      </c>
      <c r="AE2029" s="29">
        <v>0.80391999999999997</v>
      </c>
      <c r="AF2029" s="33">
        <v>3.9340000000000002</v>
      </c>
      <c r="AG2029" s="33">
        <v>6.1059999999999999</v>
      </c>
      <c r="AH2029" s="33">
        <v>14.375</v>
      </c>
      <c r="AI2029" s="33">
        <v>170.452</v>
      </c>
      <c r="AJ2029" s="33">
        <v>79</v>
      </c>
      <c r="AK2029" s="34">
        <v>437</v>
      </c>
      <c r="AL2029" s="29">
        <v>0.13725000000000001</v>
      </c>
      <c r="AM2029" s="29">
        <v>0.52941000000000005</v>
      </c>
      <c r="AN2029" s="50">
        <v>82728</v>
      </c>
      <c r="AO2029" s="30">
        <v>154.80000000000001</v>
      </c>
      <c r="AP2029" s="29">
        <v>0.18632000000000001</v>
      </c>
      <c r="AQ2029" s="29">
        <v>0.38896999999999998</v>
      </c>
      <c r="AR2029" s="29">
        <v>0.14399999999999999</v>
      </c>
      <c r="AS2029" s="54">
        <v>25</v>
      </c>
      <c r="AT2029" s="29">
        <v>0.22581000000000001</v>
      </c>
      <c r="AU2029" s="29">
        <v>0.47287000000000001</v>
      </c>
      <c r="AV2029" s="54">
        <v>21</v>
      </c>
      <c r="AW2029" s="29">
        <v>0.35483999999999999</v>
      </c>
    </row>
    <row r="2030" spans="1:49" x14ac:dyDescent="0.2">
      <c r="A2030" s="17" t="str">
        <f t="shared" si="40"/>
        <v>MOBS</v>
      </c>
      <c r="B2030" s="17" t="str">
        <f>IF(AND(OR(NOT(IsForecastDateRestricted),AND(D2030&gt;=StartDate,D2030&lt;=EndDate)),OR(NOT(IsTargetDateRestricted),AND(F2030&gt;=FirstTargetDate,F2030&lt;=EndTargetDate)),
OR(AND(Is1Week,E2030="1 wk ahead inc death"),AND(Is2Week,E2030="2 wk ahead inc death"),AND(Is3Week,E2030="3 wk ahead inc death"),AND(Is4Week,E2030="4 wk ahead inc death")),
OR(NOT(IsActiveModelsOnly),_xlfn.XLOOKUP(C2030,'Model Analyzer'!B$4:B$100,'Model Analyzer'!C$4:C$100))),EvalData!C2030,"NA")</f>
        <v>MOBS</v>
      </c>
      <c r="C2030" s="17" t="s">
        <v>24</v>
      </c>
      <c r="D2030" s="36" t="d">
        <v>2020-10-12</v>
      </c>
      <c r="E2030" s="17" t="s">
        <v>38</v>
      </c>
      <c r="F2030" s="36" t="d">
        <v>2020-11-07</v>
      </c>
      <c r="G2030" s="30">
        <v>-888</v>
      </c>
      <c r="H2030" s="32">
        <v>-3.9E-2</v>
      </c>
      <c r="I2030" s="28">
        <v>-3.7839999999999999E-2</v>
      </c>
      <c r="J2030" s="28">
        <v>-3.9320000000000001E-2</v>
      </c>
      <c r="K2030" s="29">
        <v>1</v>
      </c>
      <c r="L2030" s="30">
        <v>8</v>
      </c>
      <c r="M2030" s="29">
        <v>0.81081000000000003</v>
      </c>
      <c r="N2030" s="30">
        <v>50</v>
      </c>
      <c r="O2030" s="30">
        <v>14.83</v>
      </c>
      <c r="P2030" s="30">
        <v>2737.33</v>
      </c>
      <c r="Q2030" s="30">
        <v>136.82</v>
      </c>
      <c r="R2030" s="38">
        <v>0.26425999999999999</v>
      </c>
      <c r="S2030" s="32">
        <v>-0.14821999999999999</v>
      </c>
      <c r="T2030" s="29">
        <v>0.60272999999999999</v>
      </c>
      <c r="U2030" s="29">
        <v>-0.42775999999999997</v>
      </c>
      <c r="V2030" s="29">
        <v>0.42</v>
      </c>
      <c r="W2030" s="29">
        <v>0.16</v>
      </c>
      <c r="X2030" s="30">
        <v>215.95</v>
      </c>
      <c r="Y2030" s="29">
        <v>0.32379999999999998</v>
      </c>
      <c r="Z2030" s="29">
        <v>0.40648000000000001</v>
      </c>
      <c r="AA2030" s="29">
        <v>0.39400000000000002</v>
      </c>
      <c r="AB2030" s="30">
        <v>18</v>
      </c>
      <c r="AC2030" s="29">
        <v>0.51429000000000002</v>
      </c>
      <c r="AD2030" s="30">
        <v>50</v>
      </c>
      <c r="AE2030" s="29">
        <v>0.84</v>
      </c>
      <c r="AF2030" s="33">
        <v>2.032</v>
      </c>
      <c r="AG2030" s="33">
        <v>2.335</v>
      </c>
      <c r="AH2030" s="33">
        <v>3.41</v>
      </c>
      <c r="AI2030" s="33">
        <v>153.44999999999999</v>
      </c>
      <c r="AJ2030" s="33">
        <v>11.5</v>
      </c>
      <c r="AK2030" s="34">
        <v>195.2</v>
      </c>
      <c r="AL2030" s="29">
        <v>0.14000000000000001</v>
      </c>
      <c r="AM2030" s="29">
        <v>0.24</v>
      </c>
      <c r="AN2030" s="50">
        <v>52793</v>
      </c>
      <c r="AO2030" s="30">
        <v>111.9</v>
      </c>
      <c r="AP2030" s="29">
        <v>0.38007999999999997</v>
      </c>
      <c r="AQ2030" s="29">
        <v>0.79347999999999996</v>
      </c>
      <c r="AR2030" s="29">
        <v>0.47499999999999998</v>
      </c>
      <c r="AS2030" s="54">
        <v>8</v>
      </c>
      <c r="AT2030" s="29">
        <v>0.77419000000000004</v>
      </c>
      <c r="AU2030" s="29">
        <v>0.82506000000000002</v>
      </c>
      <c r="AV2030" s="54">
        <v>7</v>
      </c>
      <c r="AW2030" s="29">
        <v>0.80645</v>
      </c>
    </row>
    <row r="2031" spans="1:49" x14ac:dyDescent="0.2">
      <c r="A2031" s="17" t="str">
        <f t="shared" si="40"/>
        <v>NotreDame-Mobility</v>
      </c>
      <c r="B2031" s="17" t="str">
        <f>IF(AND(OR(NOT(IsForecastDateRestricted),AND(D2031&gt;=StartDate,D2031&lt;=EndDate)),OR(NOT(IsTargetDateRestricted),AND(F2031&gt;=FirstTargetDate,F2031&lt;=EndTargetDate)),
OR(AND(Is1Week,E2031="1 wk ahead inc death"),AND(Is2Week,E2031="2 wk ahead inc death"),AND(Is3Week,E2031="3 wk ahead inc death"),AND(Is4Week,E2031="4 wk ahead inc death")),
OR(NOT(IsActiveModelsOnly),_xlfn.XLOOKUP(C2031,'Model Analyzer'!B$4:B$100,'Model Analyzer'!C$4:C$100))),EvalData!C2031,"NA")</f>
        <v>NotreDame-Mobility</v>
      </c>
      <c r="C2031" s="17" t="s">
        <v>25</v>
      </c>
      <c r="D2031" s="36" t="d">
        <v>2020-10-12</v>
      </c>
      <c r="E2031" s="17" t="s">
        <v>38</v>
      </c>
      <c r="F2031" s="36" t="d">
        <v>2020-11-07</v>
      </c>
      <c r="G2031" s="30">
        <v>-8024</v>
      </c>
      <c r="H2031" s="32">
        <v>-0.41799999999999998</v>
      </c>
      <c r="I2031" s="28">
        <v>-0.34188000000000002</v>
      </c>
      <c r="J2031" s="28">
        <v>-0.51949000000000001</v>
      </c>
      <c r="K2031" s="29">
        <v>0</v>
      </c>
      <c r="L2031" s="30">
        <v>35</v>
      </c>
      <c r="M2031" s="29">
        <v>8.1079999999999999E-2</v>
      </c>
      <c r="N2031" s="30">
        <v>51</v>
      </c>
      <c r="O2031" s="30">
        <v>32.32</v>
      </c>
      <c r="P2031" s="30">
        <v>5309.88</v>
      </c>
      <c r="Q2031" s="30">
        <v>187.24</v>
      </c>
      <c r="R2031" s="38">
        <v>0.41815000000000002</v>
      </c>
      <c r="S2031" s="32">
        <v>-0.43936999999999998</v>
      </c>
      <c r="T2031" s="29">
        <v>1.2377400000000001</v>
      </c>
      <c r="U2031" s="29">
        <v>-1.04521</v>
      </c>
      <c r="V2031" s="29">
        <v>0.21568999999999999</v>
      </c>
      <c r="W2031" s="29">
        <v>0.31373000000000001</v>
      </c>
      <c r="X2031" s="30">
        <v>276.47000000000003</v>
      </c>
      <c r="Y2031" s="29">
        <v>0.46056000000000002</v>
      </c>
      <c r="Z2031" s="29">
        <v>0.55034000000000005</v>
      </c>
      <c r="AA2031" s="29">
        <v>2.8000000000000001E-2</v>
      </c>
      <c r="AB2031" s="30">
        <v>33</v>
      </c>
      <c r="AC2031" s="29">
        <v>8.5709999999999995E-2</v>
      </c>
      <c r="AD2031" s="30">
        <v>51</v>
      </c>
      <c r="AE2031" s="29">
        <v>0.27450999999999998</v>
      </c>
      <c r="AF2031" s="33">
        <v>1.268</v>
      </c>
      <c r="AG2031" s="33">
        <v>1.4610000000000001</v>
      </c>
      <c r="AH2031" s="33">
        <v>1.6859999999999999</v>
      </c>
      <c r="AI2031" s="33">
        <v>4.5919999999999996</v>
      </c>
      <c r="AJ2031" s="33">
        <v>2.3860000000000001</v>
      </c>
      <c r="AK2031" s="34">
        <v>9.5</v>
      </c>
      <c r="AL2031" s="29">
        <v>3.9219999999999998E-2</v>
      </c>
      <c r="AM2031" s="29">
        <v>5.8819999999999997E-2</v>
      </c>
      <c r="AN2031" s="50">
        <v>264180</v>
      </c>
      <c r="AO2031" s="30">
        <v>501.7</v>
      </c>
      <c r="AP2031" s="29">
        <v>0.65042</v>
      </c>
      <c r="AQ2031" s="29">
        <v>1</v>
      </c>
      <c r="AR2031" s="29">
        <v>0.186</v>
      </c>
      <c r="AS2031" s="54">
        <v>21</v>
      </c>
      <c r="AT2031" s="29">
        <v>0.35483999999999999</v>
      </c>
      <c r="AU2031" s="29">
        <v>0.28895999999999999</v>
      </c>
      <c r="AV2031" s="54">
        <v>25</v>
      </c>
      <c r="AW2031" s="29">
        <v>0.22581000000000001</v>
      </c>
    </row>
    <row r="2032" spans="1:49" x14ac:dyDescent="0.2">
      <c r="A2032" s="17" t="str">
        <f t="shared" si="40"/>
        <v>Oliver Wyman</v>
      </c>
      <c r="B2032" s="17" t="str">
        <f>IF(AND(OR(NOT(IsForecastDateRestricted),AND(D2032&gt;=StartDate,D2032&lt;=EndDate)),OR(NOT(IsTargetDateRestricted),AND(F2032&gt;=FirstTargetDate,F2032&lt;=EndTargetDate)),
OR(AND(Is1Week,E2032="1 wk ahead inc death"),AND(Is2Week,E2032="2 wk ahead inc death"),AND(Is3Week,E2032="3 wk ahead inc death"),AND(Is4Week,E2032="4 wk ahead inc death")),
OR(NOT(IsActiveModelsOnly),_xlfn.XLOOKUP(C2032,'Model Analyzer'!B$4:B$100,'Model Analyzer'!C$4:C$100))),EvalData!C2032,"NA")</f>
        <v>Oliver Wyman</v>
      </c>
      <c r="C2032" s="17" t="s">
        <v>26</v>
      </c>
      <c r="D2032" s="36" t="d">
        <v>2020-10-12</v>
      </c>
      <c r="E2032" s="17" t="s">
        <v>38</v>
      </c>
      <c r="F2032" s="36" t="d">
        <v>2020-11-07</v>
      </c>
      <c r="G2032" s="30">
        <v>-563</v>
      </c>
      <c r="H2032" s="32">
        <v>-2.4E-2</v>
      </c>
      <c r="I2032" s="28">
        <v>-2.3990000000000001E-2</v>
      </c>
      <c r="J2032" s="28">
        <v>-2.4580000000000001E-2</v>
      </c>
      <c r="K2032" s="29">
        <v>1</v>
      </c>
      <c r="L2032" s="30">
        <v>6</v>
      </c>
      <c r="M2032" s="29">
        <v>0.86485999999999996</v>
      </c>
      <c r="N2032" s="30">
        <v>51</v>
      </c>
      <c r="O2032" s="30">
        <v>13.22</v>
      </c>
      <c r="P2032" s="30">
        <v>2307.33</v>
      </c>
      <c r="Q2032" s="30">
        <v>116.31</v>
      </c>
      <c r="R2032" s="38">
        <v>0.19348000000000001</v>
      </c>
      <c r="S2032" s="32">
        <v>-0.11778</v>
      </c>
      <c r="T2032" s="29">
        <v>0.55364000000000002</v>
      </c>
      <c r="U2032" s="29">
        <v>-0.30202000000000001</v>
      </c>
      <c r="V2032" s="29">
        <v>0.49020000000000002</v>
      </c>
      <c r="W2032" s="29">
        <v>0.11765</v>
      </c>
      <c r="X2032" s="30">
        <v>191.38</v>
      </c>
      <c r="Y2032" s="29">
        <v>0.31163999999999997</v>
      </c>
      <c r="Z2032" s="29">
        <v>0.34691</v>
      </c>
      <c r="AA2032" s="29">
        <v>0.55300000000000005</v>
      </c>
      <c r="AB2032" s="30">
        <v>4</v>
      </c>
      <c r="AC2032" s="29">
        <v>0.91429000000000005</v>
      </c>
      <c r="AD2032" s="30">
        <v>51</v>
      </c>
      <c r="AE2032" s="29">
        <v>0.80391999999999997</v>
      </c>
      <c r="AF2032" s="33">
        <v>1.8149999999999999</v>
      </c>
      <c r="AG2032" s="33">
        <v>2.1539999999999999</v>
      </c>
      <c r="AH2032" s="33">
        <v>4.0789999999999997</v>
      </c>
      <c r="AI2032" s="33">
        <v>52.738999999999997</v>
      </c>
      <c r="AJ2032" s="33">
        <v>6.9779999999999998</v>
      </c>
      <c r="AK2032" s="34">
        <v>18.786000000000001</v>
      </c>
      <c r="AL2032" s="29">
        <v>0.29411999999999999</v>
      </c>
      <c r="AM2032" s="29">
        <v>0.13725000000000001</v>
      </c>
      <c r="AN2032" s="50">
        <v>65864</v>
      </c>
      <c r="AO2032" s="30">
        <v>244</v>
      </c>
      <c r="AP2032" s="29">
        <v>0.41110999999999998</v>
      </c>
      <c r="AQ2032" s="29">
        <v>0.85826999999999998</v>
      </c>
      <c r="AR2032" s="29">
        <v>0.39200000000000002</v>
      </c>
      <c r="AS2032" s="54">
        <v>10</v>
      </c>
      <c r="AT2032" s="29">
        <v>0.70967999999999998</v>
      </c>
      <c r="AU2032" s="29">
        <v>0.82613999999999999</v>
      </c>
      <c r="AV2032" s="54">
        <v>6</v>
      </c>
      <c r="AW2032" s="29">
        <v>0.83870999999999996</v>
      </c>
    </row>
    <row r="2033" spans="1:49" x14ac:dyDescent="0.2">
      <c r="A2033" s="17" t="str">
        <f t="shared" si="40"/>
        <v>PSI</v>
      </c>
      <c r="B2033" s="17" t="str">
        <f>IF(AND(OR(NOT(IsForecastDateRestricted),AND(D2033&gt;=StartDate,D2033&lt;=EndDate)),OR(NOT(IsTargetDateRestricted),AND(F2033&gt;=FirstTargetDate,F2033&lt;=EndTargetDate)),
OR(AND(Is1Week,E2033="1 wk ahead inc death"),AND(Is2Week,E2033="2 wk ahead inc death"),AND(Is3Week,E2033="3 wk ahead inc death"),AND(Is4Week,E2033="4 wk ahead inc death")),
OR(NOT(IsActiveModelsOnly),_xlfn.XLOOKUP(C2033,'Model Analyzer'!B$4:B$100,'Model Analyzer'!C$4:C$100))),EvalData!C2033,"NA")</f>
        <v>PSI</v>
      </c>
      <c r="C2033" s="17" t="s">
        <v>27</v>
      </c>
      <c r="D2033" s="36" t="d">
        <v>2020-10-12</v>
      </c>
      <c r="E2033" s="17" t="s">
        <v>38</v>
      </c>
      <c r="F2033" s="36" t="d">
        <v>2020-11-07</v>
      </c>
      <c r="G2033" s="30">
        <v>-9325</v>
      </c>
      <c r="H2033" s="32">
        <v>-0.50600000000000001</v>
      </c>
      <c r="I2033" s="28">
        <v>-0.39732000000000001</v>
      </c>
      <c r="J2033" s="28">
        <v>-0.65924000000000005</v>
      </c>
      <c r="K2033" s="29">
        <v>0</v>
      </c>
      <c r="L2033" s="30">
        <v>36</v>
      </c>
      <c r="M2033" s="29">
        <v>5.4050000000000001E-2</v>
      </c>
      <c r="N2033" s="30">
        <v>51</v>
      </c>
      <c r="O2033" s="30">
        <v>60.24</v>
      </c>
      <c r="P2033" s="30">
        <v>5892.59</v>
      </c>
      <c r="Q2033" s="30">
        <v>202.96</v>
      </c>
      <c r="R2033" s="38">
        <v>0.61351999999999995</v>
      </c>
      <c r="S2033" s="32">
        <v>-0.69315000000000004</v>
      </c>
      <c r="T2033" s="29">
        <v>2.3473600000000001</v>
      </c>
      <c r="U2033" s="29">
        <v>-2.2803900000000001</v>
      </c>
      <c r="V2033" s="29">
        <v>0.11765</v>
      </c>
      <c r="W2033" s="29">
        <v>0.49020000000000002</v>
      </c>
      <c r="X2033" s="30">
        <v>290.89</v>
      </c>
      <c r="Y2033" s="29">
        <v>0.51278000000000001</v>
      </c>
      <c r="Z2033" s="29">
        <v>0.74839999999999995</v>
      </c>
      <c r="AA2033" s="29">
        <v>1E-3</v>
      </c>
      <c r="AB2033" s="30">
        <v>35</v>
      </c>
      <c r="AC2033" s="29">
        <v>2.8570000000000002E-2</v>
      </c>
      <c r="AD2033" s="30">
        <v>51</v>
      </c>
      <c r="AE2033" s="29">
        <v>0.17646999999999999</v>
      </c>
      <c r="AF2033" s="33">
        <v>1.3560000000000001</v>
      </c>
      <c r="AG2033" s="33">
        <v>1.504</v>
      </c>
      <c r="AH2033" s="33">
        <v>1.907</v>
      </c>
      <c r="AI2033" s="33">
        <v>5.702</v>
      </c>
      <c r="AJ2033" s="33">
        <v>3.661</v>
      </c>
      <c r="AK2033" s="34">
        <v>13.5</v>
      </c>
      <c r="AL2033" s="29">
        <v>5.8819999999999997E-2</v>
      </c>
      <c r="AM2033" s="29">
        <v>3.9219999999999998E-2</v>
      </c>
      <c r="AN2033" s="50">
        <v>309377</v>
      </c>
      <c r="AO2033" s="30">
        <v>661.3</v>
      </c>
      <c r="AP2033" s="29">
        <v>0.58799000000000001</v>
      </c>
      <c r="AQ2033" s="29">
        <v>1</v>
      </c>
      <c r="AR2033" s="29">
        <v>8.3000000000000004E-2</v>
      </c>
      <c r="AS2033" s="54">
        <v>29</v>
      </c>
      <c r="AT2033" s="29">
        <v>9.6769999999999995E-2</v>
      </c>
      <c r="AU2033" s="29">
        <v>0.18576000000000001</v>
      </c>
      <c r="AV2033" s="54">
        <v>30</v>
      </c>
      <c r="AW2033" s="29">
        <v>6.4519999999999994E-2</v>
      </c>
    </row>
    <row r="2034" spans="1:49" x14ac:dyDescent="0.2">
      <c r="A2034" s="17" t="str">
        <f t="shared" si="40"/>
        <v>QJHong</v>
      </c>
      <c r="B2034" s="17" t="str">
        <f>IF(AND(OR(NOT(IsForecastDateRestricted),AND(D2034&gt;=StartDate,D2034&lt;=EndDate)),OR(NOT(IsTargetDateRestricted),AND(F2034&gt;=FirstTargetDate,F2034&lt;=EndTargetDate)),
OR(AND(Is1Week,E2034="1 wk ahead inc death"),AND(Is2Week,E2034="2 wk ahead inc death"),AND(Is3Week,E2034="3 wk ahead inc death"),AND(Is4Week,E2034="4 wk ahead inc death")),
OR(NOT(IsActiveModelsOnly),_xlfn.XLOOKUP(C2034,'Model Analyzer'!B$4:B$100,'Model Analyzer'!C$4:C$100))),EvalData!C2034,"NA")</f>
        <v>QJHong</v>
      </c>
      <c r="C2034" s="17" t="s">
        <v>28</v>
      </c>
      <c r="D2034" s="36" t="d">
        <v>2020-10-12</v>
      </c>
      <c r="E2034" s="17" t="s">
        <v>38</v>
      </c>
      <c r="F2034" s="36" t="d">
        <v>2020-11-07</v>
      </c>
      <c r="G2034" s="30">
        <v>-1791</v>
      </c>
      <c r="H2034" s="32">
        <v>-7.9000000000000001E-2</v>
      </c>
      <c r="I2034" s="28">
        <v>-7.6310000000000003E-2</v>
      </c>
      <c r="J2034" s="28">
        <v>-8.2610000000000003E-2</v>
      </c>
      <c r="K2034" s="29">
        <v>0.9</v>
      </c>
      <c r="L2034" s="30">
        <v>15</v>
      </c>
      <c r="M2034" s="29">
        <v>0.62161999999999995</v>
      </c>
      <c r="O2034" s="30"/>
      <c r="P2034" s="30"/>
      <c r="Q2034" s="30"/>
      <c r="R2034" s="38"/>
    </row>
    <row r="2035" spans="1:49" x14ac:dyDescent="0.2">
      <c r="A2035" s="17" t="str">
        <f t="shared" si="40"/>
        <v>RPI-UW</v>
      </c>
      <c r="B2035" s="17" t="str">
        <f>IF(AND(OR(NOT(IsForecastDateRestricted),AND(D2035&gt;=StartDate,D2035&lt;=EndDate)),OR(NOT(IsTargetDateRestricted),AND(F2035&gt;=FirstTargetDate,F2035&lt;=EndTargetDate)),
OR(AND(Is1Week,E2035="1 wk ahead inc death"),AND(Is2Week,E2035="2 wk ahead inc death"),AND(Is3Week,E2035="3 wk ahead inc death"),AND(Is4Week,E2035="4 wk ahead inc death")),
OR(NOT(IsActiveModelsOnly),_xlfn.XLOOKUP(C2035,'Model Analyzer'!B$4:B$100,'Model Analyzer'!C$4:C$100))),EvalData!C2035,"NA")</f>
        <v>RPI-UW</v>
      </c>
      <c r="C2035" s="17" t="s">
        <v>49</v>
      </c>
      <c r="D2035" s="36" t="d">
        <v>2020-10-12</v>
      </c>
      <c r="E2035" s="17" t="s">
        <v>38</v>
      </c>
      <c r="F2035" s="36" t="d">
        <v>2020-11-07</v>
      </c>
      <c r="G2035" s="30">
        <v>-5869</v>
      </c>
      <c r="H2035" s="32">
        <v>-0.28799999999999998</v>
      </c>
      <c r="I2035" s="28">
        <v>-0.25006</v>
      </c>
      <c r="J2035" s="28">
        <v>-0.33345000000000002</v>
      </c>
      <c r="K2035" s="29">
        <v>0</v>
      </c>
      <c r="L2035" s="30">
        <v>31</v>
      </c>
      <c r="M2035" s="29">
        <v>0.18919</v>
      </c>
      <c r="N2035" s="30">
        <v>31</v>
      </c>
      <c r="O2035" s="30">
        <v>13.62</v>
      </c>
      <c r="P2035" s="30">
        <v>4012.45</v>
      </c>
      <c r="Q2035" s="30">
        <v>260.39</v>
      </c>
      <c r="R2035" s="38">
        <v>0.31544</v>
      </c>
      <c r="S2035" s="32">
        <v>-0.37369000000000002</v>
      </c>
      <c r="T2035" s="29">
        <v>0.84548999999999996</v>
      </c>
      <c r="U2035" s="29">
        <v>-0.71657999999999999</v>
      </c>
      <c r="V2035" s="29">
        <v>0.32257999999999998</v>
      </c>
      <c r="W2035" s="29">
        <v>0.32257999999999998</v>
      </c>
      <c r="X2035" s="30">
        <v>359.77</v>
      </c>
      <c r="Y2035" s="29">
        <v>0.38067000000000001</v>
      </c>
      <c r="Z2035" s="29">
        <v>0.49510999999999999</v>
      </c>
      <c r="AA2035" s="29">
        <v>7.4999999999999997E-2</v>
      </c>
      <c r="AB2035" s="30">
        <v>29</v>
      </c>
      <c r="AC2035" s="29">
        <v>0.2</v>
      </c>
      <c r="AD2035" s="30">
        <v>31</v>
      </c>
      <c r="AE2035" s="29">
        <v>0.48387000000000002</v>
      </c>
      <c r="AF2035" s="33">
        <v>2.4159999999999999</v>
      </c>
      <c r="AG2035" s="33">
        <v>2.895</v>
      </c>
      <c r="AH2035" s="33">
        <v>3.9340000000000002</v>
      </c>
      <c r="AI2035" s="33">
        <v>63.743000000000002</v>
      </c>
      <c r="AJ2035" s="33">
        <v>11.375999999999999</v>
      </c>
      <c r="AK2035" s="34">
        <v>89</v>
      </c>
      <c r="AL2035" s="29">
        <v>3.2259999999999997E-2</v>
      </c>
      <c r="AM2035" s="29">
        <v>0.19355</v>
      </c>
      <c r="AN2035" s="50">
        <v>125358</v>
      </c>
      <c r="AO2035" s="30">
        <v>203.2</v>
      </c>
      <c r="AP2035" s="29">
        <v>0.35013</v>
      </c>
      <c r="AQ2035" s="29">
        <v>0.73096000000000005</v>
      </c>
      <c r="AR2035" s="29">
        <v>0.16500000000000001</v>
      </c>
      <c r="AS2035" s="54">
        <v>23</v>
      </c>
      <c r="AT2035" s="29">
        <v>0.29032000000000002</v>
      </c>
      <c r="AU2035" s="29">
        <v>0.2656</v>
      </c>
      <c r="AV2035" s="54">
        <v>27</v>
      </c>
      <c r="AW2035" s="29">
        <v>0.16128999999999999</v>
      </c>
    </row>
    <row r="2036" spans="1:49" x14ac:dyDescent="0.2">
      <c r="A2036" s="17" t="str">
        <f t="shared" si="40"/>
        <v>STH</v>
      </c>
      <c r="B2036" s="17" t="str">
        <f>IF(AND(OR(NOT(IsForecastDateRestricted),AND(D2036&gt;=StartDate,D2036&lt;=EndDate)),OR(NOT(IsTargetDateRestricted),AND(F2036&gt;=FirstTargetDate,F2036&lt;=EndTargetDate)),
OR(AND(Is1Week,E2036="1 wk ahead inc death"),AND(Is2Week,E2036="2 wk ahead inc death"),AND(Is3Week,E2036="3 wk ahead inc death"),AND(Is4Week,E2036="4 wk ahead inc death")),
OR(NOT(IsActiveModelsOnly),_xlfn.XLOOKUP(C2036,'Model Analyzer'!B$4:B$100,'Model Analyzer'!C$4:C$100))),EvalData!C2036,"NA")</f>
        <v>STH</v>
      </c>
      <c r="C2036" s="17" t="s">
        <v>42</v>
      </c>
      <c r="D2036" s="36" t="d">
        <v>2020-10-12</v>
      </c>
      <c r="E2036" s="17" t="s">
        <v>38</v>
      </c>
      <c r="F2036" s="36" t="d">
        <v>2020-11-07</v>
      </c>
      <c r="G2036" s="30">
        <v>-5084</v>
      </c>
      <c r="H2036" s="32">
        <v>-0.24399999999999999</v>
      </c>
      <c r="I2036" s="28">
        <v>-0.21662000000000001</v>
      </c>
      <c r="J2036" s="28">
        <v>-0.27650999999999998</v>
      </c>
      <c r="K2036" s="29">
        <v>0.75</v>
      </c>
      <c r="L2036" s="30">
        <v>29</v>
      </c>
      <c r="M2036" s="29">
        <v>0.24324000000000001</v>
      </c>
      <c r="O2036" s="30"/>
      <c r="P2036" s="30"/>
      <c r="Q2036" s="30"/>
      <c r="R2036" s="38"/>
    </row>
    <row r="2037" spans="1:49" x14ac:dyDescent="0.2">
      <c r="A2037" s="17" t="str">
        <f t="shared" si="40"/>
        <v>TTU</v>
      </c>
      <c r="B2037" s="17" t="str">
        <f>IF(AND(OR(NOT(IsForecastDateRestricted),AND(D2037&gt;=StartDate,D2037&lt;=EndDate)),OR(NOT(IsTargetDateRestricted),AND(F2037&gt;=FirstTargetDate,F2037&lt;=EndTargetDate)),
OR(AND(Is1Week,E2037="1 wk ahead inc death"),AND(Is2Week,E2037="2 wk ahead inc death"),AND(Is3Week,E2037="3 wk ahead inc death"),AND(Is4Week,E2037="4 wk ahead inc death")),
OR(NOT(IsActiveModelsOnly),_xlfn.XLOOKUP(C2037,'Model Analyzer'!B$4:B$100,'Model Analyzer'!C$4:C$100))),EvalData!C2037,"NA")</f>
        <v>TTU</v>
      </c>
      <c r="C2037" s="17" t="s">
        <v>56</v>
      </c>
      <c r="D2037" s="36" t="d">
        <v>2020-10-12</v>
      </c>
      <c r="E2037" s="17" t="s">
        <v>38</v>
      </c>
      <c r="F2037" s="36" t="d">
        <v>2020-11-07</v>
      </c>
      <c r="G2037" s="30">
        <v>4011</v>
      </c>
      <c r="H2037" s="32">
        <v>0.158</v>
      </c>
      <c r="I2037" s="28">
        <v>0.1709</v>
      </c>
      <c r="J2037" s="28">
        <v>0.1709</v>
      </c>
      <c r="K2037" s="29">
        <v>0.75</v>
      </c>
      <c r="L2037" s="30">
        <v>23</v>
      </c>
      <c r="M2037" s="29">
        <v>0.40540999999999999</v>
      </c>
      <c r="N2037" s="30">
        <v>51</v>
      </c>
      <c r="O2037" s="30">
        <v>24.77</v>
      </c>
      <c r="P2037" s="30">
        <v>13310.63</v>
      </c>
      <c r="Q2037" s="30">
        <v>246.39</v>
      </c>
      <c r="R2037" s="38">
        <v>0.31617000000000001</v>
      </c>
      <c r="S2037" s="32">
        <v>2.4490000000000001E-2</v>
      </c>
      <c r="T2037" s="29">
        <v>0.89137999999999995</v>
      </c>
      <c r="U2037" s="29">
        <v>-0.15470999999999999</v>
      </c>
      <c r="V2037" s="29">
        <v>0.31373000000000001</v>
      </c>
      <c r="W2037" s="29">
        <v>0.29411999999999999</v>
      </c>
      <c r="X2037" s="30">
        <v>524.30999999999995</v>
      </c>
      <c r="Y2037" s="29">
        <v>0.58023000000000002</v>
      </c>
      <c r="Z2037" s="29">
        <v>0.52793000000000001</v>
      </c>
      <c r="AA2037" s="29">
        <v>0.21199999999999999</v>
      </c>
      <c r="AB2037" s="30">
        <v>22</v>
      </c>
      <c r="AC2037" s="29">
        <v>0.4</v>
      </c>
    </row>
    <row r="2038" spans="1:49" x14ac:dyDescent="0.2">
      <c r="A2038" s="17" t="str">
        <f t="shared" si="40"/>
        <v>UA</v>
      </c>
      <c r="B2038" s="17" t="str">
        <f>IF(AND(OR(NOT(IsForecastDateRestricted),AND(D2038&gt;=StartDate,D2038&lt;=EndDate)),OR(NOT(IsTargetDateRestricted),AND(F2038&gt;=FirstTargetDate,F2038&lt;=EndTargetDate)),
OR(AND(Is1Week,E2038="1 wk ahead inc death"),AND(Is2Week,E2038="2 wk ahead inc death"),AND(Is3Week,E2038="3 wk ahead inc death"),AND(Is4Week,E2038="4 wk ahead inc death")),
OR(NOT(IsActiveModelsOnly),_xlfn.XLOOKUP(C2038,'Model Analyzer'!B$4:B$100,'Model Analyzer'!C$4:C$100))),EvalData!C2038,"NA")</f>
        <v>UA</v>
      </c>
      <c r="C2038" s="17" t="s">
        <v>29</v>
      </c>
      <c r="D2038" s="36" t="d">
        <v>2020-10-12</v>
      </c>
      <c r="E2038" s="17" t="s">
        <v>38</v>
      </c>
      <c r="F2038" s="36" t="d">
        <v>2020-11-07</v>
      </c>
      <c r="G2038" s="30">
        <v>-1621</v>
      </c>
      <c r="H2038" s="32">
        <v>-7.1999999999999995E-2</v>
      </c>
      <c r="I2038" s="28">
        <v>-6.9070000000000006E-2</v>
      </c>
      <c r="J2038" s="28">
        <v>-7.4190000000000006E-2</v>
      </c>
      <c r="K2038" s="29">
        <v>0.9</v>
      </c>
      <c r="L2038" s="30">
        <v>14</v>
      </c>
      <c r="M2038" s="29">
        <v>0.64864999999999995</v>
      </c>
      <c r="N2038" s="30">
        <v>51</v>
      </c>
      <c r="O2038" s="30">
        <v>16.75</v>
      </c>
      <c r="P2038" s="30">
        <v>3904.22</v>
      </c>
      <c r="Q2038" s="30">
        <v>151.35</v>
      </c>
      <c r="R2038" s="38">
        <v>0.21207999999999999</v>
      </c>
      <c r="S2038" s="32">
        <v>-0.15575</v>
      </c>
      <c r="T2038" s="29">
        <v>0.67615000000000003</v>
      </c>
      <c r="U2038" s="29">
        <v>-8.566E-2</v>
      </c>
      <c r="V2038" s="29">
        <v>0.45097999999999999</v>
      </c>
      <c r="W2038" s="29">
        <v>0.15686</v>
      </c>
      <c r="X2038" s="30">
        <v>304.54000000000002</v>
      </c>
      <c r="Y2038" s="29">
        <v>0.48292000000000002</v>
      </c>
      <c r="Z2038" s="29">
        <v>0.35643000000000002</v>
      </c>
      <c r="AA2038" s="29">
        <v>0.432</v>
      </c>
      <c r="AB2038" s="30">
        <v>13</v>
      </c>
      <c r="AC2038" s="29">
        <v>0.65713999999999995</v>
      </c>
      <c r="AD2038" s="30">
        <v>51</v>
      </c>
      <c r="AE2038" s="29">
        <v>0.88234999999999997</v>
      </c>
      <c r="AF2038" s="33">
        <v>2.2029999999999998</v>
      </c>
      <c r="AG2038" s="33">
        <v>2.629</v>
      </c>
      <c r="AH2038" s="33">
        <v>3.1669999999999998</v>
      </c>
      <c r="AI2038" s="33">
        <v>4.4109999999999996</v>
      </c>
      <c r="AJ2038" s="33">
        <v>4.1689999999999996</v>
      </c>
      <c r="AK2038" s="34">
        <v>6.3570000000000002</v>
      </c>
      <c r="AL2038" s="29">
        <v>0.13725000000000001</v>
      </c>
      <c r="AM2038" s="29">
        <v>3.9219999999999998E-2</v>
      </c>
      <c r="AN2038" s="50">
        <v>51325</v>
      </c>
      <c r="AO2038" s="30">
        <v>179</v>
      </c>
      <c r="AP2038" s="29">
        <v>0.45794000000000001</v>
      </c>
      <c r="AQ2038" s="29">
        <v>0.95603000000000005</v>
      </c>
      <c r="AR2038" s="29">
        <v>0.74299999999999999</v>
      </c>
      <c r="AS2038" s="54">
        <v>4</v>
      </c>
      <c r="AT2038" s="29">
        <v>0.90322999999999998</v>
      </c>
      <c r="AU2038" s="29">
        <v>0.92686000000000002</v>
      </c>
      <c r="AV2038" s="54">
        <v>3</v>
      </c>
      <c r="AW2038" s="29">
        <v>0.93547999999999998</v>
      </c>
    </row>
    <row r="2039" spans="1:49" x14ac:dyDescent="0.2">
      <c r="A2039" s="17" t="str">
        <f t="shared" si="40"/>
        <v>UCLA</v>
      </c>
      <c r="B2039" s="17" t="str">
        <f>IF(AND(OR(NOT(IsForecastDateRestricted),AND(D2039&gt;=StartDate,D2039&lt;=EndDate)),OR(NOT(IsTargetDateRestricted),AND(F2039&gt;=FirstTargetDate,F2039&lt;=EndTargetDate)),
OR(AND(Is1Week,E2039="1 wk ahead inc death"),AND(Is2Week,E2039="2 wk ahead inc death"),AND(Is3Week,E2039="3 wk ahead inc death"),AND(Is4Week,E2039="4 wk ahead inc death")),
OR(NOT(IsActiveModelsOnly),_xlfn.XLOOKUP(C2039,'Model Analyzer'!B$4:B$100,'Model Analyzer'!C$4:C$100))),EvalData!C2039,"NA")</f>
        <v>UCLA</v>
      </c>
      <c r="C2039" s="17" t="s">
        <v>30</v>
      </c>
      <c r="D2039" s="36" t="d">
        <v>2020-10-12</v>
      </c>
      <c r="E2039" s="17" t="s">
        <v>38</v>
      </c>
      <c r="F2039" s="36" t="d">
        <v>2020-11-07</v>
      </c>
      <c r="G2039" s="30">
        <v>-4835</v>
      </c>
      <c r="H2039" s="32">
        <v>-0.23100000000000001</v>
      </c>
      <c r="I2039" s="28">
        <v>-0.20601</v>
      </c>
      <c r="J2039" s="28">
        <v>-0.25946000000000002</v>
      </c>
      <c r="K2039" s="29">
        <v>0.75</v>
      </c>
      <c r="L2039" s="30">
        <v>28</v>
      </c>
      <c r="M2039" s="29">
        <v>0.27027000000000001</v>
      </c>
      <c r="N2039" s="30">
        <v>51</v>
      </c>
      <c r="O2039" s="30">
        <v>41.01</v>
      </c>
      <c r="P2039" s="30">
        <v>4426.17</v>
      </c>
      <c r="Q2039" s="30">
        <v>161</v>
      </c>
      <c r="R2039" s="38">
        <v>0.41982999999999998</v>
      </c>
      <c r="S2039" s="32">
        <v>-0.55152000000000001</v>
      </c>
      <c r="T2039" s="29">
        <v>1.5619400000000001</v>
      </c>
      <c r="U2039" s="29">
        <v>-1.5036099999999999</v>
      </c>
      <c r="V2039" s="29">
        <v>0.25490000000000002</v>
      </c>
      <c r="W2039" s="29">
        <v>0.37254999999999999</v>
      </c>
      <c r="X2039" s="30">
        <v>230.04</v>
      </c>
      <c r="Y2039" s="29">
        <v>0.44159999999999999</v>
      </c>
      <c r="Z2039" s="29">
        <v>0.62778</v>
      </c>
      <c r="AA2039" s="29">
        <v>6.8000000000000005E-2</v>
      </c>
      <c r="AB2039" s="30">
        <v>30</v>
      </c>
      <c r="AC2039" s="29">
        <v>0.17143</v>
      </c>
      <c r="AD2039" s="30">
        <v>51</v>
      </c>
      <c r="AE2039" s="29">
        <v>0.21568999999999999</v>
      </c>
      <c r="AF2039" s="33">
        <v>1.135</v>
      </c>
      <c r="AG2039" s="33">
        <v>1.19</v>
      </c>
      <c r="AH2039" s="33">
        <v>1.3149999999999999</v>
      </c>
      <c r="AI2039" s="33">
        <v>3.2709999999999999</v>
      </c>
      <c r="AJ2039" s="33">
        <v>1.873</v>
      </c>
      <c r="AK2039" s="34">
        <v>5.5330000000000004</v>
      </c>
      <c r="AL2039" s="29">
        <v>1.9609999999999999E-2</v>
      </c>
      <c r="AM2039" s="29">
        <v>0</v>
      </c>
      <c r="AN2039" s="50">
        <v>261179</v>
      </c>
      <c r="AO2039" s="30">
        <v>662.1</v>
      </c>
      <c r="AP2039" s="29">
        <v>0.75590999999999997</v>
      </c>
      <c r="AQ2039" s="29">
        <v>1</v>
      </c>
      <c r="AR2039" s="29">
        <v>0.20599999999999999</v>
      </c>
      <c r="AS2039" s="54">
        <v>19</v>
      </c>
      <c r="AT2039" s="29">
        <v>0.41935</v>
      </c>
      <c r="AU2039" s="29">
        <v>0.22703999999999999</v>
      </c>
      <c r="AV2039" s="54">
        <v>29</v>
      </c>
      <c r="AW2039" s="29">
        <v>9.6769999999999995E-2</v>
      </c>
    </row>
    <row r="2040" spans="1:49" x14ac:dyDescent="0.2">
      <c r="A2040" s="17" t="str">
        <f t="shared" si="40"/>
        <v>UCM</v>
      </c>
      <c r="B2040" s="17" t="str">
        <f>IF(AND(OR(NOT(IsForecastDateRestricted),AND(D2040&gt;=StartDate,D2040&lt;=EndDate)),OR(NOT(IsTargetDateRestricted),AND(F2040&gt;=FirstTargetDate,F2040&lt;=EndTargetDate)),
OR(AND(Is1Week,E2040="1 wk ahead inc death"),AND(Is2Week,E2040="2 wk ahead inc death"),AND(Is3Week,E2040="3 wk ahead inc death"),AND(Is4Week,E2040="4 wk ahead inc death")),
OR(NOT(IsActiveModelsOnly),_xlfn.XLOOKUP(C2040,'Model Analyzer'!B$4:B$100,'Model Analyzer'!C$4:C$100))),EvalData!C2040,"NA")</f>
        <v>UCM</v>
      </c>
      <c r="C2040" s="17" t="s">
        <v>48</v>
      </c>
      <c r="D2040" s="36" t="d">
        <v>2020-10-12</v>
      </c>
      <c r="E2040" s="17" t="s">
        <v>38</v>
      </c>
      <c r="F2040" s="36" t="d">
        <v>2020-11-07</v>
      </c>
      <c r="G2040" s="30">
        <v>3835</v>
      </c>
      <c r="H2040" s="32">
        <v>0.151</v>
      </c>
      <c r="I2040" s="28">
        <v>0.16339999999999999</v>
      </c>
      <c r="J2040" s="28">
        <v>0.16339999999999999</v>
      </c>
      <c r="K2040" s="29">
        <v>0.75</v>
      </c>
      <c r="L2040" s="30">
        <v>21</v>
      </c>
      <c r="M2040" s="29">
        <v>0.45945999999999998</v>
      </c>
      <c r="O2040" s="30"/>
      <c r="P2040" s="30"/>
      <c r="Q2040" s="30"/>
      <c r="R2040" s="38"/>
    </row>
    <row r="2041" spans="1:49" x14ac:dyDescent="0.2">
      <c r="A2041" s="17" t="str">
        <f t="shared" si="40"/>
        <v>UCSD-NEU</v>
      </c>
      <c r="B2041" s="17" t="str">
        <f>IF(AND(OR(NOT(IsForecastDateRestricted),AND(D2041&gt;=StartDate,D2041&lt;=EndDate)),OR(NOT(IsTargetDateRestricted),AND(F2041&gt;=FirstTargetDate,F2041&lt;=EndTargetDate)),
OR(AND(Is1Week,E2041="1 wk ahead inc death"),AND(Is2Week,E2041="2 wk ahead inc death"),AND(Is3Week,E2041="3 wk ahead inc death"),AND(Is4Week,E2041="4 wk ahead inc death")),
OR(NOT(IsActiveModelsOnly),_xlfn.XLOOKUP(C2041,'Model Analyzer'!B$4:B$100,'Model Analyzer'!C$4:C$100))),EvalData!C2041,"NA")</f>
        <v>UCSD-NEU</v>
      </c>
      <c r="C2041" s="17" t="s">
        <v>54</v>
      </c>
      <c r="D2041" s="36" t="d">
        <v>2020-10-12</v>
      </c>
      <c r="E2041" s="17" t="s">
        <v>38</v>
      </c>
      <c r="F2041" s="36" t="d">
        <v>2020-11-07</v>
      </c>
      <c r="G2041" s="30">
        <v>-179</v>
      </c>
      <c r="H2041" s="32">
        <v>-8.0000000000000002E-3</v>
      </c>
      <c r="I2041" s="28">
        <v>-7.6299999999999996E-3</v>
      </c>
      <c r="J2041" s="28">
        <v>-7.6899999999999998E-3</v>
      </c>
      <c r="K2041" s="29">
        <v>1</v>
      </c>
      <c r="L2041" s="30">
        <v>3</v>
      </c>
      <c r="M2041" s="29">
        <v>0.94594999999999996</v>
      </c>
      <c r="N2041" s="30">
        <v>50</v>
      </c>
      <c r="O2041" s="30">
        <v>17.78</v>
      </c>
      <c r="P2041" s="30">
        <v>2877.34</v>
      </c>
      <c r="Q2041" s="30">
        <v>134.5</v>
      </c>
      <c r="R2041" s="38">
        <v>0.22395000000000001</v>
      </c>
      <c r="S2041" s="32">
        <v>-4.1529999999999997E-2</v>
      </c>
      <c r="T2041" s="29">
        <v>0.77012000000000003</v>
      </c>
      <c r="U2041" s="29">
        <v>0.10133</v>
      </c>
      <c r="V2041" s="29">
        <v>0.46</v>
      </c>
      <c r="W2041" s="29">
        <v>0.1</v>
      </c>
      <c r="X2041" s="30">
        <v>216.41</v>
      </c>
      <c r="Y2041" s="29">
        <v>0.60052000000000005</v>
      </c>
      <c r="Z2041" s="29">
        <v>0.35309000000000001</v>
      </c>
      <c r="AA2041" s="29">
        <v>0.46100000000000002</v>
      </c>
      <c r="AB2041" s="30">
        <v>12</v>
      </c>
      <c r="AC2041" s="29">
        <v>0.68571000000000004</v>
      </c>
      <c r="AD2041" s="30">
        <v>50</v>
      </c>
      <c r="AE2041" s="29">
        <v>0.92</v>
      </c>
      <c r="AF2041" s="33">
        <v>3.1760000000000002</v>
      </c>
      <c r="AG2041" s="33">
        <v>5.5469999999999997</v>
      </c>
      <c r="AH2041" s="33">
        <v>932</v>
      </c>
      <c r="AI2041" s="33">
        <v>627.51199999999994</v>
      </c>
      <c r="AJ2041" s="33">
        <v>1180</v>
      </c>
      <c r="AK2041" s="34">
        <v>1353.8</v>
      </c>
      <c r="AL2041" s="29">
        <v>0.1</v>
      </c>
      <c r="AM2041" s="29">
        <v>0.68</v>
      </c>
      <c r="AN2041" s="50">
        <v>60108</v>
      </c>
      <c r="AO2041" s="30">
        <v>693.7</v>
      </c>
      <c r="AP2041" s="29">
        <v>0.16314000000000001</v>
      </c>
      <c r="AQ2041" s="29">
        <v>0.34059</v>
      </c>
      <c r="AR2041" s="29">
        <v>0.14399999999999999</v>
      </c>
      <c r="AS2041" s="54">
        <v>25</v>
      </c>
      <c r="AT2041" s="29">
        <v>0.22581000000000001</v>
      </c>
      <c r="AU2041" s="29">
        <v>0.52314000000000005</v>
      </c>
      <c r="AV2041" s="54">
        <v>20</v>
      </c>
      <c r="AW2041" s="29">
        <v>0.3871</v>
      </c>
    </row>
    <row r="2042" spans="1:49" x14ac:dyDescent="0.2">
      <c r="A2042" s="17" t="str">
        <f t="shared" si="40"/>
        <v>UGA-CEID</v>
      </c>
      <c r="B2042" s="17" t="str">
        <f>IF(AND(OR(NOT(IsForecastDateRestricted),AND(D2042&gt;=StartDate,D2042&lt;=EndDate)),OR(NOT(IsTargetDateRestricted),AND(F2042&gt;=FirstTargetDate,F2042&lt;=EndTargetDate)),
OR(AND(Is1Week,E2042="1 wk ahead inc death"),AND(Is2Week,E2042="2 wk ahead inc death"),AND(Is3Week,E2042="3 wk ahead inc death"),AND(Is4Week,E2042="4 wk ahead inc death")),
OR(NOT(IsActiveModelsOnly),_xlfn.XLOOKUP(C2042,'Model Analyzer'!B$4:B$100,'Model Analyzer'!C$4:C$100))),EvalData!C2042,"NA")</f>
        <v>UGA-CEID</v>
      </c>
      <c r="C2042" s="17" t="s">
        <v>50</v>
      </c>
      <c r="D2042" s="36" t="d">
        <v>2020-10-12</v>
      </c>
      <c r="E2042" s="17" t="s">
        <v>38</v>
      </c>
      <c r="F2042" s="36" t="d">
        <v>2020-11-07</v>
      </c>
      <c r="G2042" s="30">
        <v>-3437</v>
      </c>
      <c r="H2042" s="32">
        <v>-0.158</v>
      </c>
      <c r="I2042" s="28">
        <v>-0.14643999999999999</v>
      </c>
      <c r="J2042" s="28">
        <v>-0.17157</v>
      </c>
      <c r="K2042" s="29">
        <v>0.75</v>
      </c>
      <c r="L2042" s="30">
        <v>24</v>
      </c>
      <c r="M2042" s="29">
        <v>0.37837999999999999</v>
      </c>
      <c r="N2042" s="30">
        <v>51</v>
      </c>
      <c r="O2042" s="30">
        <v>13.72</v>
      </c>
      <c r="P2042" s="30">
        <v>2390.31</v>
      </c>
      <c r="Q2042" s="30">
        <v>124.43</v>
      </c>
      <c r="R2042" s="38">
        <v>0.27173000000000003</v>
      </c>
      <c r="S2042" s="32">
        <v>-0.27625</v>
      </c>
      <c r="T2042" s="29">
        <v>0.57587999999999995</v>
      </c>
      <c r="U2042" s="29">
        <v>-0.46908</v>
      </c>
      <c r="V2042" s="29">
        <v>0.37254999999999999</v>
      </c>
      <c r="W2042" s="29">
        <v>0.13725000000000001</v>
      </c>
      <c r="X2042" s="30">
        <v>183.85</v>
      </c>
      <c r="Y2042" s="29">
        <v>0.32856999999999997</v>
      </c>
      <c r="Z2042" s="29">
        <v>0.41760999999999998</v>
      </c>
      <c r="AA2042" s="29">
        <v>0.4</v>
      </c>
      <c r="AB2042" s="30">
        <v>17</v>
      </c>
      <c r="AC2042" s="29">
        <v>0.54286000000000001</v>
      </c>
      <c r="AD2042" s="30">
        <v>51</v>
      </c>
      <c r="AE2042" s="29">
        <v>0.76471</v>
      </c>
      <c r="AF2042" s="33">
        <v>2.08</v>
      </c>
      <c r="AG2042" s="33">
        <v>3.5619999999999998</v>
      </c>
      <c r="AH2042" s="33">
        <v>12.241</v>
      </c>
      <c r="AI2042" s="33">
        <v>292.72199999999998</v>
      </c>
      <c r="AJ2042" s="33">
        <v>55.5</v>
      </c>
      <c r="AK2042" s="34">
        <v>676</v>
      </c>
      <c r="AL2042" s="29">
        <v>0.11765</v>
      </c>
      <c r="AM2042" s="29">
        <v>0.47059000000000001</v>
      </c>
      <c r="AN2042" s="50">
        <v>73582</v>
      </c>
      <c r="AO2042" s="30">
        <v>210</v>
      </c>
      <c r="AP2042" s="29">
        <v>0.25988</v>
      </c>
      <c r="AQ2042" s="29">
        <v>0.54254999999999998</v>
      </c>
      <c r="AR2042" s="29">
        <v>0.186</v>
      </c>
      <c r="AS2042" s="54">
        <v>21</v>
      </c>
      <c r="AT2042" s="29">
        <v>0.35483999999999999</v>
      </c>
      <c r="AU2042" s="29">
        <v>0.59569000000000005</v>
      </c>
      <c r="AV2042" s="54">
        <v>17</v>
      </c>
      <c r="AW2042" s="29">
        <v>0.48387000000000002</v>
      </c>
    </row>
    <row r="2043" spans="1:49" x14ac:dyDescent="0.2">
      <c r="A2043" s="17" t="str">
        <f t="shared" si="40"/>
        <v>UM</v>
      </c>
      <c r="B2043" s="17" t="str">
        <f>IF(AND(OR(NOT(IsForecastDateRestricted),AND(D2043&gt;=StartDate,D2043&lt;=EndDate)),OR(NOT(IsTargetDateRestricted),AND(F2043&gt;=FirstTargetDate,F2043&lt;=EndTargetDate)),
OR(AND(Is1Week,E2043="1 wk ahead inc death"),AND(Is2Week,E2043="2 wk ahead inc death"),AND(Is3Week,E2043="3 wk ahead inc death"),AND(Is4Week,E2043="4 wk ahead inc death")),
OR(NOT(IsActiveModelsOnly),_xlfn.XLOOKUP(C2043,'Model Analyzer'!B$4:B$100,'Model Analyzer'!C$4:C$100))),EvalData!C2043,"NA")</f>
        <v>UM</v>
      </c>
      <c r="C2043" s="17" t="s">
        <v>31</v>
      </c>
      <c r="D2043" s="36" t="d">
        <v>2020-10-12</v>
      </c>
      <c r="E2043" s="17" t="s">
        <v>38</v>
      </c>
      <c r="F2043" s="36" t="d">
        <v>2020-11-07</v>
      </c>
      <c r="G2043" s="30">
        <v>-412</v>
      </c>
      <c r="H2043" s="32">
        <v>-1.7999999999999999E-2</v>
      </c>
      <c r="I2043" s="28">
        <v>-1.755E-2</v>
      </c>
      <c r="J2043" s="28">
        <v>-1.787E-2</v>
      </c>
      <c r="K2043" s="29">
        <v>1</v>
      </c>
      <c r="L2043" s="30">
        <v>5</v>
      </c>
      <c r="M2043" s="29">
        <v>0.89188999999999996</v>
      </c>
      <c r="N2043" s="30">
        <v>50</v>
      </c>
      <c r="O2043" s="30">
        <v>21.15</v>
      </c>
      <c r="P2043" s="30">
        <v>5220.9399999999996</v>
      </c>
      <c r="Q2043" s="30">
        <v>156.46</v>
      </c>
      <c r="R2043" s="38">
        <v>0.33084999999999998</v>
      </c>
      <c r="S2043" s="32">
        <v>-0.22574</v>
      </c>
      <c r="T2043" s="29">
        <v>0.83404999999999996</v>
      </c>
      <c r="U2043" s="29">
        <v>-0.37618000000000001</v>
      </c>
      <c r="V2043" s="29">
        <v>0.3</v>
      </c>
      <c r="W2043" s="29">
        <v>0.22</v>
      </c>
      <c r="X2043" s="30">
        <v>235.97</v>
      </c>
      <c r="Y2043" s="29">
        <v>0.46848000000000001</v>
      </c>
      <c r="Z2043" s="29">
        <v>0.46292</v>
      </c>
      <c r="AA2043" s="29">
        <v>0.16800000000000001</v>
      </c>
      <c r="AB2043" s="30">
        <v>25</v>
      </c>
      <c r="AC2043" s="29">
        <v>0.31429000000000001</v>
      </c>
      <c r="AD2043" s="30">
        <v>50</v>
      </c>
      <c r="AE2043" s="29">
        <v>0.36</v>
      </c>
      <c r="AF2043" s="33">
        <v>1.333</v>
      </c>
      <c r="AG2043" s="33">
        <v>1.4419999999999999</v>
      </c>
      <c r="AH2043" s="33">
        <v>1.56</v>
      </c>
      <c r="AI2043" s="33">
        <v>55.206000000000003</v>
      </c>
      <c r="AJ2043" s="33">
        <v>2.3769999999999998</v>
      </c>
      <c r="AK2043" s="34">
        <v>3.536</v>
      </c>
      <c r="AL2043" s="29">
        <v>0.02</v>
      </c>
      <c r="AM2043" s="29">
        <v>0.06</v>
      </c>
      <c r="AN2043" s="50">
        <v>166475</v>
      </c>
      <c r="AO2043" s="30">
        <v>424.3</v>
      </c>
      <c r="AP2043" s="29">
        <v>0.68906000000000001</v>
      </c>
      <c r="AQ2043" s="29">
        <v>1</v>
      </c>
      <c r="AR2043" s="29">
        <v>0.28899999999999998</v>
      </c>
      <c r="AS2043" s="54">
        <v>15</v>
      </c>
      <c r="AT2043" s="29">
        <v>0.54839000000000004</v>
      </c>
      <c r="AU2043" s="29">
        <v>0.37152000000000002</v>
      </c>
      <c r="AV2043" s="54">
        <v>24</v>
      </c>
      <c r="AW2043" s="29">
        <v>0.25806000000000001</v>
      </c>
    </row>
    <row r="2044" spans="1:49" x14ac:dyDescent="0.2">
      <c r="A2044" s="17" t="str">
        <f t="shared" si="40"/>
        <v>UMass-MB</v>
      </c>
      <c r="B2044" s="17" t="str">
        <f>IF(AND(OR(NOT(IsForecastDateRestricted),AND(D2044&gt;=StartDate,D2044&lt;=EndDate)),OR(NOT(IsTargetDateRestricted),AND(F2044&gt;=FirstTargetDate,F2044&lt;=EndTargetDate)),
OR(AND(Is1Week,E2044="1 wk ahead inc death"),AND(Is2Week,E2044="2 wk ahead inc death"),AND(Is3Week,E2044="3 wk ahead inc death"),AND(Is4Week,E2044="4 wk ahead inc death")),
OR(NOT(IsActiveModelsOnly),_xlfn.XLOOKUP(C2044,'Model Analyzer'!B$4:B$100,'Model Analyzer'!C$4:C$100))),EvalData!C2044,"NA")</f>
        <v>UMass-MB</v>
      </c>
      <c r="C2044" s="17" t="s">
        <v>32</v>
      </c>
      <c r="D2044" s="36" t="d">
        <v>2020-10-12</v>
      </c>
      <c r="E2044" s="17" t="s">
        <v>38</v>
      </c>
      <c r="F2044" s="36" t="d">
        <v>2020-11-07</v>
      </c>
      <c r="G2044" s="30">
        <v>-1370</v>
      </c>
      <c r="H2044" s="32">
        <v>-0.06</v>
      </c>
      <c r="I2044" s="28">
        <v>-5.8369999999999998E-2</v>
      </c>
      <c r="J2044" s="28">
        <v>-6.1990000000000003E-2</v>
      </c>
      <c r="K2044" s="29">
        <v>0.9</v>
      </c>
      <c r="L2044" s="30">
        <v>12</v>
      </c>
      <c r="M2044" s="29">
        <v>0.70269999999999999</v>
      </c>
      <c r="N2044" s="30">
        <v>51</v>
      </c>
      <c r="O2044" s="30">
        <v>7.55</v>
      </c>
      <c r="P2044" s="30">
        <v>1631.92</v>
      </c>
      <c r="Q2044" s="30">
        <v>100.88</v>
      </c>
      <c r="R2044" s="38">
        <v>0.2137</v>
      </c>
      <c r="S2044" s="32">
        <v>-0.14826</v>
      </c>
      <c r="T2044" s="29">
        <v>0.38624000000000003</v>
      </c>
      <c r="U2044" s="29">
        <v>-0.14385999999999999</v>
      </c>
      <c r="V2044" s="29">
        <v>0.50980000000000003</v>
      </c>
      <c r="W2044" s="29">
        <v>5.8819999999999997E-2</v>
      </c>
      <c r="X2044" s="30">
        <v>157.37</v>
      </c>
      <c r="Y2044" s="29">
        <v>0.28454000000000002</v>
      </c>
      <c r="Z2044" s="29">
        <v>0.28089999999999998</v>
      </c>
      <c r="AA2044" s="29">
        <v>0.60299999999999998</v>
      </c>
      <c r="AB2044" s="30">
        <v>3</v>
      </c>
      <c r="AC2044" s="29">
        <v>0.94286000000000003</v>
      </c>
      <c r="AD2044" s="30">
        <v>51</v>
      </c>
      <c r="AE2044" s="29">
        <v>0.98038999999999998</v>
      </c>
      <c r="AF2044" s="33">
        <v>4.0439999999999996</v>
      </c>
      <c r="AG2044" s="33">
        <v>4.8550000000000004</v>
      </c>
      <c r="AH2044" s="33">
        <v>6.3479999999999999</v>
      </c>
      <c r="AI2044" s="33">
        <v>10.613</v>
      </c>
      <c r="AJ2044" s="33">
        <v>8.7249999999999996</v>
      </c>
      <c r="AK2044" s="34">
        <v>31.277999999999999</v>
      </c>
      <c r="AL2044" s="29">
        <v>0.58823999999999999</v>
      </c>
      <c r="AM2044" s="29">
        <v>0.19608</v>
      </c>
      <c r="AN2044" s="50">
        <v>39151</v>
      </c>
      <c r="AO2044" s="30">
        <v>133.4</v>
      </c>
      <c r="AP2044" s="29">
        <v>0.26677000000000001</v>
      </c>
      <c r="AQ2044" s="29">
        <v>0.55691999999999997</v>
      </c>
      <c r="AR2044" s="29">
        <v>0.20599999999999999</v>
      </c>
      <c r="AS2044" s="54">
        <v>19</v>
      </c>
      <c r="AT2044" s="29">
        <v>0.41935</v>
      </c>
      <c r="AU2044" s="29">
        <v>0.80367999999999995</v>
      </c>
      <c r="AV2044" s="54">
        <v>8</v>
      </c>
      <c r="AW2044" s="29">
        <v>0.77419000000000004</v>
      </c>
    </row>
    <row r="2045" spans="1:49" x14ac:dyDescent="0.2">
      <c r="A2045" s="17" t="str">
        <f t="shared" si="40"/>
        <v>USC</v>
      </c>
      <c r="B2045" s="17" t="str">
        <f>IF(AND(OR(NOT(IsForecastDateRestricted),AND(D2045&gt;=StartDate,D2045&lt;=EndDate)),OR(NOT(IsTargetDateRestricted),AND(F2045&gt;=FirstTargetDate,F2045&lt;=EndTargetDate)),
OR(AND(Is1Week,E2045="1 wk ahead inc death"),AND(Is2Week,E2045="2 wk ahead inc death"),AND(Is3Week,E2045="3 wk ahead inc death"),AND(Is4Week,E2045="4 wk ahead inc death")),
OR(NOT(IsActiveModelsOnly),_xlfn.XLOOKUP(C2045,'Model Analyzer'!B$4:B$100,'Model Analyzer'!C$4:C$100))),EvalData!C2045,"NA")</f>
        <v>USC</v>
      </c>
      <c r="C2045" s="17" t="s">
        <v>33</v>
      </c>
      <c r="D2045" s="36" t="d">
        <v>2020-10-12</v>
      </c>
      <c r="E2045" s="17" t="s">
        <v>38</v>
      </c>
      <c r="F2045" s="36" t="d">
        <v>2020-11-07</v>
      </c>
      <c r="G2045" s="30">
        <v>-1341</v>
      </c>
      <c r="H2045" s="32">
        <v>-5.8999999999999997E-2</v>
      </c>
      <c r="I2045" s="28">
        <v>-5.7140000000000003E-2</v>
      </c>
      <c r="J2045" s="28">
        <v>-6.0600000000000001E-2</v>
      </c>
      <c r="K2045" s="29">
        <v>0.9</v>
      </c>
      <c r="L2045" s="30">
        <v>11</v>
      </c>
      <c r="M2045" s="29">
        <v>0.72972999999999999</v>
      </c>
      <c r="N2045" s="30">
        <v>51</v>
      </c>
      <c r="O2045" s="30">
        <v>13.03</v>
      </c>
      <c r="P2045" s="30">
        <v>1965.91</v>
      </c>
      <c r="Q2045" s="30">
        <v>106.86</v>
      </c>
      <c r="R2045" s="38">
        <v>0.21689</v>
      </c>
      <c r="S2045" s="32">
        <v>-0.16402</v>
      </c>
      <c r="T2045" s="29">
        <v>0.59301999999999999</v>
      </c>
      <c r="U2045" s="29">
        <v>-0.40427000000000002</v>
      </c>
      <c r="V2045" s="29">
        <v>0.41176000000000001</v>
      </c>
      <c r="W2045" s="29">
        <v>3.9219999999999998E-2</v>
      </c>
      <c r="X2045" s="30">
        <v>174.23</v>
      </c>
      <c r="Y2045" s="29">
        <v>0.28173999999999999</v>
      </c>
      <c r="Z2045" s="29">
        <v>0.3271</v>
      </c>
      <c r="AA2045" s="29">
        <v>0.53700000000000003</v>
      </c>
      <c r="AB2045" s="30">
        <v>5</v>
      </c>
      <c r="AC2045" s="29">
        <v>0.88571</v>
      </c>
    </row>
    <row r="2046" spans="1:49" x14ac:dyDescent="0.2">
      <c r="A2046" s="17" t="str">
        <f t="shared" si="40"/>
        <v>UT</v>
      </c>
      <c r="B2046" s="17" t="str">
        <f>IF(AND(OR(NOT(IsForecastDateRestricted),AND(D2046&gt;=StartDate,D2046&lt;=EndDate)),OR(NOT(IsTargetDateRestricted),AND(F2046&gt;=FirstTargetDate,F2046&lt;=EndTargetDate)),
OR(AND(Is1Week,E2046="1 wk ahead inc death"),AND(Is2Week,E2046="2 wk ahead inc death"),AND(Is3Week,E2046="3 wk ahead inc death"),AND(Is4Week,E2046="4 wk ahead inc death")),
OR(NOT(IsActiveModelsOnly),_xlfn.XLOOKUP(C2046,'Model Analyzer'!B$4:B$100,'Model Analyzer'!C$4:C$100))),EvalData!C2046,"NA")</f>
        <v>UT</v>
      </c>
      <c r="C2046" s="17" t="s">
        <v>34</v>
      </c>
      <c r="D2046" s="36" t="d">
        <v>2020-10-12</v>
      </c>
      <c r="E2046" s="17" t="s">
        <v>38</v>
      </c>
      <c r="F2046" s="36" t="d">
        <v>2020-11-07</v>
      </c>
      <c r="G2046" s="30">
        <v>-2494</v>
      </c>
      <c r="H2046" s="32">
        <v>-0.112</v>
      </c>
      <c r="I2046" s="28">
        <v>-0.10625999999999999</v>
      </c>
      <c r="J2046" s="28">
        <v>-0.11890000000000001</v>
      </c>
      <c r="K2046" s="29">
        <v>0.75</v>
      </c>
      <c r="L2046" s="30">
        <v>19</v>
      </c>
      <c r="M2046" s="29">
        <v>0.51351000000000002</v>
      </c>
      <c r="N2046" s="30">
        <v>51</v>
      </c>
      <c r="O2046" s="30">
        <v>52.12</v>
      </c>
      <c r="P2046" s="30">
        <v>23976.66</v>
      </c>
      <c r="Q2046" s="30">
        <v>251.2</v>
      </c>
      <c r="R2046" s="38">
        <v>0.36901</v>
      </c>
      <c r="S2046" s="32">
        <v>-0.25803999999999999</v>
      </c>
      <c r="T2046" s="29">
        <v>1.0228999999999999</v>
      </c>
      <c r="U2046" s="29">
        <v>-0.51785000000000003</v>
      </c>
      <c r="V2046" s="29">
        <v>0.29411999999999999</v>
      </c>
      <c r="W2046" s="29">
        <v>0.39216000000000001</v>
      </c>
      <c r="X2046" s="30">
        <v>890.13</v>
      </c>
      <c r="Y2046" s="29">
        <v>0.55783000000000005</v>
      </c>
      <c r="Z2046" s="29">
        <v>0.60141</v>
      </c>
      <c r="AA2046" s="29">
        <v>0.06</v>
      </c>
      <c r="AB2046" s="30">
        <v>32</v>
      </c>
      <c r="AC2046" s="29">
        <v>0.11429</v>
      </c>
      <c r="AD2046" s="30">
        <v>51</v>
      </c>
      <c r="AE2046" s="29">
        <v>0.74509999999999998</v>
      </c>
      <c r="AF2046" s="33">
        <v>2.2879999999999998</v>
      </c>
      <c r="AG2046" s="33">
        <v>2.8340000000000001</v>
      </c>
      <c r="AH2046" s="33">
        <v>3.8620000000000001</v>
      </c>
      <c r="AI2046" s="33">
        <v>12.329000000000001</v>
      </c>
      <c r="AJ2046" s="33">
        <v>10.422000000000001</v>
      </c>
      <c r="AK2046" s="34">
        <v>32.713999999999999</v>
      </c>
      <c r="AL2046" s="29">
        <v>0.13725000000000001</v>
      </c>
      <c r="AM2046" s="29">
        <v>0.19608</v>
      </c>
      <c r="AN2046" s="50">
        <v>252822</v>
      </c>
      <c r="AO2046" s="30">
        <v>340.4</v>
      </c>
      <c r="AP2046" s="29">
        <v>0.36303000000000002</v>
      </c>
      <c r="AQ2046" s="29">
        <v>0.75788999999999995</v>
      </c>
      <c r="AR2046" s="29">
        <v>0.433</v>
      </c>
      <c r="AS2046" s="54">
        <v>9</v>
      </c>
      <c r="AT2046" s="29">
        <v>0.74194000000000004</v>
      </c>
      <c r="AU2046" s="29">
        <v>0.72570000000000001</v>
      </c>
      <c r="AV2046" s="54">
        <v>11</v>
      </c>
      <c r="AW2046" s="29">
        <v>0.67742000000000002</v>
      </c>
    </row>
    <row r="2047" spans="1:49" x14ac:dyDescent="0.2">
      <c r="A2047" s="17" t="str">
        <f t="shared" si="40"/>
        <v>Baseline</v>
      </c>
      <c r="B2047" s="17" t="str">
        <f>IF(AND(OR(NOT(IsForecastDateRestricted),AND(D2047&gt;=StartDate,D2047&lt;=EndDate)),OR(NOT(IsTargetDateRestricted),AND(F2047&gt;=FirstTargetDate,F2047&lt;=EndTargetDate)),
OR(AND(Is1Week,E2047="1 wk ahead inc death"),AND(Is2Week,E2047="2 wk ahead inc death"),AND(Is3Week,E2047="3 wk ahead inc death"),AND(Is4Week,E2047="4 wk ahead inc death")),
OR(NOT(IsActiveModelsOnly),_xlfn.XLOOKUP(C2047,'Model Analyzer'!B$4:B$100,'Model Analyzer'!C$4:C$100))),EvalData!C2047,"NA")</f>
        <v>Baseline</v>
      </c>
      <c r="C2047" s="17" t="s">
        <v>12</v>
      </c>
      <c r="D2047" s="36" t="d">
        <v>2020-10-19</v>
      </c>
      <c r="E2047" s="17" t="s">
        <v>11</v>
      </c>
      <c r="F2047" s="36" t="d">
        <v>2020-10-24</v>
      </c>
      <c r="G2047" s="30">
        <v>-740</v>
      </c>
      <c r="H2047" s="32">
        <v>-0.13800000000000001</v>
      </c>
      <c r="I2047" s="28">
        <v>-0.12867000000000001</v>
      </c>
      <c r="J2047" s="28">
        <v>-0.14768000000000001</v>
      </c>
      <c r="K2047" s="29">
        <v>0.75</v>
      </c>
      <c r="L2047" s="30">
        <v>20</v>
      </c>
      <c r="M2047" s="29">
        <v>0.51282000000000005</v>
      </c>
      <c r="N2047" s="30">
        <v>51</v>
      </c>
      <c r="O2047" s="30">
        <v>18.829999999999998</v>
      </c>
      <c r="P2047" s="30">
        <v>607.53</v>
      </c>
      <c r="Q2047" s="30">
        <v>31.27</v>
      </c>
      <c r="R2047" s="38">
        <v>0.33341999999999999</v>
      </c>
      <c r="S2047" s="32">
        <v>-0.34831000000000001</v>
      </c>
      <c r="T2047" s="29">
        <v>0.75375999999999999</v>
      </c>
      <c r="U2047" s="29">
        <v>-0.14502999999999999</v>
      </c>
      <c r="V2047" s="29">
        <v>0.27450999999999998</v>
      </c>
      <c r="W2047" s="29">
        <v>0.15686</v>
      </c>
      <c r="X2047" s="30">
        <v>44.29</v>
      </c>
      <c r="Y2047" s="29">
        <v>0.55398000000000003</v>
      </c>
      <c r="Z2047" s="29">
        <v>0.44553999999999999</v>
      </c>
      <c r="AA2047" s="29">
        <v>0.23499999999999999</v>
      </c>
      <c r="AB2047" s="30">
        <v>20</v>
      </c>
      <c r="AC2047" s="29">
        <v>0.51282000000000005</v>
      </c>
      <c r="AD2047" s="30">
        <v>51</v>
      </c>
      <c r="AE2047" s="29">
        <v>0.84314</v>
      </c>
      <c r="AF2047" s="33">
        <v>4</v>
      </c>
      <c r="AG2047" s="33">
        <v>4</v>
      </c>
      <c r="AH2047" s="33">
        <v>4</v>
      </c>
      <c r="AI2047" s="33">
        <v>3.9220000000000002</v>
      </c>
      <c r="AJ2047" s="33">
        <v>4</v>
      </c>
      <c r="AK2047" s="34">
        <v>4</v>
      </c>
      <c r="AL2047" s="29">
        <v>0</v>
      </c>
      <c r="AM2047" s="29">
        <v>0</v>
      </c>
      <c r="AN2047" s="50">
        <v>8606</v>
      </c>
      <c r="AO2047" s="30">
        <v>337.2</v>
      </c>
      <c r="AP2047" s="29">
        <v>0.41176000000000001</v>
      </c>
      <c r="AQ2047" s="29">
        <v>0.85963000000000001</v>
      </c>
      <c r="AR2047" s="29">
        <v>0.88800000000000001</v>
      </c>
      <c r="AS2047" s="54">
        <v>2</v>
      </c>
      <c r="AT2047" s="29">
        <v>0.97058999999999995</v>
      </c>
      <c r="AU2047" s="29">
        <v>0.86780999999999997</v>
      </c>
      <c r="AV2047" s="54">
        <v>6</v>
      </c>
      <c r="AW2047" s="29">
        <v>0.85294000000000003</v>
      </c>
    </row>
    <row r="2048" spans="1:49" x14ac:dyDescent="0.2">
      <c r="A2048" s="17" t="str">
        <f t="shared" si="40"/>
        <v>BPagano</v>
      </c>
      <c r="B2048" s="17" t="str">
        <f>IF(AND(OR(NOT(IsForecastDateRestricted),AND(D2048&gt;=StartDate,D2048&lt;=EndDate)),OR(NOT(IsTargetDateRestricted),AND(F2048&gt;=FirstTargetDate,F2048&lt;=EndTargetDate)),
OR(AND(Is1Week,E2048="1 wk ahead inc death"),AND(Is2Week,E2048="2 wk ahead inc death"),AND(Is3Week,E2048="3 wk ahead inc death"),AND(Is4Week,E2048="4 wk ahead inc death")),
OR(NOT(IsActiveModelsOnly),_xlfn.XLOOKUP(C2048,'Model Analyzer'!B$4:B$100,'Model Analyzer'!C$4:C$100))),EvalData!C2048,"NA")</f>
        <v>BPagano</v>
      </c>
      <c r="C2048" s="17" t="s">
        <v>59</v>
      </c>
      <c r="D2048" s="36" t="d">
        <v>2020-10-19</v>
      </c>
      <c r="E2048" s="17" t="s">
        <v>11</v>
      </c>
      <c r="F2048" s="36" t="d">
        <v>2020-10-24</v>
      </c>
      <c r="G2048" s="30">
        <v>-49</v>
      </c>
      <c r="H2048" s="32">
        <v>-8.9999999999999993E-3</v>
      </c>
      <c r="I2048" s="28">
        <v>-8.5199999999999998E-3</v>
      </c>
      <c r="J2048" s="28">
        <v>-8.5900000000000004E-3</v>
      </c>
      <c r="K2048" s="29">
        <v>1</v>
      </c>
      <c r="L2048" s="30">
        <v>1</v>
      </c>
      <c r="M2048" s="29">
        <v>1</v>
      </c>
      <c r="N2048" s="30">
        <v>51</v>
      </c>
      <c r="O2048" s="30">
        <v>24.81</v>
      </c>
      <c r="P2048" s="30">
        <v>1012.41</v>
      </c>
      <c r="Q2048" s="30">
        <v>30.2</v>
      </c>
      <c r="R2048" s="38">
        <v>0.29765000000000003</v>
      </c>
      <c r="S2048" s="32">
        <v>-8.3379999999999996E-2</v>
      </c>
      <c r="T2048" s="29">
        <v>0.96108000000000005</v>
      </c>
      <c r="U2048" s="29">
        <v>0.36109000000000002</v>
      </c>
      <c r="V2048" s="29">
        <v>0.41176000000000001</v>
      </c>
      <c r="W2048" s="29">
        <v>0.21568999999999999</v>
      </c>
      <c r="X2048" s="30">
        <v>51.68</v>
      </c>
      <c r="Y2048" s="29">
        <v>0.84462999999999999</v>
      </c>
      <c r="Z2048" s="29">
        <v>0.41866999999999999</v>
      </c>
      <c r="AA2048" s="29">
        <v>0.20300000000000001</v>
      </c>
      <c r="AB2048" s="30">
        <v>22</v>
      </c>
      <c r="AC2048" s="29">
        <v>0.46154000000000001</v>
      </c>
      <c r="AD2048" s="30">
        <v>51</v>
      </c>
      <c r="AE2048" s="29">
        <v>0.60784000000000005</v>
      </c>
      <c r="AF2048" s="33">
        <v>2.222</v>
      </c>
      <c r="AG2048" s="33">
        <v>2.2570000000000001</v>
      </c>
      <c r="AH2048" s="33">
        <v>2.2959999999999998</v>
      </c>
      <c r="AI2048" s="33">
        <v>2.3650000000000002</v>
      </c>
      <c r="AJ2048" s="33">
        <v>2.3940000000000001</v>
      </c>
      <c r="AK2048" s="34">
        <v>2.5</v>
      </c>
      <c r="AL2048" s="29">
        <v>0</v>
      </c>
      <c r="AM2048" s="29">
        <v>0</v>
      </c>
      <c r="AN2048" s="50">
        <v>19026</v>
      </c>
      <c r="AO2048" s="30">
        <v>713.8</v>
      </c>
      <c r="AP2048" s="29">
        <v>0.59680999999999995</v>
      </c>
      <c r="AQ2048" s="29">
        <v>1</v>
      </c>
      <c r="AR2048" s="29">
        <v>0.64</v>
      </c>
      <c r="AS2048" s="54">
        <v>6</v>
      </c>
      <c r="AT2048" s="29">
        <v>0.85294000000000003</v>
      </c>
      <c r="AU2048" s="29">
        <v>0.63983000000000001</v>
      </c>
      <c r="AV2048" s="54">
        <v>18</v>
      </c>
      <c r="AW2048" s="29">
        <v>0.5</v>
      </c>
    </row>
    <row r="2049" spans="1:49" x14ac:dyDescent="0.2">
      <c r="A2049" s="17" t="str">
        <f t="shared" si="40"/>
        <v>CMU</v>
      </c>
      <c r="B2049" s="17" t="str">
        <f>IF(AND(OR(NOT(IsForecastDateRestricted),AND(D2049&gt;=StartDate,D2049&lt;=EndDate)),OR(NOT(IsTargetDateRestricted),AND(F2049&gt;=FirstTargetDate,F2049&lt;=EndTargetDate)),
OR(AND(Is1Week,E2049="1 wk ahead inc death"),AND(Is2Week,E2049="2 wk ahead inc death"),AND(Is3Week,E2049="3 wk ahead inc death"),AND(Is4Week,E2049="4 wk ahead inc death")),
OR(NOT(IsActiveModelsOnly),_xlfn.XLOOKUP(C2049,'Model Analyzer'!B$4:B$100,'Model Analyzer'!C$4:C$100))),EvalData!C2049,"NA")</f>
        <v>CMU</v>
      </c>
      <c r="C2049" s="17" t="s">
        <v>43</v>
      </c>
      <c r="D2049" s="36" t="d">
        <v>2020-10-19</v>
      </c>
      <c r="E2049" s="17" t="s">
        <v>11</v>
      </c>
      <c r="F2049" s="36" t="d">
        <v>2020-10-24</v>
      </c>
      <c r="G2049" s="30"/>
      <c r="H2049" s="32"/>
      <c r="N2049" s="30">
        <v>51</v>
      </c>
      <c r="O2049" s="30">
        <v>21.54</v>
      </c>
      <c r="P2049" s="30">
        <v>758.33</v>
      </c>
      <c r="Q2049" s="30">
        <v>32.06</v>
      </c>
      <c r="R2049" s="38">
        <v>0.33505000000000001</v>
      </c>
      <c r="S2049" s="32">
        <v>-0.27926000000000001</v>
      </c>
      <c r="T2049" s="29">
        <v>0.83238999999999996</v>
      </c>
      <c r="U2049" s="29">
        <v>-6.5000000000000002E-2</v>
      </c>
      <c r="V2049" s="29">
        <v>0.27450999999999998</v>
      </c>
      <c r="W2049" s="29">
        <v>0.21568999999999999</v>
      </c>
      <c r="X2049" s="30">
        <v>51.06</v>
      </c>
      <c r="Y2049" s="29">
        <v>0.63409000000000004</v>
      </c>
      <c r="Z2049" s="29">
        <v>0.45132</v>
      </c>
      <c r="AA2049" s="29">
        <v>0.14399999999999999</v>
      </c>
      <c r="AB2049" s="30">
        <v>28</v>
      </c>
      <c r="AC2049" s="29">
        <v>0.30769000000000002</v>
      </c>
      <c r="AD2049" s="30">
        <v>51</v>
      </c>
      <c r="AE2049" s="29">
        <v>0.50980000000000003</v>
      </c>
      <c r="AF2049" s="33">
        <v>1.4690000000000001</v>
      </c>
      <c r="AG2049" s="33">
        <v>1.8220000000000001</v>
      </c>
      <c r="AH2049" s="33">
        <v>2.222</v>
      </c>
      <c r="AI2049" s="33">
        <v>35.838999999999999</v>
      </c>
      <c r="AJ2049" s="33">
        <v>3.8780000000000001</v>
      </c>
      <c r="AK2049" s="34">
        <v>21</v>
      </c>
      <c r="AL2049" s="29">
        <v>1.9609999999999999E-2</v>
      </c>
      <c r="AM2049" s="29">
        <v>0.11765</v>
      </c>
      <c r="AN2049" s="50">
        <v>26149</v>
      </c>
      <c r="AO2049" s="30">
        <v>481.2</v>
      </c>
      <c r="AP2049" s="29">
        <v>0.53969999999999996</v>
      </c>
      <c r="AQ2049" s="29">
        <v>1</v>
      </c>
      <c r="AR2049" s="29">
        <v>0.39200000000000002</v>
      </c>
      <c r="AS2049" s="54">
        <v>15</v>
      </c>
      <c r="AT2049" s="29">
        <v>0.58823999999999999</v>
      </c>
      <c r="AU2049" s="29">
        <v>0.53664000000000001</v>
      </c>
      <c r="AV2049" s="54">
        <v>20</v>
      </c>
      <c r="AW2049" s="29">
        <v>0.44118000000000002</v>
      </c>
    </row>
    <row r="2050" spans="1:49" x14ac:dyDescent="0.2">
      <c r="A2050" s="17" t="str">
        <f t="shared" si="40"/>
        <v>Columbia</v>
      </c>
      <c r="B2050" s="17" t="str">
        <f>IF(AND(OR(NOT(IsForecastDateRestricted),AND(D2050&gt;=StartDate,D2050&lt;=EndDate)),OR(NOT(IsTargetDateRestricted),AND(F2050&gt;=FirstTargetDate,F2050&lt;=EndTargetDate)),
OR(AND(Is1Week,E2050="1 wk ahead inc death"),AND(Is2Week,E2050="2 wk ahead inc death"),AND(Is3Week,E2050="3 wk ahead inc death"),AND(Is4Week,E2050="4 wk ahead inc death")),
OR(NOT(IsActiveModelsOnly),_xlfn.XLOOKUP(C2050,'Model Analyzer'!B$4:B$100,'Model Analyzer'!C$4:C$100))),EvalData!C2050,"NA")</f>
        <v>Columbia</v>
      </c>
      <c r="C2050" s="17" t="s">
        <v>13</v>
      </c>
      <c r="D2050" s="36" t="d">
        <v>2020-10-19</v>
      </c>
      <c r="E2050" s="17" t="s">
        <v>11</v>
      </c>
      <c r="F2050" s="36" t="d">
        <v>2020-10-24</v>
      </c>
      <c r="G2050" s="30">
        <v>-669</v>
      </c>
      <c r="H2050" s="32">
        <v>-0.124</v>
      </c>
      <c r="I2050" s="28">
        <v>-0.11633</v>
      </c>
      <c r="J2050" s="28">
        <v>-0.13164000000000001</v>
      </c>
      <c r="K2050" s="29">
        <v>0.75</v>
      </c>
      <c r="L2050" s="30">
        <v>17</v>
      </c>
      <c r="M2050" s="29">
        <v>0.58974000000000004</v>
      </c>
      <c r="N2050" s="30">
        <v>51</v>
      </c>
      <c r="O2050" s="30">
        <v>16.89</v>
      </c>
      <c r="P2050" s="30">
        <v>490</v>
      </c>
      <c r="Q2050" s="30">
        <v>24.92</v>
      </c>
      <c r="R2050" s="38">
        <v>0.27309</v>
      </c>
      <c r="S2050" s="32">
        <v>-0.15415000000000001</v>
      </c>
      <c r="T2050" s="29">
        <v>0.66849999999999998</v>
      </c>
      <c r="U2050" s="29">
        <v>-0.14130999999999999</v>
      </c>
      <c r="V2050" s="29">
        <v>0.43136999999999998</v>
      </c>
      <c r="W2050" s="29">
        <v>0.15686</v>
      </c>
      <c r="X2050" s="30">
        <v>35.21</v>
      </c>
      <c r="Y2050" s="29">
        <v>0.46744999999999998</v>
      </c>
      <c r="Z2050" s="29">
        <v>0.37261</v>
      </c>
      <c r="AA2050" s="29">
        <v>0.45600000000000002</v>
      </c>
      <c r="AB2050" s="30">
        <v>8</v>
      </c>
      <c r="AC2050" s="29">
        <v>0.82050999999999996</v>
      </c>
      <c r="AD2050" s="30">
        <v>51</v>
      </c>
      <c r="AE2050" s="29">
        <v>0.90195999999999998</v>
      </c>
      <c r="AF2050" s="33">
        <v>2.411</v>
      </c>
      <c r="AG2050" s="33">
        <v>3.0329999999999999</v>
      </c>
      <c r="AH2050" s="33">
        <v>4.5</v>
      </c>
      <c r="AI2050" s="33">
        <v>15.141999999999999</v>
      </c>
      <c r="AJ2050" s="33">
        <v>9.5709999999999997</v>
      </c>
      <c r="AK2050" s="34">
        <v>48</v>
      </c>
      <c r="AL2050" s="29">
        <v>0.23529</v>
      </c>
      <c r="AM2050" s="29">
        <v>0.21568999999999999</v>
      </c>
      <c r="AN2050" s="50">
        <v>7112</v>
      </c>
      <c r="AO2050" s="30">
        <v>122.3</v>
      </c>
      <c r="AP2050" s="29">
        <v>0.35199999999999998</v>
      </c>
      <c r="AQ2050" s="29">
        <v>0.73487000000000002</v>
      </c>
      <c r="AR2050" s="29">
        <v>0.47499999999999998</v>
      </c>
      <c r="AS2050" s="54">
        <v>12</v>
      </c>
      <c r="AT2050" s="29">
        <v>0.67647000000000002</v>
      </c>
      <c r="AU2050" s="29">
        <v>0.87914000000000003</v>
      </c>
      <c r="AV2050" s="54">
        <v>5</v>
      </c>
      <c r="AW2050" s="29">
        <v>0.88234999999999997</v>
      </c>
    </row>
    <row r="2051" spans="1:49" x14ac:dyDescent="0.2">
      <c r="A2051" s="17" t="str">
        <f t="shared" si="40"/>
        <v>Columbia-UNC</v>
      </c>
      <c r="B2051" s="17" t="str">
        <f>IF(AND(OR(NOT(IsForecastDateRestricted),AND(D2051&gt;=StartDate,D2051&lt;=EndDate)),OR(NOT(IsTargetDateRestricted),AND(F2051&gt;=FirstTargetDate,F2051&lt;=EndTargetDate)),
OR(AND(Is1Week,E2051="1 wk ahead inc death"),AND(Is2Week,E2051="2 wk ahead inc death"),AND(Is3Week,E2051="3 wk ahead inc death"),AND(Is4Week,E2051="4 wk ahead inc death")),
OR(NOT(IsActiveModelsOnly),_xlfn.XLOOKUP(C2051,'Model Analyzer'!B$4:B$100,'Model Analyzer'!C$4:C$100))),EvalData!C2051,"NA")</f>
        <v>Columbia-UNC</v>
      </c>
      <c r="C2051" s="17" t="s">
        <v>14</v>
      </c>
      <c r="D2051" s="36" t="d">
        <v>2020-10-19</v>
      </c>
      <c r="E2051" s="17" t="s">
        <v>11</v>
      </c>
      <c r="F2051" s="36" t="d">
        <v>2020-10-24</v>
      </c>
      <c r="G2051" s="30">
        <v>107</v>
      </c>
      <c r="H2051" s="32">
        <v>1.7999999999999999E-2</v>
      </c>
      <c r="I2051" s="28">
        <v>1.8610000000000002E-2</v>
      </c>
      <c r="J2051" s="28">
        <v>1.8610000000000002E-2</v>
      </c>
      <c r="K2051" s="29">
        <v>1</v>
      </c>
      <c r="L2051" s="30">
        <v>2</v>
      </c>
      <c r="M2051" s="29">
        <v>0.97436</v>
      </c>
      <c r="N2051" s="30">
        <v>50</v>
      </c>
      <c r="O2051" s="30">
        <v>17.27</v>
      </c>
      <c r="P2051" s="30">
        <v>564.46</v>
      </c>
      <c r="Q2051" s="30">
        <v>25.16</v>
      </c>
      <c r="R2051" s="38">
        <v>0.22731000000000001</v>
      </c>
      <c r="S2051" s="32">
        <v>-6.3710000000000003E-2</v>
      </c>
      <c r="T2051" s="29">
        <v>0.69360999999999995</v>
      </c>
      <c r="U2051" s="29">
        <v>9.1660000000000005E-2</v>
      </c>
      <c r="V2051" s="29">
        <v>0.46</v>
      </c>
      <c r="W2051" s="29">
        <v>0.12</v>
      </c>
      <c r="X2051" s="30">
        <v>43.53</v>
      </c>
      <c r="Y2051" s="29">
        <v>0.56015000000000004</v>
      </c>
      <c r="Z2051" s="29">
        <v>0.38589000000000001</v>
      </c>
      <c r="AA2051" s="29">
        <v>0.48499999999999999</v>
      </c>
      <c r="AB2051" s="30">
        <v>3</v>
      </c>
      <c r="AC2051" s="29">
        <v>0.94872000000000001</v>
      </c>
      <c r="AD2051" s="30">
        <v>50</v>
      </c>
      <c r="AE2051" s="29">
        <v>0.46</v>
      </c>
      <c r="AF2051" s="33">
        <v>1.298</v>
      </c>
      <c r="AG2051" s="33">
        <v>1.3620000000000001</v>
      </c>
      <c r="AH2051" s="33">
        <v>1.5169999999999999</v>
      </c>
      <c r="AI2051" s="33">
        <v>1.96</v>
      </c>
      <c r="AJ2051" s="33">
        <v>1.8440000000000001</v>
      </c>
      <c r="AK2051" s="34">
        <v>3.46</v>
      </c>
      <c r="AL2051" s="29">
        <v>0</v>
      </c>
      <c r="AM2051" s="29">
        <v>0</v>
      </c>
      <c r="AN2051" s="50">
        <v>26563</v>
      </c>
      <c r="AO2051" s="30">
        <v>585.5</v>
      </c>
      <c r="AP2051" s="29">
        <v>0.74034</v>
      </c>
      <c r="AQ2051" s="29">
        <v>1</v>
      </c>
      <c r="AR2051" s="29">
        <v>0.47499999999999998</v>
      </c>
      <c r="AS2051" s="54">
        <v>12</v>
      </c>
      <c r="AT2051" s="29">
        <v>0.67647000000000002</v>
      </c>
      <c r="AU2051" s="29">
        <v>0.47471999999999998</v>
      </c>
      <c r="AV2051" s="54">
        <v>25</v>
      </c>
      <c r="AW2051" s="29">
        <v>0.29411999999999999</v>
      </c>
    </row>
    <row r="2052" spans="1:49" x14ac:dyDescent="0.2">
      <c r="A2052" s="17" t="str">
        <f t="shared" si="40"/>
        <v>Covid19Sim</v>
      </c>
      <c r="B2052" s="17" t="str">
        <f>IF(AND(OR(NOT(IsForecastDateRestricted),AND(D2052&gt;=StartDate,D2052&lt;=EndDate)),OR(NOT(IsTargetDateRestricted),AND(F2052&gt;=FirstTargetDate,F2052&lt;=EndTargetDate)),
OR(AND(Is1Week,E2052="1 wk ahead inc death"),AND(Is2Week,E2052="2 wk ahead inc death"),AND(Is3Week,E2052="3 wk ahead inc death"),AND(Is4Week,E2052="4 wk ahead inc death")),
OR(NOT(IsActiveModelsOnly),_xlfn.XLOOKUP(C2052,'Model Analyzer'!B$4:B$100,'Model Analyzer'!C$4:C$100))),EvalData!C2052,"NA")</f>
        <v>Covid19Sim</v>
      </c>
      <c r="C2052" s="17" t="s">
        <v>39</v>
      </c>
      <c r="D2052" s="36" t="d">
        <v>2020-10-19</v>
      </c>
      <c r="E2052" s="17" t="s">
        <v>11</v>
      </c>
      <c r="F2052" s="36" t="d">
        <v>2020-10-24</v>
      </c>
      <c r="G2052" s="30">
        <v>-616</v>
      </c>
      <c r="H2052" s="32">
        <v>-0.113</v>
      </c>
      <c r="I2052" s="28">
        <v>-0.10711</v>
      </c>
      <c r="J2052" s="28">
        <v>-0.11996</v>
      </c>
      <c r="K2052" s="29">
        <v>0.75</v>
      </c>
      <c r="L2052" s="30">
        <v>16</v>
      </c>
      <c r="M2052" s="29">
        <v>0.61538000000000004</v>
      </c>
      <c r="N2052" s="30">
        <v>51</v>
      </c>
      <c r="O2052" s="30">
        <v>16.059999999999999</v>
      </c>
      <c r="P2052" s="30">
        <v>553.23</v>
      </c>
      <c r="Q2052" s="30">
        <v>27.55</v>
      </c>
      <c r="R2052" s="38">
        <v>0.27538000000000001</v>
      </c>
      <c r="S2052" s="32">
        <v>-0.13976</v>
      </c>
      <c r="T2052" s="29">
        <v>0.65817000000000003</v>
      </c>
      <c r="U2052" s="29">
        <v>-2.9790000000000001E-2</v>
      </c>
      <c r="V2052" s="29">
        <v>0.41176000000000001</v>
      </c>
      <c r="W2052" s="29">
        <v>9.8040000000000002E-2</v>
      </c>
      <c r="X2052" s="30">
        <v>40.450000000000003</v>
      </c>
      <c r="Y2052" s="29">
        <v>0.52449999999999997</v>
      </c>
      <c r="Z2052" s="29">
        <v>0.40089000000000002</v>
      </c>
      <c r="AA2052" s="29">
        <v>0.47199999999999998</v>
      </c>
      <c r="AB2052" s="30">
        <v>6</v>
      </c>
      <c r="AC2052" s="29">
        <v>0.87178999999999995</v>
      </c>
      <c r="AD2052" s="30">
        <v>51</v>
      </c>
      <c r="AE2052" s="29">
        <v>0.23529</v>
      </c>
      <c r="AF2052" s="33">
        <v>1.054</v>
      </c>
      <c r="AG2052" s="33">
        <v>1.0920000000000001</v>
      </c>
      <c r="AH2052" s="33">
        <v>1.212</v>
      </c>
      <c r="AI2052" s="33">
        <v>5.3730000000000002</v>
      </c>
      <c r="AJ2052" s="33">
        <v>1.6080000000000001</v>
      </c>
      <c r="AK2052" s="34">
        <v>2.1110000000000002</v>
      </c>
      <c r="AL2052" s="29">
        <v>3.9219999999999998E-2</v>
      </c>
      <c r="AM2052" s="29">
        <v>3.9219999999999998E-2</v>
      </c>
      <c r="AN2052" s="50">
        <v>41072</v>
      </c>
      <c r="AO2052" s="30">
        <v>724</v>
      </c>
      <c r="AP2052" s="29">
        <v>0.81020000000000003</v>
      </c>
      <c r="AQ2052" s="29">
        <v>1</v>
      </c>
      <c r="AR2052" s="29">
        <v>0.16500000000000001</v>
      </c>
      <c r="AS2052" s="54">
        <v>28</v>
      </c>
      <c r="AT2052" s="29">
        <v>0.20588000000000001</v>
      </c>
      <c r="AU2052" s="29">
        <v>0.24768000000000001</v>
      </c>
      <c r="AV2052" s="54">
        <v>32</v>
      </c>
      <c r="AW2052" s="29">
        <v>8.8239999999999999E-2</v>
      </c>
    </row>
    <row r="2053" spans="1:49" x14ac:dyDescent="0.2">
      <c r="A2053" s="17" t="str">
        <f t="shared" si="40"/>
        <v>CovidComplete</v>
      </c>
      <c r="B2053" s="17" t="str">
        <f>IF(AND(OR(NOT(IsForecastDateRestricted),AND(D2053&gt;=StartDate,D2053&lt;=EndDate)),OR(NOT(IsTargetDateRestricted),AND(F2053&gt;=FirstTargetDate,F2053&lt;=EndTargetDate)),
OR(AND(Is1Week,E2053="1 wk ahead inc death"),AND(Is2Week,E2053="2 wk ahead inc death"),AND(Is3Week,E2053="3 wk ahead inc death"),AND(Is4Week,E2053="4 wk ahead inc death")),
OR(NOT(IsActiveModelsOnly),_xlfn.XLOOKUP(C2053,'Model Analyzer'!B$4:B$100,'Model Analyzer'!C$4:C$100))),EvalData!C2053,"NA")</f>
        <v>CovidComplete</v>
      </c>
      <c r="C2053" s="17" t="s">
        <v>51</v>
      </c>
      <c r="D2053" s="36" t="d">
        <v>2020-10-19</v>
      </c>
      <c r="E2053" s="17" t="s">
        <v>11</v>
      </c>
      <c r="F2053" s="36" t="d">
        <v>2020-10-24</v>
      </c>
      <c r="G2053" s="30">
        <v>-528</v>
      </c>
      <c r="H2053" s="32">
        <v>-9.6000000000000002E-2</v>
      </c>
      <c r="I2053" s="28">
        <v>-9.1810000000000003E-2</v>
      </c>
      <c r="J2053" s="28">
        <v>-0.10109</v>
      </c>
      <c r="K2053" s="29">
        <v>0.9</v>
      </c>
      <c r="L2053" s="30">
        <v>13</v>
      </c>
      <c r="M2053" s="29">
        <v>0.69230999999999998</v>
      </c>
      <c r="N2053" s="30">
        <v>51</v>
      </c>
      <c r="O2053" s="30">
        <v>16.21</v>
      </c>
      <c r="P2053" s="30">
        <v>535.15</v>
      </c>
      <c r="Q2053" s="30">
        <v>26.33</v>
      </c>
      <c r="R2053" s="38">
        <v>0.24629999999999999</v>
      </c>
      <c r="S2053" s="32">
        <v>-0.20526</v>
      </c>
      <c r="T2053" s="29">
        <v>0.65554000000000001</v>
      </c>
      <c r="U2053" s="29">
        <v>8.1049999999999997E-2</v>
      </c>
      <c r="V2053" s="29">
        <v>0.37254999999999999</v>
      </c>
      <c r="W2053" s="29">
        <v>9.8040000000000002E-2</v>
      </c>
      <c r="X2053" s="30">
        <v>41.54</v>
      </c>
      <c r="Y2053" s="29">
        <v>0.56142999999999998</v>
      </c>
      <c r="Z2053" s="29">
        <v>0.37161</v>
      </c>
      <c r="AA2053" s="29">
        <v>0.47699999999999998</v>
      </c>
      <c r="AB2053" s="30">
        <v>5</v>
      </c>
      <c r="AC2053" s="29">
        <v>0.89744000000000002</v>
      </c>
      <c r="AD2053" s="30">
        <v>51</v>
      </c>
      <c r="AE2053" s="29">
        <v>0.90195999999999998</v>
      </c>
      <c r="AF2053" s="33">
        <v>3.6669999999999998</v>
      </c>
      <c r="AG2053" s="33">
        <v>3.8959999999999999</v>
      </c>
      <c r="AH2053" s="33">
        <v>4</v>
      </c>
      <c r="AI2053" s="33">
        <v>3.8889999999999998</v>
      </c>
      <c r="AJ2053" s="33">
        <v>4</v>
      </c>
      <c r="AK2053" s="34">
        <v>4.0590000000000002</v>
      </c>
      <c r="AL2053" s="29">
        <v>0</v>
      </c>
      <c r="AM2053" s="29">
        <v>0</v>
      </c>
      <c r="AN2053" s="50">
        <v>9504</v>
      </c>
      <c r="AO2053" s="30">
        <v>339.7</v>
      </c>
      <c r="AP2053" s="29">
        <v>0.41208</v>
      </c>
      <c r="AQ2053" s="29">
        <v>0.86029999999999995</v>
      </c>
      <c r="AR2053" s="29">
        <v>0.94899999999999995</v>
      </c>
      <c r="AS2053" s="54">
        <v>1</v>
      </c>
      <c r="AT2053" s="29">
        <v>1</v>
      </c>
      <c r="AU2053" s="29">
        <v>0.92991999999999997</v>
      </c>
      <c r="AV2053" s="54">
        <v>2</v>
      </c>
      <c r="AW2053" s="29">
        <v>0.97058999999999995</v>
      </c>
    </row>
    <row r="2054" spans="1:49" x14ac:dyDescent="0.2">
      <c r="A2054" s="17" t="str">
        <f t="shared" si="40"/>
        <v>DDS</v>
      </c>
      <c r="B2054" s="17" t="str">
        <f>IF(AND(OR(NOT(IsForecastDateRestricted),AND(D2054&gt;=StartDate,D2054&lt;=EndDate)),OR(NOT(IsTargetDateRestricted),AND(F2054&gt;=FirstTargetDate,F2054&lt;=EndTargetDate)),
OR(AND(Is1Week,E2054="1 wk ahead inc death"),AND(Is2Week,E2054="2 wk ahead inc death"),AND(Is3Week,E2054="3 wk ahead inc death"),AND(Is4Week,E2054="4 wk ahead inc death")),
OR(NOT(IsActiveModelsOnly),_xlfn.XLOOKUP(C2054,'Model Analyzer'!B$4:B$100,'Model Analyzer'!C$4:C$100))),EvalData!C2054,"NA")</f>
        <v>DDS</v>
      </c>
      <c r="C2054" s="17" t="s">
        <v>44</v>
      </c>
      <c r="D2054" s="36" t="d">
        <v>2020-10-19</v>
      </c>
      <c r="E2054" s="17" t="s">
        <v>11</v>
      </c>
      <c r="F2054" s="36" t="d">
        <v>2020-10-24</v>
      </c>
      <c r="G2054" s="26">
        <v>-724</v>
      </c>
      <c r="H2054" s="27">
        <v>-0.13500000000000001</v>
      </c>
      <c r="I2054" s="28">
        <v>-0.12589</v>
      </c>
      <c r="J2054" s="28">
        <v>-0.14402000000000001</v>
      </c>
      <c r="K2054" s="29">
        <v>0.75</v>
      </c>
      <c r="L2054" s="30">
        <v>18</v>
      </c>
      <c r="M2054" s="29">
        <v>0.56410000000000005</v>
      </c>
      <c r="N2054" s="30">
        <v>51</v>
      </c>
      <c r="O2054" s="26">
        <v>16.82</v>
      </c>
      <c r="P2054" s="26">
        <v>571.28</v>
      </c>
      <c r="Q2054" s="26">
        <v>26.76</v>
      </c>
      <c r="R2054" s="31">
        <v>0.25346999999999997</v>
      </c>
      <c r="S2054" s="32">
        <v>-0.18701000000000001</v>
      </c>
      <c r="T2054" s="29">
        <v>0.66983999999999999</v>
      </c>
      <c r="U2054" s="29">
        <v>1.8280000000000001E-2</v>
      </c>
      <c r="V2054" s="29">
        <v>0.41176000000000001</v>
      </c>
      <c r="W2054" s="29">
        <v>0.11765</v>
      </c>
      <c r="X2054" s="30">
        <v>42.04</v>
      </c>
      <c r="Y2054" s="29">
        <v>0.54735999999999996</v>
      </c>
      <c r="Z2054" s="29">
        <v>0.38229999999999997</v>
      </c>
      <c r="AA2054" s="29">
        <v>0.45800000000000002</v>
      </c>
      <c r="AB2054" s="30">
        <v>7</v>
      </c>
      <c r="AC2054" s="29">
        <v>0.84614999999999996</v>
      </c>
      <c r="AD2054" s="30">
        <v>51</v>
      </c>
      <c r="AE2054" s="29">
        <v>0.90195999999999998</v>
      </c>
      <c r="AF2054" s="33">
        <v>3.03</v>
      </c>
      <c r="AG2054" s="33">
        <v>3.2690000000000001</v>
      </c>
      <c r="AH2054" s="33">
        <v>3.8180000000000001</v>
      </c>
      <c r="AI2054" s="33">
        <v>6.4219999999999997</v>
      </c>
      <c r="AJ2054" s="33">
        <v>5.2930000000000001</v>
      </c>
      <c r="AK2054" s="34">
        <v>12.5</v>
      </c>
      <c r="AL2054" s="29">
        <v>0.17646999999999999</v>
      </c>
      <c r="AM2054" s="29">
        <v>0.11765</v>
      </c>
      <c r="AN2054" s="50">
        <v>11190</v>
      </c>
      <c r="AO2054" s="30">
        <v>134.19999999999999</v>
      </c>
      <c r="AP2054" s="29">
        <v>0.37687999999999999</v>
      </c>
      <c r="AQ2054" s="29">
        <v>0.78681000000000001</v>
      </c>
      <c r="AR2054" s="29">
        <v>0.64</v>
      </c>
      <c r="AS2054" s="54">
        <v>6</v>
      </c>
      <c r="AT2054" s="29">
        <v>0.85294000000000003</v>
      </c>
      <c r="AU2054" s="29">
        <v>0.90398000000000001</v>
      </c>
      <c r="AV2054" s="54">
        <v>3</v>
      </c>
      <c r="AW2054" s="29">
        <v>0.94118000000000002</v>
      </c>
    </row>
    <row r="2055" spans="1:49" x14ac:dyDescent="0.2">
      <c r="A2055" s="17" t="str">
        <f t="shared" ref="A2055:A2118" si="41">IF(OR(B2055="NA",NOT(IsMinimumForecastsToParticipate),COUNTIF(B$7:B$3184,"="&amp;C2055)&gt;=MinForecastsToParticipate),B2055,"NA")</f>
        <v>Ensemble</v>
      </c>
      <c r="B2055" s="17" t="str">
        <f>IF(AND(OR(NOT(IsForecastDateRestricted),AND(D2055&gt;=StartDate,D2055&lt;=EndDate)),OR(NOT(IsTargetDateRestricted),AND(F2055&gt;=FirstTargetDate,F2055&lt;=EndTargetDate)),
OR(AND(Is1Week,E2055="1 wk ahead inc death"),AND(Is2Week,E2055="2 wk ahead inc death"),AND(Is3Week,E2055="3 wk ahead inc death"),AND(Is4Week,E2055="4 wk ahead inc death")),
OR(NOT(IsActiveModelsOnly),_xlfn.XLOOKUP(C2055,'Model Analyzer'!B$4:B$100,'Model Analyzer'!C$4:C$100))),EvalData!C2055,"NA")</f>
        <v>Ensemble</v>
      </c>
      <c r="C2055" s="17" t="s">
        <v>15</v>
      </c>
      <c r="D2055" s="36" t="d">
        <v>2020-10-19</v>
      </c>
      <c r="E2055" s="17" t="s">
        <v>11</v>
      </c>
      <c r="F2055" s="36" t="d">
        <v>2020-10-24</v>
      </c>
      <c r="G2055" s="30">
        <v>-740</v>
      </c>
      <c r="H2055" s="32">
        <v>-0.13800000000000001</v>
      </c>
      <c r="I2055" s="28">
        <v>-0.12867000000000001</v>
      </c>
      <c r="J2055" s="28">
        <v>-0.14768000000000001</v>
      </c>
      <c r="K2055" s="29">
        <v>0.75</v>
      </c>
      <c r="L2055" s="30">
        <v>20</v>
      </c>
      <c r="M2055" s="29">
        <v>0.51282000000000005</v>
      </c>
      <c r="N2055" s="30">
        <v>51</v>
      </c>
      <c r="O2055" s="30">
        <v>17.12</v>
      </c>
      <c r="P2055" s="30">
        <v>551.03</v>
      </c>
      <c r="Q2055" s="30">
        <v>27.69</v>
      </c>
      <c r="R2055" s="38">
        <v>0.31165999999999999</v>
      </c>
      <c r="S2055" s="32">
        <v>-0.29069</v>
      </c>
      <c r="T2055" s="29">
        <v>0.69764999999999999</v>
      </c>
      <c r="U2055" s="29">
        <v>-7.2940000000000005E-2</v>
      </c>
      <c r="V2055" s="29">
        <v>0.31373000000000001</v>
      </c>
      <c r="W2055" s="29">
        <v>0.11765</v>
      </c>
      <c r="X2055" s="30">
        <v>41.3</v>
      </c>
      <c r="Y2055" s="29">
        <v>0.54971999999999999</v>
      </c>
      <c r="Z2055" s="29">
        <v>0.41610999999999998</v>
      </c>
      <c r="AA2055" s="29">
        <v>0.33200000000000002</v>
      </c>
      <c r="AB2055" s="30">
        <v>16</v>
      </c>
      <c r="AC2055" s="29">
        <v>0.61538000000000004</v>
      </c>
      <c r="AD2055" s="30">
        <v>51</v>
      </c>
      <c r="AE2055" s="29">
        <v>0.82352999999999998</v>
      </c>
      <c r="AF2055" s="33">
        <v>2.198</v>
      </c>
      <c r="AG2055" s="33">
        <v>2.4820000000000002</v>
      </c>
      <c r="AH2055" s="33">
        <v>2.9409999999999998</v>
      </c>
      <c r="AI2055" s="33">
        <v>4.0190000000000001</v>
      </c>
      <c r="AJ2055" s="33">
        <v>3.7930000000000001</v>
      </c>
      <c r="AK2055" s="34">
        <v>6.8</v>
      </c>
      <c r="AL2055" s="29">
        <v>5.8819999999999997E-2</v>
      </c>
      <c r="AM2055" s="29">
        <v>5.8819999999999997E-2</v>
      </c>
      <c r="AN2055" s="50">
        <v>11082</v>
      </c>
      <c r="AO2055" s="30">
        <v>160.5</v>
      </c>
      <c r="AP2055" s="29">
        <v>0.47697000000000001</v>
      </c>
      <c r="AQ2055" s="29">
        <v>0.99575999999999998</v>
      </c>
      <c r="AR2055" s="29">
        <v>0.74299999999999999</v>
      </c>
      <c r="AS2055" s="54">
        <v>4</v>
      </c>
      <c r="AT2055" s="29">
        <v>0.91176000000000001</v>
      </c>
      <c r="AU2055" s="29">
        <v>0.86685999999999996</v>
      </c>
      <c r="AV2055" s="54">
        <v>7</v>
      </c>
      <c r="AW2055" s="29">
        <v>0.82352999999999998</v>
      </c>
    </row>
    <row r="2056" spans="1:49" x14ac:dyDescent="0.2">
      <c r="A2056" s="17" t="str">
        <f t="shared" si="41"/>
        <v>ESG</v>
      </c>
      <c r="B2056" s="17" t="str">
        <f>IF(AND(OR(NOT(IsForecastDateRestricted),AND(D2056&gt;=StartDate,D2056&lt;=EndDate)),OR(NOT(IsTargetDateRestricted),AND(F2056&gt;=FirstTargetDate,F2056&lt;=EndTargetDate)),
OR(AND(Is1Week,E2056="1 wk ahead inc death"),AND(Is2Week,E2056="2 wk ahead inc death"),AND(Is3Week,E2056="3 wk ahead inc death"),AND(Is4Week,E2056="4 wk ahead inc death")),
OR(NOT(IsActiveModelsOnly),_xlfn.XLOOKUP(C2056,'Model Analyzer'!B$4:B$100,'Model Analyzer'!C$4:C$100))),EvalData!C2056,"NA")</f>
        <v>ESG</v>
      </c>
      <c r="C2056" s="17" t="s">
        <v>40</v>
      </c>
      <c r="D2056" s="36" t="d">
        <v>2020-10-19</v>
      </c>
      <c r="E2056" s="17" t="s">
        <v>11</v>
      </c>
      <c r="F2056" s="36" t="d">
        <v>2020-10-24</v>
      </c>
      <c r="G2056" s="30">
        <v>-868</v>
      </c>
      <c r="H2056" s="32">
        <v>-0.16400000000000001</v>
      </c>
      <c r="I2056" s="28">
        <v>-0.15093000000000001</v>
      </c>
      <c r="J2056" s="28">
        <v>-0.17776</v>
      </c>
      <c r="K2056" s="29">
        <v>0.75</v>
      </c>
      <c r="L2056" s="30">
        <v>28</v>
      </c>
      <c r="M2056" s="29">
        <v>0.30769000000000002</v>
      </c>
      <c r="N2056" s="30">
        <v>51</v>
      </c>
      <c r="O2056" s="30">
        <v>20.69</v>
      </c>
      <c r="P2056" s="30">
        <v>720.76</v>
      </c>
      <c r="Q2056" s="30">
        <v>32.24</v>
      </c>
      <c r="R2056" s="38">
        <v>0.34122999999999998</v>
      </c>
      <c r="S2056" s="32">
        <v>-0.27328999999999998</v>
      </c>
      <c r="T2056" s="29">
        <v>0.79652000000000001</v>
      </c>
      <c r="U2056" s="29">
        <v>-0.27911000000000002</v>
      </c>
      <c r="V2056" s="29">
        <v>0.29411999999999999</v>
      </c>
      <c r="W2056" s="29">
        <v>0.23529</v>
      </c>
      <c r="X2056" s="30">
        <v>48.59</v>
      </c>
      <c r="Y2056" s="29">
        <v>0.51066</v>
      </c>
      <c r="Z2056" s="29">
        <v>0.44528000000000001</v>
      </c>
      <c r="AA2056" s="29">
        <v>0.161</v>
      </c>
      <c r="AB2056" s="30">
        <v>26</v>
      </c>
      <c r="AC2056" s="29">
        <v>0.35897000000000001</v>
      </c>
      <c r="AD2056" s="30">
        <v>51</v>
      </c>
      <c r="AE2056" s="29">
        <v>0.11765</v>
      </c>
      <c r="AF2056" s="33">
        <v>1.034</v>
      </c>
      <c r="AG2056" s="33">
        <v>1.0549999999999999</v>
      </c>
      <c r="AH2056" s="33">
        <v>1.0840000000000001</v>
      </c>
      <c r="AI2056" s="33">
        <v>1.1950000000000001</v>
      </c>
      <c r="AJ2056" s="33">
        <v>1.2430000000000001</v>
      </c>
      <c r="AK2056" s="34">
        <v>1.5</v>
      </c>
      <c r="AL2056" s="29">
        <v>0</v>
      </c>
      <c r="AM2056" s="29">
        <v>0</v>
      </c>
      <c r="AN2056" s="50">
        <v>57931</v>
      </c>
      <c r="AO2056" s="30">
        <v>835.8</v>
      </c>
      <c r="AP2056" s="29">
        <v>0.91757</v>
      </c>
      <c r="AQ2056" s="29">
        <v>1</v>
      </c>
      <c r="AR2056" s="29">
        <v>0.124</v>
      </c>
      <c r="AS2056" s="54">
        <v>30</v>
      </c>
      <c r="AT2056" s="29">
        <v>0.14706</v>
      </c>
      <c r="AU2056" s="29">
        <v>0.12384000000000001</v>
      </c>
      <c r="AV2056" s="54">
        <v>35</v>
      </c>
      <c r="AW2056" s="29">
        <v>0</v>
      </c>
    </row>
    <row r="2057" spans="1:49" x14ac:dyDescent="0.2">
      <c r="A2057" s="17" t="str">
        <f t="shared" si="41"/>
        <v>Google-HSPH</v>
      </c>
      <c r="B2057" s="17" t="str">
        <f>IF(AND(OR(NOT(IsForecastDateRestricted),AND(D2057&gt;=StartDate,D2057&lt;=EndDate)),OR(NOT(IsTargetDateRestricted),AND(F2057&gt;=FirstTargetDate,F2057&lt;=EndTargetDate)),
OR(AND(Is1Week,E2057="1 wk ahead inc death"),AND(Is2Week,E2057="2 wk ahead inc death"),AND(Is3Week,E2057="3 wk ahead inc death"),AND(Is4Week,E2057="4 wk ahead inc death")),
OR(NOT(IsActiveModelsOnly),_xlfn.XLOOKUP(C2057,'Model Analyzer'!B$4:B$100,'Model Analyzer'!C$4:C$100))),EvalData!C2057,"NA")</f>
        <v>Google-HSPH</v>
      </c>
      <c r="C2057" s="17" t="s">
        <v>57</v>
      </c>
      <c r="D2057" s="36" t="d">
        <v>2020-10-19</v>
      </c>
      <c r="E2057" s="17" t="s">
        <v>11</v>
      </c>
      <c r="F2057" s="36" t="d">
        <v>2020-10-24</v>
      </c>
      <c r="G2057" s="30"/>
      <c r="H2057" s="32"/>
      <c r="N2057" s="30">
        <v>51</v>
      </c>
      <c r="O2057" s="30">
        <v>18.68</v>
      </c>
      <c r="P2057" s="30">
        <v>637.27</v>
      </c>
      <c r="Q2057" s="30">
        <v>27.96</v>
      </c>
      <c r="R2057" s="38">
        <v>0.27030999999999999</v>
      </c>
      <c r="S2057" s="32">
        <v>-0.29626999999999998</v>
      </c>
      <c r="T2057" s="29">
        <v>0.73455999999999999</v>
      </c>
      <c r="U2057" s="29">
        <v>-4.4389999999999999E-2</v>
      </c>
      <c r="V2057" s="29">
        <v>0.35293999999999998</v>
      </c>
      <c r="W2057" s="29">
        <v>0.15686</v>
      </c>
      <c r="X2057" s="30">
        <v>43.39</v>
      </c>
      <c r="Y2057" s="29">
        <v>0.60097</v>
      </c>
      <c r="Z2057" s="29">
        <v>0.44391999999999998</v>
      </c>
      <c r="AA2057" s="29">
        <v>0.32700000000000001</v>
      </c>
      <c r="AB2057" s="30">
        <v>17</v>
      </c>
      <c r="AC2057" s="29">
        <v>0.58974000000000004</v>
      </c>
    </row>
    <row r="2058" spans="1:49" x14ac:dyDescent="0.2">
      <c r="A2058" s="17" t="str">
        <f t="shared" si="41"/>
        <v>GT-DeepCOVID</v>
      </c>
      <c r="B2058" s="17" t="str">
        <f>IF(AND(OR(NOT(IsForecastDateRestricted),AND(D2058&gt;=StartDate,D2058&lt;=EndDate)),OR(NOT(IsTargetDateRestricted),AND(F2058&gt;=FirstTargetDate,F2058&lt;=EndTargetDate)),
OR(AND(Is1Week,E2058="1 wk ahead inc death"),AND(Is2Week,E2058="2 wk ahead inc death"),AND(Is3Week,E2058="3 wk ahead inc death"),AND(Is4Week,E2058="4 wk ahead inc death")),
OR(NOT(IsActiveModelsOnly),_xlfn.XLOOKUP(C2058,'Model Analyzer'!B$4:B$100,'Model Analyzer'!C$4:C$100))),EvalData!C2058,"NA")</f>
        <v>GT-DeepCOVID</v>
      </c>
      <c r="C2058" s="17" t="s">
        <v>17</v>
      </c>
      <c r="D2058" s="36" t="d">
        <v>2020-10-19</v>
      </c>
      <c r="E2058" s="17" t="s">
        <v>11</v>
      </c>
      <c r="F2058" s="36" t="d">
        <v>2020-10-24</v>
      </c>
      <c r="G2058" s="30">
        <v>-248</v>
      </c>
      <c r="H2058" s="32">
        <v>-4.3999999999999997E-2</v>
      </c>
      <c r="I2058" s="28">
        <v>-4.3119999999999999E-2</v>
      </c>
      <c r="J2058" s="28">
        <v>-4.5069999999999999E-2</v>
      </c>
      <c r="K2058" s="29">
        <v>1</v>
      </c>
      <c r="L2058" s="30">
        <v>6</v>
      </c>
      <c r="M2058" s="29">
        <v>0.87178999999999995</v>
      </c>
      <c r="N2058" s="30">
        <v>48</v>
      </c>
      <c r="O2058" s="30">
        <v>16.98</v>
      </c>
      <c r="P2058" s="30">
        <v>684.99</v>
      </c>
      <c r="Q2058" s="30">
        <v>33.69</v>
      </c>
      <c r="R2058" s="38">
        <v>0.31744</v>
      </c>
      <c r="S2058" s="32">
        <v>-0.2772</v>
      </c>
      <c r="T2058" s="29">
        <v>0.72692000000000001</v>
      </c>
      <c r="U2058" s="29">
        <v>-3.8530000000000002E-2</v>
      </c>
      <c r="V2058" s="29">
        <v>0.29166999999999998</v>
      </c>
      <c r="W2058" s="29">
        <v>0.16667000000000001</v>
      </c>
      <c r="X2058" s="30">
        <v>50.72</v>
      </c>
      <c r="Y2058" s="29">
        <v>0.59855000000000003</v>
      </c>
      <c r="Z2058" s="29">
        <v>0.47664000000000001</v>
      </c>
      <c r="AA2058" s="29">
        <v>0.13300000000000001</v>
      </c>
      <c r="AB2058" s="30">
        <v>31</v>
      </c>
      <c r="AC2058" s="29">
        <v>0.23077</v>
      </c>
      <c r="AD2058" s="30">
        <v>48</v>
      </c>
      <c r="AE2058" s="29">
        <v>0.83333000000000002</v>
      </c>
      <c r="AF2058" s="33">
        <v>1.853</v>
      </c>
      <c r="AG2058" s="33">
        <v>2.6989999999999998</v>
      </c>
      <c r="AH2058" s="33">
        <v>4.3010000000000002</v>
      </c>
      <c r="AI2058" s="33">
        <v>31.657</v>
      </c>
      <c r="AJ2058" s="33">
        <v>16.579000000000001</v>
      </c>
      <c r="AK2058" s="34">
        <v>80.900000000000006</v>
      </c>
      <c r="AL2058" s="29">
        <v>0.16667000000000001</v>
      </c>
      <c r="AM2058" s="29">
        <v>0.29166999999999998</v>
      </c>
      <c r="AN2058" s="50">
        <v>12114</v>
      </c>
      <c r="AO2058" s="30">
        <v>131.6</v>
      </c>
      <c r="AP2058" s="29">
        <v>0.35331000000000001</v>
      </c>
      <c r="AQ2058" s="29">
        <v>0.73760000000000003</v>
      </c>
      <c r="AR2058" s="29">
        <v>0.372</v>
      </c>
      <c r="AS2058" s="54">
        <v>17</v>
      </c>
      <c r="AT2058" s="29">
        <v>0.52941000000000005</v>
      </c>
      <c r="AU2058" s="29">
        <v>0.76078999999999997</v>
      </c>
      <c r="AV2058" s="54">
        <v>11</v>
      </c>
      <c r="AW2058" s="29">
        <v>0.70587999999999995</v>
      </c>
    </row>
    <row r="2059" spans="1:49" x14ac:dyDescent="0.2">
      <c r="A2059" s="17" t="str">
        <f t="shared" si="41"/>
        <v>IHME</v>
      </c>
      <c r="B2059" s="17" t="str">
        <f>IF(AND(OR(NOT(IsForecastDateRestricted),AND(D2059&gt;=StartDate,D2059&lt;=EndDate)),OR(NOT(IsTargetDateRestricted),AND(F2059&gt;=FirstTargetDate,F2059&lt;=EndTargetDate)),
OR(AND(Is1Week,E2059="1 wk ahead inc death"),AND(Is2Week,E2059="2 wk ahead inc death"),AND(Is3Week,E2059="3 wk ahead inc death"),AND(Is4Week,E2059="4 wk ahead inc death")),
OR(NOT(IsActiveModelsOnly),_xlfn.XLOOKUP(C2059,'Model Analyzer'!B$4:B$100,'Model Analyzer'!C$4:C$100))),EvalData!C2059,"NA")</f>
        <v>IHME</v>
      </c>
      <c r="C2059" s="17" t="s">
        <v>18</v>
      </c>
      <c r="D2059" s="36" t="d">
        <v>2020-10-19</v>
      </c>
      <c r="E2059" s="17" t="s">
        <v>11</v>
      </c>
      <c r="F2059" s="36" t="d">
        <v>2020-10-24</v>
      </c>
      <c r="G2059" s="30">
        <v>-742</v>
      </c>
      <c r="H2059" s="32">
        <v>-0.13800000000000001</v>
      </c>
      <c r="I2059" s="28">
        <v>-0.12902</v>
      </c>
      <c r="J2059" s="28">
        <v>-0.14813000000000001</v>
      </c>
      <c r="K2059" s="29">
        <v>0.75</v>
      </c>
      <c r="L2059" s="30">
        <v>24</v>
      </c>
      <c r="M2059" s="29">
        <v>0.41026000000000001</v>
      </c>
      <c r="N2059" s="30">
        <v>51</v>
      </c>
      <c r="O2059" s="30">
        <v>17.399999999999999</v>
      </c>
      <c r="P2059" s="30">
        <v>687.25</v>
      </c>
      <c r="Q2059" s="30">
        <v>30.53</v>
      </c>
      <c r="R2059" s="38">
        <v>0.31781999999999999</v>
      </c>
      <c r="S2059" s="32">
        <v>-0.20738000000000001</v>
      </c>
      <c r="T2059" s="29">
        <v>0.69160999999999995</v>
      </c>
      <c r="U2059" s="29">
        <v>-0.17760999999999999</v>
      </c>
      <c r="V2059" s="29">
        <v>0.33333000000000002</v>
      </c>
      <c r="W2059" s="29">
        <v>0.19608</v>
      </c>
      <c r="X2059" s="30">
        <v>48.95</v>
      </c>
      <c r="Y2059" s="29">
        <v>0.48485</v>
      </c>
      <c r="Z2059" s="29">
        <v>0.42673</v>
      </c>
      <c r="AA2059" s="29">
        <v>0.28299999999999997</v>
      </c>
      <c r="AB2059" s="30">
        <v>19</v>
      </c>
      <c r="AC2059" s="29">
        <v>0.53846000000000005</v>
      </c>
      <c r="AD2059" s="30">
        <v>51</v>
      </c>
      <c r="AE2059" s="29">
        <v>0.68627000000000005</v>
      </c>
      <c r="AF2059" s="33">
        <v>1.9319999999999999</v>
      </c>
      <c r="AG2059" s="33">
        <v>2.1909999999999998</v>
      </c>
      <c r="AH2059" s="33">
        <v>2.75</v>
      </c>
      <c r="AI2059" s="33">
        <v>3.3719999999999999</v>
      </c>
      <c r="AJ2059" s="33">
        <v>4.0540000000000003</v>
      </c>
      <c r="AK2059" s="34">
        <v>5.8</v>
      </c>
      <c r="AL2059" s="29">
        <v>0.17646999999999999</v>
      </c>
      <c r="AM2059" s="29">
        <v>0</v>
      </c>
      <c r="AN2059" s="50">
        <v>16533</v>
      </c>
      <c r="AO2059" s="30">
        <v>331.9</v>
      </c>
      <c r="AP2059" s="29">
        <v>0.51066</v>
      </c>
      <c r="AQ2059" s="29">
        <v>1</v>
      </c>
      <c r="AR2059" s="29">
        <v>0.53700000000000003</v>
      </c>
      <c r="AS2059" s="54">
        <v>9</v>
      </c>
      <c r="AT2059" s="29">
        <v>0.76471</v>
      </c>
      <c r="AU2059" s="29">
        <v>0.72238999999999998</v>
      </c>
      <c r="AV2059" s="54">
        <v>12</v>
      </c>
      <c r="AW2059" s="29">
        <v>0.67647000000000002</v>
      </c>
    </row>
    <row r="2060" spans="1:49" x14ac:dyDescent="0.2">
      <c r="A2060" s="17" t="str">
        <f t="shared" si="41"/>
        <v>ISU</v>
      </c>
      <c r="B2060" s="17" t="str">
        <f>IF(AND(OR(NOT(IsForecastDateRestricted),AND(D2060&gt;=StartDate,D2060&lt;=EndDate)),OR(NOT(IsTargetDateRestricted),AND(F2060&gt;=FirstTargetDate,F2060&lt;=EndTargetDate)),
OR(AND(Is1Week,E2060="1 wk ahead inc death"),AND(Is2Week,E2060="2 wk ahead inc death"),AND(Is3Week,E2060="3 wk ahead inc death"),AND(Is4Week,E2060="4 wk ahead inc death")),
OR(NOT(IsActiveModelsOnly),_xlfn.XLOOKUP(C2060,'Model Analyzer'!B$4:B$100,'Model Analyzer'!C$4:C$100))),EvalData!C2060,"NA")</f>
        <v>ISU</v>
      </c>
      <c r="C2060" s="17" t="s">
        <v>41</v>
      </c>
      <c r="D2060" s="36" t="d">
        <v>2020-10-19</v>
      </c>
      <c r="E2060" s="17" t="s">
        <v>11</v>
      </c>
      <c r="F2060" s="36" t="d">
        <v>2020-10-24</v>
      </c>
      <c r="G2060" s="26">
        <v>-357</v>
      </c>
      <c r="H2060" s="27">
        <v>-6.4000000000000001E-2</v>
      </c>
      <c r="I2060" s="28">
        <v>-6.2080000000000003E-2</v>
      </c>
      <c r="J2060" s="28">
        <v>-6.6180000000000003E-2</v>
      </c>
      <c r="K2060" s="29">
        <v>0.9</v>
      </c>
      <c r="L2060" s="30">
        <v>8</v>
      </c>
      <c r="M2060" s="29">
        <v>0.82050999999999996</v>
      </c>
      <c r="N2060" s="30">
        <v>49</v>
      </c>
      <c r="O2060" s="26">
        <v>12.42</v>
      </c>
      <c r="P2060" s="26">
        <v>591.05999999999995</v>
      </c>
      <c r="Q2060" s="26">
        <v>31.27</v>
      </c>
      <c r="R2060" s="31">
        <v>0.29981000000000002</v>
      </c>
      <c r="S2060" s="32">
        <v>-0.26591999999999999</v>
      </c>
      <c r="T2060" s="29">
        <v>0.57150999999999996</v>
      </c>
      <c r="U2060" s="29">
        <v>-0.21371000000000001</v>
      </c>
      <c r="V2060" s="29">
        <v>0.36735000000000001</v>
      </c>
      <c r="W2060" s="29">
        <v>8.1629999999999994E-2</v>
      </c>
      <c r="X2060" s="30">
        <v>46.52</v>
      </c>
      <c r="Y2060" s="29">
        <v>0.41913</v>
      </c>
      <c r="Z2060" s="29">
        <v>0.38257000000000002</v>
      </c>
      <c r="AA2060" s="29">
        <v>0.33700000000000002</v>
      </c>
      <c r="AB2060" s="30">
        <v>14</v>
      </c>
      <c r="AC2060" s="29">
        <v>0.66666999999999998</v>
      </c>
      <c r="AD2060" s="30">
        <v>49</v>
      </c>
      <c r="AE2060" s="29">
        <v>0.48980000000000001</v>
      </c>
      <c r="AF2060" s="33">
        <v>1.506</v>
      </c>
      <c r="AG2060" s="33">
        <v>1.6859999999999999</v>
      </c>
      <c r="AH2060" s="33">
        <v>2</v>
      </c>
      <c r="AI2060" s="33">
        <v>3.044</v>
      </c>
      <c r="AJ2060" s="33">
        <v>2.3889999999999998</v>
      </c>
      <c r="AK2060" s="34">
        <v>5.867</v>
      </c>
      <c r="AL2060" s="29">
        <v>6.1219999999999997E-2</v>
      </c>
      <c r="AM2060" s="29">
        <v>4.0820000000000002E-2</v>
      </c>
      <c r="AN2060" s="50">
        <v>26099</v>
      </c>
      <c r="AO2060" s="30">
        <v>209.4</v>
      </c>
      <c r="AP2060" s="29">
        <v>0.62522999999999995</v>
      </c>
      <c r="AQ2060" s="29">
        <v>1</v>
      </c>
      <c r="AR2060" s="29">
        <v>0.39200000000000002</v>
      </c>
      <c r="AS2060" s="54">
        <v>15</v>
      </c>
      <c r="AT2060" s="29">
        <v>0.58823999999999999</v>
      </c>
      <c r="AU2060" s="29">
        <v>0.49536000000000002</v>
      </c>
      <c r="AV2060" s="54">
        <v>22</v>
      </c>
      <c r="AW2060" s="29">
        <v>0.38235000000000002</v>
      </c>
    </row>
    <row r="2061" spans="1:49" x14ac:dyDescent="0.2">
      <c r="A2061" s="17" t="str">
        <f t="shared" si="41"/>
        <v>JCB</v>
      </c>
      <c r="B2061" s="17" t="str">
        <f>IF(AND(OR(NOT(IsForecastDateRestricted),AND(D2061&gt;=StartDate,D2061&lt;=EndDate)),OR(NOT(IsTargetDateRestricted),AND(F2061&gt;=FirstTargetDate,F2061&lt;=EndTargetDate)),
OR(AND(Is1Week,E2061="1 wk ahead inc death"),AND(Is2Week,E2061="2 wk ahead inc death"),AND(Is3Week,E2061="3 wk ahead inc death"),AND(Is4Week,E2061="4 wk ahead inc death")),
OR(NOT(IsActiveModelsOnly),_xlfn.XLOOKUP(C2061,'Model Analyzer'!B$4:B$100,'Model Analyzer'!C$4:C$100))),EvalData!C2061,"NA")</f>
        <v>JCB</v>
      </c>
      <c r="C2061" s="17" t="s">
        <v>45</v>
      </c>
      <c r="D2061" s="36" t="d">
        <v>2020-10-19</v>
      </c>
      <c r="E2061" s="17" t="s">
        <v>11</v>
      </c>
      <c r="F2061" s="36" t="d">
        <v>2020-10-24</v>
      </c>
      <c r="G2061" s="30">
        <v>-547</v>
      </c>
      <c r="H2061" s="32">
        <v>-0.1</v>
      </c>
      <c r="I2061" s="28">
        <v>-9.511E-2</v>
      </c>
      <c r="J2061" s="28">
        <v>-0.10511</v>
      </c>
      <c r="K2061" s="29">
        <v>0.9</v>
      </c>
      <c r="L2061" s="30">
        <v>15</v>
      </c>
      <c r="M2061" s="29">
        <v>0.64102999999999999</v>
      </c>
      <c r="N2061" s="30">
        <v>51</v>
      </c>
      <c r="O2061" s="30">
        <v>16.420000000000002</v>
      </c>
      <c r="P2061" s="30">
        <v>583.34</v>
      </c>
      <c r="Q2061" s="30">
        <v>29.82</v>
      </c>
      <c r="R2061" s="38">
        <v>0.27321000000000001</v>
      </c>
      <c r="S2061" s="32">
        <v>-0.26826</v>
      </c>
      <c r="T2061" s="29">
        <v>0.68813999999999997</v>
      </c>
      <c r="U2061" s="29">
        <v>-0.33578999999999998</v>
      </c>
      <c r="V2061" s="29">
        <v>0.35293999999999998</v>
      </c>
      <c r="W2061" s="29">
        <v>0.11765</v>
      </c>
      <c r="X2061" s="30">
        <v>48.98</v>
      </c>
      <c r="Y2061" s="29">
        <v>0.40436</v>
      </c>
      <c r="Z2061" s="29">
        <v>0.39816000000000001</v>
      </c>
      <c r="AA2061" s="29">
        <v>0.38500000000000001</v>
      </c>
      <c r="AB2061" s="30">
        <v>12</v>
      </c>
      <c r="AC2061" s="29">
        <v>0.71794999999999998</v>
      </c>
    </row>
    <row r="2062" spans="1:49" x14ac:dyDescent="0.2">
      <c r="A2062" s="17" t="str">
        <f t="shared" si="41"/>
        <v>JHU-APL</v>
      </c>
      <c r="B2062" s="17" t="str">
        <f>IF(AND(OR(NOT(IsForecastDateRestricted),AND(D2062&gt;=StartDate,D2062&lt;=EndDate)),OR(NOT(IsTargetDateRestricted),AND(F2062&gt;=FirstTargetDate,F2062&lt;=EndTargetDate)),
OR(AND(Is1Week,E2062="1 wk ahead inc death"),AND(Is2Week,E2062="2 wk ahead inc death"),AND(Is3Week,E2062="3 wk ahead inc death"),AND(Is4Week,E2062="4 wk ahead inc death")),
OR(NOT(IsActiveModelsOnly),_xlfn.XLOOKUP(C2062,'Model Analyzer'!B$4:B$100,'Model Analyzer'!C$4:C$100))),EvalData!C2062,"NA")</f>
        <v>JHU-APL</v>
      </c>
      <c r="C2062" s="17" t="s">
        <v>52</v>
      </c>
      <c r="D2062" s="36" t="d">
        <v>2020-10-19</v>
      </c>
      <c r="E2062" s="17" t="s">
        <v>11</v>
      </c>
      <c r="F2062" s="36" t="d">
        <v>2020-10-24</v>
      </c>
      <c r="G2062" s="30">
        <v>166</v>
      </c>
      <c r="H2062" s="32">
        <v>2.8000000000000001E-2</v>
      </c>
      <c r="I2062" s="28">
        <v>2.886E-2</v>
      </c>
      <c r="J2062" s="28">
        <v>2.886E-2</v>
      </c>
      <c r="K2062" s="29">
        <v>1</v>
      </c>
      <c r="L2062" s="30">
        <v>4</v>
      </c>
      <c r="M2062" s="29">
        <v>0.92308000000000001</v>
      </c>
      <c r="N2062" s="30">
        <v>51</v>
      </c>
      <c r="O2062" s="30">
        <v>14.47</v>
      </c>
      <c r="P2062" s="30">
        <v>598.20000000000005</v>
      </c>
      <c r="Q2062" s="30">
        <v>26.57</v>
      </c>
      <c r="R2062" s="38">
        <v>0.20807</v>
      </c>
      <c r="S2062" s="32">
        <v>1.3129999999999999E-2</v>
      </c>
      <c r="T2062" s="29">
        <v>0.59280999999999995</v>
      </c>
      <c r="U2062" s="29">
        <v>0.27973999999999999</v>
      </c>
      <c r="V2062" s="29">
        <v>0.52941000000000005</v>
      </c>
      <c r="W2062" s="29">
        <v>9.8040000000000002E-2</v>
      </c>
      <c r="X2062" s="30">
        <v>45.41</v>
      </c>
      <c r="Y2062" s="29">
        <v>0.54993000000000003</v>
      </c>
      <c r="Z2062" s="29">
        <v>0.33606000000000003</v>
      </c>
      <c r="AA2062" s="29">
        <v>0.63200000000000001</v>
      </c>
      <c r="AB2062" s="30">
        <v>1</v>
      </c>
      <c r="AC2062" s="29">
        <v>1</v>
      </c>
      <c r="AD2062" s="30">
        <v>51</v>
      </c>
      <c r="AE2062" s="29">
        <v>0.84314</v>
      </c>
      <c r="AF2062" s="33">
        <v>2.556</v>
      </c>
      <c r="AG2062" s="33">
        <v>2.8109999999999999</v>
      </c>
      <c r="AH2062" s="33">
        <v>3.1739999999999999</v>
      </c>
      <c r="AI2062" s="33">
        <v>3.1219999999999999</v>
      </c>
      <c r="AJ2062" s="33">
        <v>3.3519999999999999</v>
      </c>
      <c r="AK2062" s="34">
        <v>3.6669999999999998</v>
      </c>
      <c r="AL2062" s="29">
        <v>0</v>
      </c>
      <c r="AM2062" s="29">
        <v>0</v>
      </c>
      <c r="AN2062" s="50">
        <v>10138</v>
      </c>
      <c r="AO2062" s="30">
        <v>278.8</v>
      </c>
      <c r="AP2062" s="29">
        <v>0.49186000000000002</v>
      </c>
      <c r="AQ2062" s="29">
        <v>1</v>
      </c>
      <c r="AR2062" s="29">
        <v>0.88800000000000001</v>
      </c>
      <c r="AS2062" s="54">
        <v>2</v>
      </c>
      <c r="AT2062" s="29">
        <v>0.97058999999999995</v>
      </c>
      <c r="AU2062" s="29">
        <v>0.88751000000000002</v>
      </c>
      <c r="AV2062" s="54">
        <v>4</v>
      </c>
      <c r="AW2062" s="29">
        <v>0.91176000000000001</v>
      </c>
    </row>
    <row r="2063" spans="1:49" x14ac:dyDescent="0.2">
      <c r="A2063" s="17" t="str">
        <f t="shared" si="41"/>
        <v>JHU-CSSE</v>
      </c>
      <c r="B2063" s="17" t="str">
        <f>IF(AND(OR(NOT(IsForecastDateRestricted),AND(D2063&gt;=StartDate,D2063&lt;=EndDate)),OR(NOT(IsTargetDateRestricted),AND(F2063&gt;=FirstTargetDate,F2063&lt;=EndTargetDate)),
OR(AND(Is1Week,E2063="1 wk ahead inc death"),AND(Is2Week,E2063="2 wk ahead inc death"),AND(Is3Week,E2063="3 wk ahead inc death"),AND(Is4Week,E2063="4 wk ahead inc death")),
OR(NOT(IsActiveModelsOnly),_xlfn.XLOOKUP(C2063,'Model Analyzer'!B$4:B$100,'Model Analyzer'!C$4:C$100))),EvalData!C2063,"NA")</f>
        <v>JHU-CSSE</v>
      </c>
      <c r="C2063" s="17" t="s">
        <v>58</v>
      </c>
      <c r="D2063" s="36" t="d">
        <v>2020-10-19</v>
      </c>
      <c r="E2063" s="17" t="s">
        <v>11</v>
      </c>
      <c r="F2063" s="36" t="d">
        <v>2020-10-24</v>
      </c>
      <c r="G2063" s="30"/>
      <c r="H2063" s="32"/>
      <c r="N2063" s="30">
        <v>51</v>
      </c>
      <c r="O2063" s="30">
        <v>21.06</v>
      </c>
      <c r="P2063" s="30">
        <v>733.18</v>
      </c>
      <c r="Q2063" s="30">
        <v>26.88</v>
      </c>
      <c r="R2063" s="38">
        <v>0.24517</v>
      </c>
      <c r="S2063" s="32">
        <v>-0.17768</v>
      </c>
      <c r="T2063" s="29">
        <v>0.84540000000000004</v>
      </c>
      <c r="U2063" s="29">
        <v>0.35609000000000002</v>
      </c>
      <c r="V2063" s="29">
        <v>0.45097999999999999</v>
      </c>
      <c r="W2063" s="29">
        <v>0.11765</v>
      </c>
      <c r="X2063" s="30">
        <v>39.71</v>
      </c>
      <c r="Y2063" s="29">
        <v>0.79691999999999996</v>
      </c>
      <c r="Z2063" s="29">
        <v>0.40227000000000002</v>
      </c>
      <c r="AA2063" s="29">
        <v>0.39400000000000002</v>
      </c>
      <c r="AB2063" s="30">
        <v>11</v>
      </c>
      <c r="AC2063" s="29">
        <v>0.74358999999999997</v>
      </c>
      <c r="AD2063" s="30">
        <v>51</v>
      </c>
      <c r="AE2063" s="29">
        <v>0.92157</v>
      </c>
      <c r="AF2063" s="33">
        <v>4.8899999999999997</v>
      </c>
      <c r="AG2063" s="33">
        <v>6.6879999999999997</v>
      </c>
      <c r="AH2063" s="33">
        <v>8.407</v>
      </c>
      <c r="AI2063" s="33">
        <v>11.012</v>
      </c>
      <c r="AJ2063" s="33">
        <v>11.879</v>
      </c>
      <c r="AK2063" s="34">
        <v>16</v>
      </c>
      <c r="AL2063" s="29">
        <v>0.50980000000000003</v>
      </c>
      <c r="AM2063" s="29">
        <v>0.33333000000000002</v>
      </c>
      <c r="AN2063" s="50">
        <v>10968</v>
      </c>
      <c r="AO2063" s="30">
        <v>402.3</v>
      </c>
      <c r="AP2063" s="29">
        <v>0.21818000000000001</v>
      </c>
      <c r="AQ2063" s="29">
        <v>0.45549000000000001</v>
      </c>
      <c r="AR2063" s="29">
        <v>8.3000000000000004E-2</v>
      </c>
      <c r="AS2063" s="54">
        <v>32</v>
      </c>
      <c r="AT2063" s="29">
        <v>8.8239999999999999E-2</v>
      </c>
      <c r="AU2063" s="29">
        <v>0.67357999999999996</v>
      </c>
      <c r="AV2063" s="54">
        <v>17</v>
      </c>
      <c r="AW2063" s="29">
        <v>0.52941000000000005</v>
      </c>
    </row>
    <row r="2064" spans="1:49" x14ac:dyDescent="0.2">
      <c r="A2064" s="17" t="str">
        <f t="shared" si="41"/>
        <v>JHU-IDD</v>
      </c>
      <c r="B2064" s="17" t="str">
        <f>IF(AND(OR(NOT(IsForecastDateRestricted),AND(D2064&gt;=StartDate,D2064&lt;=EndDate)),OR(NOT(IsTargetDateRestricted),AND(F2064&gt;=FirstTargetDate,F2064&lt;=EndTargetDate)),
OR(AND(Is1Week,E2064="1 wk ahead inc death"),AND(Is2Week,E2064="2 wk ahead inc death"),AND(Is3Week,E2064="3 wk ahead inc death"),AND(Is4Week,E2064="4 wk ahead inc death")),
OR(NOT(IsActiveModelsOnly),_xlfn.XLOOKUP(C2064,'Model Analyzer'!B$4:B$100,'Model Analyzer'!C$4:C$100))),EvalData!C2064,"NA")</f>
        <v>JHU-IDD</v>
      </c>
      <c r="C2064" s="17" t="s">
        <v>53</v>
      </c>
      <c r="D2064" s="36" t="d">
        <v>2020-10-19</v>
      </c>
      <c r="E2064" s="17" t="s">
        <v>11</v>
      </c>
      <c r="F2064" s="36" t="d">
        <v>2020-10-24</v>
      </c>
      <c r="G2064" s="30">
        <v>-1617</v>
      </c>
      <c r="H2064" s="32">
        <v>-0.33</v>
      </c>
      <c r="I2064" s="28">
        <v>-0.28116999999999998</v>
      </c>
      <c r="J2064" s="28">
        <v>-0.39115</v>
      </c>
      <c r="K2064" s="29">
        <v>0</v>
      </c>
      <c r="L2064" s="30">
        <v>35</v>
      </c>
      <c r="M2064" s="29">
        <v>0.12820999999999999</v>
      </c>
      <c r="N2064" s="30">
        <v>51</v>
      </c>
      <c r="O2064" s="30">
        <v>28.61</v>
      </c>
      <c r="P2064" s="30">
        <v>977.57</v>
      </c>
      <c r="Q2064" s="30">
        <v>36.159999999999997</v>
      </c>
      <c r="R2064" s="38">
        <v>0.39749000000000001</v>
      </c>
      <c r="S2064" s="32">
        <v>-0.36464000000000002</v>
      </c>
      <c r="T2064" s="29">
        <v>1.07134</v>
      </c>
      <c r="U2064" s="29">
        <v>-2.3980000000000001E-2</v>
      </c>
      <c r="V2064" s="29">
        <v>0.29411999999999999</v>
      </c>
      <c r="W2064" s="29">
        <v>0.23529</v>
      </c>
      <c r="X2064" s="30">
        <v>52.07</v>
      </c>
      <c r="Y2064" s="29">
        <v>0.83099999999999996</v>
      </c>
      <c r="Z2064" s="29">
        <v>0.51398999999999995</v>
      </c>
      <c r="AA2064" s="29">
        <v>3.5999999999999997E-2</v>
      </c>
      <c r="AB2064" s="30">
        <v>38</v>
      </c>
      <c r="AC2064" s="29">
        <v>5.1279999999999999E-2</v>
      </c>
      <c r="AD2064" s="30">
        <v>51</v>
      </c>
      <c r="AE2064" s="29">
        <v>0.80391999999999997</v>
      </c>
      <c r="AF2064" s="33">
        <v>3.17</v>
      </c>
      <c r="AG2064" s="33">
        <v>4.2889999999999997</v>
      </c>
      <c r="AH2064" s="33">
        <v>7.0910000000000002</v>
      </c>
      <c r="AI2064" s="33">
        <v>26.652999999999999</v>
      </c>
      <c r="AJ2064" s="33">
        <v>25.143000000000001</v>
      </c>
      <c r="AK2064" s="34">
        <v>68</v>
      </c>
      <c r="AL2064" s="29">
        <v>0.25490000000000002</v>
      </c>
      <c r="AM2064" s="29">
        <v>0.37254999999999999</v>
      </c>
      <c r="AN2064" s="50">
        <v>16373</v>
      </c>
      <c r="AO2064" s="30">
        <v>323.5</v>
      </c>
      <c r="AP2064" s="29">
        <v>0.24337</v>
      </c>
      <c r="AQ2064" s="29">
        <v>0.50807000000000002</v>
      </c>
      <c r="AR2064" s="29">
        <v>0.186</v>
      </c>
      <c r="AS2064" s="54">
        <v>25</v>
      </c>
      <c r="AT2064" s="29">
        <v>0.29411999999999999</v>
      </c>
      <c r="AU2064" s="29">
        <v>0.60424</v>
      </c>
      <c r="AV2064" s="54">
        <v>19</v>
      </c>
      <c r="AW2064" s="29">
        <v>0.47059000000000001</v>
      </c>
    </row>
    <row r="2065" spans="1:49" x14ac:dyDescent="0.2">
      <c r="A2065" s="17" t="str">
        <f t="shared" si="41"/>
        <v>Karlen</v>
      </c>
      <c r="B2065" s="17" t="str">
        <f>IF(AND(OR(NOT(IsForecastDateRestricted),AND(D2065&gt;=StartDate,D2065&lt;=EndDate)),OR(NOT(IsTargetDateRestricted),AND(F2065&gt;=FirstTargetDate,F2065&lt;=EndTargetDate)),
OR(AND(Is1Week,E2065="1 wk ahead inc death"),AND(Is2Week,E2065="2 wk ahead inc death"),AND(Is3Week,E2065="3 wk ahead inc death"),AND(Is4Week,E2065="4 wk ahead inc death")),
OR(NOT(IsActiveModelsOnly),_xlfn.XLOOKUP(C2065,'Model Analyzer'!B$4:B$100,'Model Analyzer'!C$4:C$100))),EvalData!C2065,"NA")</f>
        <v>Karlen</v>
      </c>
      <c r="C2065" s="17" t="s">
        <v>46</v>
      </c>
      <c r="D2065" s="36" t="d">
        <v>2020-10-19</v>
      </c>
      <c r="E2065" s="17" t="s">
        <v>11</v>
      </c>
      <c r="F2065" s="36" t="d">
        <v>2020-10-24</v>
      </c>
      <c r="G2065" s="30">
        <v>-340</v>
      </c>
      <c r="H2065" s="32">
        <v>-6.0999999999999999E-2</v>
      </c>
      <c r="I2065" s="28">
        <v>-5.9119999999999999E-2</v>
      </c>
      <c r="J2065" s="28">
        <v>-6.2829999999999997E-2</v>
      </c>
      <c r="K2065" s="29">
        <v>0.9</v>
      </c>
      <c r="L2065" s="30">
        <v>7</v>
      </c>
      <c r="M2065" s="29">
        <v>0.84614999999999996</v>
      </c>
      <c r="N2065" s="30">
        <v>51</v>
      </c>
      <c r="O2065" s="30">
        <v>16.309999999999999</v>
      </c>
      <c r="P2065" s="30">
        <v>507.26</v>
      </c>
      <c r="Q2065" s="30">
        <v>25.9</v>
      </c>
      <c r="R2065" s="38">
        <v>0.27922999999999998</v>
      </c>
      <c r="S2065" s="32">
        <v>-0.13815</v>
      </c>
      <c r="T2065" s="29">
        <v>0.66666999999999998</v>
      </c>
      <c r="U2065" s="29">
        <v>0.15517</v>
      </c>
      <c r="V2065" s="29">
        <v>0.41176000000000001</v>
      </c>
      <c r="W2065" s="29">
        <v>9.8040000000000002E-2</v>
      </c>
      <c r="X2065" s="30">
        <v>36.39</v>
      </c>
      <c r="Y2065" s="29">
        <v>0.58479000000000003</v>
      </c>
      <c r="Z2065" s="29">
        <v>0.37697999999999998</v>
      </c>
      <c r="AA2065" s="29">
        <v>0.48</v>
      </c>
      <c r="AB2065" s="30">
        <v>4</v>
      </c>
      <c r="AC2065" s="29">
        <v>0.92308000000000001</v>
      </c>
      <c r="AD2065" s="30">
        <v>51</v>
      </c>
      <c r="AE2065" s="29">
        <v>0.80391999999999997</v>
      </c>
      <c r="AF2065" s="33">
        <v>1.8</v>
      </c>
      <c r="AG2065" s="33">
        <v>2.0129999999999999</v>
      </c>
      <c r="AH2065" s="33">
        <v>2.4129999999999998</v>
      </c>
      <c r="AI2065" s="33">
        <v>6.0529999999999999</v>
      </c>
      <c r="AJ2065" s="33">
        <v>3.3650000000000002</v>
      </c>
      <c r="AK2065" s="34">
        <v>7.6669999999999998</v>
      </c>
      <c r="AL2065" s="29">
        <v>0.11765</v>
      </c>
      <c r="AM2065" s="29">
        <v>7.843E-2</v>
      </c>
      <c r="AN2065" s="50">
        <v>11177</v>
      </c>
      <c r="AO2065" s="30">
        <v>151.80000000000001</v>
      </c>
      <c r="AP2065" s="29">
        <v>0.52495000000000003</v>
      </c>
      <c r="AQ2065" s="29">
        <v>1</v>
      </c>
      <c r="AR2065" s="29">
        <v>0.64</v>
      </c>
      <c r="AS2065" s="54">
        <v>6</v>
      </c>
      <c r="AT2065" s="29">
        <v>0.85294000000000003</v>
      </c>
      <c r="AU2065" s="29">
        <v>0.84623000000000004</v>
      </c>
      <c r="AV2065" s="54">
        <v>8</v>
      </c>
      <c r="AW2065" s="29">
        <v>0.79412000000000005</v>
      </c>
    </row>
    <row r="2066" spans="1:49" x14ac:dyDescent="0.2">
      <c r="A2066" s="17" t="str">
        <f t="shared" si="41"/>
        <v>LANL</v>
      </c>
      <c r="B2066" s="17" t="str">
        <f>IF(AND(OR(NOT(IsForecastDateRestricted),AND(D2066&gt;=StartDate,D2066&lt;=EndDate)),OR(NOT(IsTargetDateRestricted),AND(F2066&gt;=FirstTargetDate,F2066&lt;=EndTargetDate)),
OR(AND(Is1Week,E2066="1 wk ahead inc death"),AND(Is2Week,E2066="2 wk ahead inc death"),AND(Is3Week,E2066="3 wk ahead inc death"),AND(Is4Week,E2066="4 wk ahead inc death")),
OR(NOT(IsActiveModelsOnly),_xlfn.XLOOKUP(C2066,'Model Analyzer'!B$4:B$100,'Model Analyzer'!C$4:C$100))),EvalData!C2066,"NA")</f>
        <v>LANL</v>
      </c>
      <c r="C2066" s="17" t="s">
        <v>20</v>
      </c>
      <c r="D2066" s="36" t="d">
        <v>2020-10-19</v>
      </c>
      <c r="E2066" s="17" t="s">
        <v>11</v>
      </c>
      <c r="F2066" s="36" t="d">
        <v>2020-10-24</v>
      </c>
      <c r="G2066" s="30">
        <v>-2023</v>
      </c>
      <c r="H2066" s="32">
        <v>-0.434</v>
      </c>
      <c r="I2066" s="28">
        <v>-0.35176000000000002</v>
      </c>
      <c r="J2066" s="28">
        <v>-0.54264999999999997</v>
      </c>
      <c r="K2066" s="29">
        <v>0</v>
      </c>
      <c r="L2066" s="30">
        <v>39</v>
      </c>
      <c r="M2066" s="29">
        <v>2.564E-2</v>
      </c>
      <c r="N2066" s="30">
        <v>51</v>
      </c>
      <c r="O2066" s="30">
        <v>24.47</v>
      </c>
      <c r="P2066" s="30">
        <v>865.11</v>
      </c>
      <c r="Q2066" s="30">
        <v>35.43</v>
      </c>
      <c r="R2066" s="38">
        <v>0.39400000000000002</v>
      </c>
      <c r="S2066" s="32">
        <v>-0.41582999999999998</v>
      </c>
      <c r="T2066" s="29">
        <v>0.92896999999999996</v>
      </c>
      <c r="U2066" s="29">
        <v>-0.62207999999999997</v>
      </c>
      <c r="V2066" s="29">
        <v>0.33333000000000002</v>
      </c>
      <c r="W2066" s="29">
        <v>0.25490000000000002</v>
      </c>
      <c r="X2066" s="30">
        <v>54.9</v>
      </c>
      <c r="Y2066" s="29">
        <v>0.47195999999999999</v>
      </c>
      <c r="Z2066" s="29">
        <v>0.51968000000000003</v>
      </c>
      <c r="AA2066" s="29">
        <v>7.5999999999999998E-2</v>
      </c>
      <c r="AB2066" s="30">
        <v>36</v>
      </c>
      <c r="AC2066" s="29">
        <v>0.10256</v>
      </c>
      <c r="AD2066" s="30">
        <v>51</v>
      </c>
      <c r="AE2066" s="29">
        <v>0.96077999999999997</v>
      </c>
      <c r="AF2066" s="33">
        <v>4.5960000000000001</v>
      </c>
      <c r="AG2066" s="33">
        <v>5.3259999999999996</v>
      </c>
      <c r="AH2066" s="33">
        <v>8.2219999999999995</v>
      </c>
      <c r="AI2066" s="33">
        <v>14.215</v>
      </c>
      <c r="AJ2066" s="33">
        <v>14.964</v>
      </c>
      <c r="AK2066" s="34">
        <v>40</v>
      </c>
      <c r="AL2066" s="29">
        <v>0.52941000000000005</v>
      </c>
      <c r="AM2066" s="29">
        <v>0.35293999999999998</v>
      </c>
      <c r="AN2066" s="50">
        <v>16725</v>
      </c>
      <c r="AO2066" s="30">
        <v>184.5</v>
      </c>
      <c r="AP2066" s="29">
        <v>0.21560000000000001</v>
      </c>
      <c r="AQ2066" s="29">
        <v>0.45011000000000001</v>
      </c>
      <c r="AR2066" s="29">
        <v>8.3000000000000004E-2</v>
      </c>
      <c r="AS2066" s="54">
        <v>32</v>
      </c>
      <c r="AT2066" s="29">
        <v>8.8239999999999999E-2</v>
      </c>
      <c r="AU2066" s="29">
        <v>0.69762000000000002</v>
      </c>
      <c r="AV2066" s="54">
        <v>13</v>
      </c>
      <c r="AW2066" s="29">
        <v>0.64705999999999997</v>
      </c>
    </row>
    <row r="2067" spans="1:49" x14ac:dyDescent="0.2">
      <c r="A2067" s="17" t="str">
        <f t="shared" si="41"/>
        <v>LNQ</v>
      </c>
      <c r="B2067" s="17" t="str">
        <f>IF(AND(OR(NOT(IsForecastDateRestricted),AND(D2067&gt;=StartDate,D2067&lt;=EndDate)),OR(NOT(IsTargetDateRestricted),AND(F2067&gt;=FirstTargetDate,F2067&lt;=EndTargetDate)),
OR(AND(Is1Week,E2067="1 wk ahead inc death"),AND(Is2Week,E2067="2 wk ahead inc death"),AND(Is3Week,E2067="3 wk ahead inc death"),AND(Is4Week,E2067="4 wk ahead inc death")),
OR(NOT(IsActiveModelsOnly),_xlfn.XLOOKUP(C2067,'Model Analyzer'!B$4:B$100,'Model Analyzer'!C$4:C$100))),EvalData!C2067,"NA")</f>
        <v>LNQ</v>
      </c>
      <c r="C2067" s="17" t="s">
        <v>47</v>
      </c>
      <c r="D2067" s="36" t="d">
        <v>2020-10-19</v>
      </c>
      <c r="E2067" s="17" t="s">
        <v>11</v>
      </c>
      <c r="F2067" s="36" t="d">
        <v>2020-10-24</v>
      </c>
      <c r="G2067" s="30">
        <v>-473</v>
      </c>
      <c r="H2067" s="32">
        <v>-8.5999999999999993E-2</v>
      </c>
      <c r="I2067" s="28">
        <v>-8.2250000000000004E-2</v>
      </c>
      <c r="J2067" s="28">
        <v>-8.9620000000000005E-2</v>
      </c>
      <c r="K2067" s="29">
        <v>0.9</v>
      </c>
      <c r="L2067" s="30">
        <v>11</v>
      </c>
      <c r="M2067" s="29">
        <v>0.74358999999999997</v>
      </c>
      <c r="N2067" s="30">
        <v>51</v>
      </c>
      <c r="O2067" s="30">
        <v>13.22</v>
      </c>
      <c r="P2067" s="30">
        <v>480.87</v>
      </c>
      <c r="Q2067" s="30">
        <v>26.55</v>
      </c>
      <c r="R2067" s="38">
        <v>0.31180000000000002</v>
      </c>
      <c r="S2067" s="32">
        <v>-0.26826</v>
      </c>
      <c r="T2067" s="29">
        <v>0.57294999999999996</v>
      </c>
      <c r="U2067" s="29">
        <v>-0.39973999999999998</v>
      </c>
      <c r="V2067" s="29">
        <v>0.33333000000000002</v>
      </c>
      <c r="W2067" s="29">
        <v>0.13725000000000001</v>
      </c>
      <c r="X2067" s="30">
        <v>38.56</v>
      </c>
      <c r="Y2067" s="29">
        <v>0.32429999999999998</v>
      </c>
      <c r="Z2067" s="29">
        <v>0.36898999999999998</v>
      </c>
      <c r="AA2067" s="29">
        <v>0.40100000000000002</v>
      </c>
      <c r="AB2067" s="30">
        <v>10</v>
      </c>
      <c r="AC2067" s="29">
        <v>0.76922999999999997</v>
      </c>
      <c r="AD2067" s="30">
        <v>51</v>
      </c>
      <c r="AE2067" s="29">
        <v>1</v>
      </c>
      <c r="AF2067" s="33">
        <v>7.6150000000000002</v>
      </c>
      <c r="AG2067" s="33">
        <v>11.077999999999999</v>
      </c>
      <c r="AH2067" s="33">
        <v>19.399999999999999</v>
      </c>
      <c r="AI2067" s="33">
        <v>35.212000000000003</v>
      </c>
      <c r="AJ2067" s="33">
        <v>46</v>
      </c>
      <c r="AK2067" s="34">
        <v>72</v>
      </c>
      <c r="AL2067" s="29">
        <v>0.21568999999999999</v>
      </c>
      <c r="AM2067" s="29">
        <v>0.78430999999999995</v>
      </c>
      <c r="AN2067" s="50">
        <v>10731</v>
      </c>
      <c r="AO2067" s="30">
        <v>205.4</v>
      </c>
      <c r="AP2067" s="29">
        <v>0.11230999999999999</v>
      </c>
      <c r="AQ2067" s="29">
        <v>0.23447000000000001</v>
      </c>
      <c r="AR2067" s="29">
        <v>0</v>
      </c>
      <c r="AS2067" s="54">
        <v>34</v>
      </c>
      <c r="AT2067" s="29">
        <v>2.9409999999999999E-2</v>
      </c>
      <c r="AU2067" s="29">
        <v>0.41395999999999999</v>
      </c>
      <c r="AV2067" s="54">
        <v>27</v>
      </c>
      <c r="AW2067" s="29">
        <v>0.23529</v>
      </c>
    </row>
    <row r="2068" spans="1:49" x14ac:dyDescent="0.2">
      <c r="A2068" s="17" t="str">
        <f t="shared" si="41"/>
        <v>LSHTM</v>
      </c>
      <c r="B2068" s="17" t="str">
        <f>IF(AND(OR(NOT(IsForecastDateRestricted),AND(D2068&gt;=StartDate,D2068&lt;=EndDate)),OR(NOT(IsTargetDateRestricted),AND(F2068&gt;=FirstTargetDate,F2068&lt;=EndTargetDate)),
OR(AND(Is1Week,E2068="1 wk ahead inc death"),AND(Is2Week,E2068="2 wk ahead inc death"),AND(Is3Week,E2068="3 wk ahead inc death"),AND(Is4Week,E2068="4 wk ahead inc death")),
OR(NOT(IsActiveModelsOnly),_xlfn.XLOOKUP(C2068,'Model Analyzer'!B$4:B$100,'Model Analyzer'!C$4:C$100))),EvalData!C2068,"NA")</f>
        <v>LSHTM</v>
      </c>
      <c r="C2068" s="17" t="s">
        <v>21</v>
      </c>
      <c r="D2068" s="36" t="d">
        <v>2020-10-19</v>
      </c>
      <c r="E2068" s="17" t="s">
        <v>11</v>
      </c>
      <c r="F2068" s="36" t="d">
        <v>2020-10-24</v>
      </c>
      <c r="G2068" s="30">
        <v>-747</v>
      </c>
      <c r="H2068" s="32">
        <v>-0.13900000000000001</v>
      </c>
      <c r="I2068" s="28">
        <v>-0.12989000000000001</v>
      </c>
      <c r="J2068" s="28">
        <v>-0.14928</v>
      </c>
      <c r="K2068" s="29">
        <v>0.75</v>
      </c>
      <c r="L2068" s="30">
        <v>25</v>
      </c>
      <c r="M2068" s="29">
        <v>0.38462000000000002</v>
      </c>
      <c r="N2068" s="30">
        <v>46</v>
      </c>
      <c r="O2068" s="30">
        <v>14.31</v>
      </c>
      <c r="P2068" s="30">
        <v>609.89</v>
      </c>
      <c r="Q2068" s="30">
        <v>33.369999999999997</v>
      </c>
      <c r="R2068" s="38">
        <v>0.32683000000000001</v>
      </c>
      <c r="S2068" s="32">
        <v>-0.34354000000000001</v>
      </c>
      <c r="T2068" s="29">
        <v>0.67003999999999997</v>
      </c>
      <c r="U2068" s="29">
        <v>-0.20746000000000001</v>
      </c>
      <c r="V2068" s="29">
        <v>0.28260999999999997</v>
      </c>
      <c r="W2068" s="29">
        <v>0.15217</v>
      </c>
      <c r="X2068" s="30">
        <v>50</v>
      </c>
      <c r="Y2068" s="29">
        <v>0.47613</v>
      </c>
      <c r="Z2068" s="29">
        <v>0.41622999999999999</v>
      </c>
      <c r="AA2068" s="29">
        <v>0.13800000000000001</v>
      </c>
      <c r="AB2068" s="30">
        <v>30</v>
      </c>
      <c r="AC2068" s="29">
        <v>0.25641000000000003</v>
      </c>
      <c r="AD2068" s="30">
        <v>46</v>
      </c>
      <c r="AE2068" s="29">
        <v>0.73912999999999995</v>
      </c>
      <c r="AF2068" s="33">
        <v>2.1779999999999999</v>
      </c>
      <c r="AG2068" s="33">
        <v>2.4390000000000001</v>
      </c>
      <c r="AH2068" s="33">
        <v>3.7490000000000001</v>
      </c>
      <c r="AI2068" s="33">
        <v>6.3</v>
      </c>
      <c r="AJ2068" s="33">
        <v>7.5389999999999997</v>
      </c>
      <c r="AK2068" s="34">
        <v>11.016</v>
      </c>
      <c r="AL2068" s="29">
        <v>0.23913000000000001</v>
      </c>
      <c r="AM2068" s="29">
        <v>0.13042999999999999</v>
      </c>
      <c r="AN2068" s="50">
        <v>14568</v>
      </c>
      <c r="AO2068" s="30">
        <v>177.1</v>
      </c>
      <c r="AP2068" s="29">
        <v>0.40439999999999998</v>
      </c>
      <c r="AQ2068" s="29">
        <v>0.84426999999999996</v>
      </c>
      <c r="AR2068" s="29">
        <v>0.35099999999999998</v>
      </c>
      <c r="AS2068" s="54">
        <v>18</v>
      </c>
      <c r="AT2068" s="29">
        <v>0.5</v>
      </c>
      <c r="AU2068" s="29">
        <v>0.67988000000000004</v>
      </c>
      <c r="AV2068" s="54">
        <v>14</v>
      </c>
      <c r="AW2068" s="29">
        <v>0.61765000000000003</v>
      </c>
    </row>
    <row r="2069" spans="1:49" x14ac:dyDescent="0.2">
      <c r="A2069" s="17" t="str">
        <f t="shared" si="41"/>
        <v>MIT-CovAlliance</v>
      </c>
      <c r="B2069" s="17" t="str">
        <f>IF(AND(OR(NOT(IsForecastDateRestricted),AND(D2069&gt;=StartDate,D2069&lt;=EndDate)),OR(NOT(IsTargetDateRestricted),AND(F2069&gt;=FirstTargetDate,F2069&lt;=EndTargetDate)),
OR(AND(Is1Week,E2069="1 wk ahead inc death"),AND(Is2Week,E2069="2 wk ahead inc death"),AND(Is3Week,E2069="3 wk ahead inc death"),AND(Is4Week,E2069="4 wk ahead inc death")),
OR(NOT(IsActiveModelsOnly),_xlfn.XLOOKUP(C2069,'Model Analyzer'!B$4:B$100,'Model Analyzer'!C$4:C$100))),EvalData!C2069,"NA")</f>
        <v>MIT-CovAlliance</v>
      </c>
      <c r="C2069" s="17" t="s">
        <v>22</v>
      </c>
      <c r="D2069" s="36" t="d">
        <v>2020-10-19</v>
      </c>
      <c r="E2069" s="17" t="s">
        <v>11</v>
      </c>
      <c r="F2069" s="36" t="d">
        <v>2020-10-24</v>
      </c>
      <c r="G2069" s="30">
        <v>-153</v>
      </c>
      <c r="H2069" s="32">
        <v>-2.7E-2</v>
      </c>
      <c r="I2069" s="28">
        <v>-2.6599999999999999E-2</v>
      </c>
      <c r="J2069" s="28">
        <v>-2.733E-2</v>
      </c>
      <c r="K2069" s="29">
        <v>1</v>
      </c>
      <c r="L2069" s="30">
        <v>3</v>
      </c>
      <c r="M2069" s="29">
        <v>0.94872000000000001</v>
      </c>
      <c r="N2069" s="30">
        <v>51</v>
      </c>
      <c r="O2069" s="30">
        <v>33.43</v>
      </c>
      <c r="P2069" s="30">
        <v>1763.81</v>
      </c>
      <c r="Q2069" s="30">
        <v>31.63</v>
      </c>
      <c r="R2069" s="38">
        <v>0.27672999999999998</v>
      </c>
      <c r="S2069" s="32">
        <v>-9.5310000000000006E-2</v>
      </c>
      <c r="T2069" s="29">
        <v>0.89353000000000005</v>
      </c>
      <c r="U2069" s="29">
        <v>0.37181999999999998</v>
      </c>
      <c r="V2069" s="29">
        <v>0.43136999999999998</v>
      </c>
      <c r="W2069" s="29">
        <v>0.19608</v>
      </c>
      <c r="X2069" s="30">
        <v>58.01</v>
      </c>
      <c r="Y2069" s="29">
        <v>0.83533999999999997</v>
      </c>
      <c r="Z2069" s="29">
        <v>0.47234999999999999</v>
      </c>
      <c r="AA2069" s="29">
        <v>0.224</v>
      </c>
      <c r="AB2069" s="30">
        <v>21</v>
      </c>
      <c r="AC2069" s="29">
        <v>0.48718</v>
      </c>
      <c r="AD2069" s="30">
        <v>51</v>
      </c>
      <c r="AE2069" s="29">
        <v>0.94118000000000002</v>
      </c>
      <c r="AF2069" s="33">
        <v>12.417999999999999</v>
      </c>
      <c r="AG2069" s="33">
        <v>12.526</v>
      </c>
      <c r="AH2069" s="33">
        <v>12.888999999999999</v>
      </c>
      <c r="AI2069" s="33">
        <v>15.154</v>
      </c>
      <c r="AJ2069" s="33">
        <v>19.361999999999998</v>
      </c>
      <c r="AK2069" s="34">
        <v>21</v>
      </c>
      <c r="AL2069" s="29">
        <v>1.9609999999999999E-2</v>
      </c>
      <c r="AM2069" s="29">
        <v>0.92157</v>
      </c>
      <c r="AN2069" s="50">
        <v>16052</v>
      </c>
      <c r="AO2069" s="30">
        <v>342.3</v>
      </c>
      <c r="AP2069" s="29">
        <v>0.14632000000000001</v>
      </c>
      <c r="AQ2069" s="29">
        <v>0.30547999999999997</v>
      </c>
      <c r="AR2069" s="29">
        <v>0</v>
      </c>
      <c r="AS2069" s="54">
        <v>34</v>
      </c>
      <c r="AT2069" s="29">
        <v>2.9409999999999999E-2</v>
      </c>
      <c r="AU2069" s="29">
        <v>0.50834999999999997</v>
      </c>
      <c r="AV2069" s="54">
        <v>21</v>
      </c>
      <c r="AW2069" s="29">
        <v>0.41176000000000001</v>
      </c>
    </row>
    <row r="2070" spans="1:49" x14ac:dyDescent="0.2">
      <c r="A2070" s="17" t="str">
        <f t="shared" si="41"/>
        <v>MIT-LCP</v>
      </c>
      <c r="B2070" s="17" t="str">
        <f>IF(AND(OR(NOT(IsForecastDateRestricted),AND(D2070&gt;=StartDate,D2070&lt;=EndDate)),OR(NOT(IsTargetDateRestricted),AND(F2070&gt;=FirstTargetDate,F2070&lt;=EndTargetDate)),
OR(AND(Is1Week,E2070="1 wk ahead inc death"),AND(Is2Week,E2070="2 wk ahead inc death"),AND(Is3Week,E2070="3 wk ahead inc death"),AND(Is4Week,E2070="4 wk ahead inc death")),
OR(NOT(IsActiveModelsOnly),_xlfn.XLOOKUP(C2070,'Model Analyzer'!B$4:B$100,'Model Analyzer'!C$4:C$100))),EvalData!C2070,"NA")</f>
        <v>MIT-LCP</v>
      </c>
      <c r="C2070" s="17" t="s">
        <v>55</v>
      </c>
      <c r="D2070" s="36" t="d">
        <v>2020-10-19</v>
      </c>
      <c r="E2070" s="17" t="s">
        <v>11</v>
      </c>
      <c r="F2070" s="36" t="d">
        <v>2020-10-24</v>
      </c>
      <c r="G2070" s="30">
        <v>-741</v>
      </c>
      <c r="H2070" s="32">
        <v>-0.13800000000000001</v>
      </c>
      <c r="I2070" s="28">
        <v>-0.12884999999999999</v>
      </c>
      <c r="J2070" s="28">
        <v>-0.1479</v>
      </c>
      <c r="K2070" s="29">
        <v>0.75</v>
      </c>
      <c r="L2070" s="30">
        <v>23</v>
      </c>
      <c r="M2070" s="29">
        <v>0.43590000000000001</v>
      </c>
      <c r="N2070" s="30">
        <v>51</v>
      </c>
      <c r="O2070" s="30">
        <v>66.27</v>
      </c>
      <c r="P2070" s="30">
        <v>770.16</v>
      </c>
      <c r="Q2070" s="30">
        <v>25.18</v>
      </c>
      <c r="R2070" s="38">
        <v>0.23513999999999999</v>
      </c>
      <c r="S2070" s="32">
        <v>-0.10142</v>
      </c>
      <c r="T2070" s="29">
        <v>0.79739000000000004</v>
      </c>
      <c r="U2070" s="29">
        <v>0.40970000000000001</v>
      </c>
      <c r="V2070" s="29">
        <v>0.45097999999999999</v>
      </c>
      <c r="W2070" s="29">
        <v>0.11765</v>
      </c>
      <c r="X2070" s="30">
        <v>40.32</v>
      </c>
      <c r="Y2070" s="29">
        <v>0.81423000000000001</v>
      </c>
      <c r="Z2070" s="29">
        <v>0.41946</v>
      </c>
      <c r="AA2070" s="29">
        <v>0.38100000000000001</v>
      </c>
      <c r="AB2070" s="30">
        <v>13</v>
      </c>
      <c r="AC2070" s="29">
        <v>0.69230999999999998</v>
      </c>
    </row>
    <row r="2071" spans="1:49" x14ac:dyDescent="0.2">
      <c r="A2071" s="17" t="str">
        <f t="shared" si="41"/>
        <v>MIT-ORC</v>
      </c>
      <c r="B2071" s="17" t="str">
        <f>IF(AND(OR(NOT(IsForecastDateRestricted),AND(D2071&gt;=StartDate,D2071&lt;=EndDate)),OR(NOT(IsTargetDateRestricted),AND(F2071&gt;=FirstTargetDate,F2071&lt;=EndTargetDate)),
OR(AND(Is1Week,E2071="1 wk ahead inc death"),AND(Is2Week,E2071="2 wk ahead inc death"),AND(Is3Week,E2071="3 wk ahead inc death"),AND(Is4Week,E2071="4 wk ahead inc death")),
OR(NOT(IsActiveModelsOnly),_xlfn.XLOOKUP(C2071,'Model Analyzer'!B$4:B$100,'Model Analyzer'!C$4:C$100))),EvalData!C2071,"NA")</f>
        <v>MIT-ORC</v>
      </c>
      <c r="C2071" s="17" t="s">
        <v>23</v>
      </c>
      <c r="D2071" s="36" t="d">
        <v>2020-10-19</v>
      </c>
      <c r="E2071" s="17" t="s">
        <v>11</v>
      </c>
      <c r="F2071" s="36" t="d">
        <v>2020-10-24</v>
      </c>
      <c r="G2071" s="30">
        <v>-2179</v>
      </c>
      <c r="H2071" s="32">
        <v>-0.47599999999999998</v>
      </c>
      <c r="I2071" s="28">
        <v>-0.37889</v>
      </c>
      <c r="J2071" s="28">
        <v>-0.61002000000000001</v>
      </c>
      <c r="K2071" s="29">
        <v>0</v>
      </c>
      <c r="L2071" s="30">
        <v>40</v>
      </c>
      <c r="M2071" s="29">
        <v>0</v>
      </c>
      <c r="N2071" s="30">
        <v>51</v>
      </c>
      <c r="O2071" s="30">
        <v>34.020000000000003</v>
      </c>
      <c r="P2071" s="30">
        <v>1195.45</v>
      </c>
      <c r="Q2071" s="30">
        <v>43.67</v>
      </c>
      <c r="R2071" s="38">
        <v>0.49382999999999999</v>
      </c>
      <c r="S2071" s="32">
        <v>-0.48741000000000001</v>
      </c>
      <c r="T2071" s="29">
        <v>1.2694099999999999</v>
      </c>
      <c r="U2071" s="29">
        <v>-1.07504</v>
      </c>
      <c r="V2071" s="29">
        <v>0.21568999999999999</v>
      </c>
      <c r="W2071" s="29">
        <v>0.39216000000000001</v>
      </c>
      <c r="X2071" s="30">
        <v>65.099999999999994</v>
      </c>
      <c r="Y2071" s="29">
        <v>0.4889</v>
      </c>
      <c r="Z2071" s="29">
        <v>0.60960999999999999</v>
      </c>
      <c r="AA2071" s="29">
        <v>1.2999999999999999E-2</v>
      </c>
      <c r="AB2071" s="30">
        <v>40</v>
      </c>
      <c r="AC2071" s="29">
        <v>0</v>
      </c>
      <c r="AD2071" s="30">
        <v>51</v>
      </c>
      <c r="AE2071" s="29">
        <v>0.58823999999999999</v>
      </c>
      <c r="AF2071" s="33">
        <v>2.472</v>
      </c>
      <c r="AG2071" s="33">
        <v>3.2519999999999998</v>
      </c>
      <c r="AH2071" s="33">
        <v>5.2220000000000004</v>
      </c>
      <c r="AI2071" s="33">
        <v>26.74</v>
      </c>
      <c r="AJ2071" s="33">
        <v>18</v>
      </c>
      <c r="AK2071" s="34">
        <v>50</v>
      </c>
      <c r="AL2071" s="29">
        <v>0.17646999999999999</v>
      </c>
      <c r="AM2071" s="29">
        <v>0.21568999999999999</v>
      </c>
      <c r="AN2071" s="50">
        <v>34305</v>
      </c>
      <c r="AO2071" s="30">
        <v>299.3</v>
      </c>
      <c r="AP2071" s="29">
        <v>0.30162</v>
      </c>
      <c r="AQ2071" s="29">
        <v>0.62968000000000002</v>
      </c>
      <c r="AR2071" s="29">
        <v>0.20599999999999999</v>
      </c>
      <c r="AS2071" s="54">
        <v>24</v>
      </c>
      <c r="AT2071" s="29">
        <v>0.32352999999999998</v>
      </c>
      <c r="AU2071" s="29">
        <v>0.48205999999999999</v>
      </c>
      <c r="AV2071" s="54">
        <v>24</v>
      </c>
      <c r="AW2071" s="29">
        <v>0.32352999999999998</v>
      </c>
    </row>
    <row r="2072" spans="1:49" x14ac:dyDescent="0.2">
      <c r="A2072" s="17" t="str">
        <f t="shared" si="41"/>
        <v>MOBS</v>
      </c>
      <c r="B2072" s="17" t="str">
        <f>IF(AND(OR(NOT(IsForecastDateRestricted),AND(D2072&gt;=StartDate,D2072&lt;=EndDate)),OR(NOT(IsTargetDateRestricted),AND(F2072&gt;=FirstTargetDate,F2072&lt;=EndTargetDate)),
OR(AND(Is1Week,E2072="1 wk ahead inc death"),AND(Is2Week,E2072="2 wk ahead inc death"),AND(Is3Week,E2072="3 wk ahead inc death"),AND(Is4Week,E2072="4 wk ahead inc death")),
OR(NOT(IsActiveModelsOnly),_xlfn.XLOOKUP(C2072,'Model Analyzer'!B$4:B$100,'Model Analyzer'!C$4:C$100))),EvalData!C2072,"NA")</f>
        <v>MOBS</v>
      </c>
      <c r="C2072" s="17" t="s">
        <v>24</v>
      </c>
      <c r="D2072" s="36" t="d">
        <v>2020-10-19</v>
      </c>
      <c r="E2072" s="17" t="s">
        <v>11</v>
      </c>
      <c r="F2072" s="36" t="d">
        <v>2020-10-24</v>
      </c>
      <c r="G2072" s="30">
        <v>-884</v>
      </c>
      <c r="H2072" s="32">
        <v>-0.16700000000000001</v>
      </c>
      <c r="I2072" s="28">
        <v>-0.15371000000000001</v>
      </c>
      <c r="J2072" s="28">
        <v>-0.18163000000000001</v>
      </c>
      <c r="K2072" s="29">
        <v>0.75</v>
      </c>
      <c r="L2072" s="30">
        <v>30</v>
      </c>
      <c r="M2072" s="29">
        <v>0.25641000000000003</v>
      </c>
      <c r="N2072" s="30">
        <v>50</v>
      </c>
      <c r="O2072" s="30">
        <v>20.98</v>
      </c>
      <c r="P2072" s="30">
        <v>649.20000000000005</v>
      </c>
      <c r="Q2072" s="30">
        <v>31</v>
      </c>
      <c r="R2072" s="38">
        <v>0.30535000000000001</v>
      </c>
      <c r="S2072" s="32">
        <v>-0.28586</v>
      </c>
      <c r="T2072" s="29">
        <v>0.82857000000000003</v>
      </c>
      <c r="U2072" s="29">
        <v>-0.35372999999999999</v>
      </c>
      <c r="V2072" s="29">
        <v>0.32</v>
      </c>
      <c r="W2072" s="29">
        <v>0.16</v>
      </c>
      <c r="X2072" s="30">
        <v>48.03</v>
      </c>
      <c r="Y2072" s="29">
        <v>0.50239</v>
      </c>
      <c r="Z2072" s="29">
        <v>0.43912000000000001</v>
      </c>
      <c r="AA2072" s="29">
        <v>0.16900000000000001</v>
      </c>
      <c r="AB2072" s="30">
        <v>25</v>
      </c>
      <c r="AC2072" s="29">
        <v>0.38462000000000002</v>
      </c>
      <c r="AD2072" s="30">
        <v>50</v>
      </c>
      <c r="AE2072" s="29">
        <v>0.68</v>
      </c>
      <c r="AF2072" s="33">
        <v>1.873</v>
      </c>
      <c r="AG2072" s="33">
        <v>2.2440000000000002</v>
      </c>
      <c r="AH2072" s="33">
        <v>4</v>
      </c>
      <c r="AI2072" s="33">
        <v>22.638000000000002</v>
      </c>
      <c r="AJ2072" s="33">
        <v>11.019</v>
      </c>
      <c r="AK2072" s="34">
        <v>56.95</v>
      </c>
      <c r="AL2072" s="29">
        <v>0.16</v>
      </c>
      <c r="AM2072" s="29">
        <v>0.24</v>
      </c>
      <c r="AN2072" s="50">
        <v>17306</v>
      </c>
      <c r="AO2072" s="30">
        <v>249.8</v>
      </c>
      <c r="AP2072" s="29">
        <v>0.40600999999999998</v>
      </c>
      <c r="AQ2072" s="29">
        <v>0.84762000000000004</v>
      </c>
      <c r="AR2072" s="29">
        <v>0.28899999999999998</v>
      </c>
      <c r="AS2072" s="54">
        <v>22</v>
      </c>
      <c r="AT2072" s="29">
        <v>0.38235000000000002</v>
      </c>
      <c r="AU2072" s="29">
        <v>0.67898999999999998</v>
      </c>
      <c r="AV2072" s="54">
        <v>15</v>
      </c>
      <c r="AW2072" s="29">
        <v>0.58823999999999999</v>
      </c>
    </row>
    <row r="2073" spans="1:49" x14ac:dyDescent="0.2">
      <c r="A2073" s="17" t="str">
        <f t="shared" si="41"/>
        <v>MSRA</v>
      </c>
      <c r="B2073" s="17" t="str">
        <f>IF(AND(OR(NOT(IsForecastDateRestricted),AND(D2073&gt;=StartDate,D2073&lt;=EndDate)),OR(NOT(IsTargetDateRestricted),AND(F2073&gt;=FirstTargetDate,F2073&lt;=EndTargetDate)),
OR(AND(Is1Week,E2073="1 wk ahead inc death"),AND(Is2Week,E2073="2 wk ahead inc death"),AND(Is3Week,E2073="3 wk ahead inc death"),AND(Is4Week,E2073="4 wk ahead inc death")),
OR(NOT(IsActiveModelsOnly),_xlfn.XLOOKUP(C2073,'Model Analyzer'!B$4:B$100,'Model Analyzer'!C$4:C$100))),EvalData!C2073,"NA")</f>
        <v>MSRA</v>
      </c>
      <c r="C2073" s="17" t="s">
        <v>60</v>
      </c>
      <c r="D2073" s="36" t="d">
        <v>2020-10-19</v>
      </c>
      <c r="E2073" s="17" t="s">
        <v>11</v>
      </c>
      <c r="F2073" s="36" t="d">
        <v>2020-10-24</v>
      </c>
      <c r="G2073" s="30">
        <v>-1031</v>
      </c>
      <c r="H2073" s="32">
        <v>-0.19800000000000001</v>
      </c>
      <c r="I2073" s="28">
        <v>-0.17927000000000001</v>
      </c>
      <c r="J2073" s="28">
        <v>-0.21843000000000001</v>
      </c>
      <c r="K2073" s="29">
        <v>0.75</v>
      </c>
      <c r="L2073" s="30">
        <v>32</v>
      </c>
      <c r="M2073" s="29">
        <v>0.20513000000000001</v>
      </c>
      <c r="N2073" s="30">
        <v>47</v>
      </c>
      <c r="O2073" s="30">
        <v>15.32</v>
      </c>
      <c r="P2073" s="30">
        <v>477.68</v>
      </c>
      <c r="Q2073" s="30">
        <v>24.85</v>
      </c>
      <c r="R2073" s="38">
        <v>0.26239000000000001</v>
      </c>
      <c r="S2073" s="32">
        <v>-0.22314000000000001</v>
      </c>
      <c r="T2073" s="29">
        <v>0.69147999999999998</v>
      </c>
      <c r="U2073" s="29">
        <v>0.18690000000000001</v>
      </c>
      <c r="V2073" s="29">
        <v>0.34043000000000001</v>
      </c>
      <c r="W2073" s="29">
        <v>6.3829999999999998E-2</v>
      </c>
      <c r="X2073" s="30">
        <v>33.450000000000003</v>
      </c>
      <c r="Y2073" s="29">
        <v>0.65495000000000003</v>
      </c>
      <c r="Z2073" s="29">
        <v>0.38584000000000002</v>
      </c>
      <c r="AA2073" s="29">
        <v>0.33500000000000002</v>
      </c>
      <c r="AB2073" s="30">
        <v>15</v>
      </c>
      <c r="AC2073" s="29">
        <v>0.64102999999999999</v>
      </c>
      <c r="AD2073" s="30">
        <v>47</v>
      </c>
      <c r="AE2073" s="29">
        <v>0.14893999999999999</v>
      </c>
      <c r="AF2073" s="33">
        <v>1.161</v>
      </c>
      <c r="AG2073" s="33">
        <v>1.21</v>
      </c>
      <c r="AH2073" s="33">
        <v>1.2729999999999999</v>
      </c>
      <c r="AI2073" s="33">
        <v>1.3069999999999999</v>
      </c>
      <c r="AJ2073" s="33">
        <v>1.371</v>
      </c>
      <c r="AK2073" s="34">
        <v>1.5129999999999999</v>
      </c>
      <c r="AL2073" s="29">
        <v>0</v>
      </c>
      <c r="AM2073" s="29">
        <v>0</v>
      </c>
      <c r="AN2073" s="50">
        <v>30940</v>
      </c>
      <c r="AO2073" s="30">
        <v>938.2</v>
      </c>
      <c r="AP2073" s="29">
        <v>0.87016000000000004</v>
      </c>
      <c r="AQ2073" s="29">
        <v>1</v>
      </c>
      <c r="AR2073" s="29">
        <v>0.14399999999999999</v>
      </c>
      <c r="AS2073" s="54">
        <v>29</v>
      </c>
      <c r="AT2073" s="29">
        <v>0.17646999999999999</v>
      </c>
      <c r="AU2073" s="29">
        <v>0.14448</v>
      </c>
      <c r="AV2073" s="54">
        <v>34</v>
      </c>
      <c r="AW2073" s="29">
        <v>2.9409999999999999E-2</v>
      </c>
    </row>
    <row r="2074" spans="1:49" x14ac:dyDescent="0.2">
      <c r="A2074" s="17" t="str">
        <f t="shared" si="41"/>
        <v>NotreDame-Mobility</v>
      </c>
      <c r="B2074" s="17" t="str">
        <f>IF(AND(OR(NOT(IsForecastDateRestricted),AND(D2074&gt;=StartDate,D2074&lt;=EndDate)),OR(NOT(IsTargetDateRestricted),AND(F2074&gt;=FirstTargetDate,F2074&lt;=EndTargetDate)),
OR(AND(Is1Week,E2074="1 wk ahead inc death"),AND(Is2Week,E2074="2 wk ahead inc death"),AND(Is3Week,E2074="3 wk ahead inc death"),AND(Is4Week,E2074="4 wk ahead inc death")),
OR(NOT(IsActiveModelsOnly),_xlfn.XLOOKUP(C2074,'Model Analyzer'!B$4:B$100,'Model Analyzer'!C$4:C$100))),EvalData!C2074,"NA")</f>
        <v>NotreDame-Mobility</v>
      </c>
      <c r="C2074" s="17" t="s">
        <v>25</v>
      </c>
      <c r="D2074" s="36" t="d">
        <v>2020-10-19</v>
      </c>
      <c r="E2074" s="17" t="s">
        <v>11</v>
      </c>
      <c r="F2074" s="36" t="d">
        <v>2020-10-24</v>
      </c>
      <c r="G2074" s="30">
        <v>-1665</v>
      </c>
      <c r="H2074" s="32">
        <v>-0.34200000000000003</v>
      </c>
      <c r="I2074" s="28">
        <v>-0.28950999999999999</v>
      </c>
      <c r="J2074" s="28">
        <v>-0.40749000000000002</v>
      </c>
      <c r="K2074" s="29">
        <v>0</v>
      </c>
      <c r="L2074" s="30">
        <v>36</v>
      </c>
      <c r="M2074" s="29">
        <v>0.10256</v>
      </c>
      <c r="N2074" s="30">
        <v>51</v>
      </c>
      <c r="O2074" s="30">
        <v>22.09</v>
      </c>
      <c r="P2074" s="30">
        <v>967.19</v>
      </c>
      <c r="Q2074" s="30">
        <v>37.94</v>
      </c>
      <c r="R2074" s="38">
        <v>0.35865000000000002</v>
      </c>
      <c r="S2074" s="32">
        <v>-0.29437000000000002</v>
      </c>
      <c r="T2074" s="29">
        <v>0.84565999999999997</v>
      </c>
      <c r="U2074" s="29">
        <v>-0.34265000000000001</v>
      </c>
      <c r="V2074" s="29">
        <v>0.33333000000000002</v>
      </c>
      <c r="W2074" s="29">
        <v>0.29411999999999999</v>
      </c>
      <c r="X2074" s="30">
        <v>58.65</v>
      </c>
      <c r="Y2074" s="29">
        <v>0.55591999999999997</v>
      </c>
      <c r="Z2074" s="29">
        <v>0.52324000000000004</v>
      </c>
      <c r="AA2074" s="29">
        <v>8.5000000000000006E-2</v>
      </c>
      <c r="AB2074" s="30">
        <v>34</v>
      </c>
      <c r="AC2074" s="29">
        <v>0.15384999999999999</v>
      </c>
      <c r="AD2074" s="30">
        <v>51</v>
      </c>
      <c r="AE2074" s="29">
        <v>0.39216000000000001</v>
      </c>
      <c r="AF2074" s="33">
        <v>1.25</v>
      </c>
      <c r="AG2074" s="33">
        <v>1.403</v>
      </c>
      <c r="AH2074" s="33">
        <v>1.635</v>
      </c>
      <c r="AI2074" s="33">
        <v>2.3180000000000001</v>
      </c>
      <c r="AJ2074" s="33">
        <v>2</v>
      </c>
      <c r="AK2074" s="34">
        <v>4</v>
      </c>
      <c r="AL2074" s="29">
        <v>3.9219999999999998E-2</v>
      </c>
      <c r="AM2074" s="29">
        <v>1.9609999999999999E-2</v>
      </c>
      <c r="AN2074" s="50">
        <v>54092</v>
      </c>
      <c r="AO2074" s="30">
        <v>506.6</v>
      </c>
      <c r="AP2074" s="29">
        <v>0.70543</v>
      </c>
      <c r="AQ2074" s="29">
        <v>1</v>
      </c>
      <c r="AR2074" s="29">
        <v>0.35099999999999998</v>
      </c>
      <c r="AS2074" s="54">
        <v>18</v>
      </c>
      <c r="AT2074" s="29">
        <v>0.5</v>
      </c>
      <c r="AU2074" s="29">
        <v>0.4128</v>
      </c>
      <c r="AV2074" s="54">
        <v>28</v>
      </c>
      <c r="AW2074" s="29">
        <v>0.20588000000000001</v>
      </c>
    </row>
    <row r="2075" spans="1:49" x14ac:dyDescent="0.2">
      <c r="A2075" s="17" t="str">
        <f t="shared" si="41"/>
        <v>Oliver Wyman</v>
      </c>
      <c r="B2075" s="17" t="str">
        <f>IF(AND(OR(NOT(IsForecastDateRestricted),AND(D2075&gt;=StartDate,D2075&lt;=EndDate)),OR(NOT(IsTargetDateRestricted),AND(F2075&gt;=FirstTargetDate,F2075&lt;=EndTargetDate)),
OR(AND(Is1Week,E2075="1 wk ahead inc death"),AND(Is2Week,E2075="2 wk ahead inc death"),AND(Is3Week,E2075="3 wk ahead inc death"),AND(Is4Week,E2075="4 wk ahead inc death")),
OR(NOT(IsActiveModelsOnly),_xlfn.XLOOKUP(C2075,'Model Analyzer'!B$4:B$100,'Model Analyzer'!C$4:C$100))),EvalData!C2075,"NA")</f>
        <v>Oliver Wyman</v>
      </c>
      <c r="C2075" s="17" t="s">
        <v>26</v>
      </c>
      <c r="D2075" s="36" t="d">
        <v>2020-10-19</v>
      </c>
      <c r="E2075" s="17" t="s">
        <v>11</v>
      </c>
      <c r="F2075" s="36" t="d">
        <v>2020-10-24</v>
      </c>
      <c r="G2075" s="30">
        <v>-362</v>
      </c>
      <c r="H2075" s="32">
        <v>-6.5000000000000002E-2</v>
      </c>
      <c r="I2075" s="28">
        <v>-6.2950000000000006E-2</v>
      </c>
      <c r="J2075" s="28">
        <v>-6.7169999999999994E-2</v>
      </c>
      <c r="K2075" s="29">
        <v>0.9</v>
      </c>
      <c r="L2075" s="30">
        <v>9</v>
      </c>
      <c r="M2075" s="29">
        <v>0.79486999999999997</v>
      </c>
      <c r="N2075" s="30">
        <v>51</v>
      </c>
      <c r="O2075" s="30">
        <v>17.27</v>
      </c>
      <c r="P2075" s="30">
        <v>579.74</v>
      </c>
      <c r="Q2075" s="30">
        <v>26</v>
      </c>
      <c r="R2075" s="38">
        <v>0.28659000000000001</v>
      </c>
      <c r="S2075" s="32">
        <v>-0.1643</v>
      </c>
      <c r="T2075" s="29">
        <v>0.69323000000000001</v>
      </c>
      <c r="U2075" s="29">
        <v>0.15364</v>
      </c>
      <c r="V2075" s="29">
        <v>0.41176000000000001</v>
      </c>
      <c r="W2075" s="29">
        <v>9.8040000000000002E-2</v>
      </c>
      <c r="X2075" s="30">
        <v>39.840000000000003</v>
      </c>
      <c r="Y2075" s="29">
        <v>0.60763</v>
      </c>
      <c r="Z2075" s="29">
        <v>0.38191999999999998</v>
      </c>
      <c r="AA2075" s="29">
        <v>0.436</v>
      </c>
      <c r="AB2075" s="30">
        <v>9</v>
      </c>
      <c r="AC2075" s="29">
        <v>0.79486999999999997</v>
      </c>
      <c r="AD2075" s="30">
        <v>51</v>
      </c>
      <c r="AE2075" s="29">
        <v>0.80391999999999997</v>
      </c>
      <c r="AF2075" s="33">
        <v>1.629</v>
      </c>
      <c r="AG2075" s="33">
        <v>2.181</v>
      </c>
      <c r="AH2075" s="33">
        <v>2.7250000000000001</v>
      </c>
      <c r="AI2075" s="33">
        <v>28.071000000000002</v>
      </c>
      <c r="AJ2075" s="33">
        <v>5.72</v>
      </c>
      <c r="AK2075" s="34">
        <v>12</v>
      </c>
      <c r="AL2075" s="29">
        <v>0.17646999999999999</v>
      </c>
      <c r="AM2075" s="29">
        <v>0.11765</v>
      </c>
      <c r="AN2075" s="50">
        <v>11685</v>
      </c>
      <c r="AO2075" s="30">
        <v>318.2</v>
      </c>
      <c r="AP2075" s="29">
        <v>0.47800999999999999</v>
      </c>
      <c r="AQ2075" s="29">
        <v>0.99794000000000005</v>
      </c>
      <c r="AR2075" s="29">
        <v>0.53700000000000003</v>
      </c>
      <c r="AS2075" s="54">
        <v>9</v>
      </c>
      <c r="AT2075" s="29">
        <v>0.76471</v>
      </c>
      <c r="AU2075" s="29">
        <v>0.84623000000000004</v>
      </c>
      <c r="AV2075" s="54">
        <v>9</v>
      </c>
      <c r="AW2075" s="29">
        <v>0.76471</v>
      </c>
    </row>
    <row r="2076" spans="1:49" x14ac:dyDescent="0.2">
      <c r="A2076" s="17" t="str">
        <f t="shared" si="41"/>
        <v>PSI</v>
      </c>
      <c r="B2076" s="17" t="str">
        <f>IF(AND(OR(NOT(IsForecastDateRestricted),AND(D2076&gt;=StartDate,D2076&lt;=EndDate)),OR(NOT(IsTargetDateRestricted),AND(F2076&gt;=FirstTargetDate,F2076&lt;=EndTargetDate)),
OR(AND(Is1Week,E2076="1 wk ahead inc death"),AND(Is2Week,E2076="2 wk ahead inc death"),AND(Is3Week,E2076="3 wk ahead inc death"),AND(Is4Week,E2076="4 wk ahead inc death")),
OR(NOT(IsActiveModelsOnly),_xlfn.XLOOKUP(C2076,'Model Analyzer'!B$4:B$100,'Model Analyzer'!C$4:C$100))),EvalData!C2076,"NA")</f>
        <v>PSI</v>
      </c>
      <c r="C2076" s="17" t="s">
        <v>27</v>
      </c>
      <c r="D2076" s="36" t="d">
        <v>2020-10-19</v>
      </c>
      <c r="E2076" s="17" t="s">
        <v>11</v>
      </c>
      <c r="F2076" s="36" t="d">
        <v>2020-10-24</v>
      </c>
      <c r="G2076" s="30">
        <v>-1937</v>
      </c>
      <c r="H2076" s="32">
        <v>-0.41099999999999998</v>
      </c>
      <c r="I2076" s="28">
        <v>-0.33681</v>
      </c>
      <c r="J2076" s="28">
        <v>-0.50787000000000004</v>
      </c>
      <c r="K2076" s="29">
        <v>0</v>
      </c>
      <c r="L2076" s="30">
        <v>38</v>
      </c>
      <c r="M2076" s="29">
        <v>5.1279999999999999E-2</v>
      </c>
      <c r="N2076" s="30">
        <v>51</v>
      </c>
      <c r="O2076" s="30">
        <v>58.17</v>
      </c>
      <c r="P2076" s="30">
        <v>1086.6099999999999</v>
      </c>
      <c r="Q2076" s="30">
        <v>39.729999999999997</v>
      </c>
      <c r="R2076" s="38">
        <v>0.46853</v>
      </c>
      <c r="S2076" s="32">
        <v>-0.44338</v>
      </c>
      <c r="T2076" s="29">
        <v>1.1188400000000001</v>
      </c>
      <c r="U2076" s="29">
        <v>-0.79283999999999999</v>
      </c>
      <c r="V2076" s="29">
        <v>0.31373000000000001</v>
      </c>
      <c r="W2076" s="29">
        <v>0.37254999999999999</v>
      </c>
      <c r="X2076" s="30">
        <v>58.65</v>
      </c>
      <c r="Y2076" s="29">
        <v>0.52930999999999995</v>
      </c>
      <c r="Z2076" s="29">
        <v>0.57984999999999998</v>
      </c>
      <c r="AA2076" s="29">
        <v>3.2000000000000001E-2</v>
      </c>
      <c r="AB2076" s="30">
        <v>39</v>
      </c>
      <c r="AC2076" s="29">
        <v>2.564E-2</v>
      </c>
      <c r="AD2076" s="30">
        <v>51</v>
      </c>
      <c r="AE2076" s="29">
        <v>0.33333000000000002</v>
      </c>
      <c r="AF2076" s="33">
        <v>1.391</v>
      </c>
      <c r="AG2076" s="33">
        <v>1.51</v>
      </c>
      <c r="AH2076" s="33">
        <v>1.8</v>
      </c>
      <c r="AI2076" s="33">
        <v>3.1179999999999999</v>
      </c>
      <c r="AJ2076" s="33">
        <v>3.2589999999999999</v>
      </c>
      <c r="AK2076" s="34">
        <v>5.3330000000000002</v>
      </c>
      <c r="AL2076" s="29">
        <v>5.8819999999999997E-2</v>
      </c>
      <c r="AM2076" s="29">
        <v>1.9609999999999999E-2</v>
      </c>
      <c r="AN2076" s="50">
        <v>57745</v>
      </c>
      <c r="AO2076" s="30">
        <v>556.70000000000005</v>
      </c>
      <c r="AP2076" s="29">
        <v>0.62609000000000004</v>
      </c>
      <c r="AQ2076" s="29">
        <v>1</v>
      </c>
      <c r="AR2076" s="29">
        <v>0.26800000000000002</v>
      </c>
      <c r="AS2076" s="54">
        <v>23</v>
      </c>
      <c r="AT2076" s="29">
        <v>0.35293999999999998</v>
      </c>
      <c r="AU2076" s="29">
        <v>0.35088000000000003</v>
      </c>
      <c r="AV2076" s="54">
        <v>30</v>
      </c>
      <c r="AW2076" s="29">
        <v>0.14706</v>
      </c>
    </row>
    <row r="2077" spans="1:49" x14ac:dyDescent="0.2">
      <c r="A2077" s="17" t="str">
        <f t="shared" si="41"/>
        <v>QJHong</v>
      </c>
      <c r="B2077" s="17" t="str">
        <f>IF(AND(OR(NOT(IsForecastDateRestricted),AND(D2077&gt;=StartDate,D2077&lt;=EndDate)),OR(NOT(IsTargetDateRestricted),AND(F2077&gt;=FirstTargetDate,F2077&lt;=EndTargetDate)),
OR(AND(Is1Week,E2077="1 wk ahead inc death"),AND(Is2Week,E2077="2 wk ahead inc death"),AND(Is3Week,E2077="3 wk ahead inc death"),AND(Is4Week,E2077="4 wk ahead inc death")),
OR(NOT(IsActiveModelsOnly),_xlfn.XLOOKUP(C2077,'Model Analyzer'!B$4:B$100,'Model Analyzer'!C$4:C$100))),EvalData!C2077,"NA")</f>
        <v>QJHong</v>
      </c>
      <c r="C2077" s="17" t="s">
        <v>28</v>
      </c>
      <c r="D2077" s="36" t="d">
        <v>2020-10-19</v>
      </c>
      <c r="E2077" s="17" t="s">
        <v>11</v>
      </c>
      <c r="F2077" s="36" t="d">
        <v>2020-10-24</v>
      </c>
      <c r="G2077" s="30">
        <v>-726</v>
      </c>
      <c r="H2077" s="32">
        <v>-0.13500000000000001</v>
      </c>
      <c r="I2077" s="28">
        <v>-0.12623999999999999</v>
      </c>
      <c r="J2077" s="28">
        <v>-0.14448</v>
      </c>
      <c r="K2077" s="29">
        <v>0.75</v>
      </c>
      <c r="L2077" s="30">
        <v>19</v>
      </c>
      <c r="M2077" s="29">
        <v>0.53846000000000005</v>
      </c>
      <c r="O2077" s="30"/>
      <c r="P2077" s="30"/>
      <c r="Q2077" s="30"/>
      <c r="R2077" s="38"/>
    </row>
    <row r="2078" spans="1:49" x14ac:dyDescent="0.2">
      <c r="A2078" s="17" t="str">
        <f t="shared" si="41"/>
        <v>RPI-UW</v>
      </c>
      <c r="B2078" s="17" t="str">
        <f>IF(AND(OR(NOT(IsForecastDateRestricted),AND(D2078&gt;=StartDate,D2078&lt;=EndDate)),OR(NOT(IsTargetDateRestricted),AND(F2078&gt;=FirstTargetDate,F2078&lt;=EndTargetDate)),
OR(AND(Is1Week,E2078="1 wk ahead inc death"),AND(Is2Week,E2078="2 wk ahead inc death"),AND(Is3Week,E2078="3 wk ahead inc death"),AND(Is4Week,E2078="4 wk ahead inc death")),
OR(NOT(IsActiveModelsOnly),_xlfn.XLOOKUP(C2078,'Model Analyzer'!B$4:B$100,'Model Analyzer'!C$4:C$100))),EvalData!C2078,"NA")</f>
        <v>RPI-UW</v>
      </c>
      <c r="C2078" s="17" t="s">
        <v>49</v>
      </c>
      <c r="D2078" s="36" t="d">
        <v>2020-10-19</v>
      </c>
      <c r="E2078" s="17" t="s">
        <v>11</v>
      </c>
      <c r="F2078" s="36" t="d">
        <v>2020-10-24</v>
      </c>
      <c r="G2078" s="30">
        <v>-1146</v>
      </c>
      <c r="H2078" s="32">
        <v>-0.222</v>
      </c>
      <c r="I2078" s="28">
        <v>-0.19927</v>
      </c>
      <c r="J2078" s="28">
        <v>-0.24886</v>
      </c>
      <c r="K2078" s="29">
        <v>0.75</v>
      </c>
      <c r="L2078" s="30">
        <v>33</v>
      </c>
      <c r="M2078" s="29">
        <v>0.17949000000000001</v>
      </c>
      <c r="N2078" s="30">
        <v>31</v>
      </c>
      <c r="O2078" s="30">
        <v>10.36</v>
      </c>
      <c r="P2078" s="30">
        <v>732.51</v>
      </c>
      <c r="Q2078" s="30">
        <v>53.19</v>
      </c>
      <c r="R2078" s="38">
        <v>0.3397</v>
      </c>
      <c r="S2078" s="32">
        <v>-0.35914000000000001</v>
      </c>
      <c r="T2078" s="29">
        <v>0.68691999999999998</v>
      </c>
      <c r="U2078" s="29">
        <v>-0.58718999999999999</v>
      </c>
      <c r="V2078" s="29">
        <v>0.3871</v>
      </c>
      <c r="W2078" s="29">
        <v>0.19355</v>
      </c>
      <c r="X2078" s="30">
        <v>72.92</v>
      </c>
      <c r="Y2078" s="29">
        <v>0.33345999999999998</v>
      </c>
      <c r="Z2078" s="29">
        <v>0.42558000000000001</v>
      </c>
      <c r="AA2078" s="29">
        <v>6.2E-2</v>
      </c>
      <c r="AB2078" s="30">
        <v>37</v>
      </c>
      <c r="AC2078" s="29">
        <v>7.6920000000000002E-2</v>
      </c>
      <c r="AD2078" s="30">
        <v>31</v>
      </c>
      <c r="AE2078" s="29">
        <v>0.54839000000000004</v>
      </c>
      <c r="AF2078" s="33">
        <v>1.9750000000000001</v>
      </c>
      <c r="AG2078" s="33">
        <v>2.2309999999999999</v>
      </c>
      <c r="AH2078" s="33">
        <v>3.1669999999999998</v>
      </c>
      <c r="AI2078" s="33">
        <v>9.9619999999999997</v>
      </c>
      <c r="AJ2078" s="33">
        <v>5.3120000000000003</v>
      </c>
      <c r="AK2078" s="34">
        <v>28.8</v>
      </c>
      <c r="AL2078" s="29">
        <v>9.6769999999999995E-2</v>
      </c>
      <c r="AM2078" s="29">
        <v>0.16128999999999999</v>
      </c>
      <c r="AN2078" s="50">
        <v>28591</v>
      </c>
      <c r="AO2078" s="30">
        <v>179</v>
      </c>
      <c r="AP2078" s="29">
        <v>0.43225000000000002</v>
      </c>
      <c r="AQ2078" s="29">
        <v>0.90239999999999998</v>
      </c>
      <c r="AR2078" s="29">
        <v>0.186</v>
      </c>
      <c r="AS2078" s="54">
        <v>25</v>
      </c>
      <c r="AT2078" s="29">
        <v>0.29411999999999999</v>
      </c>
      <c r="AU2078" s="29">
        <v>0.34509000000000001</v>
      </c>
      <c r="AV2078" s="54">
        <v>31</v>
      </c>
      <c r="AW2078" s="29">
        <v>0.11765</v>
      </c>
    </row>
    <row r="2079" spans="1:49" x14ac:dyDescent="0.2">
      <c r="A2079" s="17" t="str">
        <f t="shared" si="41"/>
        <v>STH</v>
      </c>
      <c r="B2079" s="17" t="str">
        <f>IF(AND(OR(NOT(IsForecastDateRestricted),AND(D2079&gt;=StartDate,D2079&lt;=EndDate)),OR(NOT(IsTargetDateRestricted),AND(F2079&gt;=FirstTargetDate,F2079&lt;=EndTargetDate)),
OR(AND(Is1Week,E2079="1 wk ahead inc death"),AND(Is2Week,E2079="2 wk ahead inc death"),AND(Is3Week,E2079="3 wk ahead inc death"),AND(Is4Week,E2079="4 wk ahead inc death")),
OR(NOT(IsActiveModelsOnly),_xlfn.XLOOKUP(C2079,'Model Analyzer'!B$4:B$100,'Model Analyzer'!C$4:C$100))),EvalData!C2079,"NA")</f>
        <v>STH</v>
      </c>
      <c r="C2079" s="17" t="s">
        <v>42</v>
      </c>
      <c r="D2079" s="36" t="d">
        <v>2020-10-19</v>
      </c>
      <c r="E2079" s="17" t="s">
        <v>11</v>
      </c>
      <c r="F2079" s="36" t="d">
        <v>2020-10-24</v>
      </c>
      <c r="G2079" s="30">
        <v>-927</v>
      </c>
      <c r="H2079" s="32">
        <v>-0.17599999999999999</v>
      </c>
      <c r="I2079" s="28">
        <v>-0.16119</v>
      </c>
      <c r="J2079" s="28">
        <v>-0.19216</v>
      </c>
      <c r="K2079" s="29">
        <v>0.75</v>
      </c>
      <c r="L2079" s="30">
        <v>31</v>
      </c>
      <c r="M2079" s="29">
        <v>0.23077</v>
      </c>
      <c r="O2079" s="30"/>
      <c r="P2079" s="30"/>
      <c r="Q2079" s="30"/>
      <c r="R2079" s="38"/>
    </row>
    <row r="2080" spans="1:49" x14ac:dyDescent="0.2">
      <c r="A2080" s="17" t="str">
        <f t="shared" si="41"/>
        <v>TTU</v>
      </c>
      <c r="B2080" s="17" t="str">
        <f>IF(AND(OR(NOT(IsForecastDateRestricted),AND(D2080&gt;=StartDate,D2080&lt;=EndDate)),OR(NOT(IsTargetDateRestricted),AND(F2080&gt;=FirstTargetDate,F2080&lt;=EndTargetDate)),
OR(AND(Is1Week,E2080="1 wk ahead inc death"),AND(Is2Week,E2080="2 wk ahead inc death"),AND(Is3Week,E2080="3 wk ahead inc death"),AND(Is4Week,E2080="4 wk ahead inc death")),
OR(NOT(IsActiveModelsOnly),_xlfn.XLOOKUP(C2080,'Model Analyzer'!B$4:B$100,'Model Analyzer'!C$4:C$100))),EvalData!C2080,"NA")</f>
        <v>TTU</v>
      </c>
      <c r="C2080" s="17" t="s">
        <v>56</v>
      </c>
      <c r="D2080" s="36" t="d">
        <v>2020-10-19</v>
      </c>
      <c r="E2080" s="17" t="s">
        <v>11</v>
      </c>
      <c r="F2080" s="36" t="d">
        <v>2020-10-24</v>
      </c>
      <c r="G2080" s="30">
        <v>526</v>
      </c>
      <c r="H2080" s="32">
        <v>8.7999999999999995E-2</v>
      </c>
      <c r="I2080" s="28">
        <v>9.146E-2</v>
      </c>
      <c r="J2080" s="28">
        <v>9.146E-2</v>
      </c>
      <c r="K2080" s="29">
        <v>0.9</v>
      </c>
      <c r="L2080" s="30">
        <v>12</v>
      </c>
      <c r="M2080" s="29">
        <v>0.71794999999999998</v>
      </c>
      <c r="N2080" s="30">
        <v>51</v>
      </c>
      <c r="O2080" s="30">
        <v>37.39</v>
      </c>
      <c r="P2080" s="30">
        <v>4675</v>
      </c>
      <c r="Q2080" s="30">
        <v>66.650000000000006</v>
      </c>
      <c r="R2080" s="38">
        <v>0.42738999999999999</v>
      </c>
      <c r="S2080" s="32">
        <v>-5.5100000000000001E-3</v>
      </c>
      <c r="T2080" s="29">
        <v>1.3142199999999999</v>
      </c>
      <c r="U2080" s="29">
        <v>0.32747999999999999</v>
      </c>
      <c r="V2080" s="29">
        <v>0.23529</v>
      </c>
      <c r="W2080" s="29">
        <v>0.33333000000000002</v>
      </c>
      <c r="X2080" s="30">
        <v>140.69</v>
      </c>
      <c r="Y2080" s="29">
        <v>1.0345299999999999</v>
      </c>
      <c r="Z2080" s="29">
        <v>0.58065</v>
      </c>
      <c r="AA2080" s="29">
        <v>0.128</v>
      </c>
      <c r="AB2080" s="30">
        <v>32</v>
      </c>
      <c r="AC2080" s="29">
        <v>0.20513000000000001</v>
      </c>
    </row>
    <row r="2081" spans="1:49" x14ac:dyDescent="0.2">
      <c r="A2081" s="17" t="str">
        <f t="shared" si="41"/>
        <v>UA</v>
      </c>
      <c r="B2081" s="17" t="str">
        <f>IF(AND(OR(NOT(IsForecastDateRestricted),AND(D2081&gt;=StartDate,D2081&lt;=EndDate)),OR(NOT(IsTargetDateRestricted),AND(F2081&gt;=FirstTargetDate,F2081&lt;=EndTargetDate)),
OR(AND(Is1Week,E2081="1 wk ahead inc death"),AND(Is2Week,E2081="2 wk ahead inc death"),AND(Is3Week,E2081="3 wk ahead inc death"),AND(Is4Week,E2081="4 wk ahead inc death")),
OR(NOT(IsActiveModelsOnly),_xlfn.XLOOKUP(C2081,'Model Analyzer'!B$4:B$100,'Model Analyzer'!C$4:C$100))),EvalData!C2081,"NA")</f>
        <v>UA</v>
      </c>
      <c r="C2081" s="17" t="s">
        <v>29</v>
      </c>
      <c r="D2081" s="36" t="d">
        <v>2020-10-19</v>
      </c>
      <c r="E2081" s="17" t="s">
        <v>11</v>
      </c>
      <c r="F2081" s="36" t="d">
        <v>2020-10-24</v>
      </c>
      <c r="G2081" s="30">
        <v>-823</v>
      </c>
      <c r="H2081" s="32">
        <v>-0.154</v>
      </c>
      <c r="I2081" s="28">
        <v>-0.14310999999999999</v>
      </c>
      <c r="J2081" s="28">
        <v>-0.16700000000000001</v>
      </c>
      <c r="K2081" s="29">
        <v>0.75</v>
      </c>
      <c r="L2081" s="30">
        <v>26</v>
      </c>
      <c r="M2081" s="29">
        <v>0.35897000000000001</v>
      </c>
      <c r="N2081" s="30">
        <v>51</v>
      </c>
      <c r="O2081" s="30">
        <v>28.68</v>
      </c>
      <c r="P2081" s="30">
        <v>937.74</v>
      </c>
      <c r="Q2081" s="30">
        <v>29.14</v>
      </c>
      <c r="R2081" s="38">
        <v>0.30397000000000002</v>
      </c>
      <c r="S2081" s="32">
        <v>-0.25931999999999999</v>
      </c>
      <c r="T2081" s="29">
        <v>1.0941000000000001</v>
      </c>
      <c r="U2081" s="29">
        <v>0.32418999999999998</v>
      </c>
      <c r="V2081" s="29">
        <v>0.31373000000000001</v>
      </c>
      <c r="W2081" s="29">
        <v>0.15686</v>
      </c>
      <c r="X2081" s="30">
        <v>45.89</v>
      </c>
      <c r="Y2081" s="29">
        <v>0.94513000000000003</v>
      </c>
      <c r="Z2081" s="29">
        <v>0.45635999999999999</v>
      </c>
      <c r="AA2081" s="29">
        <v>0.152</v>
      </c>
      <c r="AB2081" s="30">
        <v>27</v>
      </c>
      <c r="AC2081" s="29">
        <v>0.33333000000000002</v>
      </c>
      <c r="AD2081" s="30">
        <v>51</v>
      </c>
      <c r="AE2081" s="29">
        <v>0.47059000000000001</v>
      </c>
      <c r="AF2081" s="33">
        <v>1.3360000000000001</v>
      </c>
      <c r="AG2081" s="33">
        <v>1.5369999999999999</v>
      </c>
      <c r="AH2081" s="33">
        <v>1.857</v>
      </c>
      <c r="AI2081" s="33">
        <v>2.1970000000000001</v>
      </c>
      <c r="AJ2081" s="33">
        <v>2.7890000000000001</v>
      </c>
      <c r="AK2081" s="34">
        <v>3.7</v>
      </c>
      <c r="AL2081" s="29">
        <v>0</v>
      </c>
      <c r="AM2081" s="29">
        <v>0</v>
      </c>
      <c r="AN2081" s="50">
        <v>27180</v>
      </c>
      <c r="AO2081" s="30">
        <v>919.4</v>
      </c>
      <c r="AP2081" s="29">
        <v>0.66893999999999998</v>
      </c>
      <c r="AQ2081" s="29">
        <v>1</v>
      </c>
      <c r="AR2081" s="29">
        <v>0.495</v>
      </c>
      <c r="AS2081" s="54">
        <v>11</v>
      </c>
      <c r="AT2081" s="29">
        <v>0.70587999999999995</v>
      </c>
      <c r="AU2081" s="29">
        <v>0.49536000000000002</v>
      </c>
      <c r="AV2081" s="54">
        <v>22</v>
      </c>
      <c r="AW2081" s="29">
        <v>0.38235000000000002</v>
      </c>
    </row>
    <row r="2082" spans="1:49" x14ac:dyDescent="0.2">
      <c r="A2082" s="17" t="str">
        <f t="shared" si="41"/>
        <v>UCLA</v>
      </c>
      <c r="B2082" s="17" t="str">
        <f>IF(AND(OR(NOT(IsForecastDateRestricted),AND(D2082&gt;=StartDate,D2082&lt;=EndDate)),OR(NOT(IsTargetDateRestricted),AND(F2082&gt;=FirstTargetDate,F2082&lt;=EndTargetDate)),
OR(AND(Is1Week,E2082="1 wk ahead inc death"),AND(Is2Week,E2082="2 wk ahead inc death"),AND(Is3Week,E2082="3 wk ahead inc death"),AND(Is4Week,E2082="4 wk ahead inc death")),
OR(NOT(IsActiveModelsOnly),_xlfn.XLOOKUP(C2082,'Model Analyzer'!B$4:B$100,'Model Analyzer'!C$4:C$100))),EvalData!C2082,"NA")</f>
        <v>UCLA</v>
      </c>
      <c r="C2082" s="17" t="s">
        <v>30</v>
      </c>
      <c r="D2082" s="36" t="d">
        <v>2020-10-19</v>
      </c>
      <c r="E2082" s="17" t="s">
        <v>11</v>
      </c>
      <c r="F2082" s="36" t="d">
        <v>2020-10-24</v>
      </c>
      <c r="G2082" s="30">
        <v>-873</v>
      </c>
      <c r="H2082" s="32">
        <v>-0.16500000000000001</v>
      </c>
      <c r="I2082" s="28">
        <v>-0.15179999999999999</v>
      </c>
      <c r="J2082" s="28">
        <v>-0.17896999999999999</v>
      </c>
      <c r="K2082" s="29">
        <v>0.75</v>
      </c>
      <c r="L2082" s="30">
        <v>29</v>
      </c>
      <c r="M2082" s="29">
        <v>0.28205000000000002</v>
      </c>
      <c r="N2082" s="30">
        <v>51</v>
      </c>
      <c r="O2082" s="30">
        <v>23.58</v>
      </c>
      <c r="P2082" s="30">
        <v>822.59</v>
      </c>
      <c r="Q2082" s="30">
        <v>34.78</v>
      </c>
      <c r="R2082" s="38">
        <v>0.37763000000000002</v>
      </c>
      <c r="S2082" s="32">
        <v>-0.36291000000000001</v>
      </c>
      <c r="T2082" s="29">
        <v>0.88419999999999999</v>
      </c>
      <c r="U2082" s="29">
        <v>-0.65795999999999999</v>
      </c>
      <c r="V2082" s="29">
        <v>0.25490000000000002</v>
      </c>
      <c r="W2082" s="29">
        <v>0.21568999999999999</v>
      </c>
      <c r="X2082" s="30">
        <v>54.72</v>
      </c>
      <c r="Y2082" s="29">
        <v>0.43489</v>
      </c>
      <c r="Z2082" s="29">
        <v>0.51615999999999995</v>
      </c>
      <c r="AA2082" s="29">
        <v>0.08</v>
      </c>
      <c r="AB2082" s="30">
        <v>35</v>
      </c>
      <c r="AC2082" s="29">
        <v>0.12820999999999999</v>
      </c>
      <c r="AD2082" s="30">
        <v>51</v>
      </c>
      <c r="AE2082" s="29">
        <v>0.21568999999999999</v>
      </c>
      <c r="AF2082" s="33">
        <v>1.04</v>
      </c>
      <c r="AG2082" s="33">
        <v>1.0549999999999999</v>
      </c>
      <c r="AH2082" s="33">
        <v>1.107</v>
      </c>
      <c r="AI2082" s="33">
        <v>2.984</v>
      </c>
      <c r="AJ2082" s="33">
        <v>1.8660000000000001</v>
      </c>
      <c r="AK2082" s="34">
        <v>3</v>
      </c>
      <c r="AL2082" s="29">
        <v>1.9609999999999999E-2</v>
      </c>
      <c r="AM2082" s="29">
        <v>1.9609999999999999E-2</v>
      </c>
      <c r="AN2082" s="50">
        <v>64194</v>
      </c>
      <c r="AO2082" s="30">
        <v>598.79999999999995</v>
      </c>
      <c r="AP2082" s="29">
        <v>0.82706999999999997</v>
      </c>
      <c r="AQ2082" s="29">
        <v>1</v>
      </c>
      <c r="AR2082" s="29">
        <v>0.186</v>
      </c>
      <c r="AS2082" s="54">
        <v>25</v>
      </c>
      <c r="AT2082" s="29">
        <v>0.29411999999999999</v>
      </c>
      <c r="AU2082" s="29">
        <v>0.22703999999999999</v>
      </c>
      <c r="AV2082" s="54">
        <v>33</v>
      </c>
      <c r="AW2082" s="29">
        <v>5.8819999999999997E-2</v>
      </c>
    </row>
    <row r="2083" spans="1:49" x14ac:dyDescent="0.2">
      <c r="A2083" s="17" t="str">
        <f t="shared" si="41"/>
        <v>UCM</v>
      </c>
      <c r="B2083" s="17" t="str">
        <f>IF(AND(OR(NOT(IsForecastDateRestricted),AND(D2083&gt;=StartDate,D2083&lt;=EndDate)),OR(NOT(IsTargetDateRestricted),AND(F2083&gt;=FirstTargetDate,F2083&lt;=EndTargetDate)),
OR(AND(Is1Week,E2083="1 wk ahead inc death"),AND(Is2Week,E2083="2 wk ahead inc death"),AND(Is3Week,E2083="3 wk ahead inc death"),AND(Is4Week,E2083="4 wk ahead inc death")),
OR(NOT(IsActiveModelsOnly),_xlfn.XLOOKUP(C2083,'Model Analyzer'!B$4:B$100,'Model Analyzer'!C$4:C$100))),EvalData!C2083,"NA")</f>
        <v>UCM</v>
      </c>
      <c r="C2083" s="17" t="s">
        <v>48</v>
      </c>
      <c r="D2083" s="36" t="d">
        <v>2020-10-19</v>
      </c>
      <c r="E2083" s="17" t="s">
        <v>11</v>
      </c>
      <c r="F2083" s="36" t="d">
        <v>2020-10-24</v>
      </c>
      <c r="G2083" s="30">
        <v>2487</v>
      </c>
      <c r="H2083" s="32">
        <v>0.35899999999999999</v>
      </c>
      <c r="I2083" s="28">
        <v>0.43245</v>
      </c>
      <c r="J2083" s="28">
        <v>0.43245</v>
      </c>
      <c r="K2083" s="29">
        <v>0</v>
      </c>
      <c r="L2083" s="30">
        <v>37</v>
      </c>
      <c r="M2083" s="29">
        <v>7.6920000000000002E-2</v>
      </c>
      <c r="O2083" s="30"/>
      <c r="P2083" s="30"/>
      <c r="Q2083" s="30"/>
      <c r="R2083" s="38"/>
    </row>
    <row r="2084" spans="1:49" x14ac:dyDescent="0.2">
      <c r="A2084" s="17" t="str">
        <f t="shared" si="41"/>
        <v>UCSD-NEU</v>
      </c>
      <c r="B2084" s="17" t="str">
        <f>IF(AND(OR(NOT(IsForecastDateRestricted),AND(D2084&gt;=StartDate,D2084&lt;=EndDate)),OR(NOT(IsTargetDateRestricted),AND(F2084&gt;=FirstTargetDate,F2084&lt;=EndTargetDate)),
OR(AND(Is1Week,E2084="1 wk ahead inc death"),AND(Is2Week,E2084="2 wk ahead inc death"),AND(Is3Week,E2084="3 wk ahead inc death"),AND(Is4Week,E2084="4 wk ahead inc death")),
OR(NOT(IsActiveModelsOnly),_xlfn.XLOOKUP(C2084,'Model Analyzer'!B$4:B$100,'Model Analyzer'!C$4:C$100))),EvalData!C2084,"NA")</f>
        <v>UCSD-NEU</v>
      </c>
      <c r="C2084" s="17" t="s">
        <v>54</v>
      </c>
      <c r="D2084" s="36" t="d">
        <v>2020-10-19</v>
      </c>
      <c r="E2084" s="17" t="s">
        <v>11</v>
      </c>
      <c r="F2084" s="36" t="d">
        <v>2020-10-24</v>
      </c>
      <c r="G2084" s="30">
        <v>-740</v>
      </c>
      <c r="H2084" s="32">
        <v>-0.13800000000000001</v>
      </c>
      <c r="I2084" s="28">
        <v>-0.12867000000000001</v>
      </c>
      <c r="J2084" s="28">
        <v>-0.14768000000000001</v>
      </c>
      <c r="K2084" s="29">
        <v>0.75</v>
      </c>
      <c r="L2084" s="30">
        <v>20</v>
      </c>
      <c r="M2084" s="29">
        <v>0.51282000000000005</v>
      </c>
      <c r="N2084" s="30">
        <v>50</v>
      </c>
      <c r="O2084" s="30">
        <v>23.34</v>
      </c>
      <c r="P2084" s="30">
        <v>791.35</v>
      </c>
      <c r="Q2084" s="30">
        <v>29.5</v>
      </c>
      <c r="R2084" s="38">
        <v>0.26207999999999998</v>
      </c>
      <c r="S2084" s="32">
        <v>-0.23311999999999999</v>
      </c>
      <c r="T2084" s="29">
        <v>0.91830999999999996</v>
      </c>
      <c r="U2084" s="29">
        <v>0.17946999999999999</v>
      </c>
      <c r="V2084" s="29">
        <v>0.34</v>
      </c>
      <c r="W2084" s="29">
        <v>0.16</v>
      </c>
      <c r="X2084" s="30">
        <v>46.83</v>
      </c>
      <c r="Y2084" s="29">
        <v>0.78669</v>
      </c>
      <c r="Z2084" s="29">
        <v>0.41682000000000002</v>
      </c>
      <c r="AA2084" s="29">
        <v>0.19400000000000001</v>
      </c>
      <c r="AB2084" s="30">
        <v>23</v>
      </c>
      <c r="AC2084" s="29">
        <v>0.43590000000000001</v>
      </c>
      <c r="AD2084" s="30">
        <v>50</v>
      </c>
      <c r="AE2084" s="29">
        <v>0.94</v>
      </c>
      <c r="AF2084" s="33">
        <v>3.4529999999999998</v>
      </c>
      <c r="AG2084" s="33">
        <v>7.12</v>
      </c>
      <c r="AH2084" s="33">
        <v>228</v>
      </c>
      <c r="AI2084" s="33">
        <v>173.41800000000001</v>
      </c>
      <c r="AJ2084" s="33">
        <v>290</v>
      </c>
      <c r="AK2084" s="34">
        <v>356</v>
      </c>
      <c r="AL2084" s="29">
        <v>0.14000000000000001</v>
      </c>
      <c r="AM2084" s="29">
        <v>0.68</v>
      </c>
      <c r="AN2084" s="50">
        <v>12914</v>
      </c>
      <c r="AO2084" s="30">
        <v>710.4</v>
      </c>
      <c r="AP2084" s="29">
        <v>0.13797999999999999</v>
      </c>
      <c r="AQ2084" s="29">
        <v>0.28806999999999999</v>
      </c>
      <c r="AR2084" s="29">
        <v>0.124</v>
      </c>
      <c r="AS2084" s="54">
        <v>30</v>
      </c>
      <c r="AT2084" s="29">
        <v>0.14706</v>
      </c>
      <c r="AU2084" s="29">
        <v>0.47316000000000003</v>
      </c>
      <c r="AV2084" s="54">
        <v>26</v>
      </c>
      <c r="AW2084" s="29">
        <v>0.26471</v>
      </c>
    </row>
    <row r="2085" spans="1:49" x14ac:dyDescent="0.2">
      <c r="A2085" s="17" t="str">
        <f t="shared" si="41"/>
        <v>UGA-CEID</v>
      </c>
      <c r="B2085" s="17" t="str">
        <f>IF(AND(OR(NOT(IsForecastDateRestricted),AND(D2085&gt;=StartDate,D2085&lt;=EndDate)),OR(NOT(IsTargetDateRestricted),AND(F2085&gt;=FirstTargetDate,F2085&lt;=EndTargetDate)),
OR(AND(Is1Week,E2085="1 wk ahead inc death"),AND(Is2Week,E2085="2 wk ahead inc death"),AND(Is3Week,E2085="3 wk ahead inc death"),AND(Is4Week,E2085="4 wk ahead inc death")),
OR(NOT(IsActiveModelsOnly),_xlfn.XLOOKUP(C2085,'Model Analyzer'!B$4:B$100,'Model Analyzer'!C$4:C$100))),EvalData!C2085,"NA")</f>
        <v>UGA-CEID</v>
      </c>
      <c r="C2085" s="17" t="s">
        <v>50</v>
      </c>
      <c r="D2085" s="36" t="d">
        <v>2020-10-19</v>
      </c>
      <c r="E2085" s="17" t="s">
        <v>11</v>
      </c>
      <c r="F2085" s="36" t="d">
        <v>2020-10-24</v>
      </c>
      <c r="G2085" s="30">
        <v>-847</v>
      </c>
      <c r="H2085" s="32">
        <v>-0.159</v>
      </c>
      <c r="I2085" s="28">
        <v>-0.14727999999999999</v>
      </c>
      <c r="J2085" s="28">
        <v>-0.17272000000000001</v>
      </c>
      <c r="K2085" s="29">
        <v>0.75</v>
      </c>
      <c r="L2085" s="30">
        <v>27</v>
      </c>
      <c r="M2085" s="29">
        <v>0.33333000000000002</v>
      </c>
      <c r="N2085" s="30">
        <v>51</v>
      </c>
      <c r="O2085" s="30">
        <v>19.23</v>
      </c>
      <c r="P2085" s="30">
        <v>729.9</v>
      </c>
      <c r="Q2085" s="30">
        <v>32.65</v>
      </c>
      <c r="R2085" s="38">
        <v>0.36535000000000001</v>
      </c>
      <c r="S2085" s="32">
        <v>-0.31339</v>
      </c>
      <c r="T2085" s="29">
        <v>0.76844999999999997</v>
      </c>
      <c r="U2085" s="29">
        <v>-0.11323999999999999</v>
      </c>
      <c r="V2085" s="29">
        <v>0.21568999999999999</v>
      </c>
      <c r="W2085" s="29">
        <v>0.13725000000000001</v>
      </c>
      <c r="X2085" s="30">
        <v>51.29</v>
      </c>
      <c r="Y2085" s="29">
        <v>0.58360000000000001</v>
      </c>
      <c r="Z2085" s="29">
        <v>0.45617000000000002</v>
      </c>
      <c r="AA2085" s="29">
        <v>0.187</v>
      </c>
      <c r="AB2085" s="30">
        <v>24</v>
      </c>
      <c r="AC2085" s="29">
        <v>0.41026000000000001</v>
      </c>
      <c r="AD2085" s="30">
        <v>51</v>
      </c>
      <c r="AE2085" s="29">
        <v>0.74509999999999998</v>
      </c>
      <c r="AF2085" s="33">
        <v>1.4810000000000001</v>
      </c>
      <c r="AG2085" s="33">
        <v>2.2530000000000001</v>
      </c>
      <c r="AH2085" s="33">
        <v>3.6920000000000002</v>
      </c>
      <c r="AI2085" s="33">
        <v>47.530999999999999</v>
      </c>
      <c r="AJ2085" s="33">
        <v>10</v>
      </c>
      <c r="AK2085" s="34">
        <v>68</v>
      </c>
      <c r="AL2085" s="29">
        <v>0.21568999999999999</v>
      </c>
      <c r="AM2085" s="29">
        <v>0.21568999999999999</v>
      </c>
      <c r="AN2085" s="50">
        <v>20350</v>
      </c>
      <c r="AO2085" s="30">
        <v>202.9</v>
      </c>
      <c r="AP2085" s="29">
        <v>0.41393999999999997</v>
      </c>
      <c r="AQ2085" s="29">
        <v>0.86417999999999995</v>
      </c>
      <c r="AR2085" s="29">
        <v>0.33</v>
      </c>
      <c r="AS2085" s="54">
        <v>20</v>
      </c>
      <c r="AT2085" s="29">
        <v>0.44118000000000002</v>
      </c>
      <c r="AU2085" s="29">
        <v>0.76587000000000005</v>
      </c>
      <c r="AV2085" s="54">
        <v>10</v>
      </c>
      <c r="AW2085" s="29">
        <v>0.73529</v>
      </c>
    </row>
    <row r="2086" spans="1:49" x14ac:dyDescent="0.2">
      <c r="A2086" s="17" t="str">
        <f t="shared" si="41"/>
        <v>UM</v>
      </c>
      <c r="B2086" s="17" t="str">
        <f>IF(AND(OR(NOT(IsForecastDateRestricted),AND(D2086&gt;=StartDate,D2086&lt;=EndDate)),OR(NOT(IsTargetDateRestricted),AND(F2086&gt;=FirstTargetDate,F2086&lt;=EndTargetDate)),
OR(AND(Is1Week,E2086="1 wk ahead inc death"),AND(Is2Week,E2086="2 wk ahead inc death"),AND(Is3Week,E2086="3 wk ahead inc death"),AND(Is4Week,E2086="4 wk ahead inc death")),
OR(NOT(IsActiveModelsOnly),_xlfn.XLOOKUP(C2086,'Model Analyzer'!B$4:B$100,'Model Analyzer'!C$4:C$100))),EvalData!C2086,"NA")</f>
        <v>UM</v>
      </c>
      <c r="C2086" s="17" t="s">
        <v>31</v>
      </c>
      <c r="D2086" s="36" t="d">
        <v>2020-10-19</v>
      </c>
      <c r="E2086" s="17" t="s">
        <v>11</v>
      </c>
      <c r="F2086" s="36" t="d">
        <v>2020-10-24</v>
      </c>
      <c r="G2086" s="30">
        <v>-461</v>
      </c>
      <c r="H2086" s="32">
        <v>-8.4000000000000005E-2</v>
      </c>
      <c r="I2086" s="28">
        <v>-8.0159999999999995E-2</v>
      </c>
      <c r="J2086" s="28">
        <v>-8.7150000000000005E-2</v>
      </c>
      <c r="K2086" s="29">
        <v>0.9</v>
      </c>
      <c r="L2086" s="30">
        <v>10</v>
      </c>
      <c r="M2086" s="29">
        <v>0.76922999999999997</v>
      </c>
      <c r="N2086" s="30">
        <v>50</v>
      </c>
      <c r="O2086" s="30">
        <v>18.38</v>
      </c>
      <c r="P2086" s="30">
        <v>903.61</v>
      </c>
      <c r="Q2086" s="30">
        <v>35.619999999999997</v>
      </c>
      <c r="R2086" s="38">
        <v>0.35276000000000002</v>
      </c>
      <c r="S2086" s="32">
        <v>-0.28806999999999999</v>
      </c>
      <c r="T2086" s="29">
        <v>0.75109999999999999</v>
      </c>
      <c r="U2086" s="29">
        <v>-0.1603</v>
      </c>
      <c r="V2086" s="29">
        <v>0.22</v>
      </c>
      <c r="W2086" s="29">
        <v>0.18</v>
      </c>
      <c r="X2086" s="30">
        <v>52.42</v>
      </c>
      <c r="Y2086" s="29">
        <v>0.55118999999999996</v>
      </c>
      <c r="Z2086" s="29">
        <v>0.47958000000000001</v>
      </c>
      <c r="AA2086" s="29">
        <v>0.09</v>
      </c>
      <c r="AB2086" s="30">
        <v>33</v>
      </c>
      <c r="AC2086" s="29">
        <v>0.17949000000000001</v>
      </c>
      <c r="AD2086" s="30">
        <v>50</v>
      </c>
      <c r="AE2086" s="29">
        <v>0.38</v>
      </c>
      <c r="AF2086" s="33">
        <v>1.2849999999999999</v>
      </c>
      <c r="AG2086" s="33">
        <v>1.3839999999999999</v>
      </c>
      <c r="AH2086" s="33">
        <v>1.601</v>
      </c>
      <c r="AI2086" s="33">
        <v>13.007</v>
      </c>
      <c r="AJ2086" s="33">
        <v>2.2330000000000001</v>
      </c>
      <c r="AK2086" s="34">
        <v>4.3230000000000004</v>
      </c>
      <c r="AL2086" s="29">
        <v>0.04</v>
      </c>
      <c r="AM2086" s="29">
        <v>0.04</v>
      </c>
      <c r="AN2086" s="50">
        <v>34918</v>
      </c>
      <c r="AO2086" s="30">
        <v>532.5</v>
      </c>
      <c r="AP2086" s="29">
        <v>0.69150999999999996</v>
      </c>
      <c r="AQ2086" s="29">
        <v>1</v>
      </c>
      <c r="AR2086" s="29">
        <v>0.31</v>
      </c>
      <c r="AS2086" s="54">
        <v>21</v>
      </c>
      <c r="AT2086" s="29">
        <v>0.41176000000000001</v>
      </c>
      <c r="AU2086" s="29">
        <v>0.39216000000000001</v>
      </c>
      <c r="AV2086" s="54">
        <v>29</v>
      </c>
      <c r="AW2086" s="29">
        <v>0.17646999999999999</v>
      </c>
    </row>
    <row r="2087" spans="1:49" x14ac:dyDescent="0.2">
      <c r="A2087" s="17" t="str">
        <f t="shared" si="41"/>
        <v>UMass-MB</v>
      </c>
      <c r="B2087" s="17" t="str">
        <f>IF(AND(OR(NOT(IsForecastDateRestricted),AND(D2087&gt;=StartDate,D2087&lt;=EndDate)),OR(NOT(IsTargetDateRestricted),AND(F2087&gt;=FirstTargetDate,F2087&lt;=EndTargetDate)),
OR(AND(Is1Week,E2087="1 wk ahead inc death"),AND(Is2Week,E2087="2 wk ahead inc death"),AND(Is3Week,E2087="3 wk ahead inc death"),AND(Is4Week,E2087="4 wk ahead inc death")),
OR(NOT(IsActiveModelsOnly),_xlfn.XLOOKUP(C2087,'Model Analyzer'!B$4:B$100,'Model Analyzer'!C$4:C$100))),EvalData!C2087,"NA")</f>
        <v>UMass-MB</v>
      </c>
      <c r="C2087" s="17" t="s">
        <v>32</v>
      </c>
      <c r="D2087" s="36" t="d">
        <v>2020-10-19</v>
      </c>
      <c r="E2087" s="17" t="s">
        <v>11</v>
      </c>
      <c r="F2087" s="36" t="d">
        <v>2020-10-24</v>
      </c>
      <c r="G2087" s="30">
        <v>-173</v>
      </c>
      <c r="H2087" s="32">
        <v>-3.1E-2</v>
      </c>
      <c r="I2087" s="28">
        <v>-3.0079999999999999E-2</v>
      </c>
      <c r="J2087" s="28">
        <v>-3.1009999999999999E-2</v>
      </c>
      <c r="K2087" s="29">
        <v>1</v>
      </c>
      <c r="L2087" s="30">
        <v>5</v>
      </c>
      <c r="M2087" s="29">
        <v>0.89744000000000002</v>
      </c>
      <c r="N2087" s="30">
        <v>51</v>
      </c>
      <c r="O2087" s="30">
        <v>14.17</v>
      </c>
      <c r="P2087" s="30">
        <v>454.57</v>
      </c>
      <c r="Q2087" s="30">
        <v>23.59</v>
      </c>
      <c r="R2087" s="38">
        <v>0.23832999999999999</v>
      </c>
      <c r="S2087" s="32">
        <v>-0.13592000000000001</v>
      </c>
      <c r="T2087" s="29">
        <v>0.58799999999999997</v>
      </c>
      <c r="U2087" s="29">
        <v>0.10899</v>
      </c>
      <c r="V2087" s="29">
        <v>0.47059000000000001</v>
      </c>
      <c r="W2087" s="29">
        <v>0.13725000000000001</v>
      </c>
      <c r="X2087" s="30">
        <v>35.89</v>
      </c>
      <c r="Y2087" s="29">
        <v>0.51954999999999996</v>
      </c>
      <c r="Z2087" s="29">
        <v>0.35298000000000002</v>
      </c>
      <c r="AA2087" s="29">
        <v>0.56299999999999994</v>
      </c>
      <c r="AB2087" s="30">
        <v>2</v>
      </c>
      <c r="AC2087" s="29">
        <v>0.97436</v>
      </c>
      <c r="AD2087" s="30">
        <v>51</v>
      </c>
      <c r="AE2087" s="29">
        <v>0.90195999999999998</v>
      </c>
      <c r="AF2087" s="33">
        <v>2.5310000000000001</v>
      </c>
      <c r="AG2087" s="33">
        <v>2.9350000000000001</v>
      </c>
      <c r="AH2087" s="33">
        <v>3.6139999999999999</v>
      </c>
      <c r="AI2087" s="33">
        <v>4.6509999999999998</v>
      </c>
      <c r="AJ2087" s="33">
        <v>4.6180000000000003</v>
      </c>
      <c r="AK2087" s="34">
        <v>7.5</v>
      </c>
      <c r="AL2087" s="29">
        <v>0.19608</v>
      </c>
      <c r="AM2087" s="29">
        <v>5.8819999999999997E-2</v>
      </c>
      <c r="AN2087" s="50">
        <v>8075</v>
      </c>
      <c r="AO2087" s="30">
        <v>150.19999999999999</v>
      </c>
      <c r="AP2087" s="29">
        <v>0.41591</v>
      </c>
      <c r="AQ2087" s="29">
        <v>0.86828000000000005</v>
      </c>
      <c r="AR2087" s="29">
        <v>0.68100000000000005</v>
      </c>
      <c r="AS2087" s="54">
        <v>5</v>
      </c>
      <c r="AT2087" s="29">
        <v>0.88234999999999997</v>
      </c>
      <c r="AU2087" s="29">
        <v>0.93208000000000002</v>
      </c>
      <c r="AV2087" s="54">
        <v>1</v>
      </c>
      <c r="AW2087" s="29">
        <v>1</v>
      </c>
    </row>
    <row r="2088" spans="1:49" x14ac:dyDescent="0.2">
      <c r="A2088" s="17" t="str">
        <f t="shared" si="41"/>
        <v>USC</v>
      </c>
      <c r="B2088" s="17" t="str">
        <f>IF(AND(OR(NOT(IsForecastDateRestricted),AND(D2088&gt;=StartDate,D2088&lt;=EndDate)),OR(NOT(IsTargetDateRestricted),AND(F2088&gt;=FirstTargetDate,F2088&lt;=EndTargetDate)),
OR(AND(Is1Week,E2088="1 wk ahead inc death"),AND(Is2Week,E2088="2 wk ahead inc death"),AND(Is3Week,E2088="3 wk ahead inc death"),AND(Is4Week,E2088="4 wk ahead inc death")),
OR(NOT(IsActiveModelsOnly),_xlfn.XLOOKUP(C2088,'Model Analyzer'!B$4:B$100,'Model Analyzer'!C$4:C$100))),EvalData!C2088,"NA")</f>
        <v>USC</v>
      </c>
      <c r="C2088" s="17" t="s">
        <v>33</v>
      </c>
      <c r="D2088" s="36" t="d">
        <v>2020-10-19</v>
      </c>
      <c r="E2088" s="17" t="s">
        <v>11</v>
      </c>
      <c r="F2088" s="36" t="d">
        <v>2020-10-24</v>
      </c>
      <c r="G2088" s="30">
        <v>-529</v>
      </c>
      <c r="H2088" s="32">
        <v>-9.6000000000000002E-2</v>
      </c>
      <c r="I2088" s="28">
        <v>-9.1980000000000006E-2</v>
      </c>
      <c r="J2088" s="28">
        <v>-0.1013</v>
      </c>
      <c r="K2088" s="29">
        <v>0.9</v>
      </c>
      <c r="L2088" s="30">
        <v>14</v>
      </c>
      <c r="M2088" s="29">
        <v>0.66666999999999998</v>
      </c>
      <c r="N2088" s="30">
        <v>51</v>
      </c>
      <c r="O2088" s="30">
        <v>19.97</v>
      </c>
      <c r="P2088" s="30">
        <v>640.99</v>
      </c>
      <c r="Q2088" s="30">
        <v>28.61</v>
      </c>
      <c r="R2088" s="38">
        <v>0.32225999999999999</v>
      </c>
      <c r="S2088" s="32">
        <v>-0.19106000000000001</v>
      </c>
      <c r="T2088" s="29">
        <v>0.78393999999999997</v>
      </c>
      <c r="U2088" s="29">
        <v>0.13880999999999999</v>
      </c>
      <c r="V2088" s="29">
        <v>0.39216000000000001</v>
      </c>
      <c r="W2088" s="29">
        <v>0.11765</v>
      </c>
      <c r="X2088" s="30">
        <v>43.02</v>
      </c>
      <c r="Y2088" s="29">
        <v>0.66408</v>
      </c>
      <c r="Z2088" s="29">
        <v>0.41097</v>
      </c>
      <c r="AA2088" s="29">
        <v>0.318</v>
      </c>
      <c r="AB2088" s="30">
        <v>18</v>
      </c>
      <c r="AC2088" s="29">
        <v>0.56410000000000005</v>
      </c>
    </row>
    <row r="2089" spans="1:49" x14ac:dyDescent="0.2">
      <c r="A2089" s="17" t="str">
        <f t="shared" si="41"/>
        <v>UT</v>
      </c>
      <c r="B2089" s="17" t="str">
        <f>IF(AND(OR(NOT(IsForecastDateRestricted),AND(D2089&gt;=StartDate,D2089&lt;=EndDate)),OR(NOT(IsTargetDateRestricted),AND(F2089&gt;=FirstTargetDate,F2089&lt;=EndTargetDate)),
OR(AND(Is1Week,E2089="1 wk ahead inc death"),AND(Is2Week,E2089="2 wk ahead inc death"),AND(Is3Week,E2089="3 wk ahead inc death"),AND(Is4Week,E2089="4 wk ahead inc death")),
OR(NOT(IsActiveModelsOnly),_xlfn.XLOOKUP(C2089,'Model Analyzer'!B$4:B$100,'Model Analyzer'!C$4:C$100))),EvalData!C2089,"NA")</f>
        <v>UT</v>
      </c>
      <c r="C2089" s="17" t="s">
        <v>34</v>
      </c>
      <c r="D2089" s="36" t="d">
        <v>2020-10-19</v>
      </c>
      <c r="E2089" s="17" t="s">
        <v>11</v>
      </c>
      <c r="F2089" s="36" t="d">
        <v>2020-10-24</v>
      </c>
      <c r="G2089" s="30">
        <v>-1382</v>
      </c>
      <c r="H2089" s="32">
        <v>-0.27500000000000002</v>
      </c>
      <c r="I2089" s="28">
        <v>-0.24031</v>
      </c>
      <c r="J2089" s="28">
        <v>-0.31631999999999999</v>
      </c>
      <c r="K2089" s="29">
        <v>0</v>
      </c>
      <c r="L2089" s="30">
        <v>34</v>
      </c>
      <c r="M2089" s="29">
        <v>0.15384999999999999</v>
      </c>
      <c r="N2089" s="30">
        <v>51</v>
      </c>
      <c r="O2089" s="30">
        <v>26.48</v>
      </c>
      <c r="P2089" s="30">
        <v>1557.66</v>
      </c>
      <c r="Q2089" s="30">
        <v>46.98</v>
      </c>
      <c r="R2089" s="38">
        <v>0.36114000000000002</v>
      </c>
      <c r="S2089" s="32">
        <v>1.29E-2</v>
      </c>
      <c r="T2089" s="29">
        <v>0.69177999999999995</v>
      </c>
      <c r="U2089" s="29">
        <v>2.4930000000000001E-2</v>
      </c>
      <c r="V2089" s="29">
        <v>0.31373000000000001</v>
      </c>
      <c r="W2089" s="29">
        <v>0.23529</v>
      </c>
      <c r="X2089" s="30">
        <v>83.23</v>
      </c>
      <c r="Y2089" s="29">
        <v>0.55566000000000004</v>
      </c>
      <c r="Z2089" s="29">
        <v>0.50678999999999996</v>
      </c>
      <c r="AA2089" s="29">
        <v>0.14099999999999999</v>
      </c>
      <c r="AB2089" s="30">
        <v>29</v>
      </c>
      <c r="AC2089" s="29">
        <v>0.28205000000000002</v>
      </c>
      <c r="AD2089" s="30">
        <v>51</v>
      </c>
      <c r="AE2089" s="29">
        <v>0.64705999999999997</v>
      </c>
      <c r="AF2089" s="33">
        <v>1.853</v>
      </c>
      <c r="AG2089" s="33">
        <v>2.0649999999999999</v>
      </c>
      <c r="AH2089" s="33">
        <v>3.1579999999999999</v>
      </c>
      <c r="AI2089" s="33">
        <v>9.5779999999999994</v>
      </c>
      <c r="AJ2089" s="33">
        <v>5.915</v>
      </c>
      <c r="AK2089" s="34">
        <v>16</v>
      </c>
      <c r="AL2089" s="29">
        <v>0.13725000000000001</v>
      </c>
      <c r="AM2089" s="29">
        <v>9.8040000000000002E-2</v>
      </c>
      <c r="AN2089" s="50">
        <v>29666</v>
      </c>
      <c r="AO2089" s="30">
        <v>281.39999999999998</v>
      </c>
      <c r="AP2089" s="29">
        <v>0.45537</v>
      </c>
      <c r="AQ2089" s="29">
        <v>0.95067999999999997</v>
      </c>
      <c r="AR2089" s="29">
        <v>0.433</v>
      </c>
      <c r="AS2089" s="54">
        <v>14</v>
      </c>
      <c r="AT2089" s="29">
        <v>0.61765000000000003</v>
      </c>
      <c r="AU2089" s="29">
        <v>0.67867999999999995</v>
      </c>
      <c r="AV2089" s="54">
        <v>16</v>
      </c>
      <c r="AW2089" s="29">
        <v>0.55881999999999998</v>
      </c>
    </row>
    <row r="2090" spans="1:49" x14ac:dyDescent="0.2">
      <c r="A2090" s="17" t="str">
        <f t="shared" si="41"/>
        <v>Baseline</v>
      </c>
      <c r="B2090" s="17" t="str">
        <f>IF(AND(OR(NOT(IsForecastDateRestricted),AND(D2090&gt;=StartDate,D2090&lt;=EndDate)),OR(NOT(IsTargetDateRestricted),AND(F2090&gt;=FirstTargetDate,F2090&lt;=EndTargetDate)),
OR(AND(Is1Week,E2090="1 wk ahead inc death"),AND(Is2Week,E2090="2 wk ahead inc death"),AND(Is3Week,E2090="3 wk ahead inc death"),AND(Is4Week,E2090="4 wk ahead inc death")),
OR(NOT(IsActiveModelsOnly),_xlfn.XLOOKUP(C2090,'Model Analyzer'!B$4:B$100,'Model Analyzer'!C$4:C$100))),EvalData!C2090,"NA")</f>
        <v>Baseline</v>
      </c>
      <c r="C2090" s="17" t="s">
        <v>12</v>
      </c>
      <c r="D2090" s="36" t="d">
        <v>2020-10-19</v>
      </c>
      <c r="E2090" s="17" t="s">
        <v>36</v>
      </c>
      <c r="F2090" s="36" t="d">
        <v>2020-10-31</v>
      </c>
      <c r="G2090" s="30">
        <v>-1462</v>
      </c>
      <c r="H2090" s="32">
        <v>-0.13600000000000001</v>
      </c>
      <c r="I2090" s="28">
        <v>-0.12731000000000001</v>
      </c>
      <c r="J2090" s="28">
        <v>-0.14588000000000001</v>
      </c>
      <c r="K2090" s="29">
        <v>0.75</v>
      </c>
      <c r="L2090" s="30">
        <v>26</v>
      </c>
      <c r="M2090" s="29">
        <v>0.35897000000000001</v>
      </c>
      <c r="N2090" s="30">
        <v>51</v>
      </c>
      <c r="O2090" s="30">
        <v>16.05</v>
      </c>
      <c r="P2090" s="30">
        <v>1243.96</v>
      </c>
      <c r="Q2090" s="30">
        <v>64.430000000000007</v>
      </c>
      <c r="R2090" s="38">
        <v>0.33415</v>
      </c>
      <c r="S2090" s="32">
        <v>-0.31526999999999999</v>
      </c>
      <c r="T2090" s="29">
        <v>0.66771999999999998</v>
      </c>
      <c r="U2090" s="29">
        <v>-0.40659000000000001</v>
      </c>
      <c r="V2090" s="29">
        <v>0.29411999999999999</v>
      </c>
      <c r="W2090" s="29">
        <v>0.19608</v>
      </c>
      <c r="X2090" s="30">
        <v>99.48</v>
      </c>
      <c r="Y2090" s="29">
        <v>0.37814999999999999</v>
      </c>
      <c r="Z2090" s="29">
        <v>0.39957999999999999</v>
      </c>
      <c r="AA2090" s="29">
        <v>0.23300000000000001</v>
      </c>
      <c r="AB2090" s="30">
        <v>27</v>
      </c>
      <c r="AC2090" s="29">
        <v>0.33333000000000002</v>
      </c>
      <c r="AD2090" s="30">
        <v>51</v>
      </c>
      <c r="AE2090" s="29">
        <v>0.80391999999999997</v>
      </c>
      <c r="AF2090" s="33">
        <v>3.9220000000000002</v>
      </c>
      <c r="AG2090" s="33">
        <v>3.9729999999999999</v>
      </c>
      <c r="AH2090" s="33">
        <v>4</v>
      </c>
      <c r="AI2090" s="33">
        <v>3.9020000000000001</v>
      </c>
      <c r="AJ2090" s="33">
        <v>4</v>
      </c>
      <c r="AK2090" s="34">
        <v>4</v>
      </c>
      <c r="AL2090" s="29">
        <v>0</v>
      </c>
      <c r="AM2090" s="29">
        <v>0</v>
      </c>
      <c r="AN2090" s="50">
        <v>18964</v>
      </c>
      <c r="AO2090" s="30">
        <v>176.1</v>
      </c>
      <c r="AP2090" s="29">
        <v>0.41338999999999998</v>
      </c>
      <c r="AQ2090" s="29">
        <v>0.86302999999999996</v>
      </c>
      <c r="AR2090" s="29">
        <v>0.84599999999999997</v>
      </c>
      <c r="AS2090" s="54">
        <v>2</v>
      </c>
      <c r="AT2090" s="29">
        <v>0.97058999999999995</v>
      </c>
      <c r="AU2090" s="29">
        <v>0.82747000000000004</v>
      </c>
      <c r="AV2090" s="54">
        <v>9</v>
      </c>
      <c r="AW2090" s="29">
        <v>0.76471</v>
      </c>
    </row>
    <row r="2091" spans="1:49" x14ac:dyDescent="0.2">
      <c r="A2091" s="17" t="str">
        <f t="shared" si="41"/>
        <v>BPagano</v>
      </c>
      <c r="B2091" s="17" t="str">
        <f>IF(AND(OR(NOT(IsForecastDateRestricted),AND(D2091&gt;=StartDate,D2091&lt;=EndDate)),OR(NOT(IsTargetDateRestricted),AND(F2091&gt;=FirstTargetDate,F2091&lt;=EndTargetDate)),
OR(AND(Is1Week,E2091="1 wk ahead inc death"),AND(Is2Week,E2091="2 wk ahead inc death"),AND(Is3Week,E2091="3 wk ahead inc death"),AND(Is4Week,E2091="4 wk ahead inc death")),
OR(NOT(IsActiveModelsOnly),_xlfn.XLOOKUP(C2091,'Model Analyzer'!B$4:B$100,'Model Analyzer'!C$4:C$100))),EvalData!C2091,"NA")</f>
        <v>BPagano</v>
      </c>
      <c r="C2091" s="17" t="s">
        <v>59</v>
      </c>
      <c r="D2091" s="36" t="d">
        <v>2020-10-19</v>
      </c>
      <c r="E2091" s="17" t="s">
        <v>36</v>
      </c>
      <c r="F2091" s="36" t="d">
        <v>2020-10-31</v>
      </c>
      <c r="G2091" s="30">
        <v>653</v>
      </c>
      <c r="H2091" s="32">
        <v>5.5E-2</v>
      </c>
      <c r="I2091" s="28">
        <v>5.6860000000000001E-2</v>
      </c>
      <c r="J2091" s="28">
        <v>5.6860000000000001E-2</v>
      </c>
      <c r="K2091" s="29">
        <v>0.9</v>
      </c>
      <c r="L2091" s="30">
        <v>9</v>
      </c>
      <c r="M2091" s="29">
        <v>0.79486999999999997</v>
      </c>
      <c r="N2091" s="30">
        <v>51</v>
      </c>
      <c r="O2091" s="30">
        <v>19.059999999999999</v>
      </c>
      <c r="P2091" s="30">
        <v>2189.81</v>
      </c>
      <c r="Q2091" s="30">
        <v>71.41</v>
      </c>
      <c r="R2091" s="38">
        <v>0.27484999999999998</v>
      </c>
      <c r="S2091" s="32">
        <v>2.3869999999999999E-2</v>
      </c>
      <c r="T2091" s="29">
        <v>0.78652999999999995</v>
      </c>
      <c r="U2091" s="29">
        <v>0.13611000000000001</v>
      </c>
      <c r="V2091" s="29">
        <v>0.37254999999999999</v>
      </c>
      <c r="W2091" s="29">
        <v>0.17646999999999999</v>
      </c>
      <c r="X2091" s="30">
        <v>136.54</v>
      </c>
      <c r="Y2091" s="29">
        <v>0.62385999999999997</v>
      </c>
      <c r="Z2091" s="29">
        <v>0.40795999999999999</v>
      </c>
      <c r="AA2091" s="29">
        <v>0.315</v>
      </c>
      <c r="AB2091" s="30">
        <v>21</v>
      </c>
      <c r="AC2091" s="29">
        <v>0.48718</v>
      </c>
      <c r="AD2091" s="30">
        <v>51</v>
      </c>
      <c r="AE2091" s="29">
        <v>0.54901999999999995</v>
      </c>
      <c r="AF2091" s="33">
        <v>2.2280000000000002</v>
      </c>
      <c r="AG2091" s="33">
        <v>2.2869999999999999</v>
      </c>
      <c r="AH2091" s="33">
        <v>2.3610000000000002</v>
      </c>
      <c r="AI2091" s="33">
        <v>2.4529999999999998</v>
      </c>
      <c r="AJ2091" s="33">
        <v>2.4830000000000001</v>
      </c>
      <c r="AK2091" s="34">
        <v>2.6429999999999998</v>
      </c>
      <c r="AL2091" s="29">
        <v>0</v>
      </c>
      <c r="AM2091" s="29">
        <v>0</v>
      </c>
      <c r="AN2091" s="50">
        <v>42165</v>
      </c>
      <c r="AO2091" s="30">
        <v>462.3</v>
      </c>
      <c r="AP2091" s="29">
        <v>0.58362000000000003</v>
      </c>
      <c r="AQ2091" s="29">
        <v>1</v>
      </c>
      <c r="AR2091" s="29">
        <v>0.57799999999999996</v>
      </c>
      <c r="AS2091" s="54">
        <v>8</v>
      </c>
      <c r="AT2091" s="29">
        <v>0.79412000000000005</v>
      </c>
      <c r="AU2091" s="29">
        <v>0.57791999999999999</v>
      </c>
      <c r="AV2091" s="54">
        <v>20</v>
      </c>
      <c r="AW2091" s="29">
        <v>0.44118000000000002</v>
      </c>
    </row>
    <row r="2092" spans="1:49" x14ac:dyDescent="0.2">
      <c r="A2092" s="17" t="str">
        <f t="shared" si="41"/>
        <v>CMU</v>
      </c>
      <c r="B2092" s="17" t="str">
        <f>IF(AND(OR(NOT(IsForecastDateRestricted),AND(D2092&gt;=StartDate,D2092&lt;=EndDate)),OR(NOT(IsTargetDateRestricted),AND(F2092&gt;=FirstTargetDate,F2092&lt;=EndTargetDate)),
OR(AND(Is1Week,E2092="1 wk ahead inc death"),AND(Is2Week,E2092="2 wk ahead inc death"),AND(Is3Week,E2092="3 wk ahead inc death"),AND(Is4Week,E2092="4 wk ahead inc death")),
OR(NOT(IsActiveModelsOnly),_xlfn.XLOOKUP(C2092,'Model Analyzer'!B$4:B$100,'Model Analyzer'!C$4:C$100))),EvalData!C2092,"NA")</f>
        <v>CMU</v>
      </c>
      <c r="C2092" s="17" t="s">
        <v>43</v>
      </c>
      <c r="D2092" s="36" t="d">
        <v>2020-10-19</v>
      </c>
      <c r="E2092" s="17" t="s">
        <v>36</v>
      </c>
      <c r="F2092" s="36" t="d">
        <v>2020-10-31</v>
      </c>
      <c r="G2092" s="30"/>
      <c r="H2092" s="32"/>
      <c r="N2092" s="30">
        <v>51</v>
      </c>
      <c r="O2092" s="30">
        <v>15.64</v>
      </c>
      <c r="P2092" s="30">
        <v>1525.75</v>
      </c>
      <c r="Q2092" s="30">
        <v>67.27</v>
      </c>
      <c r="R2092" s="38">
        <v>0.28376000000000001</v>
      </c>
      <c r="S2092" s="32">
        <v>-0.21511</v>
      </c>
      <c r="T2092" s="29">
        <v>0.64563999999999999</v>
      </c>
      <c r="U2092" s="29">
        <v>-0.28550999999999999</v>
      </c>
      <c r="V2092" s="29">
        <v>0.39216000000000001</v>
      </c>
      <c r="W2092" s="29">
        <v>0.15686</v>
      </c>
      <c r="X2092" s="30">
        <v>117.81</v>
      </c>
      <c r="Y2092" s="29">
        <v>0.40866999999999998</v>
      </c>
      <c r="Z2092" s="29">
        <v>0.38751000000000002</v>
      </c>
      <c r="AA2092" s="29">
        <v>0.33100000000000002</v>
      </c>
      <c r="AB2092" s="30">
        <v>19</v>
      </c>
      <c r="AC2092" s="29">
        <v>0.53846000000000005</v>
      </c>
      <c r="AD2092" s="30">
        <v>51</v>
      </c>
      <c r="AE2092" s="29">
        <v>0.58823999999999999</v>
      </c>
      <c r="AF2092" s="33">
        <v>1.65</v>
      </c>
      <c r="AG2092" s="33">
        <v>1.792</v>
      </c>
      <c r="AH2092" s="33">
        <v>2.6480000000000001</v>
      </c>
      <c r="AI2092" s="33">
        <v>61.65</v>
      </c>
      <c r="AJ2092" s="33">
        <v>5.4710000000000001</v>
      </c>
      <c r="AK2092" s="34">
        <v>31</v>
      </c>
      <c r="AL2092" s="29">
        <v>9.8040000000000002E-2</v>
      </c>
      <c r="AM2092" s="29">
        <v>0.13725000000000001</v>
      </c>
      <c r="AN2092" s="50">
        <v>48303</v>
      </c>
      <c r="AO2092" s="30">
        <v>307</v>
      </c>
      <c r="AP2092" s="29">
        <v>0.49547000000000002</v>
      </c>
      <c r="AQ2092" s="29">
        <v>1</v>
      </c>
      <c r="AR2092" s="29">
        <v>0.372</v>
      </c>
      <c r="AS2092" s="54">
        <v>17</v>
      </c>
      <c r="AT2092" s="29">
        <v>0.52941000000000005</v>
      </c>
      <c r="AU2092" s="29">
        <v>0.61919999999999997</v>
      </c>
      <c r="AV2092" s="54">
        <v>16</v>
      </c>
      <c r="AW2092" s="29">
        <v>0.55881999999999998</v>
      </c>
    </row>
    <row r="2093" spans="1:49" x14ac:dyDescent="0.2">
      <c r="A2093" s="17" t="str">
        <f t="shared" si="41"/>
        <v>Columbia</v>
      </c>
      <c r="B2093" s="17" t="str">
        <f>IF(AND(OR(NOT(IsForecastDateRestricted),AND(D2093&gt;=StartDate,D2093&lt;=EndDate)),OR(NOT(IsTargetDateRestricted),AND(F2093&gt;=FirstTargetDate,F2093&lt;=EndTargetDate)),
OR(AND(Is1Week,E2093="1 wk ahead inc death"),AND(Is2Week,E2093="2 wk ahead inc death"),AND(Is3Week,E2093="3 wk ahead inc death"),AND(Is4Week,E2093="4 wk ahead inc death")),
OR(NOT(IsActiveModelsOnly),_xlfn.XLOOKUP(C2093,'Model Analyzer'!B$4:B$100,'Model Analyzer'!C$4:C$100))),EvalData!C2093,"NA")</f>
        <v>Columbia</v>
      </c>
      <c r="C2093" s="17" t="s">
        <v>13</v>
      </c>
      <c r="D2093" s="36" t="d">
        <v>2020-10-19</v>
      </c>
      <c r="E2093" s="17" t="s">
        <v>36</v>
      </c>
      <c r="F2093" s="36" t="d">
        <v>2020-10-31</v>
      </c>
      <c r="G2093" s="30">
        <v>-592</v>
      </c>
      <c r="H2093" s="32">
        <v>-5.2999999999999999E-2</v>
      </c>
      <c r="I2093" s="28">
        <v>-5.1549999999999999E-2</v>
      </c>
      <c r="J2093" s="28">
        <v>-5.4350000000000002E-2</v>
      </c>
      <c r="K2093" s="29">
        <v>0.9</v>
      </c>
      <c r="L2093" s="30">
        <v>8</v>
      </c>
      <c r="M2093" s="29">
        <v>0.82050999999999996</v>
      </c>
      <c r="N2093" s="30">
        <v>51</v>
      </c>
      <c r="O2093" s="30">
        <v>9.25</v>
      </c>
      <c r="P2093" s="30">
        <v>918.75</v>
      </c>
      <c r="Q2093" s="30">
        <v>47.78</v>
      </c>
      <c r="R2093" s="38">
        <v>0.19278000000000001</v>
      </c>
      <c r="S2093" s="32">
        <v>-9.2329999999999995E-2</v>
      </c>
      <c r="T2093" s="29">
        <v>0.41764000000000001</v>
      </c>
      <c r="U2093" s="29">
        <v>-0.24743000000000001</v>
      </c>
      <c r="V2093" s="29">
        <v>0.45097999999999999</v>
      </c>
      <c r="W2093" s="29">
        <v>9.8040000000000002E-2</v>
      </c>
      <c r="X2093" s="30">
        <v>76.92</v>
      </c>
      <c r="Y2093" s="29">
        <v>0.28576000000000001</v>
      </c>
      <c r="Z2093" s="29">
        <v>0.3362</v>
      </c>
      <c r="AA2093" s="29">
        <v>0.68</v>
      </c>
      <c r="AB2093" s="30">
        <v>5</v>
      </c>
      <c r="AC2093" s="29">
        <v>0.89744000000000002</v>
      </c>
      <c r="AD2093" s="30">
        <v>51</v>
      </c>
      <c r="AE2093" s="29">
        <v>0.92157</v>
      </c>
      <c r="AF2093" s="33">
        <v>2.8370000000000002</v>
      </c>
      <c r="AG2093" s="33">
        <v>3.399</v>
      </c>
      <c r="AH2093" s="33">
        <v>5</v>
      </c>
      <c r="AI2093" s="33">
        <v>22.731000000000002</v>
      </c>
      <c r="AJ2093" s="33">
        <v>16.606999999999999</v>
      </c>
      <c r="AK2093" s="34">
        <v>96</v>
      </c>
      <c r="AL2093" s="29">
        <v>0.23529</v>
      </c>
      <c r="AM2093" s="29">
        <v>0.25490000000000002</v>
      </c>
      <c r="AN2093" s="50">
        <v>13526</v>
      </c>
      <c r="AO2093" s="30">
        <v>110.7</v>
      </c>
      <c r="AP2093" s="29">
        <v>0.30934</v>
      </c>
      <c r="AQ2093" s="29">
        <v>0.64581</v>
      </c>
      <c r="AR2093" s="29">
        <v>0.45400000000000001</v>
      </c>
      <c r="AS2093" s="54">
        <v>12</v>
      </c>
      <c r="AT2093" s="29">
        <v>0.67647000000000002</v>
      </c>
      <c r="AU2093" s="29">
        <v>0.84462000000000004</v>
      </c>
      <c r="AV2093" s="54">
        <v>8</v>
      </c>
      <c r="AW2093" s="29">
        <v>0.79412000000000005</v>
      </c>
    </row>
    <row r="2094" spans="1:49" x14ac:dyDescent="0.2">
      <c r="A2094" s="17" t="str">
        <f t="shared" si="41"/>
        <v>Columbia-UNC</v>
      </c>
      <c r="B2094" s="17" t="str">
        <f>IF(AND(OR(NOT(IsForecastDateRestricted),AND(D2094&gt;=StartDate,D2094&lt;=EndDate)),OR(NOT(IsTargetDateRestricted),AND(F2094&gt;=FirstTargetDate,F2094&lt;=EndTargetDate)),
OR(AND(Is1Week,E2094="1 wk ahead inc death"),AND(Is2Week,E2094="2 wk ahead inc death"),AND(Is3Week,E2094="3 wk ahead inc death"),AND(Is4Week,E2094="4 wk ahead inc death")),
OR(NOT(IsActiveModelsOnly),_xlfn.XLOOKUP(C2094,'Model Analyzer'!B$4:B$100,'Model Analyzer'!C$4:C$100))),EvalData!C2094,"NA")</f>
        <v>Columbia-UNC</v>
      </c>
      <c r="C2094" s="17" t="s">
        <v>14</v>
      </c>
      <c r="D2094" s="36" t="d">
        <v>2020-10-19</v>
      </c>
      <c r="E2094" s="17" t="s">
        <v>36</v>
      </c>
      <c r="F2094" s="36" t="d">
        <v>2020-10-31</v>
      </c>
      <c r="G2094" s="30">
        <v>675</v>
      </c>
      <c r="H2094" s="32">
        <v>5.7000000000000002E-2</v>
      </c>
      <c r="I2094" s="28">
        <v>5.8779999999999999E-2</v>
      </c>
      <c r="J2094" s="28">
        <v>5.8779999999999999E-2</v>
      </c>
      <c r="K2094" s="29">
        <v>0.9</v>
      </c>
      <c r="L2094" s="30">
        <v>11</v>
      </c>
      <c r="M2094" s="29">
        <v>0.74358999999999997</v>
      </c>
      <c r="N2094" s="30">
        <v>50</v>
      </c>
      <c r="O2094" s="30">
        <v>12.36</v>
      </c>
      <c r="P2094" s="30">
        <v>1325.88</v>
      </c>
      <c r="Q2094" s="30">
        <v>62.04</v>
      </c>
      <c r="R2094" s="38">
        <v>0.24493999999999999</v>
      </c>
      <c r="S2094" s="32">
        <v>4.13E-3</v>
      </c>
      <c r="T2094" s="29">
        <v>0.55108000000000001</v>
      </c>
      <c r="U2094" s="29">
        <v>-0.11069</v>
      </c>
      <c r="V2094" s="29">
        <v>0.48</v>
      </c>
      <c r="W2094" s="29">
        <v>0.08</v>
      </c>
      <c r="X2094" s="30">
        <v>112.22</v>
      </c>
      <c r="Y2094" s="29">
        <v>0.36227999999999999</v>
      </c>
      <c r="Z2094" s="29">
        <v>0.33433000000000002</v>
      </c>
      <c r="AA2094" s="29">
        <v>0.52200000000000002</v>
      </c>
      <c r="AB2094" s="30">
        <v>12</v>
      </c>
      <c r="AC2094" s="29">
        <v>0.71794999999999998</v>
      </c>
      <c r="AD2094" s="30">
        <v>50</v>
      </c>
      <c r="AE2094" s="29">
        <v>0.46</v>
      </c>
      <c r="AF2094" s="33">
        <v>1.359</v>
      </c>
      <c r="AG2094" s="33">
        <v>1.409</v>
      </c>
      <c r="AH2094" s="33">
        <v>1.585</v>
      </c>
      <c r="AI2094" s="33">
        <v>2.3479999999999999</v>
      </c>
      <c r="AJ2094" s="33">
        <v>1.9570000000000001</v>
      </c>
      <c r="AK2094" s="34">
        <v>4</v>
      </c>
      <c r="AL2094" s="29">
        <v>0.02</v>
      </c>
      <c r="AM2094" s="29">
        <v>0</v>
      </c>
      <c r="AN2094" s="50">
        <v>57664</v>
      </c>
      <c r="AO2094" s="30">
        <v>341</v>
      </c>
      <c r="AP2094" s="29">
        <v>0.71079000000000003</v>
      </c>
      <c r="AQ2094" s="29">
        <v>1</v>
      </c>
      <c r="AR2094" s="29">
        <v>0.45400000000000001</v>
      </c>
      <c r="AS2094" s="54">
        <v>12</v>
      </c>
      <c r="AT2094" s="29">
        <v>0.67647000000000002</v>
      </c>
      <c r="AU2094" s="29">
        <v>0.47471999999999998</v>
      </c>
      <c r="AV2094" s="54">
        <v>25</v>
      </c>
      <c r="AW2094" s="29">
        <v>0.29411999999999999</v>
      </c>
    </row>
    <row r="2095" spans="1:49" x14ac:dyDescent="0.2">
      <c r="A2095" s="17" t="str">
        <f t="shared" si="41"/>
        <v>Covid19Sim</v>
      </c>
      <c r="B2095" s="17" t="str">
        <f>IF(AND(OR(NOT(IsForecastDateRestricted),AND(D2095&gt;=StartDate,D2095&lt;=EndDate)),OR(NOT(IsTargetDateRestricted),AND(F2095&gt;=FirstTargetDate,F2095&lt;=EndTargetDate)),
OR(AND(Is1Week,E2095="1 wk ahead inc death"),AND(Is2Week,E2095="2 wk ahead inc death"),AND(Is3Week,E2095="3 wk ahead inc death"),AND(Is4Week,E2095="4 wk ahead inc death")),
OR(NOT(IsActiveModelsOnly),_xlfn.XLOOKUP(C2095,'Model Analyzer'!B$4:B$100,'Model Analyzer'!C$4:C$100))),EvalData!C2095,"NA")</f>
        <v>Covid19Sim</v>
      </c>
      <c r="C2095" s="17" t="s">
        <v>39</v>
      </c>
      <c r="D2095" s="36" t="d">
        <v>2020-10-19</v>
      </c>
      <c r="E2095" s="17" t="s">
        <v>36</v>
      </c>
      <c r="F2095" s="36" t="d">
        <v>2020-10-31</v>
      </c>
      <c r="G2095" s="30">
        <v>-902</v>
      </c>
      <c r="H2095" s="32">
        <v>-8.2000000000000003E-2</v>
      </c>
      <c r="I2095" s="28">
        <v>-7.8539999999999999E-2</v>
      </c>
      <c r="J2095" s="28">
        <v>-8.5239999999999996E-2</v>
      </c>
      <c r="K2095" s="29">
        <v>0.9</v>
      </c>
      <c r="L2095" s="30">
        <v>15</v>
      </c>
      <c r="M2095" s="29">
        <v>0.64102999999999999</v>
      </c>
      <c r="N2095" s="30">
        <v>51</v>
      </c>
      <c r="O2095" s="30">
        <v>9.15</v>
      </c>
      <c r="P2095" s="30">
        <v>894.3</v>
      </c>
      <c r="Q2095" s="30">
        <v>50.88</v>
      </c>
      <c r="R2095" s="38">
        <v>0.21243999999999999</v>
      </c>
      <c r="S2095" s="32">
        <v>-0.15154999999999999</v>
      </c>
      <c r="T2095" s="29">
        <v>0.43919000000000002</v>
      </c>
      <c r="U2095" s="29">
        <v>-0.17127999999999999</v>
      </c>
      <c r="V2095" s="29">
        <v>0.47059000000000001</v>
      </c>
      <c r="W2095" s="29">
        <v>9.8040000000000002E-2</v>
      </c>
      <c r="X2095" s="30">
        <v>83</v>
      </c>
      <c r="Y2095" s="29">
        <v>0.30748999999999999</v>
      </c>
      <c r="Z2095" s="29">
        <v>0.30848999999999999</v>
      </c>
      <c r="AA2095" s="29">
        <v>0.63300000000000001</v>
      </c>
      <c r="AB2095" s="30">
        <v>7</v>
      </c>
      <c r="AC2095" s="29">
        <v>0.84614999999999996</v>
      </c>
      <c r="AD2095" s="30">
        <v>51</v>
      </c>
      <c r="AE2095" s="29">
        <v>0.25490000000000002</v>
      </c>
      <c r="AF2095" s="33">
        <v>1.0509999999999999</v>
      </c>
      <c r="AG2095" s="33">
        <v>1.0820000000000001</v>
      </c>
      <c r="AH2095" s="33">
        <v>1.179</v>
      </c>
      <c r="AI2095" s="33">
        <v>2.7850000000000001</v>
      </c>
      <c r="AJ2095" s="33">
        <v>1.5629999999999999</v>
      </c>
      <c r="AK2095" s="34">
        <v>3</v>
      </c>
      <c r="AL2095" s="29">
        <v>5.8819999999999997E-2</v>
      </c>
      <c r="AM2095" s="29">
        <v>1.9609999999999999E-2</v>
      </c>
      <c r="AN2095" s="50">
        <v>76736</v>
      </c>
      <c r="AO2095" s="30">
        <v>391.4</v>
      </c>
      <c r="AP2095" s="29">
        <v>0.81840000000000002</v>
      </c>
      <c r="AQ2095" s="29">
        <v>1</v>
      </c>
      <c r="AR2095" s="29">
        <v>0.186</v>
      </c>
      <c r="AS2095" s="54">
        <v>25</v>
      </c>
      <c r="AT2095" s="29">
        <v>0.29411999999999999</v>
      </c>
      <c r="AU2095" s="29">
        <v>0.26832</v>
      </c>
      <c r="AV2095" s="54">
        <v>33</v>
      </c>
      <c r="AW2095" s="29">
        <v>5.8819999999999997E-2</v>
      </c>
    </row>
    <row r="2096" spans="1:49" x14ac:dyDescent="0.2">
      <c r="A2096" s="17" t="str">
        <f t="shared" si="41"/>
        <v>CovidComplete</v>
      </c>
      <c r="B2096" s="17" t="str">
        <f>IF(AND(OR(NOT(IsForecastDateRestricted),AND(D2096&gt;=StartDate,D2096&lt;=EndDate)),OR(NOT(IsTargetDateRestricted),AND(F2096&gt;=FirstTargetDate,F2096&lt;=EndTargetDate)),
OR(AND(Is1Week,E2096="1 wk ahead inc death"),AND(Is2Week,E2096="2 wk ahead inc death"),AND(Is3Week,E2096="3 wk ahead inc death"),AND(Is4Week,E2096="4 wk ahead inc death")),
OR(NOT(IsActiveModelsOnly),_xlfn.XLOOKUP(C2096,'Model Analyzer'!B$4:B$100,'Model Analyzer'!C$4:C$100))),EvalData!C2096,"NA")</f>
        <v>CovidComplete</v>
      </c>
      <c r="C2096" s="17" t="s">
        <v>51</v>
      </c>
      <c r="D2096" s="36" t="d">
        <v>2020-10-19</v>
      </c>
      <c r="E2096" s="17" t="s">
        <v>36</v>
      </c>
      <c r="F2096" s="36" t="d">
        <v>2020-10-31</v>
      </c>
      <c r="G2096" s="30">
        <v>-428</v>
      </c>
      <c r="H2096" s="32">
        <v>-3.7999999999999999E-2</v>
      </c>
      <c r="I2096" s="28">
        <v>-3.7269999999999998E-2</v>
      </c>
      <c r="J2096" s="28">
        <v>-3.8710000000000001E-2</v>
      </c>
      <c r="K2096" s="29">
        <v>1</v>
      </c>
      <c r="L2096" s="30">
        <v>6</v>
      </c>
      <c r="M2096" s="29">
        <v>0.87178999999999995</v>
      </c>
      <c r="N2096" s="30">
        <v>51</v>
      </c>
      <c r="O2096" s="30">
        <v>9.89</v>
      </c>
      <c r="P2096" s="30">
        <v>1102.45</v>
      </c>
      <c r="Q2096" s="30">
        <v>53.37</v>
      </c>
      <c r="R2096" s="38">
        <v>0.20751</v>
      </c>
      <c r="S2096" s="32">
        <v>-0.13431000000000001</v>
      </c>
      <c r="T2096" s="29">
        <v>0.44886999999999999</v>
      </c>
      <c r="U2096" s="29">
        <v>-8.7520000000000001E-2</v>
      </c>
      <c r="V2096" s="29">
        <v>0.58823999999999999</v>
      </c>
      <c r="W2096" s="29">
        <v>7.843E-2</v>
      </c>
      <c r="X2096" s="30">
        <v>107.2</v>
      </c>
      <c r="Y2096" s="29">
        <v>0.35548999999999997</v>
      </c>
      <c r="Z2096" s="29">
        <v>0.32624999999999998</v>
      </c>
      <c r="AA2096" s="29">
        <v>0.64500000000000002</v>
      </c>
      <c r="AB2096" s="30">
        <v>6</v>
      </c>
      <c r="AC2096" s="29">
        <v>0.87178999999999995</v>
      </c>
      <c r="AD2096" s="30">
        <v>51</v>
      </c>
      <c r="AE2096" s="29">
        <v>0.90195999999999998</v>
      </c>
      <c r="AF2096" s="33">
        <v>3.7669999999999999</v>
      </c>
      <c r="AG2096" s="33">
        <v>3.923</v>
      </c>
      <c r="AH2096" s="33">
        <v>3.9940000000000002</v>
      </c>
      <c r="AI2096" s="33">
        <v>3.9060000000000001</v>
      </c>
      <c r="AJ2096" s="33">
        <v>4</v>
      </c>
      <c r="AK2096" s="34">
        <v>4</v>
      </c>
      <c r="AL2096" s="29">
        <v>0</v>
      </c>
      <c r="AM2096" s="29">
        <v>0</v>
      </c>
      <c r="AN2096" s="50">
        <v>20018</v>
      </c>
      <c r="AO2096" s="30">
        <v>155</v>
      </c>
      <c r="AP2096" s="29">
        <v>0.40848000000000001</v>
      </c>
      <c r="AQ2096" s="29">
        <v>0.85277999999999998</v>
      </c>
      <c r="AR2096" s="29">
        <v>0.94899999999999995</v>
      </c>
      <c r="AS2096" s="54">
        <v>1</v>
      </c>
      <c r="AT2096" s="29">
        <v>1</v>
      </c>
      <c r="AU2096" s="29">
        <v>0.92776000000000003</v>
      </c>
      <c r="AV2096" s="54">
        <v>3</v>
      </c>
      <c r="AW2096" s="29">
        <v>0.94118000000000002</v>
      </c>
    </row>
    <row r="2097" spans="1:49" x14ac:dyDescent="0.2">
      <c r="A2097" s="17" t="str">
        <f t="shared" si="41"/>
        <v>DDS</v>
      </c>
      <c r="B2097" s="17" t="str">
        <f>IF(AND(OR(NOT(IsForecastDateRestricted),AND(D2097&gt;=StartDate,D2097&lt;=EndDate)),OR(NOT(IsTargetDateRestricted),AND(F2097&gt;=FirstTargetDate,F2097&lt;=EndTargetDate)),
OR(AND(Is1Week,E2097="1 wk ahead inc death"),AND(Is2Week,E2097="2 wk ahead inc death"),AND(Is3Week,E2097="3 wk ahead inc death"),AND(Is4Week,E2097="4 wk ahead inc death")),
OR(NOT(IsActiveModelsOnly),_xlfn.XLOOKUP(C2097,'Model Analyzer'!B$4:B$100,'Model Analyzer'!C$4:C$100))),EvalData!C2097,"NA")</f>
        <v>DDS</v>
      </c>
      <c r="C2097" s="17" t="s">
        <v>44</v>
      </c>
      <c r="D2097" s="36" t="d">
        <v>2020-10-19</v>
      </c>
      <c r="E2097" s="17" t="s">
        <v>36</v>
      </c>
      <c r="F2097" s="36" t="d">
        <v>2020-10-31</v>
      </c>
      <c r="G2097" s="30">
        <v>-1246</v>
      </c>
      <c r="H2097" s="32">
        <v>-0.115</v>
      </c>
      <c r="I2097" s="28">
        <v>-0.1085</v>
      </c>
      <c r="J2097" s="28">
        <v>-0.1217</v>
      </c>
      <c r="K2097" s="29">
        <v>0.75</v>
      </c>
      <c r="L2097" s="30">
        <v>23</v>
      </c>
      <c r="M2097" s="29">
        <v>0.43590000000000001</v>
      </c>
      <c r="N2097" s="30">
        <v>51</v>
      </c>
      <c r="O2097" s="30">
        <v>13.4</v>
      </c>
      <c r="P2097" s="30">
        <v>1108.53</v>
      </c>
      <c r="Q2097" s="30">
        <v>56.57</v>
      </c>
      <c r="R2097" s="38">
        <v>0.26090000000000002</v>
      </c>
      <c r="S2097" s="32">
        <v>-0.15876999999999999</v>
      </c>
      <c r="T2097" s="29">
        <v>0.57115000000000005</v>
      </c>
      <c r="U2097" s="29">
        <v>-0.10152</v>
      </c>
      <c r="V2097" s="29">
        <v>0.45097999999999999</v>
      </c>
      <c r="W2097" s="29">
        <v>0.13725000000000001</v>
      </c>
      <c r="X2097" s="30">
        <v>95.55</v>
      </c>
      <c r="Y2097" s="29">
        <v>0.43702999999999997</v>
      </c>
      <c r="Z2097" s="29">
        <v>0.37130999999999997</v>
      </c>
      <c r="AA2097" s="29">
        <v>0.48</v>
      </c>
      <c r="AB2097" s="30">
        <v>16</v>
      </c>
      <c r="AC2097" s="29">
        <v>0.61538000000000004</v>
      </c>
      <c r="AD2097" s="30">
        <v>51</v>
      </c>
      <c r="AE2097" s="29">
        <v>0.90195999999999998</v>
      </c>
      <c r="AF2097" s="33">
        <v>3.3109999999999999</v>
      </c>
      <c r="AG2097" s="33">
        <v>3.5430000000000001</v>
      </c>
      <c r="AH2097" s="33">
        <v>4.306</v>
      </c>
      <c r="AI2097" s="33">
        <v>7.6820000000000004</v>
      </c>
      <c r="AJ2097" s="33">
        <v>6.1589999999999998</v>
      </c>
      <c r="AK2097" s="34">
        <v>10.333</v>
      </c>
      <c r="AL2097" s="29">
        <v>0.29411999999999999</v>
      </c>
      <c r="AM2097" s="29">
        <v>7.843E-2</v>
      </c>
      <c r="AN2097" s="50">
        <v>23974</v>
      </c>
      <c r="AO2097" s="30">
        <v>134</v>
      </c>
      <c r="AP2097" s="29">
        <v>0.34947</v>
      </c>
      <c r="AQ2097" s="29">
        <v>0.72958000000000001</v>
      </c>
      <c r="AR2097" s="29">
        <v>0.55700000000000005</v>
      </c>
      <c r="AS2097" s="54">
        <v>9</v>
      </c>
      <c r="AT2097" s="29">
        <v>0.76471</v>
      </c>
      <c r="AU2097" s="29">
        <v>0.87629999999999997</v>
      </c>
      <c r="AV2097" s="54">
        <v>5</v>
      </c>
      <c r="AW2097" s="29">
        <v>0.88234999999999997</v>
      </c>
    </row>
    <row r="2098" spans="1:49" x14ac:dyDescent="0.2">
      <c r="A2098" s="17" t="str">
        <f t="shared" si="41"/>
        <v>Ensemble</v>
      </c>
      <c r="B2098" s="17" t="str">
        <f>IF(AND(OR(NOT(IsForecastDateRestricted),AND(D2098&gt;=StartDate,D2098&lt;=EndDate)),OR(NOT(IsTargetDateRestricted),AND(F2098&gt;=FirstTargetDate,F2098&lt;=EndTargetDate)),
OR(AND(Is1Week,E2098="1 wk ahead inc death"),AND(Is2Week,E2098="2 wk ahead inc death"),AND(Is3Week,E2098="3 wk ahead inc death"),AND(Is4Week,E2098="4 wk ahead inc death")),
OR(NOT(IsActiveModelsOnly),_xlfn.XLOOKUP(C2098,'Model Analyzer'!B$4:B$100,'Model Analyzer'!C$4:C$100))),EvalData!C2098,"NA")</f>
        <v>Ensemble</v>
      </c>
      <c r="C2098" s="17" t="s">
        <v>15</v>
      </c>
      <c r="D2098" s="36" t="d">
        <v>2020-10-19</v>
      </c>
      <c r="E2098" s="17" t="s">
        <v>36</v>
      </c>
      <c r="F2098" s="36" t="d">
        <v>2020-10-31</v>
      </c>
      <c r="G2098" s="30">
        <v>-1167</v>
      </c>
      <c r="H2098" s="32">
        <v>-0.107</v>
      </c>
      <c r="I2098" s="28">
        <v>-0.10162</v>
      </c>
      <c r="J2098" s="28">
        <v>-0.11311</v>
      </c>
      <c r="K2098" s="29">
        <v>0.75</v>
      </c>
      <c r="L2098" s="30">
        <v>21</v>
      </c>
      <c r="M2098" s="29">
        <v>0.48718</v>
      </c>
      <c r="N2098" s="30">
        <v>51</v>
      </c>
      <c r="O2098" s="30">
        <v>11.16</v>
      </c>
      <c r="P2098" s="30">
        <v>970.93</v>
      </c>
      <c r="Q2098" s="30">
        <v>54</v>
      </c>
      <c r="R2098" s="38">
        <v>0.23594000000000001</v>
      </c>
      <c r="S2098" s="32">
        <v>-0.25971</v>
      </c>
      <c r="T2098" s="29">
        <v>0.50053000000000003</v>
      </c>
      <c r="U2098" s="29">
        <v>-0.27892</v>
      </c>
      <c r="V2098" s="29">
        <v>0.39216000000000001</v>
      </c>
      <c r="W2098" s="29">
        <v>9.8040000000000002E-2</v>
      </c>
      <c r="X2098" s="30">
        <v>89.21</v>
      </c>
      <c r="Y2098" s="29">
        <v>0.32336999999999999</v>
      </c>
      <c r="Z2098" s="29">
        <v>0.33173999999999998</v>
      </c>
      <c r="AA2098" s="29">
        <v>0.51500000000000001</v>
      </c>
      <c r="AB2098" s="30">
        <v>13</v>
      </c>
      <c r="AC2098" s="29">
        <v>0.69230999999999998</v>
      </c>
      <c r="AD2098" s="30">
        <v>51</v>
      </c>
      <c r="AE2098" s="29">
        <v>0.88234999999999997</v>
      </c>
      <c r="AF2098" s="33">
        <v>2.3250000000000002</v>
      </c>
      <c r="AG2098" s="33">
        <v>2.7210000000000001</v>
      </c>
      <c r="AH2098" s="33">
        <v>3.1469999999999998</v>
      </c>
      <c r="AI2098" s="33">
        <v>5.07</v>
      </c>
      <c r="AJ2098" s="33">
        <v>4.1660000000000004</v>
      </c>
      <c r="AK2098" s="34">
        <v>9.625</v>
      </c>
      <c r="AL2098" s="29">
        <v>7.843E-2</v>
      </c>
      <c r="AM2098" s="29">
        <v>5.8819999999999997E-2</v>
      </c>
      <c r="AN2098" s="50">
        <v>20498</v>
      </c>
      <c r="AO2098" s="30">
        <v>112.4</v>
      </c>
      <c r="AP2098" s="29">
        <v>0.44350000000000001</v>
      </c>
      <c r="AQ2098" s="29">
        <v>0.92588000000000004</v>
      </c>
      <c r="AR2098" s="29">
        <v>0.78400000000000003</v>
      </c>
      <c r="AS2098" s="54">
        <v>4</v>
      </c>
      <c r="AT2098" s="29">
        <v>0.91176000000000001</v>
      </c>
      <c r="AU2098" s="29">
        <v>0.92330000000000001</v>
      </c>
      <c r="AV2098" s="54">
        <v>4</v>
      </c>
      <c r="AW2098" s="29">
        <v>0.91176000000000001</v>
      </c>
    </row>
    <row r="2099" spans="1:49" x14ac:dyDescent="0.2">
      <c r="A2099" s="17" t="str">
        <f t="shared" si="41"/>
        <v>ESG</v>
      </c>
      <c r="B2099" s="17" t="str">
        <f>IF(AND(OR(NOT(IsForecastDateRestricted),AND(D2099&gt;=StartDate,D2099&lt;=EndDate)),OR(NOT(IsTargetDateRestricted),AND(F2099&gt;=FirstTargetDate,F2099&lt;=EndTargetDate)),
OR(AND(Is1Week,E2099="1 wk ahead inc death"),AND(Is2Week,E2099="2 wk ahead inc death"),AND(Is3Week,E2099="3 wk ahead inc death"),AND(Is4Week,E2099="4 wk ahead inc death")),
OR(NOT(IsActiveModelsOnly),_xlfn.XLOOKUP(C2099,'Model Analyzer'!B$4:B$100,'Model Analyzer'!C$4:C$100))),EvalData!C2099,"NA")</f>
        <v>ESG</v>
      </c>
      <c r="C2099" s="17" t="s">
        <v>40</v>
      </c>
      <c r="D2099" s="36" t="d">
        <v>2020-10-19</v>
      </c>
      <c r="E2099" s="17" t="s">
        <v>36</v>
      </c>
      <c r="F2099" s="36" t="d">
        <v>2020-10-31</v>
      </c>
      <c r="G2099" s="30">
        <v>-1799</v>
      </c>
      <c r="H2099" s="32">
        <v>-0.17</v>
      </c>
      <c r="I2099" s="28">
        <v>-0.15665000000000001</v>
      </c>
      <c r="J2099" s="28">
        <v>-0.18575</v>
      </c>
      <c r="K2099" s="29">
        <v>0.75</v>
      </c>
      <c r="L2099" s="30">
        <v>30</v>
      </c>
      <c r="M2099" s="29">
        <v>0.25641000000000003</v>
      </c>
      <c r="N2099" s="30">
        <v>51</v>
      </c>
      <c r="O2099" s="30">
        <v>19.03</v>
      </c>
      <c r="P2099" s="30">
        <v>1406.63</v>
      </c>
      <c r="Q2099" s="30">
        <v>63</v>
      </c>
      <c r="R2099" s="38">
        <v>0.29576999999999998</v>
      </c>
      <c r="S2099" s="32">
        <v>-0.36986999999999998</v>
      </c>
      <c r="T2099" s="29">
        <v>0.75014999999999998</v>
      </c>
      <c r="U2099" s="29">
        <v>-0.59216000000000002</v>
      </c>
      <c r="V2099" s="29">
        <v>0.31373000000000001</v>
      </c>
      <c r="W2099" s="29">
        <v>0.19608</v>
      </c>
      <c r="X2099" s="30">
        <v>104.54</v>
      </c>
      <c r="Y2099" s="29">
        <v>0.37191999999999997</v>
      </c>
      <c r="Z2099" s="29">
        <v>0.45705000000000001</v>
      </c>
      <c r="AA2099" s="29">
        <v>0.22700000000000001</v>
      </c>
      <c r="AB2099" s="30">
        <v>28</v>
      </c>
      <c r="AC2099" s="29">
        <v>0.30769000000000002</v>
      </c>
      <c r="AD2099" s="30">
        <v>51</v>
      </c>
      <c r="AE2099" s="29">
        <v>0.15686</v>
      </c>
      <c r="AF2099" s="33">
        <v>1.0329999999999999</v>
      </c>
      <c r="AG2099" s="33">
        <v>1.0549999999999999</v>
      </c>
      <c r="AH2099" s="33">
        <v>1.0900000000000001</v>
      </c>
      <c r="AI2099" s="33">
        <v>1.2230000000000001</v>
      </c>
      <c r="AJ2099" s="33">
        <v>1.2390000000000001</v>
      </c>
      <c r="AK2099" s="34">
        <v>1.4379999999999999</v>
      </c>
      <c r="AL2099" s="29">
        <v>0</v>
      </c>
      <c r="AM2099" s="29">
        <v>0</v>
      </c>
      <c r="AN2099" s="50">
        <v>115970</v>
      </c>
      <c r="AO2099" s="30">
        <v>613.4</v>
      </c>
      <c r="AP2099" s="29">
        <v>0.91386000000000001</v>
      </c>
      <c r="AQ2099" s="29">
        <v>1</v>
      </c>
      <c r="AR2099" s="29">
        <v>0.16500000000000001</v>
      </c>
      <c r="AS2099" s="54">
        <v>28</v>
      </c>
      <c r="AT2099" s="29">
        <v>0.20588000000000001</v>
      </c>
      <c r="AU2099" s="29">
        <v>0.16511999999999999</v>
      </c>
      <c r="AV2099" s="54">
        <v>34</v>
      </c>
      <c r="AW2099" s="29">
        <v>2.9409999999999999E-2</v>
      </c>
    </row>
    <row r="2100" spans="1:49" x14ac:dyDescent="0.2">
      <c r="A2100" s="17" t="str">
        <f t="shared" si="41"/>
        <v>Google-HSPH</v>
      </c>
      <c r="B2100" s="17" t="str">
        <f>IF(AND(OR(NOT(IsForecastDateRestricted),AND(D2100&gt;=StartDate,D2100&lt;=EndDate)),OR(NOT(IsTargetDateRestricted),AND(F2100&gt;=FirstTargetDate,F2100&lt;=EndTargetDate)),
OR(AND(Is1Week,E2100="1 wk ahead inc death"),AND(Is2Week,E2100="2 wk ahead inc death"),AND(Is3Week,E2100="3 wk ahead inc death"),AND(Is4Week,E2100="4 wk ahead inc death")),
OR(NOT(IsActiveModelsOnly),_xlfn.XLOOKUP(C2100,'Model Analyzer'!B$4:B$100,'Model Analyzer'!C$4:C$100))),EvalData!C2100,"NA")</f>
        <v>Google-HSPH</v>
      </c>
      <c r="C2100" s="17" t="s">
        <v>57</v>
      </c>
      <c r="D2100" s="36" t="d">
        <v>2020-10-19</v>
      </c>
      <c r="E2100" s="17" t="s">
        <v>36</v>
      </c>
      <c r="F2100" s="36" t="d">
        <v>2020-10-31</v>
      </c>
      <c r="G2100" s="30"/>
      <c r="H2100" s="32"/>
      <c r="N2100" s="30">
        <v>51</v>
      </c>
      <c r="O2100" s="30">
        <v>12.49</v>
      </c>
      <c r="P2100" s="30">
        <v>840.05</v>
      </c>
      <c r="Q2100" s="30">
        <v>48.35</v>
      </c>
      <c r="R2100" s="38">
        <v>0.22677</v>
      </c>
      <c r="S2100" s="32">
        <v>-0.23913000000000001</v>
      </c>
      <c r="T2100" s="29">
        <v>0.53715999999999997</v>
      </c>
      <c r="U2100" s="29">
        <v>-0.15837000000000001</v>
      </c>
      <c r="V2100" s="29">
        <v>0.43136999999999998</v>
      </c>
      <c r="W2100" s="29">
        <v>0.13725000000000001</v>
      </c>
      <c r="X2100" s="30">
        <v>75.69</v>
      </c>
      <c r="Y2100" s="29">
        <v>0.41259000000000001</v>
      </c>
      <c r="Z2100" s="29">
        <v>0.35670000000000002</v>
      </c>
      <c r="AA2100" s="29">
        <v>0.52900000000000003</v>
      </c>
      <c r="AB2100" s="30">
        <v>11</v>
      </c>
      <c r="AC2100" s="29">
        <v>0.74358999999999997</v>
      </c>
    </row>
    <row r="2101" spans="1:49" x14ac:dyDescent="0.2">
      <c r="A2101" s="17" t="str">
        <f t="shared" si="41"/>
        <v>GT-DeepCOVID</v>
      </c>
      <c r="B2101" s="17" t="str">
        <f>IF(AND(OR(NOT(IsForecastDateRestricted),AND(D2101&gt;=StartDate,D2101&lt;=EndDate)),OR(NOT(IsTargetDateRestricted),AND(F2101&gt;=FirstTargetDate,F2101&lt;=EndTargetDate)),
OR(AND(Is1Week,E2101="1 wk ahead inc death"),AND(Is2Week,E2101="2 wk ahead inc death"),AND(Is3Week,E2101="3 wk ahead inc death"),AND(Is4Week,E2101="4 wk ahead inc death")),
OR(NOT(IsActiveModelsOnly),_xlfn.XLOOKUP(C2101,'Model Analyzer'!B$4:B$100,'Model Analyzer'!C$4:C$100))),EvalData!C2101,"NA")</f>
        <v>GT-DeepCOVID</v>
      </c>
      <c r="C2101" s="17" t="s">
        <v>17</v>
      </c>
      <c r="D2101" s="36" t="d">
        <v>2020-10-19</v>
      </c>
      <c r="E2101" s="17" t="s">
        <v>36</v>
      </c>
      <c r="F2101" s="36" t="d">
        <v>2020-10-31</v>
      </c>
      <c r="G2101" s="30">
        <v>-431</v>
      </c>
      <c r="H2101" s="32">
        <v>-3.7999999999999999E-2</v>
      </c>
      <c r="I2101" s="28">
        <v>-3.7530000000000001E-2</v>
      </c>
      <c r="J2101" s="28">
        <v>-3.8989999999999997E-2</v>
      </c>
      <c r="K2101" s="29">
        <v>1</v>
      </c>
      <c r="L2101" s="30">
        <v>7</v>
      </c>
      <c r="M2101" s="29">
        <v>0.84614999999999996</v>
      </c>
      <c r="N2101" s="30">
        <v>48</v>
      </c>
      <c r="O2101" s="30">
        <v>13.58</v>
      </c>
      <c r="P2101" s="30">
        <v>1179.04</v>
      </c>
      <c r="Q2101" s="30">
        <v>65.88</v>
      </c>
      <c r="R2101" s="38">
        <v>0.29171000000000002</v>
      </c>
      <c r="S2101" s="32">
        <v>-0.24418000000000001</v>
      </c>
      <c r="T2101" s="29">
        <v>0.61651999999999996</v>
      </c>
      <c r="U2101" s="29">
        <v>-0.21071999999999999</v>
      </c>
      <c r="V2101" s="29">
        <v>0.3125</v>
      </c>
      <c r="W2101" s="29">
        <v>0.125</v>
      </c>
      <c r="X2101" s="30">
        <v>105.2</v>
      </c>
      <c r="Y2101" s="29">
        <v>0.43852999999999998</v>
      </c>
      <c r="Z2101" s="29">
        <v>0.40339999999999998</v>
      </c>
      <c r="AA2101" s="29">
        <v>0.246</v>
      </c>
      <c r="AB2101" s="30">
        <v>25</v>
      </c>
      <c r="AC2101" s="29">
        <v>0.38462000000000002</v>
      </c>
      <c r="AD2101" s="30">
        <v>48</v>
      </c>
      <c r="AE2101" s="29">
        <v>0.83333000000000002</v>
      </c>
      <c r="AF2101" s="33">
        <v>1.9259999999999999</v>
      </c>
      <c r="AG2101" s="33">
        <v>3.1539999999999999</v>
      </c>
      <c r="AH2101" s="33">
        <v>4.84</v>
      </c>
      <c r="AI2101" s="33">
        <v>38.933</v>
      </c>
      <c r="AJ2101" s="33">
        <v>20</v>
      </c>
      <c r="AK2101" s="34">
        <v>106.367</v>
      </c>
      <c r="AL2101" s="29">
        <v>0.16667000000000001</v>
      </c>
      <c r="AM2101" s="29">
        <v>0.3125</v>
      </c>
      <c r="AN2101" s="50">
        <v>31439</v>
      </c>
      <c r="AO2101" s="30">
        <v>132.80000000000001</v>
      </c>
      <c r="AP2101" s="29">
        <v>0.32763999999999999</v>
      </c>
      <c r="AQ2101" s="29">
        <v>0.68401999999999996</v>
      </c>
      <c r="AR2101" s="29">
        <v>0.35099999999999998</v>
      </c>
      <c r="AS2101" s="54">
        <v>19</v>
      </c>
      <c r="AT2101" s="29">
        <v>0.47059000000000001</v>
      </c>
      <c r="AU2101" s="29">
        <v>0.73162000000000005</v>
      </c>
      <c r="AV2101" s="54">
        <v>12</v>
      </c>
      <c r="AW2101" s="29">
        <v>0.67647000000000002</v>
      </c>
    </row>
    <row r="2102" spans="1:49" x14ac:dyDescent="0.2">
      <c r="A2102" s="17" t="str">
        <f t="shared" si="41"/>
        <v>IHME</v>
      </c>
      <c r="B2102" s="17" t="str">
        <f>IF(AND(OR(NOT(IsForecastDateRestricted),AND(D2102&gt;=StartDate,D2102&lt;=EndDate)),OR(NOT(IsTargetDateRestricted),AND(F2102&gt;=FirstTargetDate,F2102&lt;=EndTargetDate)),
OR(AND(Is1Week,E2102="1 wk ahead inc death"),AND(Is2Week,E2102="2 wk ahead inc death"),AND(Is3Week,E2102="3 wk ahead inc death"),AND(Is4Week,E2102="4 wk ahead inc death")),
OR(NOT(IsActiveModelsOnly),_xlfn.XLOOKUP(C2102,'Model Analyzer'!B$4:B$100,'Model Analyzer'!C$4:C$100))),EvalData!C2102,"NA")</f>
        <v>IHME</v>
      </c>
      <c r="C2102" s="17" t="s">
        <v>18</v>
      </c>
      <c r="D2102" s="36" t="d">
        <v>2020-10-19</v>
      </c>
      <c r="E2102" s="17" t="s">
        <v>36</v>
      </c>
      <c r="F2102" s="36" t="d">
        <v>2020-10-31</v>
      </c>
      <c r="G2102" s="30">
        <v>-1020</v>
      </c>
      <c r="H2102" s="32">
        <v>-9.2999999999999999E-2</v>
      </c>
      <c r="I2102" s="28">
        <v>-8.8819999999999996E-2</v>
      </c>
      <c r="J2102" s="28">
        <v>-9.7479999999999997E-2</v>
      </c>
      <c r="K2102" s="29">
        <v>0.9</v>
      </c>
      <c r="L2102" s="30">
        <v>18</v>
      </c>
      <c r="M2102" s="29">
        <v>0.56410000000000005</v>
      </c>
      <c r="N2102" s="30">
        <v>51</v>
      </c>
      <c r="O2102" s="30">
        <v>15.15</v>
      </c>
      <c r="P2102" s="30">
        <v>1463.21</v>
      </c>
      <c r="Q2102" s="30">
        <v>62.47</v>
      </c>
      <c r="R2102" s="38">
        <v>0.22497</v>
      </c>
      <c r="S2102" s="32">
        <v>-0.12163</v>
      </c>
      <c r="T2102" s="29">
        <v>0.61338999999999999</v>
      </c>
      <c r="U2102" s="29">
        <v>-0.34066999999999997</v>
      </c>
      <c r="V2102" s="29">
        <v>0.47059000000000001</v>
      </c>
      <c r="W2102" s="29">
        <v>0.19608</v>
      </c>
      <c r="X2102" s="30">
        <v>112.96</v>
      </c>
      <c r="Y2102" s="29">
        <v>0.34549000000000002</v>
      </c>
      <c r="Z2102" s="29">
        <v>0.37717000000000001</v>
      </c>
      <c r="AA2102" s="29">
        <v>0.45100000000000001</v>
      </c>
      <c r="AB2102" s="30">
        <v>17</v>
      </c>
      <c r="AC2102" s="29">
        <v>0.58974000000000004</v>
      </c>
      <c r="AD2102" s="30">
        <v>51</v>
      </c>
      <c r="AE2102" s="29">
        <v>0.72548999999999997</v>
      </c>
      <c r="AF2102" s="33">
        <v>2.1240000000000001</v>
      </c>
      <c r="AG2102" s="33">
        <v>2.492</v>
      </c>
      <c r="AH2102" s="33">
        <v>3.2749999999999999</v>
      </c>
      <c r="AI2102" s="33">
        <v>4.17</v>
      </c>
      <c r="AJ2102" s="33">
        <v>4.4779999999999998</v>
      </c>
      <c r="AK2102" s="34">
        <v>7.3029999999999999</v>
      </c>
      <c r="AL2102" s="29">
        <v>0.15686</v>
      </c>
      <c r="AM2102" s="29">
        <v>3.9219999999999998E-2</v>
      </c>
      <c r="AN2102" s="50">
        <v>29252</v>
      </c>
      <c r="AO2102" s="30">
        <v>242.8</v>
      </c>
      <c r="AP2102" s="29">
        <v>0.45909</v>
      </c>
      <c r="AQ2102" s="29">
        <v>0.95843999999999996</v>
      </c>
      <c r="AR2102" s="29">
        <v>0.55700000000000005</v>
      </c>
      <c r="AS2102" s="54">
        <v>9</v>
      </c>
      <c r="AT2102" s="29">
        <v>0.76471</v>
      </c>
      <c r="AU2102" s="29">
        <v>0.76195000000000002</v>
      </c>
      <c r="AV2102" s="54">
        <v>11</v>
      </c>
      <c r="AW2102" s="29">
        <v>0.70587999999999995</v>
      </c>
    </row>
    <row r="2103" spans="1:49" x14ac:dyDescent="0.2">
      <c r="A2103" s="17" t="str">
        <f t="shared" si="41"/>
        <v>ISU</v>
      </c>
      <c r="B2103" s="17" t="str">
        <f>IF(AND(OR(NOT(IsForecastDateRestricted),AND(D2103&gt;=StartDate,D2103&lt;=EndDate)),OR(NOT(IsTargetDateRestricted),AND(F2103&gt;=FirstTargetDate,F2103&lt;=EndTargetDate)),
OR(AND(Is1Week,E2103="1 wk ahead inc death"),AND(Is2Week,E2103="2 wk ahead inc death"),AND(Is3Week,E2103="3 wk ahead inc death"),AND(Is4Week,E2103="4 wk ahead inc death")),
OR(NOT(IsActiveModelsOnly),_xlfn.XLOOKUP(C2103,'Model Analyzer'!B$4:B$100,'Model Analyzer'!C$4:C$100))),EvalData!C2103,"NA")</f>
        <v>ISU</v>
      </c>
      <c r="C2103" s="17" t="s">
        <v>41</v>
      </c>
      <c r="D2103" s="36" t="d">
        <v>2020-10-19</v>
      </c>
      <c r="E2103" s="17" t="s">
        <v>36</v>
      </c>
      <c r="F2103" s="36" t="d">
        <v>2020-10-31</v>
      </c>
      <c r="G2103" s="30">
        <v>-1283</v>
      </c>
      <c r="H2103" s="32">
        <v>-0.11799999999999999</v>
      </c>
      <c r="I2103" s="28">
        <v>-0.11172</v>
      </c>
      <c r="J2103" s="28">
        <v>-0.12576999999999999</v>
      </c>
      <c r="K2103" s="29">
        <v>0.75</v>
      </c>
      <c r="L2103" s="30">
        <v>24</v>
      </c>
      <c r="M2103" s="29">
        <v>0.41026000000000001</v>
      </c>
      <c r="N2103" s="30">
        <v>49</v>
      </c>
      <c r="O2103" s="30">
        <v>14.93</v>
      </c>
      <c r="P2103" s="30">
        <v>1266.52</v>
      </c>
      <c r="Q2103" s="30">
        <v>66.290000000000006</v>
      </c>
      <c r="R2103" s="38">
        <v>0.32385000000000003</v>
      </c>
      <c r="S2103" s="32">
        <v>-0.31164999999999998</v>
      </c>
      <c r="T2103" s="29">
        <v>0.64849000000000001</v>
      </c>
      <c r="U2103" s="29">
        <v>-0.42958000000000002</v>
      </c>
      <c r="V2103" s="29">
        <v>0.36735000000000001</v>
      </c>
      <c r="W2103" s="29">
        <v>0.22449</v>
      </c>
      <c r="X2103" s="30">
        <v>97.28</v>
      </c>
      <c r="Y2103" s="29">
        <v>0.38588</v>
      </c>
      <c r="Z2103" s="29">
        <v>0.41016999999999998</v>
      </c>
      <c r="AA2103" s="29">
        <v>0.14599999999999999</v>
      </c>
      <c r="AB2103" s="30">
        <v>31</v>
      </c>
      <c r="AC2103" s="29">
        <v>0.23077</v>
      </c>
      <c r="AD2103" s="30">
        <v>49</v>
      </c>
      <c r="AE2103" s="29">
        <v>0.51019999999999999</v>
      </c>
      <c r="AF2103" s="33">
        <v>1.544</v>
      </c>
      <c r="AG2103" s="33">
        <v>1.718</v>
      </c>
      <c r="AH2103" s="33">
        <v>2.1760000000000002</v>
      </c>
      <c r="AI2103" s="33">
        <v>3.7</v>
      </c>
      <c r="AJ2103" s="33">
        <v>2.556</v>
      </c>
      <c r="AK2103" s="34">
        <v>6.28</v>
      </c>
      <c r="AL2103" s="29">
        <v>4.0820000000000002E-2</v>
      </c>
      <c r="AM2103" s="29">
        <v>4.0820000000000002E-2</v>
      </c>
      <c r="AN2103" s="50">
        <v>58185</v>
      </c>
      <c r="AO2103" s="30">
        <v>255.3</v>
      </c>
      <c r="AP2103" s="29">
        <v>0.59940000000000004</v>
      </c>
      <c r="AQ2103" s="29">
        <v>1</v>
      </c>
      <c r="AR2103" s="29">
        <v>0.433</v>
      </c>
      <c r="AS2103" s="54">
        <v>14</v>
      </c>
      <c r="AT2103" s="29">
        <v>0.61765000000000003</v>
      </c>
      <c r="AU2103" s="29">
        <v>0.51600000000000001</v>
      </c>
      <c r="AV2103" s="54">
        <v>22</v>
      </c>
      <c r="AW2103" s="29">
        <v>0.38235000000000002</v>
      </c>
    </row>
    <row r="2104" spans="1:49" x14ac:dyDescent="0.2">
      <c r="A2104" s="17" t="str">
        <f t="shared" si="41"/>
        <v>JCB</v>
      </c>
      <c r="B2104" s="17" t="str">
        <f>IF(AND(OR(NOT(IsForecastDateRestricted),AND(D2104&gt;=StartDate,D2104&lt;=EndDate)),OR(NOT(IsTargetDateRestricted),AND(F2104&gt;=FirstTargetDate,F2104&lt;=EndTargetDate)),
OR(AND(Is1Week,E2104="1 wk ahead inc death"),AND(Is2Week,E2104="2 wk ahead inc death"),AND(Is3Week,E2104="3 wk ahead inc death"),AND(Is4Week,E2104="4 wk ahead inc death")),
OR(NOT(IsActiveModelsOnly),_xlfn.XLOOKUP(C2104,'Model Analyzer'!B$4:B$100,'Model Analyzer'!C$4:C$100))),EvalData!C2104,"NA")</f>
        <v>JCB</v>
      </c>
      <c r="C2104" s="17" t="s">
        <v>45</v>
      </c>
      <c r="D2104" s="36" t="d">
        <v>2020-10-19</v>
      </c>
      <c r="E2104" s="17" t="s">
        <v>36</v>
      </c>
      <c r="F2104" s="36" t="d">
        <v>2020-10-31</v>
      </c>
      <c r="G2104" s="30">
        <v>-880</v>
      </c>
      <c r="H2104" s="32">
        <v>-0.08</v>
      </c>
      <c r="I2104" s="28">
        <v>-7.6630000000000004E-2</v>
      </c>
      <c r="J2104" s="28">
        <v>-8.2989999999999994E-2</v>
      </c>
      <c r="K2104" s="29">
        <v>0.9</v>
      </c>
      <c r="L2104" s="30">
        <v>14</v>
      </c>
      <c r="M2104" s="29">
        <v>0.66666999999999998</v>
      </c>
      <c r="N2104" s="30">
        <v>51</v>
      </c>
      <c r="O2104" s="30">
        <v>13.33</v>
      </c>
      <c r="P2104" s="30">
        <v>1210.02</v>
      </c>
      <c r="Q2104" s="30">
        <v>58.08</v>
      </c>
      <c r="R2104" s="38">
        <v>0.22942000000000001</v>
      </c>
      <c r="S2104" s="32">
        <v>-0.18923999999999999</v>
      </c>
      <c r="T2104" s="29">
        <v>0.58474999999999999</v>
      </c>
      <c r="U2104" s="29">
        <v>-0.43869999999999998</v>
      </c>
      <c r="V2104" s="29">
        <v>0.43136999999999998</v>
      </c>
      <c r="W2104" s="29">
        <v>0.11765</v>
      </c>
      <c r="X2104" s="30">
        <v>110.19</v>
      </c>
      <c r="Y2104" s="29">
        <v>0.28678999999999999</v>
      </c>
      <c r="Z2104" s="29">
        <v>0.33373000000000003</v>
      </c>
      <c r="AA2104" s="29">
        <v>0.499</v>
      </c>
      <c r="AB2104" s="30">
        <v>15</v>
      </c>
      <c r="AC2104" s="29">
        <v>0.64102999999999999</v>
      </c>
    </row>
    <row r="2105" spans="1:49" x14ac:dyDescent="0.2">
      <c r="A2105" s="17" t="str">
        <f t="shared" si="41"/>
        <v>JHU-APL</v>
      </c>
      <c r="B2105" s="17" t="str">
        <f>IF(AND(OR(NOT(IsForecastDateRestricted),AND(D2105&gt;=StartDate,D2105&lt;=EndDate)),OR(NOT(IsTargetDateRestricted),AND(F2105&gt;=FirstTargetDate,F2105&lt;=EndTargetDate)),
OR(AND(Is1Week,E2105="1 wk ahead inc death"),AND(Is2Week,E2105="2 wk ahead inc death"),AND(Is3Week,E2105="3 wk ahead inc death"),AND(Is4Week,E2105="4 wk ahead inc death")),
OR(NOT(IsActiveModelsOnly),_xlfn.XLOOKUP(C2105,'Model Analyzer'!B$4:B$100,'Model Analyzer'!C$4:C$100))),EvalData!C2105,"NA")</f>
        <v>JHU-APL</v>
      </c>
      <c r="C2105" s="17" t="s">
        <v>52</v>
      </c>
      <c r="D2105" s="36" t="d">
        <v>2020-10-19</v>
      </c>
      <c r="E2105" s="17" t="s">
        <v>36</v>
      </c>
      <c r="F2105" s="36" t="d">
        <v>2020-10-31</v>
      </c>
      <c r="G2105" s="30">
        <v>267</v>
      </c>
      <c r="H2105" s="32">
        <v>2.3E-2</v>
      </c>
      <c r="I2105" s="28">
        <v>2.325E-2</v>
      </c>
      <c r="J2105" s="28">
        <v>2.325E-2</v>
      </c>
      <c r="K2105" s="29">
        <v>1</v>
      </c>
      <c r="L2105" s="30">
        <v>4</v>
      </c>
      <c r="M2105" s="29">
        <v>0.92308000000000001</v>
      </c>
      <c r="N2105" s="30">
        <v>51</v>
      </c>
      <c r="O2105" s="30">
        <v>8.9</v>
      </c>
      <c r="P2105" s="30">
        <v>1157.9100000000001</v>
      </c>
      <c r="Q2105" s="30">
        <v>53.53</v>
      </c>
      <c r="R2105" s="38">
        <v>0.17291999999999999</v>
      </c>
      <c r="S2105" s="32">
        <v>1.418E-2</v>
      </c>
      <c r="T2105" s="29">
        <v>0.40122999999999998</v>
      </c>
      <c r="U2105" s="29">
        <v>3.703E-2</v>
      </c>
      <c r="V2105" s="29">
        <v>0.62744999999999995</v>
      </c>
      <c r="W2105" s="29">
        <v>9.8040000000000002E-2</v>
      </c>
      <c r="X2105" s="30">
        <v>102.11</v>
      </c>
      <c r="Y2105" s="29">
        <v>0.31868999999999997</v>
      </c>
      <c r="Z2105" s="29">
        <v>0.26651999999999998</v>
      </c>
      <c r="AA2105" s="29">
        <v>0.73799999999999999</v>
      </c>
      <c r="AB2105" s="30">
        <v>1</v>
      </c>
      <c r="AC2105" s="29">
        <v>1</v>
      </c>
      <c r="AD2105" s="30">
        <v>51</v>
      </c>
      <c r="AE2105" s="29">
        <v>0.80391999999999997</v>
      </c>
      <c r="AF2105" s="33">
        <v>2.1040000000000001</v>
      </c>
      <c r="AG2105" s="33">
        <v>2.323</v>
      </c>
      <c r="AH2105" s="33">
        <v>2.621</v>
      </c>
      <c r="AI2105" s="33">
        <v>2.625</v>
      </c>
      <c r="AJ2105" s="33">
        <v>2.782</v>
      </c>
      <c r="AK2105" s="34">
        <v>3.1110000000000002</v>
      </c>
      <c r="AL2105" s="29">
        <v>1.9609999999999999E-2</v>
      </c>
      <c r="AM2105" s="29">
        <v>0</v>
      </c>
      <c r="AN2105" s="50">
        <v>23904</v>
      </c>
      <c r="AO2105" s="30">
        <v>155.6</v>
      </c>
      <c r="AP2105" s="29">
        <v>0.56172</v>
      </c>
      <c r="AQ2105" s="29">
        <v>1</v>
      </c>
      <c r="AR2105" s="29">
        <v>0.82599999999999996</v>
      </c>
      <c r="AS2105" s="54">
        <v>3</v>
      </c>
      <c r="AT2105" s="29">
        <v>0.94118000000000002</v>
      </c>
      <c r="AU2105" s="29">
        <v>0.84623000000000004</v>
      </c>
      <c r="AV2105" s="54">
        <v>7</v>
      </c>
      <c r="AW2105" s="29">
        <v>0.82352999999999998</v>
      </c>
    </row>
    <row r="2106" spans="1:49" x14ac:dyDescent="0.2">
      <c r="A2106" s="17" t="str">
        <f t="shared" si="41"/>
        <v>JHU-CSSE</v>
      </c>
      <c r="B2106" s="17" t="str">
        <f>IF(AND(OR(NOT(IsForecastDateRestricted),AND(D2106&gt;=StartDate,D2106&lt;=EndDate)),OR(NOT(IsTargetDateRestricted),AND(F2106&gt;=FirstTargetDate,F2106&lt;=EndTargetDate)),
OR(AND(Is1Week,E2106="1 wk ahead inc death"),AND(Is2Week,E2106="2 wk ahead inc death"),AND(Is3Week,E2106="3 wk ahead inc death"),AND(Is4Week,E2106="4 wk ahead inc death")),
OR(NOT(IsActiveModelsOnly),_xlfn.XLOOKUP(C2106,'Model Analyzer'!B$4:B$100,'Model Analyzer'!C$4:C$100))),EvalData!C2106,"NA")</f>
        <v>JHU-CSSE</v>
      </c>
      <c r="C2106" s="17" t="s">
        <v>58</v>
      </c>
      <c r="D2106" s="36" t="d">
        <v>2020-10-19</v>
      </c>
      <c r="E2106" s="17" t="s">
        <v>36</v>
      </c>
      <c r="F2106" s="36" t="d">
        <v>2020-10-31</v>
      </c>
      <c r="G2106" s="30"/>
      <c r="H2106" s="32"/>
      <c r="N2106" s="30">
        <v>51</v>
      </c>
      <c r="O2106" s="30">
        <v>12.32</v>
      </c>
      <c r="P2106" s="30">
        <v>913.91</v>
      </c>
      <c r="Q2106" s="30">
        <v>48.27</v>
      </c>
      <c r="R2106" s="38">
        <v>0.19719</v>
      </c>
      <c r="S2106" s="32">
        <v>-4.4699999999999997E-2</v>
      </c>
      <c r="T2106" s="29">
        <v>0.52990999999999999</v>
      </c>
      <c r="U2106" s="29">
        <v>0.17429</v>
      </c>
      <c r="V2106" s="29">
        <v>0.52941000000000005</v>
      </c>
      <c r="W2106" s="29">
        <v>5.8819999999999997E-2</v>
      </c>
      <c r="X2106" s="30">
        <v>83.82</v>
      </c>
      <c r="Y2106" s="29">
        <v>0.49285000000000001</v>
      </c>
      <c r="Z2106" s="29">
        <v>0.31147000000000002</v>
      </c>
      <c r="AA2106" s="29">
        <v>0.69699999999999995</v>
      </c>
      <c r="AB2106" s="30">
        <v>4</v>
      </c>
      <c r="AC2106" s="29">
        <v>0.92308000000000001</v>
      </c>
      <c r="AD2106" s="30">
        <v>51</v>
      </c>
      <c r="AE2106" s="29">
        <v>1</v>
      </c>
      <c r="AF2106" s="33">
        <v>5.3769999999999998</v>
      </c>
      <c r="AG2106" s="33">
        <v>9.1150000000000002</v>
      </c>
      <c r="AH2106" s="33">
        <v>10.787000000000001</v>
      </c>
      <c r="AI2106" s="33">
        <v>16.396999999999998</v>
      </c>
      <c r="AJ2106" s="33">
        <v>16.239999999999998</v>
      </c>
      <c r="AK2106" s="34">
        <v>22.2</v>
      </c>
      <c r="AL2106" s="29">
        <v>0.39216000000000001</v>
      </c>
      <c r="AM2106" s="29">
        <v>0.54901999999999995</v>
      </c>
      <c r="AN2106" s="50">
        <v>24816</v>
      </c>
      <c r="AO2106" s="30">
        <v>190.9</v>
      </c>
      <c r="AP2106" s="29">
        <v>0.17549000000000001</v>
      </c>
      <c r="AQ2106" s="29">
        <v>0.36636999999999997</v>
      </c>
      <c r="AR2106" s="29">
        <v>6.2E-2</v>
      </c>
      <c r="AS2106" s="54">
        <v>32</v>
      </c>
      <c r="AT2106" s="29">
        <v>8.8239999999999999E-2</v>
      </c>
      <c r="AU2106" s="29">
        <v>0.59852000000000005</v>
      </c>
      <c r="AV2106" s="54">
        <v>18</v>
      </c>
      <c r="AW2106" s="29">
        <v>0.5</v>
      </c>
    </row>
    <row r="2107" spans="1:49" x14ac:dyDescent="0.2">
      <c r="A2107" s="17" t="str">
        <f t="shared" si="41"/>
        <v>JHU-IDD</v>
      </c>
      <c r="B2107" s="17" t="str">
        <f>IF(AND(OR(NOT(IsForecastDateRestricted),AND(D2107&gt;=StartDate,D2107&lt;=EndDate)),OR(NOT(IsTargetDateRestricted),AND(F2107&gt;=FirstTargetDate,F2107&lt;=EndTargetDate)),
OR(AND(Is1Week,E2107="1 wk ahead inc death"),AND(Is2Week,E2107="2 wk ahead inc death"),AND(Is3Week,E2107="3 wk ahead inc death"),AND(Is4Week,E2107="4 wk ahead inc death")),
OR(NOT(IsActiveModelsOnly),_xlfn.XLOOKUP(C2107,'Model Analyzer'!B$4:B$100,'Model Analyzer'!C$4:C$100))),EvalData!C2107,"NA")</f>
        <v>JHU-IDD</v>
      </c>
      <c r="C2107" s="17" t="s">
        <v>53</v>
      </c>
      <c r="D2107" s="36" t="d">
        <v>2020-10-19</v>
      </c>
      <c r="E2107" s="17" t="s">
        <v>36</v>
      </c>
      <c r="F2107" s="36" t="d">
        <v>2020-10-31</v>
      </c>
      <c r="G2107" s="30">
        <v>-3141</v>
      </c>
      <c r="H2107" s="32">
        <v>-0.32</v>
      </c>
      <c r="I2107" s="28">
        <v>-0.27350999999999998</v>
      </c>
      <c r="J2107" s="28">
        <v>-0.37647999999999998</v>
      </c>
      <c r="K2107" s="29">
        <v>0</v>
      </c>
      <c r="L2107" s="30">
        <v>36</v>
      </c>
      <c r="M2107" s="29">
        <v>0.10256</v>
      </c>
      <c r="N2107" s="30">
        <v>51</v>
      </c>
      <c r="O2107" s="30">
        <v>27.97</v>
      </c>
      <c r="P2107" s="30">
        <v>1802.08</v>
      </c>
      <c r="Q2107" s="30">
        <v>73.02</v>
      </c>
      <c r="R2107" s="38">
        <v>0.34232000000000001</v>
      </c>
      <c r="S2107" s="32">
        <v>-0.32829999999999998</v>
      </c>
      <c r="T2107" s="29">
        <v>1.0671299999999999</v>
      </c>
      <c r="U2107" s="29">
        <v>-0.17842</v>
      </c>
      <c r="V2107" s="29">
        <v>0.29411999999999999</v>
      </c>
      <c r="W2107" s="29">
        <v>0.23529</v>
      </c>
      <c r="X2107" s="30">
        <v>106.74</v>
      </c>
      <c r="Y2107" s="29">
        <v>0.74421000000000004</v>
      </c>
      <c r="Z2107" s="29">
        <v>0.48753000000000002</v>
      </c>
      <c r="AA2107" s="29">
        <v>0.06</v>
      </c>
      <c r="AB2107" s="30">
        <v>35</v>
      </c>
      <c r="AC2107" s="29">
        <v>0.12820999999999999</v>
      </c>
      <c r="AD2107" s="30">
        <v>51</v>
      </c>
      <c r="AE2107" s="29">
        <v>0.82352999999999998</v>
      </c>
      <c r="AF2107" s="33">
        <v>3.4460000000000002</v>
      </c>
      <c r="AG2107" s="33">
        <v>4.4649999999999999</v>
      </c>
      <c r="AH2107" s="33">
        <v>7.7060000000000004</v>
      </c>
      <c r="AI2107" s="33">
        <v>48.042999999999999</v>
      </c>
      <c r="AJ2107" s="33">
        <v>29.556999999999999</v>
      </c>
      <c r="AK2107" s="34">
        <v>134</v>
      </c>
      <c r="AL2107" s="29">
        <v>0.23529</v>
      </c>
      <c r="AM2107" s="29">
        <v>0.41176000000000001</v>
      </c>
      <c r="AN2107" s="50">
        <v>38005</v>
      </c>
      <c r="AO2107" s="30">
        <v>335.3</v>
      </c>
      <c r="AP2107" s="29">
        <v>0.22736000000000001</v>
      </c>
      <c r="AQ2107" s="29">
        <v>0.47465000000000002</v>
      </c>
      <c r="AR2107" s="29">
        <v>0.186</v>
      </c>
      <c r="AS2107" s="54">
        <v>25</v>
      </c>
      <c r="AT2107" s="29">
        <v>0.29411999999999999</v>
      </c>
      <c r="AU2107" s="29">
        <v>0.59087999999999996</v>
      </c>
      <c r="AV2107" s="54">
        <v>19</v>
      </c>
      <c r="AW2107" s="29">
        <v>0.47059000000000001</v>
      </c>
    </row>
    <row r="2108" spans="1:49" x14ac:dyDescent="0.2">
      <c r="A2108" s="17" t="str">
        <f t="shared" si="41"/>
        <v>Karlen</v>
      </c>
      <c r="B2108" s="17" t="str">
        <f>IF(AND(OR(NOT(IsForecastDateRestricted),AND(D2108&gt;=StartDate,D2108&lt;=EndDate)),OR(NOT(IsTargetDateRestricted),AND(F2108&gt;=FirstTargetDate,F2108&lt;=EndTargetDate)),
OR(AND(Is1Week,E2108="1 wk ahead inc death"),AND(Is2Week,E2108="2 wk ahead inc death"),AND(Is3Week,E2108="3 wk ahead inc death"),AND(Is4Week,E2108="4 wk ahead inc death")),
OR(NOT(IsActiveModelsOnly),_xlfn.XLOOKUP(C2108,'Model Analyzer'!B$4:B$100,'Model Analyzer'!C$4:C$100))),EvalData!C2108,"NA")</f>
        <v>Karlen</v>
      </c>
      <c r="C2108" s="17" t="s">
        <v>46</v>
      </c>
      <c r="D2108" s="36" t="d">
        <v>2020-10-19</v>
      </c>
      <c r="E2108" s="17" t="s">
        <v>36</v>
      </c>
      <c r="F2108" s="36" t="d">
        <v>2020-10-31</v>
      </c>
      <c r="G2108" s="30">
        <v>-177</v>
      </c>
      <c r="H2108" s="32">
        <v>-1.6E-2</v>
      </c>
      <c r="I2108" s="28">
        <v>-1.541E-2</v>
      </c>
      <c r="J2108" s="28">
        <v>-1.5650000000000001E-2</v>
      </c>
      <c r="K2108" s="29">
        <v>1</v>
      </c>
      <c r="L2108" s="30">
        <v>3</v>
      </c>
      <c r="M2108" s="29">
        <v>0.94872000000000001</v>
      </c>
      <c r="N2108" s="30">
        <v>51</v>
      </c>
      <c r="O2108" s="30">
        <v>8.49</v>
      </c>
      <c r="P2108" s="30">
        <v>731.07</v>
      </c>
      <c r="Q2108" s="30">
        <v>46.76</v>
      </c>
      <c r="R2108" s="38">
        <v>0.21007999999999999</v>
      </c>
      <c r="S2108" s="32">
        <v>-8.8950000000000001E-2</v>
      </c>
      <c r="T2108" s="29">
        <v>0.40928999999999999</v>
      </c>
      <c r="U2108" s="29">
        <v>-4.0620000000000003E-2</v>
      </c>
      <c r="V2108" s="29">
        <v>0.49020000000000002</v>
      </c>
      <c r="W2108" s="29">
        <v>7.843E-2</v>
      </c>
      <c r="X2108" s="30">
        <v>75.739999999999995</v>
      </c>
      <c r="Y2108" s="29">
        <v>0.31339</v>
      </c>
      <c r="Z2108" s="29">
        <v>0.27868999999999999</v>
      </c>
      <c r="AA2108" s="29">
        <v>0.70499999999999996</v>
      </c>
      <c r="AB2108" s="30">
        <v>3</v>
      </c>
      <c r="AC2108" s="29">
        <v>0.94872000000000001</v>
      </c>
      <c r="AD2108" s="30">
        <v>51</v>
      </c>
      <c r="AE2108" s="29">
        <v>0.90195999999999998</v>
      </c>
      <c r="AF2108" s="33">
        <v>1.9139999999999999</v>
      </c>
      <c r="AG2108" s="33">
        <v>2.113</v>
      </c>
      <c r="AH2108" s="33">
        <v>2.5409999999999999</v>
      </c>
      <c r="AI2108" s="33">
        <v>9.5670000000000002</v>
      </c>
      <c r="AJ2108" s="33">
        <v>3.778</v>
      </c>
      <c r="AK2108" s="34">
        <v>9.4</v>
      </c>
      <c r="AL2108" s="29">
        <v>0.13725000000000001</v>
      </c>
      <c r="AM2108" s="29">
        <v>7.843E-2</v>
      </c>
      <c r="AN2108" s="50">
        <v>17097</v>
      </c>
      <c r="AO2108" s="30">
        <v>119.6</v>
      </c>
      <c r="AP2108" s="29">
        <v>0.49808000000000002</v>
      </c>
      <c r="AQ2108" s="29">
        <v>1</v>
      </c>
      <c r="AR2108" s="29">
        <v>0.72199999999999998</v>
      </c>
      <c r="AS2108" s="54">
        <v>5</v>
      </c>
      <c r="AT2108" s="29">
        <v>0.88234999999999997</v>
      </c>
      <c r="AU2108" s="29">
        <v>0.94943</v>
      </c>
      <c r="AV2108" s="54">
        <v>2</v>
      </c>
      <c r="AW2108" s="29">
        <v>0.97058999999999995</v>
      </c>
    </row>
    <row r="2109" spans="1:49" x14ac:dyDescent="0.2">
      <c r="A2109" s="17" t="str">
        <f t="shared" si="41"/>
        <v>LANL</v>
      </c>
      <c r="B2109" s="17" t="str">
        <f>IF(AND(OR(NOT(IsForecastDateRestricted),AND(D2109&gt;=StartDate,D2109&lt;=EndDate)),OR(NOT(IsTargetDateRestricted),AND(F2109&gt;=FirstTargetDate,F2109&lt;=EndTargetDate)),
OR(AND(Is1Week,E2109="1 wk ahead inc death"),AND(Is2Week,E2109="2 wk ahead inc death"),AND(Is3Week,E2109="3 wk ahead inc death"),AND(Is4Week,E2109="4 wk ahead inc death")),
OR(NOT(IsActiveModelsOnly),_xlfn.XLOOKUP(C2109,'Model Analyzer'!B$4:B$100,'Model Analyzer'!C$4:C$100))),EvalData!C2109,"NA")</f>
        <v>LANL</v>
      </c>
      <c r="C2109" s="17" t="s">
        <v>20</v>
      </c>
      <c r="D2109" s="36" t="d">
        <v>2020-10-19</v>
      </c>
      <c r="E2109" s="17" t="s">
        <v>36</v>
      </c>
      <c r="F2109" s="36" t="d">
        <v>2020-10-31</v>
      </c>
      <c r="G2109" s="30">
        <v>-4497</v>
      </c>
      <c r="H2109" s="32">
        <v>-0.497</v>
      </c>
      <c r="I2109" s="28">
        <v>-0.39158999999999999</v>
      </c>
      <c r="J2109" s="28">
        <v>-0.64361999999999997</v>
      </c>
      <c r="K2109" s="29">
        <v>0</v>
      </c>
      <c r="L2109" s="30">
        <v>39</v>
      </c>
      <c r="M2109" s="29">
        <v>2.564E-2</v>
      </c>
      <c r="N2109" s="30">
        <v>51</v>
      </c>
      <c r="O2109" s="30">
        <v>25.52</v>
      </c>
      <c r="P2109" s="30">
        <v>1814.29</v>
      </c>
      <c r="Q2109" s="30">
        <v>74.760000000000005</v>
      </c>
      <c r="R2109" s="38">
        <v>0.39601999999999998</v>
      </c>
      <c r="S2109" s="32">
        <v>-0.39428999999999997</v>
      </c>
      <c r="T2109" s="29">
        <v>0.97231999999999996</v>
      </c>
      <c r="U2109" s="29">
        <v>-0.89998999999999996</v>
      </c>
      <c r="V2109" s="29">
        <v>0.23529</v>
      </c>
      <c r="W2109" s="29">
        <v>0.23529</v>
      </c>
      <c r="X2109" s="30">
        <v>114.74</v>
      </c>
      <c r="Y2109" s="29">
        <v>0.38418000000000002</v>
      </c>
      <c r="Z2109" s="29">
        <v>0.50370000000000004</v>
      </c>
      <c r="AA2109" s="29">
        <v>5.1999999999999998E-2</v>
      </c>
      <c r="AB2109" s="30">
        <v>36</v>
      </c>
      <c r="AC2109" s="29">
        <v>0.10256</v>
      </c>
      <c r="AD2109" s="30">
        <v>51</v>
      </c>
      <c r="AE2109" s="29">
        <v>0.96077999999999997</v>
      </c>
      <c r="AF2109" s="33">
        <v>6.0490000000000004</v>
      </c>
      <c r="AG2109" s="33">
        <v>7.4249999999999998</v>
      </c>
      <c r="AH2109" s="33">
        <v>11.417</v>
      </c>
      <c r="AI2109" s="33">
        <v>24.393000000000001</v>
      </c>
      <c r="AJ2109" s="33">
        <v>21.6</v>
      </c>
      <c r="AK2109" s="34">
        <v>86</v>
      </c>
      <c r="AL2109" s="29">
        <v>0.45097999999999999</v>
      </c>
      <c r="AM2109" s="29">
        <v>0.50980000000000003</v>
      </c>
      <c r="AN2109" s="50">
        <v>34763</v>
      </c>
      <c r="AO2109" s="30">
        <v>165.7</v>
      </c>
      <c r="AP2109" s="29">
        <v>0.16170999999999999</v>
      </c>
      <c r="AQ2109" s="29">
        <v>0.33760000000000001</v>
      </c>
      <c r="AR2109" s="29">
        <v>0</v>
      </c>
      <c r="AS2109" s="54">
        <v>33</v>
      </c>
      <c r="AT2109" s="29">
        <v>5.8819999999999997E-2</v>
      </c>
      <c r="AU2109" s="29">
        <v>0.56123000000000001</v>
      </c>
      <c r="AV2109" s="54">
        <v>21</v>
      </c>
      <c r="AW2109" s="29">
        <v>0.41176000000000001</v>
      </c>
    </row>
    <row r="2110" spans="1:49" x14ac:dyDescent="0.2">
      <c r="A2110" s="17" t="str">
        <f t="shared" si="41"/>
        <v>LNQ</v>
      </c>
      <c r="B2110" s="17" t="str">
        <f>IF(AND(OR(NOT(IsForecastDateRestricted),AND(D2110&gt;=StartDate,D2110&lt;=EndDate)),OR(NOT(IsTargetDateRestricted),AND(F2110&gt;=FirstTargetDate,F2110&lt;=EndTargetDate)),
OR(AND(Is1Week,E2110="1 wk ahead inc death"),AND(Is2Week,E2110="2 wk ahead inc death"),AND(Is3Week,E2110="3 wk ahead inc death"),AND(Is4Week,E2110="4 wk ahead inc death")),
OR(NOT(IsActiveModelsOnly),_xlfn.XLOOKUP(C2110,'Model Analyzer'!B$4:B$100,'Model Analyzer'!C$4:C$100))),EvalData!C2110,"NA")</f>
        <v>LNQ</v>
      </c>
      <c r="C2110" s="17" t="s">
        <v>47</v>
      </c>
      <c r="D2110" s="36" t="d">
        <v>2020-10-19</v>
      </c>
      <c r="E2110" s="17" t="s">
        <v>36</v>
      </c>
      <c r="F2110" s="36" t="d">
        <v>2020-10-31</v>
      </c>
      <c r="G2110" s="30">
        <v>-667</v>
      </c>
      <c r="H2110" s="32">
        <v>-0.06</v>
      </c>
      <c r="I2110" s="28">
        <v>-5.808E-2</v>
      </c>
      <c r="J2110" s="28">
        <v>-6.166E-2</v>
      </c>
      <c r="K2110" s="29">
        <v>0.9</v>
      </c>
      <c r="L2110" s="30">
        <v>12</v>
      </c>
      <c r="M2110" s="29">
        <v>0.71794999999999998</v>
      </c>
      <c r="N2110" s="30">
        <v>51</v>
      </c>
      <c r="O2110" s="30">
        <v>14.22</v>
      </c>
      <c r="P2110" s="30">
        <v>945.96</v>
      </c>
      <c r="Q2110" s="30">
        <v>52.78</v>
      </c>
      <c r="R2110" s="38">
        <v>0.31578000000000001</v>
      </c>
      <c r="S2110" s="32">
        <v>-0.31701000000000001</v>
      </c>
      <c r="T2110" s="29">
        <v>0.59475999999999996</v>
      </c>
      <c r="U2110" s="29">
        <v>-0.52431000000000005</v>
      </c>
      <c r="V2110" s="29">
        <v>0.35293999999999998</v>
      </c>
      <c r="W2110" s="29">
        <v>0.15686</v>
      </c>
      <c r="X2110" s="30">
        <v>84.04</v>
      </c>
      <c r="Y2110" s="29">
        <v>0.31296000000000002</v>
      </c>
      <c r="Z2110" s="29">
        <v>0.40511000000000003</v>
      </c>
      <c r="AA2110" s="29">
        <v>0.33700000000000002</v>
      </c>
      <c r="AB2110" s="30">
        <v>18</v>
      </c>
      <c r="AC2110" s="29">
        <v>0.56410000000000005</v>
      </c>
      <c r="AD2110" s="30">
        <v>51</v>
      </c>
      <c r="AE2110" s="29">
        <v>1</v>
      </c>
      <c r="AF2110" s="33">
        <v>8.8279999999999994</v>
      </c>
      <c r="AG2110" s="33">
        <v>14.167999999999999</v>
      </c>
      <c r="AH2110" s="33">
        <v>26.908999999999999</v>
      </c>
      <c r="AI2110" s="33">
        <v>61.167000000000002</v>
      </c>
      <c r="AJ2110" s="33">
        <v>81.5</v>
      </c>
      <c r="AK2110" s="34">
        <v>144</v>
      </c>
      <c r="AL2110" s="29">
        <v>0.13725000000000001</v>
      </c>
      <c r="AM2110" s="29">
        <v>0.86275000000000002</v>
      </c>
      <c r="AN2110" s="50">
        <v>23223</v>
      </c>
      <c r="AO2110" s="30">
        <v>185</v>
      </c>
      <c r="AP2110" s="29">
        <v>8.9690000000000006E-2</v>
      </c>
      <c r="AQ2110" s="29">
        <v>0.18723999999999999</v>
      </c>
      <c r="AR2110" s="29">
        <v>0</v>
      </c>
      <c r="AS2110" s="54">
        <v>33</v>
      </c>
      <c r="AT2110" s="29">
        <v>5.8819999999999997E-2</v>
      </c>
      <c r="AU2110" s="29">
        <v>0.33943000000000001</v>
      </c>
      <c r="AV2110" s="54">
        <v>30</v>
      </c>
      <c r="AW2110" s="29">
        <v>0.14706</v>
      </c>
    </row>
    <row r="2111" spans="1:49" x14ac:dyDescent="0.2">
      <c r="A2111" s="17" t="str">
        <f t="shared" si="41"/>
        <v>LSHTM</v>
      </c>
      <c r="B2111" s="17" t="str">
        <f>IF(AND(OR(NOT(IsForecastDateRestricted),AND(D2111&gt;=StartDate,D2111&lt;=EndDate)),OR(NOT(IsTargetDateRestricted),AND(F2111&gt;=FirstTargetDate,F2111&lt;=EndTargetDate)),
OR(AND(Is1Week,E2111="1 wk ahead inc death"),AND(Is2Week,E2111="2 wk ahead inc death"),AND(Is3Week,E2111="3 wk ahead inc death"),AND(Is4Week,E2111="4 wk ahead inc death")),
OR(NOT(IsActiveModelsOnly),_xlfn.XLOOKUP(C2111,'Model Analyzer'!B$4:B$100,'Model Analyzer'!C$4:C$100))),EvalData!C2111,"NA")</f>
        <v>LSHTM</v>
      </c>
      <c r="C2111" s="17" t="s">
        <v>21</v>
      </c>
      <c r="D2111" s="36" t="d">
        <v>2020-10-19</v>
      </c>
      <c r="E2111" s="17" t="s">
        <v>36</v>
      </c>
      <c r="F2111" s="36" t="d">
        <v>2020-10-31</v>
      </c>
      <c r="G2111" s="30">
        <v>-1454</v>
      </c>
      <c r="H2111" s="32">
        <v>-0.13500000000000001</v>
      </c>
      <c r="I2111" s="28">
        <v>-0.12661</v>
      </c>
      <c r="J2111" s="28">
        <v>-0.14496999999999999</v>
      </c>
      <c r="K2111" s="29">
        <v>0.75</v>
      </c>
      <c r="L2111" s="30">
        <v>25</v>
      </c>
      <c r="M2111" s="29">
        <v>0.38462000000000002</v>
      </c>
      <c r="N2111" s="30">
        <v>46</v>
      </c>
      <c r="O2111" s="30">
        <v>10.92</v>
      </c>
      <c r="P2111" s="30">
        <v>1366.3</v>
      </c>
      <c r="Q2111" s="30">
        <v>69.52</v>
      </c>
      <c r="R2111" s="38">
        <v>0.26737</v>
      </c>
      <c r="S2111" s="32">
        <v>-0.32366</v>
      </c>
      <c r="T2111" s="29">
        <v>0.5484</v>
      </c>
      <c r="U2111" s="29">
        <v>-0.42720999999999998</v>
      </c>
      <c r="V2111" s="29">
        <v>0.32608999999999999</v>
      </c>
      <c r="W2111" s="29">
        <v>0.15217</v>
      </c>
      <c r="X2111" s="30">
        <v>117.18</v>
      </c>
      <c r="Y2111" s="29">
        <v>0.31906000000000001</v>
      </c>
      <c r="Z2111" s="29">
        <v>0.37952000000000002</v>
      </c>
      <c r="AA2111" s="29">
        <v>0.247</v>
      </c>
      <c r="AB2111" s="30">
        <v>24</v>
      </c>
      <c r="AC2111" s="29">
        <v>0.41026000000000001</v>
      </c>
      <c r="AD2111" s="30">
        <v>46</v>
      </c>
      <c r="AE2111" s="29">
        <v>0.73912999999999995</v>
      </c>
      <c r="AF2111" s="33">
        <v>2.4089999999999998</v>
      </c>
      <c r="AG2111" s="33">
        <v>2.9239999999999999</v>
      </c>
      <c r="AH2111" s="33">
        <v>5.0460000000000003</v>
      </c>
      <c r="AI2111" s="33">
        <v>12.48</v>
      </c>
      <c r="AJ2111" s="33">
        <v>15.872</v>
      </c>
      <c r="AK2111" s="34">
        <v>29.983000000000001</v>
      </c>
      <c r="AL2111" s="29">
        <v>0.19564999999999999</v>
      </c>
      <c r="AM2111" s="29">
        <v>0.32608999999999999</v>
      </c>
      <c r="AN2111" s="50">
        <v>35404</v>
      </c>
      <c r="AO2111" s="30">
        <v>156</v>
      </c>
      <c r="AP2111" s="29">
        <v>0.31972</v>
      </c>
      <c r="AQ2111" s="29">
        <v>0.66747999999999996</v>
      </c>
      <c r="AR2111" s="29">
        <v>0.20599999999999999</v>
      </c>
      <c r="AS2111" s="54">
        <v>23</v>
      </c>
      <c r="AT2111" s="29">
        <v>0.35293999999999998</v>
      </c>
      <c r="AU2111" s="29">
        <v>0.60202999999999995</v>
      </c>
      <c r="AV2111" s="54">
        <v>17</v>
      </c>
      <c r="AW2111" s="29">
        <v>0.52941000000000005</v>
      </c>
    </row>
    <row r="2112" spans="1:49" x14ac:dyDescent="0.2">
      <c r="A2112" s="17" t="str">
        <f t="shared" si="41"/>
        <v>MIT-CovAlliance</v>
      </c>
      <c r="B2112" s="17" t="str">
        <f>IF(AND(OR(NOT(IsForecastDateRestricted),AND(D2112&gt;=StartDate,D2112&lt;=EndDate)),OR(NOT(IsTargetDateRestricted),AND(F2112&gt;=FirstTargetDate,F2112&lt;=EndTargetDate)),
OR(AND(Is1Week,E2112="1 wk ahead inc death"),AND(Is2Week,E2112="2 wk ahead inc death"),AND(Is3Week,E2112="3 wk ahead inc death"),AND(Is4Week,E2112="4 wk ahead inc death")),
OR(NOT(IsActiveModelsOnly),_xlfn.XLOOKUP(C2112,'Model Analyzer'!B$4:B$100,'Model Analyzer'!C$4:C$100))),EvalData!C2112,"NA")</f>
        <v>MIT-CovAlliance</v>
      </c>
      <c r="C2112" s="17" t="s">
        <v>22</v>
      </c>
      <c r="D2112" s="36" t="d">
        <v>2020-10-19</v>
      </c>
      <c r="E2112" s="17" t="s">
        <v>36</v>
      </c>
      <c r="F2112" s="36" t="d">
        <v>2020-10-31</v>
      </c>
      <c r="G2112" s="30">
        <v>-693</v>
      </c>
      <c r="H2112" s="32">
        <v>-6.2E-2</v>
      </c>
      <c r="I2112" s="28">
        <v>-6.0339999999999998E-2</v>
      </c>
      <c r="J2112" s="28">
        <v>-6.4219999999999999E-2</v>
      </c>
      <c r="K2112" s="29">
        <v>0.9</v>
      </c>
      <c r="L2112" s="30">
        <v>13</v>
      </c>
      <c r="M2112" s="29">
        <v>0.69230999999999998</v>
      </c>
      <c r="N2112" s="30">
        <v>51</v>
      </c>
      <c r="O2112" s="30">
        <v>36.18</v>
      </c>
      <c r="P2112" s="30">
        <v>3352.74</v>
      </c>
      <c r="Q2112" s="30">
        <v>70.489999999999995</v>
      </c>
      <c r="R2112" s="38">
        <v>0.27239000000000002</v>
      </c>
      <c r="S2112" s="32">
        <v>-0.14537</v>
      </c>
      <c r="T2112" s="29">
        <v>0.75019000000000002</v>
      </c>
      <c r="U2112" s="29">
        <v>5.5660000000000001E-2</v>
      </c>
      <c r="V2112" s="29">
        <v>0.37254999999999999</v>
      </c>
      <c r="W2112" s="29">
        <v>0.21568999999999999</v>
      </c>
      <c r="X2112" s="30">
        <v>125.03</v>
      </c>
      <c r="Y2112" s="29">
        <v>0.61800999999999995</v>
      </c>
      <c r="Z2112" s="29">
        <v>0.45890999999999998</v>
      </c>
      <c r="AA2112" s="29">
        <v>0.18</v>
      </c>
      <c r="AB2112" s="30">
        <v>29</v>
      </c>
      <c r="AC2112" s="29">
        <v>0.28205000000000002</v>
      </c>
      <c r="AD2112" s="30">
        <v>51</v>
      </c>
      <c r="AE2112" s="29">
        <v>0.94118000000000002</v>
      </c>
      <c r="AF2112" s="33">
        <v>13</v>
      </c>
      <c r="AG2112" s="33">
        <v>13.2</v>
      </c>
      <c r="AH2112" s="33">
        <v>13.7</v>
      </c>
      <c r="AI2112" s="33">
        <v>16.893999999999998</v>
      </c>
      <c r="AJ2112" s="33">
        <v>22.64</v>
      </c>
      <c r="AK2112" s="34">
        <v>24.727</v>
      </c>
      <c r="AL2112" s="29">
        <v>0</v>
      </c>
      <c r="AM2112" s="29">
        <v>0.94118000000000002</v>
      </c>
      <c r="AN2112" s="50">
        <v>31256</v>
      </c>
      <c r="AO2112" s="30">
        <v>220.8</v>
      </c>
      <c r="AP2112" s="29">
        <v>0.13572999999999999</v>
      </c>
      <c r="AQ2112" s="29">
        <v>0.28337000000000001</v>
      </c>
      <c r="AR2112" s="29">
        <v>0</v>
      </c>
      <c r="AS2112" s="54">
        <v>33</v>
      </c>
      <c r="AT2112" s="29">
        <v>5.8819999999999997E-2</v>
      </c>
      <c r="AU2112" s="29">
        <v>0.47715999999999997</v>
      </c>
      <c r="AV2112" s="54">
        <v>24</v>
      </c>
      <c r="AW2112" s="29">
        <v>0.32352999999999998</v>
      </c>
    </row>
    <row r="2113" spans="1:49" x14ac:dyDescent="0.2">
      <c r="A2113" s="17" t="str">
        <f t="shared" si="41"/>
        <v>MIT-LCP</v>
      </c>
      <c r="B2113" s="17" t="str">
        <f>IF(AND(OR(NOT(IsForecastDateRestricted),AND(D2113&gt;=StartDate,D2113&lt;=EndDate)),OR(NOT(IsTargetDateRestricted),AND(F2113&gt;=FirstTargetDate,F2113&lt;=EndTargetDate)),
OR(AND(Is1Week,E2113="1 wk ahead inc death"),AND(Is2Week,E2113="2 wk ahead inc death"),AND(Is3Week,E2113="3 wk ahead inc death"),AND(Is4Week,E2113="4 wk ahead inc death")),
OR(NOT(IsActiveModelsOnly),_xlfn.XLOOKUP(C2113,'Model Analyzer'!B$4:B$100,'Model Analyzer'!C$4:C$100))),EvalData!C2113,"NA")</f>
        <v>MIT-LCP</v>
      </c>
      <c r="C2113" s="17" t="s">
        <v>55</v>
      </c>
      <c r="D2113" s="36" t="d">
        <v>2020-10-19</v>
      </c>
      <c r="E2113" s="17" t="s">
        <v>36</v>
      </c>
      <c r="F2113" s="36" t="d">
        <v>2020-10-31</v>
      </c>
      <c r="G2113" s="30">
        <v>-1203</v>
      </c>
      <c r="H2113" s="32">
        <v>-0.111</v>
      </c>
      <c r="I2113" s="28">
        <v>-0.10475</v>
      </c>
      <c r="J2113" s="28">
        <v>-0.11701</v>
      </c>
      <c r="K2113" s="29">
        <v>0.75</v>
      </c>
      <c r="L2113" s="30">
        <v>22</v>
      </c>
      <c r="M2113" s="29">
        <v>0.46154000000000001</v>
      </c>
      <c r="N2113" s="30">
        <v>51</v>
      </c>
      <c r="O2113" s="30">
        <v>77.83</v>
      </c>
      <c r="P2113" s="30">
        <v>1247.99</v>
      </c>
      <c r="Q2113" s="30">
        <v>51.47</v>
      </c>
      <c r="R2113" s="38">
        <v>0.17674999999999999</v>
      </c>
      <c r="S2113" s="32">
        <v>-0.11</v>
      </c>
      <c r="T2113" s="29">
        <v>0.61284000000000005</v>
      </c>
      <c r="U2113" s="29">
        <v>0.24643999999999999</v>
      </c>
      <c r="V2113" s="29">
        <v>0.54901999999999995</v>
      </c>
      <c r="W2113" s="29">
        <v>9.8040000000000002E-2</v>
      </c>
      <c r="X2113" s="30">
        <v>90.72</v>
      </c>
      <c r="Y2113" s="29">
        <v>0.61238000000000004</v>
      </c>
      <c r="Z2113" s="29">
        <v>0.35618</v>
      </c>
      <c r="AA2113" s="29">
        <v>0.50600000000000001</v>
      </c>
      <c r="AB2113" s="30">
        <v>14</v>
      </c>
      <c r="AC2113" s="29">
        <v>0.66666999999999998</v>
      </c>
    </row>
    <row r="2114" spans="1:49" x14ac:dyDescent="0.2">
      <c r="A2114" s="17" t="str">
        <f t="shared" si="41"/>
        <v>MIT-ORC</v>
      </c>
      <c r="B2114" s="17" t="str">
        <f>IF(AND(OR(NOT(IsForecastDateRestricted),AND(D2114&gt;=StartDate,D2114&lt;=EndDate)),OR(NOT(IsTargetDateRestricted),AND(F2114&gt;=FirstTargetDate,F2114&lt;=EndTargetDate)),
OR(AND(Is1Week,E2114="1 wk ahead inc death"),AND(Is2Week,E2114="2 wk ahead inc death"),AND(Is3Week,E2114="3 wk ahead inc death"),AND(Is4Week,E2114="4 wk ahead inc death")),
OR(NOT(IsActiveModelsOnly),_xlfn.XLOOKUP(C2114,'Model Analyzer'!B$4:B$100,'Model Analyzer'!C$4:C$100))),EvalData!C2114,"NA")</f>
        <v>MIT-ORC</v>
      </c>
      <c r="C2114" s="17" t="s">
        <v>23</v>
      </c>
      <c r="D2114" s="36" t="d">
        <v>2020-10-19</v>
      </c>
      <c r="E2114" s="17" t="s">
        <v>36</v>
      </c>
      <c r="F2114" s="36" t="d">
        <v>2020-10-31</v>
      </c>
      <c r="G2114" s="30">
        <v>-4552</v>
      </c>
      <c r="H2114" s="32">
        <v>-0.505</v>
      </c>
      <c r="I2114" s="28">
        <v>-0.39638000000000001</v>
      </c>
      <c r="J2114" s="28">
        <v>-0.65666000000000002</v>
      </c>
      <c r="K2114" s="29">
        <v>0</v>
      </c>
      <c r="L2114" s="30">
        <v>40</v>
      </c>
      <c r="M2114" s="29">
        <v>0</v>
      </c>
      <c r="N2114" s="30">
        <v>51</v>
      </c>
      <c r="O2114" s="30">
        <v>35.24</v>
      </c>
      <c r="P2114" s="30">
        <v>2550.52</v>
      </c>
      <c r="Q2114" s="30">
        <v>92.67</v>
      </c>
      <c r="R2114" s="38">
        <v>0.50146000000000002</v>
      </c>
      <c r="S2114" s="32">
        <v>-0.59179000000000004</v>
      </c>
      <c r="T2114" s="29">
        <v>1.27346</v>
      </c>
      <c r="U2114" s="29">
        <v>-1.20442</v>
      </c>
      <c r="V2114" s="29">
        <v>0.13725000000000001</v>
      </c>
      <c r="W2114" s="29">
        <v>0.41176000000000001</v>
      </c>
      <c r="X2114" s="30">
        <v>134.44</v>
      </c>
      <c r="Y2114" s="29">
        <v>0.45821000000000001</v>
      </c>
      <c r="Z2114" s="29">
        <v>0.62326000000000004</v>
      </c>
      <c r="AA2114" s="29">
        <v>5.0000000000000001E-3</v>
      </c>
      <c r="AB2114" s="30">
        <v>40</v>
      </c>
      <c r="AC2114" s="29">
        <v>0</v>
      </c>
      <c r="AD2114" s="30">
        <v>51</v>
      </c>
      <c r="AE2114" s="29">
        <v>0.56862999999999997</v>
      </c>
      <c r="AF2114" s="33">
        <v>3.3210000000000002</v>
      </c>
      <c r="AG2114" s="33">
        <v>5.2210000000000001</v>
      </c>
      <c r="AH2114" s="33">
        <v>10.6</v>
      </c>
      <c r="AI2114" s="33">
        <v>60.112000000000002</v>
      </c>
      <c r="AJ2114" s="33">
        <v>41.667000000000002</v>
      </c>
      <c r="AK2114" s="34">
        <v>112</v>
      </c>
      <c r="AL2114" s="29">
        <v>0.11765</v>
      </c>
      <c r="AM2114" s="29">
        <v>0.33333000000000002</v>
      </c>
      <c r="AN2114" s="50">
        <v>58779</v>
      </c>
      <c r="AO2114" s="30">
        <v>260.10000000000002</v>
      </c>
      <c r="AP2114" s="29">
        <v>0.21077000000000001</v>
      </c>
      <c r="AQ2114" s="29">
        <v>0.44002000000000002</v>
      </c>
      <c r="AR2114" s="29">
        <v>0.124</v>
      </c>
      <c r="AS2114" s="54">
        <v>30</v>
      </c>
      <c r="AT2114" s="29">
        <v>0.14706</v>
      </c>
      <c r="AU2114" s="29">
        <v>0.28498000000000001</v>
      </c>
      <c r="AV2114" s="54">
        <v>32</v>
      </c>
      <c r="AW2114" s="29">
        <v>8.8239999999999999E-2</v>
      </c>
    </row>
    <row r="2115" spans="1:49" x14ac:dyDescent="0.2">
      <c r="A2115" s="17" t="str">
        <f t="shared" si="41"/>
        <v>MOBS</v>
      </c>
      <c r="B2115" s="17" t="str">
        <f>IF(AND(OR(NOT(IsForecastDateRestricted),AND(D2115&gt;=StartDate,D2115&lt;=EndDate)),OR(NOT(IsTargetDateRestricted),AND(F2115&gt;=FirstTargetDate,F2115&lt;=EndTargetDate)),
OR(AND(Is1Week,E2115="1 wk ahead inc death"),AND(Is2Week,E2115="2 wk ahead inc death"),AND(Is3Week,E2115="3 wk ahead inc death"),AND(Is4Week,E2115="4 wk ahead inc death")),
OR(NOT(IsActiveModelsOnly),_xlfn.XLOOKUP(C2115,'Model Analyzer'!B$4:B$100,'Model Analyzer'!C$4:C$100))),EvalData!C2115,"NA")</f>
        <v>MOBS</v>
      </c>
      <c r="C2115" s="17" t="s">
        <v>24</v>
      </c>
      <c r="D2115" s="36" t="d">
        <v>2020-10-19</v>
      </c>
      <c r="E2115" s="17" t="s">
        <v>36</v>
      </c>
      <c r="F2115" s="36" t="d">
        <v>2020-10-31</v>
      </c>
      <c r="G2115" s="30">
        <v>-1483</v>
      </c>
      <c r="H2115" s="32">
        <v>-0.13800000000000001</v>
      </c>
      <c r="I2115" s="28">
        <v>-0.12914</v>
      </c>
      <c r="J2115" s="28">
        <v>-0.14829000000000001</v>
      </c>
      <c r="K2115" s="29">
        <v>0.75</v>
      </c>
      <c r="L2115" s="30">
        <v>28</v>
      </c>
      <c r="M2115" s="29">
        <v>0.30769000000000002</v>
      </c>
      <c r="N2115" s="30">
        <v>50</v>
      </c>
      <c r="O2115" s="30">
        <v>18.63</v>
      </c>
      <c r="P2115" s="30">
        <v>1208.48</v>
      </c>
      <c r="Q2115" s="30">
        <v>62.88</v>
      </c>
      <c r="R2115" s="38">
        <v>0.28100000000000003</v>
      </c>
      <c r="S2115" s="32">
        <v>-0.23597000000000001</v>
      </c>
      <c r="T2115" s="29">
        <v>0.74546999999999997</v>
      </c>
      <c r="U2115" s="29">
        <v>-0.47055000000000002</v>
      </c>
      <c r="V2115" s="29">
        <v>0.36</v>
      </c>
      <c r="W2115" s="29">
        <v>0.16</v>
      </c>
      <c r="X2115" s="30">
        <v>96.73</v>
      </c>
      <c r="Y2115" s="29">
        <v>0.3821</v>
      </c>
      <c r="Z2115" s="29">
        <v>0.40064</v>
      </c>
      <c r="AA2115" s="29">
        <v>0.26300000000000001</v>
      </c>
      <c r="AB2115" s="30">
        <v>23</v>
      </c>
      <c r="AC2115" s="29">
        <v>0.43590000000000001</v>
      </c>
      <c r="AD2115" s="30">
        <v>50</v>
      </c>
      <c r="AE2115" s="29">
        <v>0.78</v>
      </c>
      <c r="AF2115" s="33">
        <v>1.9550000000000001</v>
      </c>
      <c r="AG2115" s="33">
        <v>2.4569999999999999</v>
      </c>
      <c r="AH2115" s="33">
        <v>4.1589999999999998</v>
      </c>
      <c r="AI2115" s="33">
        <v>42.884999999999998</v>
      </c>
      <c r="AJ2115" s="33">
        <v>11.978999999999999</v>
      </c>
      <c r="AK2115" s="34">
        <v>80.3</v>
      </c>
      <c r="AL2115" s="29">
        <v>0.2</v>
      </c>
      <c r="AM2115" s="29">
        <v>0.24</v>
      </c>
      <c r="AN2115" s="50">
        <v>30540</v>
      </c>
      <c r="AO2115" s="30">
        <v>143.6</v>
      </c>
      <c r="AP2115" s="29">
        <v>0.38280999999999998</v>
      </c>
      <c r="AQ2115" s="29">
        <v>0.79918</v>
      </c>
      <c r="AR2115" s="29">
        <v>0.35099999999999998</v>
      </c>
      <c r="AS2115" s="54">
        <v>19</v>
      </c>
      <c r="AT2115" s="29">
        <v>0.47059000000000001</v>
      </c>
      <c r="AU2115" s="29">
        <v>0.76541999999999999</v>
      </c>
      <c r="AV2115" s="54">
        <v>10</v>
      </c>
      <c r="AW2115" s="29">
        <v>0.73529</v>
      </c>
    </row>
    <row r="2116" spans="1:49" x14ac:dyDescent="0.2">
      <c r="A2116" s="17" t="str">
        <f t="shared" si="41"/>
        <v>MSRA</v>
      </c>
      <c r="B2116" s="17" t="str">
        <f>IF(AND(OR(NOT(IsForecastDateRestricted),AND(D2116&gt;=StartDate,D2116&lt;=EndDate)),OR(NOT(IsTargetDateRestricted),AND(F2116&gt;=FirstTargetDate,F2116&lt;=EndTargetDate)),
OR(AND(Is1Week,E2116="1 wk ahead inc death"),AND(Is2Week,E2116="2 wk ahead inc death"),AND(Is3Week,E2116="3 wk ahead inc death"),AND(Is4Week,E2116="4 wk ahead inc death")),
OR(NOT(IsActiveModelsOnly),_xlfn.XLOOKUP(C2116,'Model Analyzer'!B$4:B$100,'Model Analyzer'!C$4:C$100))),EvalData!C2116,"NA")</f>
        <v>MSRA</v>
      </c>
      <c r="C2116" s="17" t="s">
        <v>60</v>
      </c>
      <c r="D2116" s="36" t="d">
        <v>2020-10-19</v>
      </c>
      <c r="E2116" s="17" t="s">
        <v>36</v>
      </c>
      <c r="F2116" s="36" t="d">
        <v>2020-10-31</v>
      </c>
      <c r="G2116" s="30">
        <v>-1471</v>
      </c>
      <c r="H2116" s="32">
        <v>-0.13700000000000001</v>
      </c>
      <c r="I2116" s="28">
        <v>-0.12809000000000001</v>
      </c>
      <c r="J2116" s="28">
        <v>-0.14691000000000001</v>
      </c>
      <c r="K2116" s="29">
        <v>0.75</v>
      </c>
      <c r="L2116" s="30">
        <v>27</v>
      </c>
      <c r="M2116" s="29">
        <v>0.33333000000000002</v>
      </c>
      <c r="N2116" s="30">
        <v>47</v>
      </c>
      <c r="O2116" s="30">
        <v>13.73</v>
      </c>
      <c r="P2116" s="30">
        <v>676.44</v>
      </c>
      <c r="Q2116" s="30">
        <v>42.28</v>
      </c>
      <c r="R2116" s="38">
        <v>0.18895999999999999</v>
      </c>
      <c r="S2116" s="32">
        <v>-0.17609</v>
      </c>
      <c r="T2116" s="29">
        <v>0.64114000000000004</v>
      </c>
      <c r="U2116" s="29">
        <v>0.26457000000000003</v>
      </c>
      <c r="V2116" s="29">
        <v>0.48936000000000002</v>
      </c>
      <c r="W2116" s="29">
        <v>4.2549999999999998E-2</v>
      </c>
      <c r="X2116" s="30">
        <v>61</v>
      </c>
      <c r="Y2116" s="29">
        <v>0.61302000000000001</v>
      </c>
      <c r="Z2116" s="29">
        <v>0.29619000000000001</v>
      </c>
      <c r="AA2116" s="29">
        <v>0.55800000000000005</v>
      </c>
      <c r="AB2116" s="30">
        <v>10</v>
      </c>
      <c r="AC2116" s="29">
        <v>0.76922999999999997</v>
      </c>
      <c r="AD2116" s="30">
        <v>47</v>
      </c>
      <c r="AE2116" s="29">
        <v>0.42553000000000002</v>
      </c>
      <c r="AF2116" s="33">
        <v>1.296</v>
      </c>
      <c r="AG2116" s="33">
        <v>1.361</v>
      </c>
      <c r="AH2116" s="33">
        <v>1.41</v>
      </c>
      <c r="AI2116" s="33">
        <v>1.49</v>
      </c>
      <c r="AJ2116" s="33">
        <v>1.609</v>
      </c>
      <c r="AK2116" s="34">
        <v>1.802</v>
      </c>
      <c r="AL2116" s="29">
        <v>0</v>
      </c>
      <c r="AM2116" s="29">
        <v>0</v>
      </c>
      <c r="AN2116" s="50">
        <v>34115</v>
      </c>
      <c r="AO2116" s="30">
        <v>754.4</v>
      </c>
      <c r="AP2116" s="29">
        <v>0.80835999999999997</v>
      </c>
      <c r="AQ2116" s="29">
        <v>1</v>
      </c>
      <c r="AR2116" s="29">
        <v>0.41299999999999998</v>
      </c>
      <c r="AS2116" s="54">
        <v>15</v>
      </c>
      <c r="AT2116" s="29">
        <v>0.58823999999999999</v>
      </c>
      <c r="AU2116" s="29">
        <v>0.4128</v>
      </c>
      <c r="AV2116" s="54">
        <v>27</v>
      </c>
      <c r="AW2116" s="29">
        <v>0.23529</v>
      </c>
    </row>
    <row r="2117" spans="1:49" x14ac:dyDescent="0.2">
      <c r="A2117" s="17" t="str">
        <f t="shared" si="41"/>
        <v>NotreDame-Mobility</v>
      </c>
      <c r="B2117" s="17" t="str">
        <f>IF(AND(OR(NOT(IsForecastDateRestricted),AND(D2117&gt;=StartDate,D2117&lt;=EndDate)),OR(NOT(IsTargetDateRestricted),AND(F2117&gt;=FirstTargetDate,F2117&lt;=EndTargetDate)),
OR(AND(Is1Week,E2117="1 wk ahead inc death"),AND(Is2Week,E2117="2 wk ahead inc death"),AND(Is3Week,E2117="3 wk ahead inc death"),AND(Is4Week,E2117="4 wk ahead inc death")),
OR(NOT(IsActiveModelsOnly),_xlfn.XLOOKUP(C2117,'Model Analyzer'!B$4:B$100,'Model Analyzer'!C$4:C$100))),EvalData!C2117,"NA")</f>
        <v>NotreDame-Mobility</v>
      </c>
      <c r="C2117" s="17" t="s">
        <v>25</v>
      </c>
      <c r="D2117" s="36" t="d">
        <v>2020-10-19</v>
      </c>
      <c r="E2117" s="17" t="s">
        <v>36</v>
      </c>
      <c r="F2117" s="36" t="d">
        <v>2020-10-31</v>
      </c>
      <c r="G2117" s="30">
        <v>-3490</v>
      </c>
      <c r="H2117" s="32">
        <v>-0.36199999999999999</v>
      </c>
      <c r="I2117" s="28">
        <v>-0.3039</v>
      </c>
      <c r="J2117" s="28">
        <v>-0.43658000000000002</v>
      </c>
      <c r="K2117" s="29">
        <v>0</v>
      </c>
      <c r="L2117" s="30">
        <v>37</v>
      </c>
      <c r="M2117" s="29">
        <v>7.6920000000000002E-2</v>
      </c>
      <c r="N2117" s="30">
        <v>51</v>
      </c>
      <c r="O2117" s="30">
        <v>20.7</v>
      </c>
      <c r="P2117" s="30">
        <v>1872.36</v>
      </c>
      <c r="Q2117" s="30">
        <v>75.94</v>
      </c>
      <c r="R2117" s="38">
        <v>0.33016000000000001</v>
      </c>
      <c r="S2117" s="32">
        <v>-0.29226000000000002</v>
      </c>
      <c r="T2117" s="29">
        <v>0.80189999999999995</v>
      </c>
      <c r="U2117" s="29">
        <v>-0.55874000000000001</v>
      </c>
      <c r="V2117" s="29">
        <v>0.35293999999999998</v>
      </c>
      <c r="W2117" s="29">
        <v>0.27450999999999998</v>
      </c>
      <c r="X2117" s="30">
        <v>116.03</v>
      </c>
      <c r="Y2117" s="29">
        <v>0.42818000000000001</v>
      </c>
      <c r="Z2117" s="29">
        <v>0.46819</v>
      </c>
      <c r="AA2117" s="29">
        <v>0.123</v>
      </c>
      <c r="AB2117" s="30">
        <v>33</v>
      </c>
      <c r="AC2117" s="29">
        <v>0.17949000000000001</v>
      </c>
      <c r="AD2117" s="30">
        <v>51</v>
      </c>
      <c r="AE2117" s="29">
        <v>0.33333000000000002</v>
      </c>
      <c r="AF2117" s="33">
        <v>1.26</v>
      </c>
      <c r="AG2117" s="33">
        <v>1.4079999999999999</v>
      </c>
      <c r="AH2117" s="33">
        <v>1.64</v>
      </c>
      <c r="AI2117" s="33">
        <v>2.9329999999999998</v>
      </c>
      <c r="AJ2117" s="33">
        <v>2.02</v>
      </c>
      <c r="AK2117" s="34">
        <v>4.1669999999999998</v>
      </c>
      <c r="AL2117" s="29">
        <v>3.9219999999999998E-2</v>
      </c>
      <c r="AM2117" s="29">
        <v>3.9219999999999998E-2</v>
      </c>
      <c r="AN2117" s="50">
        <v>109287</v>
      </c>
      <c r="AO2117" s="30">
        <v>449.9</v>
      </c>
      <c r="AP2117" s="29">
        <v>0.69535999999999998</v>
      </c>
      <c r="AQ2117" s="29">
        <v>1</v>
      </c>
      <c r="AR2117" s="29">
        <v>0.26800000000000002</v>
      </c>
      <c r="AS2117" s="54">
        <v>21</v>
      </c>
      <c r="AT2117" s="29">
        <v>0.41176000000000001</v>
      </c>
      <c r="AU2117" s="29">
        <v>0.35088000000000003</v>
      </c>
      <c r="AV2117" s="54">
        <v>29</v>
      </c>
      <c r="AW2117" s="29">
        <v>0.17646999999999999</v>
      </c>
    </row>
    <row r="2118" spans="1:49" x14ac:dyDescent="0.2">
      <c r="A2118" s="17" t="str">
        <f t="shared" si="41"/>
        <v>Oliver Wyman</v>
      </c>
      <c r="B2118" s="17" t="str">
        <f>IF(AND(OR(NOT(IsForecastDateRestricted),AND(D2118&gt;=StartDate,D2118&lt;=EndDate)),OR(NOT(IsTargetDateRestricted),AND(F2118&gt;=FirstTargetDate,F2118&lt;=EndTargetDate)),
OR(AND(Is1Week,E2118="1 wk ahead inc death"),AND(Is2Week,E2118="2 wk ahead inc death"),AND(Is3Week,E2118="3 wk ahead inc death"),AND(Is4Week,E2118="4 wk ahead inc death")),
OR(NOT(IsActiveModelsOnly),_xlfn.XLOOKUP(C2118,'Model Analyzer'!B$4:B$100,'Model Analyzer'!C$4:C$100))),EvalData!C2118,"NA")</f>
        <v>Oliver Wyman</v>
      </c>
      <c r="C2118" s="17" t="s">
        <v>26</v>
      </c>
      <c r="D2118" s="36" t="d">
        <v>2020-10-19</v>
      </c>
      <c r="E2118" s="17" t="s">
        <v>36</v>
      </c>
      <c r="F2118" s="36" t="d">
        <v>2020-10-31</v>
      </c>
      <c r="G2118" s="30">
        <v>-165</v>
      </c>
      <c r="H2118" s="32">
        <v>-1.4E-2</v>
      </c>
      <c r="I2118" s="28">
        <v>-1.4370000000000001E-2</v>
      </c>
      <c r="J2118" s="28">
        <v>-1.4579999999999999E-2</v>
      </c>
      <c r="K2118" s="29">
        <v>1</v>
      </c>
      <c r="L2118" s="30">
        <v>2</v>
      </c>
      <c r="M2118" s="29">
        <v>0.97436</v>
      </c>
      <c r="N2118" s="30">
        <v>51</v>
      </c>
      <c r="O2118" s="30">
        <v>10.56</v>
      </c>
      <c r="P2118" s="30">
        <v>1242.6099999999999</v>
      </c>
      <c r="Q2118" s="30">
        <v>53</v>
      </c>
      <c r="R2118" s="38">
        <v>0.21171000000000001</v>
      </c>
      <c r="S2118" s="32">
        <v>-0.10763</v>
      </c>
      <c r="T2118" s="29">
        <v>0.47399999999999998</v>
      </c>
      <c r="U2118" s="29">
        <v>-5.0779999999999999E-2</v>
      </c>
      <c r="V2118" s="29">
        <v>0.52941000000000005</v>
      </c>
      <c r="W2118" s="29">
        <v>7.843E-2</v>
      </c>
      <c r="X2118" s="30">
        <v>114.91</v>
      </c>
      <c r="Y2118" s="29">
        <v>0.36257</v>
      </c>
      <c r="Z2118" s="29">
        <v>0.30148999999999998</v>
      </c>
      <c r="AA2118" s="29">
        <v>0.622</v>
      </c>
      <c r="AB2118" s="30">
        <v>8</v>
      </c>
      <c r="AC2118" s="29">
        <v>0.82050999999999996</v>
      </c>
      <c r="AD2118" s="30">
        <v>51</v>
      </c>
      <c r="AE2118" s="29">
        <v>0.82352999999999998</v>
      </c>
      <c r="AF2118" s="33">
        <v>1.762</v>
      </c>
      <c r="AG2118" s="33">
        <v>2.2679999999999998</v>
      </c>
      <c r="AH2118" s="33">
        <v>2.8620000000000001</v>
      </c>
      <c r="AI2118" s="33">
        <v>47.503999999999998</v>
      </c>
      <c r="AJ2118" s="33">
        <v>5.2469999999999999</v>
      </c>
      <c r="AK2118" s="34">
        <v>24</v>
      </c>
      <c r="AL2118" s="29">
        <v>0.19608</v>
      </c>
      <c r="AM2118" s="29">
        <v>9.8040000000000002E-2</v>
      </c>
      <c r="AN2118" s="50">
        <v>30100</v>
      </c>
      <c r="AO2118" s="30">
        <v>143.80000000000001</v>
      </c>
      <c r="AP2118" s="29">
        <v>0.46189999999999998</v>
      </c>
      <c r="AQ2118" s="29">
        <v>0.96430000000000005</v>
      </c>
      <c r="AR2118" s="29">
        <v>0.55700000000000005</v>
      </c>
      <c r="AS2118" s="54">
        <v>9</v>
      </c>
      <c r="AT2118" s="29">
        <v>0.76471</v>
      </c>
      <c r="AU2118" s="29">
        <v>0.86560000000000004</v>
      </c>
      <c r="AV2118" s="54">
        <v>6</v>
      </c>
      <c r="AW2118" s="29">
        <v>0.85294000000000003</v>
      </c>
    </row>
    <row r="2119" spans="1:49" x14ac:dyDescent="0.2">
      <c r="A2119" s="17" t="str">
        <f t="shared" ref="A2119:A2182" si="42">IF(OR(B2119="NA",NOT(IsMinimumForecastsToParticipate),COUNTIF(B$7:B$3184,"="&amp;C2119)&gt;=MinForecastsToParticipate),B2119,"NA")</f>
        <v>PSI</v>
      </c>
      <c r="B2119" s="17" t="str">
        <f>IF(AND(OR(NOT(IsForecastDateRestricted),AND(D2119&gt;=StartDate,D2119&lt;=EndDate)),OR(NOT(IsTargetDateRestricted),AND(F2119&gt;=FirstTargetDate,F2119&lt;=EndTargetDate)),
OR(AND(Is1Week,E2119="1 wk ahead inc death"),AND(Is2Week,E2119="2 wk ahead inc death"),AND(Is3Week,E2119="3 wk ahead inc death"),AND(Is4Week,E2119="4 wk ahead inc death")),
OR(NOT(IsActiveModelsOnly),_xlfn.XLOOKUP(C2119,'Model Analyzer'!B$4:B$100,'Model Analyzer'!C$4:C$100))),EvalData!C2119,"NA")</f>
        <v>PSI</v>
      </c>
      <c r="C2119" s="17" t="s">
        <v>27</v>
      </c>
      <c r="D2119" s="36" t="d">
        <v>2020-10-19</v>
      </c>
      <c r="E2119" s="17" t="s">
        <v>36</v>
      </c>
      <c r="F2119" s="36" t="d">
        <v>2020-10-31</v>
      </c>
      <c r="G2119" s="30">
        <v>-4149</v>
      </c>
      <c r="H2119" s="32">
        <v>-0.44800000000000001</v>
      </c>
      <c r="I2119" s="28">
        <v>-0.36129</v>
      </c>
      <c r="J2119" s="28">
        <v>-0.56564000000000003</v>
      </c>
      <c r="K2119" s="29">
        <v>0</v>
      </c>
      <c r="L2119" s="30">
        <v>38</v>
      </c>
      <c r="M2119" s="29">
        <v>5.1279999999999999E-2</v>
      </c>
      <c r="N2119" s="30">
        <v>51</v>
      </c>
      <c r="O2119" s="30">
        <v>69.02</v>
      </c>
      <c r="P2119" s="30">
        <v>2407.35</v>
      </c>
      <c r="Q2119" s="30">
        <v>85.29</v>
      </c>
      <c r="R2119" s="38">
        <v>0.49074000000000001</v>
      </c>
      <c r="S2119" s="32">
        <v>-0.59470999999999996</v>
      </c>
      <c r="T2119" s="29">
        <v>1.1953400000000001</v>
      </c>
      <c r="U2119" s="29">
        <v>-1.13154</v>
      </c>
      <c r="V2119" s="29">
        <v>0.23529</v>
      </c>
      <c r="W2119" s="29">
        <v>0.41176000000000001</v>
      </c>
      <c r="X2119" s="30">
        <v>128.15</v>
      </c>
      <c r="Y2119" s="29">
        <v>0.45432</v>
      </c>
      <c r="Z2119" s="29">
        <v>0.64371</v>
      </c>
      <c r="AA2119" s="29">
        <v>2.1999999999999999E-2</v>
      </c>
      <c r="AB2119" s="30">
        <v>39</v>
      </c>
      <c r="AC2119" s="29">
        <v>2.564E-2</v>
      </c>
      <c r="AD2119" s="30">
        <v>51</v>
      </c>
      <c r="AE2119" s="29">
        <v>0.31373000000000001</v>
      </c>
      <c r="AF2119" s="33">
        <v>1.379</v>
      </c>
      <c r="AG2119" s="33">
        <v>1.5</v>
      </c>
      <c r="AH2119" s="33">
        <v>1.8640000000000001</v>
      </c>
      <c r="AI2119" s="33">
        <v>3.8239999999999998</v>
      </c>
      <c r="AJ2119" s="33">
        <v>3.6059999999999999</v>
      </c>
      <c r="AK2119" s="34">
        <v>8</v>
      </c>
      <c r="AL2119" s="29">
        <v>7.843E-2</v>
      </c>
      <c r="AM2119" s="29">
        <v>3.9219999999999998E-2</v>
      </c>
      <c r="AN2119" s="50">
        <v>130189</v>
      </c>
      <c r="AO2119" s="30">
        <v>586.70000000000005</v>
      </c>
      <c r="AP2119" s="29">
        <v>0.6109</v>
      </c>
      <c r="AQ2119" s="29">
        <v>1</v>
      </c>
      <c r="AR2119" s="29">
        <v>0.20599999999999999</v>
      </c>
      <c r="AS2119" s="54">
        <v>23</v>
      </c>
      <c r="AT2119" s="29">
        <v>0.35293999999999998</v>
      </c>
      <c r="AU2119" s="29">
        <v>0.33023999999999998</v>
      </c>
      <c r="AV2119" s="54">
        <v>31</v>
      </c>
      <c r="AW2119" s="29">
        <v>0.11765</v>
      </c>
    </row>
    <row r="2120" spans="1:49" x14ac:dyDescent="0.2">
      <c r="A2120" s="17" t="str">
        <f t="shared" si="42"/>
        <v>QJHong</v>
      </c>
      <c r="B2120" s="17" t="str">
        <f>IF(AND(OR(NOT(IsForecastDateRestricted),AND(D2120&gt;=StartDate,D2120&lt;=EndDate)),OR(NOT(IsTargetDateRestricted),AND(F2120&gt;=FirstTargetDate,F2120&lt;=EndTargetDate)),
OR(AND(Is1Week,E2120="1 wk ahead inc death"),AND(Is2Week,E2120="2 wk ahead inc death"),AND(Is3Week,E2120="3 wk ahead inc death"),AND(Is4Week,E2120="4 wk ahead inc death")),
OR(NOT(IsActiveModelsOnly),_xlfn.XLOOKUP(C2120,'Model Analyzer'!B$4:B$100,'Model Analyzer'!C$4:C$100))),EvalData!C2120,"NA")</f>
        <v>QJHong</v>
      </c>
      <c r="C2120" s="17" t="s">
        <v>28</v>
      </c>
      <c r="D2120" s="36" t="d">
        <v>2020-10-19</v>
      </c>
      <c r="E2120" s="17" t="s">
        <v>36</v>
      </c>
      <c r="F2120" s="36" t="d">
        <v>2020-10-31</v>
      </c>
      <c r="G2120" s="30">
        <v>-1011</v>
      </c>
      <c r="H2120" s="32">
        <v>-9.1999999999999998E-2</v>
      </c>
      <c r="I2120" s="28">
        <v>-8.8039999999999993E-2</v>
      </c>
      <c r="J2120" s="28">
        <v>-9.6530000000000005E-2</v>
      </c>
      <c r="K2120" s="29">
        <v>0.9</v>
      </c>
      <c r="L2120" s="30">
        <v>17</v>
      </c>
      <c r="M2120" s="29">
        <v>0.58974000000000004</v>
      </c>
      <c r="O2120" s="30"/>
      <c r="P2120" s="30"/>
      <c r="Q2120" s="30"/>
      <c r="R2120" s="38"/>
    </row>
    <row r="2121" spans="1:49" x14ac:dyDescent="0.2">
      <c r="A2121" s="17" t="str">
        <f t="shared" si="42"/>
        <v>RPI-UW</v>
      </c>
      <c r="B2121" s="17" t="str">
        <f>IF(AND(OR(NOT(IsForecastDateRestricted),AND(D2121&gt;=StartDate,D2121&lt;=EndDate)),OR(NOT(IsTargetDateRestricted),AND(F2121&gt;=FirstTargetDate,F2121&lt;=EndTargetDate)),
OR(AND(Is1Week,E2121="1 wk ahead inc death"),AND(Is2Week,E2121="2 wk ahead inc death"),AND(Is3Week,E2121="3 wk ahead inc death"),AND(Is4Week,E2121="4 wk ahead inc death")),
OR(NOT(IsActiveModelsOnly),_xlfn.XLOOKUP(C2121,'Model Analyzer'!B$4:B$100,'Model Analyzer'!C$4:C$100))),EvalData!C2121,"NA")</f>
        <v>RPI-UW</v>
      </c>
      <c r="C2121" s="17" t="s">
        <v>49</v>
      </c>
      <c r="D2121" s="36" t="d">
        <v>2020-10-19</v>
      </c>
      <c r="E2121" s="17" t="s">
        <v>36</v>
      </c>
      <c r="F2121" s="36" t="d">
        <v>2020-10-31</v>
      </c>
      <c r="G2121" s="30">
        <v>-2208</v>
      </c>
      <c r="H2121" s="32">
        <v>-0.214</v>
      </c>
      <c r="I2121" s="28">
        <v>-0.19227</v>
      </c>
      <c r="J2121" s="28">
        <v>-0.23802999999999999</v>
      </c>
      <c r="K2121" s="29">
        <v>0.75</v>
      </c>
      <c r="L2121" s="30">
        <v>34</v>
      </c>
      <c r="M2121" s="29">
        <v>0.15384999999999999</v>
      </c>
      <c r="N2121" s="30">
        <v>31</v>
      </c>
      <c r="O2121" s="30">
        <v>11.13</v>
      </c>
      <c r="P2121" s="30">
        <v>1788.87</v>
      </c>
      <c r="Q2121" s="30">
        <v>118.97</v>
      </c>
      <c r="R2121" s="38">
        <v>0.32091999999999998</v>
      </c>
      <c r="S2121" s="32">
        <v>-0.31684000000000001</v>
      </c>
      <c r="T2121" s="29">
        <v>0.73438000000000003</v>
      </c>
      <c r="U2121" s="29">
        <v>-0.62134999999999996</v>
      </c>
      <c r="V2121" s="29">
        <v>0.32257999999999998</v>
      </c>
      <c r="W2121" s="29">
        <v>0.22581000000000001</v>
      </c>
      <c r="X2121" s="30">
        <v>170.31</v>
      </c>
      <c r="Y2121" s="29">
        <v>0.35766999999999999</v>
      </c>
      <c r="Z2121" s="29">
        <v>0.45197999999999999</v>
      </c>
      <c r="AA2121" s="29">
        <v>4.1000000000000002E-2</v>
      </c>
      <c r="AB2121" s="30">
        <v>37</v>
      </c>
      <c r="AC2121" s="29">
        <v>7.6920000000000002E-2</v>
      </c>
      <c r="AD2121" s="30">
        <v>31</v>
      </c>
      <c r="AE2121" s="29">
        <v>0.6129</v>
      </c>
      <c r="AF2121" s="33">
        <v>2.1640000000000001</v>
      </c>
      <c r="AG2121" s="33">
        <v>2.286</v>
      </c>
      <c r="AH2121" s="33">
        <v>3.5369999999999999</v>
      </c>
      <c r="AI2121" s="33">
        <v>17.077000000000002</v>
      </c>
      <c r="AJ2121" s="33">
        <v>8.1549999999999994</v>
      </c>
      <c r="AK2121" s="34">
        <v>38.570999999999998</v>
      </c>
      <c r="AL2121" s="29">
        <v>0.16128999999999999</v>
      </c>
      <c r="AM2121" s="29">
        <v>0.16128999999999999</v>
      </c>
      <c r="AN2121" s="50">
        <v>59071</v>
      </c>
      <c r="AO2121" s="30">
        <v>181.4</v>
      </c>
      <c r="AP2121" s="29">
        <v>0.39917999999999998</v>
      </c>
      <c r="AQ2121" s="29">
        <v>0.83335999999999999</v>
      </c>
      <c r="AR2121" s="29">
        <v>0.186</v>
      </c>
      <c r="AS2121" s="54">
        <v>25</v>
      </c>
      <c r="AT2121" s="29">
        <v>0.29411999999999999</v>
      </c>
      <c r="AU2121" s="29">
        <v>0.37528</v>
      </c>
      <c r="AV2121" s="54">
        <v>28</v>
      </c>
      <c r="AW2121" s="29">
        <v>0.20588000000000001</v>
      </c>
    </row>
    <row r="2122" spans="1:49" x14ac:dyDescent="0.2">
      <c r="A2122" s="17" t="str">
        <f t="shared" si="42"/>
        <v>STH</v>
      </c>
      <c r="B2122" s="17" t="str">
        <f>IF(AND(OR(NOT(IsForecastDateRestricted),AND(D2122&gt;=StartDate,D2122&lt;=EndDate)),OR(NOT(IsTargetDateRestricted),AND(F2122&gt;=FirstTargetDate,F2122&lt;=EndTargetDate)),
OR(AND(Is1Week,E2122="1 wk ahead inc death"),AND(Is2Week,E2122="2 wk ahead inc death"),AND(Is3Week,E2122="3 wk ahead inc death"),AND(Is4Week,E2122="4 wk ahead inc death")),
OR(NOT(IsActiveModelsOnly),_xlfn.XLOOKUP(C2122,'Model Analyzer'!B$4:B$100,'Model Analyzer'!C$4:C$100))),EvalData!C2122,"NA")</f>
        <v>STH</v>
      </c>
      <c r="C2122" s="17" t="s">
        <v>42</v>
      </c>
      <c r="D2122" s="36" t="d">
        <v>2020-10-19</v>
      </c>
      <c r="E2122" s="17" t="s">
        <v>36</v>
      </c>
      <c r="F2122" s="36" t="d">
        <v>2020-10-31</v>
      </c>
      <c r="G2122" s="30">
        <v>-1923</v>
      </c>
      <c r="H2122" s="32">
        <v>-0.183</v>
      </c>
      <c r="I2122" s="28">
        <v>-0.16744999999999999</v>
      </c>
      <c r="J2122" s="28">
        <v>-0.20113</v>
      </c>
      <c r="K2122" s="29">
        <v>0.75</v>
      </c>
      <c r="L2122" s="30">
        <v>33</v>
      </c>
      <c r="M2122" s="29">
        <v>0.17949000000000001</v>
      </c>
      <c r="O2122" s="30"/>
      <c r="P2122" s="30"/>
      <c r="Q2122" s="30"/>
      <c r="R2122" s="38"/>
    </row>
    <row r="2123" spans="1:49" x14ac:dyDescent="0.2">
      <c r="A2123" s="17" t="str">
        <f t="shared" si="42"/>
        <v>TTU</v>
      </c>
      <c r="B2123" s="17" t="str">
        <f>IF(AND(OR(NOT(IsForecastDateRestricted),AND(D2123&gt;=StartDate,D2123&lt;=EndDate)),OR(NOT(IsTargetDateRestricted),AND(F2123&gt;=FirstTargetDate,F2123&lt;=EndTargetDate)),
OR(AND(Is1Week,E2123="1 wk ahead inc death"),AND(Is2Week,E2123="2 wk ahead inc death"),AND(Is3Week,E2123="3 wk ahead inc death"),AND(Is4Week,E2123="4 wk ahead inc death")),
OR(NOT(IsActiveModelsOnly),_xlfn.XLOOKUP(C2123,'Model Analyzer'!B$4:B$100,'Model Analyzer'!C$4:C$100))),EvalData!C2123,"NA")</f>
        <v>TTU</v>
      </c>
      <c r="C2123" s="17" t="s">
        <v>56</v>
      </c>
      <c r="D2123" s="36" t="d">
        <v>2020-10-19</v>
      </c>
      <c r="E2123" s="17" t="s">
        <v>36</v>
      </c>
      <c r="F2123" s="36" t="d">
        <v>2020-10-31</v>
      </c>
      <c r="G2123" s="30">
        <v>1087</v>
      </c>
      <c r="H2123" s="32">
        <v>0.09</v>
      </c>
      <c r="I2123" s="28">
        <v>9.4649999999999998E-2</v>
      </c>
      <c r="J2123" s="28">
        <v>9.4649999999999998E-2</v>
      </c>
      <c r="K2123" s="29">
        <v>0.9</v>
      </c>
      <c r="L2123" s="30">
        <v>16</v>
      </c>
      <c r="M2123" s="29">
        <v>0.61538000000000004</v>
      </c>
      <c r="N2123" s="30">
        <v>51</v>
      </c>
      <c r="O2123" s="30">
        <v>31.24</v>
      </c>
      <c r="P2123" s="30">
        <v>7517.48</v>
      </c>
      <c r="Q2123" s="30">
        <v>128.24</v>
      </c>
      <c r="R2123" s="38">
        <v>0.40117000000000003</v>
      </c>
      <c r="S2123" s="32">
        <v>-5.8840000000000003E-2</v>
      </c>
      <c r="T2123" s="29">
        <v>1.12005</v>
      </c>
      <c r="U2123" s="29">
        <v>1.5259999999999999E-2</v>
      </c>
      <c r="V2123" s="29">
        <v>0.33333000000000002</v>
      </c>
      <c r="W2123" s="29">
        <v>0.33333000000000002</v>
      </c>
      <c r="X2123" s="30">
        <v>268.88</v>
      </c>
      <c r="Y2123" s="29">
        <v>0.77598999999999996</v>
      </c>
      <c r="Z2123" s="29">
        <v>0.53883000000000003</v>
      </c>
      <c r="AA2123" s="29">
        <v>0.14699999999999999</v>
      </c>
      <c r="AB2123" s="30">
        <v>30</v>
      </c>
      <c r="AC2123" s="29">
        <v>0.25641000000000003</v>
      </c>
    </row>
    <row r="2124" spans="1:49" x14ac:dyDescent="0.2">
      <c r="A2124" s="17" t="str">
        <f t="shared" si="42"/>
        <v>UA</v>
      </c>
      <c r="B2124" s="17" t="str">
        <f>IF(AND(OR(NOT(IsForecastDateRestricted),AND(D2124&gt;=StartDate,D2124&lt;=EndDate)),OR(NOT(IsTargetDateRestricted),AND(F2124&gt;=FirstTargetDate,F2124&lt;=EndTargetDate)),
OR(AND(Is1Week,E2124="1 wk ahead inc death"),AND(Is2Week,E2124="2 wk ahead inc death"),AND(Is3Week,E2124="3 wk ahead inc death"),AND(Is4Week,E2124="4 wk ahead inc death")),
OR(NOT(IsActiveModelsOnly),_xlfn.XLOOKUP(C2124,'Model Analyzer'!B$4:B$100,'Model Analyzer'!C$4:C$100))),EvalData!C2124,"NA")</f>
        <v>UA</v>
      </c>
      <c r="C2124" s="17" t="s">
        <v>29</v>
      </c>
      <c r="D2124" s="36" t="d">
        <v>2020-10-19</v>
      </c>
      <c r="E2124" s="17" t="s">
        <v>36</v>
      </c>
      <c r="F2124" s="36" t="d">
        <v>2020-10-31</v>
      </c>
      <c r="G2124" s="30">
        <v>-1089</v>
      </c>
      <c r="H2124" s="32">
        <v>-0.1</v>
      </c>
      <c r="I2124" s="28">
        <v>-9.4829999999999998E-2</v>
      </c>
      <c r="J2124" s="28">
        <v>-0.10476000000000001</v>
      </c>
      <c r="K2124" s="29">
        <v>0.9</v>
      </c>
      <c r="L2124" s="30">
        <v>19</v>
      </c>
      <c r="M2124" s="29">
        <v>0.53846000000000005</v>
      </c>
      <c r="N2124" s="30">
        <v>51</v>
      </c>
      <c r="O2124" s="30">
        <v>24.21</v>
      </c>
      <c r="P2124" s="30">
        <v>1580.95</v>
      </c>
      <c r="Q2124" s="30">
        <v>60.57</v>
      </c>
      <c r="R2124" s="38">
        <v>0.25607000000000002</v>
      </c>
      <c r="S2124" s="32">
        <v>-0.16164000000000001</v>
      </c>
      <c r="T2124" s="29">
        <v>0.94826999999999995</v>
      </c>
      <c r="U2124" s="29">
        <v>0.18351999999999999</v>
      </c>
      <c r="V2124" s="29">
        <v>0.39216000000000001</v>
      </c>
      <c r="W2124" s="29">
        <v>0.13725000000000001</v>
      </c>
      <c r="X2124" s="30">
        <v>104.44</v>
      </c>
      <c r="Y2124" s="29">
        <v>0.76817999999999997</v>
      </c>
      <c r="Z2124" s="29">
        <v>0.40812999999999999</v>
      </c>
      <c r="AA2124" s="29">
        <v>0.316</v>
      </c>
      <c r="AB2124" s="30">
        <v>20</v>
      </c>
      <c r="AC2124" s="29">
        <v>0.51282000000000005</v>
      </c>
      <c r="AD2124" s="30">
        <v>51</v>
      </c>
      <c r="AE2124" s="29">
        <v>0.62744999999999995</v>
      </c>
      <c r="AF2124" s="33">
        <v>1.347</v>
      </c>
      <c r="AG2124" s="33">
        <v>1.5629999999999999</v>
      </c>
      <c r="AH2124" s="33">
        <v>2.2799999999999998</v>
      </c>
      <c r="AI2124" s="33">
        <v>2.5390000000000001</v>
      </c>
      <c r="AJ2124" s="33">
        <v>3.2320000000000002</v>
      </c>
      <c r="AK2124" s="34">
        <v>4.2830000000000004</v>
      </c>
      <c r="AL2124" s="29">
        <v>3.9219999999999998E-2</v>
      </c>
      <c r="AM2124" s="29">
        <v>0</v>
      </c>
      <c r="AN2124" s="50">
        <v>49600</v>
      </c>
      <c r="AO2124" s="30">
        <v>661.2</v>
      </c>
      <c r="AP2124" s="29">
        <v>0.61928000000000005</v>
      </c>
      <c r="AQ2124" s="29">
        <v>1</v>
      </c>
      <c r="AR2124" s="29">
        <v>0.61899999999999999</v>
      </c>
      <c r="AS2124" s="54">
        <v>7</v>
      </c>
      <c r="AT2124" s="29">
        <v>0.82352999999999998</v>
      </c>
      <c r="AU2124" s="29">
        <v>0.66047</v>
      </c>
      <c r="AV2124" s="54">
        <v>15</v>
      </c>
      <c r="AW2124" s="29">
        <v>0.58823999999999999</v>
      </c>
    </row>
    <row r="2125" spans="1:49" x14ac:dyDescent="0.2">
      <c r="A2125" s="17" t="str">
        <f t="shared" si="42"/>
        <v>UCLA</v>
      </c>
      <c r="B2125" s="17" t="str">
        <f>IF(AND(OR(NOT(IsForecastDateRestricted),AND(D2125&gt;=StartDate,D2125&lt;=EndDate)),OR(NOT(IsTargetDateRestricted),AND(F2125&gt;=FirstTargetDate,F2125&lt;=EndTargetDate)),
OR(AND(Is1Week,E2125="1 wk ahead inc death"),AND(Is2Week,E2125="2 wk ahead inc death"),AND(Is3Week,E2125="3 wk ahead inc death"),AND(Is4Week,E2125="4 wk ahead inc death")),
OR(NOT(IsActiveModelsOnly),_xlfn.XLOOKUP(C2125,'Model Analyzer'!B$4:B$100,'Model Analyzer'!C$4:C$100))),EvalData!C2125,"NA")</f>
        <v>UCLA</v>
      </c>
      <c r="C2125" s="17" t="s">
        <v>30</v>
      </c>
      <c r="D2125" s="36" t="d">
        <v>2020-10-19</v>
      </c>
      <c r="E2125" s="17" t="s">
        <v>36</v>
      </c>
      <c r="F2125" s="36" t="d">
        <v>2020-10-31</v>
      </c>
      <c r="G2125" s="30">
        <v>-1873</v>
      </c>
      <c r="H2125" s="32">
        <v>-0.17799999999999999</v>
      </c>
      <c r="I2125" s="28">
        <v>-0.16309999999999999</v>
      </c>
      <c r="J2125" s="28">
        <v>-0.19488</v>
      </c>
      <c r="K2125" s="29">
        <v>0.75</v>
      </c>
      <c r="L2125" s="30">
        <v>31</v>
      </c>
      <c r="M2125" s="29">
        <v>0.23077</v>
      </c>
      <c r="N2125" s="30">
        <v>51</v>
      </c>
      <c r="O2125" s="30">
        <v>28.03</v>
      </c>
      <c r="P2125" s="30">
        <v>1932.93</v>
      </c>
      <c r="Q2125" s="30">
        <v>79.489999999999995</v>
      </c>
      <c r="R2125" s="38">
        <v>0.43774000000000002</v>
      </c>
      <c r="S2125" s="32">
        <v>-0.41665999999999997</v>
      </c>
      <c r="T2125" s="29">
        <v>1.03155</v>
      </c>
      <c r="U2125" s="29">
        <v>-0.93689999999999996</v>
      </c>
      <c r="V2125" s="29">
        <v>0.21568999999999999</v>
      </c>
      <c r="W2125" s="29">
        <v>0.31373000000000001</v>
      </c>
      <c r="X2125" s="30">
        <v>119.68</v>
      </c>
      <c r="Y2125" s="29">
        <v>0.41102</v>
      </c>
      <c r="Z2125" s="29">
        <v>0.54003000000000001</v>
      </c>
      <c r="AA2125" s="29">
        <v>3.4000000000000002E-2</v>
      </c>
      <c r="AB2125" s="30">
        <v>38</v>
      </c>
      <c r="AC2125" s="29">
        <v>5.1279999999999999E-2</v>
      </c>
      <c r="AD2125" s="30">
        <v>51</v>
      </c>
      <c r="AE2125" s="29">
        <v>0.11765</v>
      </c>
      <c r="AF2125" s="33">
        <v>1.083</v>
      </c>
      <c r="AG2125" s="33">
        <v>1.0980000000000001</v>
      </c>
      <c r="AH2125" s="33">
        <v>1.1890000000000001</v>
      </c>
      <c r="AI2125" s="33">
        <v>3.6349999999999998</v>
      </c>
      <c r="AJ2125" s="33">
        <v>1.883</v>
      </c>
      <c r="AK2125" s="34">
        <v>4</v>
      </c>
      <c r="AL2125" s="29">
        <v>1.9609999999999999E-2</v>
      </c>
      <c r="AM2125" s="29">
        <v>0</v>
      </c>
      <c r="AN2125" s="50">
        <v>135737</v>
      </c>
      <c r="AO2125" s="30">
        <v>636.20000000000005</v>
      </c>
      <c r="AP2125" s="29">
        <v>0.79449999999999998</v>
      </c>
      <c r="AQ2125" s="29">
        <v>1</v>
      </c>
      <c r="AR2125" s="29">
        <v>0.10299999999999999</v>
      </c>
      <c r="AS2125" s="54">
        <v>31</v>
      </c>
      <c r="AT2125" s="29">
        <v>0.11765</v>
      </c>
      <c r="AU2125" s="29">
        <v>0.12384000000000001</v>
      </c>
      <c r="AV2125" s="54">
        <v>35</v>
      </c>
      <c r="AW2125" s="29">
        <v>0</v>
      </c>
    </row>
    <row r="2126" spans="1:49" x14ac:dyDescent="0.2">
      <c r="A2126" s="17" t="str">
        <f t="shared" si="42"/>
        <v>UCM</v>
      </c>
      <c r="B2126" s="17" t="str">
        <f>IF(AND(OR(NOT(IsForecastDateRestricted),AND(D2126&gt;=StartDate,D2126&lt;=EndDate)),OR(NOT(IsTargetDateRestricted),AND(F2126&gt;=FirstTargetDate,F2126&lt;=EndTargetDate)),
OR(AND(Is1Week,E2126="1 wk ahead inc death"),AND(Is2Week,E2126="2 wk ahead inc death"),AND(Is3Week,E2126="3 wk ahead inc death"),AND(Is4Week,E2126="4 wk ahead inc death")),
OR(NOT(IsActiveModelsOnly),_xlfn.XLOOKUP(C2126,'Model Analyzer'!B$4:B$100,'Model Analyzer'!C$4:C$100))),EvalData!C2126,"NA")</f>
        <v>UCM</v>
      </c>
      <c r="C2126" s="17" t="s">
        <v>48</v>
      </c>
      <c r="D2126" s="36" t="d">
        <v>2020-10-19</v>
      </c>
      <c r="E2126" s="17" t="s">
        <v>36</v>
      </c>
      <c r="F2126" s="36" t="d">
        <v>2020-10-31</v>
      </c>
      <c r="G2126" s="30">
        <v>3246</v>
      </c>
      <c r="H2126" s="32">
        <v>0.249</v>
      </c>
      <c r="I2126" s="28">
        <v>0.28265000000000001</v>
      </c>
      <c r="J2126" s="28">
        <v>0.28265000000000001</v>
      </c>
      <c r="K2126" s="29">
        <v>0.75</v>
      </c>
      <c r="L2126" s="30">
        <v>35</v>
      </c>
      <c r="M2126" s="29">
        <v>0.12820999999999999</v>
      </c>
      <c r="O2126" s="30"/>
      <c r="P2126" s="30"/>
      <c r="Q2126" s="30"/>
      <c r="R2126" s="38"/>
    </row>
    <row r="2127" spans="1:49" x14ac:dyDescent="0.2">
      <c r="A2127" s="17" t="str">
        <f t="shared" si="42"/>
        <v>UCSD-NEU</v>
      </c>
      <c r="B2127" s="17" t="str">
        <f>IF(AND(OR(NOT(IsForecastDateRestricted),AND(D2127&gt;=StartDate,D2127&lt;=EndDate)),OR(NOT(IsTargetDateRestricted),AND(F2127&gt;=FirstTargetDate,F2127&lt;=EndTargetDate)),
OR(AND(Is1Week,E2127="1 wk ahead inc death"),AND(Is2Week,E2127="2 wk ahead inc death"),AND(Is3Week,E2127="3 wk ahead inc death"),AND(Is4Week,E2127="4 wk ahead inc death")),
OR(NOT(IsActiveModelsOnly),_xlfn.XLOOKUP(C2127,'Model Analyzer'!B$4:B$100,'Model Analyzer'!C$4:C$100))),EvalData!C2127,"NA")</f>
        <v>UCSD-NEU</v>
      </c>
      <c r="C2127" s="17" t="s">
        <v>54</v>
      </c>
      <c r="D2127" s="36" t="d">
        <v>2020-10-19</v>
      </c>
      <c r="E2127" s="17" t="s">
        <v>36</v>
      </c>
      <c r="F2127" s="36" t="d">
        <v>2020-10-31</v>
      </c>
      <c r="G2127" s="30">
        <v>-1164</v>
      </c>
      <c r="H2127" s="32">
        <v>-0.107</v>
      </c>
      <c r="I2127" s="28">
        <v>-0.10136000000000001</v>
      </c>
      <c r="J2127" s="28">
        <v>-0.11279</v>
      </c>
      <c r="K2127" s="29">
        <v>0.75</v>
      </c>
      <c r="L2127" s="30">
        <v>20</v>
      </c>
      <c r="M2127" s="29">
        <v>0.51282000000000005</v>
      </c>
      <c r="N2127" s="30">
        <v>50</v>
      </c>
      <c r="O2127" s="30">
        <v>23.6</v>
      </c>
      <c r="P2127" s="30">
        <v>1538.9</v>
      </c>
      <c r="Q2127" s="30">
        <v>59.96</v>
      </c>
      <c r="R2127" s="38">
        <v>0.26155</v>
      </c>
      <c r="S2127" s="32">
        <v>-0.19902</v>
      </c>
      <c r="T2127" s="29">
        <v>1.00712</v>
      </c>
      <c r="U2127" s="29">
        <v>0.28459000000000001</v>
      </c>
      <c r="V2127" s="29">
        <v>0.36</v>
      </c>
      <c r="W2127" s="29">
        <v>0.1</v>
      </c>
      <c r="X2127" s="30">
        <v>94.89</v>
      </c>
      <c r="Y2127" s="29">
        <v>0.86211000000000004</v>
      </c>
      <c r="Z2127" s="29">
        <v>0.37753999999999999</v>
      </c>
      <c r="AA2127" s="29">
        <v>0.24399999999999999</v>
      </c>
      <c r="AB2127" s="30">
        <v>26</v>
      </c>
      <c r="AC2127" s="29">
        <v>0.35897000000000001</v>
      </c>
      <c r="AD2127" s="30">
        <v>50</v>
      </c>
      <c r="AE2127" s="29">
        <v>0.96</v>
      </c>
      <c r="AF2127" s="33">
        <v>3.7210000000000001</v>
      </c>
      <c r="AG2127" s="33">
        <v>6.7919999999999998</v>
      </c>
      <c r="AH2127" s="33">
        <v>462</v>
      </c>
      <c r="AI2127" s="33">
        <v>336.74599999999998</v>
      </c>
      <c r="AJ2127" s="33">
        <v>584</v>
      </c>
      <c r="AK2127" s="34">
        <v>708</v>
      </c>
      <c r="AL2127" s="29">
        <v>0.14000000000000001</v>
      </c>
      <c r="AM2127" s="29">
        <v>0.68</v>
      </c>
      <c r="AN2127" s="50">
        <v>24911</v>
      </c>
      <c r="AO2127" s="30">
        <v>827.3</v>
      </c>
      <c r="AP2127" s="29">
        <v>0.14013</v>
      </c>
      <c r="AQ2127" s="29">
        <v>0.29254000000000002</v>
      </c>
      <c r="AR2127" s="29">
        <v>0.14399999999999999</v>
      </c>
      <c r="AS2127" s="54">
        <v>29</v>
      </c>
      <c r="AT2127" s="29">
        <v>0.17646999999999999</v>
      </c>
      <c r="AU2127" s="29">
        <v>0.48970999999999998</v>
      </c>
      <c r="AV2127" s="54">
        <v>23</v>
      </c>
      <c r="AW2127" s="29">
        <v>0.35293999999999998</v>
      </c>
    </row>
    <row r="2128" spans="1:49" x14ac:dyDescent="0.2">
      <c r="A2128" s="17" t="str">
        <f t="shared" si="42"/>
        <v>UGA-CEID</v>
      </c>
      <c r="B2128" s="17" t="str">
        <f>IF(AND(OR(NOT(IsForecastDateRestricted),AND(D2128&gt;=StartDate,D2128&lt;=EndDate)),OR(NOT(IsTargetDateRestricted),AND(F2128&gt;=FirstTargetDate,F2128&lt;=EndTargetDate)),
OR(AND(Is1Week,E2128="1 wk ahead inc death"),AND(Is2Week,E2128="2 wk ahead inc death"),AND(Is3Week,E2128="3 wk ahead inc death"),AND(Is4Week,E2128="4 wk ahead inc death")),
OR(NOT(IsActiveModelsOnly),_xlfn.XLOOKUP(C2128,'Model Analyzer'!B$4:B$100,'Model Analyzer'!C$4:C$100))),EvalData!C2128,"NA")</f>
        <v>UGA-CEID</v>
      </c>
      <c r="C2128" s="17" t="s">
        <v>50</v>
      </c>
      <c r="D2128" s="36" t="d">
        <v>2020-10-19</v>
      </c>
      <c r="E2128" s="17" t="s">
        <v>36</v>
      </c>
      <c r="F2128" s="36" t="d">
        <v>2020-10-31</v>
      </c>
      <c r="G2128" s="30">
        <v>-1628</v>
      </c>
      <c r="H2128" s="32">
        <v>-0.153</v>
      </c>
      <c r="I2128" s="28">
        <v>-0.14176</v>
      </c>
      <c r="J2128" s="28">
        <v>-0.16517999999999999</v>
      </c>
      <c r="K2128" s="29">
        <v>0.75</v>
      </c>
      <c r="L2128" s="30">
        <v>29</v>
      </c>
      <c r="M2128" s="29">
        <v>0.28205000000000002</v>
      </c>
      <c r="N2128" s="30">
        <v>51</v>
      </c>
      <c r="O2128" s="30">
        <v>15.05</v>
      </c>
      <c r="P2128" s="30">
        <v>1528.15</v>
      </c>
      <c r="Q2128" s="30">
        <v>67.41</v>
      </c>
      <c r="R2128" s="38">
        <v>0.27196999999999999</v>
      </c>
      <c r="S2128" s="32">
        <v>-0.28198000000000001</v>
      </c>
      <c r="T2128" s="29">
        <v>0.62558999999999998</v>
      </c>
      <c r="U2128" s="29">
        <v>-0.37531999999999999</v>
      </c>
      <c r="V2128" s="29">
        <v>0.33333000000000002</v>
      </c>
      <c r="W2128" s="29">
        <v>0.17646999999999999</v>
      </c>
      <c r="X2128" s="30">
        <v>119.18</v>
      </c>
      <c r="Y2128" s="29">
        <v>0.36884</v>
      </c>
      <c r="Z2128" s="29">
        <v>0.39328999999999997</v>
      </c>
      <c r="AA2128" s="29">
        <v>0.30199999999999999</v>
      </c>
      <c r="AB2128" s="30">
        <v>22</v>
      </c>
      <c r="AC2128" s="29">
        <v>0.46154000000000001</v>
      </c>
      <c r="AD2128" s="30">
        <v>51</v>
      </c>
      <c r="AE2128" s="29">
        <v>0.72548999999999997</v>
      </c>
      <c r="AF2128" s="33">
        <v>1.6120000000000001</v>
      </c>
      <c r="AG2128" s="33">
        <v>2.6749999999999998</v>
      </c>
      <c r="AH2128" s="33">
        <v>5.9580000000000002</v>
      </c>
      <c r="AI2128" s="33">
        <v>103.899</v>
      </c>
      <c r="AJ2128" s="33">
        <v>22.5</v>
      </c>
      <c r="AK2128" s="34">
        <v>157</v>
      </c>
      <c r="AL2128" s="29">
        <v>0.13725000000000001</v>
      </c>
      <c r="AM2128" s="29">
        <v>0.33333000000000002</v>
      </c>
      <c r="AN2128" s="50">
        <v>41168</v>
      </c>
      <c r="AO2128" s="30">
        <v>202.9</v>
      </c>
      <c r="AP2128" s="29">
        <v>0.34210000000000002</v>
      </c>
      <c r="AQ2128" s="29">
        <v>0.71419999999999995</v>
      </c>
      <c r="AR2128" s="29">
        <v>0.26800000000000002</v>
      </c>
      <c r="AS2128" s="54">
        <v>21</v>
      </c>
      <c r="AT2128" s="29">
        <v>0.41176000000000001</v>
      </c>
      <c r="AU2128" s="29">
        <v>0.68198999999999999</v>
      </c>
      <c r="AV2128" s="54">
        <v>13</v>
      </c>
      <c r="AW2128" s="29">
        <v>0.64705999999999997</v>
      </c>
    </row>
    <row r="2129" spans="1:49" x14ac:dyDescent="0.2">
      <c r="A2129" s="17" t="str">
        <f t="shared" si="42"/>
        <v>UM</v>
      </c>
      <c r="B2129" s="17" t="str">
        <f>IF(AND(OR(NOT(IsForecastDateRestricted),AND(D2129&gt;=StartDate,D2129&lt;=EndDate)),OR(NOT(IsTargetDateRestricted),AND(F2129&gt;=FirstTargetDate,F2129&lt;=EndTargetDate)),
OR(AND(Is1Week,E2129="1 wk ahead inc death"),AND(Is2Week,E2129="2 wk ahead inc death"),AND(Is3Week,E2129="3 wk ahead inc death"),AND(Is4Week,E2129="4 wk ahead inc death")),
OR(NOT(IsActiveModelsOnly),_xlfn.XLOOKUP(C2129,'Model Analyzer'!B$4:B$100,'Model Analyzer'!C$4:C$100))),EvalData!C2129,"NA")</f>
        <v>UM</v>
      </c>
      <c r="C2129" s="17" t="s">
        <v>31</v>
      </c>
      <c r="D2129" s="36" t="d">
        <v>2020-10-19</v>
      </c>
      <c r="E2129" s="17" t="s">
        <v>36</v>
      </c>
      <c r="F2129" s="36" t="d">
        <v>2020-10-31</v>
      </c>
      <c r="G2129" s="30">
        <v>-627</v>
      </c>
      <c r="H2129" s="32">
        <v>-5.6000000000000001E-2</v>
      </c>
      <c r="I2129" s="28">
        <v>-5.4600000000000003E-2</v>
      </c>
      <c r="J2129" s="28">
        <v>-5.7750000000000003E-2</v>
      </c>
      <c r="K2129" s="29">
        <v>0.9</v>
      </c>
      <c r="L2129" s="30">
        <v>10</v>
      </c>
      <c r="M2129" s="29">
        <v>0.76922999999999997</v>
      </c>
      <c r="N2129" s="30">
        <v>50</v>
      </c>
      <c r="O2129" s="30">
        <v>21.12</v>
      </c>
      <c r="P2129" s="30">
        <v>1987.47</v>
      </c>
      <c r="Q2129" s="30">
        <v>75.400000000000006</v>
      </c>
      <c r="R2129" s="38">
        <v>0.32789000000000001</v>
      </c>
      <c r="S2129" s="32">
        <v>-0.22434000000000001</v>
      </c>
      <c r="T2129" s="29">
        <v>0.83172999999999997</v>
      </c>
      <c r="U2129" s="29">
        <v>-0.26619999999999999</v>
      </c>
      <c r="V2129" s="29">
        <v>0.3</v>
      </c>
      <c r="W2129" s="29">
        <v>0.2</v>
      </c>
      <c r="X2129" s="30">
        <v>118.61</v>
      </c>
      <c r="Y2129" s="29">
        <v>0.53239000000000003</v>
      </c>
      <c r="Z2129" s="29">
        <v>0.46528000000000003</v>
      </c>
      <c r="AA2129" s="29">
        <v>9.9000000000000005E-2</v>
      </c>
      <c r="AB2129" s="30">
        <v>34</v>
      </c>
      <c r="AC2129" s="29">
        <v>0.15384999999999999</v>
      </c>
      <c r="AD2129" s="30">
        <v>50</v>
      </c>
      <c r="AE2129" s="29">
        <v>0.44</v>
      </c>
      <c r="AF2129" s="33">
        <v>1.292</v>
      </c>
      <c r="AG2129" s="33">
        <v>1.3939999999999999</v>
      </c>
      <c r="AH2129" s="33">
        <v>1.587</v>
      </c>
      <c r="AI2129" s="33">
        <v>26.262</v>
      </c>
      <c r="AJ2129" s="33">
        <v>2.2229999999999999</v>
      </c>
      <c r="AK2129" s="34">
        <v>3.9319999999999999</v>
      </c>
      <c r="AL2129" s="29">
        <v>0</v>
      </c>
      <c r="AM2129" s="29">
        <v>0.06</v>
      </c>
      <c r="AN2129" s="50">
        <v>79236</v>
      </c>
      <c r="AO2129" s="30">
        <v>468.9</v>
      </c>
      <c r="AP2129" s="29">
        <v>0.68933</v>
      </c>
      <c r="AQ2129" s="29">
        <v>1</v>
      </c>
      <c r="AR2129" s="29">
        <v>0.39200000000000002</v>
      </c>
      <c r="AS2129" s="54">
        <v>16</v>
      </c>
      <c r="AT2129" s="29">
        <v>0.55881999999999998</v>
      </c>
      <c r="AU2129" s="29">
        <v>0.45407999999999998</v>
      </c>
      <c r="AV2129" s="54">
        <v>26</v>
      </c>
      <c r="AW2129" s="29">
        <v>0.26471</v>
      </c>
    </row>
    <row r="2130" spans="1:49" x14ac:dyDescent="0.2">
      <c r="A2130" s="17" t="str">
        <f t="shared" si="42"/>
        <v>UMass-MB</v>
      </c>
      <c r="B2130" s="17" t="str">
        <f>IF(AND(OR(NOT(IsForecastDateRestricted),AND(D2130&gt;=StartDate,D2130&lt;=EndDate)),OR(NOT(IsTargetDateRestricted),AND(F2130&gt;=FirstTargetDate,F2130&lt;=EndTargetDate)),
OR(AND(Is1Week,E2130="1 wk ahead inc death"),AND(Is2Week,E2130="2 wk ahead inc death"),AND(Is3Week,E2130="3 wk ahead inc death"),AND(Is4Week,E2130="4 wk ahead inc death")),
OR(NOT(IsActiveModelsOnly),_xlfn.XLOOKUP(C2130,'Model Analyzer'!B$4:B$100,'Model Analyzer'!C$4:C$100))),EvalData!C2130,"NA")</f>
        <v>UMass-MB</v>
      </c>
      <c r="C2130" s="17" t="s">
        <v>32</v>
      </c>
      <c r="D2130" s="36" t="d">
        <v>2020-10-19</v>
      </c>
      <c r="E2130" s="17" t="s">
        <v>36</v>
      </c>
      <c r="F2130" s="36" t="d">
        <v>2020-10-31</v>
      </c>
      <c r="G2130" s="30">
        <v>61</v>
      </c>
      <c r="H2130" s="32">
        <v>5.0000000000000001E-3</v>
      </c>
      <c r="I2130" s="28">
        <v>5.3099999999999996E-3</v>
      </c>
      <c r="J2130" s="28">
        <v>5.3099999999999996E-3</v>
      </c>
      <c r="K2130" s="29">
        <v>1</v>
      </c>
      <c r="L2130" s="30">
        <v>1</v>
      </c>
      <c r="M2130" s="29">
        <v>1</v>
      </c>
      <c r="N2130" s="30">
        <v>51</v>
      </c>
      <c r="O2130" s="30">
        <v>8.01</v>
      </c>
      <c r="P2130" s="30">
        <v>757.56</v>
      </c>
      <c r="Q2130" s="30">
        <v>47.27</v>
      </c>
      <c r="R2130" s="38">
        <v>0.21668999999999999</v>
      </c>
      <c r="S2130" s="32">
        <v>-5.7669999999999999E-2</v>
      </c>
      <c r="T2130" s="29">
        <v>0.39655000000000001</v>
      </c>
      <c r="U2130" s="29">
        <v>-7.2660000000000002E-2</v>
      </c>
      <c r="V2130" s="29">
        <v>0.47059000000000001</v>
      </c>
      <c r="W2130" s="29">
        <v>5.8819999999999997E-2</v>
      </c>
      <c r="X2130" s="30">
        <v>76.16</v>
      </c>
      <c r="Y2130" s="29">
        <v>0.30480000000000002</v>
      </c>
      <c r="Z2130" s="29">
        <v>0.28137000000000001</v>
      </c>
      <c r="AA2130" s="29">
        <v>0.71799999999999997</v>
      </c>
      <c r="AB2130" s="30">
        <v>2</v>
      </c>
      <c r="AC2130" s="29">
        <v>0.97436</v>
      </c>
      <c r="AD2130" s="30">
        <v>51</v>
      </c>
      <c r="AE2130" s="29">
        <v>1</v>
      </c>
      <c r="AF2130" s="33">
        <v>2.698</v>
      </c>
      <c r="AG2130" s="33">
        <v>3.1930000000000001</v>
      </c>
      <c r="AH2130" s="33">
        <v>4.1760000000000002</v>
      </c>
      <c r="AI2130" s="33">
        <v>5.6420000000000003</v>
      </c>
      <c r="AJ2130" s="33">
        <v>5.8739999999999997</v>
      </c>
      <c r="AK2130" s="34">
        <v>9.1999999999999993</v>
      </c>
      <c r="AL2130" s="29">
        <v>0.27450999999999998</v>
      </c>
      <c r="AM2130" s="29">
        <v>7.843E-2</v>
      </c>
      <c r="AN2130" s="50">
        <v>13968</v>
      </c>
      <c r="AO2130" s="30">
        <v>94.1</v>
      </c>
      <c r="AP2130" s="29">
        <v>0.37801000000000001</v>
      </c>
      <c r="AQ2130" s="29">
        <v>0.78915999999999997</v>
      </c>
      <c r="AR2130" s="29">
        <v>0.68100000000000005</v>
      </c>
      <c r="AS2130" s="54">
        <v>6</v>
      </c>
      <c r="AT2130" s="29">
        <v>0.85294000000000003</v>
      </c>
      <c r="AU2130" s="29">
        <v>0.95553999999999994</v>
      </c>
      <c r="AV2130" s="54">
        <v>1</v>
      </c>
      <c r="AW2130" s="29">
        <v>1</v>
      </c>
    </row>
    <row r="2131" spans="1:49" x14ac:dyDescent="0.2">
      <c r="A2131" s="17" t="str">
        <f t="shared" si="42"/>
        <v>USC</v>
      </c>
      <c r="B2131" s="17" t="str">
        <f>IF(AND(OR(NOT(IsForecastDateRestricted),AND(D2131&gt;=StartDate,D2131&lt;=EndDate)),OR(NOT(IsTargetDateRestricted),AND(F2131&gt;=FirstTargetDate,F2131&lt;=EndTargetDate)),
OR(AND(Is1Week,E2131="1 wk ahead inc death"),AND(Is2Week,E2131="2 wk ahead inc death"),AND(Is3Week,E2131="3 wk ahead inc death"),AND(Is4Week,E2131="4 wk ahead inc death")),
OR(NOT(IsActiveModelsOnly),_xlfn.XLOOKUP(C2131,'Model Analyzer'!B$4:B$100,'Model Analyzer'!C$4:C$100))),EvalData!C2131,"NA")</f>
        <v>USC</v>
      </c>
      <c r="C2131" s="17" t="s">
        <v>33</v>
      </c>
      <c r="D2131" s="36" t="d">
        <v>2020-10-19</v>
      </c>
      <c r="E2131" s="17" t="s">
        <v>36</v>
      </c>
      <c r="F2131" s="36" t="d">
        <v>2020-10-31</v>
      </c>
      <c r="G2131" s="26">
        <v>-400</v>
      </c>
      <c r="H2131" s="27">
        <v>-3.5000000000000003E-2</v>
      </c>
      <c r="I2131" s="28">
        <v>-3.483E-2</v>
      </c>
      <c r="J2131" s="28">
        <v>-3.6089999999999997E-2</v>
      </c>
      <c r="K2131" s="29">
        <v>1</v>
      </c>
      <c r="L2131" s="30">
        <v>5</v>
      </c>
      <c r="M2131" s="29">
        <v>0.89744000000000002</v>
      </c>
      <c r="N2131" s="30">
        <v>51</v>
      </c>
      <c r="O2131" s="26">
        <v>11.97</v>
      </c>
      <c r="P2131" s="26">
        <v>1071.42</v>
      </c>
      <c r="Q2131" s="26">
        <v>50.35</v>
      </c>
      <c r="R2131" s="31">
        <v>0.22344</v>
      </c>
      <c r="S2131" s="32">
        <v>-0.10288</v>
      </c>
      <c r="T2131" s="29">
        <v>0.51217000000000001</v>
      </c>
      <c r="U2131" s="29">
        <v>-8.0079999999999998E-2</v>
      </c>
      <c r="V2131" s="29">
        <v>0.50980000000000003</v>
      </c>
      <c r="W2131" s="29">
        <v>9.8040000000000002E-2</v>
      </c>
      <c r="X2131" s="30">
        <v>99.4</v>
      </c>
      <c r="Y2131" s="29">
        <v>0.36984</v>
      </c>
      <c r="Z2131" s="29">
        <v>0.31589</v>
      </c>
      <c r="AA2131" s="29">
        <v>0.60399999999999998</v>
      </c>
      <c r="AB2131" s="30">
        <v>9</v>
      </c>
      <c r="AC2131" s="29">
        <v>0.79486999999999997</v>
      </c>
    </row>
    <row r="2132" spans="1:49" x14ac:dyDescent="0.2">
      <c r="A2132" s="17" t="str">
        <f t="shared" si="42"/>
        <v>UT</v>
      </c>
      <c r="B2132" s="17" t="str">
        <f>IF(AND(OR(NOT(IsForecastDateRestricted),AND(D2132&gt;=StartDate,D2132&lt;=EndDate)),OR(NOT(IsTargetDateRestricted),AND(F2132&gt;=FirstTargetDate,F2132&lt;=EndTargetDate)),
OR(AND(Is1Week,E2132="1 wk ahead inc death"),AND(Is2Week,E2132="2 wk ahead inc death"),AND(Is3Week,E2132="3 wk ahead inc death"),AND(Is4Week,E2132="4 wk ahead inc death")),
OR(NOT(IsActiveModelsOnly),_xlfn.XLOOKUP(C2132,'Model Analyzer'!B$4:B$100,'Model Analyzer'!C$4:C$100))),EvalData!C2132,"NA")</f>
        <v>UT</v>
      </c>
      <c r="C2132" s="17" t="s">
        <v>34</v>
      </c>
      <c r="D2132" s="36" t="d">
        <v>2020-10-19</v>
      </c>
      <c r="E2132" s="17" t="s">
        <v>36</v>
      </c>
      <c r="F2132" s="36" t="d">
        <v>2020-10-31</v>
      </c>
      <c r="G2132" s="30">
        <v>-1883</v>
      </c>
      <c r="H2132" s="32">
        <v>-0.17899999999999999</v>
      </c>
      <c r="I2132" s="28">
        <v>-0.16397</v>
      </c>
      <c r="J2132" s="28">
        <v>-0.19613</v>
      </c>
      <c r="K2132" s="29">
        <v>0.75</v>
      </c>
      <c r="L2132" s="30">
        <v>32</v>
      </c>
      <c r="M2132" s="29">
        <v>0.20513000000000001</v>
      </c>
      <c r="N2132" s="30">
        <v>51</v>
      </c>
      <c r="O2132" s="30">
        <v>32.51</v>
      </c>
      <c r="P2132" s="30">
        <v>4708.07</v>
      </c>
      <c r="Q2132" s="30">
        <v>111.76</v>
      </c>
      <c r="R2132" s="38">
        <v>0.37713999999999998</v>
      </c>
      <c r="S2132" s="32">
        <v>4.027E-2</v>
      </c>
      <c r="T2132" s="29">
        <v>0.66839999999999999</v>
      </c>
      <c r="U2132" s="29">
        <v>-3.3860000000000001E-2</v>
      </c>
      <c r="V2132" s="29">
        <v>0.23529</v>
      </c>
      <c r="W2132" s="29">
        <v>0.25490000000000002</v>
      </c>
      <c r="X2132" s="30">
        <v>218.26</v>
      </c>
      <c r="Y2132" s="29">
        <v>0.50273999999999996</v>
      </c>
      <c r="Z2132" s="29">
        <v>0.48436000000000001</v>
      </c>
      <c r="AA2132" s="29">
        <v>0.13800000000000001</v>
      </c>
      <c r="AB2132" s="30">
        <v>32</v>
      </c>
      <c r="AC2132" s="29">
        <v>0.20513000000000001</v>
      </c>
      <c r="AD2132" s="30">
        <v>51</v>
      </c>
      <c r="AE2132" s="29">
        <v>0.64705999999999997</v>
      </c>
      <c r="AF2132" s="33">
        <v>1.9510000000000001</v>
      </c>
      <c r="AG2132" s="33">
        <v>2.1589999999999998</v>
      </c>
      <c r="AH2132" s="33">
        <v>3.5379999999999998</v>
      </c>
      <c r="AI2132" s="33">
        <v>18.178000000000001</v>
      </c>
      <c r="AJ2132" s="33">
        <v>6.54</v>
      </c>
      <c r="AK2132" s="34">
        <v>20</v>
      </c>
      <c r="AL2132" s="29">
        <v>0.13725000000000001</v>
      </c>
      <c r="AM2132" s="29">
        <v>0.15686</v>
      </c>
      <c r="AN2132" s="50">
        <v>72856</v>
      </c>
      <c r="AO2132" s="30">
        <v>296.39999999999998</v>
      </c>
      <c r="AP2132" s="29">
        <v>0.42358000000000001</v>
      </c>
      <c r="AQ2132" s="29">
        <v>0.88431000000000004</v>
      </c>
      <c r="AR2132" s="29">
        <v>0.372</v>
      </c>
      <c r="AS2132" s="54">
        <v>17</v>
      </c>
      <c r="AT2132" s="29">
        <v>0.52941000000000005</v>
      </c>
      <c r="AU2132" s="29">
        <v>0.66773000000000005</v>
      </c>
      <c r="AV2132" s="54">
        <v>14</v>
      </c>
      <c r="AW2132" s="29">
        <v>0.61765000000000003</v>
      </c>
    </row>
    <row r="2133" spans="1:49" x14ac:dyDescent="0.2">
      <c r="A2133" s="17" t="str">
        <f t="shared" si="42"/>
        <v>Baseline</v>
      </c>
      <c r="B2133" s="17" t="str">
        <f>IF(AND(OR(NOT(IsForecastDateRestricted),AND(D2133&gt;=StartDate,D2133&lt;=EndDate)),OR(NOT(IsTargetDateRestricted),AND(F2133&gt;=FirstTargetDate,F2133&lt;=EndTargetDate)),
OR(AND(Is1Week,E2133="1 wk ahead inc death"),AND(Is2Week,E2133="2 wk ahead inc death"),AND(Is3Week,E2133="3 wk ahead inc death"),AND(Is4Week,E2133="4 wk ahead inc death")),
OR(NOT(IsActiveModelsOnly),_xlfn.XLOOKUP(C2133,'Model Analyzer'!B$4:B$100,'Model Analyzer'!C$4:C$100))),EvalData!C2133,"NA")</f>
        <v>Baseline</v>
      </c>
      <c r="C2133" s="17" t="s">
        <v>12</v>
      </c>
      <c r="D2133" s="36" t="d">
        <v>2020-10-19</v>
      </c>
      <c r="E2133" s="17" t="s">
        <v>37</v>
      </c>
      <c r="F2133" s="36" t="d">
        <v>2020-11-07</v>
      </c>
      <c r="G2133" s="30">
        <v>-3415</v>
      </c>
      <c r="H2133" s="32">
        <v>-0.20499999999999999</v>
      </c>
      <c r="I2133" s="28">
        <v>-0.18511</v>
      </c>
      <c r="J2133" s="28">
        <v>-0.22717000000000001</v>
      </c>
      <c r="K2133" s="29">
        <v>0.75</v>
      </c>
      <c r="L2133" s="30">
        <v>28</v>
      </c>
      <c r="M2133" s="29">
        <v>0.30769000000000002</v>
      </c>
      <c r="N2133" s="30">
        <v>51</v>
      </c>
      <c r="O2133" s="30">
        <v>16.95</v>
      </c>
      <c r="P2133" s="30">
        <v>2380.71</v>
      </c>
      <c r="Q2133" s="30">
        <v>112.06</v>
      </c>
      <c r="R2133" s="38">
        <v>0.33309</v>
      </c>
      <c r="S2133" s="32">
        <v>-0.34483999999999998</v>
      </c>
      <c r="T2133" s="29">
        <v>0.70316000000000001</v>
      </c>
      <c r="U2133" s="29">
        <v>-0.59292999999999996</v>
      </c>
      <c r="V2133" s="29">
        <v>0.25490000000000002</v>
      </c>
      <c r="W2133" s="29">
        <v>0.17646999999999999</v>
      </c>
      <c r="X2133" s="30">
        <v>172.93</v>
      </c>
      <c r="Y2133" s="29">
        <v>0.35576000000000002</v>
      </c>
      <c r="Z2133" s="29">
        <v>0.45150000000000001</v>
      </c>
      <c r="AA2133" s="29">
        <v>0.218</v>
      </c>
      <c r="AB2133" s="30">
        <v>25</v>
      </c>
      <c r="AC2133" s="29">
        <v>0.38462000000000002</v>
      </c>
      <c r="AD2133" s="30">
        <v>51</v>
      </c>
      <c r="AE2133" s="29">
        <v>0.80391999999999997</v>
      </c>
      <c r="AF2133" s="33">
        <v>3.9</v>
      </c>
      <c r="AG2133" s="33">
        <v>3.9689999999999999</v>
      </c>
      <c r="AH2133" s="33">
        <v>4</v>
      </c>
      <c r="AI2133" s="33">
        <v>3.9060000000000001</v>
      </c>
      <c r="AJ2133" s="33">
        <v>4.0010000000000003</v>
      </c>
      <c r="AK2133" s="34">
        <v>4.0190000000000001</v>
      </c>
      <c r="AL2133" s="29">
        <v>0</v>
      </c>
      <c r="AM2133" s="29">
        <v>0</v>
      </c>
      <c r="AN2133" s="50">
        <v>31927</v>
      </c>
      <c r="AO2133" s="30">
        <v>172.9</v>
      </c>
      <c r="AP2133" s="29">
        <v>0.41305999999999998</v>
      </c>
      <c r="AQ2133" s="29">
        <v>0.86234</v>
      </c>
      <c r="AR2133" s="29">
        <v>0.84599999999999997</v>
      </c>
      <c r="AS2133" s="54">
        <v>2</v>
      </c>
      <c r="AT2133" s="29">
        <v>0.97058999999999995</v>
      </c>
      <c r="AU2133" s="29">
        <v>0.82728000000000002</v>
      </c>
      <c r="AV2133" s="54">
        <v>6</v>
      </c>
      <c r="AW2133" s="29">
        <v>0.85294000000000003</v>
      </c>
    </row>
    <row r="2134" spans="1:49" x14ac:dyDescent="0.2">
      <c r="A2134" s="17" t="str">
        <f t="shared" si="42"/>
        <v>BPagano</v>
      </c>
      <c r="B2134" s="17" t="str">
        <f>IF(AND(OR(NOT(IsForecastDateRestricted),AND(D2134&gt;=StartDate,D2134&lt;=EndDate)),OR(NOT(IsTargetDateRestricted),AND(F2134&gt;=FirstTargetDate,F2134&lt;=EndTargetDate)),
OR(AND(Is1Week,E2134="1 wk ahead inc death"),AND(Is2Week,E2134="2 wk ahead inc death"),AND(Is3Week,E2134="3 wk ahead inc death"),AND(Is4Week,E2134="4 wk ahead inc death")),
OR(NOT(IsActiveModelsOnly),_xlfn.XLOOKUP(C2134,'Model Analyzer'!B$4:B$100,'Model Analyzer'!C$4:C$100))),EvalData!C2134,"NA")</f>
        <v>BPagano</v>
      </c>
      <c r="C2134" s="17" t="s">
        <v>59</v>
      </c>
      <c r="D2134" s="36" t="d">
        <v>2020-10-19</v>
      </c>
      <c r="E2134" s="17" t="s">
        <v>37</v>
      </c>
      <c r="F2134" s="36" t="d">
        <v>2020-11-07</v>
      </c>
      <c r="G2134" s="26">
        <v>896</v>
      </c>
      <c r="H2134" s="27">
        <v>4.7E-2</v>
      </c>
      <c r="I2134" s="28">
        <v>4.8570000000000002E-2</v>
      </c>
      <c r="J2134" s="28">
        <v>4.8570000000000002E-2</v>
      </c>
      <c r="K2134" s="29">
        <v>1</v>
      </c>
      <c r="L2134" s="30">
        <v>7</v>
      </c>
      <c r="M2134" s="29">
        <v>0.84614999999999996</v>
      </c>
      <c r="N2134" s="30">
        <v>51</v>
      </c>
      <c r="O2134" s="26">
        <v>19.850000000000001</v>
      </c>
      <c r="P2134" s="26">
        <v>4451.34</v>
      </c>
      <c r="Q2134" s="26">
        <v>129.61000000000001</v>
      </c>
      <c r="R2134" s="31">
        <v>0.34490999999999999</v>
      </c>
      <c r="S2134" s="32">
        <v>0.10218000000000001</v>
      </c>
      <c r="T2134" s="29">
        <v>0.75848000000000004</v>
      </c>
      <c r="U2134" s="29">
        <v>-3.1609999999999999E-2</v>
      </c>
      <c r="V2134" s="29">
        <v>0.29411999999999999</v>
      </c>
      <c r="W2134" s="29">
        <v>0.21568999999999999</v>
      </c>
      <c r="X2134" s="30">
        <v>246.19</v>
      </c>
      <c r="Y2134" s="29">
        <v>0.55905000000000005</v>
      </c>
      <c r="Z2134" s="29">
        <v>0.47694999999999999</v>
      </c>
      <c r="AA2134" s="29">
        <v>0.2</v>
      </c>
      <c r="AB2134" s="30">
        <v>26</v>
      </c>
      <c r="AC2134" s="29">
        <v>0.35897000000000001</v>
      </c>
      <c r="AD2134" s="30">
        <v>51</v>
      </c>
      <c r="AE2134" s="29">
        <v>0.60784000000000005</v>
      </c>
      <c r="AF2134" s="33">
        <v>2.2709999999999999</v>
      </c>
      <c r="AG2134" s="33">
        <v>2.359</v>
      </c>
      <c r="AH2134" s="33">
        <v>2.4550000000000001</v>
      </c>
      <c r="AI2134" s="33">
        <v>2.59</v>
      </c>
      <c r="AJ2134" s="33">
        <v>2.6349999999999998</v>
      </c>
      <c r="AK2134" s="34">
        <v>2.778</v>
      </c>
      <c r="AL2134" s="29">
        <v>1.9609999999999999E-2</v>
      </c>
      <c r="AM2134" s="29">
        <v>0</v>
      </c>
      <c r="AN2134" s="50">
        <v>78607</v>
      </c>
      <c r="AO2134" s="30">
        <v>392.2</v>
      </c>
      <c r="AP2134" s="29">
        <v>0.56572</v>
      </c>
      <c r="AQ2134" s="29">
        <v>1</v>
      </c>
      <c r="AR2134" s="29">
        <v>0.61899999999999999</v>
      </c>
      <c r="AS2134" s="54">
        <v>7</v>
      </c>
      <c r="AT2134" s="29">
        <v>0.82352999999999998</v>
      </c>
      <c r="AU2134" s="29">
        <v>0.63983000000000001</v>
      </c>
      <c r="AV2134" s="54">
        <v>15</v>
      </c>
      <c r="AW2134" s="29">
        <v>0.58823999999999999</v>
      </c>
    </row>
    <row r="2135" spans="1:49" x14ac:dyDescent="0.2">
      <c r="A2135" s="17" t="str">
        <f t="shared" si="42"/>
        <v>CMU</v>
      </c>
      <c r="B2135" s="17" t="str">
        <f>IF(AND(OR(NOT(IsForecastDateRestricted),AND(D2135&gt;=StartDate,D2135&lt;=EndDate)),OR(NOT(IsTargetDateRestricted),AND(F2135&gt;=FirstTargetDate,F2135&lt;=EndTargetDate)),
OR(AND(Is1Week,E2135="1 wk ahead inc death"),AND(Is2Week,E2135="2 wk ahead inc death"),AND(Is3Week,E2135="3 wk ahead inc death"),AND(Is4Week,E2135="4 wk ahead inc death")),
OR(NOT(IsActiveModelsOnly),_xlfn.XLOOKUP(C2135,'Model Analyzer'!B$4:B$100,'Model Analyzer'!C$4:C$100))),EvalData!C2135,"NA")</f>
        <v>CMU</v>
      </c>
      <c r="C2135" s="17" t="s">
        <v>43</v>
      </c>
      <c r="D2135" s="36" t="d">
        <v>2020-10-19</v>
      </c>
      <c r="E2135" s="17" t="s">
        <v>37</v>
      </c>
      <c r="F2135" s="36" t="d">
        <v>2020-11-07</v>
      </c>
      <c r="G2135" s="30"/>
      <c r="H2135" s="32"/>
      <c r="N2135" s="30">
        <v>51</v>
      </c>
      <c r="O2135" s="30">
        <v>14.98</v>
      </c>
      <c r="P2135" s="30">
        <v>2656.23</v>
      </c>
      <c r="Q2135" s="30">
        <v>119.41</v>
      </c>
      <c r="R2135" s="38">
        <v>0.31853999999999999</v>
      </c>
      <c r="S2135" s="32">
        <v>-0.30110999999999999</v>
      </c>
      <c r="T2135" s="29">
        <v>0.62805</v>
      </c>
      <c r="U2135" s="29">
        <v>-0.48192000000000002</v>
      </c>
      <c r="V2135" s="29">
        <v>0.29411999999999999</v>
      </c>
      <c r="W2135" s="29">
        <v>9.8040000000000002E-2</v>
      </c>
      <c r="X2135" s="30">
        <v>193.71</v>
      </c>
      <c r="Y2135" s="29">
        <v>0.35713</v>
      </c>
      <c r="Z2135" s="29">
        <v>0.44063000000000002</v>
      </c>
      <c r="AA2135" s="29">
        <v>0.27900000000000003</v>
      </c>
      <c r="AB2135" s="30">
        <v>22</v>
      </c>
      <c r="AC2135" s="29">
        <v>0.46154000000000001</v>
      </c>
      <c r="AD2135" s="30">
        <v>51</v>
      </c>
      <c r="AE2135" s="29">
        <v>0.56862999999999997</v>
      </c>
      <c r="AF2135" s="33">
        <v>1.726</v>
      </c>
      <c r="AG2135" s="33">
        <v>2.0259999999999998</v>
      </c>
      <c r="AH2135" s="33">
        <v>3.1339999999999999</v>
      </c>
      <c r="AI2135" s="33">
        <v>88.793000000000006</v>
      </c>
      <c r="AJ2135" s="33">
        <v>7.4630000000000001</v>
      </c>
      <c r="AK2135" s="34">
        <v>47.856999999999999</v>
      </c>
      <c r="AL2135" s="29">
        <v>0.11765</v>
      </c>
      <c r="AM2135" s="29">
        <v>0.15686</v>
      </c>
      <c r="AN2135" s="50">
        <v>70529</v>
      </c>
      <c r="AO2135" s="30">
        <v>257.7</v>
      </c>
      <c r="AP2135" s="29">
        <v>0.44657000000000002</v>
      </c>
      <c r="AQ2135" s="29">
        <v>0.93228999999999995</v>
      </c>
      <c r="AR2135" s="29">
        <v>0.31</v>
      </c>
      <c r="AS2135" s="54">
        <v>18</v>
      </c>
      <c r="AT2135" s="29">
        <v>0.5</v>
      </c>
      <c r="AU2135" s="29">
        <v>0.59397</v>
      </c>
      <c r="AV2135" s="54">
        <v>16</v>
      </c>
      <c r="AW2135" s="29">
        <v>0.55881999999999998</v>
      </c>
    </row>
    <row r="2136" spans="1:49" x14ac:dyDescent="0.2">
      <c r="A2136" s="17" t="str">
        <f t="shared" si="42"/>
        <v>Columbia</v>
      </c>
      <c r="B2136" s="17" t="str">
        <f>IF(AND(OR(NOT(IsForecastDateRestricted),AND(D2136&gt;=StartDate,D2136&lt;=EndDate)),OR(NOT(IsTargetDateRestricted),AND(F2136&gt;=FirstTargetDate,F2136&lt;=EndTargetDate)),
OR(AND(Is1Week,E2136="1 wk ahead inc death"),AND(Is2Week,E2136="2 wk ahead inc death"),AND(Is3Week,E2136="3 wk ahead inc death"),AND(Is4Week,E2136="4 wk ahead inc death")),
OR(NOT(IsActiveModelsOnly),_xlfn.XLOOKUP(C2136,'Model Analyzer'!B$4:B$100,'Model Analyzer'!C$4:C$100))),EvalData!C2136,"NA")</f>
        <v>Columbia</v>
      </c>
      <c r="C2136" s="17" t="s">
        <v>13</v>
      </c>
      <c r="D2136" s="36" t="d">
        <v>2020-10-19</v>
      </c>
      <c r="E2136" s="17" t="s">
        <v>37</v>
      </c>
      <c r="F2136" s="36" t="d">
        <v>2020-11-07</v>
      </c>
      <c r="G2136" s="30">
        <v>-849</v>
      </c>
      <c r="H2136" s="32">
        <v>-4.7E-2</v>
      </c>
      <c r="I2136" s="28">
        <v>-4.6019999999999998E-2</v>
      </c>
      <c r="J2136" s="28">
        <v>-4.8239999999999998E-2</v>
      </c>
      <c r="K2136" s="29">
        <v>1</v>
      </c>
      <c r="L2136" s="30">
        <v>6</v>
      </c>
      <c r="M2136" s="29">
        <v>0.87178999999999995</v>
      </c>
      <c r="N2136" s="30">
        <v>51</v>
      </c>
      <c r="O2136" s="30">
        <v>14.46</v>
      </c>
      <c r="P2136" s="30">
        <v>1867.95</v>
      </c>
      <c r="Q2136" s="30">
        <v>89.18</v>
      </c>
      <c r="R2136" s="38">
        <v>0.20608000000000001</v>
      </c>
      <c r="S2136" s="32">
        <v>-0.13976</v>
      </c>
      <c r="T2136" s="29">
        <v>0.41099999999999998</v>
      </c>
      <c r="U2136" s="29">
        <v>-0.26119999999999999</v>
      </c>
      <c r="V2136" s="29">
        <v>0.49020000000000002</v>
      </c>
      <c r="W2136" s="29">
        <v>0.11765</v>
      </c>
      <c r="X2136" s="30">
        <v>151.16999999999999</v>
      </c>
      <c r="Y2136" s="29">
        <v>0.29220000000000002</v>
      </c>
      <c r="Z2136" s="29">
        <v>0.36759999999999998</v>
      </c>
      <c r="AA2136" s="29">
        <v>0.52600000000000002</v>
      </c>
      <c r="AB2136" s="30">
        <v>8</v>
      </c>
      <c r="AC2136" s="29">
        <v>0.82050999999999996</v>
      </c>
      <c r="AD2136" s="30">
        <v>51</v>
      </c>
      <c r="AE2136" s="29">
        <v>0.88234999999999997</v>
      </c>
      <c r="AF2136" s="33">
        <v>3.141</v>
      </c>
      <c r="AG2136" s="33">
        <v>3.5819999999999999</v>
      </c>
      <c r="AH2136" s="33">
        <v>5.048</v>
      </c>
      <c r="AI2136" s="33">
        <v>32.1</v>
      </c>
      <c r="AJ2136" s="33">
        <v>14.694000000000001</v>
      </c>
      <c r="AK2136" s="34">
        <v>130</v>
      </c>
      <c r="AL2136" s="29">
        <v>0.27450999999999998</v>
      </c>
      <c r="AM2136" s="29">
        <v>0.23529</v>
      </c>
      <c r="AN2136" s="50">
        <v>27476</v>
      </c>
      <c r="AO2136" s="30">
        <v>114</v>
      </c>
      <c r="AP2136" s="29">
        <v>0.29425000000000001</v>
      </c>
      <c r="AQ2136" s="29">
        <v>0.61431000000000002</v>
      </c>
      <c r="AR2136" s="29">
        <v>0.39200000000000002</v>
      </c>
      <c r="AS2136" s="54">
        <v>15</v>
      </c>
      <c r="AT2136" s="29">
        <v>0.58823999999999999</v>
      </c>
      <c r="AU2136" s="29">
        <v>0.78003</v>
      </c>
      <c r="AV2136" s="54">
        <v>9</v>
      </c>
      <c r="AW2136" s="29">
        <v>0.76471</v>
      </c>
    </row>
    <row r="2137" spans="1:49" x14ac:dyDescent="0.2">
      <c r="A2137" s="17" t="str">
        <f t="shared" si="42"/>
        <v>Columbia-UNC</v>
      </c>
      <c r="B2137" s="17" t="str">
        <f>IF(AND(OR(NOT(IsForecastDateRestricted),AND(D2137&gt;=StartDate,D2137&lt;=EndDate)),OR(NOT(IsTargetDateRestricted),AND(F2137&gt;=FirstTargetDate,F2137&lt;=EndTargetDate)),
OR(AND(Is1Week,E2137="1 wk ahead inc death"),AND(Is2Week,E2137="2 wk ahead inc death"),AND(Is3Week,E2137="3 wk ahead inc death"),AND(Is4Week,E2137="4 wk ahead inc death")),
OR(NOT(IsActiveModelsOnly),_xlfn.XLOOKUP(C2137,'Model Analyzer'!B$4:B$100,'Model Analyzer'!C$4:C$100))),EvalData!C2137,"NA")</f>
        <v>Columbia-UNC</v>
      </c>
      <c r="C2137" s="17" t="s">
        <v>14</v>
      </c>
      <c r="D2137" s="36" t="d">
        <v>2020-10-19</v>
      </c>
      <c r="E2137" s="17" t="s">
        <v>37</v>
      </c>
      <c r="F2137" s="36" t="d">
        <v>2020-11-07</v>
      </c>
      <c r="G2137" s="30">
        <v>554</v>
      </c>
      <c r="H2137" s="32">
        <v>0.03</v>
      </c>
      <c r="I2137" s="28">
        <v>3.0030000000000001E-2</v>
      </c>
      <c r="J2137" s="28">
        <v>3.0030000000000001E-2</v>
      </c>
      <c r="K2137" s="29">
        <v>1</v>
      </c>
      <c r="L2137" s="30">
        <v>3</v>
      </c>
      <c r="M2137" s="29">
        <v>0.94872000000000001</v>
      </c>
      <c r="N2137" s="30">
        <v>50</v>
      </c>
      <c r="O2137" s="30">
        <v>12.73</v>
      </c>
      <c r="P2137" s="30">
        <v>2788.91</v>
      </c>
      <c r="Q2137" s="30">
        <v>120.66</v>
      </c>
      <c r="R2137" s="38">
        <v>0.25930999999999998</v>
      </c>
      <c r="S2137" s="32">
        <v>-6.3930000000000001E-2</v>
      </c>
      <c r="T2137" s="29">
        <v>0.56128</v>
      </c>
      <c r="U2137" s="29">
        <v>-0.15125</v>
      </c>
      <c r="V2137" s="29">
        <v>0.42</v>
      </c>
      <c r="W2137" s="29">
        <v>0.06</v>
      </c>
      <c r="X2137" s="30">
        <v>210.94</v>
      </c>
      <c r="Y2137" s="29">
        <v>0.37722</v>
      </c>
      <c r="Z2137" s="29">
        <v>0.38250000000000001</v>
      </c>
      <c r="AA2137" s="29">
        <v>0.41499999999999998</v>
      </c>
      <c r="AB2137" s="30">
        <v>12</v>
      </c>
      <c r="AC2137" s="29">
        <v>0.71794999999999998</v>
      </c>
      <c r="AD2137" s="30">
        <v>50</v>
      </c>
      <c r="AE2137" s="29">
        <v>0.48</v>
      </c>
      <c r="AF2137" s="33">
        <v>1.3939999999999999</v>
      </c>
      <c r="AG2137" s="33">
        <v>1.48</v>
      </c>
      <c r="AH2137" s="33">
        <v>1.675</v>
      </c>
      <c r="AI2137" s="33">
        <v>2.843</v>
      </c>
      <c r="AJ2137" s="33">
        <v>2.1110000000000002</v>
      </c>
      <c r="AK2137" s="34">
        <v>4.2</v>
      </c>
      <c r="AL2137" s="29">
        <v>0.04</v>
      </c>
      <c r="AM2137" s="29">
        <v>0.02</v>
      </c>
      <c r="AN2137" s="50">
        <v>119205</v>
      </c>
      <c r="AO2137" s="30">
        <v>316.8</v>
      </c>
      <c r="AP2137" s="29">
        <v>0.68203000000000003</v>
      </c>
      <c r="AQ2137" s="29">
        <v>1</v>
      </c>
      <c r="AR2137" s="29">
        <v>0.433</v>
      </c>
      <c r="AS2137" s="54">
        <v>10</v>
      </c>
      <c r="AT2137" s="29">
        <v>0.73529</v>
      </c>
      <c r="AU2137" s="29">
        <v>0.49536000000000002</v>
      </c>
      <c r="AV2137" s="54">
        <v>21</v>
      </c>
      <c r="AW2137" s="29">
        <v>0.41176000000000001</v>
      </c>
    </row>
    <row r="2138" spans="1:49" x14ac:dyDescent="0.2">
      <c r="A2138" s="17" t="str">
        <f t="shared" si="42"/>
        <v>Covid19Sim</v>
      </c>
      <c r="B2138" s="17" t="str">
        <f>IF(AND(OR(NOT(IsForecastDateRestricted),AND(D2138&gt;=StartDate,D2138&lt;=EndDate)),OR(NOT(IsTargetDateRestricted),AND(F2138&gt;=FirstTargetDate,F2138&lt;=EndTargetDate)),
OR(AND(Is1Week,E2138="1 wk ahead inc death"),AND(Is2Week,E2138="2 wk ahead inc death"),AND(Is3Week,E2138="3 wk ahead inc death"),AND(Is4Week,E2138="4 wk ahead inc death")),
OR(NOT(IsActiveModelsOnly),_xlfn.XLOOKUP(C2138,'Model Analyzer'!B$4:B$100,'Model Analyzer'!C$4:C$100))),EvalData!C2138,"NA")</f>
        <v>Covid19Sim</v>
      </c>
      <c r="C2138" s="17" t="s">
        <v>39</v>
      </c>
      <c r="D2138" s="36" t="d">
        <v>2020-10-19</v>
      </c>
      <c r="E2138" s="17" t="s">
        <v>37</v>
      </c>
      <c r="F2138" s="36" t="d">
        <v>2020-11-07</v>
      </c>
      <c r="G2138" s="30">
        <v>-2126</v>
      </c>
      <c r="H2138" s="32">
        <v>-0.122</v>
      </c>
      <c r="I2138" s="28">
        <v>-0.11524</v>
      </c>
      <c r="J2138" s="28">
        <v>-0.13025</v>
      </c>
      <c r="K2138" s="29">
        <v>0.75</v>
      </c>
      <c r="L2138" s="30">
        <v>15</v>
      </c>
      <c r="M2138" s="29">
        <v>0.64102999999999999</v>
      </c>
      <c r="N2138" s="30">
        <v>51</v>
      </c>
      <c r="O2138" s="30">
        <v>7.76</v>
      </c>
      <c r="P2138" s="30">
        <v>1567.07</v>
      </c>
      <c r="Q2138" s="30">
        <v>91.08</v>
      </c>
      <c r="R2138" s="38">
        <v>0.24493999999999999</v>
      </c>
      <c r="S2138" s="32">
        <v>-0.16705</v>
      </c>
      <c r="T2138" s="29">
        <v>0.39401000000000003</v>
      </c>
      <c r="U2138" s="29">
        <v>-0.22053</v>
      </c>
      <c r="V2138" s="29">
        <v>0.39216000000000001</v>
      </c>
      <c r="W2138" s="29">
        <v>1.9609999999999999E-2</v>
      </c>
      <c r="X2138" s="30">
        <v>145.54</v>
      </c>
      <c r="Y2138" s="29">
        <v>0.29171999999999998</v>
      </c>
      <c r="Z2138" s="29">
        <v>0.33685999999999999</v>
      </c>
      <c r="AA2138" s="29">
        <v>0.55500000000000005</v>
      </c>
      <c r="AB2138" s="30">
        <v>7</v>
      </c>
      <c r="AC2138" s="29">
        <v>0.84614999999999996</v>
      </c>
      <c r="AD2138" s="30">
        <v>51</v>
      </c>
      <c r="AE2138" s="29">
        <v>0.27450999999999998</v>
      </c>
      <c r="AF2138" s="33">
        <v>1.0389999999999999</v>
      </c>
      <c r="AG2138" s="33">
        <v>1.079</v>
      </c>
      <c r="AH2138" s="33">
        <v>1.181</v>
      </c>
      <c r="AI2138" s="33">
        <v>1.9610000000000001</v>
      </c>
      <c r="AJ2138" s="33">
        <v>1.4690000000000001</v>
      </c>
      <c r="AK2138" s="34">
        <v>2.8330000000000002</v>
      </c>
      <c r="AL2138" s="29">
        <v>5.8819999999999997E-2</v>
      </c>
      <c r="AM2138" s="29">
        <v>1.9609999999999999E-2</v>
      </c>
      <c r="AN2138" s="50">
        <v>147073</v>
      </c>
      <c r="AO2138" s="30">
        <v>372.6</v>
      </c>
      <c r="AP2138" s="29">
        <v>0.82777999999999996</v>
      </c>
      <c r="AQ2138" s="29">
        <v>1</v>
      </c>
      <c r="AR2138" s="29">
        <v>0.20599999999999999</v>
      </c>
      <c r="AS2138" s="54">
        <v>21</v>
      </c>
      <c r="AT2138" s="29">
        <v>0.41176000000000001</v>
      </c>
      <c r="AU2138" s="29">
        <v>0.28895999999999999</v>
      </c>
      <c r="AV2138" s="54">
        <v>30</v>
      </c>
      <c r="AW2138" s="29">
        <v>0.14706</v>
      </c>
    </row>
    <row r="2139" spans="1:49" x14ac:dyDescent="0.2">
      <c r="A2139" s="17" t="str">
        <f t="shared" si="42"/>
        <v>CovidComplete</v>
      </c>
      <c r="B2139" s="17" t="str">
        <f>IF(AND(OR(NOT(IsForecastDateRestricted),AND(D2139&gt;=StartDate,D2139&lt;=EndDate)),OR(NOT(IsTargetDateRestricted),AND(F2139&gt;=FirstTargetDate,F2139&lt;=EndTargetDate)),
OR(AND(Is1Week,E2139="1 wk ahead inc death"),AND(Is2Week,E2139="2 wk ahead inc death"),AND(Is3Week,E2139="3 wk ahead inc death"),AND(Is4Week,E2139="4 wk ahead inc death")),
OR(NOT(IsActiveModelsOnly),_xlfn.XLOOKUP(C2139,'Model Analyzer'!B$4:B$100,'Model Analyzer'!C$4:C$100))),EvalData!C2139,"NA")</f>
        <v>CovidComplete</v>
      </c>
      <c r="C2139" s="17" t="s">
        <v>51</v>
      </c>
      <c r="D2139" s="36" t="d">
        <v>2020-10-19</v>
      </c>
      <c r="E2139" s="17" t="s">
        <v>37</v>
      </c>
      <c r="F2139" s="36" t="d">
        <v>2020-11-07</v>
      </c>
      <c r="G2139" s="30">
        <v>-1977</v>
      </c>
      <c r="H2139" s="32">
        <v>-0.113</v>
      </c>
      <c r="I2139" s="28">
        <v>-0.10717</v>
      </c>
      <c r="J2139" s="28">
        <v>-0.12003</v>
      </c>
      <c r="K2139" s="29">
        <v>0.75</v>
      </c>
      <c r="L2139" s="30">
        <v>13</v>
      </c>
      <c r="M2139" s="29">
        <v>0.69230999999999998</v>
      </c>
      <c r="N2139" s="30">
        <v>51</v>
      </c>
      <c r="O2139" s="30">
        <v>9.1199999999999992</v>
      </c>
      <c r="P2139" s="30">
        <v>2105.35</v>
      </c>
      <c r="Q2139" s="30">
        <v>100.71</v>
      </c>
      <c r="R2139" s="38">
        <v>0.23601</v>
      </c>
      <c r="S2139" s="32">
        <v>-0.20798</v>
      </c>
      <c r="T2139" s="29">
        <v>0.45417999999999997</v>
      </c>
      <c r="U2139" s="29">
        <v>-0.25324999999999998</v>
      </c>
      <c r="V2139" s="29">
        <v>0.39216000000000001</v>
      </c>
      <c r="W2139" s="29">
        <v>7.843E-2</v>
      </c>
      <c r="X2139" s="30">
        <v>183.2</v>
      </c>
      <c r="Y2139" s="29">
        <v>0.29810999999999999</v>
      </c>
      <c r="Z2139" s="29">
        <v>0.32157999999999998</v>
      </c>
      <c r="AA2139" s="29">
        <v>0.49</v>
      </c>
      <c r="AB2139" s="30">
        <v>10</v>
      </c>
      <c r="AC2139" s="29">
        <v>0.76922999999999997</v>
      </c>
      <c r="AD2139" s="30">
        <v>51</v>
      </c>
      <c r="AE2139" s="29">
        <v>0.94118000000000002</v>
      </c>
      <c r="AF2139" s="33">
        <v>3.7269999999999999</v>
      </c>
      <c r="AG2139" s="33">
        <v>3.9209999999999998</v>
      </c>
      <c r="AH2139" s="33">
        <v>3.9860000000000002</v>
      </c>
      <c r="AI2139" s="33">
        <v>3.9329999999999998</v>
      </c>
      <c r="AJ2139" s="33">
        <v>4</v>
      </c>
      <c r="AK2139" s="34">
        <v>4</v>
      </c>
      <c r="AL2139" s="29">
        <v>1.9609999999999999E-2</v>
      </c>
      <c r="AM2139" s="29">
        <v>0</v>
      </c>
      <c r="AN2139" s="50">
        <v>28834</v>
      </c>
      <c r="AO2139" s="30">
        <v>93.9</v>
      </c>
      <c r="AP2139" s="29">
        <v>0.40727999999999998</v>
      </c>
      <c r="AQ2139" s="29">
        <v>0.85026999999999997</v>
      </c>
      <c r="AR2139" s="29">
        <v>0.97</v>
      </c>
      <c r="AS2139" s="54">
        <v>1</v>
      </c>
      <c r="AT2139" s="29">
        <v>1</v>
      </c>
      <c r="AU2139" s="29">
        <v>0.96828999999999998</v>
      </c>
      <c r="AV2139" s="54">
        <v>2</v>
      </c>
      <c r="AW2139" s="29">
        <v>0.97058999999999995</v>
      </c>
    </row>
    <row r="2140" spans="1:49" x14ac:dyDescent="0.2">
      <c r="A2140" s="17" t="str">
        <f t="shared" si="42"/>
        <v>DDS</v>
      </c>
      <c r="B2140" s="17" t="str">
        <f>IF(AND(OR(NOT(IsForecastDateRestricted),AND(D2140&gt;=StartDate,D2140&lt;=EndDate)),OR(NOT(IsTargetDateRestricted),AND(F2140&gt;=FirstTargetDate,F2140&lt;=EndTargetDate)),
OR(AND(Is1Week,E2140="1 wk ahead inc death"),AND(Is2Week,E2140="2 wk ahead inc death"),AND(Is3Week,E2140="3 wk ahead inc death"),AND(Is4Week,E2140="4 wk ahead inc death")),
OR(NOT(IsActiveModelsOnly),_xlfn.XLOOKUP(C2140,'Model Analyzer'!B$4:B$100,'Model Analyzer'!C$4:C$100))),EvalData!C2140,"NA")</f>
        <v>DDS</v>
      </c>
      <c r="C2140" s="17" t="s">
        <v>44</v>
      </c>
      <c r="D2140" s="36" t="d">
        <v>2020-10-19</v>
      </c>
      <c r="E2140" s="17" t="s">
        <v>37</v>
      </c>
      <c r="F2140" s="36" t="d">
        <v>2020-11-07</v>
      </c>
      <c r="G2140" s="30">
        <v>-3085</v>
      </c>
      <c r="H2140" s="32">
        <v>-0.183</v>
      </c>
      <c r="I2140" s="28">
        <v>-0.16722999999999999</v>
      </c>
      <c r="J2140" s="28">
        <v>-0.20080999999999999</v>
      </c>
      <c r="K2140" s="29">
        <v>0.75</v>
      </c>
      <c r="L2140" s="30">
        <v>24</v>
      </c>
      <c r="M2140" s="29">
        <v>0.41026000000000001</v>
      </c>
      <c r="N2140" s="30">
        <v>51</v>
      </c>
      <c r="O2140" s="30">
        <v>11.82</v>
      </c>
      <c r="P2140" s="30">
        <v>2055.6799999999998</v>
      </c>
      <c r="Q2140" s="30">
        <v>103.2</v>
      </c>
      <c r="R2140" s="38">
        <v>0.27567000000000003</v>
      </c>
      <c r="S2140" s="32">
        <v>-0.22398999999999999</v>
      </c>
      <c r="T2140" s="29">
        <v>0.53886000000000001</v>
      </c>
      <c r="U2140" s="29">
        <v>-0.2656</v>
      </c>
      <c r="V2140" s="29">
        <v>0.31373000000000001</v>
      </c>
      <c r="W2140" s="29">
        <v>0.13725000000000001</v>
      </c>
      <c r="X2140" s="30">
        <v>165.41</v>
      </c>
      <c r="Y2140" s="29">
        <v>0.35016999999999998</v>
      </c>
      <c r="Z2140" s="29">
        <v>0.37103000000000003</v>
      </c>
      <c r="AA2140" s="29">
        <v>0.39600000000000002</v>
      </c>
      <c r="AB2140" s="30">
        <v>14</v>
      </c>
      <c r="AC2140" s="29">
        <v>0.66666999999999998</v>
      </c>
      <c r="AD2140" s="30">
        <v>51</v>
      </c>
      <c r="AE2140" s="29">
        <v>0.90195999999999998</v>
      </c>
      <c r="AF2140" s="33">
        <v>3.4180000000000001</v>
      </c>
      <c r="AG2140" s="33">
        <v>3.855</v>
      </c>
      <c r="AH2140" s="33">
        <v>4.7190000000000003</v>
      </c>
      <c r="AI2140" s="33">
        <v>9.6389999999999993</v>
      </c>
      <c r="AJ2140" s="33">
        <v>6.7850000000000001</v>
      </c>
      <c r="AK2140" s="34">
        <v>12.375</v>
      </c>
      <c r="AL2140" s="29">
        <v>0.39216000000000001</v>
      </c>
      <c r="AM2140" s="29">
        <v>9.8040000000000002E-2</v>
      </c>
      <c r="AN2140" s="50">
        <v>34268</v>
      </c>
      <c r="AO2140" s="30">
        <v>124.6</v>
      </c>
      <c r="AP2140" s="29">
        <v>0.32374999999999998</v>
      </c>
      <c r="AQ2140" s="29">
        <v>0.67588999999999999</v>
      </c>
      <c r="AR2140" s="29">
        <v>0.433</v>
      </c>
      <c r="AS2140" s="54">
        <v>10</v>
      </c>
      <c r="AT2140" s="29">
        <v>0.73529</v>
      </c>
      <c r="AU2140" s="29">
        <v>0.84438999999999997</v>
      </c>
      <c r="AV2140" s="54">
        <v>5</v>
      </c>
      <c r="AW2140" s="29">
        <v>0.88234999999999997</v>
      </c>
    </row>
    <row r="2141" spans="1:49" x14ac:dyDescent="0.2">
      <c r="A2141" s="17" t="str">
        <f t="shared" si="42"/>
        <v>Ensemble</v>
      </c>
      <c r="B2141" s="17" t="str">
        <f>IF(AND(OR(NOT(IsForecastDateRestricted),AND(D2141&gt;=StartDate,D2141&lt;=EndDate)),OR(NOT(IsTargetDateRestricted),AND(F2141&gt;=FirstTargetDate,F2141&lt;=EndTargetDate)),
OR(AND(Is1Week,E2141="1 wk ahead inc death"),AND(Is2Week,E2141="2 wk ahead inc death"),AND(Is3Week,E2141="3 wk ahead inc death"),AND(Is4Week,E2141="4 wk ahead inc death")),
OR(NOT(IsActiveModelsOnly),_xlfn.XLOOKUP(C2141,'Model Analyzer'!B$4:B$100,'Model Analyzer'!C$4:C$100))),EvalData!C2141,"NA")</f>
        <v>Ensemble</v>
      </c>
      <c r="C2141" s="17" t="s">
        <v>15</v>
      </c>
      <c r="D2141" s="36" t="d">
        <v>2020-10-19</v>
      </c>
      <c r="E2141" s="17" t="s">
        <v>37</v>
      </c>
      <c r="F2141" s="36" t="d">
        <v>2020-11-07</v>
      </c>
      <c r="G2141" s="30">
        <v>-2632</v>
      </c>
      <c r="H2141" s="32">
        <v>-0.154</v>
      </c>
      <c r="I2141" s="28">
        <v>-0.14266999999999999</v>
      </c>
      <c r="J2141" s="28">
        <v>-0.16641</v>
      </c>
      <c r="K2141" s="29">
        <v>0.75</v>
      </c>
      <c r="L2141" s="30">
        <v>21</v>
      </c>
      <c r="M2141" s="29">
        <v>0.48718</v>
      </c>
      <c r="N2141" s="30">
        <v>51</v>
      </c>
      <c r="O2141" s="30">
        <v>11.26</v>
      </c>
      <c r="P2141" s="30">
        <v>1904.64</v>
      </c>
      <c r="Q2141" s="30">
        <v>101.49</v>
      </c>
      <c r="R2141" s="38">
        <v>0.25558999999999998</v>
      </c>
      <c r="S2141" s="32">
        <v>-0.32541999999999999</v>
      </c>
      <c r="T2141" s="29">
        <v>0.50790000000000002</v>
      </c>
      <c r="U2141" s="29">
        <v>-0.42503999999999997</v>
      </c>
      <c r="V2141" s="29">
        <v>0.31373000000000001</v>
      </c>
      <c r="W2141" s="29">
        <v>9.8040000000000002E-2</v>
      </c>
      <c r="X2141" s="30">
        <v>158.72</v>
      </c>
      <c r="Y2141" s="29">
        <v>0.30731000000000003</v>
      </c>
      <c r="Z2141" s="29">
        <v>0.38535999999999998</v>
      </c>
      <c r="AA2141" s="29">
        <v>0.39900000000000002</v>
      </c>
      <c r="AB2141" s="30">
        <v>13</v>
      </c>
      <c r="AC2141" s="29">
        <v>0.69230999999999998</v>
      </c>
      <c r="AD2141" s="30">
        <v>51</v>
      </c>
      <c r="AE2141" s="29">
        <v>0.84314</v>
      </c>
      <c r="AF2141" s="33">
        <v>2.4860000000000002</v>
      </c>
      <c r="AG2141" s="33">
        <v>2.9359999999999999</v>
      </c>
      <c r="AH2141" s="33">
        <v>3.504</v>
      </c>
      <c r="AI2141" s="33">
        <v>6.1509999999999998</v>
      </c>
      <c r="AJ2141" s="33">
        <v>4.7350000000000003</v>
      </c>
      <c r="AK2141" s="34">
        <v>10.083</v>
      </c>
      <c r="AL2141" s="29">
        <v>0.15686</v>
      </c>
      <c r="AM2141" s="29">
        <v>7.843E-2</v>
      </c>
      <c r="AN2141" s="50">
        <v>31908</v>
      </c>
      <c r="AO2141" s="30">
        <v>108</v>
      </c>
      <c r="AP2141" s="29">
        <v>0.41481000000000001</v>
      </c>
      <c r="AQ2141" s="29">
        <v>0.86599999999999999</v>
      </c>
      <c r="AR2141" s="29">
        <v>0.64</v>
      </c>
      <c r="AS2141" s="54">
        <v>5</v>
      </c>
      <c r="AT2141" s="29">
        <v>0.88234999999999997</v>
      </c>
      <c r="AU2141" s="29">
        <v>0.86956</v>
      </c>
      <c r="AV2141" s="54">
        <v>4</v>
      </c>
      <c r="AW2141" s="29">
        <v>0.91176000000000001</v>
      </c>
    </row>
    <row r="2142" spans="1:49" x14ac:dyDescent="0.2">
      <c r="A2142" s="17" t="str">
        <f t="shared" si="42"/>
        <v>ESG</v>
      </c>
      <c r="B2142" s="17" t="str">
        <f>IF(AND(OR(NOT(IsForecastDateRestricted),AND(D2142&gt;=StartDate,D2142&lt;=EndDate)),OR(NOT(IsTargetDateRestricted),AND(F2142&gt;=FirstTargetDate,F2142&lt;=EndTargetDate)),
OR(AND(Is1Week,E2142="1 wk ahead inc death"),AND(Is2Week,E2142="2 wk ahead inc death"),AND(Is3Week,E2142="3 wk ahead inc death"),AND(Is4Week,E2142="4 wk ahead inc death")),
OR(NOT(IsActiveModelsOnly),_xlfn.XLOOKUP(C2142,'Model Analyzer'!B$4:B$100,'Model Analyzer'!C$4:C$100))),EvalData!C2142,"NA")</f>
        <v>ESG</v>
      </c>
      <c r="C2142" s="17" t="s">
        <v>40</v>
      </c>
      <c r="D2142" s="36" t="d">
        <v>2020-10-19</v>
      </c>
      <c r="E2142" s="17" t="s">
        <v>37</v>
      </c>
      <c r="F2142" s="36" t="d">
        <v>2020-11-07</v>
      </c>
      <c r="G2142" s="30">
        <v>-4313</v>
      </c>
      <c r="H2142" s="32">
        <v>-0.26600000000000001</v>
      </c>
      <c r="I2142" s="28">
        <v>-0.23379</v>
      </c>
      <c r="J2142" s="28">
        <v>-0.30513000000000001</v>
      </c>
      <c r="K2142" s="29">
        <v>0</v>
      </c>
      <c r="L2142" s="30">
        <v>34</v>
      </c>
      <c r="M2142" s="29">
        <v>0.15384999999999999</v>
      </c>
      <c r="N2142" s="30">
        <v>51</v>
      </c>
      <c r="O2142" s="30">
        <v>29.16</v>
      </c>
      <c r="P2142" s="30">
        <v>2812.54</v>
      </c>
      <c r="Q2142" s="30">
        <v>121.43</v>
      </c>
      <c r="R2142" s="38">
        <v>0.38524999999999998</v>
      </c>
      <c r="S2142" s="32">
        <v>-0.44840999999999998</v>
      </c>
      <c r="T2142" s="29">
        <v>0.93522000000000005</v>
      </c>
      <c r="U2142" s="29">
        <v>-0.83048999999999995</v>
      </c>
      <c r="V2142" s="29">
        <v>0.21568999999999999</v>
      </c>
      <c r="W2142" s="29">
        <v>0.23529</v>
      </c>
      <c r="X2142" s="30">
        <v>182.79</v>
      </c>
      <c r="Y2142" s="29">
        <v>0.41252</v>
      </c>
      <c r="Z2142" s="29">
        <v>0.54757999999999996</v>
      </c>
      <c r="AA2142" s="29">
        <v>7.1999999999999995E-2</v>
      </c>
      <c r="AB2142" s="30">
        <v>32</v>
      </c>
      <c r="AC2142" s="29">
        <v>0.20513000000000001</v>
      </c>
      <c r="AD2142" s="30">
        <v>51</v>
      </c>
      <c r="AE2142" s="29">
        <v>9.8040000000000002E-2</v>
      </c>
      <c r="AF2142" s="33">
        <v>1.0329999999999999</v>
      </c>
      <c r="AG2142" s="33">
        <v>1.0569999999999999</v>
      </c>
      <c r="AH2142" s="33">
        <v>1.093</v>
      </c>
      <c r="AI2142" s="33">
        <v>1.284</v>
      </c>
      <c r="AJ2142" s="33">
        <v>1.242</v>
      </c>
      <c r="AK2142" s="34">
        <v>1.417</v>
      </c>
      <c r="AL2142" s="29">
        <v>0</v>
      </c>
      <c r="AM2142" s="29">
        <v>0</v>
      </c>
      <c r="AN2142" s="50">
        <v>223828</v>
      </c>
      <c r="AO2142" s="30">
        <v>724.8</v>
      </c>
      <c r="AP2142" s="29">
        <v>0.90820999999999996</v>
      </c>
      <c r="AQ2142" s="29">
        <v>1</v>
      </c>
      <c r="AR2142" s="29">
        <v>0.10299999999999999</v>
      </c>
      <c r="AS2142" s="54">
        <v>28</v>
      </c>
      <c r="AT2142" s="29">
        <v>0.20588000000000001</v>
      </c>
      <c r="AU2142" s="29">
        <v>0.1032</v>
      </c>
      <c r="AV2142" s="54">
        <v>34</v>
      </c>
      <c r="AW2142" s="29">
        <v>2.9409999999999999E-2</v>
      </c>
    </row>
    <row r="2143" spans="1:49" x14ac:dyDescent="0.2">
      <c r="A2143" s="17" t="str">
        <f t="shared" si="42"/>
        <v>Google-HSPH</v>
      </c>
      <c r="B2143" s="17" t="str">
        <f>IF(AND(OR(NOT(IsForecastDateRestricted),AND(D2143&gt;=StartDate,D2143&lt;=EndDate)),OR(NOT(IsTargetDateRestricted),AND(F2143&gt;=FirstTargetDate,F2143&lt;=EndTargetDate)),
OR(AND(Is1Week,E2143="1 wk ahead inc death"),AND(Is2Week,E2143="2 wk ahead inc death"),AND(Is3Week,E2143="3 wk ahead inc death"),AND(Is4Week,E2143="4 wk ahead inc death")),
OR(NOT(IsActiveModelsOnly),_xlfn.XLOOKUP(C2143,'Model Analyzer'!B$4:B$100,'Model Analyzer'!C$4:C$100))),EvalData!C2143,"NA")</f>
        <v>Google-HSPH</v>
      </c>
      <c r="C2143" s="17" t="s">
        <v>57</v>
      </c>
      <c r="D2143" s="36" t="d">
        <v>2020-10-19</v>
      </c>
      <c r="E2143" s="17" t="s">
        <v>37</v>
      </c>
      <c r="F2143" s="36" t="d">
        <v>2020-11-07</v>
      </c>
      <c r="G2143" s="30"/>
      <c r="H2143" s="32"/>
      <c r="N2143" s="30">
        <v>51</v>
      </c>
      <c r="O2143" s="30">
        <v>9.02</v>
      </c>
      <c r="P2143" s="30">
        <v>1632.47</v>
      </c>
      <c r="Q2143" s="30">
        <v>90.51</v>
      </c>
      <c r="R2143" s="38">
        <v>0.23543</v>
      </c>
      <c r="S2143" s="32">
        <v>-0.25061</v>
      </c>
      <c r="T2143" s="29">
        <v>0.44692999999999999</v>
      </c>
      <c r="U2143" s="29">
        <v>-0.34028000000000003</v>
      </c>
      <c r="V2143" s="29">
        <v>0.41176000000000001</v>
      </c>
      <c r="W2143" s="29">
        <v>5.8819999999999997E-2</v>
      </c>
      <c r="X2143" s="30">
        <v>141.15</v>
      </c>
      <c r="Y2143" s="29">
        <v>0.28055000000000002</v>
      </c>
      <c r="Z2143" s="29">
        <v>0.32467000000000001</v>
      </c>
      <c r="AA2143" s="29">
        <v>0.51100000000000001</v>
      </c>
      <c r="AB2143" s="30">
        <v>9</v>
      </c>
      <c r="AC2143" s="29">
        <v>0.79486999999999997</v>
      </c>
    </row>
    <row r="2144" spans="1:49" x14ac:dyDescent="0.2">
      <c r="A2144" s="17" t="str">
        <f t="shared" si="42"/>
        <v>GT-DeepCOVID</v>
      </c>
      <c r="B2144" s="17" t="str">
        <f>IF(AND(OR(NOT(IsForecastDateRestricted),AND(D2144&gt;=StartDate,D2144&lt;=EndDate)),OR(NOT(IsTargetDateRestricted),AND(F2144&gt;=FirstTargetDate,F2144&lt;=EndTargetDate)),
OR(AND(Is1Week,E2144="1 wk ahead inc death"),AND(Is2Week,E2144="2 wk ahead inc death"),AND(Is3Week,E2144="3 wk ahead inc death"),AND(Is4Week,E2144="4 wk ahead inc death")),
OR(NOT(IsActiveModelsOnly),_xlfn.XLOOKUP(C2144,'Model Analyzer'!B$4:B$100,'Model Analyzer'!C$4:C$100))),EvalData!C2144,"NA")</f>
        <v>GT-DeepCOVID</v>
      </c>
      <c r="C2144" s="17" t="s">
        <v>17</v>
      </c>
      <c r="D2144" s="36" t="d">
        <v>2020-10-19</v>
      </c>
      <c r="E2144" s="17" t="s">
        <v>37</v>
      </c>
      <c r="F2144" s="36" t="d">
        <v>2020-11-07</v>
      </c>
      <c r="G2144" s="30">
        <v>-1689</v>
      </c>
      <c r="H2144" s="32">
        <v>-9.6000000000000002E-2</v>
      </c>
      <c r="I2144" s="28">
        <v>-9.1550000000000006E-2</v>
      </c>
      <c r="J2144" s="28">
        <v>-0.10077999999999999</v>
      </c>
      <c r="K2144" s="29">
        <v>0.9</v>
      </c>
      <c r="L2144" s="30">
        <v>10</v>
      </c>
      <c r="M2144" s="29">
        <v>0.76922999999999997</v>
      </c>
      <c r="N2144" s="30">
        <v>48</v>
      </c>
      <c r="O2144" s="30">
        <v>11.91</v>
      </c>
      <c r="P2144" s="30">
        <v>1959.86</v>
      </c>
      <c r="Q2144" s="30">
        <v>109.63</v>
      </c>
      <c r="R2144" s="38">
        <v>0.27417000000000002</v>
      </c>
      <c r="S2144" s="32">
        <v>-0.25047000000000003</v>
      </c>
      <c r="T2144" s="29">
        <v>0.56233999999999995</v>
      </c>
      <c r="U2144" s="29">
        <v>-0.37980000000000003</v>
      </c>
      <c r="V2144" s="29">
        <v>0.39583000000000002</v>
      </c>
      <c r="W2144" s="29">
        <v>0.125</v>
      </c>
      <c r="X2144" s="30">
        <v>167.58</v>
      </c>
      <c r="Y2144" s="29">
        <v>0.32680999999999999</v>
      </c>
      <c r="Z2144" s="29">
        <v>0.36351</v>
      </c>
      <c r="AA2144" s="29">
        <v>0.313</v>
      </c>
      <c r="AB2144" s="30">
        <v>20</v>
      </c>
      <c r="AC2144" s="29">
        <v>0.51282000000000005</v>
      </c>
      <c r="AD2144" s="30">
        <v>48</v>
      </c>
      <c r="AE2144" s="29">
        <v>0.8125</v>
      </c>
      <c r="AF2144" s="33">
        <v>2.0230000000000001</v>
      </c>
      <c r="AG2144" s="33">
        <v>3.5710000000000002</v>
      </c>
      <c r="AH2144" s="33">
        <v>5.7869999999999999</v>
      </c>
      <c r="AI2144" s="33">
        <v>59.768999999999998</v>
      </c>
      <c r="AJ2144" s="33">
        <v>30.5</v>
      </c>
      <c r="AK2144" s="34">
        <v>156.69999999999999</v>
      </c>
      <c r="AL2144" s="29">
        <v>0.14582999999999999</v>
      </c>
      <c r="AM2144" s="29">
        <v>0.35416999999999998</v>
      </c>
      <c r="AN2144" s="50">
        <v>56457</v>
      </c>
      <c r="AO2144" s="30">
        <v>139.6</v>
      </c>
      <c r="AP2144" s="29">
        <v>0.30302000000000001</v>
      </c>
      <c r="AQ2144" s="29">
        <v>0.63261000000000001</v>
      </c>
      <c r="AR2144" s="29">
        <v>0.31</v>
      </c>
      <c r="AS2144" s="54">
        <v>18</v>
      </c>
      <c r="AT2144" s="29">
        <v>0.5</v>
      </c>
      <c r="AU2144" s="29">
        <v>0.67791999999999997</v>
      </c>
      <c r="AV2144" s="54">
        <v>14</v>
      </c>
      <c r="AW2144" s="29">
        <v>0.61765000000000003</v>
      </c>
    </row>
    <row r="2145" spans="1:49" x14ac:dyDescent="0.2">
      <c r="A2145" s="17" t="str">
        <f t="shared" si="42"/>
        <v>IHME</v>
      </c>
      <c r="B2145" s="17" t="str">
        <f>IF(AND(OR(NOT(IsForecastDateRestricted),AND(D2145&gt;=StartDate,D2145&lt;=EndDate)),OR(NOT(IsTargetDateRestricted),AND(F2145&gt;=FirstTargetDate,F2145&lt;=EndTargetDate)),
OR(AND(Is1Week,E2145="1 wk ahead inc death"),AND(Is2Week,E2145="2 wk ahead inc death"),AND(Is3Week,E2145="3 wk ahead inc death"),AND(Is4Week,E2145="4 wk ahead inc death")),
OR(NOT(IsActiveModelsOnly),_xlfn.XLOOKUP(C2145,'Model Analyzer'!B$4:B$100,'Model Analyzer'!C$4:C$100))),EvalData!C2145,"NA")</f>
        <v>IHME</v>
      </c>
      <c r="C2145" s="17" t="s">
        <v>18</v>
      </c>
      <c r="D2145" s="36" t="d">
        <v>2020-10-19</v>
      </c>
      <c r="E2145" s="17" t="s">
        <v>37</v>
      </c>
      <c r="F2145" s="36" t="d">
        <v>2020-11-07</v>
      </c>
      <c r="G2145" s="30">
        <v>-1910</v>
      </c>
      <c r="H2145" s="32">
        <v>-0.109</v>
      </c>
      <c r="I2145" s="28">
        <v>-0.10353</v>
      </c>
      <c r="J2145" s="28">
        <v>-0.11549</v>
      </c>
      <c r="K2145" s="29">
        <v>0.75</v>
      </c>
      <c r="L2145" s="30">
        <v>12</v>
      </c>
      <c r="M2145" s="29">
        <v>0.71794999999999998</v>
      </c>
      <c r="N2145" s="30">
        <v>51</v>
      </c>
      <c r="O2145" s="30">
        <v>15.39</v>
      </c>
      <c r="P2145" s="30">
        <v>2621.25</v>
      </c>
      <c r="Q2145" s="30">
        <v>109.73</v>
      </c>
      <c r="R2145" s="38">
        <v>0.26987</v>
      </c>
      <c r="S2145" s="32">
        <v>-0.16941999999999999</v>
      </c>
      <c r="T2145" s="29">
        <v>0.62067000000000005</v>
      </c>
      <c r="U2145" s="29">
        <v>-0.41335</v>
      </c>
      <c r="V2145" s="29">
        <v>0.39216000000000001</v>
      </c>
      <c r="W2145" s="29">
        <v>0.13725000000000001</v>
      </c>
      <c r="X2145" s="30">
        <v>195.16</v>
      </c>
      <c r="Y2145" s="29">
        <v>0.34945999999999999</v>
      </c>
      <c r="Z2145" s="29">
        <v>0.41841</v>
      </c>
      <c r="AA2145" s="29">
        <v>0.38300000000000001</v>
      </c>
      <c r="AB2145" s="30">
        <v>15</v>
      </c>
      <c r="AC2145" s="29">
        <v>0.64102999999999999</v>
      </c>
      <c r="AD2145" s="30">
        <v>51</v>
      </c>
      <c r="AE2145" s="29">
        <v>0.74509999999999998</v>
      </c>
      <c r="AF2145" s="33">
        <v>2.282</v>
      </c>
      <c r="AG2145" s="33">
        <v>2.7309999999999999</v>
      </c>
      <c r="AH2145" s="33">
        <v>3.7309999999999999</v>
      </c>
      <c r="AI2145" s="33">
        <v>5.0540000000000003</v>
      </c>
      <c r="AJ2145" s="33">
        <v>5.5970000000000004</v>
      </c>
      <c r="AK2145" s="34">
        <v>8.4600000000000009</v>
      </c>
      <c r="AL2145" s="29">
        <v>0.27450999999999998</v>
      </c>
      <c r="AM2145" s="29">
        <v>5.8819999999999997E-2</v>
      </c>
      <c r="AN2145" s="50">
        <v>42582</v>
      </c>
      <c r="AO2145" s="30">
        <v>199.9</v>
      </c>
      <c r="AP2145" s="29">
        <v>0.41998999999999997</v>
      </c>
      <c r="AQ2145" s="29">
        <v>0.87680000000000002</v>
      </c>
      <c r="AR2145" s="29">
        <v>0.433</v>
      </c>
      <c r="AS2145" s="54">
        <v>10</v>
      </c>
      <c r="AT2145" s="29">
        <v>0.73529</v>
      </c>
      <c r="AU2145" s="29">
        <v>0.76914000000000005</v>
      </c>
      <c r="AV2145" s="54">
        <v>10</v>
      </c>
      <c r="AW2145" s="29">
        <v>0.73529</v>
      </c>
    </row>
    <row r="2146" spans="1:49" x14ac:dyDescent="0.2">
      <c r="A2146" s="17" t="str">
        <f t="shared" si="42"/>
        <v>ISU</v>
      </c>
      <c r="B2146" s="17" t="str">
        <f>IF(AND(OR(NOT(IsForecastDateRestricted),AND(D2146&gt;=StartDate,D2146&lt;=EndDate)),OR(NOT(IsTargetDateRestricted),AND(F2146&gt;=FirstTargetDate,F2146&lt;=EndTargetDate)),
OR(AND(Is1Week,E2146="1 wk ahead inc death"),AND(Is2Week,E2146="2 wk ahead inc death"),AND(Is3Week,E2146="3 wk ahead inc death"),AND(Is4Week,E2146="4 wk ahead inc death")),
OR(NOT(IsActiveModelsOnly),_xlfn.XLOOKUP(C2146,'Model Analyzer'!B$4:B$100,'Model Analyzer'!C$4:C$100))),EvalData!C2146,"NA")</f>
        <v>ISU</v>
      </c>
      <c r="C2146" s="17" t="s">
        <v>41</v>
      </c>
      <c r="D2146" s="36" t="d">
        <v>2020-10-19</v>
      </c>
      <c r="E2146" s="17" t="s">
        <v>37</v>
      </c>
      <c r="F2146" s="36" t="d">
        <v>2020-11-07</v>
      </c>
      <c r="G2146" s="30">
        <v>-3899</v>
      </c>
      <c r="H2146" s="32">
        <v>-0.23699999999999999</v>
      </c>
      <c r="I2146" s="28">
        <v>-0.21135000000000001</v>
      </c>
      <c r="J2146" s="28">
        <v>-0.26799000000000001</v>
      </c>
      <c r="K2146" s="29">
        <v>0.75</v>
      </c>
      <c r="L2146" s="30">
        <v>31</v>
      </c>
      <c r="M2146" s="29">
        <v>0.23077</v>
      </c>
      <c r="N2146" s="30">
        <v>49</v>
      </c>
      <c r="O2146" s="30">
        <v>18.63</v>
      </c>
      <c r="P2146" s="30">
        <v>2555.79</v>
      </c>
      <c r="Q2146" s="30">
        <v>120.69</v>
      </c>
      <c r="R2146" s="38">
        <v>0.36166999999999999</v>
      </c>
      <c r="S2146" s="32">
        <v>-0.51824999999999999</v>
      </c>
      <c r="T2146" s="29">
        <v>0.76212999999999997</v>
      </c>
      <c r="U2146" s="29">
        <v>-0.72241999999999995</v>
      </c>
      <c r="V2146" s="29">
        <v>0.18367</v>
      </c>
      <c r="W2146" s="29">
        <v>0.28571000000000002</v>
      </c>
      <c r="X2146" s="30">
        <v>169.6</v>
      </c>
      <c r="Y2146" s="29">
        <v>0.38640999999999998</v>
      </c>
      <c r="Z2146" s="29">
        <v>0.51976</v>
      </c>
      <c r="AA2146" s="29">
        <v>4.7E-2</v>
      </c>
      <c r="AB2146" s="30">
        <v>34</v>
      </c>
      <c r="AC2146" s="29">
        <v>0.15384999999999999</v>
      </c>
      <c r="AD2146" s="30">
        <v>49</v>
      </c>
      <c r="AE2146" s="29">
        <v>0.36735000000000001</v>
      </c>
      <c r="AF2146" s="33">
        <v>1.639</v>
      </c>
      <c r="AG2146" s="33">
        <v>1.788</v>
      </c>
      <c r="AH2146" s="33">
        <v>2.25</v>
      </c>
      <c r="AI2146" s="33">
        <v>4.5659999999999998</v>
      </c>
      <c r="AJ2146" s="33">
        <v>2.7210000000000001</v>
      </c>
      <c r="AK2146" s="34">
        <v>6.1550000000000002</v>
      </c>
      <c r="AL2146" s="29">
        <v>4.0820000000000002E-2</v>
      </c>
      <c r="AM2146" s="29">
        <v>4.0820000000000002E-2</v>
      </c>
      <c r="AN2146" s="50">
        <v>120535</v>
      </c>
      <c r="AO2146" s="30">
        <v>320</v>
      </c>
      <c r="AP2146" s="29">
        <v>0.57786999999999999</v>
      </c>
      <c r="AQ2146" s="29">
        <v>1</v>
      </c>
      <c r="AR2146" s="29">
        <v>0.28899999999999998</v>
      </c>
      <c r="AS2146" s="54">
        <v>20</v>
      </c>
      <c r="AT2146" s="29">
        <v>0.44118000000000002</v>
      </c>
      <c r="AU2146" s="29">
        <v>0.37152000000000002</v>
      </c>
      <c r="AV2146" s="54">
        <v>26</v>
      </c>
      <c r="AW2146" s="29">
        <v>0.26471</v>
      </c>
    </row>
    <row r="2147" spans="1:49" x14ac:dyDescent="0.2">
      <c r="A2147" s="17" t="str">
        <f t="shared" si="42"/>
        <v>JCB</v>
      </c>
      <c r="B2147" s="17" t="str">
        <f>IF(AND(OR(NOT(IsForecastDateRestricted),AND(D2147&gt;=StartDate,D2147&lt;=EndDate)),OR(NOT(IsTargetDateRestricted),AND(F2147&gt;=FirstTargetDate,F2147&lt;=EndTargetDate)),
OR(AND(Is1Week,E2147="1 wk ahead inc death"),AND(Is2Week,E2147="2 wk ahead inc death"),AND(Is3Week,E2147="3 wk ahead inc death"),AND(Is4Week,E2147="4 wk ahead inc death")),
OR(NOT(IsActiveModelsOnly),_xlfn.XLOOKUP(C2147,'Model Analyzer'!B$4:B$100,'Model Analyzer'!C$4:C$100))),EvalData!C2147,"NA")</f>
        <v>JCB</v>
      </c>
      <c r="C2147" s="17" t="s">
        <v>45</v>
      </c>
      <c r="D2147" s="36" t="d">
        <v>2020-10-19</v>
      </c>
      <c r="E2147" s="17" t="s">
        <v>37</v>
      </c>
      <c r="F2147" s="36" t="d">
        <v>2020-11-07</v>
      </c>
      <c r="G2147" s="30">
        <v>-2228</v>
      </c>
      <c r="H2147" s="32">
        <v>-0.129</v>
      </c>
      <c r="I2147" s="28">
        <v>-0.12077</v>
      </c>
      <c r="J2147" s="28">
        <v>-0.13736000000000001</v>
      </c>
      <c r="K2147" s="29">
        <v>0.75</v>
      </c>
      <c r="L2147" s="30">
        <v>18</v>
      </c>
      <c r="M2147" s="29">
        <v>0.56410000000000005</v>
      </c>
      <c r="N2147" s="30">
        <v>51</v>
      </c>
      <c r="O2147" s="30">
        <v>14.13</v>
      </c>
      <c r="P2147" s="30">
        <v>2326.42</v>
      </c>
      <c r="Q2147" s="30">
        <v>104.98</v>
      </c>
      <c r="R2147" s="38">
        <v>0.27444000000000002</v>
      </c>
      <c r="S2147" s="32">
        <v>-0.29376000000000002</v>
      </c>
      <c r="T2147" s="29">
        <v>0.6169</v>
      </c>
      <c r="U2147" s="29">
        <v>-0.53220999999999996</v>
      </c>
      <c r="V2147" s="29">
        <v>0.35293999999999998</v>
      </c>
      <c r="W2147" s="29">
        <v>7.843E-2</v>
      </c>
      <c r="X2147" s="30">
        <v>189.55</v>
      </c>
      <c r="Y2147" s="29">
        <v>0.30703999999999998</v>
      </c>
      <c r="Z2147" s="29">
        <v>0.38494</v>
      </c>
      <c r="AA2147" s="29">
        <v>0.36699999999999999</v>
      </c>
      <c r="AB2147" s="30">
        <v>16</v>
      </c>
      <c r="AC2147" s="29">
        <v>0.61538000000000004</v>
      </c>
    </row>
    <row r="2148" spans="1:49" x14ac:dyDescent="0.2">
      <c r="A2148" s="17" t="str">
        <f t="shared" si="42"/>
        <v>JHU-APL</v>
      </c>
      <c r="B2148" s="17" t="str">
        <f>IF(AND(OR(NOT(IsForecastDateRestricted),AND(D2148&gt;=StartDate,D2148&lt;=EndDate)),OR(NOT(IsTargetDateRestricted),AND(F2148&gt;=FirstTargetDate,F2148&lt;=EndTargetDate)),
OR(AND(Is1Week,E2148="1 wk ahead inc death"),AND(Is2Week,E2148="2 wk ahead inc death"),AND(Is3Week,E2148="3 wk ahead inc death"),AND(Is4Week,E2148="4 wk ahead inc death")),
OR(NOT(IsActiveModelsOnly),_xlfn.XLOOKUP(C2148,'Model Analyzer'!B$4:B$100,'Model Analyzer'!C$4:C$100))),EvalData!C2148,"NA")</f>
        <v>JHU-APL</v>
      </c>
      <c r="C2148" s="17" t="s">
        <v>52</v>
      </c>
      <c r="D2148" s="36" t="d">
        <v>2020-10-19</v>
      </c>
      <c r="E2148" s="17" t="s">
        <v>37</v>
      </c>
      <c r="F2148" s="36" t="d">
        <v>2020-11-07</v>
      </c>
      <c r="G2148" s="30">
        <v>-961</v>
      </c>
      <c r="H2148" s="32">
        <v>-5.2999999999999999E-2</v>
      </c>
      <c r="I2148" s="28">
        <v>-5.2089999999999997E-2</v>
      </c>
      <c r="J2148" s="28">
        <v>-5.4960000000000002E-2</v>
      </c>
      <c r="K2148" s="29">
        <v>0.9</v>
      </c>
      <c r="L2148" s="30">
        <v>9</v>
      </c>
      <c r="M2148" s="29">
        <v>0.79486999999999997</v>
      </c>
      <c r="N2148" s="30">
        <v>51</v>
      </c>
      <c r="O2148" s="30">
        <v>7.63</v>
      </c>
      <c r="P2148" s="30">
        <v>1818.69</v>
      </c>
      <c r="Q2148" s="30">
        <v>95.55</v>
      </c>
      <c r="R2148" s="38">
        <v>0.18353</v>
      </c>
      <c r="S2148" s="32">
        <v>-9.2369999999999994E-2</v>
      </c>
      <c r="T2148" s="29">
        <v>0.36068</v>
      </c>
      <c r="U2148" s="29">
        <v>-9.7140000000000004E-2</v>
      </c>
      <c r="V2148" s="29">
        <v>0.54901999999999995</v>
      </c>
      <c r="W2148" s="29">
        <v>5.8819999999999997E-2</v>
      </c>
      <c r="X2148" s="30">
        <v>170.11</v>
      </c>
      <c r="Y2148" s="29">
        <v>0.27937000000000001</v>
      </c>
      <c r="Z2148" s="29">
        <v>0.29481000000000002</v>
      </c>
      <c r="AA2148" s="29">
        <v>0.64200000000000002</v>
      </c>
      <c r="AB2148" s="30">
        <v>3</v>
      </c>
      <c r="AC2148" s="29">
        <v>0.94872000000000001</v>
      </c>
      <c r="AD2148" s="30">
        <v>51</v>
      </c>
      <c r="AE2148" s="29">
        <v>0.78430999999999995</v>
      </c>
      <c r="AF2148" s="33">
        <v>1.87</v>
      </c>
      <c r="AG2148" s="33">
        <v>2.1070000000000002</v>
      </c>
      <c r="AH2148" s="33">
        <v>2.3319999999999999</v>
      </c>
      <c r="AI2148" s="33">
        <v>2.3919999999999999</v>
      </c>
      <c r="AJ2148" s="33">
        <v>2.48</v>
      </c>
      <c r="AK2148" s="34">
        <v>2.7189999999999999</v>
      </c>
      <c r="AL2148" s="29">
        <v>1.9609999999999999E-2</v>
      </c>
      <c r="AM2148" s="29">
        <v>0</v>
      </c>
      <c r="AN2148" s="50">
        <v>41430</v>
      </c>
      <c r="AO2148" s="30">
        <v>130.1</v>
      </c>
      <c r="AP2148" s="29">
        <v>0.60319999999999996</v>
      </c>
      <c r="AQ2148" s="29">
        <v>1</v>
      </c>
      <c r="AR2148" s="29">
        <v>0.80500000000000005</v>
      </c>
      <c r="AS2148" s="54">
        <v>3</v>
      </c>
      <c r="AT2148" s="29">
        <v>0.94118000000000002</v>
      </c>
      <c r="AU2148" s="29">
        <v>0.82559000000000005</v>
      </c>
      <c r="AV2148" s="54">
        <v>7</v>
      </c>
      <c r="AW2148" s="29">
        <v>0.82352999999999998</v>
      </c>
    </row>
    <row r="2149" spans="1:49" x14ac:dyDescent="0.2">
      <c r="A2149" s="17" t="str">
        <f t="shared" si="42"/>
        <v>JHU-CSSE</v>
      </c>
      <c r="B2149" s="17" t="str">
        <f>IF(AND(OR(NOT(IsForecastDateRestricted),AND(D2149&gt;=StartDate,D2149&lt;=EndDate)),OR(NOT(IsTargetDateRestricted),AND(F2149&gt;=FirstTargetDate,F2149&lt;=EndTargetDate)),
OR(AND(Is1Week,E2149="1 wk ahead inc death"),AND(Is2Week,E2149="2 wk ahead inc death"),AND(Is3Week,E2149="3 wk ahead inc death"),AND(Is4Week,E2149="4 wk ahead inc death")),
OR(NOT(IsActiveModelsOnly),_xlfn.XLOOKUP(C2149,'Model Analyzer'!B$4:B$100,'Model Analyzer'!C$4:C$100))),EvalData!C2149,"NA")</f>
        <v>JHU-CSSE</v>
      </c>
      <c r="C2149" s="17" t="s">
        <v>58</v>
      </c>
      <c r="D2149" s="36" t="d">
        <v>2020-10-19</v>
      </c>
      <c r="E2149" s="17" t="s">
        <v>37</v>
      </c>
      <c r="F2149" s="36" t="d">
        <v>2020-11-07</v>
      </c>
      <c r="G2149" s="30"/>
      <c r="H2149" s="32"/>
      <c r="N2149" s="30">
        <v>51</v>
      </c>
      <c r="O2149" s="30">
        <v>8.06</v>
      </c>
      <c r="P2149" s="30">
        <v>1430.59</v>
      </c>
      <c r="Q2149" s="30">
        <v>79.06</v>
      </c>
      <c r="R2149" s="38">
        <v>0.18387999999999999</v>
      </c>
      <c r="S2149" s="32">
        <v>-4.9390000000000003E-2</v>
      </c>
      <c r="T2149" s="29">
        <v>0.38895000000000002</v>
      </c>
      <c r="U2149" s="29">
        <v>5.6820000000000002E-2</v>
      </c>
      <c r="V2149" s="29">
        <v>0.52941000000000005</v>
      </c>
      <c r="W2149" s="29">
        <v>5.8819999999999997E-2</v>
      </c>
      <c r="X2149" s="30">
        <v>142.66999999999999</v>
      </c>
      <c r="Y2149" s="29">
        <v>0.33844000000000002</v>
      </c>
      <c r="Z2149" s="29">
        <v>0.27039999999999997</v>
      </c>
      <c r="AA2149" s="29">
        <v>0.67800000000000005</v>
      </c>
      <c r="AB2149" s="30">
        <v>2</v>
      </c>
      <c r="AC2149" s="29">
        <v>0.97436</v>
      </c>
      <c r="AD2149" s="30">
        <v>51</v>
      </c>
      <c r="AE2149" s="29">
        <v>1</v>
      </c>
      <c r="AF2149" s="33">
        <v>6.4219999999999997</v>
      </c>
      <c r="AG2149" s="33">
        <v>9.109</v>
      </c>
      <c r="AH2149" s="33">
        <v>13.243</v>
      </c>
      <c r="AI2149" s="33">
        <v>17.946999999999999</v>
      </c>
      <c r="AJ2149" s="33">
        <v>18.3</v>
      </c>
      <c r="AK2149" s="34">
        <v>27.437999999999999</v>
      </c>
      <c r="AL2149" s="29">
        <v>0.25490000000000002</v>
      </c>
      <c r="AM2149" s="29">
        <v>0.68627000000000005</v>
      </c>
      <c r="AN2149" s="50">
        <v>39900</v>
      </c>
      <c r="AO2149" s="30">
        <v>164.4</v>
      </c>
      <c r="AP2149" s="29">
        <v>0.16306000000000001</v>
      </c>
      <c r="AQ2149" s="29">
        <v>0.34042</v>
      </c>
      <c r="AR2149" s="29">
        <v>6.2E-2</v>
      </c>
      <c r="AS2149" s="54">
        <v>30</v>
      </c>
      <c r="AT2149" s="29">
        <v>0.14706</v>
      </c>
      <c r="AU2149" s="29">
        <v>0.56494999999999995</v>
      </c>
      <c r="AV2149" s="54">
        <v>18</v>
      </c>
      <c r="AW2149" s="29">
        <v>0.5</v>
      </c>
    </row>
    <row r="2150" spans="1:49" x14ac:dyDescent="0.2">
      <c r="A2150" s="17" t="str">
        <f t="shared" si="42"/>
        <v>JHU-IDD</v>
      </c>
      <c r="B2150" s="17" t="str">
        <f>IF(AND(OR(NOT(IsForecastDateRestricted),AND(D2150&gt;=StartDate,D2150&lt;=EndDate)),OR(NOT(IsTargetDateRestricted),AND(F2150&gt;=FirstTargetDate,F2150&lt;=EndTargetDate)),
OR(AND(Is1Week,E2150="1 wk ahead inc death"),AND(Is2Week,E2150="2 wk ahead inc death"),AND(Is3Week,E2150="3 wk ahead inc death"),AND(Is4Week,E2150="4 wk ahead inc death")),
OR(NOT(IsActiveModelsOnly),_xlfn.XLOOKUP(C2150,'Model Analyzer'!B$4:B$100,'Model Analyzer'!C$4:C$100))),EvalData!C2150,"NA")</f>
        <v>JHU-IDD</v>
      </c>
      <c r="C2150" s="17" t="s">
        <v>53</v>
      </c>
      <c r="D2150" s="36" t="d">
        <v>2020-10-19</v>
      </c>
      <c r="E2150" s="17" t="s">
        <v>37</v>
      </c>
      <c r="F2150" s="36" t="d">
        <v>2020-11-07</v>
      </c>
      <c r="G2150" s="30">
        <v>-5596</v>
      </c>
      <c r="H2150" s="32">
        <v>-0.36099999999999999</v>
      </c>
      <c r="I2150" s="28">
        <v>-0.30334</v>
      </c>
      <c r="J2150" s="28">
        <v>-0.43541999999999997</v>
      </c>
      <c r="K2150" s="29">
        <v>0</v>
      </c>
      <c r="L2150" s="30">
        <v>36</v>
      </c>
      <c r="M2150" s="29">
        <v>0.10256</v>
      </c>
      <c r="N2150" s="30">
        <v>51</v>
      </c>
      <c r="O2150" s="30">
        <v>26.43</v>
      </c>
      <c r="P2150" s="30">
        <v>3150.99</v>
      </c>
      <c r="Q2150" s="30">
        <v>129.9</v>
      </c>
      <c r="R2150" s="38">
        <v>0.38030999999999998</v>
      </c>
      <c r="S2150" s="32">
        <v>-0.37201000000000001</v>
      </c>
      <c r="T2150" s="29">
        <v>0.98111000000000004</v>
      </c>
      <c r="U2150" s="29">
        <v>-0.50070999999999999</v>
      </c>
      <c r="V2150" s="29">
        <v>0.31373000000000001</v>
      </c>
      <c r="W2150" s="29">
        <v>0.29411999999999999</v>
      </c>
      <c r="X2150" s="30">
        <v>192.57</v>
      </c>
      <c r="Y2150" s="29">
        <v>0.54325999999999997</v>
      </c>
      <c r="Z2150" s="29">
        <v>0.50338000000000005</v>
      </c>
      <c r="AA2150" s="29">
        <v>6.7000000000000004E-2</v>
      </c>
      <c r="AB2150" s="30">
        <v>33</v>
      </c>
      <c r="AC2150" s="29">
        <v>0.17949000000000001</v>
      </c>
      <c r="AD2150" s="30">
        <v>51</v>
      </c>
      <c r="AE2150" s="29">
        <v>0.82352999999999998</v>
      </c>
      <c r="AF2150" s="33">
        <v>3.673</v>
      </c>
      <c r="AG2150" s="33">
        <v>4.7489999999999997</v>
      </c>
      <c r="AH2150" s="33">
        <v>8.4220000000000006</v>
      </c>
      <c r="AI2150" s="33">
        <v>71.438000000000002</v>
      </c>
      <c r="AJ2150" s="33">
        <v>33.536999999999999</v>
      </c>
      <c r="AK2150" s="34">
        <v>200</v>
      </c>
      <c r="AL2150" s="29">
        <v>0.27450999999999998</v>
      </c>
      <c r="AM2150" s="29">
        <v>0.43136999999999998</v>
      </c>
      <c r="AN2150" s="50">
        <v>64699</v>
      </c>
      <c r="AO2150" s="30">
        <v>277.3</v>
      </c>
      <c r="AP2150" s="29">
        <v>0.21454000000000001</v>
      </c>
      <c r="AQ2150" s="29">
        <v>0.44789000000000001</v>
      </c>
      <c r="AR2150" s="29">
        <v>0.124</v>
      </c>
      <c r="AS2150" s="54">
        <v>25</v>
      </c>
      <c r="AT2150" s="29">
        <v>0.29411999999999999</v>
      </c>
      <c r="AU2150" s="29">
        <v>0.56205000000000005</v>
      </c>
      <c r="AV2150" s="54">
        <v>19</v>
      </c>
      <c r="AW2150" s="29">
        <v>0.47059000000000001</v>
      </c>
    </row>
    <row r="2151" spans="1:49" x14ac:dyDescent="0.2">
      <c r="A2151" s="17" t="str">
        <f t="shared" si="42"/>
        <v>Karlen</v>
      </c>
      <c r="B2151" s="17" t="str">
        <f>IF(AND(OR(NOT(IsForecastDateRestricted),AND(D2151&gt;=StartDate,D2151&lt;=EndDate)),OR(NOT(IsTargetDateRestricted),AND(F2151&gt;=FirstTargetDate,F2151&lt;=EndTargetDate)),
OR(AND(Is1Week,E2151="1 wk ahead inc death"),AND(Is2Week,E2151="2 wk ahead inc death"),AND(Is3Week,E2151="3 wk ahead inc death"),AND(Is4Week,E2151="4 wk ahead inc death")),
OR(NOT(IsActiveModelsOnly),_xlfn.XLOOKUP(C2151,'Model Analyzer'!B$4:B$100,'Model Analyzer'!C$4:C$100))),EvalData!C2151,"NA")</f>
        <v>Karlen</v>
      </c>
      <c r="C2151" s="17" t="s">
        <v>46</v>
      </c>
      <c r="D2151" s="36" t="d">
        <v>2020-10-19</v>
      </c>
      <c r="E2151" s="17" t="s">
        <v>37</v>
      </c>
      <c r="F2151" s="36" t="d">
        <v>2020-11-07</v>
      </c>
      <c r="G2151" s="30">
        <v>-662</v>
      </c>
      <c r="H2151" s="32">
        <v>-3.6999999999999998E-2</v>
      </c>
      <c r="I2151" s="28">
        <v>-3.5880000000000002E-2</v>
      </c>
      <c r="J2151" s="28">
        <v>-3.7220000000000003E-2</v>
      </c>
      <c r="K2151" s="29">
        <v>1</v>
      </c>
      <c r="L2151" s="30">
        <v>4</v>
      </c>
      <c r="M2151" s="29">
        <v>0.92308000000000001</v>
      </c>
      <c r="N2151" s="30">
        <v>51</v>
      </c>
      <c r="O2151" s="30">
        <v>7.35</v>
      </c>
      <c r="P2151" s="30">
        <v>1354.77</v>
      </c>
      <c r="Q2151" s="30">
        <v>82.75</v>
      </c>
      <c r="R2151" s="38">
        <v>0.20416000000000001</v>
      </c>
      <c r="S2151" s="32">
        <v>-0.11658</v>
      </c>
      <c r="T2151" s="29">
        <v>0.36458000000000002</v>
      </c>
      <c r="U2151" s="29">
        <v>-0.11165</v>
      </c>
      <c r="V2151" s="29">
        <v>0.49020000000000002</v>
      </c>
      <c r="W2151" s="29">
        <v>5.8819999999999997E-2</v>
      </c>
      <c r="X2151" s="30">
        <v>136.63999999999999</v>
      </c>
      <c r="Y2151" s="29">
        <v>0.27757999999999999</v>
      </c>
      <c r="Z2151" s="29">
        <v>0.30088999999999999</v>
      </c>
      <c r="AA2151" s="29">
        <v>0.63300000000000001</v>
      </c>
      <c r="AB2151" s="30">
        <v>4</v>
      </c>
      <c r="AC2151" s="29">
        <v>0.92308000000000001</v>
      </c>
      <c r="AD2151" s="30">
        <v>51</v>
      </c>
      <c r="AE2151" s="29">
        <v>0.94118000000000002</v>
      </c>
      <c r="AF2151" s="33">
        <v>2.0539999999999998</v>
      </c>
      <c r="AG2151" s="33">
        <v>2.25</v>
      </c>
      <c r="AH2151" s="33">
        <v>2.6920000000000002</v>
      </c>
      <c r="AI2151" s="33">
        <v>13.765000000000001</v>
      </c>
      <c r="AJ2151" s="33">
        <v>3.89</v>
      </c>
      <c r="AK2151" s="34">
        <v>9.5</v>
      </c>
      <c r="AL2151" s="29">
        <v>0.13725000000000001</v>
      </c>
      <c r="AM2151" s="29">
        <v>7.843E-2</v>
      </c>
      <c r="AN2151" s="50">
        <v>33747</v>
      </c>
      <c r="AO2151" s="30">
        <v>107.8</v>
      </c>
      <c r="AP2151" s="29">
        <v>0.48018</v>
      </c>
      <c r="AQ2151" s="29">
        <v>1</v>
      </c>
      <c r="AR2151" s="29">
        <v>0.76400000000000001</v>
      </c>
      <c r="AS2151" s="54">
        <v>4</v>
      </c>
      <c r="AT2151" s="29">
        <v>0.91176000000000001</v>
      </c>
      <c r="AU2151" s="29">
        <v>0.99070999999999998</v>
      </c>
      <c r="AV2151" s="54">
        <v>1</v>
      </c>
      <c r="AW2151" s="29">
        <v>1</v>
      </c>
    </row>
    <row r="2152" spans="1:49" x14ac:dyDescent="0.2">
      <c r="A2152" s="17" t="str">
        <f t="shared" si="42"/>
        <v>LANL</v>
      </c>
      <c r="B2152" s="17" t="str">
        <f>IF(AND(OR(NOT(IsForecastDateRestricted),AND(D2152&gt;=StartDate,D2152&lt;=EndDate)),OR(NOT(IsTargetDateRestricted),AND(F2152&gt;=FirstTargetDate,F2152&lt;=EndTargetDate)),
OR(AND(Is1Week,E2152="1 wk ahead inc death"),AND(Is2Week,E2152="2 wk ahead inc death"),AND(Is3Week,E2152="3 wk ahead inc death"),AND(Is4Week,E2152="4 wk ahead inc death")),
OR(NOT(IsActiveModelsOnly),_xlfn.XLOOKUP(C2152,'Model Analyzer'!B$4:B$100,'Model Analyzer'!C$4:C$100))),EvalData!C2152,"NA")</f>
        <v>LANL</v>
      </c>
      <c r="C2152" s="17" t="s">
        <v>20</v>
      </c>
      <c r="D2152" s="36" t="d">
        <v>2020-10-19</v>
      </c>
      <c r="E2152" s="17" t="s">
        <v>37</v>
      </c>
      <c r="F2152" s="36" t="d">
        <v>2020-11-07</v>
      </c>
      <c r="G2152" s="30">
        <v>-8798</v>
      </c>
      <c r="H2152" s="32">
        <v>-0.64800000000000002</v>
      </c>
      <c r="I2152" s="28">
        <v>-0.47691</v>
      </c>
      <c r="J2152" s="28">
        <v>-0.91171000000000002</v>
      </c>
      <c r="K2152" s="29">
        <v>0</v>
      </c>
      <c r="L2152" s="30">
        <v>40</v>
      </c>
      <c r="M2152" s="29">
        <v>0</v>
      </c>
      <c r="N2152" s="30">
        <v>51</v>
      </c>
      <c r="O2152" s="30">
        <v>33.97</v>
      </c>
      <c r="P2152" s="30">
        <v>3772.32</v>
      </c>
      <c r="Q2152" s="30">
        <v>148.80000000000001</v>
      </c>
      <c r="R2152" s="38">
        <v>0.59316000000000002</v>
      </c>
      <c r="S2152" s="32">
        <v>-0.61643999999999999</v>
      </c>
      <c r="T2152" s="29">
        <v>1.2319800000000001</v>
      </c>
      <c r="U2152" s="29">
        <v>-1.2212400000000001</v>
      </c>
      <c r="V2152" s="29">
        <v>0.11765</v>
      </c>
      <c r="W2152" s="29">
        <v>0.41176000000000001</v>
      </c>
      <c r="X2152" s="30">
        <v>204.97</v>
      </c>
      <c r="Y2152" s="29">
        <v>0.46666999999999997</v>
      </c>
      <c r="Z2152" s="29">
        <v>0.65739000000000003</v>
      </c>
      <c r="AA2152" s="29">
        <v>7.0000000000000001E-3</v>
      </c>
      <c r="AB2152" s="30">
        <v>38</v>
      </c>
      <c r="AC2152" s="29">
        <v>5.1279999999999999E-2</v>
      </c>
      <c r="AD2152" s="30">
        <v>51</v>
      </c>
      <c r="AE2152" s="29">
        <v>0.94118000000000002</v>
      </c>
      <c r="AF2152" s="33">
        <v>7.3310000000000004</v>
      </c>
      <c r="AG2152" s="33">
        <v>9.4580000000000002</v>
      </c>
      <c r="AH2152" s="33">
        <v>14</v>
      </c>
      <c r="AI2152" s="33">
        <v>34.375</v>
      </c>
      <c r="AJ2152" s="33">
        <v>28.233000000000001</v>
      </c>
      <c r="AK2152" s="34">
        <v>128</v>
      </c>
      <c r="AL2152" s="29">
        <v>0.31373000000000001</v>
      </c>
      <c r="AM2152" s="29">
        <v>0.62744999999999995</v>
      </c>
      <c r="AN2152" s="50">
        <v>53292</v>
      </c>
      <c r="AO2152" s="30">
        <v>147.69999999999999</v>
      </c>
      <c r="AP2152" s="29">
        <v>0.13172</v>
      </c>
      <c r="AQ2152" s="29">
        <v>0.27498</v>
      </c>
      <c r="AR2152" s="29">
        <v>0</v>
      </c>
      <c r="AS2152" s="54">
        <v>32</v>
      </c>
      <c r="AT2152" s="29">
        <v>8.8239999999999999E-2</v>
      </c>
      <c r="AU2152" s="29">
        <v>0.46505999999999997</v>
      </c>
      <c r="AV2152" s="54">
        <v>24</v>
      </c>
      <c r="AW2152" s="29">
        <v>0.32352999999999998</v>
      </c>
    </row>
    <row r="2153" spans="1:49" x14ac:dyDescent="0.2">
      <c r="A2153" s="17" t="str">
        <f t="shared" si="42"/>
        <v>LNQ</v>
      </c>
      <c r="B2153" s="17" t="str">
        <f>IF(AND(OR(NOT(IsForecastDateRestricted),AND(D2153&gt;=StartDate,D2153&lt;=EndDate)),OR(NOT(IsTargetDateRestricted),AND(F2153&gt;=FirstTargetDate,F2153&lt;=EndTargetDate)),
OR(AND(Is1Week,E2153="1 wk ahead inc death"),AND(Is2Week,E2153="2 wk ahead inc death"),AND(Is3Week,E2153="3 wk ahead inc death"),AND(Is4Week,E2153="4 wk ahead inc death")),
OR(NOT(IsActiveModelsOnly),_xlfn.XLOOKUP(C2153,'Model Analyzer'!B$4:B$100,'Model Analyzer'!C$4:C$100))),EvalData!C2153,"NA")</f>
        <v>LNQ</v>
      </c>
      <c r="C2153" s="17" t="s">
        <v>47</v>
      </c>
      <c r="D2153" s="36" t="d">
        <v>2020-10-19</v>
      </c>
      <c r="E2153" s="17" t="s">
        <v>37</v>
      </c>
      <c r="F2153" s="36" t="d">
        <v>2020-11-07</v>
      </c>
      <c r="G2153" s="30">
        <v>-2145</v>
      </c>
      <c r="H2153" s="32">
        <v>-0.124</v>
      </c>
      <c r="I2153" s="28">
        <v>-0.11627</v>
      </c>
      <c r="J2153" s="28">
        <v>-0.13156999999999999</v>
      </c>
      <c r="K2153" s="29">
        <v>0.75</v>
      </c>
      <c r="L2153" s="30">
        <v>16</v>
      </c>
      <c r="M2153" s="29">
        <v>0.61538000000000004</v>
      </c>
      <c r="N2153" s="30">
        <v>51</v>
      </c>
      <c r="O2153" s="30">
        <v>20.170000000000002</v>
      </c>
      <c r="P2153" s="30">
        <v>1693.68</v>
      </c>
      <c r="Q2153" s="30">
        <v>93.49</v>
      </c>
      <c r="R2153" s="38">
        <v>0.29042000000000001</v>
      </c>
      <c r="S2153" s="32">
        <v>-0.32682</v>
      </c>
      <c r="T2153" s="29">
        <v>0.61051999999999995</v>
      </c>
      <c r="U2153" s="29">
        <v>-0.5766</v>
      </c>
      <c r="V2153" s="29">
        <v>0.29411999999999999</v>
      </c>
      <c r="W2153" s="29">
        <v>0.15686</v>
      </c>
      <c r="X2153" s="30">
        <v>144.72999999999999</v>
      </c>
      <c r="Y2153" s="29">
        <v>0.32930999999999999</v>
      </c>
      <c r="Z2153" s="29">
        <v>0.44633</v>
      </c>
      <c r="AA2153" s="29">
        <v>0.29299999999999998</v>
      </c>
      <c r="AB2153" s="30">
        <v>21</v>
      </c>
      <c r="AC2153" s="29">
        <v>0.48718</v>
      </c>
      <c r="AD2153" s="30">
        <v>51</v>
      </c>
      <c r="AE2153" s="29">
        <v>1</v>
      </c>
      <c r="AF2153" s="33">
        <v>9.3650000000000002</v>
      </c>
      <c r="AG2153" s="33">
        <v>16.245999999999999</v>
      </c>
      <c r="AH2153" s="33">
        <v>26.222000000000001</v>
      </c>
      <c r="AI2153" s="33">
        <v>80.552999999999997</v>
      </c>
      <c r="AJ2153" s="33">
        <v>101.8</v>
      </c>
      <c r="AK2153" s="34">
        <v>232</v>
      </c>
      <c r="AL2153" s="29">
        <v>0.13725000000000001</v>
      </c>
      <c r="AM2153" s="29">
        <v>0.86275000000000002</v>
      </c>
      <c r="AN2153" s="50">
        <v>36473</v>
      </c>
      <c r="AO2153" s="30">
        <v>153.4</v>
      </c>
      <c r="AP2153" s="29">
        <v>8.1240000000000007E-2</v>
      </c>
      <c r="AQ2153" s="29">
        <v>0.16961000000000001</v>
      </c>
      <c r="AR2153" s="29">
        <v>0</v>
      </c>
      <c r="AS2153" s="54">
        <v>32</v>
      </c>
      <c r="AT2153" s="29">
        <v>8.8239999999999999E-2</v>
      </c>
      <c r="AU2153" s="29">
        <v>0.31045</v>
      </c>
      <c r="AV2153" s="54">
        <v>28</v>
      </c>
      <c r="AW2153" s="29">
        <v>0.20588000000000001</v>
      </c>
    </row>
    <row r="2154" spans="1:49" x14ac:dyDescent="0.2">
      <c r="A2154" s="17" t="str">
        <f t="shared" si="42"/>
        <v>LSHTM</v>
      </c>
      <c r="B2154" s="17" t="str">
        <f>IF(AND(OR(NOT(IsForecastDateRestricted),AND(D2154&gt;=StartDate,D2154&lt;=EndDate)),OR(NOT(IsTargetDateRestricted),AND(F2154&gt;=FirstTargetDate,F2154&lt;=EndTargetDate)),
OR(AND(Is1Week,E2154="1 wk ahead inc death"),AND(Is2Week,E2154="2 wk ahead inc death"),AND(Is3Week,E2154="3 wk ahead inc death"),AND(Is4Week,E2154="4 wk ahead inc death")),
OR(NOT(IsActiveModelsOnly),_xlfn.XLOOKUP(C2154,'Model Analyzer'!B$4:B$100,'Model Analyzer'!C$4:C$100))),EvalData!C2154,"NA")</f>
        <v>LSHTM</v>
      </c>
      <c r="C2154" s="17" t="s">
        <v>21</v>
      </c>
      <c r="D2154" s="36" t="d">
        <v>2020-10-19</v>
      </c>
      <c r="E2154" s="17" t="s">
        <v>37</v>
      </c>
      <c r="F2154" s="36" t="d">
        <v>2020-11-07</v>
      </c>
      <c r="G2154" s="30">
        <v>-3384</v>
      </c>
      <c r="H2154" s="32">
        <v>-0.20300000000000001</v>
      </c>
      <c r="I2154" s="28">
        <v>-0.18343000000000001</v>
      </c>
      <c r="J2154" s="28">
        <v>-0.22464000000000001</v>
      </c>
      <c r="K2154" s="29">
        <v>0.75</v>
      </c>
      <c r="L2154" s="30">
        <v>27</v>
      </c>
      <c r="M2154" s="29">
        <v>0.33333000000000002</v>
      </c>
      <c r="N2154" s="30">
        <v>46</v>
      </c>
      <c r="O2154" s="30">
        <v>13.59</v>
      </c>
      <c r="P2154" s="30">
        <v>2810.09</v>
      </c>
      <c r="Q2154" s="30">
        <v>130.72</v>
      </c>
      <c r="R2154" s="38">
        <v>0.30891999999999997</v>
      </c>
      <c r="S2154" s="32">
        <v>-0.36393999999999999</v>
      </c>
      <c r="T2154" s="29">
        <v>0.64337</v>
      </c>
      <c r="U2154" s="29">
        <v>-0.55164999999999997</v>
      </c>
      <c r="V2154" s="29">
        <v>0.32608999999999999</v>
      </c>
      <c r="W2154" s="29">
        <v>0.15217</v>
      </c>
      <c r="X2154" s="30">
        <v>212.74</v>
      </c>
      <c r="Y2154" s="29">
        <v>0.33766000000000002</v>
      </c>
      <c r="Z2154" s="29">
        <v>0.41899999999999998</v>
      </c>
      <c r="AA2154" s="29">
        <v>0.16800000000000001</v>
      </c>
      <c r="AB2154" s="30">
        <v>27</v>
      </c>
      <c r="AC2154" s="29">
        <v>0.33333000000000002</v>
      </c>
      <c r="AD2154" s="30">
        <v>46</v>
      </c>
      <c r="AE2154" s="29">
        <v>0.76087000000000005</v>
      </c>
      <c r="AF2154" s="33">
        <v>2.5910000000000002</v>
      </c>
      <c r="AG2154" s="33">
        <v>3.286</v>
      </c>
      <c r="AH2154" s="33">
        <v>7.12</v>
      </c>
      <c r="AI2154" s="33">
        <v>30.962</v>
      </c>
      <c r="AJ2154" s="33">
        <v>32.468000000000004</v>
      </c>
      <c r="AK2154" s="34">
        <v>95.417000000000002</v>
      </c>
      <c r="AL2154" s="29">
        <v>0.21739</v>
      </c>
      <c r="AM2154" s="29">
        <v>0.41304000000000002</v>
      </c>
      <c r="AN2154" s="50">
        <v>83385</v>
      </c>
      <c r="AO2154" s="30">
        <v>242.8</v>
      </c>
      <c r="AP2154" s="29">
        <v>0.2571</v>
      </c>
      <c r="AQ2154" s="29">
        <v>0.53673000000000004</v>
      </c>
      <c r="AR2154" s="29">
        <v>0.124</v>
      </c>
      <c r="AS2154" s="54">
        <v>25</v>
      </c>
      <c r="AT2154" s="29">
        <v>0.29411999999999999</v>
      </c>
      <c r="AU2154" s="29">
        <v>0.52881999999999996</v>
      </c>
      <c r="AV2154" s="54">
        <v>20</v>
      </c>
      <c r="AW2154" s="29">
        <v>0.44118000000000002</v>
      </c>
    </row>
    <row r="2155" spans="1:49" x14ac:dyDescent="0.2">
      <c r="A2155" s="17" t="str">
        <f t="shared" si="42"/>
        <v>MIT-CovAlliance</v>
      </c>
      <c r="B2155" s="17" t="str">
        <f>IF(AND(OR(NOT(IsForecastDateRestricted),AND(D2155&gt;=StartDate,D2155&lt;=EndDate)),OR(NOT(IsTargetDateRestricted),AND(F2155&gt;=FirstTargetDate,F2155&lt;=EndTargetDate)),
OR(AND(Is1Week,E2155="1 wk ahead inc death"),AND(Is2Week,E2155="2 wk ahead inc death"),AND(Is3Week,E2155="3 wk ahead inc death"),AND(Is4Week,E2155="4 wk ahead inc death")),
OR(NOT(IsActiveModelsOnly),_xlfn.XLOOKUP(C2155,'Model Analyzer'!B$4:B$100,'Model Analyzer'!C$4:C$100))),EvalData!C2155,"NA")</f>
        <v>MIT-CovAlliance</v>
      </c>
      <c r="C2155" s="17" t="s">
        <v>22</v>
      </c>
      <c r="D2155" s="36" t="d">
        <v>2020-10-19</v>
      </c>
      <c r="E2155" s="17" t="s">
        <v>37</v>
      </c>
      <c r="F2155" s="36" t="d">
        <v>2020-11-07</v>
      </c>
      <c r="G2155" s="30">
        <v>-2894</v>
      </c>
      <c r="H2155" s="32">
        <v>-0.17100000000000001</v>
      </c>
      <c r="I2155" s="28">
        <v>-0.15687000000000001</v>
      </c>
      <c r="J2155" s="28">
        <v>-0.18606</v>
      </c>
      <c r="K2155" s="29">
        <v>0.75</v>
      </c>
      <c r="L2155" s="30">
        <v>22</v>
      </c>
      <c r="M2155" s="29">
        <v>0.46154000000000001</v>
      </c>
      <c r="N2155" s="30">
        <v>51</v>
      </c>
      <c r="O2155" s="30">
        <v>40</v>
      </c>
      <c r="P2155" s="30">
        <v>4795.59</v>
      </c>
      <c r="Q2155" s="30">
        <v>133.84</v>
      </c>
      <c r="R2155" s="38">
        <v>0.33559</v>
      </c>
      <c r="S2155" s="32">
        <v>-0.24822</v>
      </c>
      <c r="T2155" s="29">
        <v>0.71247000000000005</v>
      </c>
      <c r="U2155" s="29">
        <v>-0.24424000000000001</v>
      </c>
      <c r="V2155" s="29">
        <v>0.25490000000000002</v>
      </c>
      <c r="W2155" s="29">
        <v>0.25490000000000002</v>
      </c>
      <c r="X2155" s="30">
        <v>210.45</v>
      </c>
      <c r="Y2155" s="29">
        <v>0.48351</v>
      </c>
      <c r="Z2155" s="29">
        <v>0.48765999999999998</v>
      </c>
      <c r="AA2155" s="29">
        <v>8.1000000000000003E-2</v>
      </c>
      <c r="AB2155" s="30">
        <v>31</v>
      </c>
      <c r="AC2155" s="29">
        <v>0.23077</v>
      </c>
      <c r="AD2155" s="30">
        <v>51</v>
      </c>
      <c r="AE2155" s="29">
        <v>0.96077999999999997</v>
      </c>
      <c r="AF2155" s="33">
        <v>14.279</v>
      </c>
      <c r="AG2155" s="33">
        <v>14.475</v>
      </c>
      <c r="AH2155" s="33">
        <v>14.943</v>
      </c>
      <c r="AI2155" s="33">
        <v>19.806000000000001</v>
      </c>
      <c r="AJ2155" s="33">
        <v>27.608000000000001</v>
      </c>
      <c r="AK2155" s="34">
        <v>29.667000000000002</v>
      </c>
      <c r="AL2155" s="29">
        <v>0</v>
      </c>
      <c r="AM2155" s="29">
        <v>0.96077999999999997</v>
      </c>
      <c r="AN2155" s="50">
        <v>48048</v>
      </c>
      <c r="AO2155" s="30">
        <v>197.7</v>
      </c>
      <c r="AP2155" s="29">
        <v>0.12268999999999999</v>
      </c>
      <c r="AQ2155" s="29">
        <v>0.25614999999999999</v>
      </c>
      <c r="AR2155" s="29">
        <v>0</v>
      </c>
      <c r="AS2155" s="54">
        <v>32</v>
      </c>
      <c r="AT2155" s="29">
        <v>8.8239999999999999E-2</v>
      </c>
      <c r="AU2155" s="29">
        <v>0.44668000000000002</v>
      </c>
      <c r="AV2155" s="54">
        <v>25</v>
      </c>
      <c r="AW2155" s="29">
        <v>0.29411999999999999</v>
      </c>
    </row>
    <row r="2156" spans="1:49" x14ac:dyDescent="0.2">
      <c r="A2156" s="17" t="str">
        <f t="shared" si="42"/>
        <v>MIT-LCP</v>
      </c>
      <c r="B2156" s="17" t="str">
        <f>IF(AND(OR(NOT(IsForecastDateRestricted),AND(D2156&gt;=StartDate,D2156&lt;=EndDate)),OR(NOT(IsTargetDateRestricted),AND(F2156&gt;=FirstTargetDate,F2156&lt;=EndTargetDate)),
OR(AND(Is1Week,E2156="1 wk ahead inc death"),AND(Is2Week,E2156="2 wk ahead inc death"),AND(Is3Week,E2156="3 wk ahead inc death"),AND(Is4Week,E2156="4 wk ahead inc death")),
OR(NOT(IsActiveModelsOnly),_xlfn.XLOOKUP(C2156,'Model Analyzer'!B$4:B$100,'Model Analyzer'!C$4:C$100))),EvalData!C2156,"NA")</f>
        <v>MIT-LCP</v>
      </c>
      <c r="C2156" s="17" t="s">
        <v>55</v>
      </c>
      <c r="D2156" s="36" t="d">
        <v>2020-10-19</v>
      </c>
      <c r="E2156" s="17" t="s">
        <v>37</v>
      </c>
      <c r="F2156" s="36" t="d">
        <v>2020-11-07</v>
      </c>
      <c r="G2156" s="30">
        <v>-3359</v>
      </c>
      <c r="H2156" s="32">
        <v>-0.20100000000000001</v>
      </c>
      <c r="I2156" s="28">
        <v>-0.18207999999999999</v>
      </c>
      <c r="J2156" s="28">
        <v>-0.22261</v>
      </c>
      <c r="K2156" s="29">
        <v>0.75</v>
      </c>
      <c r="L2156" s="30">
        <v>26</v>
      </c>
      <c r="M2156" s="29">
        <v>0.35897000000000001</v>
      </c>
      <c r="N2156" s="30">
        <v>51</v>
      </c>
      <c r="O2156" s="30">
        <v>87.43</v>
      </c>
      <c r="P2156" s="30">
        <v>2364.33</v>
      </c>
      <c r="Q2156" s="30">
        <v>103.61</v>
      </c>
      <c r="R2156" s="38">
        <v>0.24537999999999999</v>
      </c>
      <c r="S2156" s="32">
        <v>-0.17649000000000001</v>
      </c>
      <c r="T2156" s="29">
        <v>0.54803999999999997</v>
      </c>
      <c r="U2156" s="29">
        <v>2.7949999999999999E-2</v>
      </c>
      <c r="V2156" s="29">
        <v>0.45097999999999999</v>
      </c>
      <c r="W2156" s="29">
        <v>0.13725000000000001</v>
      </c>
      <c r="X2156" s="30">
        <v>166.3</v>
      </c>
      <c r="Y2156" s="29">
        <v>0.49646000000000001</v>
      </c>
      <c r="Z2156" s="29">
        <v>0.39617999999999998</v>
      </c>
      <c r="AA2156" s="29">
        <v>0.34399999999999997</v>
      </c>
      <c r="AB2156" s="30">
        <v>18</v>
      </c>
      <c r="AC2156" s="29">
        <v>0.56410000000000005</v>
      </c>
    </row>
    <row r="2157" spans="1:49" x14ac:dyDescent="0.2">
      <c r="A2157" s="17" t="str">
        <f t="shared" si="42"/>
        <v>MIT-ORC</v>
      </c>
      <c r="B2157" s="17" t="str">
        <f>IF(AND(OR(NOT(IsForecastDateRestricted),AND(D2157&gt;=StartDate,D2157&lt;=EndDate)),OR(NOT(IsTargetDateRestricted),AND(F2157&gt;=FirstTargetDate,F2157&lt;=EndTargetDate)),
OR(AND(Is1Week,E2157="1 wk ahead inc death"),AND(Is2Week,E2157="2 wk ahead inc death"),AND(Is3Week,E2157="3 wk ahead inc death"),AND(Is4Week,E2157="4 wk ahead inc death")),
OR(NOT(IsActiveModelsOnly),_xlfn.XLOOKUP(C2157,'Model Analyzer'!B$4:B$100,'Model Analyzer'!C$4:C$100))),EvalData!C2157,"NA")</f>
        <v>MIT-ORC</v>
      </c>
      <c r="C2157" s="17" t="s">
        <v>23</v>
      </c>
      <c r="D2157" s="36" t="d">
        <v>2020-10-19</v>
      </c>
      <c r="E2157" s="17" t="s">
        <v>37</v>
      </c>
      <c r="F2157" s="36" t="d">
        <v>2020-11-07</v>
      </c>
      <c r="G2157" s="30">
        <v>-8520</v>
      </c>
      <c r="H2157" s="32">
        <v>-0.62</v>
      </c>
      <c r="I2157" s="28">
        <v>-0.46183999999999997</v>
      </c>
      <c r="J2157" s="28">
        <v>-0.85818000000000005</v>
      </c>
      <c r="K2157" s="29">
        <v>0</v>
      </c>
      <c r="L2157" s="30">
        <v>39</v>
      </c>
      <c r="M2157" s="29">
        <v>2.564E-2</v>
      </c>
      <c r="N2157" s="30">
        <v>51</v>
      </c>
      <c r="O2157" s="30">
        <v>44.74</v>
      </c>
      <c r="P2157" s="30">
        <v>4986.6099999999997</v>
      </c>
      <c r="Q2157" s="30">
        <v>172.39</v>
      </c>
      <c r="R2157" s="38">
        <v>0.65388999999999997</v>
      </c>
      <c r="S2157" s="32">
        <v>-0.73436999999999997</v>
      </c>
      <c r="T2157" s="29">
        <v>1.5654600000000001</v>
      </c>
      <c r="U2157" s="29">
        <v>-1.52275</v>
      </c>
      <c r="V2157" s="29">
        <v>7.843E-2</v>
      </c>
      <c r="W2157" s="29">
        <v>0.50980000000000003</v>
      </c>
      <c r="X2157" s="30">
        <v>242.39</v>
      </c>
      <c r="Y2157" s="29">
        <v>0.52612999999999999</v>
      </c>
      <c r="Z2157" s="29">
        <v>0.75248999999999999</v>
      </c>
      <c r="AA2157" s="29">
        <v>0</v>
      </c>
      <c r="AB2157" s="30">
        <v>40</v>
      </c>
      <c r="AC2157" s="29">
        <v>0</v>
      </c>
      <c r="AD2157" s="30">
        <v>51</v>
      </c>
      <c r="AE2157" s="29">
        <v>0.56862999999999997</v>
      </c>
      <c r="AF2157" s="33">
        <v>4.6559999999999997</v>
      </c>
      <c r="AG2157" s="33">
        <v>7.9370000000000003</v>
      </c>
      <c r="AH2157" s="33">
        <v>16.2</v>
      </c>
      <c r="AI2157" s="33">
        <v>98.293000000000006</v>
      </c>
      <c r="AJ2157" s="33">
        <v>68.667000000000002</v>
      </c>
      <c r="AK2157" s="34">
        <v>180</v>
      </c>
      <c r="AL2157" s="29">
        <v>0.13725000000000001</v>
      </c>
      <c r="AM2157" s="29">
        <v>0.37254999999999999</v>
      </c>
      <c r="AN2157" s="50">
        <v>102660</v>
      </c>
      <c r="AO2157" s="30">
        <v>305.8</v>
      </c>
      <c r="AP2157" s="29">
        <v>0.15837000000000001</v>
      </c>
      <c r="AQ2157" s="29">
        <v>0.33063999999999999</v>
      </c>
      <c r="AR2157" s="29">
        <v>6.2E-2</v>
      </c>
      <c r="AS2157" s="54">
        <v>30</v>
      </c>
      <c r="AT2157" s="29">
        <v>0.14706</v>
      </c>
      <c r="AU2157" s="29">
        <v>0.15051</v>
      </c>
      <c r="AV2157" s="54">
        <v>33</v>
      </c>
      <c r="AW2157" s="29">
        <v>5.8819999999999997E-2</v>
      </c>
    </row>
    <row r="2158" spans="1:49" x14ac:dyDescent="0.2">
      <c r="A2158" s="17" t="str">
        <f t="shared" si="42"/>
        <v>MOBS</v>
      </c>
      <c r="B2158" s="17" t="str">
        <f>IF(AND(OR(NOT(IsForecastDateRestricted),AND(D2158&gt;=StartDate,D2158&lt;=EndDate)),OR(NOT(IsTargetDateRestricted),AND(F2158&gt;=FirstTargetDate,F2158&lt;=EndTargetDate)),
OR(AND(Is1Week,E2158="1 wk ahead inc death"),AND(Is2Week,E2158="2 wk ahead inc death"),AND(Is3Week,E2158="3 wk ahead inc death"),AND(Is4Week,E2158="4 wk ahead inc death")),
OR(NOT(IsActiveModelsOnly),_xlfn.XLOOKUP(C2158,'Model Analyzer'!B$4:B$100,'Model Analyzer'!C$4:C$100))),EvalData!C2158,"NA")</f>
        <v>MOBS</v>
      </c>
      <c r="C2158" s="17" t="s">
        <v>24</v>
      </c>
      <c r="D2158" s="36" t="d">
        <v>2020-10-19</v>
      </c>
      <c r="E2158" s="17" t="s">
        <v>37</v>
      </c>
      <c r="F2158" s="36" t="d">
        <v>2020-11-07</v>
      </c>
      <c r="G2158" s="30">
        <v>-2955</v>
      </c>
      <c r="H2158" s="32">
        <v>-0.17499999999999999</v>
      </c>
      <c r="I2158" s="28">
        <v>-0.16017999999999999</v>
      </c>
      <c r="J2158" s="28">
        <v>-0.19073000000000001</v>
      </c>
      <c r="K2158" s="29">
        <v>0.75</v>
      </c>
      <c r="L2158" s="30">
        <v>23</v>
      </c>
      <c r="M2158" s="29">
        <v>0.43590000000000001</v>
      </c>
      <c r="N2158" s="30">
        <v>50</v>
      </c>
      <c r="O2158" s="30">
        <v>18.420000000000002</v>
      </c>
      <c r="P2158" s="30">
        <v>2120.85</v>
      </c>
      <c r="Q2158" s="30">
        <v>107</v>
      </c>
      <c r="R2158" s="38">
        <v>0.27761999999999998</v>
      </c>
      <c r="S2158" s="32">
        <v>-0.25847999999999999</v>
      </c>
      <c r="T2158" s="29">
        <v>0.72402999999999995</v>
      </c>
      <c r="U2158" s="29">
        <v>-0.59087000000000001</v>
      </c>
      <c r="V2158" s="29">
        <v>0.36</v>
      </c>
      <c r="W2158" s="29">
        <v>0.18</v>
      </c>
      <c r="X2158" s="30">
        <v>165.08</v>
      </c>
      <c r="Y2158" s="29">
        <v>0.33662999999999998</v>
      </c>
      <c r="Z2158" s="29">
        <v>0.43467</v>
      </c>
      <c r="AA2158" s="29">
        <v>0.27300000000000002</v>
      </c>
      <c r="AB2158" s="30">
        <v>23</v>
      </c>
      <c r="AC2158" s="29">
        <v>0.43590000000000001</v>
      </c>
      <c r="AD2158" s="30">
        <v>50</v>
      </c>
      <c r="AE2158" s="29">
        <v>0.82</v>
      </c>
      <c r="AF2158" s="33">
        <v>2.0710000000000002</v>
      </c>
      <c r="AG2158" s="33">
        <v>2.5510000000000002</v>
      </c>
      <c r="AH2158" s="33">
        <v>4.2759999999999998</v>
      </c>
      <c r="AI2158" s="33">
        <v>47.79</v>
      </c>
      <c r="AJ2158" s="33">
        <v>12.875</v>
      </c>
      <c r="AK2158" s="34">
        <v>94.716999999999999</v>
      </c>
      <c r="AL2158" s="29">
        <v>0.16</v>
      </c>
      <c r="AM2158" s="29">
        <v>0.28000000000000003</v>
      </c>
      <c r="AN2158" s="50">
        <v>48904</v>
      </c>
      <c r="AO2158" s="30">
        <v>129.1</v>
      </c>
      <c r="AP2158" s="29">
        <v>0.36677999999999999</v>
      </c>
      <c r="AQ2158" s="29">
        <v>0.76571999999999996</v>
      </c>
      <c r="AR2158" s="29">
        <v>0.39200000000000002</v>
      </c>
      <c r="AS2158" s="54">
        <v>15</v>
      </c>
      <c r="AT2158" s="29">
        <v>0.58823999999999999</v>
      </c>
      <c r="AU2158" s="29">
        <v>0.79242000000000001</v>
      </c>
      <c r="AV2158" s="54">
        <v>8</v>
      </c>
      <c r="AW2158" s="29">
        <v>0.79412000000000005</v>
      </c>
    </row>
    <row r="2159" spans="1:49" x14ac:dyDescent="0.2">
      <c r="A2159" s="17" t="str">
        <f t="shared" si="42"/>
        <v>MSRA</v>
      </c>
      <c r="B2159" s="17" t="str">
        <f>IF(AND(OR(NOT(IsForecastDateRestricted),AND(D2159&gt;=StartDate,D2159&lt;=EndDate)),OR(NOT(IsTargetDateRestricted),AND(F2159&gt;=FirstTargetDate,F2159&lt;=EndTargetDate)),
OR(AND(Is1Week,E2159="1 wk ahead inc death"),AND(Is2Week,E2159="2 wk ahead inc death"),AND(Is3Week,E2159="3 wk ahead inc death"),AND(Is4Week,E2159="4 wk ahead inc death")),
OR(NOT(IsActiveModelsOnly),_xlfn.XLOOKUP(C2159,'Model Analyzer'!B$4:B$100,'Model Analyzer'!C$4:C$100))),EvalData!C2159,"NA")</f>
        <v>MSRA</v>
      </c>
      <c r="C2159" s="17" t="s">
        <v>60</v>
      </c>
      <c r="D2159" s="36" t="d">
        <v>2020-10-19</v>
      </c>
      <c r="E2159" s="17" t="s">
        <v>37</v>
      </c>
      <c r="F2159" s="36" t="d">
        <v>2020-11-07</v>
      </c>
      <c r="G2159" s="30">
        <v>-3176</v>
      </c>
      <c r="H2159" s="32">
        <v>-0.189</v>
      </c>
      <c r="I2159" s="28">
        <v>-0.17216000000000001</v>
      </c>
      <c r="J2159" s="28">
        <v>-0.20796000000000001</v>
      </c>
      <c r="K2159" s="29">
        <v>0.75</v>
      </c>
      <c r="L2159" s="30">
        <v>25</v>
      </c>
      <c r="M2159" s="29">
        <v>0.38462000000000002</v>
      </c>
      <c r="N2159" s="30">
        <v>47</v>
      </c>
      <c r="O2159" s="30">
        <v>9.77</v>
      </c>
      <c r="P2159" s="30">
        <v>1226.8900000000001</v>
      </c>
      <c r="Q2159" s="30">
        <v>83.21</v>
      </c>
      <c r="R2159" s="38">
        <v>0.21806</v>
      </c>
      <c r="S2159" s="32">
        <v>-0.20224</v>
      </c>
      <c r="T2159" s="29">
        <v>0.49524000000000001</v>
      </c>
      <c r="U2159" s="29">
        <v>3.4619999999999998E-2</v>
      </c>
      <c r="V2159" s="29">
        <v>0.40426000000000001</v>
      </c>
      <c r="W2159" s="29">
        <v>6.3829999999999998E-2</v>
      </c>
      <c r="X2159" s="30">
        <v>130.57</v>
      </c>
      <c r="Y2159" s="29">
        <v>0.4279</v>
      </c>
      <c r="Z2159" s="29">
        <v>0.30356</v>
      </c>
      <c r="AA2159" s="29">
        <v>0.47899999999999998</v>
      </c>
      <c r="AB2159" s="30">
        <v>11</v>
      </c>
      <c r="AC2159" s="29">
        <v>0.74358999999999997</v>
      </c>
      <c r="AD2159" s="30">
        <v>47</v>
      </c>
      <c r="AE2159" s="29">
        <v>0.48936000000000002</v>
      </c>
      <c r="AF2159" s="33">
        <v>1.4870000000000001</v>
      </c>
      <c r="AG2159" s="33">
        <v>1.5569999999999999</v>
      </c>
      <c r="AH2159" s="33">
        <v>1.6819999999999999</v>
      </c>
      <c r="AI2159" s="33">
        <v>1.7749999999999999</v>
      </c>
      <c r="AJ2159" s="33">
        <v>1.921</v>
      </c>
      <c r="AK2159" s="34">
        <v>2.2090000000000001</v>
      </c>
      <c r="AL2159" s="29">
        <v>0</v>
      </c>
      <c r="AM2159" s="29">
        <v>0</v>
      </c>
      <c r="AN2159" s="50">
        <v>56842</v>
      </c>
      <c r="AO2159" s="30">
        <v>337.7</v>
      </c>
      <c r="AP2159" s="29">
        <v>0.72977999999999998</v>
      </c>
      <c r="AQ2159" s="29">
        <v>1</v>
      </c>
      <c r="AR2159" s="29">
        <v>0.47499999999999998</v>
      </c>
      <c r="AS2159" s="54">
        <v>9</v>
      </c>
      <c r="AT2159" s="29">
        <v>0.76471</v>
      </c>
      <c r="AU2159" s="29">
        <v>0.47471999999999998</v>
      </c>
      <c r="AV2159" s="54">
        <v>22</v>
      </c>
      <c r="AW2159" s="29">
        <v>0.38235000000000002</v>
      </c>
    </row>
    <row r="2160" spans="1:49" x14ac:dyDescent="0.2">
      <c r="A2160" s="17" t="str">
        <f t="shared" si="42"/>
        <v>NotreDame-Mobility</v>
      </c>
      <c r="B2160" s="17" t="str">
        <f>IF(AND(OR(NOT(IsForecastDateRestricted),AND(D2160&gt;=StartDate,D2160&lt;=EndDate)),OR(NOT(IsTargetDateRestricted),AND(F2160&gt;=FirstTargetDate,F2160&lt;=EndTargetDate)),
OR(AND(Is1Week,E2160="1 wk ahead inc death"),AND(Is2Week,E2160="2 wk ahead inc death"),AND(Is3Week,E2160="3 wk ahead inc death"),AND(Is4Week,E2160="4 wk ahead inc death")),
OR(NOT(IsActiveModelsOnly),_xlfn.XLOOKUP(C2160,'Model Analyzer'!B$4:B$100,'Model Analyzer'!C$4:C$100))),EvalData!C2160,"NA")</f>
        <v>NotreDame-Mobility</v>
      </c>
      <c r="C2160" s="17" t="s">
        <v>25</v>
      </c>
      <c r="D2160" s="36" t="d">
        <v>2020-10-19</v>
      </c>
      <c r="E2160" s="17" t="s">
        <v>37</v>
      </c>
      <c r="F2160" s="36" t="d">
        <v>2020-11-07</v>
      </c>
      <c r="G2160" s="30">
        <v>-6686</v>
      </c>
      <c r="H2160" s="32">
        <v>-0.45</v>
      </c>
      <c r="I2160" s="28">
        <v>-0.36242000000000002</v>
      </c>
      <c r="J2160" s="28">
        <v>-0.56843999999999995</v>
      </c>
      <c r="K2160" s="29">
        <v>0</v>
      </c>
      <c r="L2160" s="30">
        <v>37</v>
      </c>
      <c r="M2160" s="29">
        <v>7.6920000000000002E-2</v>
      </c>
      <c r="N2160" s="30">
        <v>51</v>
      </c>
      <c r="O2160" s="30">
        <v>24.81</v>
      </c>
      <c r="P2160" s="30">
        <v>3554.58</v>
      </c>
      <c r="Q2160" s="30">
        <v>139.49</v>
      </c>
      <c r="R2160" s="38">
        <v>0.45140999999999998</v>
      </c>
      <c r="S2160" s="32">
        <v>-0.36975000000000002</v>
      </c>
      <c r="T2160" s="29">
        <v>0.95299</v>
      </c>
      <c r="U2160" s="29">
        <v>-0.78741000000000005</v>
      </c>
      <c r="V2160" s="29">
        <v>0.17646999999999999</v>
      </c>
      <c r="W2160" s="29">
        <v>0.29411999999999999</v>
      </c>
      <c r="X2160" s="30">
        <v>209.43</v>
      </c>
      <c r="Y2160" s="29">
        <v>0.42657</v>
      </c>
      <c r="Z2160" s="29">
        <v>0.51883000000000001</v>
      </c>
      <c r="AA2160" s="29">
        <v>3.5999999999999997E-2</v>
      </c>
      <c r="AB2160" s="30">
        <v>35</v>
      </c>
      <c r="AC2160" s="29">
        <v>0.12820999999999999</v>
      </c>
      <c r="AD2160" s="30">
        <v>51</v>
      </c>
      <c r="AE2160" s="29">
        <v>0.25490000000000002</v>
      </c>
      <c r="AF2160" s="33">
        <v>1.2529999999999999</v>
      </c>
      <c r="AG2160" s="33">
        <v>1.4119999999999999</v>
      </c>
      <c r="AH2160" s="33">
        <v>1.6419999999999999</v>
      </c>
      <c r="AI2160" s="33">
        <v>3.5310000000000001</v>
      </c>
      <c r="AJ2160" s="33">
        <v>2.1080000000000001</v>
      </c>
      <c r="AK2160" s="34">
        <v>4.3330000000000002</v>
      </c>
      <c r="AL2160" s="29">
        <v>1.9609999999999999E-2</v>
      </c>
      <c r="AM2160" s="29">
        <v>5.8819999999999997E-2</v>
      </c>
      <c r="AN2160" s="50">
        <v>212582</v>
      </c>
      <c r="AO2160" s="30">
        <v>512.4</v>
      </c>
      <c r="AP2160" s="29">
        <v>0.68976999999999999</v>
      </c>
      <c r="AQ2160" s="29">
        <v>1</v>
      </c>
      <c r="AR2160" s="29">
        <v>0.186</v>
      </c>
      <c r="AS2160" s="54">
        <v>22</v>
      </c>
      <c r="AT2160" s="29">
        <v>0.38235000000000002</v>
      </c>
      <c r="AU2160" s="29">
        <v>0.26832</v>
      </c>
      <c r="AV2160" s="54">
        <v>31</v>
      </c>
      <c r="AW2160" s="29">
        <v>0.11765</v>
      </c>
    </row>
    <row r="2161" spans="1:49" x14ac:dyDescent="0.2">
      <c r="A2161" s="17" t="str">
        <f t="shared" si="42"/>
        <v>Oliver Wyman</v>
      </c>
      <c r="B2161" s="17" t="str">
        <f>IF(AND(OR(NOT(IsForecastDateRestricted),AND(D2161&gt;=StartDate,D2161&lt;=EndDate)),OR(NOT(IsTargetDateRestricted),AND(F2161&gt;=FirstTargetDate,F2161&lt;=EndTargetDate)),
OR(AND(Is1Week,E2161="1 wk ahead inc death"),AND(Is2Week,E2161="2 wk ahead inc death"),AND(Is3Week,E2161="3 wk ahead inc death"),AND(Is4Week,E2161="4 wk ahead inc death")),
OR(NOT(IsActiveModelsOnly),_xlfn.XLOOKUP(C2161,'Model Analyzer'!B$4:B$100,'Model Analyzer'!C$4:C$100))),EvalData!C2161,"NA")</f>
        <v>Oliver Wyman</v>
      </c>
      <c r="C2161" s="17" t="s">
        <v>26</v>
      </c>
      <c r="D2161" s="36" t="d">
        <v>2020-10-19</v>
      </c>
      <c r="E2161" s="17" t="s">
        <v>37</v>
      </c>
      <c r="F2161" s="36" t="d">
        <v>2020-11-07</v>
      </c>
      <c r="G2161" s="30">
        <v>-760</v>
      </c>
      <c r="H2161" s="32">
        <v>-4.2000000000000003E-2</v>
      </c>
      <c r="I2161" s="28">
        <v>-4.1200000000000001E-2</v>
      </c>
      <c r="J2161" s="28">
        <v>-4.2970000000000001E-2</v>
      </c>
      <c r="K2161" s="29">
        <v>1</v>
      </c>
      <c r="L2161" s="30">
        <v>5</v>
      </c>
      <c r="M2161" s="29">
        <v>0.89744000000000002</v>
      </c>
      <c r="N2161" s="30">
        <v>51</v>
      </c>
      <c r="O2161" s="30">
        <v>8.01</v>
      </c>
      <c r="P2161" s="30">
        <v>2275.15</v>
      </c>
      <c r="Q2161" s="30">
        <v>88.04</v>
      </c>
      <c r="R2161" s="38">
        <v>0.21254000000000001</v>
      </c>
      <c r="S2161" s="32">
        <v>-0.13252</v>
      </c>
      <c r="T2161" s="29">
        <v>0.38945999999999997</v>
      </c>
      <c r="U2161" s="29">
        <v>-0.17818999999999999</v>
      </c>
      <c r="V2161" s="29">
        <v>0.47059000000000001</v>
      </c>
      <c r="W2161" s="29">
        <v>5.8819999999999997E-2</v>
      </c>
      <c r="X2161" s="30">
        <v>200.93</v>
      </c>
      <c r="Y2161" s="29">
        <v>0.28611999999999999</v>
      </c>
      <c r="Z2161" s="29">
        <v>0.31980999999999998</v>
      </c>
      <c r="AA2161" s="29">
        <v>0.56999999999999995</v>
      </c>
      <c r="AB2161" s="30">
        <v>6</v>
      </c>
      <c r="AC2161" s="29">
        <v>0.87178999999999995</v>
      </c>
      <c r="AD2161" s="30">
        <v>51</v>
      </c>
      <c r="AE2161" s="29">
        <v>0.72548999999999997</v>
      </c>
      <c r="AF2161" s="33">
        <v>1.7709999999999999</v>
      </c>
      <c r="AG2161" s="33">
        <v>2.2810000000000001</v>
      </c>
      <c r="AH2161" s="33">
        <v>3.0819999999999999</v>
      </c>
      <c r="AI2161" s="33">
        <v>30.638999999999999</v>
      </c>
      <c r="AJ2161" s="33">
        <v>5.5709999999999997</v>
      </c>
      <c r="AK2161" s="34">
        <v>32.192</v>
      </c>
      <c r="AL2161" s="29">
        <v>0.21568999999999999</v>
      </c>
      <c r="AM2161" s="29">
        <v>0.11765</v>
      </c>
      <c r="AN2161" s="50">
        <v>47536</v>
      </c>
      <c r="AO2161" s="30">
        <v>189.6</v>
      </c>
      <c r="AP2161" s="29">
        <v>0.45195000000000002</v>
      </c>
      <c r="AQ2161" s="29">
        <v>0.94352999999999998</v>
      </c>
      <c r="AR2161" s="29">
        <v>0.41299999999999998</v>
      </c>
      <c r="AS2161" s="54">
        <v>13</v>
      </c>
      <c r="AT2161" s="29">
        <v>0.64705999999999997</v>
      </c>
      <c r="AU2161" s="29">
        <v>0.76048000000000004</v>
      </c>
      <c r="AV2161" s="54">
        <v>11</v>
      </c>
      <c r="AW2161" s="29">
        <v>0.70587999999999995</v>
      </c>
    </row>
    <row r="2162" spans="1:49" x14ac:dyDescent="0.2">
      <c r="A2162" s="17" t="str">
        <f t="shared" si="42"/>
        <v>PSI</v>
      </c>
      <c r="B2162" s="17" t="str">
        <f>IF(AND(OR(NOT(IsForecastDateRestricted),AND(D2162&gt;=StartDate,D2162&lt;=EndDate)),OR(NOT(IsTargetDateRestricted),AND(F2162&gt;=FirstTargetDate,F2162&lt;=EndTargetDate)),
OR(AND(Is1Week,E2162="1 wk ahead inc death"),AND(Is2Week,E2162="2 wk ahead inc death"),AND(Is3Week,E2162="3 wk ahead inc death"),AND(Is4Week,E2162="4 wk ahead inc death")),
OR(NOT(IsActiveModelsOnly),_xlfn.XLOOKUP(C2162,'Model Analyzer'!B$4:B$100,'Model Analyzer'!C$4:C$100))),EvalData!C2162,"NA")</f>
        <v>PSI</v>
      </c>
      <c r="C2162" s="17" t="s">
        <v>27</v>
      </c>
      <c r="D2162" s="36" t="d">
        <v>2020-10-19</v>
      </c>
      <c r="E2162" s="17" t="s">
        <v>37</v>
      </c>
      <c r="F2162" s="36" t="d">
        <v>2020-11-07</v>
      </c>
      <c r="G2162" s="30">
        <v>-7866</v>
      </c>
      <c r="H2162" s="32">
        <v>-0.55600000000000005</v>
      </c>
      <c r="I2162" s="28">
        <v>-0.42638999999999999</v>
      </c>
      <c r="J2162" s="28">
        <v>-0.74334</v>
      </c>
      <c r="K2162" s="29">
        <v>0</v>
      </c>
      <c r="L2162" s="30">
        <v>38</v>
      </c>
      <c r="M2162" s="29">
        <v>5.1279999999999999E-2</v>
      </c>
      <c r="N2162" s="30">
        <v>51</v>
      </c>
      <c r="O2162" s="30">
        <v>88.97</v>
      </c>
      <c r="P2162" s="30">
        <v>4738.6499999999996</v>
      </c>
      <c r="Q2162" s="30">
        <v>162.80000000000001</v>
      </c>
      <c r="R2162" s="38">
        <v>0.58408000000000004</v>
      </c>
      <c r="S2162" s="32">
        <v>-0.72545000000000004</v>
      </c>
      <c r="T2162" s="29">
        <v>1.4363699999999999</v>
      </c>
      <c r="U2162" s="29">
        <v>-1.40656</v>
      </c>
      <c r="V2162" s="29">
        <v>0.15686</v>
      </c>
      <c r="W2162" s="29">
        <v>0.50980000000000003</v>
      </c>
      <c r="X2162" s="30">
        <v>238.17</v>
      </c>
      <c r="Y2162" s="29">
        <v>0.50068999999999997</v>
      </c>
      <c r="Z2162" s="29">
        <v>0.74795999999999996</v>
      </c>
      <c r="AA2162" s="29">
        <v>4.0000000000000001E-3</v>
      </c>
      <c r="AB2162" s="30">
        <v>39</v>
      </c>
      <c r="AC2162" s="29">
        <v>2.564E-2</v>
      </c>
      <c r="AD2162" s="30">
        <v>51</v>
      </c>
      <c r="AE2162" s="29">
        <v>0.23529</v>
      </c>
      <c r="AF2162" s="33">
        <v>1.3779999999999999</v>
      </c>
      <c r="AG2162" s="33">
        <v>1.504</v>
      </c>
      <c r="AH2162" s="33">
        <v>1.877</v>
      </c>
      <c r="AI2162" s="33">
        <v>4.665</v>
      </c>
      <c r="AJ2162" s="33">
        <v>3.6259999999999999</v>
      </c>
      <c r="AK2162" s="34">
        <v>12</v>
      </c>
      <c r="AL2162" s="29">
        <v>3.9219999999999998E-2</v>
      </c>
      <c r="AM2162" s="29">
        <v>7.843E-2</v>
      </c>
      <c r="AN2162" s="50">
        <v>256445</v>
      </c>
      <c r="AO2162" s="30">
        <v>678.7</v>
      </c>
      <c r="AP2162" s="29">
        <v>0.60321999999999998</v>
      </c>
      <c r="AQ2162" s="29">
        <v>1</v>
      </c>
      <c r="AR2162" s="29">
        <v>0.124</v>
      </c>
      <c r="AS2162" s="54">
        <v>25</v>
      </c>
      <c r="AT2162" s="29">
        <v>0.29411999999999999</v>
      </c>
      <c r="AU2162" s="29">
        <v>0.24768000000000001</v>
      </c>
      <c r="AV2162" s="54">
        <v>32</v>
      </c>
      <c r="AW2162" s="29">
        <v>8.8239999999999999E-2</v>
      </c>
    </row>
    <row r="2163" spans="1:49" x14ac:dyDescent="0.2">
      <c r="A2163" s="17" t="str">
        <f t="shared" si="42"/>
        <v>QJHong</v>
      </c>
      <c r="B2163" s="17" t="str">
        <f>IF(AND(OR(NOT(IsForecastDateRestricted),AND(D2163&gt;=StartDate,D2163&lt;=EndDate)),OR(NOT(IsTargetDateRestricted),AND(F2163&gt;=FirstTargetDate,F2163&lt;=EndTargetDate)),
OR(AND(Is1Week,E2163="1 wk ahead inc death"),AND(Is2Week,E2163="2 wk ahead inc death"),AND(Is3Week,E2163="3 wk ahead inc death"),AND(Is4Week,E2163="4 wk ahead inc death")),
OR(NOT(IsActiveModelsOnly),_xlfn.XLOOKUP(C2163,'Model Analyzer'!B$4:B$100,'Model Analyzer'!C$4:C$100))),EvalData!C2163,"NA")</f>
        <v>QJHong</v>
      </c>
      <c r="C2163" s="17" t="s">
        <v>28</v>
      </c>
      <c r="D2163" s="36" t="d">
        <v>2020-10-19</v>
      </c>
      <c r="E2163" s="17" t="s">
        <v>37</v>
      </c>
      <c r="F2163" s="36" t="d">
        <v>2020-11-07</v>
      </c>
      <c r="G2163" s="30">
        <v>-2015</v>
      </c>
      <c r="H2163" s="32">
        <v>-0.11600000000000001</v>
      </c>
      <c r="I2163" s="28">
        <v>-0.10922999999999999</v>
      </c>
      <c r="J2163" s="28">
        <v>-0.12262000000000001</v>
      </c>
      <c r="K2163" s="29">
        <v>0.75</v>
      </c>
      <c r="L2163" s="30">
        <v>14</v>
      </c>
      <c r="M2163" s="29">
        <v>0.66666999999999998</v>
      </c>
      <c r="O2163" s="30"/>
      <c r="P2163" s="30"/>
      <c r="Q2163" s="30"/>
      <c r="R2163" s="38"/>
    </row>
    <row r="2164" spans="1:49" x14ac:dyDescent="0.2">
      <c r="A2164" s="17" t="str">
        <f t="shared" si="42"/>
        <v>RPI-UW</v>
      </c>
      <c r="B2164" s="17" t="str">
        <f>IF(AND(OR(NOT(IsForecastDateRestricted),AND(D2164&gt;=StartDate,D2164&lt;=EndDate)),OR(NOT(IsTargetDateRestricted),AND(F2164&gt;=FirstTargetDate,F2164&lt;=EndTargetDate)),
OR(AND(Is1Week,E2164="1 wk ahead inc death"),AND(Is2Week,E2164="2 wk ahead inc death"),AND(Is3Week,E2164="3 wk ahead inc death"),AND(Is4Week,E2164="4 wk ahead inc death")),
OR(NOT(IsActiveModelsOnly),_xlfn.XLOOKUP(C2164,'Model Analyzer'!B$4:B$100,'Model Analyzer'!C$4:C$100))),EvalData!C2164,"NA")</f>
        <v>RPI-UW</v>
      </c>
      <c r="C2164" s="17" t="s">
        <v>49</v>
      </c>
      <c r="D2164" s="36" t="d">
        <v>2020-10-19</v>
      </c>
      <c r="E2164" s="17" t="s">
        <v>37</v>
      </c>
      <c r="F2164" s="36" t="d">
        <v>2020-11-07</v>
      </c>
      <c r="G2164" s="30">
        <v>-4393</v>
      </c>
      <c r="H2164" s="32">
        <v>-0.27200000000000002</v>
      </c>
      <c r="I2164" s="28">
        <v>-0.23813000000000001</v>
      </c>
      <c r="J2164" s="28">
        <v>-0.31256</v>
      </c>
      <c r="K2164" s="29">
        <v>0</v>
      </c>
      <c r="L2164" s="30">
        <v>35</v>
      </c>
      <c r="M2164" s="29">
        <v>0.12820999999999999</v>
      </c>
      <c r="N2164" s="30">
        <v>31</v>
      </c>
      <c r="O2164" s="30">
        <v>13.47</v>
      </c>
      <c r="P2164" s="30">
        <v>3438.75</v>
      </c>
      <c r="Q2164" s="30">
        <v>205.42</v>
      </c>
      <c r="R2164" s="38">
        <v>0.36269000000000001</v>
      </c>
      <c r="S2164" s="32">
        <v>-0.46938000000000002</v>
      </c>
      <c r="T2164" s="29">
        <v>0.84733999999999998</v>
      </c>
      <c r="U2164" s="29">
        <v>-0.75736999999999999</v>
      </c>
      <c r="V2164" s="29">
        <v>0.29032000000000002</v>
      </c>
      <c r="W2164" s="29">
        <v>0.25806000000000001</v>
      </c>
      <c r="X2164" s="30">
        <v>293.75</v>
      </c>
      <c r="Y2164" s="29">
        <v>0.38629000000000002</v>
      </c>
      <c r="Z2164" s="29">
        <v>0.50009999999999999</v>
      </c>
      <c r="AA2164" s="29">
        <v>2.9000000000000001E-2</v>
      </c>
      <c r="AB2164" s="30">
        <v>36</v>
      </c>
      <c r="AC2164" s="29">
        <v>0.10256</v>
      </c>
      <c r="AD2164" s="30">
        <v>31</v>
      </c>
      <c r="AE2164" s="29">
        <v>0.51612999999999998</v>
      </c>
      <c r="AF2164" s="33">
        <v>2.2639999999999998</v>
      </c>
      <c r="AG2164" s="33">
        <v>2.4119999999999999</v>
      </c>
      <c r="AH2164" s="33">
        <v>4</v>
      </c>
      <c r="AI2164" s="33">
        <v>24.725999999999999</v>
      </c>
      <c r="AJ2164" s="33">
        <v>12.657</v>
      </c>
      <c r="AK2164" s="34">
        <v>54.286000000000001</v>
      </c>
      <c r="AL2164" s="29">
        <v>0.12903000000000001</v>
      </c>
      <c r="AM2164" s="29">
        <v>0.22581000000000001</v>
      </c>
      <c r="AN2164" s="50">
        <v>108803</v>
      </c>
      <c r="AO2164" s="30">
        <v>211.4</v>
      </c>
      <c r="AP2164" s="29">
        <v>0.37296000000000001</v>
      </c>
      <c r="AQ2164" s="29">
        <v>0.77863000000000004</v>
      </c>
      <c r="AR2164" s="29">
        <v>0.10299999999999999</v>
      </c>
      <c r="AS2164" s="54">
        <v>28</v>
      </c>
      <c r="AT2164" s="29">
        <v>0.20588000000000001</v>
      </c>
      <c r="AU2164" s="29">
        <v>0.30044999999999999</v>
      </c>
      <c r="AV2164" s="54">
        <v>29</v>
      </c>
      <c r="AW2164" s="29">
        <v>0.17646999999999999</v>
      </c>
    </row>
    <row r="2165" spans="1:49" x14ac:dyDescent="0.2">
      <c r="A2165" s="17" t="str">
        <f t="shared" si="42"/>
        <v>STH</v>
      </c>
      <c r="B2165" s="17" t="str">
        <f>IF(AND(OR(NOT(IsForecastDateRestricted),AND(D2165&gt;=StartDate,D2165&lt;=EndDate)),OR(NOT(IsTargetDateRestricted),AND(F2165&gt;=FirstTargetDate,F2165&lt;=EndTargetDate)),
OR(AND(Is1Week,E2165="1 wk ahead inc death"),AND(Is2Week,E2165="2 wk ahead inc death"),AND(Is3Week,E2165="3 wk ahead inc death"),AND(Is4Week,E2165="4 wk ahead inc death")),
OR(NOT(IsActiveModelsOnly),_xlfn.XLOOKUP(C2165,'Model Analyzer'!B$4:B$100,'Model Analyzer'!C$4:C$100))),EvalData!C2165,"NA")</f>
        <v>STH</v>
      </c>
      <c r="C2165" s="17" t="s">
        <v>42</v>
      </c>
      <c r="D2165" s="36" t="d">
        <v>2020-10-19</v>
      </c>
      <c r="E2165" s="17" t="s">
        <v>37</v>
      </c>
      <c r="F2165" s="36" t="d">
        <v>2020-11-07</v>
      </c>
      <c r="G2165" s="30">
        <v>-4242</v>
      </c>
      <c r="H2165" s="32">
        <v>-0.26100000000000001</v>
      </c>
      <c r="I2165" s="28">
        <v>-0.22994000000000001</v>
      </c>
      <c r="J2165" s="28">
        <v>-0.29860999999999999</v>
      </c>
      <c r="K2165" s="29">
        <v>0</v>
      </c>
      <c r="L2165" s="30">
        <v>32</v>
      </c>
      <c r="M2165" s="29">
        <v>0.20513000000000001</v>
      </c>
      <c r="O2165" s="30"/>
      <c r="P2165" s="30"/>
      <c r="Q2165" s="30"/>
      <c r="R2165" s="38"/>
    </row>
    <row r="2166" spans="1:49" x14ac:dyDescent="0.2">
      <c r="A2166" s="17" t="str">
        <f t="shared" si="42"/>
        <v>TTU</v>
      </c>
      <c r="B2166" s="17" t="str">
        <f>IF(AND(OR(NOT(IsForecastDateRestricted),AND(D2166&gt;=StartDate,D2166&lt;=EndDate)),OR(NOT(IsTargetDateRestricted),AND(F2166&gt;=FirstTargetDate,F2166&lt;=EndTargetDate)),
OR(AND(Is1Week,E2166="1 wk ahead inc death"),AND(Is2Week,E2166="2 wk ahead inc death"),AND(Is3Week,E2166="3 wk ahead inc death"),AND(Is4Week,E2166="4 wk ahead inc death")),
OR(NOT(IsActiveModelsOnly),_xlfn.XLOOKUP(C2166,'Model Analyzer'!B$4:B$100,'Model Analyzer'!C$4:C$100))),EvalData!C2166,"NA")</f>
        <v>TTU</v>
      </c>
      <c r="C2166" s="17" t="s">
        <v>56</v>
      </c>
      <c r="D2166" s="36" t="d">
        <v>2020-10-19</v>
      </c>
      <c r="E2166" s="17" t="s">
        <v>37</v>
      </c>
      <c r="F2166" s="36" t="d">
        <v>2020-11-07</v>
      </c>
      <c r="G2166" s="30">
        <v>436</v>
      </c>
      <c r="H2166" s="32">
        <v>2.3E-2</v>
      </c>
      <c r="I2166" s="28">
        <v>2.3630000000000002E-2</v>
      </c>
      <c r="J2166" s="28">
        <v>2.3630000000000002E-2</v>
      </c>
      <c r="K2166" s="29">
        <v>1</v>
      </c>
      <c r="L2166" s="30">
        <v>1</v>
      </c>
      <c r="M2166" s="29">
        <v>1</v>
      </c>
      <c r="N2166" s="30">
        <v>51</v>
      </c>
      <c r="O2166" s="30">
        <v>27.5</v>
      </c>
      <c r="P2166" s="30">
        <v>9808.73</v>
      </c>
      <c r="Q2166" s="30">
        <v>194.8</v>
      </c>
      <c r="R2166" s="38">
        <v>0.34151999999999999</v>
      </c>
      <c r="S2166" s="32">
        <v>-9.0969999999999995E-2</v>
      </c>
      <c r="T2166" s="29">
        <v>0.96997</v>
      </c>
      <c r="U2166" s="29">
        <v>-0.29526000000000002</v>
      </c>
      <c r="V2166" s="29">
        <v>0.33333000000000002</v>
      </c>
      <c r="W2166" s="29">
        <v>0.35293999999999998</v>
      </c>
      <c r="X2166" s="30">
        <v>389.81</v>
      </c>
      <c r="Y2166" s="29">
        <v>0.5746</v>
      </c>
      <c r="Z2166" s="29">
        <v>0.54608000000000001</v>
      </c>
      <c r="AA2166" s="29">
        <v>0.15</v>
      </c>
      <c r="AB2166" s="30">
        <v>28</v>
      </c>
      <c r="AC2166" s="29">
        <v>0.30769000000000002</v>
      </c>
    </row>
    <row r="2167" spans="1:49" x14ac:dyDescent="0.2">
      <c r="A2167" s="17" t="str">
        <f t="shared" si="42"/>
        <v>UA</v>
      </c>
      <c r="B2167" s="17" t="str">
        <f>IF(AND(OR(NOT(IsForecastDateRestricted),AND(D2167&gt;=StartDate,D2167&lt;=EndDate)),OR(NOT(IsTargetDateRestricted),AND(F2167&gt;=FirstTargetDate,F2167&lt;=EndTargetDate)),
OR(AND(Is1Week,E2167="1 wk ahead inc death"),AND(Is2Week,E2167="2 wk ahead inc death"),AND(Is3Week,E2167="3 wk ahead inc death"),AND(Is4Week,E2167="4 wk ahead inc death")),
OR(NOT(IsActiveModelsOnly),_xlfn.XLOOKUP(C2167,'Model Analyzer'!B$4:B$100,'Model Analyzer'!C$4:C$100))),EvalData!C2167,"NA")</f>
        <v>UA</v>
      </c>
      <c r="C2167" s="17" t="s">
        <v>29</v>
      </c>
      <c r="D2167" s="36" t="d">
        <v>2020-10-19</v>
      </c>
      <c r="E2167" s="17" t="s">
        <v>37</v>
      </c>
      <c r="F2167" s="36" t="d">
        <v>2020-11-07</v>
      </c>
      <c r="G2167" s="30">
        <v>-2210</v>
      </c>
      <c r="H2167" s="32">
        <v>-0.128</v>
      </c>
      <c r="I2167" s="28">
        <v>-0.1198</v>
      </c>
      <c r="J2167" s="28">
        <v>-0.1361</v>
      </c>
      <c r="K2167" s="29">
        <v>0.75</v>
      </c>
      <c r="L2167" s="30">
        <v>17</v>
      </c>
      <c r="M2167" s="29">
        <v>0.58974000000000004</v>
      </c>
      <c r="N2167" s="30">
        <v>51</v>
      </c>
      <c r="O2167" s="30">
        <v>19.53</v>
      </c>
      <c r="P2167" s="30">
        <v>2574.0500000000002</v>
      </c>
      <c r="Q2167" s="30">
        <v>108.2</v>
      </c>
      <c r="R2167" s="38">
        <v>0.29124</v>
      </c>
      <c r="S2167" s="32">
        <v>-0.17915</v>
      </c>
      <c r="T2167" s="29">
        <v>0.75848000000000004</v>
      </c>
      <c r="U2167" s="29">
        <v>-0.15479999999999999</v>
      </c>
      <c r="V2167" s="29">
        <v>0.39216000000000001</v>
      </c>
      <c r="W2167" s="29">
        <v>0.19608</v>
      </c>
      <c r="X2167" s="30">
        <v>182.89</v>
      </c>
      <c r="Y2167" s="29">
        <v>0.50832999999999995</v>
      </c>
      <c r="Z2167" s="29">
        <v>0.42248000000000002</v>
      </c>
      <c r="AA2167" s="29">
        <v>0.314</v>
      </c>
      <c r="AB2167" s="30">
        <v>19</v>
      </c>
      <c r="AC2167" s="29">
        <v>0.53846000000000005</v>
      </c>
      <c r="AD2167" s="30">
        <v>51</v>
      </c>
      <c r="AE2167" s="29">
        <v>0.68627000000000005</v>
      </c>
      <c r="AF2167" s="33">
        <v>1.571</v>
      </c>
      <c r="AG2167" s="33">
        <v>2.0369999999999999</v>
      </c>
      <c r="AH2167" s="33">
        <v>2.76</v>
      </c>
      <c r="AI2167" s="33">
        <v>3.073</v>
      </c>
      <c r="AJ2167" s="33">
        <v>3.8090000000000002</v>
      </c>
      <c r="AK2167" s="34">
        <v>5.3330000000000002</v>
      </c>
      <c r="AL2167" s="29">
        <v>7.843E-2</v>
      </c>
      <c r="AM2167" s="29">
        <v>0</v>
      </c>
      <c r="AN2167" s="50">
        <v>76249</v>
      </c>
      <c r="AO2167" s="30">
        <v>258.8</v>
      </c>
      <c r="AP2167" s="29">
        <v>0.54937999999999998</v>
      </c>
      <c r="AQ2167" s="29">
        <v>1</v>
      </c>
      <c r="AR2167" s="29">
        <v>0.64</v>
      </c>
      <c r="AS2167" s="54">
        <v>5</v>
      </c>
      <c r="AT2167" s="29">
        <v>0.88234999999999997</v>
      </c>
      <c r="AU2167" s="29">
        <v>0.72238999999999998</v>
      </c>
      <c r="AV2167" s="54">
        <v>12</v>
      </c>
      <c r="AW2167" s="29">
        <v>0.67647000000000002</v>
      </c>
    </row>
    <row r="2168" spans="1:49" x14ac:dyDescent="0.2">
      <c r="A2168" s="17" t="str">
        <f t="shared" si="42"/>
        <v>UCLA</v>
      </c>
      <c r="B2168" s="17" t="str">
        <f>IF(AND(OR(NOT(IsForecastDateRestricted),AND(D2168&gt;=StartDate,D2168&lt;=EndDate)),OR(NOT(IsTargetDateRestricted),AND(F2168&gt;=FirstTargetDate,F2168&lt;=EndTargetDate)),
OR(AND(Is1Week,E2168="1 wk ahead inc death"),AND(Is2Week,E2168="2 wk ahead inc death"),AND(Is3Week,E2168="3 wk ahead inc death"),AND(Is4Week,E2168="4 wk ahead inc death")),
OR(NOT(IsActiveModelsOnly),_xlfn.XLOOKUP(C2168,'Model Analyzer'!B$4:B$100,'Model Analyzer'!C$4:C$100))),EvalData!C2168,"NA")</f>
        <v>UCLA</v>
      </c>
      <c r="C2168" s="17" t="s">
        <v>30</v>
      </c>
      <c r="D2168" s="36" t="d">
        <v>2020-10-19</v>
      </c>
      <c r="E2168" s="17" t="s">
        <v>37</v>
      </c>
      <c r="F2168" s="36" t="d">
        <v>2020-11-07</v>
      </c>
      <c r="G2168" s="26">
        <v>-4282</v>
      </c>
      <c r="H2168" s="27">
        <v>-0.26400000000000001</v>
      </c>
      <c r="I2168" s="28">
        <v>-0.23211000000000001</v>
      </c>
      <c r="J2168" s="28">
        <v>-0.30226999999999998</v>
      </c>
      <c r="K2168" s="29">
        <v>0</v>
      </c>
      <c r="L2168" s="30">
        <v>33</v>
      </c>
      <c r="M2168" s="29">
        <v>0.17949000000000001</v>
      </c>
      <c r="N2168" s="30">
        <v>51</v>
      </c>
      <c r="O2168" s="26">
        <v>35</v>
      </c>
      <c r="P2168" s="26">
        <v>3736.02</v>
      </c>
      <c r="Q2168" s="26">
        <v>148.76</v>
      </c>
      <c r="R2168" s="31">
        <v>0.55915000000000004</v>
      </c>
      <c r="S2168" s="32">
        <v>-0.55852000000000002</v>
      </c>
      <c r="T2168" s="29">
        <v>1.2499899999999999</v>
      </c>
      <c r="U2168" s="29">
        <v>-1.21065</v>
      </c>
      <c r="V2168" s="29">
        <v>0.11765</v>
      </c>
      <c r="W2168" s="29">
        <v>0.35293999999999998</v>
      </c>
      <c r="X2168" s="30">
        <v>205.05</v>
      </c>
      <c r="Y2168" s="29">
        <v>0.46819</v>
      </c>
      <c r="Z2168" s="29">
        <v>0.65708</v>
      </c>
      <c r="AA2168" s="29">
        <v>8.0000000000000002E-3</v>
      </c>
      <c r="AB2168" s="30">
        <v>37</v>
      </c>
      <c r="AC2168" s="29">
        <v>7.6920000000000002E-2</v>
      </c>
      <c r="AD2168" s="30">
        <v>51</v>
      </c>
      <c r="AE2168" s="29">
        <v>3.9219999999999998E-2</v>
      </c>
      <c r="AF2168" s="33">
        <v>1.115</v>
      </c>
      <c r="AG2168" s="33">
        <v>1.1439999999999999</v>
      </c>
      <c r="AH2168" s="33">
        <v>1.2529999999999999</v>
      </c>
      <c r="AI2168" s="33">
        <v>4.585</v>
      </c>
      <c r="AJ2168" s="33">
        <v>1.8939999999999999</v>
      </c>
      <c r="AK2168" s="34">
        <v>6</v>
      </c>
      <c r="AL2168" s="29">
        <v>1.9609999999999999E-2</v>
      </c>
      <c r="AM2168" s="29">
        <v>1.9609999999999999E-2</v>
      </c>
      <c r="AN2168" s="50">
        <v>254515</v>
      </c>
      <c r="AO2168" s="30">
        <v>735</v>
      </c>
      <c r="AP2168" s="29">
        <v>0.77134999999999998</v>
      </c>
      <c r="AQ2168" s="29">
        <v>1</v>
      </c>
      <c r="AR2168" s="29">
        <v>0</v>
      </c>
      <c r="AS2168" s="54">
        <v>32</v>
      </c>
      <c r="AT2168" s="29">
        <v>8.8239999999999999E-2</v>
      </c>
      <c r="AU2168" s="29">
        <v>4.1279999999999997E-2</v>
      </c>
      <c r="AV2168" s="54">
        <v>35</v>
      </c>
      <c r="AW2168" s="29">
        <v>0</v>
      </c>
    </row>
    <row r="2169" spans="1:49" x14ac:dyDescent="0.2">
      <c r="A2169" s="17" t="str">
        <f t="shared" si="42"/>
        <v>UCM</v>
      </c>
      <c r="B2169" s="17" t="str">
        <f>IF(AND(OR(NOT(IsForecastDateRestricted),AND(D2169&gt;=StartDate,D2169&lt;=EndDate)),OR(NOT(IsTargetDateRestricted),AND(F2169&gt;=FirstTargetDate,F2169&lt;=EndTargetDate)),
OR(AND(Is1Week,E2169="1 wk ahead inc death"),AND(Is2Week,E2169="2 wk ahead inc death"),AND(Is3Week,E2169="3 wk ahead inc death"),AND(Is4Week,E2169="4 wk ahead inc death")),
OR(NOT(IsActiveModelsOnly),_xlfn.XLOOKUP(C2169,'Model Analyzer'!B$4:B$100,'Model Analyzer'!C$4:C$100))),EvalData!C2169,"NA")</f>
        <v>UCM</v>
      </c>
      <c r="C2169" s="17" t="s">
        <v>48</v>
      </c>
      <c r="D2169" s="36" t="d">
        <v>2020-10-19</v>
      </c>
      <c r="E2169" s="17" t="s">
        <v>37</v>
      </c>
      <c r="F2169" s="36" t="d">
        <v>2020-11-07</v>
      </c>
      <c r="G2169" s="30">
        <v>2878</v>
      </c>
      <c r="H2169" s="32">
        <v>0.14499999999999999</v>
      </c>
      <c r="I2169" s="28">
        <v>0.15601000000000001</v>
      </c>
      <c r="J2169" s="28">
        <v>0.15601000000000001</v>
      </c>
      <c r="K2169" s="29">
        <v>0.75</v>
      </c>
      <c r="L2169" s="30">
        <v>20</v>
      </c>
      <c r="M2169" s="29">
        <v>0.51282000000000005</v>
      </c>
      <c r="O2169" s="30"/>
      <c r="P2169" s="30"/>
      <c r="Q2169" s="30"/>
      <c r="R2169" s="38"/>
    </row>
    <row r="2170" spans="1:49" x14ac:dyDescent="0.2">
      <c r="A2170" s="17" t="str">
        <f t="shared" si="42"/>
        <v>UCSD-NEU</v>
      </c>
      <c r="B2170" s="17" t="str">
        <f>IF(AND(OR(NOT(IsForecastDateRestricted),AND(D2170&gt;=StartDate,D2170&lt;=EndDate)),OR(NOT(IsTargetDateRestricted),AND(F2170&gt;=FirstTargetDate,F2170&lt;=EndTargetDate)),
OR(AND(Is1Week,E2170="1 wk ahead inc death"),AND(Is2Week,E2170="2 wk ahead inc death"),AND(Is3Week,E2170="3 wk ahead inc death"),AND(Is4Week,E2170="4 wk ahead inc death")),
OR(NOT(IsActiveModelsOnly),_xlfn.XLOOKUP(C2170,'Model Analyzer'!B$4:B$100,'Model Analyzer'!C$4:C$100))),EvalData!C2170,"NA")</f>
        <v>UCSD-NEU</v>
      </c>
      <c r="C2170" s="17" t="s">
        <v>54</v>
      </c>
      <c r="D2170" s="36" t="d">
        <v>2020-10-19</v>
      </c>
      <c r="E2170" s="17" t="s">
        <v>37</v>
      </c>
      <c r="F2170" s="36" t="d">
        <v>2020-11-07</v>
      </c>
      <c r="G2170" s="30">
        <v>-2436</v>
      </c>
      <c r="H2170" s="32">
        <v>-0.14199999999999999</v>
      </c>
      <c r="I2170" s="28">
        <v>-0.13205</v>
      </c>
      <c r="J2170" s="28">
        <v>-0.15214</v>
      </c>
      <c r="K2170" s="29">
        <v>0.75</v>
      </c>
      <c r="L2170" s="30">
        <v>19</v>
      </c>
      <c r="M2170" s="29">
        <v>0.53846000000000005</v>
      </c>
      <c r="N2170" s="30">
        <v>50</v>
      </c>
      <c r="O2170" s="30">
        <v>19.440000000000001</v>
      </c>
      <c r="P2170" s="30">
        <v>2183.0100000000002</v>
      </c>
      <c r="Q2170" s="30">
        <v>103.48</v>
      </c>
      <c r="R2170" s="38">
        <v>0.24892</v>
      </c>
      <c r="S2170" s="32">
        <v>-0.14127000000000001</v>
      </c>
      <c r="T2170" s="29">
        <v>0.80964999999999998</v>
      </c>
      <c r="U2170" s="29">
        <v>1.5429999999999999E-2</v>
      </c>
      <c r="V2170" s="29">
        <v>0.44</v>
      </c>
      <c r="W2170" s="29">
        <v>0.16</v>
      </c>
      <c r="X2170" s="30">
        <v>162.91999999999999</v>
      </c>
      <c r="Y2170" s="29">
        <v>0.61428000000000005</v>
      </c>
      <c r="Z2170" s="29">
        <v>0.37753999999999999</v>
      </c>
      <c r="AA2170" s="29">
        <v>0.35499999999999998</v>
      </c>
      <c r="AB2170" s="30">
        <v>17</v>
      </c>
      <c r="AC2170" s="29">
        <v>0.58974000000000004</v>
      </c>
      <c r="AD2170" s="30">
        <v>50</v>
      </c>
      <c r="AE2170" s="29">
        <v>0.92</v>
      </c>
      <c r="AF2170" s="33">
        <v>3.63</v>
      </c>
      <c r="AG2170" s="33">
        <v>5.7069999999999999</v>
      </c>
      <c r="AH2170" s="33">
        <v>702</v>
      </c>
      <c r="AI2170" s="33">
        <v>508.46199999999999</v>
      </c>
      <c r="AJ2170" s="33">
        <v>895</v>
      </c>
      <c r="AK2170" s="34">
        <v>1090.2</v>
      </c>
      <c r="AL2170" s="29">
        <v>0.1</v>
      </c>
      <c r="AM2170" s="29">
        <v>0.68</v>
      </c>
      <c r="AN2170" s="50">
        <v>37823</v>
      </c>
      <c r="AO2170" s="30">
        <v>566.29999999999995</v>
      </c>
      <c r="AP2170" s="29">
        <v>0.14419000000000001</v>
      </c>
      <c r="AQ2170" s="29">
        <v>0.30103000000000002</v>
      </c>
      <c r="AR2170" s="29">
        <v>0.14399999999999999</v>
      </c>
      <c r="AS2170" s="54">
        <v>23</v>
      </c>
      <c r="AT2170" s="29">
        <v>0.35293999999999998</v>
      </c>
      <c r="AU2170" s="29">
        <v>0.47044999999999998</v>
      </c>
      <c r="AV2170" s="54">
        <v>23</v>
      </c>
      <c r="AW2170" s="29">
        <v>0.35293999999999998</v>
      </c>
    </row>
    <row r="2171" spans="1:49" x14ac:dyDescent="0.2">
      <c r="A2171" s="17" t="str">
        <f t="shared" si="42"/>
        <v>UGA-CEID</v>
      </c>
      <c r="B2171" s="17" t="str">
        <f>IF(AND(OR(NOT(IsForecastDateRestricted),AND(D2171&gt;=StartDate,D2171&lt;=EndDate)),OR(NOT(IsTargetDateRestricted),AND(F2171&gt;=FirstTargetDate,F2171&lt;=EndTargetDate)),
OR(AND(Is1Week,E2171="1 wk ahead inc death"),AND(Is2Week,E2171="2 wk ahead inc death"),AND(Is3Week,E2171="3 wk ahead inc death"),AND(Is4Week,E2171="4 wk ahead inc death")),
OR(NOT(IsActiveModelsOnly),_xlfn.XLOOKUP(C2171,'Model Analyzer'!B$4:B$100,'Model Analyzer'!C$4:C$100))),EvalData!C2171,"NA")</f>
        <v>UGA-CEID</v>
      </c>
      <c r="C2171" s="17" t="s">
        <v>50</v>
      </c>
      <c r="D2171" s="36" t="d">
        <v>2020-10-19</v>
      </c>
      <c r="E2171" s="17" t="s">
        <v>37</v>
      </c>
      <c r="F2171" s="36" t="d">
        <v>2020-11-07</v>
      </c>
      <c r="G2171" s="30">
        <v>-3677</v>
      </c>
      <c r="H2171" s="32">
        <v>-0.222</v>
      </c>
      <c r="I2171" s="28">
        <v>-0.19932</v>
      </c>
      <c r="J2171" s="28">
        <v>-0.24893000000000001</v>
      </c>
      <c r="K2171" s="29">
        <v>0.75</v>
      </c>
      <c r="L2171" s="30">
        <v>30</v>
      </c>
      <c r="M2171" s="29">
        <v>0.25641000000000003</v>
      </c>
      <c r="N2171" s="30">
        <v>51</v>
      </c>
      <c r="O2171" s="30">
        <v>16.36</v>
      </c>
      <c r="P2171" s="30">
        <v>2854.66</v>
      </c>
      <c r="Q2171" s="30">
        <v>121.94</v>
      </c>
      <c r="R2171" s="38">
        <v>0.31519999999999998</v>
      </c>
      <c r="S2171" s="32">
        <v>-0.33825</v>
      </c>
      <c r="T2171" s="29">
        <v>0.66479999999999995</v>
      </c>
      <c r="U2171" s="29">
        <v>-0.55125999999999997</v>
      </c>
      <c r="V2171" s="29">
        <v>0.33333000000000002</v>
      </c>
      <c r="W2171" s="29">
        <v>0.19608</v>
      </c>
      <c r="X2171" s="30">
        <v>201.57</v>
      </c>
      <c r="Y2171" s="29">
        <v>0.35613</v>
      </c>
      <c r="Z2171" s="29">
        <v>0.45235999999999998</v>
      </c>
      <c r="AA2171" s="29">
        <v>0.224</v>
      </c>
      <c r="AB2171" s="30">
        <v>24</v>
      </c>
      <c r="AC2171" s="29">
        <v>0.41026000000000001</v>
      </c>
      <c r="AD2171" s="30">
        <v>51</v>
      </c>
      <c r="AE2171" s="29">
        <v>0.70587999999999995</v>
      </c>
      <c r="AF2171" s="33">
        <v>1.726</v>
      </c>
      <c r="AG2171" s="33">
        <v>3.3330000000000002</v>
      </c>
      <c r="AH2171" s="33">
        <v>9</v>
      </c>
      <c r="AI2171" s="33">
        <v>173.17599999999999</v>
      </c>
      <c r="AJ2171" s="33">
        <v>35</v>
      </c>
      <c r="AK2171" s="34">
        <v>259.5</v>
      </c>
      <c r="AL2171" s="29">
        <v>0.17646999999999999</v>
      </c>
      <c r="AM2171" s="29">
        <v>0.39216000000000001</v>
      </c>
      <c r="AN2171" s="50">
        <v>70388</v>
      </c>
      <c r="AO2171" s="30">
        <v>248.1</v>
      </c>
      <c r="AP2171" s="29">
        <v>0.29108000000000001</v>
      </c>
      <c r="AQ2171" s="29">
        <v>0.60767000000000004</v>
      </c>
      <c r="AR2171" s="29">
        <v>0.14399999999999999</v>
      </c>
      <c r="AS2171" s="54">
        <v>23</v>
      </c>
      <c r="AT2171" s="29">
        <v>0.35293999999999998</v>
      </c>
      <c r="AU2171" s="29">
        <v>0.58911000000000002</v>
      </c>
      <c r="AV2171" s="54">
        <v>17</v>
      </c>
      <c r="AW2171" s="29">
        <v>0.52941000000000005</v>
      </c>
    </row>
    <row r="2172" spans="1:49" x14ac:dyDescent="0.2">
      <c r="A2172" s="17" t="str">
        <f t="shared" si="42"/>
        <v>UM</v>
      </c>
      <c r="B2172" s="17" t="str">
        <f>IF(AND(OR(NOT(IsForecastDateRestricted),AND(D2172&gt;=StartDate,D2172&lt;=EndDate)),OR(NOT(IsTargetDateRestricted),AND(F2172&gt;=FirstTargetDate,F2172&lt;=EndTargetDate)),
OR(AND(Is1Week,E2172="1 wk ahead inc death"),AND(Is2Week,E2172="2 wk ahead inc death"),AND(Is3Week,E2172="3 wk ahead inc death"),AND(Is4Week,E2172="4 wk ahead inc death")),
OR(NOT(IsActiveModelsOnly),_xlfn.XLOOKUP(C2172,'Model Analyzer'!B$4:B$100,'Model Analyzer'!C$4:C$100))),EvalData!C2172,"NA")</f>
        <v>UM</v>
      </c>
      <c r="C2172" s="17" t="s">
        <v>31</v>
      </c>
      <c r="D2172" s="36" t="d">
        <v>2020-10-19</v>
      </c>
      <c r="E2172" s="17" t="s">
        <v>37</v>
      </c>
      <c r="F2172" s="36" t="d">
        <v>2020-11-07</v>
      </c>
      <c r="G2172" s="30">
        <v>-1772</v>
      </c>
      <c r="H2172" s="32">
        <v>-0.10100000000000001</v>
      </c>
      <c r="I2172" s="28">
        <v>-9.6049999999999996E-2</v>
      </c>
      <c r="J2172" s="28">
        <v>-0.10625999999999999</v>
      </c>
      <c r="K2172" s="29">
        <v>0.75</v>
      </c>
      <c r="L2172" s="30">
        <v>11</v>
      </c>
      <c r="M2172" s="29">
        <v>0.74358999999999997</v>
      </c>
      <c r="N2172" s="30">
        <v>50</v>
      </c>
      <c r="O2172" s="30">
        <v>20.63</v>
      </c>
      <c r="P2172" s="30">
        <v>3464.58</v>
      </c>
      <c r="Q2172" s="30">
        <v>125.16</v>
      </c>
      <c r="R2172" s="38">
        <v>0.35748000000000002</v>
      </c>
      <c r="S2172" s="32">
        <v>-0.23987</v>
      </c>
      <c r="T2172" s="29">
        <v>0.83037000000000005</v>
      </c>
      <c r="U2172" s="29">
        <v>-0.47886000000000001</v>
      </c>
      <c r="V2172" s="29">
        <v>0.3</v>
      </c>
      <c r="W2172" s="29">
        <v>0.26</v>
      </c>
      <c r="X2172" s="30">
        <v>195.56</v>
      </c>
      <c r="Y2172" s="29">
        <v>0.42963000000000001</v>
      </c>
      <c r="Z2172" s="29">
        <v>0.45935999999999999</v>
      </c>
      <c r="AA2172" s="29">
        <v>0.10100000000000001</v>
      </c>
      <c r="AB2172" s="30">
        <v>30</v>
      </c>
      <c r="AC2172" s="29">
        <v>0.25641000000000003</v>
      </c>
      <c r="AD2172" s="30">
        <v>50</v>
      </c>
      <c r="AE2172" s="29">
        <v>0.36</v>
      </c>
      <c r="AF2172" s="33">
        <v>1.296</v>
      </c>
      <c r="AG2172" s="33">
        <v>1.393</v>
      </c>
      <c r="AH2172" s="33">
        <v>1.556</v>
      </c>
      <c r="AI2172" s="33">
        <v>40.35</v>
      </c>
      <c r="AJ2172" s="33">
        <v>2.1579999999999999</v>
      </c>
      <c r="AK2172" s="34">
        <v>3.5859999999999999</v>
      </c>
      <c r="AL2172" s="29">
        <v>0</v>
      </c>
      <c r="AM2172" s="29">
        <v>0.04</v>
      </c>
      <c r="AN2172" s="50">
        <v>150049</v>
      </c>
      <c r="AO2172" s="30">
        <v>420.2</v>
      </c>
      <c r="AP2172" s="29">
        <v>0.69240999999999997</v>
      </c>
      <c r="AQ2172" s="29">
        <v>1</v>
      </c>
      <c r="AR2172" s="29">
        <v>0.33</v>
      </c>
      <c r="AS2172" s="54">
        <v>17</v>
      </c>
      <c r="AT2172" s="29">
        <v>0.52941000000000005</v>
      </c>
      <c r="AU2172" s="29">
        <v>0.37152000000000002</v>
      </c>
      <c r="AV2172" s="54">
        <v>26</v>
      </c>
      <c r="AW2172" s="29">
        <v>0.26471</v>
      </c>
    </row>
    <row r="2173" spans="1:49" x14ac:dyDescent="0.2">
      <c r="A2173" s="17" t="str">
        <f t="shared" si="42"/>
        <v>UMass-MB</v>
      </c>
      <c r="B2173" s="17" t="str">
        <f>IF(AND(OR(NOT(IsForecastDateRestricted),AND(D2173&gt;=StartDate,D2173&lt;=EndDate)),OR(NOT(IsTargetDateRestricted),AND(F2173&gt;=FirstTargetDate,F2173&lt;=EndTargetDate)),
OR(AND(Is1Week,E2173="1 wk ahead inc death"),AND(Is2Week,E2173="2 wk ahead inc death"),AND(Is3Week,E2173="3 wk ahead inc death"),AND(Is4Week,E2173="4 wk ahead inc death")),
OR(NOT(IsActiveModelsOnly),_xlfn.XLOOKUP(C2173,'Model Analyzer'!B$4:B$100,'Model Analyzer'!C$4:C$100))),EvalData!C2173,"NA")</f>
        <v>UMass-MB</v>
      </c>
      <c r="C2173" s="17" t="s">
        <v>32</v>
      </c>
      <c r="D2173" s="36" t="d">
        <v>2020-10-19</v>
      </c>
      <c r="E2173" s="17" t="s">
        <v>37</v>
      </c>
      <c r="F2173" s="36" t="d">
        <v>2020-11-07</v>
      </c>
      <c r="G2173" s="30">
        <v>-471</v>
      </c>
      <c r="H2173" s="32">
        <v>-2.5999999999999999E-2</v>
      </c>
      <c r="I2173" s="28">
        <v>-2.5530000000000001E-2</v>
      </c>
      <c r="J2173" s="28">
        <v>-2.6200000000000001E-2</v>
      </c>
      <c r="K2173" s="29">
        <v>1</v>
      </c>
      <c r="L2173" s="30">
        <v>2</v>
      </c>
      <c r="M2173" s="29">
        <v>0.97436</v>
      </c>
      <c r="N2173" s="30">
        <v>51</v>
      </c>
      <c r="O2173" s="30">
        <v>5.77</v>
      </c>
      <c r="P2173" s="30">
        <v>1075.3</v>
      </c>
      <c r="Q2173" s="30">
        <v>71.14</v>
      </c>
      <c r="R2173" s="38">
        <v>0.19195000000000001</v>
      </c>
      <c r="S2173" s="32">
        <v>-9.3429999999999999E-2</v>
      </c>
      <c r="T2173" s="29">
        <v>0.31006</v>
      </c>
      <c r="U2173" s="29">
        <v>-0.14315</v>
      </c>
      <c r="V2173" s="29">
        <v>0.50980000000000003</v>
      </c>
      <c r="W2173" s="29">
        <v>1.9609999999999999E-2</v>
      </c>
      <c r="X2173" s="30">
        <v>118.8</v>
      </c>
      <c r="Y2173" s="29">
        <v>0.24568999999999999</v>
      </c>
      <c r="Z2173" s="29">
        <v>0.28025</v>
      </c>
      <c r="AA2173" s="29">
        <v>0.7</v>
      </c>
      <c r="AB2173" s="30">
        <v>1</v>
      </c>
      <c r="AC2173" s="29">
        <v>1</v>
      </c>
      <c r="AD2173" s="30">
        <v>51</v>
      </c>
      <c r="AE2173" s="29">
        <v>0.98038999999999998</v>
      </c>
      <c r="AF2173" s="33">
        <v>3.1349999999999998</v>
      </c>
      <c r="AG2173" s="33">
        <v>3.5270000000000001</v>
      </c>
      <c r="AH2173" s="33">
        <v>4.891</v>
      </c>
      <c r="AI2173" s="33">
        <v>6.9690000000000003</v>
      </c>
      <c r="AJ2173" s="33">
        <v>6.8710000000000004</v>
      </c>
      <c r="AK2173" s="34">
        <v>13</v>
      </c>
      <c r="AL2173" s="29">
        <v>0.35293999999999998</v>
      </c>
      <c r="AM2173" s="29">
        <v>0.15686</v>
      </c>
      <c r="AN2173" s="50">
        <v>25912</v>
      </c>
      <c r="AO2173" s="30">
        <v>99.9</v>
      </c>
      <c r="AP2173" s="29">
        <v>0.33585999999999999</v>
      </c>
      <c r="AQ2173" s="29">
        <v>0.70118000000000003</v>
      </c>
      <c r="AR2173" s="29">
        <v>0.495</v>
      </c>
      <c r="AS2173" s="54">
        <v>8</v>
      </c>
      <c r="AT2173" s="29">
        <v>0.79412000000000005</v>
      </c>
      <c r="AU2173" s="29">
        <v>0.91071000000000002</v>
      </c>
      <c r="AV2173" s="54">
        <v>3</v>
      </c>
      <c r="AW2173" s="29">
        <v>0.94118000000000002</v>
      </c>
    </row>
    <row r="2174" spans="1:49" x14ac:dyDescent="0.2">
      <c r="A2174" s="17" t="str">
        <f t="shared" si="42"/>
        <v>USC</v>
      </c>
      <c r="B2174" s="17" t="str">
        <f>IF(AND(OR(NOT(IsForecastDateRestricted),AND(D2174&gt;=StartDate,D2174&lt;=EndDate)),OR(NOT(IsTargetDateRestricted),AND(F2174&gt;=FirstTargetDate,F2174&lt;=EndTargetDate)),
OR(AND(Is1Week,E2174="1 wk ahead inc death"),AND(Is2Week,E2174="2 wk ahead inc death"),AND(Is3Week,E2174="3 wk ahead inc death"),AND(Is4Week,E2174="4 wk ahead inc death")),
OR(NOT(IsActiveModelsOnly),_xlfn.XLOOKUP(C2174,'Model Analyzer'!B$4:B$100,'Model Analyzer'!C$4:C$100))),EvalData!C2174,"NA")</f>
        <v>USC</v>
      </c>
      <c r="C2174" s="17" t="s">
        <v>33</v>
      </c>
      <c r="D2174" s="36" t="d">
        <v>2020-10-19</v>
      </c>
      <c r="E2174" s="17" t="s">
        <v>37</v>
      </c>
      <c r="F2174" s="36" t="d">
        <v>2020-11-07</v>
      </c>
      <c r="G2174" s="30">
        <v>-877</v>
      </c>
      <c r="H2174" s="32">
        <v>-4.9000000000000002E-2</v>
      </c>
      <c r="I2174" s="28">
        <v>-4.7539999999999999E-2</v>
      </c>
      <c r="J2174" s="28">
        <v>-4.9910000000000003E-2</v>
      </c>
      <c r="K2174" s="29">
        <v>1</v>
      </c>
      <c r="L2174" s="30">
        <v>8</v>
      </c>
      <c r="M2174" s="29">
        <v>0.82050999999999996</v>
      </c>
      <c r="N2174" s="30">
        <v>51</v>
      </c>
      <c r="O2174" s="30">
        <v>9.27</v>
      </c>
      <c r="P2174" s="30">
        <v>1865.28</v>
      </c>
      <c r="Q2174" s="30">
        <v>83.73</v>
      </c>
      <c r="R2174" s="38">
        <v>0.21121999999999999</v>
      </c>
      <c r="S2174" s="32">
        <v>-0.11551</v>
      </c>
      <c r="T2174" s="29">
        <v>0.42876999999999998</v>
      </c>
      <c r="U2174" s="29">
        <v>-0.17574000000000001</v>
      </c>
      <c r="V2174" s="29">
        <v>0.45097999999999999</v>
      </c>
      <c r="W2174" s="29">
        <v>5.8819999999999997E-2</v>
      </c>
      <c r="X2174" s="30">
        <v>174.13</v>
      </c>
      <c r="Y2174" s="29">
        <v>0.30323</v>
      </c>
      <c r="Z2174" s="29">
        <v>0.33051000000000003</v>
      </c>
      <c r="AA2174" s="29">
        <v>0.58399999999999996</v>
      </c>
      <c r="AB2174" s="30">
        <v>5</v>
      </c>
      <c r="AC2174" s="29">
        <v>0.89744000000000002</v>
      </c>
    </row>
    <row r="2175" spans="1:49" x14ac:dyDescent="0.2">
      <c r="A2175" s="17" t="str">
        <f t="shared" si="42"/>
        <v>UT</v>
      </c>
      <c r="B2175" s="17" t="str">
        <f>IF(AND(OR(NOT(IsForecastDateRestricted),AND(D2175&gt;=StartDate,D2175&lt;=EndDate)),OR(NOT(IsTargetDateRestricted),AND(F2175&gt;=FirstTargetDate,F2175&lt;=EndTargetDate)),
OR(AND(Is1Week,E2175="1 wk ahead inc death"),AND(Is2Week,E2175="2 wk ahead inc death"),AND(Is3Week,E2175="3 wk ahead inc death"),AND(Is4Week,E2175="4 wk ahead inc death")),
OR(NOT(IsActiveModelsOnly),_xlfn.XLOOKUP(C2175,'Model Analyzer'!B$4:B$100,'Model Analyzer'!C$4:C$100))),EvalData!C2175,"NA")</f>
        <v>UT</v>
      </c>
      <c r="C2175" s="17" t="s">
        <v>34</v>
      </c>
      <c r="D2175" s="36" t="d">
        <v>2020-10-19</v>
      </c>
      <c r="E2175" s="17" t="s">
        <v>37</v>
      </c>
      <c r="F2175" s="36" t="d">
        <v>2020-11-07</v>
      </c>
      <c r="G2175" s="30">
        <v>-3469</v>
      </c>
      <c r="H2175" s="32">
        <v>-0.20799999999999999</v>
      </c>
      <c r="I2175" s="28">
        <v>-0.18804000000000001</v>
      </c>
      <c r="J2175" s="28">
        <v>-0.23158999999999999</v>
      </c>
      <c r="K2175" s="29">
        <v>0.75</v>
      </c>
      <c r="L2175" s="30">
        <v>29</v>
      </c>
      <c r="M2175" s="29">
        <v>0.28205000000000002</v>
      </c>
      <c r="N2175" s="30">
        <v>51</v>
      </c>
      <c r="O2175" s="30">
        <v>40.24</v>
      </c>
      <c r="P2175" s="30">
        <v>7694.97</v>
      </c>
      <c r="Q2175" s="30">
        <v>171.67</v>
      </c>
      <c r="R2175" s="38">
        <v>0.36237999999999998</v>
      </c>
      <c r="S2175" s="32">
        <v>-4.6980000000000001E-2</v>
      </c>
      <c r="T2175" s="29">
        <v>0.70775999999999994</v>
      </c>
      <c r="U2175" s="29">
        <v>-0.14000000000000001</v>
      </c>
      <c r="V2175" s="29">
        <v>0.21568999999999999</v>
      </c>
      <c r="W2175" s="29">
        <v>0.23529</v>
      </c>
      <c r="X2175" s="30">
        <v>348.47</v>
      </c>
      <c r="Y2175" s="29">
        <v>0.51627000000000001</v>
      </c>
      <c r="Z2175" s="29">
        <v>0.52954999999999997</v>
      </c>
      <c r="AA2175" s="29">
        <v>0.13700000000000001</v>
      </c>
      <c r="AB2175" s="30">
        <v>29</v>
      </c>
      <c r="AC2175" s="29">
        <v>0.28205000000000002</v>
      </c>
      <c r="AD2175" s="30">
        <v>51</v>
      </c>
      <c r="AE2175" s="29">
        <v>0.70587999999999995</v>
      </c>
      <c r="AF2175" s="33">
        <v>2.0609999999999999</v>
      </c>
      <c r="AG2175" s="33">
        <v>2.2949999999999999</v>
      </c>
      <c r="AH2175" s="33">
        <v>3.97</v>
      </c>
      <c r="AI2175" s="33">
        <v>28.832999999999998</v>
      </c>
      <c r="AJ2175" s="33">
        <v>8.6660000000000004</v>
      </c>
      <c r="AK2175" s="34">
        <v>22.167000000000002</v>
      </c>
      <c r="AL2175" s="29">
        <v>0.13725000000000001</v>
      </c>
      <c r="AM2175" s="29">
        <v>0.17646999999999999</v>
      </c>
      <c r="AN2175" s="50">
        <v>102395</v>
      </c>
      <c r="AO2175" s="30">
        <v>264.7</v>
      </c>
      <c r="AP2175" s="29">
        <v>0.39639000000000002</v>
      </c>
      <c r="AQ2175" s="29">
        <v>0.82754000000000005</v>
      </c>
      <c r="AR2175" s="29">
        <v>0.41299999999999998</v>
      </c>
      <c r="AS2175" s="54">
        <v>13</v>
      </c>
      <c r="AT2175" s="29">
        <v>0.64705999999999997</v>
      </c>
      <c r="AU2175" s="29">
        <v>0.71328999999999998</v>
      </c>
      <c r="AV2175" s="54">
        <v>13</v>
      </c>
      <c r="AW2175" s="29">
        <v>0.64705999999999997</v>
      </c>
    </row>
    <row r="2176" spans="1:49" x14ac:dyDescent="0.2">
      <c r="A2176" s="17" t="str">
        <f t="shared" si="42"/>
        <v>Baseline</v>
      </c>
      <c r="B2176" s="17" t="str">
        <f>IF(AND(OR(NOT(IsForecastDateRestricted),AND(D2176&gt;=StartDate,D2176&lt;=EndDate)),OR(NOT(IsTargetDateRestricted),AND(F2176&gt;=FirstTargetDate,F2176&lt;=EndTargetDate)),
OR(AND(Is1Week,E2176="1 wk ahead inc death"),AND(Is2Week,E2176="2 wk ahead inc death"),AND(Is3Week,E2176="3 wk ahead inc death"),AND(Is4Week,E2176="4 wk ahead inc death")),
OR(NOT(IsActiveModelsOnly),_xlfn.XLOOKUP(C2176,'Model Analyzer'!B$4:B$100,'Model Analyzer'!C$4:C$100))),EvalData!C2176,"NA")</f>
        <v>Baseline</v>
      </c>
      <c r="C2176" s="17" t="s">
        <v>12</v>
      </c>
      <c r="D2176" s="36" t="d">
        <v>2020-10-19</v>
      </c>
      <c r="E2176" s="17" t="s">
        <v>38</v>
      </c>
      <c r="F2176" s="36" t="d">
        <v>2020-11-14</v>
      </c>
      <c r="G2176" s="30">
        <v>-6015</v>
      </c>
      <c r="H2176" s="32">
        <v>-0.26200000000000001</v>
      </c>
      <c r="I2176" s="28">
        <v>-0.23082</v>
      </c>
      <c r="J2176" s="28">
        <v>-0.30009000000000002</v>
      </c>
      <c r="K2176" s="29">
        <v>0</v>
      </c>
      <c r="L2176" s="30">
        <v>26</v>
      </c>
      <c r="M2176" s="29">
        <v>0.35897000000000001</v>
      </c>
      <c r="N2176" s="30">
        <v>51</v>
      </c>
      <c r="O2176" s="30">
        <v>21.99</v>
      </c>
      <c r="P2176" s="30">
        <v>4093.47</v>
      </c>
      <c r="Q2176" s="30">
        <v>177.33</v>
      </c>
      <c r="R2176" s="38">
        <v>0.36482999999999999</v>
      </c>
      <c r="S2176" s="32">
        <v>-0.40833000000000003</v>
      </c>
      <c r="T2176" s="29">
        <v>0.86702999999999997</v>
      </c>
      <c r="U2176" s="29">
        <v>-0.75561999999999996</v>
      </c>
      <c r="V2176" s="29">
        <v>0.19608</v>
      </c>
      <c r="W2176" s="29">
        <v>0.25490000000000002</v>
      </c>
      <c r="X2176" s="30">
        <v>266.3</v>
      </c>
      <c r="Y2176" s="29">
        <v>0.40144000000000002</v>
      </c>
      <c r="Z2176" s="29">
        <v>0.51881999999999995</v>
      </c>
      <c r="AA2176" s="29">
        <v>0.16300000000000001</v>
      </c>
      <c r="AB2176" s="30">
        <v>26</v>
      </c>
      <c r="AC2176" s="29">
        <v>0.35897000000000001</v>
      </c>
      <c r="AD2176" s="30">
        <v>51</v>
      </c>
      <c r="AE2176" s="29">
        <v>0.72548999999999997</v>
      </c>
      <c r="AF2176" s="33">
        <v>3.9</v>
      </c>
      <c r="AG2176" s="33">
        <v>3.9670000000000001</v>
      </c>
      <c r="AH2176" s="33">
        <v>4</v>
      </c>
      <c r="AI2176" s="33">
        <v>3.9079999999999999</v>
      </c>
      <c r="AJ2176" s="33">
        <v>4.0019999999999998</v>
      </c>
      <c r="AK2176" s="34">
        <v>4.0289999999999999</v>
      </c>
      <c r="AL2176" s="29">
        <v>0</v>
      </c>
      <c r="AM2176" s="29">
        <v>0</v>
      </c>
      <c r="AN2176" s="50">
        <v>64410</v>
      </c>
      <c r="AO2176" s="30">
        <v>217.9</v>
      </c>
      <c r="AP2176" s="29">
        <v>0.41288999999999998</v>
      </c>
      <c r="AQ2176" s="29">
        <v>0.86197999999999997</v>
      </c>
      <c r="AR2176" s="29">
        <v>0.76400000000000001</v>
      </c>
      <c r="AS2176" s="54">
        <v>2</v>
      </c>
      <c r="AT2176" s="29">
        <v>0.97058999999999995</v>
      </c>
      <c r="AU2176" s="29">
        <v>0.74463000000000001</v>
      </c>
      <c r="AV2176" s="54">
        <v>10</v>
      </c>
      <c r="AW2176" s="29">
        <v>0.73529</v>
      </c>
    </row>
    <row r="2177" spans="1:49" x14ac:dyDescent="0.2">
      <c r="A2177" s="17" t="str">
        <f t="shared" si="42"/>
        <v>BPagano</v>
      </c>
      <c r="B2177" s="17" t="str">
        <f>IF(AND(OR(NOT(IsForecastDateRestricted),AND(D2177&gt;=StartDate,D2177&lt;=EndDate)),OR(NOT(IsTargetDateRestricted),AND(F2177&gt;=FirstTargetDate,F2177&lt;=EndTargetDate)),
OR(AND(Is1Week,E2177="1 wk ahead inc death"),AND(Is2Week,E2177="2 wk ahead inc death"),AND(Is3Week,E2177="3 wk ahead inc death"),AND(Is4Week,E2177="4 wk ahead inc death")),
OR(NOT(IsActiveModelsOnly),_xlfn.XLOOKUP(C2177,'Model Analyzer'!B$4:B$100,'Model Analyzer'!C$4:C$100))),EvalData!C2177,"NA")</f>
        <v>BPagano</v>
      </c>
      <c r="C2177" s="17" t="s">
        <v>59</v>
      </c>
      <c r="D2177" s="36" t="d">
        <v>2020-10-19</v>
      </c>
      <c r="E2177" s="17" t="s">
        <v>38</v>
      </c>
      <c r="F2177" s="36" t="d">
        <v>2020-11-14</v>
      </c>
      <c r="G2177" s="30">
        <v>1250</v>
      </c>
      <c r="H2177" s="32">
        <v>4.7E-2</v>
      </c>
      <c r="I2177" s="28">
        <v>4.7969999999999999E-2</v>
      </c>
      <c r="J2177" s="28">
        <v>4.7969999999999999E-2</v>
      </c>
      <c r="K2177" s="29">
        <v>1</v>
      </c>
      <c r="L2177" s="30">
        <v>6</v>
      </c>
      <c r="M2177" s="29">
        <v>0.87178999999999995</v>
      </c>
      <c r="N2177" s="30">
        <v>51</v>
      </c>
      <c r="O2177" s="30">
        <v>21.82</v>
      </c>
      <c r="P2177" s="30">
        <v>7746.12</v>
      </c>
      <c r="Q2177" s="30">
        <v>199.57</v>
      </c>
      <c r="R2177" s="38">
        <v>0.34319</v>
      </c>
      <c r="S2177" s="32">
        <v>7.1690000000000004E-2</v>
      </c>
      <c r="T2177" s="29">
        <v>0.81244000000000005</v>
      </c>
      <c r="U2177" s="29">
        <v>-0.11713</v>
      </c>
      <c r="V2177" s="29">
        <v>0.31373000000000001</v>
      </c>
      <c r="W2177" s="29">
        <v>0.29411999999999999</v>
      </c>
      <c r="X2177" s="30">
        <v>376.84</v>
      </c>
      <c r="Y2177" s="29">
        <v>0.55423</v>
      </c>
      <c r="Z2177" s="29">
        <v>0.50400999999999996</v>
      </c>
      <c r="AA2177" s="29">
        <v>0.22600000000000001</v>
      </c>
      <c r="AB2177" s="30">
        <v>24</v>
      </c>
      <c r="AC2177" s="29">
        <v>0.41026000000000001</v>
      </c>
      <c r="AD2177" s="30">
        <v>51</v>
      </c>
      <c r="AE2177" s="29">
        <v>0.60784000000000005</v>
      </c>
      <c r="AF2177" s="33">
        <v>2.3210000000000002</v>
      </c>
      <c r="AG2177" s="33">
        <v>2.4780000000000002</v>
      </c>
      <c r="AH2177" s="33">
        <v>2.6280000000000001</v>
      </c>
      <c r="AI2177" s="33">
        <v>2.8159999999999998</v>
      </c>
      <c r="AJ2177" s="33">
        <v>2.859</v>
      </c>
      <c r="AK2177" s="34">
        <v>3.0830000000000002</v>
      </c>
      <c r="AL2177" s="29">
        <v>1.9609999999999999E-2</v>
      </c>
      <c r="AM2177" s="29">
        <v>0</v>
      </c>
      <c r="AN2177" s="50">
        <v>121978</v>
      </c>
      <c r="AO2177" s="30">
        <v>370</v>
      </c>
      <c r="AP2177" s="29">
        <v>0.53859999999999997</v>
      </c>
      <c r="AQ2177" s="29">
        <v>1</v>
      </c>
      <c r="AR2177" s="29">
        <v>0.61899999999999999</v>
      </c>
      <c r="AS2177" s="54">
        <v>5</v>
      </c>
      <c r="AT2177" s="29">
        <v>0.88234999999999997</v>
      </c>
      <c r="AU2177" s="29">
        <v>0.63983000000000001</v>
      </c>
      <c r="AV2177" s="54">
        <v>14</v>
      </c>
      <c r="AW2177" s="29">
        <v>0.61765000000000003</v>
      </c>
    </row>
    <row r="2178" spans="1:49" x14ac:dyDescent="0.2">
      <c r="A2178" s="17" t="str">
        <f t="shared" si="42"/>
        <v>CMU</v>
      </c>
      <c r="B2178" s="17" t="str">
        <f>IF(AND(OR(NOT(IsForecastDateRestricted),AND(D2178&gt;=StartDate,D2178&lt;=EndDate)),OR(NOT(IsTargetDateRestricted),AND(F2178&gt;=FirstTargetDate,F2178&lt;=EndTargetDate)),
OR(AND(Is1Week,E2178="1 wk ahead inc death"),AND(Is2Week,E2178="2 wk ahead inc death"),AND(Is3Week,E2178="3 wk ahead inc death"),AND(Is4Week,E2178="4 wk ahead inc death")),
OR(NOT(IsActiveModelsOnly),_xlfn.XLOOKUP(C2178,'Model Analyzer'!B$4:B$100,'Model Analyzer'!C$4:C$100))),EvalData!C2178,"NA")</f>
        <v>CMU</v>
      </c>
      <c r="C2178" s="17" t="s">
        <v>43</v>
      </c>
      <c r="D2178" s="36" t="d">
        <v>2020-10-19</v>
      </c>
      <c r="E2178" s="17" t="s">
        <v>38</v>
      </c>
      <c r="F2178" s="36" t="d">
        <v>2020-11-14</v>
      </c>
      <c r="G2178" s="30"/>
      <c r="H2178" s="32"/>
      <c r="N2178" s="30">
        <v>51</v>
      </c>
      <c r="O2178" s="30">
        <v>14.85</v>
      </c>
      <c r="P2178" s="30">
        <v>3887.47</v>
      </c>
      <c r="Q2178" s="30">
        <v>177.22</v>
      </c>
      <c r="R2178" s="38">
        <v>0.31702000000000002</v>
      </c>
      <c r="S2178" s="32">
        <v>-0.34078999999999998</v>
      </c>
      <c r="T2178" s="29">
        <v>0.62731999999999999</v>
      </c>
      <c r="U2178" s="29">
        <v>-0.52847</v>
      </c>
      <c r="V2178" s="29">
        <v>0.19608</v>
      </c>
      <c r="W2178" s="29">
        <v>0.13725000000000001</v>
      </c>
      <c r="X2178" s="30">
        <v>277.43</v>
      </c>
      <c r="Y2178" s="29">
        <v>0.35829</v>
      </c>
      <c r="Z2178" s="29">
        <v>0.45318000000000003</v>
      </c>
      <c r="AA2178" s="29">
        <v>0.29199999999999998</v>
      </c>
      <c r="AB2178" s="30">
        <v>17</v>
      </c>
      <c r="AC2178" s="29">
        <v>0.58974000000000004</v>
      </c>
      <c r="AD2178" s="30">
        <v>51</v>
      </c>
      <c r="AE2178" s="29">
        <v>0.56862999999999997</v>
      </c>
      <c r="AF2178" s="33">
        <v>1.9079999999999999</v>
      </c>
      <c r="AG2178" s="33">
        <v>2.1110000000000002</v>
      </c>
      <c r="AH2178" s="33">
        <v>3.5049999999999999</v>
      </c>
      <c r="AI2178" s="33">
        <v>73.177999999999997</v>
      </c>
      <c r="AJ2178" s="33">
        <v>8.0960000000000001</v>
      </c>
      <c r="AK2178" s="34">
        <v>25.062999999999999</v>
      </c>
      <c r="AL2178" s="29">
        <v>0.13725000000000001</v>
      </c>
      <c r="AM2178" s="29">
        <v>0.17646999999999999</v>
      </c>
      <c r="AN2178" s="50">
        <v>116220</v>
      </c>
      <c r="AO2178" s="30">
        <v>232</v>
      </c>
      <c r="AP2178" s="29">
        <v>0.42258000000000001</v>
      </c>
      <c r="AQ2178" s="29">
        <v>0.88221000000000005</v>
      </c>
      <c r="AR2178" s="29">
        <v>0.26800000000000002</v>
      </c>
      <c r="AS2178" s="54">
        <v>18</v>
      </c>
      <c r="AT2178" s="29">
        <v>0.5</v>
      </c>
      <c r="AU2178" s="29">
        <v>0.58467999999999998</v>
      </c>
      <c r="AV2178" s="54">
        <v>17</v>
      </c>
      <c r="AW2178" s="29">
        <v>0.52941000000000005</v>
      </c>
    </row>
    <row r="2179" spans="1:49" x14ac:dyDescent="0.2">
      <c r="A2179" s="17" t="str">
        <f t="shared" si="42"/>
        <v>Columbia</v>
      </c>
      <c r="B2179" s="17" t="str">
        <f>IF(AND(OR(NOT(IsForecastDateRestricted),AND(D2179&gt;=StartDate,D2179&lt;=EndDate)),OR(NOT(IsTargetDateRestricted),AND(F2179&gt;=FirstTargetDate,F2179&lt;=EndTargetDate)),
OR(AND(Is1Week,E2179="1 wk ahead inc death"),AND(Is2Week,E2179="2 wk ahead inc death"),AND(Is3Week,E2179="3 wk ahead inc death"),AND(Is4Week,E2179="4 wk ahead inc death")),
OR(NOT(IsActiveModelsOnly),_xlfn.XLOOKUP(C2179,'Model Analyzer'!B$4:B$100,'Model Analyzer'!C$4:C$100))),EvalData!C2179,"NA")</f>
        <v>Columbia</v>
      </c>
      <c r="C2179" s="17" t="s">
        <v>13</v>
      </c>
      <c r="D2179" s="36" t="d">
        <v>2020-10-19</v>
      </c>
      <c r="E2179" s="17" t="s">
        <v>38</v>
      </c>
      <c r="F2179" s="36" t="d">
        <v>2020-11-14</v>
      </c>
      <c r="G2179" s="30">
        <v>-980</v>
      </c>
      <c r="H2179" s="32">
        <v>-3.7999999999999999E-2</v>
      </c>
      <c r="I2179" s="28">
        <v>-3.7609999999999998E-2</v>
      </c>
      <c r="J2179" s="28">
        <v>-3.9079999999999997E-2</v>
      </c>
      <c r="K2179" s="29">
        <v>1</v>
      </c>
      <c r="L2179" s="30">
        <v>3</v>
      </c>
      <c r="M2179" s="29">
        <v>0.94872000000000001</v>
      </c>
      <c r="N2179" s="30">
        <v>51</v>
      </c>
      <c r="O2179" s="30">
        <v>21.78</v>
      </c>
      <c r="P2179" s="30">
        <v>3066.17</v>
      </c>
      <c r="Q2179" s="30">
        <v>135.91999999999999</v>
      </c>
      <c r="R2179" s="38">
        <v>0.23197999999999999</v>
      </c>
      <c r="S2179" s="32">
        <v>-0.19416</v>
      </c>
      <c r="T2179" s="29">
        <v>0.42703999999999998</v>
      </c>
      <c r="U2179" s="29">
        <v>-0.27128000000000002</v>
      </c>
      <c r="V2179" s="29">
        <v>0.45097999999999999</v>
      </c>
      <c r="W2179" s="29">
        <v>0.13725000000000001</v>
      </c>
      <c r="X2179" s="30">
        <v>230.46</v>
      </c>
      <c r="Y2179" s="29">
        <v>0.30952000000000002</v>
      </c>
      <c r="Z2179" s="29">
        <v>0.38317000000000001</v>
      </c>
      <c r="AA2179" s="29">
        <v>0.442</v>
      </c>
      <c r="AB2179" s="30">
        <v>9</v>
      </c>
      <c r="AC2179" s="29">
        <v>0.79486999999999997</v>
      </c>
      <c r="AD2179" s="30">
        <v>51</v>
      </c>
      <c r="AE2179" s="29">
        <v>0.88234999999999997</v>
      </c>
      <c r="AF2179" s="33">
        <v>3.2829999999999999</v>
      </c>
      <c r="AG2179" s="33">
        <v>3.8679999999999999</v>
      </c>
      <c r="AH2179" s="33">
        <v>5.3369999999999997</v>
      </c>
      <c r="AI2179" s="33">
        <v>39.177</v>
      </c>
      <c r="AJ2179" s="33">
        <v>12.964</v>
      </c>
      <c r="AK2179" s="34">
        <v>174</v>
      </c>
      <c r="AL2179" s="29">
        <v>0.27450999999999998</v>
      </c>
      <c r="AM2179" s="29">
        <v>0.23529</v>
      </c>
      <c r="AN2179" s="50">
        <v>45702</v>
      </c>
      <c r="AO2179" s="30">
        <v>129.6</v>
      </c>
      <c r="AP2179" s="29">
        <v>0.28001999999999999</v>
      </c>
      <c r="AQ2179" s="29">
        <v>0.58459000000000005</v>
      </c>
      <c r="AR2179" s="29">
        <v>0.39200000000000002</v>
      </c>
      <c r="AS2179" s="54">
        <v>11</v>
      </c>
      <c r="AT2179" s="29">
        <v>0.70587999999999995</v>
      </c>
      <c r="AU2179" s="29">
        <v>0.75622999999999996</v>
      </c>
      <c r="AV2179" s="54">
        <v>8</v>
      </c>
      <c r="AW2179" s="29">
        <v>0.79412000000000005</v>
      </c>
    </row>
    <row r="2180" spans="1:49" x14ac:dyDescent="0.2">
      <c r="A2180" s="17" t="str">
        <f t="shared" si="42"/>
        <v>Columbia-UNC</v>
      </c>
      <c r="B2180" s="17" t="str">
        <f>IF(AND(OR(NOT(IsForecastDateRestricted),AND(D2180&gt;=StartDate,D2180&lt;=EndDate)),OR(NOT(IsTargetDateRestricted),AND(F2180&gt;=FirstTargetDate,F2180&lt;=EndTargetDate)),
OR(AND(Is1Week,E2180="1 wk ahead inc death"),AND(Is2Week,E2180="2 wk ahead inc death"),AND(Is3Week,E2180="3 wk ahead inc death"),AND(Is4Week,E2180="4 wk ahead inc death")),
OR(NOT(IsActiveModelsOnly),_xlfn.XLOOKUP(C2180,'Model Analyzer'!B$4:B$100,'Model Analyzer'!C$4:C$100))),EvalData!C2180,"NA")</f>
        <v>Columbia-UNC</v>
      </c>
      <c r="C2180" s="17" t="s">
        <v>14</v>
      </c>
      <c r="D2180" s="36" t="d">
        <v>2020-10-19</v>
      </c>
      <c r="E2180" s="17" t="s">
        <v>38</v>
      </c>
      <c r="F2180" s="36" t="d">
        <v>2020-11-14</v>
      </c>
      <c r="G2180" s="30">
        <v>418</v>
      </c>
      <c r="H2180" s="32">
        <v>1.6E-2</v>
      </c>
      <c r="I2180" s="28">
        <v>1.6039999999999999E-2</v>
      </c>
      <c r="J2180" s="28">
        <v>1.6039999999999999E-2</v>
      </c>
      <c r="K2180" s="29">
        <v>1</v>
      </c>
      <c r="L2180" s="30">
        <v>1</v>
      </c>
      <c r="M2180" s="29">
        <v>1</v>
      </c>
      <c r="N2180" s="30">
        <v>50</v>
      </c>
      <c r="O2180" s="30">
        <v>17.14</v>
      </c>
      <c r="P2180" s="30">
        <v>5455.44</v>
      </c>
      <c r="Q2180" s="30">
        <v>206.7</v>
      </c>
      <c r="R2180" s="38">
        <v>0.32923000000000002</v>
      </c>
      <c r="S2180" s="32">
        <v>-5.0599999999999999E-2</v>
      </c>
      <c r="T2180" s="29">
        <v>0.70969000000000004</v>
      </c>
      <c r="U2180" s="29">
        <v>-0.18956000000000001</v>
      </c>
      <c r="V2180" s="29">
        <v>0.22</v>
      </c>
      <c r="W2180" s="29">
        <v>0.12</v>
      </c>
      <c r="X2180" s="30">
        <v>339.66</v>
      </c>
      <c r="Y2180" s="29">
        <v>0.45165</v>
      </c>
      <c r="Z2180" s="29">
        <v>0.44930999999999999</v>
      </c>
      <c r="AA2180" s="29">
        <v>0.27600000000000002</v>
      </c>
      <c r="AB2180" s="30">
        <v>20</v>
      </c>
      <c r="AC2180" s="29">
        <v>0.51282000000000005</v>
      </c>
      <c r="AD2180" s="30">
        <v>50</v>
      </c>
      <c r="AE2180" s="29">
        <v>0.36</v>
      </c>
      <c r="AF2180" s="33">
        <v>1.468</v>
      </c>
      <c r="AG2180" s="33">
        <v>1.5760000000000001</v>
      </c>
      <c r="AH2180" s="33">
        <v>1.7889999999999999</v>
      </c>
      <c r="AI2180" s="33">
        <v>3.403</v>
      </c>
      <c r="AJ2180" s="33">
        <v>2.3090000000000002</v>
      </c>
      <c r="AK2180" s="34">
        <v>4.3150000000000004</v>
      </c>
      <c r="AL2180" s="29">
        <v>0.02</v>
      </c>
      <c r="AM2180" s="29">
        <v>0.02</v>
      </c>
      <c r="AN2180" s="50">
        <v>202855</v>
      </c>
      <c r="AO2180" s="30">
        <v>405.5</v>
      </c>
      <c r="AP2180" s="29">
        <v>0.65232000000000001</v>
      </c>
      <c r="AQ2180" s="29">
        <v>1</v>
      </c>
      <c r="AR2180" s="29">
        <v>0.33</v>
      </c>
      <c r="AS2180" s="54">
        <v>15</v>
      </c>
      <c r="AT2180" s="29">
        <v>0.58823999999999999</v>
      </c>
      <c r="AU2180" s="29">
        <v>0.37152000000000002</v>
      </c>
      <c r="AV2180" s="54">
        <v>25</v>
      </c>
      <c r="AW2180" s="29">
        <v>0.29411999999999999</v>
      </c>
    </row>
    <row r="2181" spans="1:49" x14ac:dyDescent="0.2">
      <c r="A2181" s="17" t="str">
        <f t="shared" si="42"/>
        <v>Covid19Sim</v>
      </c>
      <c r="B2181" s="17" t="str">
        <f>IF(AND(OR(NOT(IsForecastDateRestricted),AND(D2181&gt;=StartDate,D2181&lt;=EndDate)),OR(NOT(IsTargetDateRestricted),AND(F2181&gt;=FirstTargetDate,F2181&lt;=EndTargetDate)),
OR(AND(Is1Week,E2181="1 wk ahead inc death"),AND(Is2Week,E2181="2 wk ahead inc death"),AND(Is3Week,E2181="3 wk ahead inc death"),AND(Is4Week,E2181="4 wk ahead inc death")),
OR(NOT(IsActiveModelsOnly),_xlfn.XLOOKUP(C2181,'Model Analyzer'!B$4:B$100,'Model Analyzer'!C$4:C$100))),EvalData!C2181,"NA")</f>
        <v>Covid19Sim</v>
      </c>
      <c r="C2181" s="17" t="s">
        <v>39</v>
      </c>
      <c r="D2181" s="36" t="d">
        <v>2020-10-19</v>
      </c>
      <c r="E2181" s="17" t="s">
        <v>38</v>
      </c>
      <c r="F2181" s="36" t="d">
        <v>2020-11-14</v>
      </c>
      <c r="G2181" s="30">
        <v>-4221</v>
      </c>
      <c r="H2181" s="32">
        <v>-0.17699999999999999</v>
      </c>
      <c r="I2181" s="28">
        <v>-0.16198000000000001</v>
      </c>
      <c r="J2181" s="28">
        <v>-0.19328999999999999</v>
      </c>
      <c r="K2181" s="29">
        <v>0.75</v>
      </c>
      <c r="L2181" s="30">
        <v>19</v>
      </c>
      <c r="M2181" s="29">
        <v>0.53846000000000005</v>
      </c>
      <c r="N2181" s="30">
        <v>51</v>
      </c>
      <c r="O2181" s="30">
        <v>9.73</v>
      </c>
      <c r="P2181" s="30">
        <v>2559.3200000000002</v>
      </c>
      <c r="Q2181" s="30">
        <v>140.84</v>
      </c>
      <c r="R2181" s="38">
        <v>0.26909</v>
      </c>
      <c r="S2181" s="32">
        <v>-0.22413</v>
      </c>
      <c r="T2181" s="29">
        <v>0.46339000000000002</v>
      </c>
      <c r="U2181" s="29">
        <v>-0.29232000000000002</v>
      </c>
      <c r="V2181" s="29">
        <v>0.33333000000000002</v>
      </c>
      <c r="W2181" s="29">
        <v>0.11765</v>
      </c>
      <c r="X2181" s="30">
        <v>222.01</v>
      </c>
      <c r="Y2181" s="29">
        <v>0.32135999999999998</v>
      </c>
      <c r="Z2181" s="29">
        <v>0.37844</v>
      </c>
      <c r="AA2181" s="29">
        <v>0.46400000000000002</v>
      </c>
      <c r="AB2181" s="30">
        <v>7</v>
      </c>
      <c r="AC2181" s="29">
        <v>0.84614999999999996</v>
      </c>
      <c r="AD2181" s="30">
        <v>51</v>
      </c>
      <c r="AE2181" s="29">
        <v>0.25490000000000002</v>
      </c>
      <c r="AF2181" s="33">
        <v>1.05</v>
      </c>
      <c r="AG2181" s="33">
        <v>1.0840000000000001</v>
      </c>
      <c r="AH2181" s="33">
        <v>1.1950000000000001</v>
      </c>
      <c r="AI2181" s="33">
        <v>1.8759999999999999</v>
      </c>
      <c r="AJ2181" s="33">
        <v>1.462</v>
      </c>
      <c r="AK2181" s="34">
        <v>2.6880000000000002</v>
      </c>
      <c r="AL2181" s="29">
        <v>3.9219999999999998E-2</v>
      </c>
      <c r="AM2181" s="29">
        <v>1.9609999999999999E-2</v>
      </c>
      <c r="AN2181" s="50">
        <v>232954</v>
      </c>
      <c r="AO2181" s="30">
        <v>428.4</v>
      </c>
      <c r="AP2181" s="29">
        <v>0.83135000000000003</v>
      </c>
      <c r="AQ2181" s="29">
        <v>1</v>
      </c>
      <c r="AR2181" s="29">
        <v>0.20599999999999999</v>
      </c>
      <c r="AS2181" s="54">
        <v>20</v>
      </c>
      <c r="AT2181" s="29">
        <v>0.44118000000000002</v>
      </c>
      <c r="AU2181" s="29">
        <v>0.26832</v>
      </c>
      <c r="AV2181" s="54">
        <v>29</v>
      </c>
      <c r="AW2181" s="29">
        <v>0.17646999999999999</v>
      </c>
    </row>
    <row r="2182" spans="1:49" x14ac:dyDescent="0.2">
      <c r="A2182" s="17" t="str">
        <f t="shared" si="42"/>
        <v>CovidComplete</v>
      </c>
      <c r="B2182" s="17" t="str">
        <f>IF(AND(OR(NOT(IsForecastDateRestricted),AND(D2182&gt;=StartDate,D2182&lt;=EndDate)),OR(NOT(IsTargetDateRestricted),AND(F2182&gt;=FirstTargetDate,F2182&lt;=EndTargetDate)),
OR(AND(Is1Week,E2182="1 wk ahead inc death"),AND(Is2Week,E2182="2 wk ahead inc death"),AND(Is3Week,E2182="3 wk ahead inc death"),AND(Is4Week,E2182="4 wk ahead inc death")),
OR(NOT(IsActiveModelsOnly),_xlfn.XLOOKUP(C2182,'Model Analyzer'!B$4:B$100,'Model Analyzer'!C$4:C$100))),EvalData!C2182,"NA")</f>
        <v>CovidComplete</v>
      </c>
      <c r="C2182" s="17" t="s">
        <v>51</v>
      </c>
      <c r="D2182" s="36" t="d">
        <v>2020-10-19</v>
      </c>
      <c r="E2182" s="17" t="s">
        <v>38</v>
      </c>
      <c r="F2182" s="36" t="d">
        <v>2020-11-14</v>
      </c>
      <c r="G2182" s="30">
        <v>-4173</v>
      </c>
      <c r="H2182" s="32">
        <v>-0.17499999999999999</v>
      </c>
      <c r="I2182" s="28">
        <v>-0.16014</v>
      </c>
      <c r="J2182" s="28">
        <v>-0.19067000000000001</v>
      </c>
      <c r="K2182" s="29">
        <v>0.75</v>
      </c>
      <c r="L2182" s="30">
        <v>18</v>
      </c>
      <c r="M2182" s="29">
        <v>0.56410000000000005</v>
      </c>
      <c r="N2182" s="30">
        <v>51</v>
      </c>
      <c r="O2182" s="30">
        <v>13.38</v>
      </c>
      <c r="P2182" s="30">
        <v>3599.73</v>
      </c>
      <c r="Q2182" s="30">
        <v>161.65</v>
      </c>
      <c r="R2182" s="38">
        <v>0.28036</v>
      </c>
      <c r="S2182" s="32">
        <v>-0.25564999999999999</v>
      </c>
      <c r="T2182" s="29">
        <v>0.59140000000000004</v>
      </c>
      <c r="U2182" s="29">
        <v>-0.36534</v>
      </c>
      <c r="V2182" s="29">
        <v>0.35293999999999998</v>
      </c>
      <c r="W2182" s="29">
        <v>0.13725000000000001</v>
      </c>
      <c r="X2182" s="30">
        <v>275.01</v>
      </c>
      <c r="Y2182" s="29">
        <v>0.35977999999999999</v>
      </c>
      <c r="Z2182" s="29">
        <v>0.38947999999999999</v>
      </c>
      <c r="AA2182" s="29">
        <v>0.39800000000000002</v>
      </c>
      <c r="AB2182" s="30">
        <v>10</v>
      </c>
      <c r="AC2182" s="29">
        <v>0.76922999999999997</v>
      </c>
      <c r="AD2182" s="30">
        <v>51</v>
      </c>
      <c r="AE2182" s="29">
        <v>0.84314</v>
      </c>
      <c r="AF2182" s="33">
        <v>3.6669999999999998</v>
      </c>
      <c r="AG2182" s="33">
        <v>3.9169999999999998</v>
      </c>
      <c r="AH2182" s="33">
        <v>3.9860000000000002</v>
      </c>
      <c r="AI2182" s="33">
        <v>3.9670000000000001</v>
      </c>
      <c r="AJ2182" s="33">
        <v>4</v>
      </c>
      <c r="AK2182" s="34">
        <v>4</v>
      </c>
      <c r="AL2182" s="29">
        <v>1.9609999999999999E-2</v>
      </c>
      <c r="AM2182" s="29">
        <v>0</v>
      </c>
      <c r="AN2182" s="50">
        <v>46210</v>
      </c>
      <c r="AO2182" s="30">
        <v>108.3</v>
      </c>
      <c r="AP2182" s="29">
        <v>0.40655000000000002</v>
      </c>
      <c r="AQ2182" s="29">
        <v>0.84875</v>
      </c>
      <c r="AR2182" s="29">
        <v>0.86699999999999999</v>
      </c>
      <c r="AS2182" s="54">
        <v>1</v>
      </c>
      <c r="AT2182" s="29">
        <v>1</v>
      </c>
      <c r="AU2182" s="29">
        <v>0.86463999999999996</v>
      </c>
      <c r="AV2182" s="54">
        <v>2</v>
      </c>
      <c r="AW2182" s="29">
        <v>0.97058999999999995</v>
      </c>
    </row>
    <row r="2183" spans="1:49" x14ac:dyDescent="0.2">
      <c r="A2183" s="17" t="str">
        <f t="shared" ref="A2183:A2246" si="43">IF(OR(B2183="NA",NOT(IsMinimumForecastsToParticipate),COUNTIF(B$7:B$3184,"="&amp;C2183)&gt;=MinForecastsToParticipate),B2183,"NA")</f>
        <v>DDS</v>
      </c>
      <c r="B2183" s="17" t="str">
        <f>IF(AND(OR(NOT(IsForecastDateRestricted),AND(D2183&gt;=StartDate,D2183&lt;=EndDate)),OR(NOT(IsTargetDateRestricted),AND(F2183&gt;=FirstTargetDate,F2183&lt;=EndTargetDate)),
OR(AND(Is1Week,E2183="1 wk ahead inc death"),AND(Is2Week,E2183="2 wk ahead inc death"),AND(Is3Week,E2183="3 wk ahead inc death"),AND(Is4Week,E2183="4 wk ahead inc death")),
OR(NOT(IsActiveModelsOnly),_xlfn.XLOOKUP(C2183,'Model Analyzer'!B$4:B$100,'Model Analyzer'!C$4:C$100))),EvalData!C2183,"NA")</f>
        <v>DDS</v>
      </c>
      <c r="C2183" s="17" t="s">
        <v>44</v>
      </c>
      <c r="D2183" s="36" t="d">
        <v>2020-10-19</v>
      </c>
      <c r="E2183" s="17" t="s">
        <v>38</v>
      </c>
      <c r="F2183" s="36" t="d">
        <v>2020-11-14</v>
      </c>
      <c r="G2183" s="30">
        <v>-5563</v>
      </c>
      <c r="H2183" s="32">
        <v>-0.24</v>
      </c>
      <c r="I2183" s="28">
        <v>-0.21348</v>
      </c>
      <c r="J2183" s="28">
        <v>-0.27141999999999999</v>
      </c>
      <c r="K2183" s="29">
        <v>0.75</v>
      </c>
      <c r="L2183" s="30">
        <v>24</v>
      </c>
      <c r="M2183" s="29">
        <v>0.41026000000000001</v>
      </c>
      <c r="N2183" s="30">
        <v>51</v>
      </c>
      <c r="O2183" s="30">
        <v>14.78</v>
      </c>
      <c r="P2183" s="30">
        <v>3618.65</v>
      </c>
      <c r="Q2183" s="30">
        <v>164.08</v>
      </c>
      <c r="R2183" s="38">
        <v>0.30070999999999998</v>
      </c>
      <c r="S2183" s="32">
        <v>-0.29039999999999999</v>
      </c>
      <c r="T2183" s="29">
        <v>0.62485000000000002</v>
      </c>
      <c r="U2183" s="29">
        <v>-0.34383000000000002</v>
      </c>
      <c r="V2183" s="29">
        <v>0.29411999999999999</v>
      </c>
      <c r="W2183" s="29">
        <v>0.19608</v>
      </c>
      <c r="X2183" s="30">
        <v>260.49</v>
      </c>
      <c r="Y2183" s="29">
        <v>0.38433</v>
      </c>
      <c r="Z2183" s="29">
        <v>0.40901999999999999</v>
      </c>
      <c r="AA2183" s="29">
        <v>0.33600000000000002</v>
      </c>
      <c r="AB2183" s="30">
        <v>13</v>
      </c>
      <c r="AC2183" s="29">
        <v>0.69230999999999998</v>
      </c>
      <c r="AD2183" s="30">
        <v>51</v>
      </c>
      <c r="AE2183" s="29">
        <v>0.84314</v>
      </c>
      <c r="AF2183" s="33">
        <v>3.5979999999999999</v>
      </c>
      <c r="AG2183" s="33">
        <v>4.0960000000000001</v>
      </c>
      <c r="AH2183" s="33">
        <v>5.4850000000000003</v>
      </c>
      <c r="AI2183" s="33">
        <v>11.994999999999999</v>
      </c>
      <c r="AJ2183" s="33">
        <v>7.5759999999999996</v>
      </c>
      <c r="AK2183" s="34">
        <v>13.545</v>
      </c>
      <c r="AL2183" s="29">
        <v>0.45097999999999999</v>
      </c>
      <c r="AM2183" s="29">
        <v>9.8040000000000002E-2</v>
      </c>
      <c r="AN2183" s="50">
        <v>55450</v>
      </c>
      <c r="AO2183" s="30">
        <v>143.19999999999999</v>
      </c>
      <c r="AP2183" s="29">
        <v>0.29921999999999999</v>
      </c>
      <c r="AQ2183" s="29">
        <v>0.62468000000000001</v>
      </c>
      <c r="AR2183" s="29">
        <v>0.31</v>
      </c>
      <c r="AS2183" s="54">
        <v>16</v>
      </c>
      <c r="AT2183" s="29">
        <v>0.55881999999999998</v>
      </c>
      <c r="AU2183" s="29">
        <v>0.74665000000000004</v>
      </c>
      <c r="AV2183" s="54">
        <v>9</v>
      </c>
      <c r="AW2183" s="29">
        <v>0.76471</v>
      </c>
    </row>
    <row r="2184" spans="1:49" x14ac:dyDescent="0.2">
      <c r="A2184" s="17" t="str">
        <f t="shared" si="43"/>
        <v>Ensemble</v>
      </c>
      <c r="B2184" s="17" t="str">
        <f>IF(AND(OR(NOT(IsForecastDateRestricted),AND(D2184&gt;=StartDate,D2184&lt;=EndDate)),OR(NOT(IsTargetDateRestricted),AND(F2184&gt;=FirstTargetDate,F2184&lt;=EndTargetDate)),
OR(AND(Is1Week,E2184="1 wk ahead inc death"),AND(Is2Week,E2184="2 wk ahead inc death"),AND(Is3Week,E2184="3 wk ahead inc death"),AND(Is4Week,E2184="4 wk ahead inc death")),
OR(NOT(IsActiveModelsOnly),_xlfn.XLOOKUP(C2184,'Model Analyzer'!B$4:B$100,'Model Analyzer'!C$4:C$100))),EvalData!C2184,"NA")</f>
        <v>Ensemble</v>
      </c>
      <c r="C2184" s="17" t="s">
        <v>15</v>
      </c>
      <c r="D2184" s="36" t="d">
        <v>2020-10-19</v>
      </c>
      <c r="E2184" s="17" t="s">
        <v>38</v>
      </c>
      <c r="F2184" s="36" t="d">
        <v>2020-11-14</v>
      </c>
      <c r="G2184" s="30">
        <v>-4828</v>
      </c>
      <c r="H2184" s="32">
        <v>-0.20499999999999999</v>
      </c>
      <c r="I2184" s="28">
        <v>-0.18526999999999999</v>
      </c>
      <c r="J2184" s="28">
        <v>-0.22739999999999999</v>
      </c>
      <c r="K2184" s="29">
        <v>0.75</v>
      </c>
      <c r="L2184" s="30">
        <v>22</v>
      </c>
      <c r="M2184" s="29">
        <v>0.46154000000000001</v>
      </c>
      <c r="N2184" s="30">
        <v>51</v>
      </c>
      <c r="O2184" s="30">
        <v>14.73</v>
      </c>
      <c r="P2184" s="30">
        <v>3257.29</v>
      </c>
      <c r="Q2184" s="30">
        <v>162.59</v>
      </c>
      <c r="R2184" s="38">
        <v>0.31870999999999999</v>
      </c>
      <c r="S2184" s="32">
        <v>-0.35991000000000001</v>
      </c>
      <c r="T2184" s="29">
        <v>0.62438000000000005</v>
      </c>
      <c r="U2184" s="29">
        <v>-0.54605999999999999</v>
      </c>
      <c r="V2184" s="29">
        <v>0.23529</v>
      </c>
      <c r="W2184" s="29">
        <v>0.15686</v>
      </c>
      <c r="X2184" s="30">
        <v>243.53</v>
      </c>
      <c r="Y2184" s="29">
        <v>0.34908</v>
      </c>
      <c r="Z2184" s="29">
        <v>0.44473000000000001</v>
      </c>
      <c r="AA2184" s="29">
        <v>0.307</v>
      </c>
      <c r="AB2184" s="30">
        <v>16</v>
      </c>
      <c r="AC2184" s="29">
        <v>0.61538000000000004</v>
      </c>
      <c r="AD2184" s="30">
        <v>51</v>
      </c>
      <c r="AE2184" s="29">
        <v>0.78430999999999995</v>
      </c>
      <c r="AF2184" s="33">
        <v>2.7</v>
      </c>
      <c r="AG2184" s="33">
        <v>3.1190000000000002</v>
      </c>
      <c r="AH2184" s="33">
        <v>3.8039999999999998</v>
      </c>
      <c r="AI2184" s="33">
        <v>7.4359999999999999</v>
      </c>
      <c r="AJ2184" s="33">
        <v>5.2370000000000001</v>
      </c>
      <c r="AK2184" s="34">
        <v>10.875</v>
      </c>
      <c r="AL2184" s="29">
        <v>0.13725000000000001</v>
      </c>
      <c r="AM2184" s="29">
        <v>9.8040000000000002E-2</v>
      </c>
      <c r="AN2184" s="50">
        <v>49769</v>
      </c>
      <c r="AO2184" s="30">
        <v>122.1</v>
      </c>
      <c r="AP2184" s="29">
        <v>0.38789000000000001</v>
      </c>
      <c r="AQ2184" s="29">
        <v>0.80979999999999996</v>
      </c>
      <c r="AR2184" s="29">
        <v>0.57799999999999996</v>
      </c>
      <c r="AS2184" s="54">
        <v>8</v>
      </c>
      <c r="AT2184" s="29">
        <v>0.79412000000000005</v>
      </c>
      <c r="AU2184" s="29">
        <v>0.78942000000000001</v>
      </c>
      <c r="AV2184" s="54">
        <v>7</v>
      </c>
      <c r="AW2184" s="29">
        <v>0.82352999999999998</v>
      </c>
    </row>
    <row r="2185" spans="1:49" x14ac:dyDescent="0.2">
      <c r="A2185" s="17" t="str">
        <f t="shared" si="43"/>
        <v>ESG</v>
      </c>
      <c r="B2185" s="17" t="str">
        <f>IF(AND(OR(NOT(IsForecastDateRestricted),AND(D2185&gt;=StartDate,D2185&lt;=EndDate)),OR(NOT(IsTargetDateRestricted),AND(F2185&gt;=FirstTargetDate,F2185&lt;=EndTargetDate)),
OR(AND(Is1Week,E2185="1 wk ahead inc death"),AND(Is2Week,E2185="2 wk ahead inc death"),AND(Is3Week,E2185="3 wk ahead inc death"),AND(Is4Week,E2185="4 wk ahead inc death")),
OR(NOT(IsActiveModelsOnly),_xlfn.XLOOKUP(C2185,'Model Analyzer'!B$4:B$100,'Model Analyzer'!C$4:C$100))),EvalData!C2185,"NA")</f>
        <v>ESG</v>
      </c>
      <c r="C2185" s="17" t="s">
        <v>40</v>
      </c>
      <c r="D2185" s="36" t="d">
        <v>2020-10-19</v>
      </c>
      <c r="E2185" s="17" t="s">
        <v>38</v>
      </c>
      <c r="F2185" s="36" t="d">
        <v>2020-11-14</v>
      </c>
      <c r="G2185" s="30">
        <v>-7856</v>
      </c>
      <c r="H2185" s="32">
        <v>-0.35899999999999999</v>
      </c>
      <c r="I2185" s="28">
        <v>-0.30147000000000002</v>
      </c>
      <c r="J2185" s="28">
        <v>-0.43158000000000002</v>
      </c>
      <c r="K2185" s="29">
        <v>0</v>
      </c>
      <c r="L2185" s="30">
        <v>35</v>
      </c>
      <c r="M2185" s="29">
        <v>0.12820999999999999</v>
      </c>
      <c r="N2185" s="30">
        <v>51</v>
      </c>
      <c r="O2185" s="30">
        <v>43.19</v>
      </c>
      <c r="P2185" s="30">
        <v>4886.41</v>
      </c>
      <c r="Q2185" s="30">
        <v>195.84</v>
      </c>
      <c r="R2185" s="38">
        <v>0.46087</v>
      </c>
      <c r="S2185" s="32">
        <v>-0.56147000000000002</v>
      </c>
      <c r="T2185" s="29">
        <v>1.1715899999999999</v>
      </c>
      <c r="U2185" s="29">
        <v>-1.08504</v>
      </c>
      <c r="V2185" s="29">
        <v>0.13725000000000001</v>
      </c>
      <c r="W2185" s="29">
        <v>0.35293999999999998</v>
      </c>
      <c r="X2185" s="30">
        <v>284.12</v>
      </c>
      <c r="Y2185" s="29">
        <v>0.45205000000000001</v>
      </c>
      <c r="Z2185" s="29">
        <v>0.62109999999999999</v>
      </c>
      <c r="AA2185" s="29">
        <v>4.9000000000000002E-2</v>
      </c>
      <c r="AB2185" s="30">
        <v>33</v>
      </c>
      <c r="AC2185" s="29">
        <v>0.17949000000000001</v>
      </c>
      <c r="AD2185" s="30">
        <v>51</v>
      </c>
      <c r="AE2185" s="29">
        <v>7.843E-2</v>
      </c>
      <c r="AF2185" s="33">
        <v>1.0369999999999999</v>
      </c>
      <c r="AG2185" s="33">
        <v>1.0580000000000001</v>
      </c>
      <c r="AH2185" s="33">
        <v>1.095</v>
      </c>
      <c r="AI2185" s="33">
        <v>1.337</v>
      </c>
      <c r="AJ2185" s="33">
        <v>1.238</v>
      </c>
      <c r="AK2185" s="34">
        <v>1.452</v>
      </c>
      <c r="AL2185" s="29">
        <v>0</v>
      </c>
      <c r="AM2185" s="29">
        <v>0</v>
      </c>
      <c r="AN2185" s="50">
        <v>368108</v>
      </c>
      <c r="AO2185" s="30">
        <v>827.8</v>
      </c>
      <c r="AP2185" s="29">
        <v>0.90466000000000002</v>
      </c>
      <c r="AQ2185" s="29">
        <v>1</v>
      </c>
      <c r="AR2185" s="29">
        <v>8.3000000000000004E-2</v>
      </c>
      <c r="AS2185" s="54">
        <v>26</v>
      </c>
      <c r="AT2185" s="29">
        <v>0.26471</v>
      </c>
      <c r="AU2185" s="29">
        <v>8.2559999999999995E-2</v>
      </c>
      <c r="AV2185" s="54">
        <v>33</v>
      </c>
      <c r="AW2185" s="29">
        <v>5.8819999999999997E-2</v>
      </c>
    </row>
    <row r="2186" spans="1:49" x14ac:dyDescent="0.2">
      <c r="A2186" s="17" t="str">
        <f t="shared" si="43"/>
        <v>Google-HSPH</v>
      </c>
      <c r="B2186" s="17" t="str">
        <f>IF(AND(OR(NOT(IsForecastDateRestricted),AND(D2186&gt;=StartDate,D2186&lt;=EndDate)),OR(NOT(IsTargetDateRestricted),AND(F2186&gt;=FirstTargetDate,F2186&lt;=EndTargetDate)),
OR(AND(Is1Week,E2186="1 wk ahead inc death"),AND(Is2Week,E2186="2 wk ahead inc death"),AND(Is3Week,E2186="3 wk ahead inc death"),AND(Is4Week,E2186="4 wk ahead inc death")),
OR(NOT(IsActiveModelsOnly),_xlfn.XLOOKUP(C2186,'Model Analyzer'!B$4:B$100,'Model Analyzer'!C$4:C$100))),EvalData!C2186,"NA")</f>
        <v>Google-HSPH</v>
      </c>
      <c r="C2186" s="17" t="s">
        <v>57</v>
      </c>
      <c r="D2186" s="36" t="d">
        <v>2020-10-19</v>
      </c>
      <c r="E2186" s="17" t="s">
        <v>38</v>
      </c>
      <c r="F2186" s="36" t="d">
        <v>2020-11-14</v>
      </c>
      <c r="G2186" s="30"/>
      <c r="H2186" s="32"/>
      <c r="N2186" s="30">
        <v>51</v>
      </c>
      <c r="O2186" s="30">
        <v>11.82</v>
      </c>
      <c r="P2186" s="30">
        <v>3047.9</v>
      </c>
      <c r="Q2186" s="30">
        <v>150.71</v>
      </c>
      <c r="R2186" s="38">
        <v>0.29150999999999999</v>
      </c>
      <c r="S2186" s="32">
        <v>-0.30862000000000001</v>
      </c>
      <c r="T2186" s="29">
        <v>0.54859000000000002</v>
      </c>
      <c r="U2186" s="29">
        <v>-0.45540000000000003</v>
      </c>
      <c r="V2186" s="29">
        <v>0.33333000000000002</v>
      </c>
      <c r="W2186" s="29">
        <v>0.13725000000000001</v>
      </c>
      <c r="X2186" s="30">
        <v>239.91</v>
      </c>
      <c r="Y2186" s="29">
        <v>0.32221</v>
      </c>
      <c r="Z2186" s="29">
        <v>0.38473000000000002</v>
      </c>
      <c r="AA2186" s="29">
        <v>0.39300000000000002</v>
      </c>
      <c r="AB2186" s="30">
        <v>11</v>
      </c>
      <c r="AC2186" s="29">
        <v>0.74358999999999997</v>
      </c>
    </row>
    <row r="2187" spans="1:49" x14ac:dyDescent="0.2">
      <c r="A2187" s="17" t="str">
        <f t="shared" si="43"/>
        <v>GT-DeepCOVID</v>
      </c>
      <c r="B2187" s="17" t="str">
        <f>IF(AND(OR(NOT(IsForecastDateRestricted),AND(D2187&gt;=StartDate,D2187&lt;=EndDate)),OR(NOT(IsTargetDateRestricted),AND(F2187&gt;=FirstTargetDate,F2187&lt;=EndTargetDate)),
OR(AND(Is1Week,E2187="1 wk ahead inc death"),AND(Is2Week,E2187="2 wk ahead inc death"),AND(Is3Week,E2187="3 wk ahead inc death"),AND(Is4Week,E2187="4 wk ahead inc death")),
OR(NOT(IsActiveModelsOnly),_xlfn.XLOOKUP(C2187,'Model Analyzer'!B$4:B$100,'Model Analyzer'!C$4:C$100))),EvalData!C2187,"NA")</f>
        <v>GT-DeepCOVID</v>
      </c>
      <c r="C2187" s="17" t="s">
        <v>17</v>
      </c>
      <c r="D2187" s="36" t="d">
        <v>2020-10-19</v>
      </c>
      <c r="E2187" s="17" t="s">
        <v>38</v>
      </c>
      <c r="F2187" s="36" t="d">
        <v>2020-11-14</v>
      </c>
      <c r="G2187" s="30">
        <v>-3972</v>
      </c>
      <c r="H2187" s="32">
        <v>-0.16500000000000001</v>
      </c>
      <c r="I2187" s="28">
        <v>-0.15242</v>
      </c>
      <c r="J2187" s="28">
        <v>-0.17982999999999999</v>
      </c>
      <c r="K2187" s="29">
        <v>0.75</v>
      </c>
      <c r="L2187" s="30">
        <v>16</v>
      </c>
      <c r="M2187" s="29">
        <v>0.61538000000000004</v>
      </c>
      <c r="N2187" s="30">
        <v>48</v>
      </c>
      <c r="O2187" s="30">
        <v>15.89</v>
      </c>
      <c r="P2187" s="30">
        <v>3242.16</v>
      </c>
      <c r="Q2187" s="30">
        <v>168.23</v>
      </c>
      <c r="R2187" s="38">
        <v>0.31828000000000001</v>
      </c>
      <c r="S2187" s="32">
        <v>-0.35364000000000001</v>
      </c>
      <c r="T2187" s="29">
        <v>0.69923000000000002</v>
      </c>
      <c r="U2187" s="29">
        <v>-0.49670999999999998</v>
      </c>
      <c r="V2187" s="29">
        <v>0.29166999999999998</v>
      </c>
      <c r="W2187" s="29">
        <v>0.14582999999999999</v>
      </c>
      <c r="X2187" s="30">
        <v>243.85</v>
      </c>
      <c r="Y2187" s="29">
        <v>0.38451000000000002</v>
      </c>
      <c r="Z2187" s="29">
        <v>0.42751</v>
      </c>
      <c r="AA2187" s="29">
        <v>0.23</v>
      </c>
      <c r="AB2187" s="30">
        <v>23</v>
      </c>
      <c r="AC2187" s="29">
        <v>0.43590000000000001</v>
      </c>
      <c r="AD2187" s="30">
        <v>48</v>
      </c>
      <c r="AE2187" s="29">
        <v>0.79166999999999998</v>
      </c>
      <c r="AF2187" s="33">
        <v>2.06</v>
      </c>
      <c r="AG2187" s="33">
        <v>4.1660000000000004</v>
      </c>
      <c r="AH2187" s="33">
        <v>7.2539999999999996</v>
      </c>
      <c r="AI2187" s="33">
        <v>78.572000000000003</v>
      </c>
      <c r="AJ2187" s="33">
        <v>35.674999999999997</v>
      </c>
      <c r="AK2187" s="34">
        <v>218.375</v>
      </c>
      <c r="AL2187" s="29">
        <v>0.22917000000000001</v>
      </c>
      <c r="AM2187" s="29">
        <v>0.39583000000000002</v>
      </c>
      <c r="AN2187" s="50">
        <v>71641</v>
      </c>
      <c r="AO2187" s="30">
        <v>144.80000000000001</v>
      </c>
      <c r="AP2187" s="29">
        <v>0.27755999999999997</v>
      </c>
      <c r="AQ2187" s="29">
        <v>0.57945000000000002</v>
      </c>
      <c r="AR2187" s="29">
        <v>0.16500000000000001</v>
      </c>
      <c r="AS2187" s="54">
        <v>22</v>
      </c>
      <c r="AT2187" s="29">
        <v>0.38235000000000002</v>
      </c>
      <c r="AU2187" s="29">
        <v>0.61785999999999996</v>
      </c>
      <c r="AV2187" s="54">
        <v>15</v>
      </c>
      <c r="AW2187" s="29">
        <v>0.58823999999999999</v>
      </c>
    </row>
    <row r="2188" spans="1:49" x14ac:dyDescent="0.2">
      <c r="A2188" s="17" t="str">
        <f t="shared" si="43"/>
        <v>IHME</v>
      </c>
      <c r="B2188" s="17" t="str">
        <f>IF(AND(OR(NOT(IsForecastDateRestricted),AND(D2188&gt;=StartDate,D2188&lt;=EndDate)),OR(NOT(IsTargetDateRestricted),AND(F2188&gt;=FirstTargetDate,F2188&lt;=EndTargetDate)),
OR(AND(Is1Week,E2188="1 wk ahead inc death"),AND(Is2Week,E2188="2 wk ahead inc death"),AND(Is3Week,E2188="3 wk ahead inc death"),AND(Is4Week,E2188="4 wk ahead inc death")),
OR(NOT(IsActiveModelsOnly),_xlfn.XLOOKUP(C2188,'Model Analyzer'!B$4:B$100,'Model Analyzer'!C$4:C$100))),EvalData!C2188,"NA")</f>
        <v>IHME</v>
      </c>
      <c r="C2188" s="17" t="s">
        <v>18</v>
      </c>
      <c r="D2188" s="36" t="d">
        <v>2020-10-19</v>
      </c>
      <c r="E2188" s="17" t="s">
        <v>38</v>
      </c>
      <c r="F2188" s="36" t="d">
        <v>2020-11-14</v>
      </c>
      <c r="G2188" s="30">
        <v>-2754</v>
      </c>
      <c r="H2188" s="32">
        <v>-0.112</v>
      </c>
      <c r="I2188" s="28">
        <v>-0.10568</v>
      </c>
      <c r="J2188" s="28">
        <v>-0.11817</v>
      </c>
      <c r="K2188" s="29">
        <v>0.75</v>
      </c>
      <c r="L2188" s="30">
        <v>11</v>
      </c>
      <c r="M2188" s="29">
        <v>0.74358999999999997</v>
      </c>
      <c r="N2188" s="30">
        <v>51</v>
      </c>
      <c r="O2188" s="30">
        <v>20.309999999999999</v>
      </c>
      <c r="P2188" s="30">
        <v>4263.08</v>
      </c>
      <c r="Q2188" s="30">
        <v>167.22</v>
      </c>
      <c r="R2188" s="38">
        <v>0.31086999999999998</v>
      </c>
      <c r="S2188" s="32">
        <v>-0.19106000000000001</v>
      </c>
      <c r="T2188" s="29">
        <v>0.76914000000000005</v>
      </c>
      <c r="U2188" s="29">
        <v>-0.50307000000000002</v>
      </c>
      <c r="V2188" s="29">
        <v>0.33333000000000002</v>
      </c>
      <c r="W2188" s="29">
        <v>0.21568999999999999</v>
      </c>
      <c r="X2188" s="30">
        <v>287.31</v>
      </c>
      <c r="Y2188" s="29">
        <v>0.39767000000000002</v>
      </c>
      <c r="Z2188" s="29">
        <v>0.46838000000000002</v>
      </c>
      <c r="AA2188" s="29">
        <v>0.316</v>
      </c>
      <c r="AB2188" s="30">
        <v>15</v>
      </c>
      <c r="AC2188" s="29">
        <v>0.64102999999999999</v>
      </c>
      <c r="AD2188" s="30">
        <v>51</v>
      </c>
      <c r="AE2188" s="29">
        <v>0.72548999999999997</v>
      </c>
      <c r="AF2188" s="33">
        <v>2.4180000000000001</v>
      </c>
      <c r="AG2188" s="33">
        <v>2.863</v>
      </c>
      <c r="AH2188" s="33">
        <v>4.1820000000000004</v>
      </c>
      <c r="AI2188" s="33">
        <v>5.8650000000000002</v>
      </c>
      <c r="AJ2188" s="33">
        <v>6.8879999999999999</v>
      </c>
      <c r="AK2188" s="34">
        <v>9.1240000000000006</v>
      </c>
      <c r="AL2188" s="29">
        <v>0.35293999999999998</v>
      </c>
      <c r="AM2188" s="29">
        <v>1.9609999999999999E-2</v>
      </c>
      <c r="AN2188" s="50">
        <v>68127</v>
      </c>
      <c r="AO2188" s="30">
        <v>244.8</v>
      </c>
      <c r="AP2188" s="29">
        <v>0.39269999999999999</v>
      </c>
      <c r="AQ2188" s="29">
        <v>0.81982999999999995</v>
      </c>
      <c r="AR2188" s="29">
        <v>0.372</v>
      </c>
      <c r="AS2188" s="54">
        <v>12</v>
      </c>
      <c r="AT2188" s="29">
        <v>0.67647000000000002</v>
      </c>
      <c r="AU2188" s="29">
        <v>0.73121000000000003</v>
      </c>
      <c r="AV2188" s="54">
        <v>11</v>
      </c>
      <c r="AW2188" s="29">
        <v>0.70587999999999995</v>
      </c>
    </row>
    <row r="2189" spans="1:49" x14ac:dyDescent="0.2">
      <c r="A2189" s="17" t="str">
        <f t="shared" si="43"/>
        <v>ISU</v>
      </c>
      <c r="B2189" s="17" t="str">
        <f>IF(AND(OR(NOT(IsForecastDateRestricted),AND(D2189&gt;=StartDate,D2189&lt;=EndDate)),OR(NOT(IsTargetDateRestricted),AND(F2189&gt;=FirstTargetDate,F2189&lt;=EndTargetDate)),
OR(AND(Is1Week,E2189="1 wk ahead inc death"),AND(Is2Week,E2189="2 wk ahead inc death"),AND(Is3Week,E2189="3 wk ahead inc death"),AND(Is4Week,E2189="4 wk ahead inc death")),
OR(NOT(IsActiveModelsOnly),_xlfn.XLOOKUP(C2189,'Model Analyzer'!B$4:B$100,'Model Analyzer'!C$4:C$100))),EvalData!C2189,"NA")</f>
        <v>ISU</v>
      </c>
      <c r="C2189" s="17" t="s">
        <v>41</v>
      </c>
      <c r="D2189" s="36" t="d">
        <v>2020-10-19</v>
      </c>
      <c r="E2189" s="17" t="s">
        <v>38</v>
      </c>
      <c r="F2189" s="36" t="d">
        <v>2020-11-14</v>
      </c>
      <c r="G2189" s="30">
        <v>-7505</v>
      </c>
      <c r="H2189" s="32">
        <v>-0.34</v>
      </c>
      <c r="I2189" s="28">
        <v>-0.28799999999999998</v>
      </c>
      <c r="J2189" s="28">
        <v>-0.40449000000000002</v>
      </c>
      <c r="K2189" s="29">
        <v>0</v>
      </c>
      <c r="L2189" s="30">
        <v>33</v>
      </c>
      <c r="M2189" s="29">
        <v>0.17949000000000001</v>
      </c>
      <c r="N2189" s="30">
        <v>49</v>
      </c>
      <c r="O2189" s="30">
        <v>25.46</v>
      </c>
      <c r="P2189" s="30">
        <v>4618.07</v>
      </c>
      <c r="Q2189" s="30">
        <v>196.59</v>
      </c>
      <c r="R2189" s="38">
        <v>0.46538000000000002</v>
      </c>
      <c r="S2189" s="32">
        <v>-0.59784000000000004</v>
      </c>
      <c r="T2189" s="29">
        <v>0.97731999999999997</v>
      </c>
      <c r="U2189" s="29">
        <v>-0.96026999999999996</v>
      </c>
      <c r="V2189" s="29">
        <v>0.16327</v>
      </c>
      <c r="W2189" s="29">
        <v>0.40816000000000002</v>
      </c>
      <c r="X2189" s="30">
        <v>271.42</v>
      </c>
      <c r="Y2189" s="29">
        <v>0.43968000000000002</v>
      </c>
      <c r="Z2189" s="29">
        <v>0.61123000000000005</v>
      </c>
      <c r="AA2189" s="29">
        <v>6.0000000000000001E-3</v>
      </c>
      <c r="AB2189" s="30">
        <v>38</v>
      </c>
      <c r="AC2189" s="29">
        <v>5.1279999999999999E-2</v>
      </c>
      <c r="AD2189" s="30">
        <v>49</v>
      </c>
      <c r="AE2189" s="29">
        <v>0.34694000000000003</v>
      </c>
      <c r="AF2189" s="33">
        <v>1.718</v>
      </c>
      <c r="AG2189" s="33">
        <v>1.82</v>
      </c>
      <c r="AH2189" s="33">
        <v>2.242</v>
      </c>
      <c r="AI2189" s="33">
        <v>5.3769999999999998</v>
      </c>
      <c r="AJ2189" s="33">
        <v>2.8149999999999999</v>
      </c>
      <c r="AK2189" s="34">
        <v>7.077</v>
      </c>
      <c r="AL2189" s="29">
        <v>4.0820000000000002E-2</v>
      </c>
      <c r="AM2189" s="29">
        <v>4.0820000000000002E-2</v>
      </c>
      <c r="AN2189" s="50">
        <v>214270</v>
      </c>
      <c r="AO2189" s="30">
        <v>408.7</v>
      </c>
      <c r="AP2189" s="29">
        <v>0.56072999999999995</v>
      </c>
      <c r="AQ2189" s="29">
        <v>1</v>
      </c>
      <c r="AR2189" s="29">
        <v>0.26800000000000002</v>
      </c>
      <c r="AS2189" s="54">
        <v>18</v>
      </c>
      <c r="AT2189" s="29">
        <v>0.5</v>
      </c>
      <c r="AU2189" s="29">
        <v>0.35088000000000003</v>
      </c>
      <c r="AV2189" s="54">
        <v>27</v>
      </c>
      <c r="AW2189" s="29">
        <v>0.23529</v>
      </c>
    </row>
    <row r="2190" spans="1:49" x14ac:dyDescent="0.2">
      <c r="A2190" s="17" t="str">
        <f t="shared" si="43"/>
        <v>JCB</v>
      </c>
      <c r="B2190" s="17" t="str">
        <f>IF(AND(OR(NOT(IsForecastDateRestricted),AND(D2190&gt;=StartDate,D2190&lt;=EndDate)),OR(NOT(IsTargetDateRestricted),AND(F2190&gt;=FirstTargetDate,F2190&lt;=EndTargetDate)),
OR(AND(Is1Week,E2190="1 wk ahead inc death"),AND(Is2Week,E2190="2 wk ahead inc death"),AND(Is3Week,E2190="3 wk ahead inc death"),AND(Is4Week,E2190="4 wk ahead inc death")),
OR(NOT(IsActiveModelsOnly),_xlfn.XLOOKUP(C2190,'Model Analyzer'!B$4:B$100,'Model Analyzer'!C$4:C$100))),EvalData!C2190,"NA")</f>
        <v>JCB</v>
      </c>
      <c r="C2190" s="17" t="s">
        <v>45</v>
      </c>
      <c r="D2190" s="36" t="d">
        <v>2020-10-19</v>
      </c>
      <c r="E2190" s="17" t="s">
        <v>38</v>
      </c>
      <c r="F2190" s="36" t="d">
        <v>2020-11-14</v>
      </c>
      <c r="G2190" s="30">
        <v>-4025</v>
      </c>
      <c r="H2190" s="32">
        <v>-0.16800000000000001</v>
      </c>
      <c r="I2190" s="28">
        <v>-0.15445999999999999</v>
      </c>
      <c r="J2190" s="28">
        <v>-0.18267</v>
      </c>
      <c r="K2190" s="29">
        <v>0.75</v>
      </c>
      <c r="L2190" s="30">
        <v>17</v>
      </c>
      <c r="M2190" s="29">
        <v>0.58974000000000004</v>
      </c>
      <c r="N2190" s="30">
        <v>51</v>
      </c>
      <c r="O2190" s="30">
        <v>18.68</v>
      </c>
      <c r="P2190" s="30">
        <v>3807.76</v>
      </c>
      <c r="Q2190" s="30">
        <v>166.12</v>
      </c>
      <c r="R2190" s="38">
        <v>0.32443</v>
      </c>
      <c r="S2190" s="32">
        <v>-0.27428000000000002</v>
      </c>
      <c r="T2190" s="29">
        <v>0.76651999999999998</v>
      </c>
      <c r="U2190" s="29">
        <v>-0.66022000000000003</v>
      </c>
      <c r="V2190" s="29">
        <v>0.29411999999999999</v>
      </c>
      <c r="W2190" s="29">
        <v>9.8040000000000002E-2</v>
      </c>
      <c r="X2190" s="30">
        <v>278.19</v>
      </c>
      <c r="Y2190" s="29">
        <v>0.35072999999999999</v>
      </c>
      <c r="Z2190" s="29">
        <v>0.44536999999999999</v>
      </c>
      <c r="AA2190" s="29">
        <v>0.32</v>
      </c>
      <c r="AB2190" s="30">
        <v>14</v>
      </c>
      <c r="AC2190" s="29">
        <v>0.66666999999999998</v>
      </c>
    </row>
    <row r="2191" spans="1:49" x14ac:dyDescent="0.2">
      <c r="A2191" s="17" t="str">
        <f t="shared" si="43"/>
        <v>JHU-APL</v>
      </c>
      <c r="B2191" s="17" t="str">
        <f>IF(AND(OR(NOT(IsForecastDateRestricted),AND(D2191&gt;=StartDate,D2191&lt;=EndDate)),OR(NOT(IsTargetDateRestricted),AND(F2191&gt;=FirstTargetDate,F2191&lt;=EndTargetDate)),
OR(AND(Is1Week,E2191="1 wk ahead inc death"),AND(Is2Week,E2191="2 wk ahead inc death"),AND(Is3Week,E2191="3 wk ahead inc death"),AND(Is4Week,E2191="4 wk ahead inc death")),
OR(NOT(IsActiveModelsOnly),_xlfn.XLOOKUP(C2191,'Model Analyzer'!B$4:B$100,'Model Analyzer'!C$4:C$100))),EvalData!C2191,"NA")</f>
        <v>JHU-APL</v>
      </c>
      <c r="C2191" s="17" t="s">
        <v>52</v>
      </c>
      <c r="D2191" s="36" t="d">
        <v>2020-10-19</v>
      </c>
      <c r="E2191" s="17" t="s">
        <v>38</v>
      </c>
      <c r="F2191" s="36" t="d">
        <v>2020-11-14</v>
      </c>
      <c r="G2191" s="30">
        <v>-2742</v>
      </c>
      <c r="H2191" s="32">
        <v>-0.111</v>
      </c>
      <c r="I2191" s="28">
        <v>-0.10521999999999999</v>
      </c>
      <c r="J2191" s="28">
        <v>-0.1176</v>
      </c>
      <c r="K2191" s="29">
        <v>0.75</v>
      </c>
      <c r="L2191" s="30">
        <v>10</v>
      </c>
      <c r="M2191" s="29">
        <v>0.76922999999999997</v>
      </c>
      <c r="N2191" s="30">
        <v>51</v>
      </c>
      <c r="O2191" s="30">
        <v>9.2899999999999991</v>
      </c>
      <c r="P2191" s="30">
        <v>2703.82</v>
      </c>
      <c r="Q2191" s="30">
        <v>141.82</v>
      </c>
      <c r="R2191" s="38">
        <v>0.23443</v>
      </c>
      <c r="S2191" s="32">
        <v>-0.17319000000000001</v>
      </c>
      <c r="T2191" s="29">
        <v>0.42871999999999999</v>
      </c>
      <c r="U2191" s="29">
        <v>-0.18723000000000001</v>
      </c>
      <c r="V2191" s="29">
        <v>0.43136999999999998</v>
      </c>
      <c r="W2191" s="29">
        <v>7.843E-2</v>
      </c>
      <c r="X2191" s="30">
        <v>245.13</v>
      </c>
      <c r="Y2191" s="29">
        <v>0.31161</v>
      </c>
      <c r="Z2191" s="29">
        <v>0.34089000000000003</v>
      </c>
      <c r="AA2191" s="29">
        <v>0.53400000000000003</v>
      </c>
      <c r="AB2191" s="30">
        <v>5</v>
      </c>
      <c r="AC2191" s="29">
        <v>0.89744000000000002</v>
      </c>
      <c r="AD2191" s="30">
        <v>51</v>
      </c>
      <c r="AE2191" s="29">
        <v>0.68627000000000005</v>
      </c>
      <c r="AF2191" s="33">
        <v>1.8320000000000001</v>
      </c>
      <c r="AG2191" s="33">
        <v>2.081</v>
      </c>
      <c r="AH2191" s="33">
        <v>2.258</v>
      </c>
      <c r="AI2191" s="33">
        <v>2.3559999999999999</v>
      </c>
      <c r="AJ2191" s="33">
        <v>2.359</v>
      </c>
      <c r="AK2191" s="34">
        <v>2.556</v>
      </c>
      <c r="AL2191" s="29">
        <v>1.9609999999999999E-2</v>
      </c>
      <c r="AM2191" s="29">
        <v>0</v>
      </c>
      <c r="AN2191" s="50">
        <v>78402</v>
      </c>
      <c r="AO2191" s="30">
        <v>170.7</v>
      </c>
      <c r="AP2191" s="29">
        <v>0.61541999999999997</v>
      </c>
      <c r="AQ2191" s="29">
        <v>1</v>
      </c>
      <c r="AR2191" s="29">
        <v>0.70199999999999996</v>
      </c>
      <c r="AS2191" s="54">
        <v>4</v>
      </c>
      <c r="AT2191" s="29">
        <v>0.91176000000000001</v>
      </c>
      <c r="AU2191" s="29">
        <v>0.72238999999999998</v>
      </c>
      <c r="AV2191" s="54">
        <v>12</v>
      </c>
      <c r="AW2191" s="29">
        <v>0.67647000000000002</v>
      </c>
    </row>
    <row r="2192" spans="1:49" x14ac:dyDescent="0.2">
      <c r="A2192" s="17" t="str">
        <f t="shared" si="43"/>
        <v>JHU-CSSE</v>
      </c>
      <c r="B2192" s="17" t="str">
        <f>IF(AND(OR(NOT(IsForecastDateRestricted),AND(D2192&gt;=StartDate,D2192&lt;=EndDate)),OR(NOT(IsTargetDateRestricted),AND(F2192&gt;=FirstTargetDate,F2192&lt;=EndTargetDate)),
OR(AND(Is1Week,E2192="1 wk ahead inc death"),AND(Is2Week,E2192="2 wk ahead inc death"),AND(Is3Week,E2192="3 wk ahead inc death"),AND(Is4Week,E2192="4 wk ahead inc death")),
OR(NOT(IsActiveModelsOnly),_xlfn.XLOOKUP(C2192,'Model Analyzer'!B$4:B$100,'Model Analyzer'!C$4:C$100))),EvalData!C2192,"NA")</f>
        <v>JHU-CSSE</v>
      </c>
      <c r="C2192" s="17" t="s">
        <v>58</v>
      </c>
      <c r="D2192" s="36" t="d">
        <v>2020-10-19</v>
      </c>
      <c r="E2192" s="17" t="s">
        <v>38</v>
      </c>
      <c r="F2192" s="36" t="d">
        <v>2020-11-14</v>
      </c>
      <c r="G2192" s="30"/>
      <c r="H2192" s="32"/>
      <c r="N2192" s="30">
        <v>51</v>
      </c>
      <c r="O2192" s="30">
        <v>8.31</v>
      </c>
      <c r="P2192" s="30">
        <v>2164.4899999999998</v>
      </c>
      <c r="Q2192" s="30">
        <v>121.24</v>
      </c>
      <c r="R2192" s="38">
        <v>0.18195</v>
      </c>
      <c r="S2192" s="32">
        <v>-8.2110000000000002E-2</v>
      </c>
      <c r="T2192" s="29">
        <v>0.40988999999999998</v>
      </c>
      <c r="U2192" s="29">
        <v>4.9119999999999997E-2</v>
      </c>
      <c r="V2192" s="29">
        <v>0.50980000000000003</v>
      </c>
      <c r="W2192" s="29">
        <v>3.9219999999999998E-2</v>
      </c>
      <c r="X2192" s="30">
        <v>211.51</v>
      </c>
      <c r="Y2192" s="29">
        <v>0.35137000000000002</v>
      </c>
      <c r="Z2192" s="29">
        <v>0.27625</v>
      </c>
      <c r="AA2192" s="29">
        <v>0.64900000000000002</v>
      </c>
      <c r="AB2192" s="30">
        <v>1</v>
      </c>
      <c r="AC2192" s="29">
        <v>1</v>
      </c>
      <c r="AD2192" s="30">
        <v>51</v>
      </c>
      <c r="AE2192" s="29">
        <v>1</v>
      </c>
      <c r="AF2192" s="33">
        <v>6.3019999999999996</v>
      </c>
      <c r="AG2192" s="33">
        <v>9.3529999999999998</v>
      </c>
      <c r="AH2192" s="33">
        <v>12.648</v>
      </c>
      <c r="AI2192" s="33">
        <v>18.64</v>
      </c>
      <c r="AJ2192" s="33">
        <v>18.818999999999999</v>
      </c>
      <c r="AK2192" s="34">
        <v>27.129000000000001</v>
      </c>
      <c r="AL2192" s="29">
        <v>0.23529</v>
      </c>
      <c r="AM2192" s="29">
        <v>0.68627000000000005</v>
      </c>
      <c r="AN2192" s="50">
        <v>56021</v>
      </c>
      <c r="AO2192" s="30">
        <v>167.1</v>
      </c>
      <c r="AP2192" s="29">
        <v>0.16087000000000001</v>
      </c>
      <c r="AQ2192" s="29">
        <v>0.33584000000000003</v>
      </c>
      <c r="AR2192" s="29">
        <v>8.3000000000000004E-2</v>
      </c>
      <c r="AS2192" s="54">
        <v>26</v>
      </c>
      <c r="AT2192" s="29">
        <v>0.26471</v>
      </c>
      <c r="AU2192" s="29">
        <v>0.55889</v>
      </c>
      <c r="AV2192" s="54">
        <v>18</v>
      </c>
      <c r="AW2192" s="29">
        <v>0.5</v>
      </c>
    </row>
    <row r="2193" spans="1:49" x14ac:dyDescent="0.2">
      <c r="A2193" s="17" t="str">
        <f t="shared" si="43"/>
        <v>JHU-IDD</v>
      </c>
      <c r="B2193" s="17" t="str">
        <f>IF(AND(OR(NOT(IsForecastDateRestricted),AND(D2193&gt;=StartDate,D2193&lt;=EndDate)),OR(NOT(IsTargetDateRestricted),AND(F2193&gt;=FirstTargetDate,F2193&lt;=EndTargetDate)),
OR(AND(Is1Week,E2193="1 wk ahead inc death"),AND(Is2Week,E2193="2 wk ahead inc death"),AND(Is3Week,E2193="3 wk ahead inc death"),AND(Is4Week,E2193="4 wk ahead inc death")),
OR(NOT(IsActiveModelsOnly),_xlfn.XLOOKUP(C2193,'Model Analyzer'!B$4:B$100,'Model Analyzer'!C$4:C$100))),EvalData!C2193,"NA")</f>
        <v>JHU-IDD</v>
      </c>
      <c r="C2193" s="17" t="s">
        <v>53</v>
      </c>
      <c r="D2193" s="36" t="d">
        <v>2020-10-19</v>
      </c>
      <c r="E2193" s="17" t="s">
        <v>38</v>
      </c>
      <c r="F2193" s="36" t="d">
        <v>2020-11-14</v>
      </c>
      <c r="G2193" s="30">
        <v>-8261</v>
      </c>
      <c r="H2193" s="32">
        <v>-0.38100000000000001</v>
      </c>
      <c r="I2193" s="28">
        <v>-0.31701000000000001</v>
      </c>
      <c r="J2193" s="28">
        <v>-0.46415000000000001</v>
      </c>
      <c r="K2193" s="29">
        <v>0</v>
      </c>
      <c r="L2193" s="30">
        <v>36</v>
      </c>
      <c r="M2193" s="29">
        <v>0.10256</v>
      </c>
      <c r="N2193" s="30">
        <v>51</v>
      </c>
      <c r="O2193" s="30">
        <v>29.83</v>
      </c>
      <c r="P2193" s="30">
        <v>4949.8999999999996</v>
      </c>
      <c r="Q2193" s="30">
        <v>194.69</v>
      </c>
      <c r="R2193" s="38">
        <v>0.38085000000000002</v>
      </c>
      <c r="S2193" s="32">
        <v>-0.39187</v>
      </c>
      <c r="T2193" s="29">
        <v>1.1029199999999999</v>
      </c>
      <c r="U2193" s="29">
        <v>-0.56703000000000003</v>
      </c>
      <c r="V2193" s="29">
        <v>0.27450999999999998</v>
      </c>
      <c r="W2193" s="29">
        <v>0.37254999999999999</v>
      </c>
      <c r="X2193" s="30">
        <v>285.11</v>
      </c>
      <c r="Y2193" s="29">
        <v>0.59221000000000001</v>
      </c>
      <c r="Z2193" s="29">
        <v>0.52488999999999997</v>
      </c>
      <c r="AA2193" s="29">
        <v>8.5999999999999993E-2</v>
      </c>
      <c r="AB2193" s="30">
        <v>29</v>
      </c>
      <c r="AC2193" s="29">
        <v>0.28205000000000002</v>
      </c>
      <c r="AD2193" s="30">
        <v>51</v>
      </c>
      <c r="AE2193" s="29">
        <v>0.80391999999999997</v>
      </c>
      <c r="AF2193" s="33">
        <v>4.0049999999999999</v>
      </c>
      <c r="AG2193" s="33">
        <v>4.9260000000000002</v>
      </c>
      <c r="AH2193" s="33">
        <v>8.6959999999999997</v>
      </c>
      <c r="AI2193" s="33">
        <v>97.378</v>
      </c>
      <c r="AJ2193" s="33">
        <v>36.719000000000001</v>
      </c>
      <c r="AK2193" s="34">
        <v>264</v>
      </c>
      <c r="AL2193" s="29">
        <v>0.27450999999999998</v>
      </c>
      <c r="AM2193" s="29">
        <v>0.41176000000000001</v>
      </c>
      <c r="AN2193" s="50">
        <v>86578</v>
      </c>
      <c r="AO2193" s="30">
        <v>287.8</v>
      </c>
      <c r="AP2193" s="29">
        <v>0.20358999999999999</v>
      </c>
      <c r="AQ2193" s="29">
        <v>0.42503999999999997</v>
      </c>
      <c r="AR2193" s="29">
        <v>0.124</v>
      </c>
      <c r="AS2193" s="54">
        <v>25</v>
      </c>
      <c r="AT2193" s="29">
        <v>0.29411999999999999</v>
      </c>
      <c r="AU2193" s="29">
        <v>0.51566000000000001</v>
      </c>
      <c r="AV2193" s="54">
        <v>19</v>
      </c>
      <c r="AW2193" s="29">
        <v>0.47059000000000001</v>
      </c>
    </row>
    <row r="2194" spans="1:49" x14ac:dyDescent="0.2">
      <c r="A2194" s="17" t="str">
        <f t="shared" si="43"/>
        <v>Karlen</v>
      </c>
      <c r="B2194" s="17" t="str">
        <f>IF(AND(OR(NOT(IsForecastDateRestricted),AND(D2194&gt;=StartDate,D2194&lt;=EndDate)),OR(NOT(IsTargetDateRestricted),AND(F2194&gt;=FirstTargetDate,F2194&lt;=EndTargetDate)),
OR(AND(Is1Week,E2194="1 wk ahead inc death"),AND(Is2Week,E2194="2 wk ahead inc death"),AND(Is3Week,E2194="3 wk ahead inc death"),AND(Is4Week,E2194="4 wk ahead inc death")),
OR(NOT(IsActiveModelsOnly),_xlfn.XLOOKUP(C2194,'Model Analyzer'!B$4:B$100,'Model Analyzer'!C$4:C$100))),EvalData!C2194,"NA")</f>
        <v>Karlen</v>
      </c>
      <c r="C2194" s="17" t="s">
        <v>46</v>
      </c>
      <c r="D2194" s="36" t="d">
        <v>2020-10-19</v>
      </c>
      <c r="E2194" s="17" t="s">
        <v>38</v>
      </c>
      <c r="F2194" s="36" t="d">
        <v>2020-11-14</v>
      </c>
      <c r="G2194" s="30">
        <v>-1104</v>
      </c>
      <c r="H2194" s="32">
        <v>-4.2999999999999997E-2</v>
      </c>
      <c r="I2194" s="28">
        <v>-4.2369999999999998E-2</v>
      </c>
      <c r="J2194" s="28">
        <v>-4.4240000000000002E-2</v>
      </c>
      <c r="K2194" s="29">
        <v>1</v>
      </c>
      <c r="L2194" s="30">
        <v>4</v>
      </c>
      <c r="M2194" s="29">
        <v>0.92308000000000001</v>
      </c>
      <c r="N2194" s="30">
        <v>51</v>
      </c>
      <c r="O2194" s="30">
        <v>8.31</v>
      </c>
      <c r="P2194" s="30">
        <v>2129.25</v>
      </c>
      <c r="Q2194" s="30">
        <v>125.18</v>
      </c>
      <c r="R2194" s="38">
        <v>0.22608</v>
      </c>
      <c r="S2194" s="32">
        <v>-0.11507000000000001</v>
      </c>
      <c r="T2194" s="29">
        <v>0.40312999999999999</v>
      </c>
      <c r="U2194" s="29">
        <v>-0.14321999999999999</v>
      </c>
      <c r="V2194" s="29">
        <v>0.43136999999999998</v>
      </c>
      <c r="W2194" s="29">
        <v>5.8819999999999997E-2</v>
      </c>
      <c r="X2194" s="30">
        <v>191.2</v>
      </c>
      <c r="Y2194" s="29">
        <v>0.29804999999999998</v>
      </c>
      <c r="Z2194" s="29">
        <v>0.32608999999999999</v>
      </c>
      <c r="AA2194" s="29">
        <v>0.58499999999999996</v>
      </c>
      <c r="AB2194" s="30">
        <v>3</v>
      </c>
      <c r="AC2194" s="29">
        <v>0.94872000000000001</v>
      </c>
      <c r="AD2194" s="30">
        <v>51</v>
      </c>
      <c r="AE2194" s="29">
        <v>0.90195999999999998</v>
      </c>
      <c r="AF2194" s="33">
        <v>2.0830000000000002</v>
      </c>
      <c r="AG2194" s="33">
        <v>2.4300000000000002</v>
      </c>
      <c r="AH2194" s="33">
        <v>2.8279999999999998</v>
      </c>
      <c r="AI2194" s="33">
        <v>18.404</v>
      </c>
      <c r="AJ2194" s="33">
        <v>4.0490000000000004</v>
      </c>
      <c r="AK2194" s="34">
        <v>13.625</v>
      </c>
      <c r="AL2194" s="29">
        <v>5.8819999999999997E-2</v>
      </c>
      <c r="AM2194" s="29">
        <v>0.13725000000000001</v>
      </c>
      <c r="AN2194" s="50">
        <v>46168</v>
      </c>
      <c r="AO2194" s="30">
        <v>113.4</v>
      </c>
      <c r="AP2194" s="29">
        <v>0.45785999999999999</v>
      </c>
      <c r="AQ2194" s="29">
        <v>0.95587</v>
      </c>
      <c r="AR2194" s="29">
        <v>0.74299999999999999</v>
      </c>
      <c r="AS2194" s="54">
        <v>3</v>
      </c>
      <c r="AT2194" s="29">
        <v>0.94118000000000002</v>
      </c>
      <c r="AU2194" s="29">
        <v>0.94747999999999999</v>
      </c>
      <c r="AV2194" s="54">
        <v>1</v>
      </c>
      <c r="AW2194" s="29">
        <v>1</v>
      </c>
    </row>
    <row r="2195" spans="1:49" x14ac:dyDescent="0.2">
      <c r="A2195" s="17" t="str">
        <f t="shared" si="43"/>
        <v>LANL</v>
      </c>
      <c r="B2195" s="17" t="str">
        <f>IF(AND(OR(NOT(IsForecastDateRestricted),AND(D2195&gt;=StartDate,D2195&lt;=EndDate)),OR(NOT(IsTargetDateRestricted),AND(F2195&gt;=FirstTargetDate,F2195&lt;=EndTargetDate)),
OR(AND(Is1Week,E2195="1 wk ahead inc death"),AND(Is2Week,E2195="2 wk ahead inc death"),AND(Is3Week,E2195="3 wk ahead inc death"),AND(Is4Week,E2195="4 wk ahead inc death")),
OR(NOT(IsActiveModelsOnly),_xlfn.XLOOKUP(C2195,'Model Analyzer'!B$4:B$100,'Model Analyzer'!C$4:C$100))),EvalData!C2195,"NA")</f>
        <v>LANL</v>
      </c>
      <c r="C2195" s="17" t="s">
        <v>20</v>
      </c>
      <c r="D2195" s="36" t="d">
        <v>2020-10-19</v>
      </c>
      <c r="E2195" s="17" t="s">
        <v>38</v>
      </c>
      <c r="F2195" s="36" t="d">
        <v>2020-11-14</v>
      </c>
      <c r="G2195" s="30">
        <v>-14242</v>
      </c>
      <c r="H2195" s="32">
        <v>-0.79100000000000004</v>
      </c>
      <c r="I2195" s="28">
        <v>-0.54652999999999996</v>
      </c>
      <c r="J2195" s="28">
        <v>-1.2052099999999999</v>
      </c>
      <c r="K2195" s="29">
        <v>0</v>
      </c>
      <c r="L2195" s="30">
        <v>40</v>
      </c>
      <c r="M2195" s="29">
        <v>0</v>
      </c>
      <c r="N2195" s="30">
        <v>51</v>
      </c>
      <c r="O2195" s="30">
        <v>49.53</v>
      </c>
      <c r="P2195" s="30">
        <v>6839.78</v>
      </c>
      <c r="Q2195" s="30">
        <v>244.04</v>
      </c>
      <c r="R2195" s="38">
        <v>0.72314000000000001</v>
      </c>
      <c r="S2195" s="32">
        <v>-0.84077999999999997</v>
      </c>
      <c r="T2195" s="29">
        <v>1.7073</v>
      </c>
      <c r="U2195" s="29">
        <v>-1.6951099999999999</v>
      </c>
      <c r="V2195" s="29">
        <v>3.9219999999999998E-2</v>
      </c>
      <c r="W2195" s="29">
        <v>0.58823999999999999</v>
      </c>
      <c r="X2195" s="30">
        <v>329.96</v>
      </c>
      <c r="Y2195" s="29">
        <v>0.54093999999999998</v>
      </c>
      <c r="Z2195" s="29">
        <v>0.79185000000000005</v>
      </c>
      <c r="AA2195" s="29">
        <v>8.9999999999999993E-3</v>
      </c>
      <c r="AB2195" s="30">
        <v>36</v>
      </c>
      <c r="AC2195" s="29">
        <v>0.10256</v>
      </c>
      <c r="AD2195" s="30">
        <v>51</v>
      </c>
      <c r="AE2195" s="29">
        <v>0.94118000000000002</v>
      </c>
      <c r="AF2195" s="33">
        <v>8.8130000000000006</v>
      </c>
      <c r="AG2195" s="33">
        <v>11.375</v>
      </c>
      <c r="AH2195" s="33">
        <v>16.847999999999999</v>
      </c>
      <c r="AI2195" s="33">
        <v>44.158000000000001</v>
      </c>
      <c r="AJ2195" s="33">
        <v>35.238</v>
      </c>
      <c r="AK2195" s="34">
        <v>166</v>
      </c>
      <c r="AL2195" s="29">
        <v>0.23529</v>
      </c>
      <c r="AM2195" s="29">
        <v>0.70587999999999995</v>
      </c>
      <c r="AN2195" s="50">
        <v>79725</v>
      </c>
      <c r="AO2195" s="30">
        <v>156.9</v>
      </c>
      <c r="AP2195" s="29">
        <v>0.11081000000000001</v>
      </c>
      <c r="AQ2195" s="29">
        <v>0.23133999999999999</v>
      </c>
      <c r="AR2195" s="29">
        <v>0</v>
      </c>
      <c r="AS2195" s="54">
        <v>33</v>
      </c>
      <c r="AT2195" s="29">
        <v>5.8819999999999997E-2</v>
      </c>
      <c r="AU2195" s="29">
        <v>0.39987</v>
      </c>
      <c r="AV2195" s="54">
        <v>24</v>
      </c>
      <c r="AW2195" s="29">
        <v>0.32352999999999998</v>
      </c>
    </row>
    <row r="2196" spans="1:49" x14ac:dyDescent="0.2">
      <c r="A2196" s="17" t="str">
        <f t="shared" si="43"/>
        <v>LNQ</v>
      </c>
      <c r="B2196" s="17" t="str">
        <f>IF(AND(OR(NOT(IsForecastDateRestricted),AND(D2196&gt;=StartDate,D2196&lt;=EndDate)),OR(NOT(IsTargetDateRestricted),AND(F2196&gt;=FirstTargetDate,F2196&lt;=EndTargetDate)),
OR(AND(Is1Week,E2196="1 wk ahead inc death"),AND(Is2Week,E2196="2 wk ahead inc death"),AND(Is3Week,E2196="3 wk ahead inc death"),AND(Is4Week,E2196="4 wk ahead inc death")),
OR(NOT(IsActiveModelsOnly),_xlfn.XLOOKUP(C2196,'Model Analyzer'!B$4:B$100,'Model Analyzer'!C$4:C$100))),EvalData!C2196,"NA")</f>
        <v>LNQ</v>
      </c>
      <c r="C2196" s="17" t="s">
        <v>47</v>
      </c>
      <c r="D2196" s="36" t="d">
        <v>2020-10-19</v>
      </c>
      <c r="E2196" s="17" t="s">
        <v>38</v>
      </c>
      <c r="F2196" s="36" t="d">
        <v>2020-11-14</v>
      </c>
      <c r="G2196" s="30">
        <v>-4278</v>
      </c>
      <c r="H2196" s="32">
        <v>-0.17899999999999999</v>
      </c>
      <c r="I2196" s="28">
        <v>-0.16417000000000001</v>
      </c>
      <c r="J2196" s="28">
        <v>-0.19641</v>
      </c>
      <c r="K2196" s="29">
        <v>0.75</v>
      </c>
      <c r="L2196" s="30">
        <v>20</v>
      </c>
      <c r="M2196" s="29">
        <v>0.51282000000000005</v>
      </c>
      <c r="N2196" s="30">
        <v>51</v>
      </c>
      <c r="O2196" s="30">
        <v>28.63</v>
      </c>
      <c r="P2196" s="30">
        <v>2794.9</v>
      </c>
      <c r="Q2196" s="30">
        <v>149</v>
      </c>
      <c r="R2196" s="38">
        <v>0.33939999999999998</v>
      </c>
      <c r="S2196" s="32">
        <v>-0.33444000000000002</v>
      </c>
      <c r="T2196" s="29">
        <v>0.65713999999999995</v>
      </c>
      <c r="U2196" s="29">
        <v>-0.62195</v>
      </c>
      <c r="V2196" s="29">
        <v>0.25490000000000002</v>
      </c>
      <c r="W2196" s="29">
        <v>0.15686</v>
      </c>
      <c r="X2196" s="30">
        <v>218.36</v>
      </c>
      <c r="Y2196" s="29">
        <v>0.35541</v>
      </c>
      <c r="Z2196" s="29">
        <v>0.48276999999999998</v>
      </c>
      <c r="AA2196" s="29">
        <v>0.23599999999999999</v>
      </c>
      <c r="AB2196" s="30">
        <v>22</v>
      </c>
      <c r="AC2196" s="29">
        <v>0.46154000000000001</v>
      </c>
      <c r="AD2196" s="30">
        <v>51</v>
      </c>
      <c r="AE2196" s="29">
        <v>1</v>
      </c>
      <c r="AF2196" s="33">
        <v>11.01</v>
      </c>
      <c r="AG2196" s="33">
        <v>17.638000000000002</v>
      </c>
      <c r="AH2196" s="33">
        <v>30.381</v>
      </c>
      <c r="AI2196" s="33">
        <v>102.72</v>
      </c>
      <c r="AJ2196" s="33">
        <v>122.571</v>
      </c>
      <c r="AK2196" s="34">
        <v>332</v>
      </c>
      <c r="AL2196" s="29">
        <v>5.8819999999999997E-2</v>
      </c>
      <c r="AM2196" s="29">
        <v>0.94118000000000002</v>
      </c>
      <c r="AN2196" s="50">
        <v>50742</v>
      </c>
      <c r="AO2196" s="30">
        <v>154.1</v>
      </c>
      <c r="AP2196" s="29">
        <v>7.1580000000000005E-2</v>
      </c>
      <c r="AQ2196" s="29">
        <v>0.14943000000000001</v>
      </c>
      <c r="AR2196" s="29">
        <v>0</v>
      </c>
      <c r="AS2196" s="54">
        <v>33</v>
      </c>
      <c r="AT2196" s="29">
        <v>5.8819999999999997E-2</v>
      </c>
      <c r="AU2196" s="29">
        <v>0.27653</v>
      </c>
      <c r="AV2196" s="54">
        <v>28</v>
      </c>
      <c r="AW2196" s="29">
        <v>0.20588000000000001</v>
      </c>
    </row>
    <row r="2197" spans="1:49" x14ac:dyDescent="0.2">
      <c r="A2197" s="17" t="str">
        <f t="shared" si="43"/>
        <v>LSHTM</v>
      </c>
      <c r="B2197" s="17" t="str">
        <f>IF(AND(OR(NOT(IsForecastDateRestricted),AND(D2197&gt;=StartDate,D2197&lt;=EndDate)),OR(NOT(IsTargetDateRestricted),AND(F2197&gt;=FirstTargetDate,F2197&lt;=EndTargetDate)),
OR(AND(Is1Week,E2197="1 wk ahead inc death"),AND(Is2Week,E2197="2 wk ahead inc death"),AND(Is3Week,E2197="3 wk ahead inc death"),AND(Is4Week,E2197="4 wk ahead inc death")),
OR(NOT(IsActiveModelsOnly),_xlfn.XLOOKUP(C2197,'Model Analyzer'!B$4:B$100,'Model Analyzer'!C$4:C$100))),EvalData!C2197,"NA")</f>
        <v>LSHTM</v>
      </c>
      <c r="C2197" s="17" t="s">
        <v>21</v>
      </c>
      <c r="D2197" s="36" t="d">
        <v>2020-10-19</v>
      </c>
      <c r="E2197" s="17" t="s">
        <v>38</v>
      </c>
      <c r="F2197" s="36" t="d">
        <v>2020-11-14</v>
      </c>
      <c r="G2197" s="26">
        <v>-5991</v>
      </c>
      <c r="H2197" s="27">
        <v>-0.26100000000000001</v>
      </c>
      <c r="I2197" s="28">
        <v>-0.22989999999999999</v>
      </c>
      <c r="J2197" s="28">
        <v>-0.29853000000000002</v>
      </c>
      <c r="K2197" s="29">
        <v>0</v>
      </c>
      <c r="L2197" s="30">
        <v>25</v>
      </c>
      <c r="M2197" s="29">
        <v>0.38462000000000002</v>
      </c>
      <c r="N2197" s="30">
        <v>46</v>
      </c>
      <c r="O2197" s="26">
        <v>18.41</v>
      </c>
      <c r="P2197" s="26">
        <v>4786.8</v>
      </c>
      <c r="Q2197" s="26">
        <v>210.24</v>
      </c>
      <c r="R2197" s="31">
        <v>0.37924000000000002</v>
      </c>
      <c r="S2197" s="32">
        <v>-0.44563000000000003</v>
      </c>
      <c r="T2197" s="29">
        <v>0.81083000000000005</v>
      </c>
      <c r="U2197" s="29">
        <v>-0.69601999999999997</v>
      </c>
      <c r="V2197" s="29">
        <v>0.21739</v>
      </c>
      <c r="W2197" s="29">
        <v>0.23913000000000001</v>
      </c>
      <c r="X2197" s="30">
        <v>327.87</v>
      </c>
      <c r="Y2197" s="29">
        <v>0.38582</v>
      </c>
      <c r="Z2197" s="29">
        <v>0.48686000000000001</v>
      </c>
      <c r="AA2197" s="29">
        <v>5.7000000000000002E-2</v>
      </c>
      <c r="AB2197" s="30">
        <v>32</v>
      </c>
      <c r="AC2197" s="29">
        <v>0.20513000000000001</v>
      </c>
      <c r="AD2197" s="30">
        <v>46</v>
      </c>
      <c r="AE2197" s="29">
        <v>0.71738999999999997</v>
      </c>
      <c r="AF2197" s="33">
        <v>2.875</v>
      </c>
      <c r="AG2197" s="33">
        <v>3.786</v>
      </c>
      <c r="AH2197" s="33">
        <v>10.154999999999999</v>
      </c>
      <c r="AI2197" s="33">
        <v>117.95699999999999</v>
      </c>
      <c r="AJ2197" s="33">
        <v>105.89100000000001</v>
      </c>
      <c r="AK2197" s="34">
        <v>410.40499999999997</v>
      </c>
      <c r="AL2197" s="29">
        <v>0.15217</v>
      </c>
      <c r="AM2197" s="29">
        <v>0.47826000000000002</v>
      </c>
      <c r="AN2197" s="50">
        <v>297511</v>
      </c>
      <c r="AO2197" s="30">
        <v>649.79999999999995</v>
      </c>
      <c r="AP2197" s="29">
        <v>0.21604999999999999</v>
      </c>
      <c r="AQ2197" s="29">
        <v>0.45105000000000001</v>
      </c>
      <c r="AR2197" s="29">
        <v>8.3000000000000004E-2</v>
      </c>
      <c r="AS2197" s="54">
        <v>26</v>
      </c>
      <c r="AT2197" s="29">
        <v>0.26471</v>
      </c>
      <c r="AU2197" s="29">
        <v>0.40932000000000002</v>
      </c>
      <c r="AV2197" s="54">
        <v>23</v>
      </c>
      <c r="AW2197" s="29">
        <v>0.35293999999999998</v>
      </c>
    </row>
    <row r="2198" spans="1:49" x14ac:dyDescent="0.2">
      <c r="A2198" s="17" t="str">
        <f t="shared" si="43"/>
        <v>MIT-CovAlliance</v>
      </c>
      <c r="B2198" s="17" t="str">
        <f>IF(AND(OR(NOT(IsForecastDateRestricted),AND(D2198&gt;=StartDate,D2198&lt;=EndDate)),OR(NOT(IsTargetDateRestricted),AND(F2198&gt;=FirstTargetDate,F2198&lt;=EndTargetDate)),
OR(AND(Is1Week,E2198="1 wk ahead inc death"),AND(Is2Week,E2198="2 wk ahead inc death"),AND(Is3Week,E2198="3 wk ahead inc death"),AND(Is4Week,E2198="4 wk ahead inc death")),
OR(NOT(IsActiveModelsOnly),_xlfn.XLOOKUP(C2198,'Model Analyzer'!B$4:B$100,'Model Analyzer'!C$4:C$100))),EvalData!C2198,"NA")</f>
        <v>MIT-CovAlliance</v>
      </c>
      <c r="C2198" s="17" t="s">
        <v>22</v>
      </c>
      <c r="D2198" s="36" t="d">
        <v>2020-10-19</v>
      </c>
      <c r="E2198" s="17" t="s">
        <v>38</v>
      </c>
      <c r="F2198" s="36" t="d">
        <v>2020-11-14</v>
      </c>
      <c r="G2198" s="30">
        <v>-6178</v>
      </c>
      <c r="H2198" s="32">
        <v>-0.27100000000000002</v>
      </c>
      <c r="I2198" s="28">
        <v>-0.23708000000000001</v>
      </c>
      <c r="J2198" s="28">
        <v>-0.31075000000000003</v>
      </c>
      <c r="K2198" s="29">
        <v>0</v>
      </c>
      <c r="L2198" s="30">
        <v>27</v>
      </c>
      <c r="M2198" s="29">
        <v>0.33333000000000002</v>
      </c>
      <c r="N2198" s="30">
        <v>51</v>
      </c>
      <c r="O2198" s="30">
        <v>48.51</v>
      </c>
      <c r="P2198" s="30">
        <v>7195.63</v>
      </c>
      <c r="Q2198" s="30">
        <v>204.43</v>
      </c>
      <c r="R2198" s="38">
        <v>0.37142999999999998</v>
      </c>
      <c r="S2198" s="32">
        <v>-0.34203</v>
      </c>
      <c r="T2198" s="29">
        <v>0.83318000000000003</v>
      </c>
      <c r="U2198" s="29">
        <v>-0.42581000000000002</v>
      </c>
      <c r="V2198" s="29">
        <v>0.29411999999999999</v>
      </c>
      <c r="W2198" s="29">
        <v>0.31373000000000001</v>
      </c>
      <c r="X2198" s="30">
        <v>321.08</v>
      </c>
      <c r="Y2198" s="29">
        <v>0.49970999999999999</v>
      </c>
      <c r="Z2198" s="29">
        <v>0.52846000000000004</v>
      </c>
      <c r="AA2198" s="29">
        <v>0.06</v>
      </c>
      <c r="AB2198" s="30">
        <v>31</v>
      </c>
      <c r="AC2198" s="29">
        <v>0.23077</v>
      </c>
      <c r="AD2198" s="30">
        <v>51</v>
      </c>
      <c r="AE2198" s="29">
        <v>0.96077999999999997</v>
      </c>
      <c r="AF2198" s="33">
        <v>15.053000000000001</v>
      </c>
      <c r="AG2198" s="33">
        <v>15.201000000000001</v>
      </c>
      <c r="AH2198" s="33">
        <v>15.717000000000001</v>
      </c>
      <c r="AI2198" s="33">
        <v>22.548999999999999</v>
      </c>
      <c r="AJ2198" s="33">
        <v>33.402999999999999</v>
      </c>
      <c r="AK2198" s="34">
        <v>36.700000000000003</v>
      </c>
      <c r="AL2198" s="29">
        <v>0</v>
      </c>
      <c r="AM2198" s="29">
        <v>0.96077999999999997</v>
      </c>
      <c r="AN2198" s="50">
        <v>65792</v>
      </c>
      <c r="AO2198" s="30">
        <v>198.4</v>
      </c>
      <c r="AP2198" s="29">
        <v>0.11513</v>
      </c>
      <c r="AQ2198" s="29">
        <v>0.24035999999999999</v>
      </c>
      <c r="AR2198" s="29">
        <v>0</v>
      </c>
      <c r="AS2198" s="54">
        <v>33</v>
      </c>
      <c r="AT2198" s="29">
        <v>5.8819999999999997E-2</v>
      </c>
      <c r="AU2198" s="29">
        <v>0.42294999999999999</v>
      </c>
      <c r="AV2198" s="54">
        <v>22</v>
      </c>
      <c r="AW2198" s="29">
        <v>0.38235000000000002</v>
      </c>
    </row>
    <row r="2199" spans="1:49" x14ac:dyDescent="0.2">
      <c r="A2199" s="17" t="str">
        <f t="shared" si="43"/>
        <v>MIT-LCP</v>
      </c>
      <c r="B2199" s="17" t="str">
        <f>IF(AND(OR(NOT(IsForecastDateRestricted),AND(D2199&gt;=StartDate,D2199&lt;=EndDate)),OR(NOT(IsTargetDateRestricted),AND(F2199&gt;=FirstTargetDate,F2199&lt;=EndTargetDate)),
OR(AND(Is1Week,E2199="1 wk ahead inc death"),AND(Is2Week,E2199="2 wk ahead inc death"),AND(Is3Week,E2199="3 wk ahead inc death"),AND(Is4Week,E2199="4 wk ahead inc death")),
OR(NOT(IsActiveModelsOnly),_xlfn.XLOOKUP(C2199,'Model Analyzer'!B$4:B$100,'Model Analyzer'!C$4:C$100))),EvalData!C2199,"NA")</f>
        <v>MIT-LCP</v>
      </c>
      <c r="C2199" s="17" t="s">
        <v>55</v>
      </c>
      <c r="D2199" s="36" t="d">
        <v>2020-10-19</v>
      </c>
      <c r="E2199" s="17" t="s">
        <v>38</v>
      </c>
      <c r="F2199" s="36" t="d">
        <v>2020-11-14</v>
      </c>
      <c r="G2199" s="30">
        <v>-6402</v>
      </c>
      <c r="H2199" s="32">
        <v>-0.28199999999999997</v>
      </c>
      <c r="I2199" s="28">
        <v>-0.24567</v>
      </c>
      <c r="J2199" s="28">
        <v>-0.32568999999999998</v>
      </c>
      <c r="K2199" s="29">
        <v>0</v>
      </c>
      <c r="L2199" s="30">
        <v>29</v>
      </c>
      <c r="M2199" s="29">
        <v>0.28205000000000002</v>
      </c>
      <c r="N2199" s="30">
        <v>51</v>
      </c>
      <c r="O2199" s="30">
        <v>99.76</v>
      </c>
      <c r="P2199" s="30">
        <v>3950.05</v>
      </c>
      <c r="Q2199" s="30">
        <v>166.86</v>
      </c>
      <c r="R2199" s="38">
        <v>0.30219000000000001</v>
      </c>
      <c r="S2199" s="32">
        <v>-0.24706</v>
      </c>
      <c r="T2199" s="29">
        <v>0.72336999999999996</v>
      </c>
      <c r="U2199" s="29">
        <v>1.8010000000000002E-2</v>
      </c>
      <c r="V2199" s="29">
        <v>0.27450999999999998</v>
      </c>
      <c r="W2199" s="29">
        <v>0.13725000000000001</v>
      </c>
      <c r="X2199" s="30">
        <v>256.99</v>
      </c>
      <c r="Y2199" s="29">
        <v>0.62060999999999999</v>
      </c>
      <c r="Z2199" s="29">
        <v>0.44423000000000001</v>
      </c>
      <c r="AA2199" s="29">
        <v>0.251</v>
      </c>
      <c r="AB2199" s="30">
        <v>21</v>
      </c>
      <c r="AC2199" s="29">
        <v>0.48718</v>
      </c>
    </row>
    <row r="2200" spans="1:49" x14ac:dyDescent="0.2">
      <c r="A2200" s="17" t="str">
        <f t="shared" si="43"/>
        <v>MIT-ORC</v>
      </c>
      <c r="B2200" s="17" t="str">
        <f>IF(AND(OR(NOT(IsForecastDateRestricted),AND(D2200&gt;=StartDate,D2200&lt;=EndDate)),OR(NOT(IsTargetDateRestricted),AND(F2200&gt;=FirstTargetDate,F2200&lt;=EndTargetDate)),
OR(AND(Is1Week,E2200="1 wk ahead inc death"),AND(Is2Week,E2200="2 wk ahead inc death"),AND(Is3Week,E2200="3 wk ahead inc death"),AND(Is4Week,E2200="4 wk ahead inc death")),
OR(NOT(IsActiveModelsOnly),_xlfn.XLOOKUP(C2200,'Model Analyzer'!B$4:B$100,'Model Analyzer'!C$4:C$100))),EvalData!C2200,"NA")</f>
        <v>MIT-ORC</v>
      </c>
      <c r="C2200" s="17" t="s">
        <v>23</v>
      </c>
      <c r="D2200" s="36" t="d">
        <v>2020-10-19</v>
      </c>
      <c r="E2200" s="17" t="s">
        <v>38</v>
      </c>
      <c r="F2200" s="36" t="d">
        <v>2020-11-14</v>
      </c>
      <c r="G2200" s="30">
        <v>-13479</v>
      </c>
      <c r="H2200" s="32">
        <v>-0.72799999999999998</v>
      </c>
      <c r="I2200" s="28">
        <v>-0.51724999999999999</v>
      </c>
      <c r="J2200" s="28">
        <v>-1.0714600000000001</v>
      </c>
      <c r="K2200" s="29">
        <v>0</v>
      </c>
      <c r="L2200" s="30">
        <v>39</v>
      </c>
      <c r="M2200" s="29">
        <v>2.564E-2</v>
      </c>
      <c r="N2200" s="30">
        <v>51</v>
      </c>
      <c r="O2200" s="30">
        <v>56.84</v>
      </c>
      <c r="P2200" s="30">
        <v>8389.75</v>
      </c>
      <c r="Q2200" s="30">
        <v>270.35000000000002</v>
      </c>
      <c r="R2200" s="38">
        <v>0.79196999999999995</v>
      </c>
      <c r="S2200" s="32">
        <v>-0.79493000000000003</v>
      </c>
      <c r="T2200" s="29">
        <v>1.9182600000000001</v>
      </c>
      <c r="U2200" s="29">
        <v>-1.8707199999999999</v>
      </c>
      <c r="V2200" s="29">
        <v>5.8819999999999997E-2</v>
      </c>
      <c r="W2200" s="29">
        <v>0.62744999999999995</v>
      </c>
      <c r="X2200" s="30">
        <v>382.93</v>
      </c>
      <c r="Y2200" s="29">
        <v>0.58209</v>
      </c>
      <c r="Z2200" s="29">
        <v>0.85621999999999998</v>
      </c>
      <c r="AA2200" s="29">
        <v>0</v>
      </c>
      <c r="AB2200" s="30">
        <v>39</v>
      </c>
      <c r="AC2200" s="29">
        <v>2.564E-2</v>
      </c>
      <c r="AD2200" s="30">
        <v>51</v>
      </c>
      <c r="AE2200" s="29">
        <v>0.52941000000000005</v>
      </c>
      <c r="AF2200" s="33">
        <v>6.2460000000000004</v>
      </c>
      <c r="AG2200" s="33">
        <v>10.683999999999999</v>
      </c>
      <c r="AH2200" s="33">
        <v>22</v>
      </c>
      <c r="AI2200" s="33">
        <v>140.42500000000001</v>
      </c>
      <c r="AJ2200" s="33">
        <v>97.75</v>
      </c>
      <c r="AK2200" s="34">
        <v>254</v>
      </c>
      <c r="AL2200" s="29">
        <v>7.843E-2</v>
      </c>
      <c r="AM2200" s="29">
        <v>0.41176000000000001</v>
      </c>
      <c r="AN2200" s="50">
        <v>168034</v>
      </c>
      <c r="AO2200" s="30">
        <v>331.5</v>
      </c>
      <c r="AP2200" s="29">
        <v>0.12694</v>
      </c>
      <c r="AQ2200" s="29">
        <v>0.26501999999999998</v>
      </c>
      <c r="AR2200" s="29">
        <v>4.1000000000000002E-2</v>
      </c>
      <c r="AS2200" s="54">
        <v>31</v>
      </c>
      <c r="AT2200" s="29">
        <v>0.11765</v>
      </c>
      <c r="AU2200" s="29">
        <v>1.7080000000000001E-2</v>
      </c>
      <c r="AV2200" s="54">
        <v>35</v>
      </c>
      <c r="AW2200" s="29">
        <v>0</v>
      </c>
    </row>
    <row r="2201" spans="1:49" x14ac:dyDescent="0.2">
      <c r="A2201" s="17" t="str">
        <f t="shared" si="43"/>
        <v>MOBS</v>
      </c>
      <c r="B2201" s="17" t="str">
        <f>IF(AND(OR(NOT(IsForecastDateRestricted),AND(D2201&gt;=StartDate,D2201&lt;=EndDate)),OR(NOT(IsTargetDateRestricted),AND(F2201&gt;=FirstTargetDate,F2201&lt;=EndTargetDate)),
OR(AND(Is1Week,E2201="1 wk ahead inc death"),AND(Is2Week,E2201="2 wk ahead inc death"),AND(Is3Week,E2201="3 wk ahead inc death"),AND(Is4Week,E2201="4 wk ahead inc death")),
OR(NOT(IsActiveModelsOnly),_xlfn.XLOOKUP(C2201,'Model Analyzer'!B$4:B$100,'Model Analyzer'!C$4:C$100))),EvalData!C2201,"NA")</f>
        <v>MOBS</v>
      </c>
      <c r="C2201" s="17" t="s">
        <v>24</v>
      </c>
      <c r="D2201" s="36" t="d">
        <v>2020-10-19</v>
      </c>
      <c r="E2201" s="17" t="s">
        <v>38</v>
      </c>
      <c r="F2201" s="36" t="d">
        <v>2020-11-14</v>
      </c>
      <c r="G2201" s="30">
        <v>-4644</v>
      </c>
      <c r="H2201" s="32">
        <v>-0.19600000000000001</v>
      </c>
      <c r="I2201" s="28">
        <v>-0.17821000000000001</v>
      </c>
      <c r="J2201" s="28">
        <v>-0.21686</v>
      </c>
      <c r="K2201" s="29">
        <v>0.75</v>
      </c>
      <c r="L2201" s="30">
        <v>21</v>
      </c>
      <c r="M2201" s="29">
        <v>0.48718</v>
      </c>
      <c r="N2201" s="30">
        <v>50</v>
      </c>
      <c r="O2201" s="30">
        <v>20.36</v>
      </c>
      <c r="P2201" s="30">
        <v>3414.59</v>
      </c>
      <c r="Q2201" s="30">
        <v>160.91999999999999</v>
      </c>
      <c r="R2201" s="38">
        <v>0.30125999999999997</v>
      </c>
      <c r="S2201" s="32">
        <v>-0.28592000000000001</v>
      </c>
      <c r="T2201" s="29">
        <v>0.78193999999999997</v>
      </c>
      <c r="U2201" s="29">
        <v>-0.66952</v>
      </c>
      <c r="V2201" s="29">
        <v>0.34</v>
      </c>
      <c r="W2201" s="29">
        <v>0.2</v>
      </c>
      <c r="X2201" s="30">
        <v>247.99</v>
      </c>
      <c r="Y2201" s="29">
        <v>0.34308</v>
      </c>
      <c r="Z2201" s="29">
        <v>0.45512000000000002</v>
      </c>
      <c r="AA2201" s="29">
        <v>0.27700000000000002</v>
      </c>
      <c r="AB2201" s="30">
        <v>19</v>
      </c>
      <c r="AC2201" s="29">
        <v>0.53846000000000005</v>
      </c>
      <c r="AD2201" s="30">
        <v>50</v>
      </c>
      <c r="AE2201" s="29">
        <v>0.84</v>
      </c>
      <c r="AF2201" s="33">
        <v>2.2109999999999999</v>
      </c>
      <c r="AG2201" s="33">
        <v>2.6110000000000002</v>
      </c>
      <c r="AH2201" s="33">
        <v>4.3869999999999996</v>
      </c>
      <c r="AI2201" s="33">
        <v>52.805</v>
      </c>
      <c r="AJ2201" s="33">
        <v>13.712999999999999</v>
      </c>
      <c r="AK2201" s="34">
        <v>109.9</v>
      </c>
      <c r="AL2201" s="29">
        <v>0.16</v>
      </c>
      <c r="AM2201" s="29">
        <v>0.28000000000000003</v>
      </c>
      <c r="AN2201" s="50">
        <v>76137</v>
      </c>
      <c r="AO2201" s="30">
        <v>133.19999999999999</v>
      </c>
      <c r="AP2201" s="29">
        <v>0.35249000000000003</v>
      </c>
      <c r="AQ2201" s="29">
        <v>0.73589000000000004</v>
      </c>
      <c r="AR2201" s="29">
        <v>0.41299999999999998</v>
      </c>
      <c r="AS2201" s="54">
        <v>10</v>
      </c>
      <c r="AT2201" s="29">
        <v>0.73529</v>
      </c>
      <c r="AU2201" s="29">
        <v>0.79849000000000003</v>
      </c>
      <c r="AV2201" s="54">
        <v>6</v>
      </c>
      <c r="AW2201" s="29">
        <v>0.85294000000000003</v>
      </c>
    </row>
    <row r="2202" spans="1:49" x14ac:dyDescent="0.2">
      <c r="A2202" s="17" t="str">
        <f t="shared" si="43"/>
        <v>MSRA</v>
      </c>
      <c r="B2202" s="17" t="str">
        <f>IF(AND(OR(NOT(IsForecastDateRestricted),AND(D2202&gt;=StartDate,D2202&lt;=EndDate)),OR(NOT(IsTargetDateRestricted),AND(F2202&gt;=FirstTargetDate,F2202&lt;=EndTargetDate)),
OR(AND(Is1Week,E2202="1 wk ahead inc death"),AND(Is2Week,E2202="2 wk ahead inc death"),AND(Is3Week,E2202="3 wk ahead inc death"),AND(Is4Week,E2202="4 wk ahead inc death")),
OR(NOT(IsActiveModelsOnly),_xlfn.XLOOKUP(C2202,'Model Analyzer'!B$4:B$100,'Model Analyzer'!C$4:C$100))),EvalData!C2202,"NA")</f>
        <v>MSRA</v>
      </c>
      <c r="C2202" s="17" t="s">
        <v>60</v>
      </c>
      <c r="D2202" s="36" t="d">
        <v>2020-10-19</v>
      </c>
      <c r="E2202" s="17" t="s">
        <v>38</v>
      </c>
      <c r="F2202" s="36" t="d">
        <v>2020-11-14</v>
      </c>
      <c r="G2202" s="30">
        <v>-6413</v>
      </c>
      <c r="H2202" s="32">
        <v>-0.28199999999999997</v>
      </c>
      <c r="I2202" s="28">
        <v>-0.24610000000000001</v>
      </c>
      <c r="J2202" s="28">
        <v>-0.32643</v>
      </c>
      <c r="K2202" s="29">
        <v>0</v>
      </c>
      <c r="L2202" s="30">
        <v>30</v>
      </c>
      <c r="M2202" s="29">
        <v>0.25641000000000003</v>
      </c>
      <c r="N2202" s="30">
        <v>47</v>
      </c>
      <c r="O2202" s="30">
        <v>11.16</v>
      </c>
      <c r="P2202" s="30">
        <v>2316.9</v>
      </c>
      <c r="Q2202" s="30">
        <v>139.30000000000001</v>
      </c>
      <c r="R2202" s="38">
        <v>0.22528999999999999</v>
      </c>
      <c r="S2202" s="32">
        <v>-0.21165</v>
      </c>
      <c r="T2202" s="29">
        <v>0.55835000000000001</v>
      </c>
      <c r="U2202" s="29">
        <v>-2.0410000000000001E-2</v>
      </c>
      <c r="V2202" s="29">
        <v>0.44680999999999998</v>
      </c>
      <c r="W2202" s="29">
        <v>4.2549999999999998E-2</v>
      </c>
      <c r="X2202" s="30">
        <v>219.07</v>
      </c>
      <c r="Y2202" s="29">
        <v>0.45774999999999999</v>
      </c>
      <c r="Z2202" s="29">
        <v>0.32174000000000003</v>
      </c>
      <c r="AA2202" s="29">
        <v>0.46100000000000002</v>
      </c>
      <c r="AB2202" s="30">
        <v>8</v>
      </c>
      <c r="AC2202" s="29">
        <v>0.82050999999999996</v>
      </c>
      <c r="AD2202" s="30">
        <v>47</v>
      </c>
      <c r="AE2202" s="29">
        <v>0.61702000000000001</v>
      </c>
      <c r="AF2202" s="33">
        <v>1.722</v>
      </c>
      <c r="AG2202" s="33">
        <v>1.861</v>
      </c>
      <c r="AH2202" s="33">
        <v>2.1549999999999998</v>
      </c>
      <c r="AI2202" s="33">
        <v>2.3260000000000001</v>
      </c>
      <c r="AJ2202" s="33">
        <v>2.59</v>
      </c>
      <c r="AK2202" s="34">
        <v>2.9769999999999999</v>
      </c>
      <c r="AL2202" s="29">
        <v>0</v>
      </c>
      <c r="AM2202" s="29">
        <v>0</v>
      </c>
      <c r="AN2202" s="50">
        <v>83543</v>
      </c>
      <c r="AO2202" s="30">
        <v>289.39999999999998</v>
      </c>
      <c r="AP2202" s="29">
        <v>0.61978999999999995</v>
      </c>
      <c r="AQ2202" s="29">
        <v>1</v>
      </c>
      <c r="AR2202" s="29">
        <v>0.59899999999999998</v>
      </c>
      <c r="AS2202" s="54">
        <v>7</v>
      </c>
      <c r="AT2202" s="29">
        <v>0.82352999999999998</v>
      </c>
      <c r="AU2202" s="29">
        <v>0.59855999999999998</v>
      </c>
      <c r="AV2202" s="54">
        <v>16</v>
      </c>
      <c r="AW2202" s="29">
        <v>0.55881999999999998</v>
      </c>
    </row>
    <row r="2203" spans="1:49" x14ac:dyDescent="0.2">
      <c r="A2203" s="17" t="str">
        <f t="shared" si="43"/>
        <v>NotreDame-Mobility</v>
      </c>
      <c r="B2203" s="17" t="str">
        <f>IF(AND(OR(NOT(IsForecastDateRestricted),AND(D2203&gt;=StartDate,D2203&lt;=EndDate)),OR(NOT(IsTargetDateRestricted),AND(F2203&gt;=FirstTargetDate,F2203&lt;=EndTargetDate)),
OR(AND(Is1Week,E2203="1 wk ahead inc death"),AND(Is2Week,E2203="2 wk ahead inc death"),AND(Is3Week,E2203="3 wk ahead inc death"),AND(Is4Week,E2203="4 wk ahead inc death")),
OR(NOT(IsActiveModelsOnly),_xlfn.XLOOKUP(C2203,'Model Analyzer'!B$4:B$100,'Model Analyzer'!C$4:C$100))),EvalData!C2203,"NA")</f>
        <v>NotreDame-Mobility</v>
      </c>
      <c r="C2203" s="17" t="s">
        <v>25</v>
      </c>
      <c r="D2203" s="36" t="d">
        <v>2020-10-19</v>
      </c>
      <c r="E2203" s="17" t="s">
        <v>38</v>
      </c>
      <c r="F2203" s="36" t="d">
        <v>2020-11-14</v>
      </c>
      <c r="G2203" s="30">
        <v>-10639</v>
      </c>
      <c r="H2203" s="32">
        <v>-0.52500000000000002</v>
      </c>
      <c r="I2203" s="28">
        <v>-0.40827000000000002</v>
      </c>
      <c r="J2203" s="28">
        <v>-0.68994999999999995</v>
      </c>
      <c r="K2203" s="29">
        <v>0</v>
      </c>
      <c r="L2203" s="30">
        <v>37</v>
      </c>
      <c r="M2203" s="29">
        <v>7.6920000000000002E-2</v>
      </c>
      <c r="N2203" s="30">
        <v>51</v>
      </c>
      <c r="O2203" s="30">
        <v>33.200000000000003</v>
      </c>
      <c r="P2203" s="30">
        <v>5983.09</v>
      </c>
      <c r="Q2203" s="30">
        <v>218.37</v>
      </c>
      <c r="R2203" s="38">
        <v>0.48520000000000002</v>
      </c>
      <c r="S2203" s="32">
        <v>-0.54186999999999996</v>
      </c>
      <c r="T2203" s="29">
        <v>1.20831</v>
      </c>
      <c r="U2203" s="29">
        <v>-0.99112</v>
      </c>
      <c r="V2203" s="29">
        <v>0.13725000000000001</v>
      </c>
      <c r="W2203" s="29">
        <v>0.47059000000000001</v>
      </c>
      <c r="X2203" s="30">
        <v>325.43</v>
      </c>
      <c r="Y2203" s="29">
        <v>0.49867</v>
      </c>
      <c r="Z2203" s="29">
        <v>0.59809000000000001</v>
      </c>
      <c r="AA2203" s="29">
        <v>2.5000000000000001E-2</v>
      </c>
      <c r="AB2203" s="30">
        <v>34</v>
      </c>
      <c r="AC2203" s="29">
        <v>0.15384999999999999</v>
      </c>
      <c r="AD2203" s="30">
        <v>51</v>
      </c>
      <c r="AE2203" s="29">
        <v>0.19608</v>
      </c>
      <c r="AF2203" s="33">
        <v>1.2529999999999999</v>
      </c>
      <c r="AG2203" s="33">
        <v>1.421</v>
      </c>
      <c r="AH2203" s="33">
        <v>1.6519999999999999</v>
      </c>
      <c r="AI2203" s="33">
        <v>4.12</v>
      </c>
      <c r="AJ2203" s="33">
        <v>2.1539999999999999</v>
      </c>
      <c r="AK2203" s="34">
        <v>4.1539999999999999</v>
      </c>
      <c r="AL2203" s="29">
        <v>1.9609999999999999E-2</v>
      </c>
      <c r="AM2203" s="29">
        <v>3.9219999999999998E-2</v>
      </c>
      <c r="AN2203" s="50">
        <v>345436</v>
      </c>
      <c r="AO2203" s="30">
        <v>623</v>
      </c>
      <c r="AP2203" s="29">
        <v>0.68622000000000005</v>
      </c>
      <c r="AQ2203" s="29">
        <v>1</v>
      </c>
      <c r="AR2203" s="29">
        <v>0.14399999999999999</v>
      </c>
      <c r="AS2203" s="54">
        <v>23</v>
      </c>
      <c r="AT2203" s="29">
        <v>0.35293999999999998</v>
      </c>
      <c r="AU2203" s="29">
        <v>0.2064</v>
      </c>
      <c r="AV2203" s="54">
        <v>31</v>
      </c>
      <c r="AW2203" s="29">
        <v>0.11765</v>
      </c>
    </row>
    <row r="2204" spans="1:49" x14ac:dyDescent="0.2">
      <c r="A2204" s="17" t="str">
        <f t="shared" si="43"/>
        <v>Oliver Wyman</v>
      </c>
      <c r="B2204" s="17" t="str">
        <f>IF(AND(OR(NOT(IsForecastDateRestricted),AND(D2204&gt;=StartDate,D2204&lt;=EndDate)),OR(NOT(IsTargetDateRestricted),AND(F2204&gt;=FirstTargetDate,F2204&lt;=EndTargetDate)),
OR(AND(Is1Week,E2204="1 wk ahead inc death"),AND(Is2Week,E2204="2 wk ahead inc death"),AND(Is3Week,E2204="3 wk ahead inc death"),AND(Is4Week,E2204="4 wk ahead inc death")),
OR(NOT(IsActiveModelsOnly),_xlfn.XLOOKUP(C2204,'Model Analyzer'!B$4:B$100,'Model Analyzer'!C$4:C$100))),EvalData!C2204,"NA")</f>
        <v>Oliver Wyman</v>
      </c>
      <c r="C2204" s="17" t="s">
        <v>26</v>
      </c>
      <c r="D2204" s="36" t="d">
        <v>2020-10-19</v>
      </c>
      <c r="E2204" s="17" t="s">
        <v>38</v>
      </c>
      <c r="F2204" s="36" t="d">
        <v>2020-11-14</v>
      </c>
      <c r="G2204" s="30">
        <v>-1425</v>
      </c>
      <c r="H2204" s="32">
        <v>-5.6000000000000001E-2</v>
      </c>
      <c r="I2204" s="28">
        <v>-5.4679999999999999E-2</v>
      </c>
      <c r="J2204" s="28">
        <v>-5.7849999999999999E-2</v>
      </c>
      <c r="K2204" s="29">
        <v>0.9</v>
      </c>
      <c r="L2204" s="30">
        <v>7</v>
      </c>
      <c r="M2204" s="29">
        <v>0.84614999999999996</v>
      </c>
      <c r="N2204" s="30">
        <v>51</v>
      </c>
      <c r="O2204" s="30">
        <v>8.99</v>
      </c>
      <c r="P2204" s="30">
        <v>3548.88</v>
      </c>
      <c r="Q2204" s="30">
        <v>128.71</v>
      </c>
      <c r="R2204" s="38">
        <v>0.21797</v>
      </c>
      <c r="S2204" s="32">
        <v>-0.16789999999999999</v>
      </c>
      <c r="T2204" s="29">
        <v>0.42007</v>
      </c>
      <c r="U2204" s="29">
        <v>-0.23562</v>
      </c>
      <c r="V2204" s="29">
        <v>0.41176000000000001</v>
      </c>
      <c r="W2204" s="29">
        <v>5.8819999999999997E-2</v>
      </c>
      <c r="X2204" s="30">
        <v>290.07</v>
      </c>
      <c r="Y2204" s="29">
        <v>0.29065000000000002</v>
      </c>
      <c r="Z2204" s="29">
        <v>0.3327</v>
      </c>
      <c r="AA2204" s="29">
        <v>0.53900000000000003</v>
      </c>
      <c r="AB2204" s="30">
        <v>4</v>
      </c>
      <c r="AC2204" s="29">
        <v>0.92308000000000001</v>
      </c>
      <c r="AD2204" s="30">
        <v>51</v>
      </c>
      <c r="AE2204" s="29">
        <v>0.76471</v>
      </c>
      <c r="AF2204" s="33">
        <v>1.843</v>
      </c>
      <c r="AG2204" s="33">
        <v>2.4119999999999999</v>
      </c>
      <c r="AH2204" s="33">
        <v>3.07</v>
      </c>
      <c r="AI2204" s="33">
        <v>41.328000000000003</v>
      </c>
      <c r="AJ2204" s="33">
        <v>6.681</v>
      </c>
      <c r="AK2204" s="34">
        <v>15.5</v>
      </c>
      <c r="AL2204" s="29">
        <v>0.21568999999999999</v>
      </c>
      <c r="AM2204" s="29">
        <v>0.13725000000000001</v>
      </c>
      <c r="AN2204" s="50">
        <v>58386</v>
      </c>
      <c r="AO2204" s="30">
        <v>176.7</v>
      </c>
      <c r="AP2204" s="29">
        <v>0.44363000000000002</v>
      </c>
      <c r="AQ2204" s="29">
        <v>0.92615000000000003</v>
      </c>
      <c r="AR2204" s="29">
        <v>0.433</v>
      </c>
      <c r="AS2204" s="54">
        <v>9</v>
      </c>
      <c r="AT2204" s="29">
        <v>0.76471</v>
      </c>
      <c r="AU2204" s="29">
        <v>0.79949999999999999</v>
      </c>
      <c r="AV2204" s="54">
        <v>5</v>
      </c>
      <c r="AW2204" s="29">
        <v>0.88234999999999997</v>
      </c>
    </row>
    <row r="2205" spans="1:49" x14ac:dyDescent="0.2">
      <c r="A2205" s="17" t="str">
        <f t="shared" si="43"/>
        <v>PSI</v>
      </c>
      <c r="B2205" s="17" t="str">
        <f>IF(AND(OR(NOT(IsForecastDateRestricted),AND(D2205&gt;=StartDate,D2205&lt;=EndDate)),OR(NOT(IsTargetDateRestricted),AND(F2205&gt;=FirstTargetDate,F2205&lt;=EndTargetDate)),
OR(AND(Is1Week,E2205="1 wk ahead inc death"),AND(Is2Week,E2205="2 wk ahead inc death"),AND(Is3Week,E2205="3 wk ahead inc death"),AND(Is4Week,E2205="4 wk ahead inc death")),
OR(NOT(IsActiveModelsOnly),_xlfn.XLOOKUP(C2205,'Model Analyzer'!B$4:B$100,'Model Analyzer'!C$4:C$100))),EvalData!C2205,"NA")</f>
        <v>PSI</v>
      </c>
      <c r="C2205" s="17" t="s">
        <v>27</v>
      </c>
      <c r="D2205" s="36" t="d">
        <v>2020-10-19</v>
      </c>
      <c r="E2205" s="17" t="s">
        <v>38</v>
      </c>
      <c r="F2205" s="36" t="d">
        <v>2020-11-14</v>
      </c>
      <c r="G2205" s="30">
        <v>-12442</v>
      </c>
      <c r="H2205" s="32">
        <v>-0.64900000000000002</v>
      </c>
      <c r="I2205" s="28">
        <v>-0.47746</v>
      </c>
      <c r="J2205" s="28">
        <v>-0.91371000000000002</v>
      </c>
      <c r="K2205" s="29">
        <v>0</v>
      </c>
      <c r="L2205" s="30">
        <v>38</v>
      </c>
      <c r="M2205" s="29">
        <v>5.1279999999999999E-2</v>
      </c>
      <c r="N2205" s="30">
        <v>51</v>
      </c>
      <c r="O2205" s="30">
        <v>111.4</v>
      </c>
      <c r="P2205" s="30">
        <v>7879.63</v>
      </c>
      <c r="Q2205" s="30">
        <v>254.18</v>
      </c>
      <c r="R2205" s="38">
        <v>0.69503999999999999</v>
      </c>
      <c r="S2205" s="32">
        <v>-0.78452999999999995</v>
      </c>
      <c r="T2205" s="29">
        <v>1.81982</v>
      </c>
      <c r="U2205" s="29">
        <v>-1.7811999999999999</v>
      </c>
      <c r="V2205" s="29">
        <v>0.11765</v>
      </c>
      <c r="W2205" s="29">
        <v>0.56862999999999997</v>
      </c>
      <c r="X2205" s="30">
        <v>375.34</v>
      </c>
      <c r="Y2205" s="29">
        <v>0.54362999999999995</v>
      </c>
      <c r="Z2205" s="29">
        <v>0.82428000000000001</v>
      </c>
      <c r="AA2205" s="29">
        <v>0</v>
      </c>
      <c r="AB2205" s="30">
        <v>39</v>
      </c>
      <c r="AC2205" s="29">
        <v>2.564E-2</v>
      </c>
      <c r="AD2205" s="30">
        <v>51</v>
      </c>
      <c r="AE2205" s="29">
        <v>0.17646999999999999</v>
      </c>
      <c r="AF2205" s="33">
        <v>1.379</v>
      </c>
      <c r="AG2205" s="33">
        <v>1.5069999999999999</v>
      </c>
      <c r="AH2205" s="33">
        <v>1.913</v>
      </c>
      <c r="AI2205" s="33">
        <v>5.3739999999999997</v>
      </c>
      <c r="AJ2205" s="33">
        <v>3.605</v>
      </c>
      <c r="AK2205" s="34">
        <v>14</v>
      </c>
      <c r="AL2205" s="29">
        <v>3.9219999999999998E-2</v>
      </c>
      <c r="AM2205" s="29">
        <v>5.8819999999999997E-2</v>
      </c>
      <c r="AN2205" s="50">
        <v>419354</v>
      </c>
      <c r="AO2205" s="30">
        <v>792.7</v>
      </c>
      <c r="AP2205" s="29">
        <v>0.59916000000000003</v>
      </c>
      <c r="AQ2205" s="29">
        <v>1</v>
      </c>
      <c r="AR2205" s="29">
        <v>8.3000000000000004E-2</v>
      </c>
      <c r="AS2205" s="54">
        <v>26</v>
      </c>
      <c r="AT2205" s="29">
        <v>0.26471</v>
      </c>
      <c r="AU2205" s="29">
        <v>0.18576000000000001</v>
      </c>
      <c r="AV2205" s="54">
        <v>32</v>
      </c>
      <c r="AW2205" s="29">
        <v>8.8239999999999999E-2</v>
      </c>
    </row>
    <row r="2206" spans="1:49" x14ac:dyDescent="0.2">
      <c r="A2206" s="17" t="str">
        <f t="shared" si="43"/>
        <v>QJHong</v>
      </c>
      <c r="B2206" s="17" t="str">
        <f>IF(AND(OR(NOT(IsForecastDateRestricted),AND(D2206&gt;=StartDate,D2206&lt;=EndDate)),OR(NOT(IsTargetDateRestricted),AND(F2206&gt;=FirstTargetDate,F2206&lt;=EndTargetDate)),
OR(AND(Is1Week,E2206="1 wk ahead inc death"),AND(Is2Week,E2206="2 wk ahead inc death"),AND(Is3Week,E2206="3 wk ahead inc death"),AND(Is4Week,E2206="4 wk ahead inc death")),
OR(NOT(IsActiveModelsOnly),_xlfn.XLOOKUP(C2206,'Model Analyzer'!B$4:B$100,'Model Analyzer'!C$4:C$100))),EvalData!C2206,"NA")</f>
        <v>QJHong</v>
      </c>
      <c r="C2206" s="17" t="s">
        <v>28</v>
      </c>
      <c r="D2206" s="36" t="d">
        <v>2020-10-19</v>
      </c>
      <c r="E2206" s="17" t="s">
        <v>38</v>
      </c>
      <c r="F2206" s="36" t="d">
        <v>2020-11-14</v>
      </c>
      <c r="G2206" s="30">
        <v>-3224</v>
      </c>
      <c r="H2206" s="32">
        <v>-0.13200000000000001</v>
      </c>
      <c r="I2206" s="28">
        <v>-0.12372</v>
      </c>
      <c r="J2206" s="28">
        <v>-0.14119000000000001</v>
      </c>
      <c r="K2206" s="29">
        <v>0.75</v>
      </c>
      <c r="L2206" s="30">
        <v>12</v>
      </c>
      <c r="M2206" s="29">
        <v>0.71794999999999998</v>
      </c>
      <c r="O2206" s="30"/>
      <c r="P2206" s="30"/>
      <c r="Q2206" s="30"/>
      <c r="R2206" s="38"/>
    </row>
    <row r="2207" spans="1:49" x14ac:dyDescent="0.2">
      <c r="A2207" s="17" t="str">
        <f t="shared" si="43"/>
        <v>RPI-UW</v>
      </c>
      <c r="B2207" s="17" t="str">
        <f>IF(AND(OR(NOT(IsForecastDateRestricted),AND(D2207&gt;=StartDate,D2207&lt;=EndDate)),OR(NOT(IsTargetDateRestricted),AND(F2207&gt;=FirstTargetDate,F2207&lt;=EndTargetDate)),
OR(AND(Is1Week,E2207="1 wk ahead inc death"),AND(Is2Week,E2207="2 wk ahead inc death"),AND(Is3Week,E2207="3 wk ahead inc death"),AND(Is4Week,E2207="4 wk ahead inc death")),
OR(NOT(IsActiveModelsOnly),_xlfn.XLOOKUP(C2207,'Model Analyzer'!B$4:B$100,'Model Analyzer'!C$4:C$100))),EvalData!C2207,"NA")</f>
        <v>RPI-UW</v>
      </c>
      <c r="C2207" s="17" t="s">
        <v>49</v>
      </c>
      <c r="D2207" s="36" t="d">
        <v>2020-10-19</v>
      </c>
      <c r="E2207" s="17" t="s">
        <v>38</v>
      </c>
      <c r="F2207" s="36" t="d">
        <v>2020-11-14</v>
      </c>
      <c r="G2207" s="30">
        <v>-7093</v>
      </c>
      <c r="H2207" s="32">
        <v>-0.318</v>
      </c>
      <c r="I2207" s="28">
        <v>-0.27218999999999999</v>
      </c>
      <c r="J2207" s="28">
        <v>-0.37398999999999999</v>
      </c>
      <c r="K2207" s="29">
        <v>0</v>
      </c>
      <c r="L2207" s="30">
        <v>31</v>
      </c>
      <c r="M2207" s="29">
        <v>0.23077</v>
      </c>
      <c r="N2207" s="30">
        <v>31</v>
      </c>
      <c r="O2207" s="30">
        <v>17.5</v>
      </c>
      <c r="P2207" s="30">
        <v>5828</v>
      </c>
      <c r="Q2207" s="30">
        <v>317.77</v>
      </c>
      <c r="R2207" s="38">
        <v>0.40770000000000001</v>
      </c>
      <c r="S2207" s="32">
        <v>-0.52625999999999995</v>
      </c>
      <c r="T2207" s="29">
        <v>1.0418700000000001</v>
      </c>
      <c r="U2207" s="29">
        <v>-0.93642000000000003</v>
      </c>
      <c r="V2207" s="29">
        <v>0.22581000000000001</v>
      </c>
      <c r="W2207" s="29">
        <v>0.35483999999999999</v>
      </c>
      <c r="X2207" s="30">
        <v>448.68</v>
      </c>
      <c r="Y2207" s="29">
        <v>0.42762</v>
      </c>
      <c r="Z2207" s="29">
        <v>0.56581000000000004</v>
      </c>
      <c r="AA2207" s="29">
        <v>8.9999999999999993E-3</v>
      </c>
      <c r="AB2207" s="30">
        <v>37</v>
      </c>
      <c r="AC2207" s="29">
        <v>7.6920000000000002E-2</v>
      </c>
      <c r="AD2207" s="30">
        <v>31</v>
      </c>
      <c r="AE2207" s="29">
        <v>0.48387000000000002</v>
      </c>
      <c r="AF2207" s="33">
        <v>2.3250000000000002</v>
      </c>
      <c r="AG2207" s="33">
        <v>2.61</v>
      </c>
      <c r="AH2207" s="33">
        <v>4.5</v>
      </c>
      <c r="AI2207" s="33">
        <v>32.555</v>
      </c>
      <c r="AJ2207" s="33">
        <v>17.382000000000001</v>
      </c>
      <c r="AK2207" s="34">
        <v>71.3</v>
      </c>
      <c r="AL2207" s="29">
        <v>0.12903000000000001</v>
      </c>
      <c r="AM2207" s="29">
        <v>0.22581000000000001</v>
      </c>
      <c r="AN2207" s="50">
        <v>179113</v>
      </c>
      <c r="AO2207" s="30">
        <v>247</v>
      </c>
      <c r="AP2207" s="29">
        <v>0.35010000000000002</v>
      </c>
      <c r="AQ2207" s="29">
        <v>0.73089999999999999</v>
      </c>
      <c r="AR2207" s="29">
        <v>8.3000000000000004E-2</v>
      </c>
      <c r="AS2207" s="54">
        <v>26</v>
      </c>
      <c r="AT2207" s="29">
        <v>0.26471</v>
      </c>
      <c r="AU2207" s="29">
        <v>0.26557999999999998</v>
      </c>
      <c r="AV2207" s="54">
        <v>30</v>
      </c>
      <c r="AW2207" s="29">
        <v>0.14706</v>
      </c>
    </row>
    <row r="2208" spans="1:49" x14ac:dyDescent="0.2">
      <c r="A2208" s="17" t="str">
        <f t="shared" si="43"/>
        <v>STH</v>
      </c>
      <c r="B2208" s="17" t="str">
        <f>IF(AND(OR(NOT(IsForecastDateRestricted),AND(D2208&gt;=StartDate,D2208&lt;=EndDate)),OR(NOT(IsTargetDateRestricted),AND(F2208&gt;=FirstTargetDate,F2208&lt;=EndTargetDate)),
OR(AND(Is1Week,E2208="1 wk ahead inc death"),AND(Is2Week,E2208="2 wk ahead inc death"),AND(Is3Week,E2208="3 wk ahead inc death"),AND(Is4Week,E2208="4 wk ahead inc death")),
OR(NOT(IsActiveModelsOnly),_xlfn.XLOOKUP(C2208,'Model Analyzer'!B$4:B$100,'Model Analyzer'!C$4:C$100))),EvalData!C2208,"NA")</f>
        <v>STH</v>
      </c>
      <c r="C2208" s="17" t="s">
        <v>42</v>
      </c>
      <c r="D2208" s="36" t="d">
        <v>2020-10-19</v>
      </c>
      <c r="E2208" s="17" t="s">
        <v>38</v>
      </c>
      <c r="F2208" s="36" t="d">
        <v>2020-11-14</v>
      </c>
      <c r="G2208" s="26">
        <v>-7295</v>
      </c>
      <c r="H2208" s="27">
        <v>-0.32800000000000001</v>
      </c>
      <c r="I2208" s="28">
        <v>-0.27994000000000002</v>
      </c>
      <c r="J2208" s="28">
        <v>-0.38878000000000001</v>
      </c>
      <c r="K2208" s="29">
        <v>0</v>
      </c>
      <c r="L2208" s="30">
        <v>32</v>
      </c>
      <c r="M2208" s="29">
        <v>0.20513000000000001</v>
      </c>
    </row>
    <row r="2209" spans="1:49" x14ac:dyDescent="0.2">
      <c r="A2209" s="17" t="str">
        <f t="shared" si="43"/>
        <v>TTU</v>
      </c>
      <c r="B2209" s="17" t="str">
        <f>IF(AND(OR(NOT(IsForecastDateRestricted),AND(D2209&gt;=StartDate,D2209&lt;=EndDate)),OR(NOT(IsTargetDateRestricted),AND(F2209&gt;=FirstTargetDate,F2209&lt;=EndTargetDate)),
OR(AND(Is1Week,E2209="1 wk ahead inc death"),AND(Is2Week,E2209="2 wk ahead inc death"),AND(Is3Week,E2209="3 wk ahead inc death"),AND(Is4Week,E2209="4 wk ahead inc death")),
OR(NOT(IsActiveModelsOnly),_xlfn.XLOOKUP(C2209,'Model Analyzer'!B$4:B$100,'Model Analyzer'!C$4:C$100))),EvalData!C2209,"NA")</f>
        <v>TTU</v>
      </c>
      <c r="C2209" s="17" t="s">
        <v>56</v>
      </c>
      <c r="D2209" s="36" t="d">
        <v>2020-10-19</v>
      </c>
      <c r="E2209" s="17" t="s">
        <v>38</v>
      </c>
      <c r="F2209" s="36" t="d">
        <v>2020-11-14</v>
      </c>
      <c r="G2209" s="30">
        <v>-844</v>
      </c>
      <c r="H2209" s="32">
        <v>-3.3000000000000002E-2</v>
      </c>
      <c r="I2209" s="28">
        <v>-3.2390000000000002E-2</v>
      </c>
      <c r="J2209" s="28">
        <v>-3.347E-2</v>
      </c>
      <c r="K2209" s="29">
        <v>1</v>
      </c>
      <c r="L2209" s="30">
        <v>2</v>
      </c>
      <c r="M2209" s="29">
        <v>0.97436</v>
      </c>
      <c r="N2209" s="30">
        <v>51</v>
      </c>
      <c r="O2209" s="30">
        <v>28.35</v>
      </c>
      <c r="P2209" s="30">
        <v>11867.46</v>
      </c>
      <c r="Q2209" s="30">
        <v>264.92</v>
      </c>
      <c r="R2209" s="38">
        <v>0.35585</v>
      </c>
      <c r="S2209" s="32">
        <v>-0.12497</v>
      </c>
      <c r="T2209" s="29">
        <v>0.99955000000000005</v>
      </c>
      <c r="U2209" s="29">
        <v>-0.48681000000000002</v>
      </c>
      <c r="V2209" s="29">
        <v>0.31373000000000001</v>
      </c>
      <c r="W2209" s="29">
        <v>0.35293999999999998</v>
      </c>
      <c r="X2209" s="30">
        <v>507.06</v>
      </c>
      <c r="Y2209" s="29">
        <v>0.51536000000000004</v>
      </c>
      <c r="Z2209" s="29">
        <v>0.53973000000000004</v>
      </c>
      <c r="AA2209" s="29">
        <v>0.15</v>
      </c>
      <c r="AB2209" s="30">
        <v>27</v>
      </c>
      <c r="AC2209" s="29">
        <v>0.33333000000000002</v>
      </c>
    </row>
    <row r="2210" spans="1:49" x14ac:dyDescent="0.2">
      <c r="A2210" s="17" t="str">
        <f t="shared" si="43"/>
        <v>UA</v>
      </c>
      <c r="B2210" s="17" t="str">
        <f>IF(AND(OR(NOT(IsForecastDateRestricted),AND(D2210&gt;=StartDate,D2210&lt;=EndDate)),OR(NOT(IsTargetDateRestricted),AND(F2210&gt;=FirstTargetDate,F2210&lt;=EndTargetDate)),
OR(AND(Is1Week,E2210="1 wk ahead inc death"),AND(Is2Week,E2210="2 wk ahead inc death"),AND(Is3Week,E2210="3 wk ahead inc death"),AND(Is4Week,E2210="4 wk ahead inc death")),
OR(NOT(IsActiveModelsOnly),_xlfn.XLOOKUP(C2210,'Model Analyzer'!B$4:B$100,'Model Analyzer'!C$4:C$100))),EvalData!C2210,"NA")</f>
        <v>UA</v>
      </c>
      <c r="C2210" s="17" t="s">
        <v>29</v>
      </c>
      <c r="D2210" s="36" t="d">
        <v>2020-10-19</v>
      </c>
      <c r="E2210" s="17" t="s">
        <v>38</v>
      </c>
      <c r="F2210" s="36" t="d">
        <v>2020-11-14</v>
      </c>
      <c r="G2210" s="30">
        <v>-3910</v>
      </c>
      <c r="H2210" s="32">
        <v>-0.16300000000000001</v>
      </c>
      <c r="I2210" s="28">
        <v>-0.15004000000000001</v>
      </c>
      <c r="J2210" s="28">
        <v>-0.17652999999999999</v>
      </c>
      <c r="K2210" s="29">
        <v>0.75</v>
      </c>
      <c r="L2210" s="30">
        <v>15</v>
      </c>
      <c r="M2210" s="29">
        <v>0.64102999999999999</v>
      </c>
      <c r="N2210" s="30">
        <v>51</v>
      </c>
      <c r="O2210" s="30">
        <v>22.5</v>
      </c>
      <c r="P2210" s="30">
        <v>4281.4399999999996</v>
      </c>
      <c r="Q2210" s="30">
        <v>164.16</v>
      </c>
      <c r="R2210" s="38">
        <v>0.31455</v>
      </c>
      <c r="S2210" s="32">
        <v>-0.22853000000000001</v>
      </c>
      <c r="T2210" s="29">
        <v>0.86511000000000005</v>
      </c>
      <c r="U2210" s="29">
        <v>-0.25913999999999998</v>
      </c>
      <c r="V2210" s="29">
        <v>0.31373000000000001</v>
      </c>
      <c r="W2210" s="29">
        <v>0.19608</v>
      </c>
      <c r="X2210" s="30">
        <v>282.43</v>
      </c>
      <c r="Y2210" s="29">
        <v>0.53454000000000002</v>
      </c>
      <c r="Z2210" s="29">
        <v>0.44236999999999999</v>
      </c>
      <c r="AA2210" s="29">
        <v>0.29099999999999998</v>
      </c>
      <c r="AB2210" s="30">
        <v>18</v>
      </c>
      <c r="AC2210" s="29">
        <v>0.56410000000000005</v>
      </c>
      <c r="AD2210" s="30">
        <v>51</v>
      </c>
      <c r="AE2210" s="29">
        <v>0.76471</v>
      </c>
      <c r="AF2210" s="33">
        <v>2.0699999999999998</v>
      </c>
      <c r="AG2210" s="33">
        <v>2.5059999999999998</v>
      </c>
      <c r="AH2210" s="33">
        <v>3.1669999999999998</v>
      </c>
      <c r="AI2210" s="33">
        <v>3.7989999999999999</v>
      </c>
      <c r="AJ2210" s="33">
        <v>4.5279999999999996</v>
      </c>
      <c r="AK2210" s="34">
        <v>6.2080000000000002</v>
      </c>
      <c r="AL2210" s="29">
        <v>0.17646999999999999</v>
      </c>
      <c r="AM2210" s="29">
        <v>0</v>
      </c>
      <c r="AN2210" s="50">
        <v>111518</v>
      </c>
      <c r="AO2210" s="30">
        <v>245.3</v>
      </c>
      <c r="AP2210" s="29">
        <v>0.47610000000000002</v>
      </c>
      <c r="AQ2210" s="29">
        <v>0.99394000000000005</v>
      </c>
      <c r="AR2210" s="29">
        <v>0.61899999999999999</v>
      </c>
      <c r="AS2210" s="54">
        <v>5</v>
      </c>
      <c r="AT2210" s="29">
        <v>0.88234999999999997</v>
      </c>
      <c r="AU2210" s="29">
        <v>0.80491999999999997</v>
      </c>
      <c r="AV2210" s="54">
        <v>4</v>
      </c>
      <c r="AW2210" s="29">
        <v>0.91176000000000001</v>
      </c>
    </row>
    <row r="2211" spans="1:49" x14ac:dyDescent="0.2">
      <c r="A2211" s="17" t="str">
        <f t="shared" si="43"/>
        <v>UCLA</v>
      </c>
      <c r="B2211" s="17" t="str">
        <f>IF(AND(OR(NOT(IsForecastDateRestricted),AND(D2211&gt;=StartDate,D2211&lt;=EndDate)),OR(NOT(IsTargetDateRestricted),AND(F2211&gt;=FirstTargetDate,F2211&lt;=EndTargetDate)),
OR(AND(Is1Week,E2211="1 wk ahead inc death"),AND(Is2Week,E2211="2 wk ahead inc death"),AND(Is3Week,E2211="3 wk ahead inc death"),AND(Is4Week,E2211="4 wk ahead inc death")),
OR(NOT(IsActiveModelsOnly),_xlfn.XLOOKUP(C2211,'Model Analyzer'!B$4:B$100,'Model Analyzer'!C$4:C$100))),EvalData!C2211,"NA")</f>
        <v>UCLA</v>
      </c>
      <c r="C2211" s="17" t="s">
        <v>30</v>
      </c>
      <c r="D2211" s="36" t="d">
        <v>2020-10-19</v>
      </c>
      <c r="E2211" s="17" t="s">
        <v>38</v>
      </c>
      <c r="F2211" s="36" t="d">
        <v>2020-11-14</v>
      </c>
      <c r="G2211" s="30">
        <v>-7523</v>
      </c>
      <c r="H2211" s="32">
        <v>-0.34100000000000003</v>
      </c>
      <c r="I2211" s="28">
        <v>-0.28869</v>
      </c>
      <c r="J2211" s="28">
        <v>-0.40586</v>
      </c>
      <c r="K2211" s="29">
        <v>0</v>
      </c>
      <c r="L2211" s="30">
        <v>34</v>
      </c>
      <c r="M2211" s="29">
        <v>0.15384999999999999</v>
      </c>
      <c r="N2211" s="30">
        <v>51</v>
      </c>
      <c r="O2211" s="30">
        <v>47.24</v>
      </c>
      <c r="P2211" s="30">
        <v>6405.12</v>
      </c>
      <c r="Q2211" s="30">
        <v>233.45</v>
      </c>
      <c r="R2211" s="38">
        <v>0.64934999999999998</v>
      </c>
      <c r="S2211" s="32">
        <v>-0.69315000000000004</v>
      </c>
      <c r="T2211" s="29">
        <v>1.61486</v>
      </c>
      <c r="U2211" s="29">
        <v>-1.5788</v>
      </c>
      <c r="V2211" s="29">
        <v>9.8040000000000002E-2</v>
      </c>
      <c r="W2211" s="29">
        <v>0.49020000000000002</v>
      </c>
      <c r="X2211" s="30">
        <v>320.02</v>
      </c>
      <c r="Y2211" s="29">
        <v>0.51483999999999996</v>
      </c>
      <c r="Z2211" s="29">
        <v>0.74922</v>
      </c>
      <c r="AA2211" s="29">
        <v>1.7000000000000001E-2</v>
      </c>
      <c r="AB2211" s="30">
        <v>35</v>
      </c>
      <c r="AC2211" s="29">
        <v>0.12820999999999999</v>
      </c>
      <c r="AD2211" s="30">
        <v>51</v>
      </c>
      <c r="AE2211" s="29">
        <v>5.8819999999999997E-2</v>
      </c>
      <c r="AF2211" s="33">
        <v>1.1339999999999999</v>
      </c>
      <c r="AG2211" s="33">
        <v>1.1870000000000001</v>
      </c>
      <c r="AH2211" s="33">
        <v>1.323</v>
      </c>
      <c r="AI2211" s="33">
        <v>5.5439999999999996</v>
      </c>
      <c r="AJ2211" s="33">
        <v>1.9159999999999999</v>
      </c>
      <c r="AK2211" s="34">
        <v>8</v>
      </c>
      <c r="AL2211" s="29">
        <v>1.9609999999999999E-2</v>
      </c>
      <c r="AM2211" s="29">
        <v>1.9609999999999999E-2</v>
      </c>
      <c r="AN2211" s="50">
        <v>401914</v>
      </c>
      <c r="AO2211" s="30">
        <v>836.5</v>
      </c>
      <c r="AP2211" s="29">
        <v>0.75304000000000004</v>
      </c>
      <c r="AQ2211" s="29">
        <v>1</v>
      </c>
      <c r="AR2211" s="29">
        <v>2.1000000000000001E-2</v>
      </c>
      <c r="AS2211" s="54">
        <v>32</v>
      </c>
      <c r="AT2211" s="29">
        <v>8.8239999999999999E-2</v>
      </c>
      <c r="AU2211" s="29">
        <v>6.1920000000000003E-2</v>
      </c>
      <c r="AV2211" s="54">
        <v>34</v>
      </c>
      <c r="AW2211" s="29">
        <v>2.9409999999999999E-2</v>
      </c>
    </row>
    <row r="2212" spans="1:49" x14ac:dyDescent="0.2">
      <c r="A2212" s="17" t="str">
        <f t="shared" si="43"/>
        <v>UCM</v>
      </c>
      <c r="B2212" s="17" t="str">
        <f>IF(AND(OR(NOT(IsForecastDateRestricted),AND(D2212&gt;=StartDate,D2212&lt;=EndDate)),OR(NOT(IsTargetDateRestricted),AND(F2212&gt;=FirstTargetDate,F2212&lt;=EndTargetDate)),
OR(AND(Is1Week,E2212="1 wk ahead inc death"),AND(Is2Week,E2212="2 wk ahead inc death"),AND(Is3Week,E2212="3 wk ahead inc death"),AND(Is4Week,E2212="4 wk ahead inc death")),
OR(NOT(IsActiveModelsOnly),_xlfn.XLOOKUP(C2212,'Model Analyzer'!B$4:B$100,'Model Analyzer'!C$4:C$100))),EvalData!C2212,"NA")</f>
        <v>UCM</v>
      </c>
      <c r="C2212" s="17" t="s">
        <v>48</v>
      </c>
      <c r="D2212" s="36" t="d">
        <v>2020-10-19</v>
      </c>
      <c r="E2212" s="17" t="s">
        <v>38</v>
      </c>
      <c r="F2212" s="36" t="d">
        <v>2020-11-14</v>
      </c>
      <c r="G2212" s="30">
        <v>1965</v>
      </c>
      <c r="H2212" s="32">
        <v>7.2999999999999995E-2</v>
      </c>
      <c r="I2212" s="28">
        <v>7.5410000000000005E-2</v>
      </c>
      <c r="J2212" s="28">
        <v>7.5410000000000005E-2</v>
      </c>
      <c r="K2212" s="29">
        <v>0.9</v>
      </c>
      <c r="L2212" s="30">
        <v>9</v>
      </c>
      <c r="M2212" s="29">
        <v>0.79486999999999997</v>
      </c>
      <c r="O2212" s="30"/>
      <c r="P2212" s="30"/>
      <c r="Q2212" s="30"/>
      <c r="R2212" s="38"/>
    </row>
    <row r="2213" spans="1:49" x14ac:dyDescent="0.2">
      <c r="A2213" s="17" t="str">
        <f t="shared" si="43"/>
        <v>UCSD-NEU</v>
      </c>
      <c r="B2213" s="17" t="str">
        <f>IF(AND(OR(NOT(IsForecastDateRestricted),AND(D2213&gt;=StartDate,D2213&lt;=EndDate)),OR(NOT(IsTargetDateRestricted),AND(F2213&gt;=FirstTargetDate,F2213&lt;=EndTargetDate)),
OR(AND(Is1Week,E2213="1 wk ahead inc death"),AND(Is2Week,E2213="2 wk ahead inc death"),AND(Is3Week,E2213="3 wk ahead inc death"),AND(Is4Week,E2213="4 wk ahead inc death")),
OR(NOT(IsActiveModelsOnly),_xlfn.XLOOKUP(C2213,'Model Analyzer'!B$4:B$100,'Model Analyzer'!C$4:C$100))),EvalData!C2213,"NA")</f>
        <v>UCSD-NEU</v>
      </c>
      <c r="C2213" s="17" t="s">
        <v>54</v>
      </c>
      <c r="D2213" s="36" t="d">
        <v>2020-10-19</v>
      </c>
      <c r="E2213" s="17" t="s">
        <v>38</v>
      </c>
      <c r="F2213" s="36" t="d">
        <v>2020-11-14</v>
      </c>
      <c r="G2213" s="30">
        <v>-3907</v>
      </c>
      <c r="H2213" s="32">
        <v>-0.16200000000000001</v>
      </c>
      <c r="I2213" s="28">
        <v>-0.14993000000000001</v>
      </c>
      <c r="J2213" s="28">
        <v>-0.17637</v>
      </c>
      <c r="K2213" s="29">
        <v>0.75</v>
      </c>
      <c r="L2213" s="30">
        <v>14</v>
      </c>
      <c r="M2213" s="29">
        <v>0.66666999999999998</v>
      </c>
      <c r="N2213" s="30">
        <v>50</v>
      </c>
      <c r="O2213" s="30">
        <v>21.26</v>
      </c>
      <c r="P2213" s="30">
        <v>3532.5</v>
      </c>
      <c r="Q2213" s="30">
        <v>156.08000000000001</v>
      </c>
      <c r="R2213" s="38">
        <v>0.25522</v>
      </c>
      <c r="S2213" s="32">
        <v>-0.12742000000000001</v>
      </c>
      <c r="T2213" s="29">
        <v>0.93418000000000001</v>
      </c>
      <c r="U2213" s="29">
        <v>3.771E-2</v>
      </c>
      <c r="V2213" s="29">
        <v>0.38</v>
      </c>
      <c r="W2213" s="29">
        <v>0.22</v>
      </c>
      <c r="X2213" s="30">
        <v>243.98</v>
      </c>
      <c r="Y2213" s="29">
        <v>0.70074000000000003</v>
      </c>
      <c r="Z2213" s="29">
        <v>0.39218999999999998</v>
      </c>
      <c r="AA2213" s="29">
        <v>0.35299999999999998</v>
      </c>
      <c r="AB2213" s="30">
        <v>12</v>
      </c>
      <c r="AC2213" s="29">
        <v>0.71794999999999998</v>
      </c>
      <c r="AD2213" s="30">
        <v>50</v>
      </c>
      <c r="AE2213" s="29">
        <v>0.96</v>
      </c>
      <c r="AF2213" s="33">
        <v>3.383</v>
      </c>
      <c r="AG2213" s="33">
        <v>5.2130000000000001</v>
      </c>
      <c r="AH2213" s="33">
        <v>943</v>
      </c>
      <c r="AI2213" s="33">
        <v>665.495</v>
      </c>
      <c r="AJ2213" s="33">
        <v>1226</v>
      </c>
      <c r="AK2213" s="34">
        <v>1491.4</v>
      </c>
      <c r="AL2213" s="29">
        <v>0.12</v>
      </c>
      <c r="AM2213" s="29">
        <v>0.66</v>
      </c>
      <c r="AN2213" s="50">
        <v>58825</v>
      </c>
      <c r="AO2213" s="30">
        <v>639.20000000000005</v>
      </c>
      <c r="AP2213" s="29">
        <v>0.14882000000000001</v>
      </c>
      <c r="AQ2213" s="29">
        <v>0.31069000000000002</v>
      </c>
      <c r="AR2213" s="29">
        <v>0.186</v>
      </c>
      <c r="AS2213" s="54">
        <v>21</v>
      </c>
      <c r="AT2213" s="29">
        <v>0.41176000000000001</v>
      </c>
      <c r="AU2213" s="29">
        <v>0.51456000000000002</v>
      </c>
      <c r="AV2213" s="54">
        <v>20</v>
      </c>
      <c r="AW2213" s="29">
        <v>0.44118000000000002</v>
      </c>
    </row>
    <row r="2214" spans="1:49" x14ac:dyDescent="0.2">
      <c r="A2214" s="17" t="str">
        <f t="shared" si="43"/>
        <v>UGA-CEID</v>
      </c>
      <c r="B2214" s="17" t="str">
        <f>IF(AND(OR(NOT(IsForecastDateRestricted),AND(D2214&gt;=StartDate,D2214&lt;=EndDate)),OR(NOT(IsTargetDateRestricted),AND(F2214&gt;=FirstTargetDate,F2214&lt;=EndTargetDate)),
OR(AND(Is1Week,E2214="1 wk ahead inc death"),AND(Is2Week,E2214="2 wk ahead inc death"),AND(Is3Week,E2214="3 wk ahead inc death"),AND(Is4Week,E2214="4 wk ahead inc death")),
OR(NOT(IsActiveModelsOnly),_xlfn.XLOOKUP(C2214,'Model Analyzer'!B$4:B$100,'Model Analyzer'!C$4:C$100))),EvalData!C2214,"NA")</f>
        <v>UGA-CEID</v>
      </c>
      <c r="C2214" s="17" t="s">
        <v>50</v>
      </c>
      <c r="D2214" s="36" t="d">
        <v>2020-10-19</v>
      </c>
      <c r="E2214" s="17" t="s">
        <v>38</v>
      </c>
      <c r="F2214" s="36" t="d">
        <v>2020-11-14</v>
      </c>
      <c r="G2214" s="30">
        <v>-6326</v>
      </c>
      <c r="H2214" s="32">
        <v>-0.27800000000000002</v>
      </c>
      <c r="I2214" s="28">
        <v>-0.24276</v>
      </c>
      <c r="J2214" s="28">
        <v>-0.32057999999999998</v>
      </c>
      <c r="K2214" s="29">
        <v>0</v>
      </c>
      <c r="L2214" s="30">
        <v>28</v>
      </c>
      <c r="M2214" s="29">
        <v>0.30769000000000002</v>
      </c>
      <c r="N2214" s="30">
        <v>51</v>
      </c>
      <c r="O2214" s="30">
        <v>20.79</v>
      </c>
      <c r="P2214" s="30">
        <v>4677.3599999999997</v>
      </c>
      <c r="Q2214" s="30">
        <v>190.08</v>
      </c>
      <c r="R2214" s="38">
        <v>0.36509000000000003</v>
      </c>
      <c r="S2214" s="32">
        <v>-0.46261999999999998</v>
      </c>
      <c r="T2214" s="29">
        <v>0.80144000000000004</v>
      </c>
      <c r="U2214" s="29">
        <v>-0.70262000000000002</v>
      </c>
      <c r="V2214" s="29">
        <v>0.25490000000000002</v>
      </c>
      <c r="W2214" s="29">
        <v>0.23529</v>
      </c>
      <c r="X2214" s="30">
        <v>301.11</v>
      </c>
      <c r="Y2214" s="29">
        <v>0.39057999999999998</v>
      </c>
      <c r="Z2214" s="29">
        <v>0.50699000000000005</v>
      </c>
      <c r="AA2214" s="29">
        <v>0.17</v>
      </c>
      <c r="AB2214" s="30">
        <v>25</v>
      </c>
      <c r="AC2214" s="29">
        <v>0.38462000000000002</v>
      </c>
      <c r="AD2214" s="30">
        <v>51</v>
      </c>
      <c r="AE2214" s="29">
        <v>0.68627000000000005</v>
      </c>
      <c r="AF2214" s="33">
        <v>1.8320000000000001</v>
      </c>
      <c r="AG2214" s="33">
        <v>3.6669999999999998</v>
      </c>
      <c r="AH2214" s="33">
        <v>12.544</v>
      </c>
      <c r="AI2214" s="33">
        <v>250.35900000000001</v>
      </c>
      <c r="AJ2214" s="33">
        <v>49.4</v>
      </c>
      <c r="AK2214" s="34">
        <v>360</v>
      </c>
      <c r="AL2214" s="29">
        <v>9.8040000000000002E-2</v>
      </c>
      <c r="AM2214" s="29">
        <v>0.45097999999999999</v>
      </c>
      <c r="AN2214" s="50">
        <v>118150</v>
      </c>
      <c r="AO2214" s="30">
        <v>269.10000000000002</v>
      </c>
      <c r="AP2214" s="29">
        <v>0.25808999999999999</v>
      </c>
      <c r="AQ2214" s="29">
        <v>0.53881000000000001</v>
      </c>
      <c r="AR2214" s="29">
        <v>0.14399999999999999</v>
      </c>
      <c r="AS2214" s="54">
        <v>23</v>
      </c>
      <c r="AT2214" s="29">
        <v>0.35293999999999998</v>
      </c>
      <c r="AU2214" s="29">
        <v>0.50970000000000004</v>
      </c>
      <c r="AV2214" s="54">
        <v>21</v>
      </c>
      <c r="AW2214" s="29">
        <v>0.41176000000000001</v>
      </c>
    </row>
    <row r="2215" spans="1:49" x14ac:dyDescent="0.2">
      <c r="A2215" s="17" t="str">
        <f t="shared" si="43"/>
        <v>UM</v>
      </c>
      <c r="B2215" s="17" t="str">
        <f>IF(AND(OR(NOT(IsForecastDateRestricted),AND(D2215&gt;=StartDate,D2215&lt;=EndDate)),OR(NOT(IsTargetDateRestricted),AND(F2215&gt;=FirstTargetDate,F2215&lt;=EndTargetDate)),
OR(AND(Is1Week,E2215="1 wk ahead inc death"),AND(Is2Week,E2215="2 wk ahead inc death"),AND(Is3Week,E2215="3 wk ahead inc death"),AND(Is4Week,E2215="4 wk ahead inc death")),
OR(NOT(IsActiveModelsOnly),_xlfn.XLOOKUP(C2215,'Model Analyzer'!B$4:B$100,'Model Analyzer'!C$4:C$100))),EvalData!C2215,"NA")</f>
        <v>UM</v>
      </c>
      <c r="C2215" s="17" t="s">
        <v>31</v>
      </c>
      <c r="D2215" s="36" t="d">
        <v>2020-10-19</v>
      </c>
      <c r="E2215" s="17" t="s">
        <v>38</v>
      </c>
      <c r="F2215" s="36" t="d">
        <v>2020-11-14</v>
      </c>
      <c r="G2215" s="30">
        <v>-3377</v>
      </c>
      <c r="H2215" s="32">
        <v>-0.13900000000000001</v>
      </c>
      <c r="I2215" s="28">
        <v>-0.12959000000000001</v>
      </c>
      <c r="J2215" s="28">
        <v>-0.14888000000000001</v>
      </c>
      <c r="K2215" s="29">
        <v>0.75</v>
      </c>
      <c r="L2215" s="30">
        <v>13</v>
      </c>
      <c r="M2215" s="29">
        <v>0.69230999999999998</v>
      </c>
      <c r="N2215" s="30">
        <v>50</v>
      </c>
      <c r="O2215" s="30">
        <v>25.63</v>
      </c>
      <c r="P2215" s="30">
        <v>5377.58</v>
      </c>
      <c r="Q2215" s="30">
        <v>191.98</v>
      </c>
      <c r="R2215" s="38">
        <v>0.32168000000000002</v>
      </c>
      <c r="S2215" s="32">
        <v>-0.27287</v>
      </c>
      <c r="T2215" s="29">
        <v>0.98460000000000003</v>
      </c>
      <c r="U2215" s="29">
        <v>-0.62036000000000002</v>
      </c>
      <c r="V2215" s="29">
        <v>0.24</v>
      </c>
      <c r="W2215" s="29">
        <v>0.3</v>
      </c>
      <c r="X2215" s="30">
        <v>289.69</v>
      </c>
      <c r="Y2215" s="29">
        <v>0.46893000000000001</v>
      </c>
      <c r="Z2215" s="29">
        <v>0.50912999999999997</v>
      </c>
      <c r="AA2215" s="29">
        <v>0.124</v>
      </c>
      <c r="AB2215" s="30">
        <v>28</v>
      </c>
      <c r="AC2215" s="29">
        <v>0.30769000000000002</v>
      </c>
      <c r="AD2215" s="30">
        <v>50</v>
      </c>
      <c r="AE2215" s="29">
        <v>0.34</v>
      </c>
      <c r="AF2215" s="33">
        <v>1.294</v>
      </c>
      <c r="AG2215" s="33">
        <v>1.39</v>
      </c>
      <c r="AH2215" s="33">
        <v>1.571</v>
      </c>
      <c r="AI2215" s="33">
        <v>65.448999999999998</v>
      </c>
      <c r="AJ2215" s="33">
        <v>2.1230000000000002</v>
      </c>
      <c r="AK2215" s="34">
        <v>3.3969999999999998</v>
      </c>
      <c r="AL2215" s="29">
        <v>0</v>
      </c>
      <c r="AM2215" s="29">
        <v>0.04</v>
      </c>
      <c r="AN2215" s="50">
        <v>247835</v>
      </c>
      <c r="AO2215" s="30">
        <v>498.8</v>
      </c>
      <c r="AP2215" s="29">
        <v>0.69567000000000001</v>
      </c>
      <c r="AQ2215" s="29">
        <v>1</v>
      </c>
      <c r="AR2215" s="29">
        <v>0.31</v>
      </c>
      <c r="AS2215" s="54">
        <v>16</v>
      </c>
      <c r="AT2215" s="29">
        <v>0.55881999999999998</v>
      </c>
      <c r="AU2215" s="29">
        <v>0.35088000000000003</v>
      </c>
      <c r="AV2215" s="54">
        <v>26</v>
      </c>
      <c r="AW2215" s="29">
        <v>0.26471</v>
      </c>
    </row>
    <row r="2216" spans="1:49" x14ac:dyDescent="0.2">
      <c r="A2216" s="17" t="str">
        <f t="shared" si="43"/>
        <v>UMass-MB</v>
      </c>
      <c r="B2216" s="17" t="str">
        <f>IF(AND(OR(NOT(IsForecastDateRestricted),AND(D2216&gt;=StartDate,D2216&lt;=EndDate)),OR(NOT(IsTargetDateRestricted),AND(F2216&gt;=FirstTargetDate,F2216&lt;=EndTargetDate)),
OR(AND(Is1Week,E2216="1 wk ahead inc death"),AND(Is2Week,E2216="2 wk ahead inc death"),AND(Is3Week,E2216="3 wk ahead inc death"),AND(Is4Week,E2216="4 wk ahead inc death")),
OR(NOT(IsActiveModelsOnly),_xlfn.XLOOKUP(C2216,'Model Analyzer'!B$4:B$100,'Model Analyzer'!C$4:C$100))),EvalData!C2216,"NA")</f>
        <v>UMass-MB</v>
      </c>
      <c r="C2216" s="17" t="s">
        <v>32</v>
      </c>
      <c r="D2216" s="36" t="d">
        <v>2020-10-19</v>
      </c>
      <c r="E2216" s="17" t="s">
        <v>38</v>
      </c>
      <c r="F2216" s="36" t="d">
        <v>2020-11-14</v>
      </c>
      <c r="G2216" s="30">
        <v>-1134</v>
      </c>
      <c r="H2216" s="32">
        <v>-4.3999999999999997E-2</v>
      </c>
      <c r="I2216" s="28">
        <v>-4.3520000000000003E-2</v>
      </c>
      <c r="J2216" s="28">
        <v>-4.5499999999999999E-2</v>
      </c>
      <c r="K2216" s="29">
        <v>1</v>
      </c>
      <c r="L2216" s="30">
        <v>5</v>
      </c>
      <c r="M2216" s="29">
        <v>0.89744000000000002</v>
      </c>
      <c r="N2216" s="30">
        <v>51</v>
      </c>
      <c r="O2216" s="30">
        <v>7.26</v>
      </c>
      <c r="P2216" s="30">
        <v>1675.2</v>
      </c>
      <c r="Q2216" s="30">
        <v>104.73</v>
      </c>
      <c r="R2216" s="38">
        <v>0.19358</v>
      </c>
      <c r="S2216" s="32">
        <v>-0.14183999999999999</v>
      </c>
      <c r="T2216" s="29">
        <v>0.36362</v>
      </c>
      <c r="U2216" s="29">
        <v>-0.20174</v>
      </c>
      <c r="V2216" s="29">
        <v>0.47059000000000001</v>
      </c>
      <c r="W2216" s="29">
        <v>7.843E-2</v>
      </c>
      <c r="X2216" s="30">
        <v>161.02000000000001</v>
      </c>
      <c r="Y2216" s="29">
        <v>0.26884999999999998</v>
      </c>
      <c r="Z2216" s="29">
        <v>0.31246000000000002</v>
      </c>
      <c r="AA2216" s="29">
        <v>0.627</v>
      </c>
      <c r="AB2216" s="30">
        <v>2</v>
      </c>
      <c r="AC2216" s="29">
        <v>0.97436</v>
      </c>
      <c r="AD2216" s="30">
        <v>51</v>
      </c>
      <c r="AE2216" s="29">
        <v>0.98038999999999998</v>
      </c>
      <c r="AF2216" s="33">
        <v>3.7370000000000001</v>
      </c>
      <c r="AG2216" s="33">
        <v>4.2229999999999999</v>
      </c>
      <c r="AH2216" s="33">
        <v>5.798</v>
      </c>
      <c r="AI2216" s="33">
        <v>9.4619999999999997</v>
      </c>
      <c r="AJ2216" s="33">
        <v>8.5939999999999994</v>
      </c>
      <c r="AK2216" s="34">
        <v>16.399999999999999</v>
      </c>
      <c r="AL2216" s="29">
        <v>0.47059000000000001</v>
      </c>
      <c r="AM2216" s="29">
        <v>0.17646999999999999</v>
      </c>
      <c r="AN2216" s="50">
        <v>43910</v>
      </c>
      <c r="AO2216" s="30">
        <v>118.5</v>
      </c>
      <c r="AP2216" s="29">
        <v>0.28593000000000002</v>
      </c>
      <c r="AQ2216" s="29">
        <v>0.59692999999999996</v>
      </c>
      <c r="AR2216" s="29">
        <v>0.35099999999999998</v>
      </c>
      <c r="AS2216" s="54">
        <v>13</v>
      </c>
      <c r="AT2216" s="29">
        <v>0.64705999999999997</v>
      </c>
      <c r="AU2216" s="29">
        <v>0.83753</v>
      </c>
      <c r="AV2216" s="54">
        <v>3</v>
      </c>
      <c r="AW2216" s="29">
        <v>0.94118000000000002</v>
      </c>
    </row>
    <row r="2217" spans="1:49" x14ac:dyDescent="0.2">
      <c r="A2217" s="17" t="str">
        <f t="shared" si="43"/>
        <v>USC</v>
      </c>
      <c r="B2217" s="17" t="str">
        <f>IF(AND(OR(NOT(IsForecastDateRestricted),AND(D2217&gt;=StartDate,D2217&lt;=EndDate)),OR(NOT(IsTargetDateRestricted),AND(F2217&gt;=FirstTargetDate,F2217&lt;=EndTargetDate)),
OR(AND(Is1Week,E2217="1 wk ahead inc death"),AND(Is2Week,E2217="2 wk ahead inc death"),AND(Is3Week,E2217="3 wk ahead inc death"),AND(Is4Week,E2217="4 wk ahead inc death")),
OR(NOT(IsActiveModelsOnly),_xlfn.XLOOKUP(C2217,'Model Analyzer'!B$4:B$100,'Model Analyzer'!C$4:C$100))),EvalData!C2217,"NA")</f>
        <v>USC</v>
      </c>
      <c r="C2217" s="17" t="s">
        <v>33</v>
      </c>
      <c r="D2217" s="36" t="d">
        <v>2020-10-19</v>
      </c>
      <c r="E2217" s="17" t="s">
        <v>38</v>
      </c>
      <c r="F2217" s="36" t="d">
        <v>2020-11-14</v>
      </c>
      <c r="G2217" s="30">
        <v>-1811</v>
      </c>
      <c r="H2217" s="32">
        <v>-7.1999999999999995E-2</v>
      </c>
      <c r="I2217" s="28">
        <v>-6.9500000000000006E-2</v>
      </c>
      <c r="J2217" s="28">
        <v>-7.4690000000000006E-2</v>
      </c>
      <c r="K2217" s="29">
        <v>0.9</v>
      </c>
      <c r="L2217" s="30">
        <v>8</v>
      </c>
      <c r="M2217" s="29">
        <v>0.82050999999999996</v>
      </c>
      <c r="N2217" s="30">
        <v>51</v>
      </c>
      <c r="O2217" s="30">
        <v>10.74</v>
      </c>
      <c r="P2217" s="30">
        <v>2930.85</v>
      </c>
      <c r="Q2217" s="30">
        <v>129.69</v>
      </c>
      <c r="R2217" s="38">
        <v>0.21854999999999999</v>
      </c>
      <c r="S2217" s="32">
        <v>-0.24168000000000001</v>
      </c>
      <c r="T2217" s="29">
        <v>0.48031000000000001</v>
      </c>
      <c r="U2217" s="29">
        <v>-0.25419000000000003</v>
      </c>
      <c r="V2217" s="29">
        <v>0.37254999999999999</v>
      </c>
      <c r="W2217" s="29">
        <v>7.843E-2</v>
      </c>
      <c r="X2217" s="30">
        <v>253.96</v>
      </c>
      <c r="Y2217" s="29">
        <v>0.31514999999999999</v>
      </c>
      <c r="Z2217" s="29">
        <v>0.35182999999999998</v>
      </c>
      <c r="AA2217" s="29">
        <v>0.504</v>
      </c>
      <c r="AB2217" s="30">
        <v>6</v>
      </c>
      <c r="AC2217" s="29">
        <v>0.87178999999999995</v>
      </c>
    </row>
    <row r="2218" spans="1:49" x14ac:dyDescent="0.2">
      <c r="A2218" s="17" t="str">
        <f t="shared" si="43"/>
        <v>UT</v>
      </c>
      <c r="B2218" s="17" t="str">
        <f>IF(AND(OR(NOT(IsForecastDateRestricted),AND(D2218&gt;=StartDate,D2218&lt;=EndDate)),OR(NOT(IsTargetDateRestricted),AND(F2218&gt;=FirstTargetDate,F2218&lt;=EndTargetDate)),
OR(AND(Is1Week,E2218="1 wk ahead inc death"),AND(Is2Week,E2218="2 wk ahead inc death"),AND(Is3Week,E2218="3 wk ahead inc death"),AND(Is4Week,E2218="4 wk ahead inc death")),
OR(NOT(IsActiveModelsOnly),_xlfn.XLOOKUP(C2218,'Model Analyzer'!B$4:B$100,'Model Analyzer'!C$4:C$100))),EvalData!C2218,"NA")</f>
        <v>UT</v>
      </c>
      <c r="C2218" s="17" t="s">
        <v>34</v>
      </c>
      <c r="D2218" s="36" t="d">
        <v>2020-10-19</v>
      </c>
      <c r="E2218" s="17" t="s">
        <v>38</v>
      </c>
      <c r="F2218" s="36" t="d">
        <v>2020-11-14</v>
      </c>
      <c r="G2218" s="30">
        <v>-5496</v>
      </c>
      <c r="H2218" s="32">
        <v>-0.23699999999999999</v>
      </c>
      <c r="I2218" s="28">
        <v>-0.21090999999999999</v>
      </c>
      <c r="J2218" s="28">
        <v>-0.26728000000000002</v>
      </c>
      <c r="K2218" s="29">
        <v>0.75</v>
      </c>
      <c r="L2218" s="30">
        <v>23</v>
      </c>
      <c r="M2218" s="29">
        <v>0.43590000000000001</v>
      </c>
      <c r="N2218" s="30">
        <v>51</v>
      </c>
      <c r="O2218" s="30">
        <v>51.24</v>
      </c>
      <c r="P2218" s="30">
        <v>11320.96</v>
      </c>
      <c r="Q2218" s="30">
        <v>247.84</v>
      </c>
      <c r="R2218" s="38">
        <v>0.44718999999999998</v>
      </c>
      <c r="S2218" s="32">
        <v>-0.16763</v>
      </c>
      <c r="T2218" s="29">
        <v>0.90288999999999997</v>
      </c>
      <c r="U2218" s="29">
        <v>-0.31324000000000002</v>
      </c>
      <c r="V2218" s="29">
        <v>0.21568999999999999</v>
      </c>
      <c r="W2218" s="29">
        <v>0.33333000000000002</v>
      </c>
      <c r="X2218" s="30">
        <v>489.19</v>
      </c>
      <c r="Y2218" s="29">
        <v>0.56645000000000001</v>
      </c>
      <c r="Z2218" s="29">
        <v>0.59248999999999996</v>
      </c>
      <c r="AA2218" s="29">
        <v>8.1000000000000003E-2</v>
      </c>
      <c r="AB2218" s="30">
        <v>30</v>
      </c>
      <c r="AC2218" s="29">
        <v>0.25641000000000003</v>
      </c>
      <c r="AD2218" s="30">
        <v>51</v>
      </c>
      <c r="AE2218" s="29">
        <v>0.70587999999999995</v>
      </c>
      <c r="AF2218" s="33">
        <v>2.1539999999999999</v>
      </c>
      <c r="AG2218" s="33">
        <v>2.569</v>
      </c>
      <c r="AH2218" s="33">
        <v>4.2</v>
      </c>
      <c r="AI2218" s="33">
        <v>41.365000000000002</v>
      </c>
      <c r="AJ2218" s="33">
        <v>10.425000000000001</v>
      </c>
      <c r="AK2218" s="34">
        <v>28.286000000000001</v>
      </c>
      <c r="AL2218" s="29">
        <v>0.17646999999999999</v>
      </c>
      <c r="AM2218" s="29">
        <v>0.19608</v>
      </c>
      <c r="AN2218" s="50">
        <v>138648</v>
      </c>
      <c r="AO2218" s="30">
        <v>289.7</v>
      </c>
      <c r="AP2218" s="29">
        <v>0.37034</v>
      </c>
      <c r="AQ2218" s="29">
        <v>0.77315</v>
      </c>
      <c r="AR2218" s="29">
        <v>0.35099999999999998</v>
      </c>
      <c r="AS2218" s="54">
        <v>13</v>
      </c>
      <c r="AT2218" s="29">
        <v>0.64705999999999997</v>
      </c>
      <c r="AU2218" s="29">
        <v>0.69157000000000002</v>
      </c>
      <c r="AV2218" s="54">
        <v>13</v>
      </c>
      <c r="AW2218" s="29">
        <v>0.64705999999999997</v>
      </c>
    </row>
    <row r="2219" spans="1:49" x14ac:dyDescent="0.2">
      <c r="A2219" s="17" t="str">
        <f t="shared" si="43"/>
        <v>Baseline</v>
      </c>
      <c r="B2219" s="17" t="str">
        <f>IF(AND(OR(NOT(IsForecastDateRestricted),AND(D2219&gt;=StartDate,D2219&lt;=EndDate)),OR(NOT(IsTargetDateRestricted),AND(F2219&gt;=FirstTargetDate,F2219&lt;=EndTargetDate)),
OR(AND(Is1Week,E2219="1 wk ahead inc death"),AND(Is2Week,E2219="2 wk ahead inc death"),AND(Is3Week,E2219="3 wk ahead inc death"),AND(Is4Week,E2219="4 wk ahead inc death")),
OR(NOT(IsActiveModelsOnly),_xlfn.XLOOKUP(C2219,'Model Analyzer'!B$4:B$100,'Model Analyzer'!C$4:C$100))),EvalData!C2219,"NA")</f>
        <v>Baseline</v>
      </c>
      <c r="C2219" s="17" t="s">
        <v>12</v>
      </c>
      <c r="D2219" s="36" t="d">
        <v>2020-10-26</v>
      </c>
      <c r="E2219" s="17" t="s">
        <v>11</v>
      </c>
      <c r="F2219" s="36" t="d">
        <v>2020-10-31</v>
      </c>
      <c r="G2219" s="30">
        <v>-359</v>
      </c>
      <c r="H2219" s="32">
        <v>-6.5000000000000002E-2</v>
      </c>
      <c r="I2219" s="28">
        <v>-6.2619999999999995E-2</v>
      </c>
      <c r="J2219" s="28">
        <v>-6.6799999999999998E-2</v>
      </c>
      <c r="K2219" s="29">
        <v>0.9</v>
      </c>
      <c r="L2219" s="30">
        <v>15</v>
      </c>
      <c r="M2219" s="29">
        <v>0.64102999999999999</v>
      </c>
      <c r="N2219" s="30">
        <v>51</v>
      </c>
      <c r="O2219" s="30">
        <v>9.44</v>
      </c>
      <c r="P2219" s="30">
        <v>566.78</v>
      </c>
      <c r="Q2219" s="30">
        <v>26.73</v>
      </c>
      <c r="R2219" s="38">
        <v>0.25773000000000001</v>
      </c>
      <c r="S2219" s="32">
        <v>-0.17623</v>
      </c>
      <c r="T2219" s="29">
        <v>0.44503999999999999</v>
      </c>
      <c r="U2219" s="29">
        <v>-0.20393</v>
      </c>
      <c r="V2219" s="29">
        <v>0.49020000000000002</v>
      </c>
      <c r="W2219" s="29">
        <v>5.8819999999999997E-2</v>
      </c>
      <c r="X2219" s="30">
        <v>48.15</v>
      </c>
      <c r="Y2219" s="29">
        <v>0.30735000000000001</v>
      </c>
      <c r="Z2219" s="29">
        <v>0.31036999999999998</v>
      </c>
      <c r="AA2219" s="29">
        <v>0.40899999999999997</v>
      </c>
      <c r="AB2219" s="30">
        <v>19</v>
      </c>
      <c r="AC2219" s="29">
        <v>0.53846000000000005</v>
      </c>
      <c r="AD2219" s="30">
        <v>51</v>
      </c>
      <c r="AE2219" s="29">
        <v>0.94118000000000002</v>
      </c>
      <c r="AF2219" s="33">
        <v>4</v>
      </c>
      <c r="AG2219" s="33">
        <v>4</v>
      </c>
      <c r="AH2219" s="33">
        <v>4</v>
      </c>
      <c r="AI2219" s="33">
        <v>3.9220000000000002</v>
      </c>
      <c r="AJ2219" s="33">
        <v>4</v>
      </c>
      <c r="AK2219" s="34">
        <v>4</v>
      </c>
      <c r="AL2219" s="29">
        <v>0</v>
      </c>
      <c r="AM2219" s="29">
        <v>0</v>
      </c>
      <c r="AN2219" s="50">
        <v>8616</v>
      </c>
      <c r="AO2219" s="30">
        <v>120.5</v>
      </c>
      <c r="AP2219" s="29">
        <v>0.41176000000000001</v>
      </c>
      <c r="AQ2219" s="29">
        <v>0.85963000000000001</v>
      </c>
      <c r="AR2219" s="29">
        <v>0.99099999999999999</v>
      </c>
      <c r="AS2219" s="54">
        <v>1</v>
      </c>
      <c r="AT2219" s="29">
        <v>1</v>
      </c>
      <c r="AU2219" s="29">
        <v>0.97101000000000004</v>
      </c>
      <c r="AV2219" s="54">
        <v>2</v>
      </c>
      <c r="AW2219" s="29">
        <v>0.97058999999999995</v>
      </c>
    </row>
    <row r="2220" spans="1:49" x14ac:dyDescent="0.2">
      <c r="A2220" s="17" t="str">
        <f t="shared" si="43"/>
        <v>BPagano</v>
      </c>
      <c r="B2220" s="17" t="str">
        <f>IF(AND(OR(NOT(IsForecastDateRestricted),AND(D2220&gt;=StartDate,D2220&lt;=EndDate)),OR(NOT(IsTargetDateRestricted),AND(F2220&gt;=FirstTargetDate,F2220&lt;=EndTargetDate)),
OR(AND(Is1Week,E2220="1 wk ahead inc death"),AND(Is2Week,E2220="2 wk ahead inc death"),AND(Is3Week,E2220="3 wk ahead inc death"),AND(Is4Week,E2220="4 wk ahead inc death")),
OR(NOT(IsActiveModelsOnly),_xlfn.XLOOKUP(C2220,'Model Analyzer'!B$4:B$100,'Model Analyzer'!C$4:C$100))),EvalData!C2220,"NA")</f>
        <v>BPagano</v>
      </c>
      <c r="C2220" s="17" t="s">
        <v>59</v>
      </c>
      <c r="D2220" s="36" t="d">
        <v>2020-10-26</v>
      </c>
      <c r="E2220" s="17" t="s">
        <v>11</v>
      </c>
      <c r="F2220" s="36" t="d">
        <v>2020-10-31</v>
      </c>
      <c r="G2220" s="30">
        <v>489</v>
      </c>
      <c r="H2220" s="32">
        <v>8.2000000000000003E-2</v>
      </c>
      <c r="I2220" s="28">
        <v>8.5300000000000001E-2</v>
      </c>
      <c r="J2220" s="28">
        <v>8.5300000000000001E-2</v>
      </c>
      <c r="K2220" s="29">
        <v>0.9</v>
      </c>
      <c r="L2220" s="30">
        <v>23</v>
      </c>
      <c r="M2220" s="29">
        <v>0.43590000000000001</v>
      </c>
      <c r="N2220" s="30">
        <v>51</v>
      </c>
      <c r="O2220" s="30">
        <v>13.45</v>
      </c>
      <c r="P2220" s="30">
        <v>878.86</v>
      </c>
      <c r="Q2220" s="30">
        <v>32.31</v>
      </c>
      <c r="R2220" s="38">
        <v>0.22081000000000001</v>
      </c>
      <c r="S2220" s="32">
        <v>0</v>
      </c>
      <c r="T2220" s="29">
        <v>0.55223999999999995</v>
      </c>
      <c r="U2220" s="29">
        <v>-6.5290000000000001E-2</v>
      </c>
      <c r="V2220" s="29">
        <v>0.52941000000000005</v>
      </c>
      <c r="W2220" s="29">
        <v>0.11765</v>
      </c>
      <c r="X2220" s="30">
        <v>50.46</v>
      </c>
      <c r="Y2220" s="29">
        <v>0.36223</v>
      </c>
      <c r="Z2220" s="29">
        <v>0.31430999999999998</v>
      </c>
      <c r="AA2220" s="29">
        <v>0.42599999999999999</v>
      </c>
      <c r="AB2220" s="30">
        <v>18</v>
      </c>
      <c r="AC2220" s="29">
        <v>0.56410000000000005</v>
      </c>
      <c r="AD2220" s="30">
        <v>51</v>
      </c>
      <c r="AE2220" s="29">
        <v>0.76471</v>
      </c>
      <c r="AF2220" s="33">
        <v>2.2189999999999999</v>
      </c>
      <c r="AG2220" s="33">
        <v>2.25</v>
      </c>
      <c r="AH2220" s="33">
        <v>2.2999999999999998</v>
      </c>
      <c r="AI2220" s="33">
        <v>2.3809999999999998</v>
      </c>
      <c r="AJ2220" s="33">
        <v>2.339</v>
      </c>
      <c r="AK2220" s="34">
        <v>2.444</v>
      </c>
      <c r="AL2220" s="29">
        <v>0</v>
      </c>
      <c r="AM2220" s="29">
        <v>0</v>
      </c>
      <c r="AN2220" s="50">
        <v>11506</v>
      </c>
      <c r="AO2220" s="30">
        <v>248.4</v>
      </c>
      <c r="AP2220" s="29">
        <v>0.59623000000000004</v>
      </c>
      <c r="AQ2220" s="29">
        <v>1</v>
      </c>
      <c r="AR2220" s="29">
        <v>0.80500000000000005</v>
      </c>
      <c r="AS2220" s="54">
        <v>5</v>
      </c>
      <c r="AT2220" s="29">
        <v>0.88234999999999997</v>
      </c>
      <c r="AU2220" s="29">
        <v>0.80495000000000005</v>
      </c>
      <c r="AV2220" s="54">
        <v>12</v>
      </c>
      <c r="AW2220" s="29">
        <v>0.67647000000000002</v>
      </c>
    </row>
    <row r="2221" spans="1:49" x14ac:dyDescent="0.2">
      <c r="A2221" s="17" t="str">
        <f t="shared" si="43"/>
        <v>CMU</v>
      </c>
      <c r="B2221" s="17" t="str">
        <f>IF(AND(OR(NOT(IsForecastDateRestricted),AND(D2221&gt;=StartDate,D2221&lt;=EndDate)),OR(NOT(IsTargetDateRestricted),AND(F2221&gt;=FirstTargetDate,F2221&lt;=EndTargetDate)),
OR(AND(Is1Week,E2221="1 wk ahead inc death"),AND(Is2Week,E2221="2 wk ahead inc death"),AND(Is3Week,E2221="3 wk ahead inc death"),AND(Is4Week,E2221="4 wk ahead inc death")),
OR(NOT(IsActiveModelsOnly),_xlfn.XLOOKUP(C2221,'Model Analyzer'!B$4:B$100,'Model Analyzer'!C$4:C$100))),EvalData!C2221,"NA")</f>
        <v>CMU</v>
      </c>
      <c r="C2221" s="17" t="s">
        <v>43</v>
      </c>
      <c r="D2221" s="36" t="d">
        <v>2020-10-26</v>
      </c>
      <c r="E2221" s="17" t="s">
        <v>11</v>
      </c>
      <c r="F2221" s="36" t="d">
        <v>2020-10-31</v>
      </c>
      <c r="G2221" s="30"/>
      <c r="H2221" s="32"/>
      <c r="N2221" s="30">
        <v>51</v>
      </c>
      <c r="O2221" s="30">
        <v>10.76</v>
      </c>
      <c r="P2221" s="30">
        <v>650.82000000000005</v>
      </c>
      <c r="Q2221" s="30">
        <v>27.27</v>
      </c>
      <c r="R2221" s="38">
        <v>0.20427999999999999</v>
      </c>
      <c r="S2221" s="32">
        <v>-0.10863</v>
      </c>
      <c r="T2221" s="29">
        <v>0.46577000000000002</v>
      </c>
      <c r="U2221" s="29">
        <v>-0.19264999999999999</v>
      </c>
      <c r="V2221" s="29">
        <v>0.52941000000000005</v>
      </c>
      <c r="W2221" s="29">
        <v>0.13725000000000001</v>
      </c>
      <c r="X2221" s="30">
        <v>50.31</v>
      </c>
      <c r="Y2221" s="29">
        <v>0.30503999999999998</v>
      </c>
      <c r="Z2221" s="29">
        <v>0.30538999999999999</v>
      </c>
      <c r="AA2221" s="29">
        <v>0.45900000000000002</v>
      </c>
      <c r="AB2221" s="30">
        <v>16</v>
      </c>
      <c r="AC2221" s="29">
        <v>0.61538000000000004</v>
      </c>
      <c r="AD2221" s="30">
        <v>51</v>
      </c>
      <c r="AE2221" s="29">
        <v>0.68627000000000005</v>
      </c>
      <c r="AF2221" s="33">
        <v>1.4119999999999999</v>
      </c>
      <c r="AG2221" s="33">
        <v>1.875</v>
      </c>
      <c r="AH2221" s="33">
        <v>2.347</v>
      </c>
      <c r="AI2221" s="33">
        <v>3.5150000000000001</v>
      </c>
      <c r="AJ2221" s="33">
        <v>2.78</v>
      </c>
      <c r="AK2221" s="34">
        <v>5.9240000000000004</v>
      </c>
      <c r="AL2221" s="29">
        <v>5.8819999999999997E-2</v>
      </c>
      <c r="AM2221" s="29">
        <v>3.9219999999999998E-2</v>
      </c>
      <c r="AN2221" s="50">
        <v>19472</v>
      </c>
      <c r="AO2221" s="30">
        <v>217.4</v>
      </c>
      <c r="AP2221" s="29">
        <v>0.58926000000000001</v>
      </c>
      <c r="AQ2221" s="29">
        <v>1</v>
      </c>
      <c r="AR2221" s="29">
        <v>0.61899999999999999</v>
      </c>
      <c r="AS2221" s="54">
        <v>11</v>
      </c>
      <c r="AT2221" s="29">
        <v>0.70587999999999995</v>
      </c>
      <c r="AU2221" s="29">
        <v>0.72238999999999998</v>
      </c>
      <c r="AV2221" s="54">
        <v>17</v>
      </c>
      <c r="AW2221" s="29">
        <v>0.52941000000000005</v>
      </c>
    </row>
    <row r="2222" spans="1:49" x14ac:dyDescent="0.2">
      <c r="A2222" s="17" t="str">
        <f t="shared" si="43"/>
        <v>Columbia</v>
      </c>
      <c r="B2222" s="17" t="str">
        <f>IF(AND(OR(NOT(IsForecastDateRestricted),AND(D2222&gt;=StartDate,D2222&lt;=EndDate)),OR(NOT(IsTargetDateRestricted),AND(F2222&gt;=FirstTargetDate,F2222&lt;=EndTargetDate)),
OR(AND(Is1Week,E2222="1 wk ahead inc death"),AND(Is2Week,E2222="2 wk ahead inc death"),AND(Is3Week,E2222="3 wk ahead inc death"),AND(Is4Week,E2222="4 wk ahead inc death")),
OR(NOT(IsActiveModelsOnly),_xlfn.XLOOKUP(C2222,'Model Analyzer'!B$4:B$100,'Model Analyzer'!C$4:C$100))),EvalData!C2222,"NA")</f>
        <v>Columbia</v>
      </c>
      <c r="C2222" s="17" t="s">
        <v>13</v>
      </c>
      <c r="D2222" s="36" t="d">
        <v>2020-10-26</v>
      </c>
      <c r="E2222" s="17" t="s">
        <v>11</v>
      </c>
      <c r="F2222" s="36" t="d">
        <v>2020-10-31</v>
      </c>
      <c r="G2222" s="30">
        <v>-12</v>
      </c>
      <c r="H2222" s="32">
        <v>-2E-3</v>
      </c>
      <c r="I2222" s="28">
        <v>-2.0899999999999998E-3</v>
      </c>
      <c r="J2222" s="28">
        <v>-2.0999999999999999E-3</v>
      </c>
      <c r="K2222" s="29">
        <v>1</v>
      </c>
      <c r="L2222" s="30">
        <v>3</v>
      </c>
      <c r="M2222" s="29">
        <v>0.94872000000000001</v>
      </c>
      <c r="N2222" s="30">
        <v>51</v>
      </c>
      <c r="O2222" s="30">
        <v>9.92</v>
      </c>
      <c r="P2222" s="30">
        <v>724.14</v>
      </c>
      <c r="Q2222" s="30">
        <v>29.16</v>
      </c>
      <c r="R2222" s="38">
        <v>0.24503</v>
      </c>
      <c r="S2222" s="32">
        <v>-0.14041999999999999</v>
      </c>
      <c r="T2222" s="29">
        <v>0.45301999999999998</v>
      </c>
      <c r="U2222" s="29">
        <v>-0.21493000000000001</v>
      </c>
      <c r="V2222" s="29">
        <v>0.43136999999999998</v>
      </c>
      <c r="W2222" s="29">
        <v>0.13725000000000001</v>
      </c>
      <c r="X2222" s="30">
        <v>44.98</v>
      </c>
      <c r="Y2222" s="29">
        <v>0.32388</v>
      </c>
      <c r="Z2222" s="29">
        <v>0.36332999999999999</v>
      </c>
      <c r="AA2222" s="29">
        <v>0.33800000000000002</v>
      </c>
      <c r="AB2222" s="30">
        <v>24</v>
      </c>
      <c r="AC2222" s="29">
        <v>0.41026000000000001</v>
      </c>
      <c r="AD2222" s="30">
        <v>51</v>
      </c>
      <c r="AE2222" s="29">
        <v>0.86275000000000002</v>
      </c>
      <c r="AF2222" s="33">
        <v>2.081</v>
      </c>
      <c r="AG2222" s="33">
        <v>2.6760000000000002</v>
      </c>
      <c r="AH2222" s="33">
        <v>4.5</v>
      </c>
      <c r="AI2222" s="33">
        <v>13.769</v>
      </c>
      <c r="AJ2222" s="33">
        <v>8</v>
      </c>
      <c r="AK2222" s="34">
        <v>46</v>
      </c>
      <c r="AL2222" s="29">
        <v>0.21568999999999999</v>
      </c>
      <c r="AM2222" s="29">
        <v>0.21568999999999999</v>
      </c>
      <c r="AN2222" s="50">
        <v>9453</v>
      </c>
      <c r="AO2222" s="30">
        <v>137.4</v>
      </c>
      <c r="AP2222" s="29">
        <v>0.37952999999999998</v>
      </c>
      <c r="AQ2222" s="29">
        <v>0.79232999999999998</v>
      </c>
      <c r="AR2222" s="29">
        <v>0.45400000000000001</v>
      </c>
      <c r="AS2222" s="54">
        <v>18</v>
      </c>
      <c r="AT2222" s="29">
        <v>0.5</v>
      </c>
      <c r="AU2222" s="29">
        <v>0.86502999999999997</v>
      </c>
      <c r="AV2222" s="54">
        <v>10</v>
      </c>
      <c r="AW2222" s="29">
        <v>0.73529</v>
      </c>
    </row>
    <row r="2223" spans="1:49" x14ac:dyDescent="0.2">
      <c r="A2223" s="17" t="str">
        <f t="shared" si="43"/>
        <v>Columbia-UNC</v>
      </c>
      <c r="B2223" s="17" t="str">
        <f>IF(AND(OR(NOT(IsForecastDateRestricted),AND(D2223&gt;=StartDate,D2223&lt;=EndDate)),OR(NOT(IsTargetDateRestricted),AND(F2223&gt;=FirstTargetDate,F2223&lt;=EndTargetDate)),
OR(AND(Is1Week,E2223="1 wk ahead inc death"),AND(Is2Week,E2223="2 wk ahead inc death"),AND(Is3Week,E2223="3 wk ahead inc death"),AND(Is4Week,E2223="4 wk ahead inc death")),
OR(NOT(IsActiveModelsOnly),_xlfn.XLOOKUP(C2223,'Model Analyzer'!B$4:B$100,'Model Analyzer'!C$4:C$100))),EvalData!C2223,"NA")</f>
        <v>Columbia-UNC</v>
      </c>
      <c r="C2223" s="17" t="s">
        <v>14</v>
      </c>
      <c r="D2223" s="36" t="d">
        <v>2020-10-26</v>
      </c>
      <c r="E2223" s="17" t="s">
        <v>11</v>
      </c>
      <c r="F2223" s="36" t="d">
        <v>2020-10-31</v>
      </c>
      <c r="G2223" s="30">
        <v>701</v>
      </c>
      <c r="H2223" s="32">
        <v>0.115</v>
      </c>
      <c r="I2223" s="28">
        <v>0.12227</v>
      </c>
      <c r="J2223" s="28">
        <v>0.12227</v>
      </c>
      <c r="K2223" s="29">
        <v>0.75</v>
      </c>
      <c r="L2223" s="30">
        <v>26</v>
      </c>
      <c r="M2223" s="29">
        <v>0.35897000000000001</v>
      </c>
      <c r="N2223" s="30">
        <v>51</v>
      </c>
      <c r="O2223" s="30">
        <v>10.58</v>
      </c>
      <c r="P2223" s="30">
        <v>1117.3399999999999</v>
      </c>
      <c r="Q2223" s="30">
        <v>35.92</v>
      </c>
      <c r="R2223" s="38">
        <v>0.21801000000000001</v>
      </c>
      <c r="S2223" s="32">
        <v>-1.0149999999999999E-2</v>
      </c>
      <c r="T2223" s="29">
        <v>0.47899000000000003</v>
      </c>
      <c r="U2223" s="29">
        <v>-4.4139999999999999E-2</v>
      </c>
      <c r="V2223" s="29">
        <v>0.47059000000000001</v>
      </c>
      <c r="W2223" s="29">
        <v>0.13725000000000001</v>
      </c>
      <c r="X2223" s="30">
        <v>72.680000000000007</v>
      </c>
      <c r="Y2223" s="29">
        <v>0.35254000000000002</v>
      </c>
      <c r="Z2223" s="29">
        <v>0.32684000000000002</v>
      </c>
      <c r="AA2223" s="29">
        <v>0.40600000000000003</v>
      </c>
      <c r="AB2223" s="30">
        <v>21</v>
      </c>
      <c r="AC2223" s="29">
        <v>0.48718</v>
      </c>
      <c r="AD2223" s="30">
        <v>51</v>
      </c>
      <c r="AE2223" s="29">
        <v>0.39216000000000001</v>
      </c>
      <c r="AF2223" s="33">
        <v>1.2330000000000001</v>
      </c>
      <c r="AG2223" s="33">
        <v>1.321</v>
      </c>
      <c r="AH2223" s="33">
        <v>1.379</v>
      </c>
      <c r="AI2223" s="33">
        <v>1.611</v>
      </c>
      <c r="AJ2223" s="33">
        <v>1.6240000000000001</v>
      </c>
      <c r="AK2223" s="34">
        <v>2.48</v>
      </c>
      <c r="AL2223" s="29">
        <v>0</v>
      </c>
      <c r="AM2223" s="29">
        <v>0</v>
      </c>
      <c r="AN2223" s="50">
        <v>45333</v>
      </c>
      <c r="AO2223" s="30">
        <v>403.7</v>
      </c>
      <c r="AP2223" s="29">
        <v>0.78966999999999998</v>
      </c>
      <c r="AQ2223" s="29">
        <v>1</v>
      </c>
      <c r="AR2223" s="29">
        <v>0.41299999999999998</v>
      </c>
      <c r="AS2223" s="54">
        <v>20</v>
      </c>
      <c r="AT2223" s="29">
        <v>0.44118000000000002</v>
      </c>
      <c r="AU2223" s="29">
        <v>0.4128</v>
      </c>
      <c r="AV2223" s="54">
        <v>28</v>
      </c>
      <c r="AW2223" s="29">
        <v>0.20588000000000001</v>
      </c>
    </row>
    <row r="2224" spans="1:49" x14ac:dyDescent="0.2">
      <c r="A2224" s="17" t="str">
        <f t="shared" si="43"/>
        <v>Covid19Sim</v>
      </c>
      <c r="B2224" s="17" t="str">
        <f>IF(AND(OR(NOT(IsForecastDateRestricted),AND(D2224&gt;=StartDate,D2224&lt;=EndDate)),OR(NOT(IsTargetDateRestricted),AND(F2224&gt;=FirstTargetDate,F2224&lt;=EndTargetDate)),
OR(AND(Is1Week,E2224="1 wk ahead inc death"),AND(Is2Week,E2224="2 wk ahead inc death"),AND(Is3Week,E2224="3 wk ahead inc death"),AND(Is4Week,E2224="4 wk ahead inc death")),
OR(NOT(IsActiveModelsOnly),_xlfn.XLOOKUP(C2224,'Model Analyzer'!B$4:B$100,'Model Analyzer'!C$4:C$100))),EvalData!C2224,"NA")</f>
        <v>Covid19Sim</v>
      </c>
      <c r="C2224" s="17" t="s">
        <v>39</v>
      </c>
      <c r="D2224" s="36" t="d">
        <v>2020-10-26</v>
      </c>
      <c r="E2224" s="17" t="s">
        <v>11</v>
      </c>
      <c r="F2224" s="36" t="d">
        <v>2020-10-31</v>
      </c>
      <c r="G2224" s="30">
        <v>0</v>
      </c>
      <c r="H2224" s="32">
        <v>0</v>
      </c>
      <c r="I2224" s="28">
        <v>0</v>
      </c>
      <c r="J2224" s="28">
        <v>0</v>
      </c>
      <c r="K2224" s="29">
        <v>1</v>
      </c>
      <c r="L2224" s="30">
        <v>1</v>
      </c>
      <c r="M2224" s="29">
        <v>1</v>
      </c>
      <c r="N2224" s="30">
        <v>51</v>
      </c>
      <c r="O2224" s="30">
        <v>8.2899999999999991</v>
      </c>
      <c r="P2224" s="30">
        <v>663.71</v>
      </c>
      <c r="Q2224" s="30">
        <v>28.04</v>
      </c>
      <c r="R2224" s="38">
        <v>0.23574999999999999</v>
      </c>
      <c r="S2224" s="32">
        <v>0</v>
      </c>
      <c r="T2224" s="29">
        <v>0.41613</v>
      </c>
      <c r="U2224" s="29">
        <v>2.0660000000000001E-2</v>
      </c>
      <c r="V2224" s="29">
        <v>0.49020000000000002</v>
      </c>
      <c r="W2224" s="29">
        <v>7.843E-2</v>
      </c>
      <c r="X2224" s="30">
        <v>53.96</v>
      </c>
      <c r="Y2224" s="29">
        <v>0.33717999999999998</v>
      </c>
      <c r="Z2224" s="29">
        <v>0.30459999999999998</v>
      </c>
      <c r="AA2224" s="29">
        <v>0.56299999999999994</v>
      </c>
      <c r="AB2224" s="30">
        <v>9</v>
      </c>
      <c r="AC2224" s="29">
        <v>0.79486999999999997</v>
      </c>
      <c r="AD2224" s="30">
        <v>51</v>
      </c>
      <c r="AE2224" s="29">
        <v>0.27450999999999998</v>
      </c>
      <c r="AF2224" s="33">
        <v>1.048</v>
      </c>
      <c r="AG2224" s="33">
        <v>1.0780000000000001</v>
      </c>
      <c r="AH2224" s="33">
        <v>1.1599999999999999</v>
      </c>
      <c r="AI2224" s="33">
        <v>19.962</v>
      </c>
      <c r="AJ2224" s="33">
        <v>1.3420000000000001</v>
      </c>
      <c r="AK2224" s="34">
        <v>2</v>
      </c>
      <c r="AL2224" s="29">
        <v>1.9609999999999999E-2</v>
      </c>
      <c r="AM2224" s="29">
        <v>1.9609999999999999E-2</v>
      </c>
      <c r="AN2224" s="50">
        <v>43367</v>
      </c>
      <c r="AO2224" s="30">
        <v>433.5</v>
      </c>
      <c r="AP2224" s="29">
        <v>0.85448000000000002</v>
      </c>
      <c r="AQ2224" s="29">
        <v>1</v>
      </c>
      <c r="AR2224" s="29">
        <v>0.248</v>
      </c>
      <c r="AS2224" s="54">
        <v>27</v>
      </c>
      <c r="AT2224" s="29">
        <v>0.23529</v>
      </c>
      <c r="AU2224" s="29">
        <v>0.28895999999999999</v>
      </c>
      <c r="AV2224" s="54">
        <v>32</v>
      </c>
      <c r="AW2224" s="29">
        <v>8.8239999999999999E-2</v>
      </c>
    </row>
    <row r="2225" spans="1:49" x14ac:dyDescent="0.2">
      <c r="A2225" s="17" t="str">
        <f t="shared" si="43"/>
        <v>CovidComplete</v>
      </c>
      <c r="B2225" s="17" t="str">
        <f>IF(AND(OR(NOT(IsForecastDateRestricted),AND(D2225&gt;=StartDate,D2225&lt;=EndDate)),OR(NOT(IsTargetDateRestricted),AND(F2225&gt;=FirstTargetDate,F2225&lt;=EndTargetDate)),
OR(AND(Is1Week,E2225="1 wk ahead inc death"),AND(Is2Week,E2225="2 wk ahead inc death"),AND(Is3Week,E2225="3 wk ahead inc death"),AND(Is4Week,E2225="4 wk ahead inc death")),
OR(NOT(IsActiveModelsOnly),_xlfn.XLOOKUP(C2225,'Model Analyzer'!B$4:B$100,'Model Analyzer'!C$4:C$100))),EvalData!C2225,"NA")</f>
        <v>CovidComplete</v>
      </c>
      <c r="C2225" s="17" t="s">
        <v>51</v>
      </c>
      <c r="D2225" s="36" t="d">
        <v>2020-10-26</v>
      </c>
      <c r="E2225" s="17" t="s">
        <v>11</v>
      </c>
      <c r="F2225" s="36" t="d">
        <v>2020-10-31</v>
      </c>
      <c r="G2225" s="30">
        <v>632</v>
      </c>
      <c r="H2225" s="32">
        <v>0.105</v>
      </c>
      <c r="I2225" s="28">
        <v>0.11024</v>
      </c>
      <c r="J2225" s="28">
        <v>0.11024</v>
      </c>
      <c r="K2225" s="29">
        <v>0.75</v>
      </c>
      <c r="L2225" s="30">
        <v>25</v>
      </c>
      <c r="M2225" s="29">
        <v>0.38462000000000002</v>
      </c>
      <c r="N2225" s="30">
        <v>51</v>
      </c>
      <c r="O2225" s="30">
        <v>6.67</v>
      </c>
      <c r="P2225" s="30">
        <v>655.99</v>
      </c>
      <c r="Q2225" s="30">
        <v>26.04</v>
      </c>
      <c r="R2225" s="38">
        <v>0.16818</v>
      </c>
      <c r="S2225" s="32">
        <v>-1.319E-2</v>
      </c>
      <c r="T2225" s="29">
        <v>0.33582000000000001</v>
      </c>
      <c r="U2225" s="29">
        <v>-8.5699999999999995E-3</v>
      </c>
      <c r="V2225" s="29">
        <v>0.62744999999999995</v>
      </c>
      <c r="W2225" s="29">
        <v>7.843E-2</v>
      </c>
      <c r="X2225" s="30">
        <v>55.07</v>
      </c>
      <c r="Y2225" s="29">
        <v>0.26874999999999999</v>
      </c>
      <c r="Z2225" s="29">
        <v>0.24457000000000001</v>
      </c>
      <c r="AA2225" s="29">
        <v>0.73299999999999998</v>
      </c>
      <c r="AB2225" s="30">
        <v>1</v>
      </c>
      <c r="AC2225" s="29">
        <v>1</v>
      </c>
      <c r="AD2225" s="30">
        <v>51</v>
      </c>
      <c r="AE2225" s="29">
        <v>0.92157</v>
      </c>
      <c r="AF2225" s="33">
        <v>3.798</v>
      </c>
      <c r="AG2225" s="33">
        <v>3.9209999999999998</v>
      </c>
      <c r="AH2225" s="33">
        <v>3.9889999999999999</v>
      </c>
      <c r="AI2225" s="33">
        <v>3.899</v>
      </c>
      <c r="AJ2225" s="33">
        <v>4.0140000000000002</v>
      </c>
      <c r="AK2225" s="34">
        <v>4.0419999999999998</v>
      </c>
      <c r="AL2225" s="29">
        <v>0</v>
      </c>
      <c r="AM2225" s="29">
        <v>0</v>
      </c>
      <c r="AN2225" s="50">
        <v>8404</v>
      </c>
      <c r="AO2225" s="30">
        <v>109.1</v>
      </c>
      <c r="AP2225" s="29">
        <v>0.41103000000000001</v>
      </c>
      <c r="AQ2225" s="29">
        <v>0.85809999999999997</v>
      </c>
      <c r="AR2225" s="29">
        <v>0.97</v>
      </c>
      <c r="AS2225" s="54">
        <v>2</v>
      </c>
      <c r="AT2225" s="29">
        <v>0.97058999999999995</v>
      </c>
      <c r="AU2225" s="29">
        <v>0.94994000000000001</v>
      </c>
      <c r="AV2225" s="54">
        <v>3</v>
      </c>
      <c r="AW2225" s="29">
        <v>0.94118000000000002</v>
      </c>
    </row>
    <row r="2226" spans="1:49" x14ac:dyDescent="0.2">
      <c r="A2226" s="17" t="str">
        <f t="shared" si="43"/>
        <v>DDS</v>
      </c>
      <c r="B2226" s="17" t="str">
        <f>IF(AND(OR(NOT(IsForecastDateRestricted),AND(D2226&gt;=StartDate,D2226&lt;=EndDate)),OR(NOT(IsTargetDateRestricted),AND(F2226&gt;=FirstTargetDate,F2226&lt;=EndTargetDate)),
OR(AND(Is1Week,E2226="1 wk ahead inc death"),AND(Is2Week,E2226="2 wk ahead inc death"),AND(Is3Week,E2226="3 wk ahead inc death"),AND(Is4Week,E2226="4 wk ahead inc death")),
OR(NOT(IsActiveModelsOnly),_xlfn.XLOOKUP(C2226,'Model Analyzer'!B$4:B$100,'Model Analyzer'!C$4:C$100))),EvalData!C2226,"NA")</f>
        <v>DDS</v>
      </c>
      <c r="C2226" s="17" t="s">
        <v>44</v>
      </c>
      <c r="D2226" s="36" t="d">
        <v>2020-10-26</v>
      </c>
      <c r="E2226" s="17" t="s">
        <v>11</v>
      </c>
      <c r="F2226" s="36" t="d">
        <v>2020-10-31</v>
      </c>
      <c r="G2226" s="30">
        <v>-251</v>
      </c>
      <c r="H2226" s="32">
        <v>-4.4999999999999998E-2</v>
      </c>
      <c r="I2226" s="28">
        <v>-4.3779999999999999E-2</v>
      </c>
      <c r="J2226" s="28">
        <v>-4.5789999999999997E-2</v>
      </c>
      <c r="K2226" s="29">
        <v>1</v>
      </c>
      <c r="L2226" s="30">
        <v>12</v>
      </c>
      <c r="M2226" s="29">
        <v>0.71794999999999998</v>
      </c>
      <c r="N2226" s="30">
        <v>51</v>
      </c>
      <c r="O2226" s="30">
        <v>10.06</v>
      </c>
      <c r="P2226" s="30">
        <v>539.65</v>
      </c>
      <c r="Q2226" s="30">
        <v>26.98</v>
      </c>
      <c r="R2226" s="38">
        <v>0.23258000000000001</v>
      </c>
      <c r="S2226" s="32">
        <v>-6.3719999999999999E-2</v>
      </c>
      <c r="T2226" s="29">
        <v>0.46111999999999997</v>
      </c>
      <c r="U2226" s="29">
        <v>-6.5049999999999997E-2</v>
      </c>
      <c r="V2226" s="29">
        <v>0.45097999999999999</v>
      </c>
      <c r="W2226" s="29">
        <v>0.13725000000000001</v>
      </c>
      <c r="X2226" s="30">
        <v>42.15</v>
      </c>
      <c r="Y2226" s="29">
        <v>0.34856999999999999</v>
      </c>
      <c r="Z2226" s="29">
        <v>0.31764999999999999</v>
      </c>
      <c r="AA2226" s="29">
        <v>0.46200000000000002</v>
      </c>
      <c r="AB2226" s="30">
        <v>15</v>
      </c>
      <c r="AC2226" s="29">
        <v>0.64102999999999999</v>
      </c>
      <c r="AD2226" s="30">
        <v>51</v>
      </c>
      <c r="AE2226" s="29">
        <v>0.90195999999999998</v>
      </c>
      <c r="AF2226" s="33">
        <v>2.7679999999999998</v>
      </c>
      <c r="AG2226" s="33">
        <v>3.1309999999999998</v>
      </c>
      <c r="AH2226" s="33">
        <v>3.6</v>
      </c>
      <c r="AI2226" s="33">
        <v>5.6890000000000001</v>
      </c>
      <c r="AJ2226" s="33">
        <v>4.367</v>
      </c>
      <c r="AK2226" s="34">
        <v>7.6669999999999998</v>
      </c>
      <c r="AL2226" s="29">
        <v>0.15686</v>
      </c>
      <c r="AM2226" s="29">
        <v>5.8819999999999997E-2</v>
      </c>
      <c r="AN2226" s="50">
        <v>8973</v>
      </c>
      <c r="AO2226" s="30">
        <v>108.3</v>
      </c>
      <c r="AP2226" s="29">
        <v>0.40394000000000002</v>
      </c>
      <c r="AQ2226" s="29">
        <v>0.84328999999999998</v>
      </c>
      <c r="AR2226" s="29">
        <v>0.72199999999999998</v>
      </c>
      <c r="AS2226" s="54">
        <v>8</v>
      </c>
      <c r="AT2226" s="29">
        <v>0.79412000000000005</v>
      </c>
      <c r="AU2226" s="29">
        <v>0.92488000000000004</v>
      </c>
      <c r="AV2226" s="54">
        <v>5</v>
      </c>
      <c r="AW2226" s="29">
        <v>0.88234999999999997</v>
      </c>
    </row>
    <row r="2227" spans="1:49" x14ac:dyDescent="0.2">
      <c r="A2227" s="17" t="str">
        <f t="shared" si="43"/>
        <v>Ensemble</v>
      </c>
      <c r="B2227" s="17" t="str">
        <f>IF(AND(OR(NOT(IsForecastDateRestricted),AND(D2227&gt;=StartDate,D2227&lt;=EndDate)),OR(NOT(IsTargetDateRestricted),AND(F2227&gt;=FirstTargetDate,F2227&lt;=EndTargetDate)),
OR(AND(Is1Week,E2227="1 wk ahead inc death"),AND(Is2Week,E2227="2 wk ahead inc death"),AND(Is3Week,E2227="3 wk ahead inc death"),AND(Is4Week,E2227="4 wk ahead inc death")),
OR(NOT(IsActiveModelsOnly),_xlfn.XLOOKUP(C2227,'Model Analyzer'!B$4:B$100,'Model Analyzer'!C$4:C$100))),EvalData!C2227,"NA")</f>
        <v>Ensemble</v>
      </c>
      <c r="C2227" s="17" t="s">
        <v>15</v>
      </c>
      <c r="D2227" s="36" t="d">
        <v>2020-10-26</v>
      </c>
      <c r="E2227" s="17" t="s">
        <v>11</v>
      </c>
      <c r="F2227" s="36" t="d">
        <v>2020-10-31</v>
      </c>
      <c r="G2227" s="30">
        <v>-6</v>
      </c>
      <c r="H2227" s="32">
        <v>-1E-3</v>
      </c>
      <c r="I2227" s="28">
        <v>-1.0499999999999999E-3</v>
      </c>
      <c r="J2227" s="28">
        <v>-1.0499999999999999E-3</v>
      </c>
      <c r="K2227" s="29">
        <v>1</v>
      </c>
      <c r="L2227" s="30">
        <v>2</v>
      </c>
      <c r="M2227" s="29">
        <v>0.97436</v>
      </c>
      <c r="N2227" s="30">
        <v>51</v>
      </c>
      <c r="O2227" s="30">
        <v>7.34</v>
      </c>
      <c r="P2227" s="30">
        <v>381.5</v>
      </c>
      <c r="Q2227" s="30">
        <v>22.73</v>
      </c>
      <c r="R2227" s="38">
        <v>0.20365</v>
      </c>
      <c r="S2227" s="32">
        <v>-8.9859999999999995E-2</v>
      </c>
      <c r="T2227" s="29">
        <v>0.36529</v>
      </c>
      <c r="U2227" s="29">
        <v>-0.13353000000000001</v>
      </c>
      <c r="V2227" s="29">
        <v>0.60784000000000005</v>
      </c>
      <c r="W2227" s="29">
        <v>5.8819999999999997E-2</v>
      </c>
      <c r="X2227" s="30">
        <v>38.26</v>
      </c>
      <c r="Y2227" s="29">
        <v>0.26147999999999999</v>
      </c>
      <c r="Z2227" s="29">
        <v>0.26218000000000002</v>
      </c>
      <c r="AA2227" s="29">
        <v>0.67500000000000004</v>
      </c>
      <c r="AB2227" s="30">
        <v>4</v>
      </c>
      <c r="AC2227" s="29">
        <v>0.92308000000000001</v>
      </c>
      <c r="AD2227" s="30">
        <v>51</v>
      </c>
      <c r="AE2227" s="29">
        <v>0.88234999999999997</v>
      </c>
      <c r="AF2227" s="33">
        <v>1.984</v>
      </c>
      <c r="AG2227" s="33">
        <v>2.3450000000000002</v>
      </c>
      <c r="AH2227" s="33">
        <v>2.6469999999999998</v>
      </c>
      <c r="AI2227" s="33">
        <v>3.8919999999999999</v>
      </c>
      <c r="AJ2227" s="33">
        <v>3.3530000000000002</v>
      </c>
      <c r="AK2227" s="34">
        <v>5</v>
      </c>
      <c r="AL2227" s="29">
        <v>5.8819999999999997E-2</v>
      </c>
      <c r="AM2227" s="29">
        <v>1.9609999999999999E-2</v>
      </c>
      <c r="AN2227" s="50">
        <v>7860</v>
      </c>
      <c r="AO2227" s="30">
        <v>86.1</v>
      </c>
      <c r="AP2227" s="29">
        <v>0.50980000000000003</v>
      </c>
      <c r="AQ2227" s="29">
        <v>1</v>
      </c>
      <c r="AR2227" s="29">
        <v>0.84599999999999997</v>
      </c>
      <c r="AS2227" s="54">
        <v>4</v>
      </c>
      <c r="AT2227" s="29">
        <v>0.91176000000000001</v>
      </c>
      <c r="AU2227" s="29">
        <v>0.92879</v>
      </c>
      <c r="AV2227" s="54">
        <v>4</v>
      </c>
      <c r="AW2227" s="29">
        <v>0.91176000000000001</v>
      </c>
    </row>
    <row r="2228" spans="1:49" x14ac:dyDescent="0.2">
      <c r="A2228" s="17" t="str">
        <f t="shared" si="43"/>
        <v>ERDC</v>
      </c>
      <c r="B2228" s="17" t="str">
        <f>IF(AND(OR(NOT(IsForecastDateRestricted),AND(D2228&gt;=StartDate,D2228&lt;=EndDate)),OR(NOT(IsTargetDateRestricted),AND(F2228&gt;=FirstTargetDate,F2228&lt;=EndTargetDate)),
OR(AND(Is1Week,E2228="1 wk ahead inc death"),AND(Is2Week,E2228="2 wk ahead inc death"),AND(Is3Week,E2228="3 wk ahead inc death"),AND(Is4Week,E2228="4 wk ahead inc death")),
OR(NOT(IsActiveModelsOnly),_xlfn.XLOOKUP(C2228,'Model Analyzer'!B$4:B$100,'Model Analyzer'!C$4:C$100))),EvalData!C2228,"NA")</f>
        <v>ERDC</v>
      </c>
      <c r="C2228" s="17" t="s">
        <v>16</v>
      </c>
      <c r="D2228" s="36" t="d">
        <v>2020-10-26</v>
      </c>
      <c r="E2228" s="17" t="s">
        <v>11</v>
      </c>
      <c r="F2228" s="36" t="d">
        <v>2020-10-31</v>
      </c>
      <c r="G2228" s="30">
        <v>3097</v>
      </c>
      <c r="H2228" s="32">
        <v>0.432</v>
      </c>
      <c r="I2228" s="28">
        <v>0.54020999999999997</v>
      </c>
      <c r="J2228" s="28">
        <v>0.54020999999999997</v>
      </c>
      <c r="K2228" s="29">
        <v>0</v>
      </c>
      <c r="L2228" s="30">
        <v>40</v>
      </c>
      <c r="M2228" s="29">
        <v>0</v>
      </c>
      <c r="N2228" s="30">
        <v>51</v>
      </c>
      <c r="O2228" s="30">
        <v>30.47</v>
      </c>
      <c r="P2228" s="30">
        <v>9863.51</v>
      </c>
      <c r="Q2228" s="30">
        <v>77.489999999999995</v>
      </c>
      <c r="R2228" s="38">
        <v>0.35977999999999999</v>
      </c>
      <c r="S2228" s="32">
        <v>0.24567</v>
      </c>
      <c r="T2228" s="29">
        <v>1.0868599999999999</v>
      </c>
      <c r="U2228" s="29">
        <v>0.85904999999999998</v>
      </c>
      <c r="V2228" s="29">
        <v>0.31373000000000001</v>
      </c>
      <c r="W2228" s="29">
        <v>0.27450999999999998</v>
      </c>
      <c r="X2228" s="30">
        <v>142.07</v>
      </c>
      <c r="Y2228" s="29">
        <v>1.06711</v>
      </c>
      <c r="Z2228" s="29">
        <v>0.54322000000000004</v>
      </c>
      <c r="AA2228" s="29">
        <v>4.1000000000000002E-2</v>
      </c>
      <c r="AB2228" s="30">
        <v>37</v>
      </c>
      <c r="AC2228" s="29">
        <v>7.6920000000000002E-2</v>
      </c>
      <c r="AD2228" s="30">
        <v>51</v>
      </c>
      <c r="AE2228" s="29">
        <v>0.13725000000000001</v>
      </c>
      <c r="AF2228" s="33">
        <v>1.0840000000000001</v>
      </c>
      <c r="AG2228" s="33">
        <v>1.1100000000000001</v>
      </c>
      <c r="AH2228" s="33">
        <v>1.1519999999999999</v>
      </c>
      <c r="AI2228" s="33">
        <v>1.2450000000000001</v>
      </c>
      <c r="AJ2228" s="33">
        <v>1.2490000000000001</v>
      </c>
      <c r="AK2228" s="34">
        <v>1.484</v>
      </c>
      <c r="AL2228" s="29">
        <v>0</v>
      </c>
      <c r="AM2228" s="29">
        <v>0</v>
      </c>
      <c r="AN2228" s="50">
        <v>134540</v>
      </c>
      <c r="AO2228" s="30">
        <v>1769.8</v>
      </c>
      <c r="AP2228" s="29">
        <v>0.90178999999999998</v>
      </c>
      <c r="AQ2228" s="29">
        <v>1</v>
      </c>
      <c r="AR2228" s="29">
        <v>0.14399999999999999</v>
      </c>
      <c r="AS2228" s="54">
        <v>30</v>
      </c>
      <c r="AT2228" s="29">
        <v>0.14706</v>
      </c>
      <c r="AU2228" s="29">
        <v>0.14448</v>
      </c>
      <c r="AV2228" s="54">
        <v>33</v>
      </c>
      <c r="AW2228" s="29">
        <v>5.8819999999999997E-2</v>
      </c>
    </row>
    <row r="2229" spans="1:49" x14ac:dyDescent="0.2">
      <c r="A2229" s="17" t="str">
        <f t="shared" si="43"/>
        <v>ESG</v>
      </c>
      <c r="B2229" s="17" t="str">
        <f>IF(AND(OR(NOT(IsForecastDateRestricted),AND(D2229&gt;=StartDate,D2229&lt;=EndDate)),OR(NOT(IsTargetDateRestricted),AND(F2229&gt;=FirstTargetDate,F2229&lt;=EndTargetDate)),
OR(AND(Is1Week,E2229="1 wk ahead inc death"),AND(Is2Week,E2229="2 wk ahead inc death"),AND(Is3Week,E2229="3 wk ahead inc death"),AND(Is4Week,E2229="4 wk ahead inc death")),
OR(NOT(IsActiveModelsOnly),_xlfn.XLOOKUP(C2229,'Model Analyzer'!B$4:B$100,'Model Analyzer'!C$4:C$100))),EvalData!C2229,"NA")</f>
        <v>ESG</v>
      </c>
      <c r="C2229" s="17" t="s">
        <v>40</v>
      </c>
      <c r="D2229" s="36" t="d">
        <v>2020-10-26</v>
      </c>
      <c r="E2229" s="17" t="s">
        <v>11</v>
      </c>
      <c r="F2229" s="36" t="d">
        <v>2020-10-31</v>
      </c>
      <c r="G2229" s="30">
        <v>-92</v>
      </c>
      <c r="H2229" s="32">
        <v>-1.6E-2</v>
      </c>
      <c r="I2229" s="28">
        <v>-1.6049999999999998E-2</v>
      </c>
      <c r="J2229" s="28">
        <v>-1.6310000000000002E-2</v>
      </c>
      <c r="K2229" s="29">
        <v>1</v>
      </c>
      <c r="L2229" s="30">
        <v>5</v>
      </c>
      <c r="M2229" s="29">
        <v>0.89744000000000002</v>
      </c>
      <c r="N2229" s="30">
        <v>51</v>
      </c>
      <c r="O2229" s="30">
        <v>34.630000000000003</v>
      </c>
      <c r="P2229" s="30">
        <v>1092.04</v>
      </c>
      <c r="Q2229" s="30">
        <v>43.24</v>
      </c>
      <c r="R2229" s="38">
        <v>0.46567999999999998</v>
      </c>
      <c r="S2229" s="32">
        <v>-0.52883999999999998</v>
      </c>
      <c r="T2229" s="29">
        <v>1.3059099999999999</v>
      </c>
      <c r="U2229" s="29">
        <v>-1.1275900000000001</v>
      </c>
      <c r="V2229" s="29">
        <v>0.23529</v>
      </c>
      <c r="W2229" s="29">
        <v>0.33333000000000002</v>
      </c>
      <c r="X2229" s="30">
        <v>65.62</v>
      </c>
      <c r="Y2229" s="29">
        <v>0.45926</v>
      </c>
      <c r="Z2229" s="29">
        <v>0.57072000000000001</v>
      </c>
      <c r="AA2229" s="29">
        <v>2.9000000000000001E-2</v>
      </c>
      <c r="AB2229" s="30">
        <v>40</v>
      </c>
      <c r="AC2229" s="29">
        <v>0</v>
      </c>
      <c r="AD2229" s="30">
        <v>51</v>
      </c>
      <c r="AE2229" s="29">
        <v>9.8040000000000002E-2</v>
      </c>
      <c r="AF2229" s="33">
        <v>1.0189999999999999</v>
      </c>
      <c r="AG2229" s="33">
        <v>1.0389999999999999</v>
      </c>
      <c r="AH2229" s="33">
        <v>1.105</v>
      </c>
      <c r="AI2229" s="33">
        <v>1.1930000000000001</v>
      </c>
      <c r="AJ2229" s="33">
        <v>1.2</v>
      </c>
      <c r="AK2229" s="34">
        <v>1.5</v>
      </c>
      <c r="AL2229" s="29">
        <v>0</v>
      </c>
      <c r="AM2229" s="29">
        <v>0</v>
      </c>
      <c r="AN2229" s="50">
        <v>83496</v>
      </c>
      <c r="AO2229" s="30">
        <v>841.6</v>
      </c>
      <c r="AP2229" s="29">
        <v>0.92203999999999997</v>
      </c>
      <c r="AQ2229" s="29">
        <v>1</v>
      </c>
      <c r="AR2229" s="29">
        <v>0.10299999999999999</v>
      </c>
      <c r="AS2229" s="54">
        <v>33</v>
      </c>
      <c r="AT2229" s="29">
        <v>5.8819999999999997E-2</v>
      </c>
      <c r="AU2229" s="29">
        <v>0.1032</v>
      </c>
      <c r="AV2229" s="54">
        <v>35</v>
      </c>
      <c r="AW2229" s="29">
        <v>0</v>
      </c>
    </row>
    <row r="2230" spans="1:49" x14ac:dyDescent="0.2">
      <c r="A2230" s="17" t="str">
        <f t="shared" si="43"/>
        <v>Google-HSPH</v>
      </c>
      <c r="B2230" s="17" t="str">
        <f>IF(AND(OR(NOT(IsForecastDateRestricted),AND(D2230&gt;=StartDate,D2230&lt;=EndDate)),OR(NOT(IsTargetDateRestricted),AND(F2230&gt;=FirstTargetDate,F2230&lt;=EndTargetDate)),
OR(AND(Is1Week,E2230="1 wk ahead inc death"),AND(Is2Week,E2230="2 wk ahead inc death"),AND(Is3Week,E2230="3 wk ahead inc death"),AND(Is4Week,E2230="4 wk ahead inc death")),
OR(NOT(IsActiveModelsOnly),_xlfn.XLOOKUP(C2230,'Model Analyzer'!B$4:B$100,'Model Analyzer'!C$4:C$100))),EvalData!C2230,"NA")</f>
        <v>Google-HSPH</v>
      </c>
      <c r="C2230" s="17" t="s">
        <v>57</v>
      </c>
      <c r="D2230" s="36" t="d">
        <v>2020-10-26</v>
      </c>
      <c r="E2230" s="17" t="s">
        <v>11</v>
      </c>
      <c r="F2230" s="36" t="d">
        <v>2020-10-31</v>
      </c>
      <c r="G2230" s="30"/>
      <c r="H2230" s="32"/>
      <c r="N2230" s="30">
        <v>51</v>
      </c>
      <c r="O2230" s="30">
        <v>7.21</v>
      </c>
      <c r="P2230" s="30">
        <v>750.46</v>
      </c>
      <c r="Q2230" s="30">
        <v>33.270000000000003</v>
      </c>
      <c r="R2230" s="38">
        <v>0.24693999999999999</v>
      </c>
      <c r="S2230" s="32">
        <v>-6.1559999999999997E-2</v>
      </c>
      <c r="T2230" s="29">
        <v>0.37923000000000001</v>
      </c>
      <c r="U2230" s="29">
        <v>-0.11811000000000001</v>
      </c>
      <c r="V2230" s="29">
        <v>0.45097999999999999</v>
      </c>
      <c r="W2230" s="29">
        <v>5.8819999999999997E-2</v>
      </c>
      <c r="X2230" s="30">
        <v>63.25</v>
      </c>
      <c r="Y2230" s="29">
        <v>0.27156999999999998</v>
      </c>
      <c r="Z2230" s="29">
        <v>0.27953</v>
      </c>
      <c r="AA2230" s="29">
        <v>0.49099999999999999</v>
      </c>
      <c r="AB2230" s="30">
        <v>13</v>
      </c>
      <c r="AC2230" s="29">
        <v>0.69230999999999998</v>
      </c>
    </row>
    <row r="2231" spans="1:49" x14ac:dyDescent="0.2">
      <c r="A2231" s="17" t="str">
        <f t="shared" si="43"/>
        <v>GT-DeepCOVID</v>
      </c>
      <c r="B2231" s="17" t="str">
        <f>IF(AND(OR(NOT(IsForecastDateRestricted),AND(D2231&gt;=StartDate,D2231&lt;=EndDate)),OR(NOT(IsTargetDateRestricted),AND(F2231&gt;=FirstTargetDate,F2231&lt;=EndTargetDate)),
OR(AND(Is1Week,E2231="1 wk ahead inc death"),AND(Is2Week,E2231="2 wk ahead inc death"),AND(Is3Week,E2231="3 wk ahead inc death"),AND(Is4Week,E2231="4 wk ahead inc death")),
OR(NOT(IsActiveModelsOnly),_xlfn.XLOOKUP(C2231,'Model Analyzer'!B$4:B$100,'Model Analyzer'!C$4:C$100))),EvalData!C2231,"NA")</f>
        <v>GT-DeepCOVID</v>
      </c>
      <c r="C2231" s="17" t="s">
        <v>17</v>
      </c>
      <c r="D2231" s="36" t="d">
        <v>2020-10-26</v>
      </c>
      <c r="E2231" s="17" t="s">
        <v>11</v>
      </c>
      <c r="F2231" s="36" t="d">
        <v>2020-10-31</v>
      </c>
      <c r="G2231" s="30">
        <v>453</v>
      </c>
      <c r="H2231" s="32">
        <v>7.5999999999999998E-2</v>
      </c>
      <c r="I2231" s="28">
        <v>7.9020000000000007E-2</v>
      </c>
      <c r="J2231" s="28">
        <v>7.9020000000000007E-2</v>
      </c>
      <c r="K2231" s="29">
        <v>0.9</v>
      </c>
      <c r="L2231" s="30">
        <v>22</v>
      </c>
      <c r="M2231" s="29">
        <v>0.46154000000000001</v>
      </c>
      <c r="N2231" s="30">
        <v>46</v>
      </c>
      <c r="O2231" s="30">
        <v>11.08</v>
      </c>
      <c r="P2231" s="30">
        <v>403.35</v>
      </c>
      <c r="Q2231" s="30">
        <v>25.46</v>
      </c>
      <c r="R2231" s="38">
        <v>0.21956999999999999</v>
      </c>
      <c r="S2231" s="32">
        <v>-0.15790000000000001</v>
      </c>
      <c r="T2231" s="29">
        <v>0.51997000000000004</v>
      </c>
      <c r="U2231" s="29">
        <v>-0.29321000000000003</v>
      </c>
      <c r="V2231" s="29">
        <v>0.56521999999999994</v>
      </c>
      <c r="W2231" s="29">
        <v>6.522E-2</v>
      </c>
      <c r="X2231" s="30">
        <v>40.119999999999997</v>
      </c>
      <c r="Y2231" s="29">
        <v>0.30817</v>
      </c>
      <c r="Z2231" s="29">
        <v>0.34372000000000003</v>
      </c>
      <c r="AA2231" s="29">
        <v>0.34699999999999998</v>
      </c>
      <c r="AB2231" s="30">
        <v>23</v>
      </c>
      <c r="AC2231" s="29">
        <v>0.43590000000000001</v>
      </c>
      <c r="AD2231" s="30">
        <v>46</v>
      </c>
      <c r="AE2231" s="29">
        <v>0.86956999999999995</v>
      </c>
      <c r="AF2231" s="33">
        <v>2.0150000000000001</v>
      </c>
      <c r="AG2231" s="33">
        <v>2.5350000000000001</v>
      </c>
      <c r="AH2231" s="33">
        <v>4.5970000000000004</v>
      </c>
      <c r="AI2231" s="33">
        <v>27.882000000000001</v>
      </c>
      <c r="AJ2231" s="33">
        <v>13.233000000000001</v>
      </c>
      <c r="AK2231" s="34">
        <v>74.25</v>
      </c>
      <c r="AL2231" s="29">
        <v>0.19564999999999999</v>
      </c>
      <c r="AM2231" s="29">
        <v>0.23913000000000001</v>
      </c>
      <c r="AN2231" s="50">
        <v>8421</v>
      </c>
      <c r="AO2231" s="30">
        <v>95.1</v>
      </c>
      <c r="AP2231" s="29">
        <v>0.36642000000000002</v>
      </c>
      <c r="AQ2231" s="29">
        <v>0.76495999999999997</v>
      </c>
      <c r="AR2231" s="29">
        <v>0.41299999999999998</v>
      </c>
      <c r="AS2231" s="54">
        <v>20</v>
      </c>
      <c r="AT2231" s="29">
        <v>0.44118000000000002</v>
      </c>
      <c r="AU2231" s="29">
        <v>0.77576999999999996</v>
      </c>
      <c r="AV2231" s="54">
        <v>14</v>
      </c>
      <c r="AW2231" s="29">
        <v>0.61765000000000003</v>
      </c>
    </row>
    <row r="2232" spans="1:49" x14ac:dyDescent="0.2">
      <c r="A2232" s="17" t="str">
        <f t="shared" si="43"/>
        <v>IHME</v>
      </c>
      <c r="B2232" s="17" t="str">
        <f>IF(AND(OR(NOT(IsForecastDateRestricted),AND(D2232&gt;=StartDate,D2232&lt;=EndDate)),OR(NOT(IsTargetDateRestricted),AND(F2232&gt;=FirstTargetDate,F2232&lt;=EndTargetDate)),
OR(AND(Is1Week,E2232="1 wk ahead inc death"),AND(Is2Week,E2232="2 wk ahead inc death"),AND(Is3Week,E2232="3 wk ahead inc death"),AND(Is4Week,E2232="4 wk ahead inc death")),
OR(NOT(IsActiveModelsOnly),_xlfn.XLOOKUP(C2232,'Model Analyzer'!B$4:B$100,'Model Analyzer'!C$4:C$100))),EvalData!C2232,"NA")</f>
        <v>IHME</v>
      </c>
      <c r="C2232" s="17" t="s">
        <v>18</v>
      </c>
      <c r="D2232" s="36" t="d">
        <v>2020-10-26</v>
      </c>
      <c r="E2232" s="17" t="s">
        <v>11</v>
      </c>
      <c r="F2232" s="36" t="d">
        <v>2020-10-31</v>
      </c>
      <c r="G2232" s="30">
        <v>-889</v>
      </c>
      <c r="H2232" s="32">
        <v>-0.16800000000000001</v>
      </c>
      <c r="I2232" s="28">
        <v>-0.15507000000000001</v>
      </c>
      <c r="J2232" s="28">
        <v>-0.18353</v>
      </c>
      <c r="K2232" s="29">
        <v>0.75</v>
      </c>
      <c r="L2232" s="30">
        <v>32</v>
      </c>
      <c r="M2232" s="29">
        <v>0.20513000000000001</v>
      </c>
      <c r="N2232" s="30">
        <v>51</v>
      </c>
      <c r="O2232" s="30">
        <v>20.28</v>
      </c>
      <c r="P2232" s="30">
        <v>1011.8</v>
      </c>
      <c r="Q2232" s="30">
        <v>39.08</v>
      </c>
      <c r="R2232" s="38">
        <v>0.38067000000000001</v>
      </c>
      <c r="S2232" s="32">
        <v>-0.28588999999999998</v>
      </c>
      <c r="T2232" s="29">
        <v>0.81591999999999998</v>
      </c>
      <c r="U2232" s="29">
        <v>-0.55727000000000004</v>
      </c>
      <c r="V2232" s="29">
        <v>0.25490000000000002</v>
      </c>
      <c r="W2232" s="29">
        <v>0.19608</v>
      </c>
      <c r="X2232" s="30">
        <v>65.72</v>
      </c>
      <c r="Y2232" s="29">
        <v>0.40100000000000002</v>
      </c>
      <c r="Z2232" s="29">
        <v>0.46044000000000002</v>
      </c>
      <c r="AA2232" s="29">
        <v>3.3000000000000002E-2</v>
      </c>
      <c r="AB2232" s="30">
        <v>39</v>
      </c>
      <c r="AC2232" s="29">
        <v>2.564E-2</v>
      </c>
      <c r="AD2232" s="30">
        <v>51</v>
      </c>
      <c r="AE2232" s="29">
        <v>0.60784000000000005</v>
      </c>
      <c r="AF2232" s="33">
        <v>2</v>
      </c>
      <c r="AG2232" s="33">
        <v>2.3370000000000002</v>
      </c>
      <c r="AH2232" s="33">
        <v>2.6309999999999998</v>
      </c>
      <c r="AI2232" s="33">
        <v>3.298</v>
      </c>
      <c r="AJ2232" s="33">
        <v>3.6389999999999998</v>
      </c>
      <c r="AK2232" s="34">
        <v>5.6189999999999998</v>
      </c>
      <c r="AL2232" s="29">
        <v>7.843E-2</v>
      </c>
      <c r="AM2232" s="29">
        <v>0</v>
      </c>
      <c r="AN2232" s="50">
        <v>22277</v>
      </c>
      <c r="AO2232" s="30">
        <v>251.2</v>
      </c>
      <c r="AP2232" s="29">
        <v>0.50990999999999997</v>
      </c>
      <c r="AQ2232" s="29">
        <v>1</v>
      </c>
      <c r="AR2232" s="29">
        <v>0.55700000000000005</v>
      </c>
      <c r="AS2232" s="54">
        <v>14</v>
      </c>
      <c r="AT2232" s="29">
        <v>0.61765000000000003</v>
      </c>
      <c r="AU2232" s="29">
        <v>0.63983000000000001</v>
      </c>
      <c r="AV2232" s="54">
        <v>21</v>
      </c>
      <c r="AW2232" s="29">
        <v>0.41176000000000001</v>
      </c>
    </row>
    <row r="2233" spans="1:49" x14ac:dyDescent="0.2">
      <c r="A2233" s="17" t="str">
        <f t="shared" si="43"/>
        <v>ISU</v>
      </c>
      <c r="B2233" s="17" t="str">
        <f>IF(AND(OR(NOT(IsForecastDateRestricted),AND(D2233&gt;=StartDate,D2233&lt;=EndDate)),OR(NOT(IsTargetDateRestricted),AND(F2233&gt;=FirstTargetDate,F2233&lt;=EndTargetDate)),
OR(AND(Is1Week,E2233="1 wk ahead inc death"),AND(Is2Week,E2233="2 wk ahead inc death"),AND(Is3Week,E2233="3 wk ahead inc death"),AND(Is4Week,E2233="4 wk ahead inc death")),
OR(NOT(IsActiveModelsOnly),_xlfn.XLOOKUP(C2233,'Model Analyzer'!B$4:B$100,'Model Analyzer'!C$4:C$100))),EvalData!C2233,"NA")</f>
        <v>ISU</v>
      </c>
      <c r="C2233" s="17" t="s">
        <v>41</v>
      </c>
      <c r="D2233" s="36" t="d">
        <v>2020-10-26</v>
      </c>
      <c r="E2233" s="17" t="s">
        <v>11</v>
      </c>
      <c r="F2233" s="36" t="d">
        <v>2020-10-31</v>
      </c>
      <c r="G2233" s="30">
        <v>379</v>
      </c>
      <c r="H2233" s="32">
        <v>6.4000000000000001E-2</v>
      </c>
      <c r="I2233" s="28">
        <v>6.6110000000000002E-2</v>
      </c>
      <c r="J2233" s="28">
        <v>6.6110000000000002E-2</v>
      </c>
      <c r="K2233" s="29">
        <v>0.9</v>
      </c>
      <c r="L2233" s="30">
        <v>14</v>
      </c>
      <c r="M2233" s="29">
        <v>0.66666999999999998</v>
      </c>
      <c r="N2233" s="30">
        <v>49</v>
      </c>
      <c r="O2233" s="30">
        <v>12.46</v>
      </c>
      <c r="P2233" s="30">
        <v>729.54</v>
      </c>
      <c r="Q2233" s="30">
        <v>31.86</v>
      </c>
      <c r="R2233" s="38">
        <v>0.22919</v>
      </c>
      <c r="S2233" s="32">
        <v>-0.13353000000000001</v>
      </c>
      <c r="T2233" s="29">
        <v>0.54446000000000006</v>
      </c>
      <c r="U2233" s="29">
        <v>-0.12958</v>
      </c>
      <c r="V2233" s="29">
        <v>0.48980000000000001</v>
      </c>
      <c r="W2233" s="29">
        <v>0.10204000000000001</v>
      </c>
      <c r="X2233" s="30">
        <v>55.5</v>
      </c>
      <c r="Y2233" s="29">
        <v>0.37726999999999999</v>
      </c>
      <c r="Z2233" s="29">
        <v>0.32586999999999999</v>
      </c>
      <c r="AA2233" s="29">
        <v>0.27300000000000002</v>
      </c>
      <c r="AB2233" s="30">
        <v>26</v>
      </c>
      <c r="AC2233" s="29">
        <v>0.35897000000000001</v>
      </c>
      <c r="AD2233" s="30">
        <v>49</v>
      </c>
      <c r="AE2233" s="29">
        <v>0.57142999999999999</v>
      </c>
      <c r="AF2233" s="33">
        <v>1.444</v>
      </c>
      <c r="AG2233" s="33">
        <v>1.593</v>
      </c>
      <c r="AH2233" s="33">
        <v>1.754</v>
      </c>
      <c r="AI2233" s="33">
        <v>2.5139999999999998</v>
      </c>
      <c r="AJ2233" s="33">
        <v>2.2730000000000001</v>
      </c>
      <c r="AK2233" s="34">
        <v>4.0419999999999998</v>
      </c>
      <c r="AL2233" s="29">
        <v>2.0410000000000001E-2</v>
      </c>
      <c r="AM2233" s="29">
        <v>2.0410000000000001E-2</v>
      </c>
      <c r="AN2233" s="50">
        <v>27557</v>
      </c>
      <c r="AO2233" s="30">
        <v>256.2</v>
      </c>
      <c r="AP2233" s="29">
        <v>0.66617000000000004</v>
      </c>
      <c r="AQ2233" s="29">
        <v>1</v>
      </c>
      <c r="AR2233" s="29">
        <v>0.53700000000000003</v>
      </c>
      <c r="AS2233" s="54">
        <v>15</v>
      </c>
      <c r="AT2233" s="29">
        <v>0.58823999999999999</v>
      </c>
      <c r="AU2233" s="29">
        <v>0.57791999999999999</v>
      </c>
      <c r="AV2233" s="54">
        <v>25</v>
      </c>
      <c r="AW2233" s="29">
        <v>0.29411999999999999</v>
      </c>
    </row>
    <row r="2234" spans="1:49" x14ac:dyDescent="0.2">
      <c r="A2234" s="17" t="str">
        <f t="shared" si="43"/>
        <v>JCB</v>
      </c>
      <c r="B2234" s="17" t="str">
        <f>IF(AND(OR(NOT(IsForecastDateRestricted),AND(D2234&gt;=StartDate,D2234&lt;=EndDate)),OR(NOT(IsTargetDateRestricted),AND(F2234&gt;=FirstTargetDate,F2234&lt;=EndTargetDate)),
OR(AND(Is1Week,E2234="1 wk ahead inc death"),AND(Is2Week,E2234="2 wk ahead inc death"),AND(Is3Week,E2234="3 wk ahead inc death"),AND(Is4Week,E2234="4 wk ahead inc death")),
OR(NOT(IsActiveModelsOnly),_xlfn.XLOOKUP(C2234,'Model Analyzer'!B$4:B$100,'Model Analyzer'!C$4:C$100))),EvalData!C2234,"NA")</f>
        <v>JCB</v>
      </c>
      <c r="C2234" s="17" t="s">
        <v>45</v>
      </c>
      <c r="D2234" s="36" t="d">
        <v>2020-10-26</v>
      </c>
      <c r="E2234" s="17" t="s">
        <v>11</v>
      </c>
      <c r="F2234" s="36" t="d">
        <v>2020-10-31</v>
      </c>
      <c r="G2234" s="30">
        <v>54</v>
      </c>
      <c r="H2234" s="32">
        <v>8.9999999999999993E-3</v>
      </c>
      <c r="I2234" s="28">
        <v>9.4199999999999996E-3</v>
      </c>
      <c r="J2234" s="28">
        <v>9.4199999999999996E-3</v>
      </c>
      <c r="K2234" s="29">
        <v>1</v>
      </c>
      <c r="L2234" s="30">
        <v>4</v>
      </c>
      <c r="M2234" s="29">
        <v>0.92308000000000001</v>
      </c>
      <c r="N2234" s="30">
        <v>51</v>
      </c>
      <c r="O2234" s="30">
        <v>9.9700000000000006</v>
      </c>
      <c r="P2234" s="30">
        <v>733.85</v>
      </c>
      <c r="Q2234" s="30">
        <v>26.47</v>
      </c>
      <c r="R2234" s="38">
        <v>0.19966999999999999</v>
      </c>
      <c r="S2234" s="32">
        <v>-8.7970000000000007E-2</v>
      </c>
      <c r="T2234" s="29">
        <v>0.43590000000000001</v>
      </c>
      <c r="U2234" s="29">
        <v>-0.19070000000000001</v>
      </c>
      <c r="V2234" s="29">
        <v>0.60784000000000005</v>
      </c>
      <c r="W2234" s="29">
        <v>0.11765</v>
      </c>
      <c r="X2234" s="30">
        <v>59.5</v>
      </c>
      <c r="Y2234" s="29">
        <v>0.27567999999999998</v>
      </c>
      <c r="Z2234" s="29">
        <v>0.27768999999999999</v>
      </c>
      <c r="AA2234" s="29">
        <v>0.51100000000000001</v>
      </c>
      <c r="AB2234" s="30">
        <v>12</v>
      </c>
      <c r="AC2234" s="29">
        <v>0.71794999999999998</v>
      </c>
    </row>
    <row r="2235" spans="1:49" x14ac:dyDescent="0.2">
      <c r="A2235" s="17" t="str">
        <f t="shared" si="43"/>
        <v>JHU-APL</v>
      </c>
      <c r="B2235" s="17" t="str">
        <f>IF(AND(OR(NOT(IsForecastDateRestricted),AND(D2235&gt;=StartDate,D2235&lt;=EndDate)),OR(NOT(IsTargetDateRestricted),AND(F2235&gt;=FirstTargetDate,F2235&lt;=EndTargetDate)),
OR(AND(Is1Week,E2235="1 wk ahead inc death"),AND(Is2Week,E2235="2 wk ahead inc death"),AND(Is3Week,E2235="3 wk ahead inc death"),AND(Is4Week,E2235="4 wk ahead inc death")),
OR(NOT(IsActiveModelsOnly),_xlfn.XLOOKUP(C2235,'Model Analyzer'!B$4:B$100,'Model Analyzer'!C$4:C$100))),EvalData!C2235,"NA")</f>
        <v>JHU-APL</v>
      </c>
      <c r="C2235" s="17" t="s">
        <v>52</v>
      </c>
      <c r="D2235" s="36" t="d">
        <v>2020-10-26</v>
      </c>
      <c r="E2235" s="17" t="s">
        <v>11</v>
      </c>
      <c r="F2235" s="36" t="d">
        <v>2020-10-31</v>
      </c>
      <c r="G2235" s="30">
        <v>957</v>
      </c>
      <c r="H2235" s="32">
        <v>0.154</v>
      </c>
      <c r="I2235" s="28">
        <v>0.16693</v>
      </c>
      <c r="J2235" s="28">
        <v>0.16693</v>
      </c>
      <c r="K2235" s="29">
        <v>0.75</v>
      </c>
      <c r="L2235" s="30">
        <v>30</v>
      </c>
      <c r="M2235" s="29">
        <v>0.25641000000000003</v>
      </c>
      <c r="N2235" s="30">
        <v>51</v>
      </c>
      <c r="O2235" s="30">
        <v>9.2799999999999994</v>
      </c>
      <c r="P2235" s="30">
        <v>1229.02</v>
      </c>
      <c r="Q2235" s="30">
        <v>35.51</v>
      </c>
      <c r="R2235" s="38">
        <v>0.25205</v>
      </c>
      <c r="S2235" s="32">
        <v>6.3369999999999996E-2</v>
      </c>
      <c r="T2235" s="29">
        <v>0.44922000000000001</v>
      </c>
      <c r="U2235" s="29">
        <v>7.3539999999999994E-2</v>
      </c>
      <c r="V2235" s="29">
        <v>0.43136999999999998</v>
      </c>
      <c r="W2235" s="29">
        <v>9.8040000000000002E-2</v>
      </c>
      <c r="X2235" s="30">
        <v>78.31</v>
      </c>
      <c r="Y2235" s="29">
        <v>0.36492000000000002</v>
      </c>
      <c r="Z2235" s="29">
        <v>0.32191999999999998</v>
      </c>
      <c r="AA2235" s="29">
        <v>0.35199999999999998</v>
      </c>
      <c r="AB2235" s="30">
        <v>22</v>
      </c>
      <c r="AC2235" s="29">
        <v>0.46154000000000001</v>
      </c>
      <c r="AD2235" s="30">
        <v>51</v>
      </c>
      <c r="AE2235" s="29">
        <v>0.84314</v>
      </c>
      <c r="AF2235" s="33">
        <v>2.3519999999999999</v>
      </c>
      <c r="AG2235" s="33">
        <v>2.7679999999999998</v>
      </c>
      <c r="AH2235" s="33">
        <v>3.113</v>
      </c>
      <c r="AI2235" s="33">
        <v>3.1240000000000001</v>
      </c>
      <c r="AJ2235" s="33">
        <v>3.5449999999999999</v>
      </c>
      <c r="AK2235" s="34">
        <v>3.8290000000000002</v>
      </c>
      <c r="AL2235" s="29">
        <v>0</v>
      </c>
      <c r="AM2235" s="29">
        <v>0</v>
      </c>
      <c r="AN2235" s="50">
        <v>12574</v>
      </c>
      <c r="AO2235" s="30">
        <v>148.80000000000001</v>
      </c>
      <c r="AP2235" s="29">
        <v>0.49357000000000001</v>
      </c>
      <c r="AQ2235" s="29">
        <v>1</v>
      </c>
      <c r="AR2235" s="29">
        <v>0.88800000000000001</v>
      </c>
      <c r="AS2235" s="54">
        <v>3</v>
      </c>
      <c r="AT2235" s="29">
        <v>0.94118000000000002</v>
      </c>
      <c r="AU2235" s="29">
        <v>0.88751000000000002</v>
      </c>
      <c r="AV2235" s="54">
        <v>9</v>
      </c>
      <c r="AW2235" s="29">
        <v>0.76471</v>
      </c>
    </row>
    <row r="2236" spans="1:49" x14ac:dyDescent="0.2">
      <c r="A2236" s="17" t="str">
        <f t="shared" si="43"/>
        <v>JHU-CSSE</v>
      </c>
      <c r="B2236" s="17" t="str">
        <f>IF(AND(OR(NOT(IsForecastDateRestricted),AND(D2236&gt;=StartDate,D2236&lt;=EndDate)),OR(NOT(IsTargetDateRestricted),AND(F2236&gt;=FirstTargetDate,F2236&lt;=EndTargetDate)),
OR(AND(Is1Week,E2236="1 wk ahead inc death"),AND(Is2Week,E2236="2 wk ahead inc death"),AND(Is3Week,E2236="3 wk ahead inc death"),AND(Is4Week,E2236="4 wk ahead inc death")),
OR(NOT(IsActiveModelsOnly),_xlfn.XLOOKUP(C2236,'Model Analyzer'!B$4:B$100,'Model Analyzer'!C$4:C$100))),EvalData!C2236,"NA")</f>
        <v>JHU-CSSE</v>
      </c>
      <c r="C2236" s="17" t="s">
        <v>58</v>
      </c>
      <c r="D2236" s="36" t="d">
        <v>2020-10-26</v>
      </c>
      <c r="E2236" s="17" t="s">
        <v>11</v>
      </c>
      <c r="F2236" s="36" t="d">
        <v>2020-10-31</v>
      </c>
      <c r="G2236" s="30">
        <v>-219</v>
      </c>
      <c r="H2236" s="32">
        <v>-3.9E-2</v>
      </c>
      <c r="I2236" s="28">
        <v>-3.8199999999999998E-2</v>
      </c>
      <c r="J2236" s="28">
        <v>-3.9719999999999998E-2</v>
      </c>
      <c r="K2236" s="29">
        <v>1</v>
      </c>
      <c r="L2236" s="30">
        <v>11</v>
      </c>
      <c r="M2236" s="29">
        <v>0.74358999999999997</v>
      </c>
      <c r="N2236" s="30">
        <v>51</v>
      </c>
      <c r="O2236" s="30">
        <v>6.66</v>
      </c>
      <c r="P2236" s="30">
        <v>380.52</v>
      </c>
      <c r="Q2236" s="30">
        <v>23.08</v>
      </c>
      <c r="R2236" s="38">
        <v>0.19986000000000001</v>
      </c>
      <c r="S2236" s="32">
        <v>-0.12174</v>
      </c>
      <c r="T2236" s="29">
        <v>0.34970000000000001</v>
      </c>
      <c r="U2236" s="29">
        <v>-2.8E-3</v>
      </c>
      <c r="V2236" s="29">
        <v>0.60784000000000005</v>
      </c>
      <c r="W2236" s="29">
        <v>5.8819999999999997E-2</v>
      </c>
      <c r="X2236" s="30">
        <v>35.54</v>
      </c>
      <c r="Y2236" s="29">
        <v>0.31423000000000001</v>
      </c>
      <c r="Z2236" s="29">
        <v>0.28431000000000001</v>
      </c>
      <c r="AA2236" s="29">
        <v>0.66800000000000004</v>
      </c>
      <c r="AB2236" s="30">
        <v>6</v>
      </c>
      <c r="AC2236" s="29">
        <v>0.87178999999999995</v>
      </c>
      <c r="AD2236" s="30">
        <v>51</v>
      </c>
      <c r="AE2236" s="29">
        <v>1</v>
      </c>
      <c r="AF2236" s="33">
        <v>4</v>
      </c>
      <c r="AG2236" s="33">
        <v>5.0990000000000002</v>
      </c>
      <c r="AH2236" s="33">
        <v>6.3529999999999998</v>
      </c>
      <c r="AI2236" s="33">
        <v>9.4779999999999998</v>
      </c>
      <c r="AJ2236" s="33">
        <v>9.3330000000000002</v>
      </c>
      <c r="AK2236" s="34">
        <v>11.579000000000001</v>
      </c>
      <c r="AL2236" s="29">
        <v>0.68627000000000005</v>
      </c>
      <c r="AM2236" s="29">
        <v>0.17646999999999999</v>
      </c>
      <c r="AN2236" s="50">
        <v>10212</v>
      </c>
      <c r="AO2236" s="30">
        <v>127.2</v>
      </c>
      <c r="AP2236" s="29">
        <v>0.26284000000000002</v>
      </c>
      <c r="AQ2236" s="29">
        <v>0.54871999999999999</v>
      </c>
      <c r="AR2236" s="29">
        <v>0.14399999999999999</v>
      </c>
      <c r="AS2236" s="54">
        <v>30</v>
      </c>
      <c r="AT2236" s="29">
        <v>0.14706</v>
      </c>
      <c r="AU2236" s="29">
        <v>0.79635</v>
      </c>
      <c r="AV2236" s="54">
        <v>13</v>
      </c>
      <c r="AW2236" s="29">
        <v>0.64705999999999997</v>
      </c>
    </row>
    <row r="2237" spans="1:49" x14ac:dyDescent="0.2">
      <c r="A2237" s="17" t="str">
        <f t="shared" si="43"/>
        <v>JHU-IDD</v>
      </c>
      <c r="B2237" s="17" t="str">
        <f>IF(AND(OR(NOT(IsForecastDateRestricted),AND(D2237&gt;=StartDate,D2237&lt;=EndDate)),OR(NOT(IsTargetDateRestricted),AND(F2237&gt;=FirstTargetDate,F2237&lt;=EndTargetDate)),
OR(AND(Is1Week,E2237="1 wk ahead inc death"),AND(Is2Week,E2237="2 wk ahead inc death"),AND(Is3Week,E2237="3 wk ahead inc death"),AND(Is4Week,E2237="4 wk ahead inc death")),
OR(NOT(IsActiveModelsOnly),_xlfn.XLOOKUP(C2237,'Model Analyzer'!B$4:B$100,'Model Analyzer'!C$4:C$100))),EvalData!C2237,"NA")</f>
        <v>JHU-IDD</v>
      </c>
      <c r="C2237" s="17" t="s">
        <v>53</v>
      </c>
      <c r="D2237" s="36" t="d">
        <v>2020-10-26</v>
      </c>
      <c r="E2237" s="17" t="s">
        <v>11</v>
      </c>
      <c r="F2237" s="36" t="d">
        <v>2020-10-31</v>
      </c>
      <c r="G2237" s="30">
        <v>-1747</v>
      </c>
      <c r="H2237" s="32">
        <v>-0.36299999999999999</v>
      </c>
      <c r="I2237" s="28">
        <v>-0.30473</v>
      </c>
      <c r="J2237" s="28">
        <v>-0.43828</v>
      </c>
      <c r="K2237" s="29">
        <v>0</v>
      </c>
      <c r="L2237" s="30">
        <v>39</v>
      </c>
      <c r="M2237" s="29">
        <v>2.564E-2</v>
      </c>
      <c r="N2237" s="30">
        <v>51</v>
      </c>
      <c r="O2237" s="30">
        <v>25.86</v>
      </c>
      <c r="P2237" s="30">
        <v>1032</v>
      </c>
      <c r="Q2237" s="30">
        <v>41.35</v>
      </c>
      <c r="R2237" s="38">
        <v>0.38919999999999999</v>
      </c>
      <c r="S2237" s="32">
        <v>-0.43642999999999998</v>
      </c>
      <c r="T2237" s="29">
        <v>0.95345000000000002</v>
      </c>
      <c r="U2237" s="29">
        <v>-0.54461999999999999</v>
      </c>
      <c r="V2237" s="29">
        <v>0.29411999999999999</v>
      </c>
      <c r="W2237" s="29">
        <v>0.29411999999999999</v>
      </c>
      <c r="X2237" s="30">
        <v>60.54</v>
      </c>
      <c r="Y2237" s="29">
        <v>0.53300999999999998</v>
      </c>
      <c r="Z2237" s="29">
        <v>0.53069999999999995</v>
      </c>
      <c r="AA2237" s="29">
        <v>3.7999999999999999E-2</v>
      </c>
      <c r="AB2237" s="30">
        <v>38</v>
      </c>
      <c r="AC2237" s="29">
        <v>5.1279999999999999E-2</v>
      </c>
      <c r="AD2237" s="30">
        <v>51</v>
      </c>
      <c r="AE2237" s="29">
        <v>0.84314</v>
      </c>
      <c r="AF2237" s="33">
        <v>3.3330000000000002</v>
      </c>
      <c r="AG2237" s="33">
        <v>4.5369999999999999</v>
      </c>
      <c r="AH2237" s="33">
        <v>7.8890000000000002</v>
      </c>
      <c r="AI2237" s="33">
        <v>27.097000000000001</v>
      </c>
      <c r="AJ2237" s="33">
        <v>26.9</v>
      </c>
      <c r="AK2237" s="34">
        <v>80</v>
      </c>
      <c r="AL2237" s="29">
        <v>0.27450999999999998</v>
      </c>
      <c r="AM2237" s="29">
        <v>0.39216000000000001</v>
      </c>
      <c r="AN2237" s="50">
        <v>22148</v>
      </c>
      <c r="AO2237" s="30">
        <v>259.39999999999998</v>
      </c>
      <c r="AP2237" s="29">
        <v>0.23194000000000001</v>
      </c>
      <c r="AQ2237" s="29">
        <v>0.48420999999999997</v>
      </c>
      <c r="AR2237" s="29">
        <v>0.186</v>
      </c>
      <c r="AS2237" s="54">
        <v>29</v>
      </c>
      <c r="AT2237" s="29">
        <v>0.17646999999999999</v>
      </c>
      <c r="AU2237" s="29">
        <v>0.62148000000000003</v>
      </c>
      <c r="AV2237" s="54">
        <v>23</v>
      </c>
      <c r="AW2237" s="29">
        <v>0.35293999999999998</v>
      </c>
    </row>
    <row r="2238" spans="1:49" x14ac:dyDescent="0.2">
      <c r="A2238" s="17" t="str">
        <f t="shared" si="43"/>
        <v>Karlen</v>
      </c>
      <c r="B2238" s="17" t="str">
        <f>IF(AND(OR(NOT(IsForecastDateRestricted),AND(D2238&gt;=StartDate,D2238&lt;=EndDate)),OR(NOT(IsTargetDateRestricted),AND(F2238&gt;=FirstTargetDate,F2238&lt;=EndTargetDate)),
OR(AND(Is1Week,E2238="1 wk ahead inc death"),AND(Is2Week,E2238="2 wk ahead inc death"),AND(Is3Week,E2238="3 wk ahead inc death"),AND(Is4Week,E2238="4 wk ahead inc death")),
OR(NOT(IsActiveModelsOnly),_xlfn.XLOOKUP(C2238,'Model Analyzer'!B$4:B$100,'Model Analyzer'!C$4:C$100))),EvalData!C2238,"NA")</f>
        <v>Karlen</v>
      </c>
      <c r="C2238" s="17" t="s">
        <v>46</v>
      </c>
      <c r="D2238" s="36" t="d">
        <v>2020-10-26</v>
      </c>
      <c r="E2238" s="17" t="s">
        <v>11</v>
      </c>
      <c r="F2238" s="36" t="d">
        <v>2020-10-31</v>
      </c>
      <c r="G2238" s="30">
        <v>421</v>
      </c>
      <c r="H2238" s="32">
        <v>7.0999999999999994E-2</v>
      </c>
      <c r="I2238" s="28">
        <v>7.3429999999999995E-2</v>
      </c>
      <c r="J2238" s="28">
        <v>7.3429999999999995E-2</v>
      </c>
      <c r="K2238" s="29">
        <v>0.9</v>
      </c>
      <c r="L2238" s="30">
        <v>20</v>
      </c>
      <c r="M2238" s="29">
        <v>0.51282000000000005</v>
      </c>
      <c r="N2238" s="30">
        <v>51</v>
      </c>
      <c r="O2238" s="30">
        <v>7.07</v>
      </c>
      <c r="P2238" s="30">
        <v>629.25</v>
      </c>
      <c r="Q2238" s="30">
        <v>26.1</v>
      </c>
      <c r="R2238" s="38">
        <v>0.18628</v>
      </c>
      <c r="S2238" s="32">
        <v>-1.46E-2</v>
      </c>
      <c r="T2238" s="29">
        <v>0.36174000000000001</v>
      </c>
      <c r="U2238" s="29">
        <v>-1.5559999999999999E-2</v>
      </c>
      <c r="V2238" s="29">
        <v>0.52941000000000005</v>
      </c>
      <c r="W2238" s="29">
        <v>7.843E-2</v>
      </c>
      <c r="X2238" s="30">
        <v>55.72</v>
      </c>
      <c r="Y2238" s="29">
        <v>0.28121000000000002</v>
      </c>
      <c r="Z2238" s="29">
        <v>0.26507999999999998</v>
      </c>
      <c r="AA2238" s="29">
        <v>0.68200000000000005</v>
      </c>
      <c r="AB2238" s="30">
        <v>2</v>
      </c>
      <c r="AC2238" s="29">
        <v>0.97436</v>
      </c>
      <c r="AD2238" s="30">
        <v>51</v>
      </c>
      <c r="AE2238" s="29">
        <v>0.86275000000000002</v>
      </c>
      <c r="AF2238" s="33">
        <v>1.702</v>
      </c>
      <c r="AG2238" s="33">
        <v>2.0710000000000002</v>
      </c>
      <c r="AH2238" s="33">
        <v>2.5640000000000001</v>
      </c>
      <c r="AI2238" s="33">
        <v>4.3609999999999998</v>
      </c>
      <c r="AJ2238" s="33">
        <v>3.3969999999999998</v>
      </c>
      <c r="AK2238" s="34">
        <v>7.3330000000000002</v>
      </c>
      <c r="AL2238" s="29">
        <v>5.8819999999999997E-2</v>
      </c>
      <c r="AM2238" s="29">
        <v>7.843E-2</v>
      </c>
      <c r="AN2238" s="50">
        <v>15140</v>
      </c>
      <c r="AO2238" s="30">
        <v>122.7</v>
      </c>
      <c r="AP2238" s="29">
        <v>0.52629999999999999</v>
      </c>
      <c r="AQ2238" s="29">
        <v>1</v>
      </c>
      <c r="AR2238" s="29">
        <v>0.76400000000000001</v>
      </c>
      <c r="AS2238" s="54">
        <v>7</v>
      </c>
      <c r="AT2238" s="29">
        <v>0.82352999999999998</v>
      </c>
      <c r="AU2238" s="29">
        <v>0.90815000000000001</v>
      </c>
      <c r="AV2238" s="54">
        <v>7</v>
      </c>
      <c r="AW2238" s="29">
        <v>0.82352999999999998</v>
      </c>
    </row>
    <row r="2239" spans="1:49" x14ac:dyDescent="0.2">
      <c r="A2239" s="17" t="str">
        <f t="shared" si="43"/>
        <v>LANL</v>
      </c>
      <c r="B2239" s="17" t="str">
        <f>IF(AND(OR(NOT(IsForecastDateRestricted),AND(D2239&gt;=StartDate,D2239&lt;=EndDate)),OR(NOT(IsTargetDateRestricted),AND(F2239&gt;=FirstTargetDate,F2239&lt;=EndTargetDate)),
OR(AND(Is1Week,E2239="1 wk ahead inc death"),AND(Is2Week,E2239="2 wk ahead inc death"),AND(Is3Week,E2239="3 wk ahead inc death"),AND(Is4Week,E2239="4 wk ahead inc death")),
OR(NOT(IsActiveModelsOnly),_xlfn.XLOOKUP(C2239,'Model Analyzer'!B$4:B$100,'Model Analyzer'!C$4:C$100))),EvalData!C2239,"NA")</f>
        <v>LANL</v>
      </c>
      <c r="C2239" s="17" t="s">
        <v>20</v>
      </c>
      <c r="D2239" s="36" t="d">
        <v>2020-10-26</v>
      </c>
      <c r="E2239" s="17" t="s">
        <v>11</v>
      </c>
      <c r="F2239" s="36" t="d">
        <v>2020-10-31</v>
      </c>
      <c r="G2239" s="30">
        <v>-1471</v>
      </c>
      <c r="H2239" s="32">
        <v>-0.29699999999999999</v>
      </c>
      <c r="I2239" s="28">
        <v>-0.25657999999999997</v>
      </c>
      <c r="J2239" s="28">
        <v>-0.34514</v>
      </c>
      <c r="K2239" s="29">
        <v>0</v>
      </c>
      <c r="L2239" s="30">
        <v>38</v>
      </c>
      <c r="M2239" s="29">
        <v>5.1279999999999999E-2</v>
      </c>
      <c r="N2239" s="30">
        <v>51</v>
      </c>
      <c r="O2239" s="30">
        <v>14.9</v>
      </c>
      <c r="P2239" s="30">
        <v>527.05999999999995</v>
      </c>
      <c r="Q2239" s="30">
        <v>27.43</v>
      </c>
      <c r="R2239" s="38">
        <v>0.26252999999999999</v>
      </c>
      <c r="S2239" s="32">
        <v>-0.27028999999999997</v>
      </c>
      <c r="T2239" s="29">
        <v>0.61024999999999996</v>
      </c>
      <c r="U2239" s="29">
        <v>-0.51080999999999999</v>
      </c>
      <c r="V2239" s="29">
        <v>0.41176000000000001</v>
      </c>
      <c r="W2239" s="29">
        <v>0.17646999999999999</v>
      </c>
      <c r="X2239" s="30">
        <v>44.89</v>
      </c>
      <c r="Y2239" s="29">
        <v>0.32599</v>
      </c>
      <c r="Z2239" s="29">
        <v>0.40211999999999998</v>
      </c>
      <c r="AA2239" s="29">
        <v>0.23</v>
      </c>
      <c r="AB2239" s="30">
        <v>29</v>
      </c>
      <c r="AC2239" s="29">
        <v>0.28205000000000002</v>
      </c>
      <c r="AD2239" s="30">
        <v>51</v>
      </c>
      <c r="AE2239" s="29">
        <v>0.98038999999999998</v>
      </c>
      <c r="AF2239" s="33">
        <v>4.4820000000000002</v>
      </c>
      <c r="AG2239" s="33">
        <v>5.3559999999999999</v>
      </c>
      <c r="AH2239" s="33">
        <v>7.6959999999999997</v>
      </c>
      <c r="AI2239" s="33">
        <v>14.022</v>
      </c>
      <c r="AJ2239" s="33">
        <v>13.922000000000001</v>
      </c>
      <c r="AK2239" s="34">
        <v>35</v>
      </c>
      <c r="AL2239" s="29">
        <v>0.56862999999999997</v>
      </c>
      <c r="AM2239" s="29">
        <v>0.31373000000000001</v>
      </c>
      <c r="AN2239" s="50">
        <v>8976</v>
      </c>
      <c r="AO2239" s="30">
        <v>127.6</v>
      </c>
      <c r="AP2239" s="29">
        <v>0.22389999999999999</v>
      </c>
      <c r="AQ2239" s="29">
        <v>0.46742</v>
      </c>
      <c r="AR2239" s="29">
        <v>0.10299999999999999</v>
      </c>
      <c r="AS2239" s="54">
        <v>33</v>
      </c>
      <c r="AT2239" s="29">
        <v>5.8819999999999997E-2</v>
      </c>
      <c r="AU2239" s="29">
        <v>0.71636</v>
      </c>
      <c r="AV2239" s="54">
        <v>20</v>
      </c>
      <c r="AW2239" s="29">
        <v>0.44118000000000002</v>
      </c>
    </row>
    <row r="2240" spans="1:49" x14ac:dyDescent="0.2">
      <c r="A2240" s="17" t="str">
        <f t="shared" si="43"/>
        <v>LNQ</v>
      </c>
      <c r="B2240" s="17" t="str">
        <f>IF(AND(OR(NOT(IsForecastDateRestricted),AND(D2240&gt;=StartDate,D2240&lt;=EndDate)),OR(NOT(IsTargetDateRestricted),AND(F2240&gt;=FirstTargetDate,F2240&lt;=EndTargetDate)),
OR(AND(Is1Week,E2240="1 wk ahead inc death"),AND(Is2Week,E2240="2 wk ahead inc death"),AND(Is3Week,E2240="3 wk ahead inc death"),AND(Is4Week,E2240="4 wk ahead inc death")),
OR(NOT(IsActiveModelsOnly),_xlfn.XLOOKUP(C2240,'Model Analyzer'!B$4:B$100,'Model Analyzer'!C$4:C$100))),EvalData!C2240,"NA")</f>
        <v>LNQ</v>
      </c>
      <c r="C2240" s="17" t="s">
        <v>47</v>
      </c>
      <c r="D2240" s="36" t="d">
        <v>2020-10-26</v>
      </c>
      <c r="E2240" s="17" t="s">
        <v>11</v>
      </c>
      <c r="F2240" s="36" t="d">
        <v>2020-10-31</v>
      </c>
      <c r="G2240" s="30">
        <v>508</v>
      </c>
      <c r="H2240" s="32">
        <v>8.5000000000000006E-2</v>
      </c>
      <c r="I2240" s="28">
        <v>8.8609999999999994E-2</v>
      </c>
      <c r="J2240" s="28">
        <v>8.8609999999999994E-2</v>
      </c>
      <c r="K2240" s="29">
        <v>0.9</v>
      </c>
      <c r="L2240" s="30">
        <v>24</v>
      </c>
      <c r="M2240" s="29">
        <v>0.41026000000000001</v>
      </c>
      <c r="N2240" s="30">
        <v>51</v>
      </c>
      <c r="O2240" s="30">
        <v>12.3</v>
      </c>
      <c r="P2240" s="30">
        <v>311.93</v>
      </c>
      <c r="Q2240" s="30">
        <v>20.53</v>
      </c>
      <c r="R2240" s="38">
        <v>0.19467000000000001</v>
      </c>
      <c r="S2240" s="32">
        <v>-8.4680000000000005E-2</v>
      </c>
      <c r="T2240" s="29">
        <v>0.36602000000000001</v>
      </c>
      <c r="U2240" s="29">
        <v>-0.20416000000000001</v>
      </c>
      <c r="V2240" s="29">
        <v>0.49020000000000002</v>
      </c>
      <c r="W2240" s="29">
        <v>7.843E-2</v>
      </c>
      <c r="X2240" s="30">
        <v>32.049999999999997</v>
      </c>
      <c r="Y2240" s="29">
        <v>0.26982</v>
      </c>
      <c r="Z2240" s="29">
        <v>0.33678999999999998</v>
      </c>
      <c r="AA2240" s="29">
        <v>0.60099999999999998</v>
      </c>
      <c r="AB2240" s="30">
        <v>8</v>
      </c>
      <c r="AC2240" s="29">
        <v>0.82050999999999996</v>
      </c>
      <c r="AD2240" s="30">
        <v>51</v>
      </c>
      <c r="AE2240" s="29">
        <v>1</v>
      </c>
      <c r="AF2240" s="33">
        <v>7.31</v>
      </c>
      <c r="AG2240" s="33">
        <v>9.9250000000000007</v>
      </c>
      <c r="AH2240" s="33">
        <v>15.042999999999999</v>
      </c>
      <c r="AI2240" s="33">
        <v>31.132999999999999</v>
      </c>
      <c r="AJ2240" s="33">
        <v>28.25</v>
      </c>
      <c r="AK2240" s="34">
        <v>78</v>
      </c>
      <c r="AL2240" s="29">
        <v>0.31373000000000001</v>
      </c>
      <c r="AM2240" s="29">
        <v>0.68627000000000005</v>
      </c>
      <c r="AN2240" s="50">
        <v>11931</v>
      </c>
      <c r="AO2240" s="30">
        <v>153.30000000000001</v>
      </c>
      <c r="AP2240" s="29">
        <v>0.12795000000000001</v>
      </c>
      <c r="AQ2240" s="29">
        <v>0.26711000000000001</v>
      </c>
      <c r="AR2240" s="29">
        <v>0</v>
      </c>
      <c r="AS2240" s="54">
        <v>35</v>
      </c>
      <c r="AT2240" s="29">
        <v>0</v>
      </c>
      <c r="AU2240" s="29">
        <v>0.46287</v>
      </c>
      <c r="AV2240" s="54">
        <v>26</v>
      </c>
      <c r="AW2240" s="29">
        <v>0.26471</v>
      </c>
    </row>
    <row r="2241" spans="1:49" x14ac:dyDescent="0.2">
      <c r="A2241" s="17" t="str">
        <f t="shared" si="43"/>
        <v>LSHTM</v>
      </c>
      <c r="B2241" s="17" t="str">
        <f>IF(AND(OR(NOT(IsForecastDateRestricted),AND(D2241&gt;=StartDate,D2241&lt;=EndDate)),OR(NOT(IsTargetDateRestricted),AND(F2241&gt;=FirstTargetDate,F2241&lt;=EndTargetDate)),
OR(AND(Is1Week,E2241="1 wk ahead inc death"),AND(Is2Week,E2241="2 wk ahead inc death"),AND(Is3Week,E2241="3 wk ahead inc death"),AND(Is4Week,E2241="4 wk ahead inc death")),
OR(NOT(IsActiveModelsOnly),_xlfn.XLOOKUP(C2241,'Model Analyzer'!B$4:B$100,'Model Analyzer'!C$4:C$100))),EvalData!C2241,"NA")</f>
        <v>LSHTM</v>
      </c>
      <c r="C2241" s="17" t="s">
        <v>21</v>
      </c>
      <c r="D2241" s="36" t="d">
        <v>2020-10-26</v>
      </c>
      <c r="E2241" s="17" t="s">
        <v>11</v>
      </c>
      <c r="F2241" s="36" t="d">
        <v>2020-10-31</v>
      </c>
      <c r="G2241" s="30">
        <v>-379</v>
      </c>
      <c r="H2241" s="32">
        <v>-6.8000000000000005E-2</v>
      </c>
      <c r="I2241" s="28">
        <v>-6.6110000000000002E-2</v>
      </c>
      <c r="J2241" s="28">
        <v>-7.0790000000000006E-2</v>
      </c>
      <c r="K2241" s="29">
        <v>0.9</v>
      </c>
      <c r="L2241" s="30">
        <v>17</v>
      </c>
      <c r="M2241" s="29">
        <v>0.58974000000000004</v>
      </c>
      <c r="N2241" s="30">
        <v>42</v>
      </c>
      <c r="O2241" s="30">
        <v>6.24</v>
      </c>
      <c r="P2241" s="30">
        <v>508.05</v>
      </c>
      <c r="Q2241" s="30">
        <v>28.6</v>
      </c>
      <c r="R2241" s="38">
        <v>0.18493999999999999</v>
      </c>
      <c r="S2241" s="32">
        <v>-0.14909</v>
      </c>
      <c r="T2241" s="29">
        <v>0.38614999999999999</v>
      </c>
      <c r="U2241" s="29">
        <v>-0.15620999999999999</v>
      </c>
      <c r="V2241" s="29">
        <v>0.5</v>
      </c>
      <c r="W2241" s="29">
        <v>7.1429999999999993E-2</v>
      </c>
      <c r="X2241" s="30">
        <v>50.61</v>
      </c>
      <c r="Y2241" s="29">
        <v>0.28716999999999998</v>
      </c>
      <c r="Z2241" s="29">
        <v>0.28301999999999999</v>
      </c>
      <c r="AA2241" s="29">
        <v>0.45800000000000002</v>
      </c>
      <c r="AB2241" s="30">
        <v>17</v>
      </c>
      <c r="AC2241" s="29">
        <v>0.58974000000000004</v>
      </c>
      <c r="AD2241" s="30">
        <v>42</v>
      </c>
      <c r="AE2241" s="29">
        <v>0.90476000000000001</v>
      </c>
      <c r="AF2241" s="33">
        <v>2.2320000000000002</v>
      </c>
      <c r="AG2241" s="33">
        <v>2.56</v>
      </c>
      <c r="AH2241" s="33">
        <v>3.6379999999999999</v>
      </c>
      <c r="AI2241" s="33">
        <v>6.3890000000000002</v>
      </c>
      <c r="AJ2241" s="33">
        <v>5.7389999999999999</v>
      </c>
      <c r="AK2241" s="34">
        <v>10.207000000000001</v>
      </c>
      <c r="AL2241" s="29">
        <v>0.30952000000000002</v>
      </c>
      <c r="AM2241" s="29">
        <v>7.1429999999999993E-2</v>
      </c>
      <c r="AN2241" s="50">
        <v>8299</v>
      </c>
      <c r="AO2241" s="30">
        <v>69.3</v>
      </c>
      <c r="AP2241" s="29">
        <v>0.4148</v>
      </c>
      <c r="AQ2241" s="29">
        <v>0.86597999999999997</v>
      </c>
      <c r="AR2241" s="29">
        <v>0.45400000000000001</v>
      </c>
      <c r="AS2241" s="54">
        <v>18</v>
      </c>
      <c r="AT2241" s="29">
        <v>0.5</v>
      </c>
      <c r="AU2241" s="29">
        <v>0.76951999999999998</v>
      </c>
      <c r="AV2241" s="54">
        <v>15</v>
      </c>
      <c r="AW2241" s="29">
        <v>0.58823999999999999</v>
      </c>
    </row>
    <row r="2242" spans="1:49" x14ac:dyDescent="0.2">
      <c r="A2242" s="17" t="str">
        <f t="shared" si="43"/>
        <v>MIT-LCP</v>
      </c>
      <c r="B2242" s="17" t="str">
        <f>IF(AND(OR(NOT(IsForecastDateRestricted),AND(D2242&gt;=StartDate,D2242&lt;=EndDate)),OR(NOT(IsTargetDateRestricted),AND(F2242&gt;=FirstTargetDate,F2242&lt;=EndTargetDate)),
OR(AND(Is1Week,E2242="1 wk ahead inc death"),AND(Is2Week,E2242="2 wk ahead inc death"),AND(Is3Week,E2242="3 wk ahead inc death"),AND(Is4Week,E2242="4 wk ahead inc death")),
OR(NOT(IsActiveModelsOnly),_xlfn.XLOOKUP(C2242,'Model Analyzer'!B$4:B$100,'Model Analyzer'!C$4:C$100))),EvalData!C2242,"NA")</f>
        <v>MIT-LCP</v>
      </c>
      <c r="C2242" s="17" t="s">
        <v>55</v>
      </c>
      <c r="D2242" s="36" t="d">
        <v>2020-10-26</v>
      </c>
      <c r="E2242" s="17" t="s">
        <v>11</v>
      </c>
      <c r="F2242" s="36" t="d">
        <v>2020-10-31</v>
      </c>
      <c r="G2242" s="30">
        <v>-860</v>
      </c>
      <c r="H2242" s="32">
        <v>-0.16300000000000001</v>
      </c>
      <c r="I2242" s="28">
        <v>-0.15001</v>
      </c>
      <c r="J2242" s="28">
        <v>-0.17648</v>
      </c>
      <c r="K2242" s="29">
        <v>0.75</v>
      </c>
      <c r="L2242" s="30">
        <v>31</v>
      </c>
      <c r="M2242" s="29">
        <v>0.23077</v>
      </c>
      <c r="N2242" s="30">
        <v>51</v>
      </c>
      <c r="O2242" s="30">
        <v>66.2</v>
      </c>
      <c r="P2242" s="30">
        <v>876.41</v>
      </c>
      <c r="Q2242" s="30">
        <v>32.729999999999997</v>
      </c>
      <c r="R2242" s="38">
        <v>0.22259999999999999</v>
      </c>
      <c r="S2242" s="32">
        <v>-7.9140000000000002E-2</v>
      </c>
      <c r="T2242" s="29">
        <v>0.62983999999999996</v>
      </c>
      <c r="U2242" s="29">
        <v>0.18287999999999999</v>
      </c>
      <c r="V2242" s="29">
        <v>0.45097999999999999</v>
      </c>
      <c r="W2242" s="29">
        <v>0.11765</v>
      </c>
      <c r="X2242" s="30">
        <v>53.89</v>
      </c>
      <c r="Y2242" s="29">
        <v>0.60438000000000003</v>
      </c>
      <c r="Z2242" s="29">
        <v>0.39298</v>
      </c>
      <c r="AA2242" s="29">
        <v>0.27700000000000002</v>
      </c>
      <c r="AB2242" s="30">
        <v>25</v>
      </c>
      <c r="AC2242" s="29">
        <v>0.38462000000000002</v>
      </c>
    </row>
    <row r="2243" spans="1:49" x14ac:dyDescent="0.2">
      <c r="A2243" s="17" t="str">
        <f t="shared" si="43"/>
        <v>MIT-ORC</v>
      </c>
      <c r="B2243" s="17" t="str">
        <f>IF(AND(OR(NOT(IsForecastDateRestricted),AND(D2243&gt;=StartDate,D2243&lt;=EndDate)),OR(NOT(IsTargetDateRestricted),AND(F2243&gt;=FirstTargetDate,F2243&lt;=EndTargetDate)),
OR(AND(Is1Week,E2243="1 wk ahead inc death"),AND(Is2Week,E2243="2 wk ahead inc death"),AND(Is3Week,E2243="3 wk ahead inc death"),AND(Is4Week,E2243="4 wk ahead inc death")),
OR(NOT(IsActiveModelsOnly),_xlfn.XLOOKUP(C2243,'Model Analyzer'!B$4:B$100,'Model Analyzer'!C$4:C$100))),EvalData!C2243,"NA")</f>
        <v>MIT-ORC</v>
      </c>
      <c r="C2243" s="17" t="s">
        <v>23</v>
      </c>
      <c r="D2243" s="36" t="d">
        <v>2020-10-26</v>
      </c>
      <c r="E2243" s="17" t="s">
        <v>11</v>
      </c>
      <c r="F2243" s="36" t="d">
        <v>2020-10-31</v>
      </c>
      <c r="G2243" s="30">
        <v>-1270</v>
      </c>
      <c r="H2243" s="32">
        <v>-0.25</v>
      </c>
      <c r="I2243" s="28">
        <v>-0.22151999999999999</v>
      </c>
      <c r="J2243" s="28">
        <v>-0.28455999999999998</v>
      </c>
      <c r="K2243" s="29">
        <v>0</v>
      </c>
      <c r="L2243" s="30">
        <v>36</v>
      </c>
      <c r="M2243" s="29">
        <v>0.10256</v>
      </c>
      <c r="N2243" s="30">
        <v>51</v>
      </c>
      <c r="O2243" s="30">
        <v>14.73</v>
      </c>
      <c r="P2243" s="30">
        <v>697.05</v>
      </c>
      <c r="Q2243" s="30">
        <v>32.369999999999997</v>
      </c>
      <c r="R2243" s="38">
        <v>0.26402999999999999</v>
      </c>
      <c r="S2243" s="32">
        <v>-0.32948</v>
      </c>
      <c r="T2243" s="29">
        <v>0.62190999999999996</v>
      </c>
      <c r="U2243" s="29">
        <v>-0.38435000000000002</v>
      </c>
      <c r="V2243" s="29">
        <v>0.33333000000000002</v>
      </c>
      <c r="W2243" s="29">
        <v>0.19608</v>
      </c>
      <c r="X2243" s="30">
        <v>50.97</v>
      </c>
      <c r="Y2243" s="29">
        <v>0.38767000000000001</v>
      </c>
      <c r="Z2243" s="29">
        <v>0.43280999999999997</v>
      </c>
      <c r="AA2243" s="29">
        <v>0.17100000000000001</v>
      </c>
      <c r="AB2243" s="30">
        <v>31</v>
      </c>
      <c r="AC2243" s="29">
        <v>0.23077</v>
      </c>
      <c r="AD2243" s="30">
        <v>51</v>
      </c>
      <c r="AE2243" s="29">
        <v>0.78430999999999995</v>
      </c>
      <c r="AF2243" s="33">
        <v>1.9159999999999999</v>
      </c>
      <c r="AG2243" s="33">
        <v>2.6269999999999998</v>
      </c>
      <c r="AH2243" s="33">
        <v>5</v>
      </c>
      <c r="AI2243" s="33">
        <v>26.016999999999999</v>
      </c>
      <c r="AJ2243" s="33">
        <v>18.5</v>
      </c>
      <c r="AK2243" s="34">
        <v>72</v>
      </c>
      <c r="AL2243" s="29">
        <v>0.21568999999999999</v>
      </c>
      <c r="AM2243" s="29">
        <v>0.19608</v>
      </c>
      <c r="AN2243" s="50">
        <v>14363</v>
      </c>
      <c r="AO2243" s="30">
        <v>222</v>
      </c>
      <c r="AP2243" s="29">
        <v>0.35282000000000002</v>
      </c>
      <c r="AQ2243" s="29">
        <v>0.73656999999999995</v>
      </c>
      <c r="AR2243" s="29">
        <v>0.39200000000000002</v>
      </c>
      <c r="AS2243" s="54">
        <v>22</v>
      </c>
      <c r="AT2243" s="29">
        <v>0.38235000000000002</v>
      </c>
      <c r="AU2243" s="29">
        <v>0.75619999999999998</v>
      </c>
      <c r="AV2243" s="54">
        <v>16</v>
      </c>
      <c r="AW2243" s="29">
        <v>0.55881999999999998</v>
      </c>
    </row>
    <row r="2244" spans="1:49" x14ac:dyDescent="0.2">
      <c r="A2244" s="17" t="str">
        <f t="shared" si="43"/>
        <v>MOBS</v>
      </c>
      <c r="B2244" s="17" t="str">
        <f>IF(AND(OR(NOT(IsForecastDateRestricted),AND(D2244&gt;=StartDate,D2244&lt;=EndDate)),OR(NOT(IsTargetDateRestricted),AND(F2244&gt;=FirstTargetDate,F2244&lt;=EndTargetDate)),
OR(AND(Is1Week,E2244="1 wk ahead inc death"),AND(Is2Week,E2244="2 wk ahead inc death"),AND(Is3Week,E2244="3 wk ahead inc death"),AND(Is4Week,E2244="4 wk ahead inc death")),
OR(NOT(IsActiveModelsOnly),_xlfn.XLOOKUP(C2244,'Model Analyzer'!B$4:B$100,'Model Analyzer'!C$4:C$100))),EvalData!C2244,"NA")</f>
        <v>MOBS</v>
      </c>
      <c r="C2244" s="17" t="s">
        <v>24</v>
      </c>
      <c r="D2244" s="36" t="d">
        <v>2020-10-26</v>
      </c>
      <c r="E2244" s="17" t="s">
        <v>11</v>
      </c>
      <c r="F2244" s="36" t="d">
        <v>2020-10-31</v>
      </c>
      <c r="G2244" s="30">
        <v>97</v>
      </c>
      <c r="H2244" s="32">
        <v>1.7000000000000001E-2</v>
      </c>
      <c r="I2244" s="28">
        <v>1.6920000000000001E-2</v>
      </c>
      <c r="J2244" s="28">
        <v>1.6920000000000001E-2</v>
      </c>
      <c r="K2244" s="29">
        <v>1</v>
      </c>
      <c r="L2244" s="30">
        <v>6</v>
      </c>
      <c r="M2244" s="29">
        <v>0.87178999999999995</v>
      </c>
      <c r="N2244" s="30">
        <v>50</v>
      </c>
      <c r="O2244" s="30">
        <v>13.88</v>
      </c>
      <c r="P2244" s="30">
        <v>497.85</v>
      </c>
      <c r="Q2244" s="30">
        <v>24.14</v>
      </c>
      <c r="R2244" s="38">
        <v>0.21049000000000001</v>
      </c>
      <c r="S2244" s="32">
        <v>-3.6080000000000001E-2</v>
      </c>
      <c r="T2244" s="29">
        <v>0.61097999999999997</v>
      </c>
      <c r="U2244" s="29">
        <v>-0.28725000000000001</v>
      </c>
      <c r="V2244" s="29">
        <v>0.57999999999999996</v>
      </c>
      <c r="W2244" s="29">
        <v>0.06</v>
      </c>
      <c r="X2244" s="30">
        <v>40.15</v>
      </c>
      <c r="Y2244" s="29">
        <v>0.29054000000000002</v>
      </c>
      <c r="Z2244" s="29">
        <v>0.28377000000000002</v>
      </c>
      <c r="AA2244" s="29">
        <v>0.51300000000000001</v>
      </c>
      <c r="AB2244" s="30">
        <v>11</v>
      </c>
      <c r="AC2244" s="29">
        <v>0.74358999999999997</v>
      </c>
      <c r="AD2244" s="30">
        <v>50</v>
      </c>
      <c r="AE2244" s="29">
        <v>0.7</v>
      </c>
      <c r="AF2244" s="33">
        <v>1.446</v>
      </c>
      <c r="AG2244" s="33">
        <v>1.4890000000000001</v>
      </c>
      <c r="AH2244" s="33">
        <v>1.617</v>
      </c>
      <c r="AI2244" s="33">
        <v>2.7029999999999998</v>
      </c>
      <c r="AJ2244" s="33">
        <v>2.024</v>
      </c>
      <c r="AK2244" s="34">
        <v>4.0259999999999998</v>
      </c>
      <c r="AL2244" s="29">
        <v>0.02</v>
      </c>
      <c r="AM2244" s="29">
        <v>0.04</v>
      </c>
      <c r="AN2244" s="50">
        <v>18058</v>
      </c>
      <c r="AO2244" s="30">
        <v>257.7</v>
      </c>
      <c r="AP2244" s="29">
        <v>0.68076000000000003</v>
      </c>
      <c r="AQ2244" s="29">
        <v>1</v>
      </c>
      <c r="AR2244" s="29">
        <v>0.66</v>
      </c>
      <c r="AS2244" s="54">
        <v>10</v>
      </c>
      <c r="AT2244" s="29">
        <v>0.73529</v>
      </c>
      <c r="AU2244" s="29">
        <v>0.72238999999999998</v>
      </c>
      <c r="AV2244" s="54">
        <v>19</v>
      </c>
      <c r="AW2244" s="29">
        <v>0.47059000000000001</v>
      </c>
    </row>
    <row r="2245" spans="1:49" x14ac:dyDescent="0.2">
      <c r="A2245" s="17" t="str">
        <f t="shared" si="43"/>
        <v>NotreDame-Mobility</v>
      </c>
      <c r="B2245" s="17" t="str">
        <f>IF(AND(OR(NOT(IsForecastDateRestricted),AND(D2245&gt;=StartDate,D2245&lt;=EndDate)),OR(NOT(IsTargetDateRestricted),AND(F2245&gt;=FirstTargetDate,F2245&lt;=EndTargetDate)),
OR(AND(Is1Week,E2245="1 wk ahead inc death"),AND(Is2Week,E2245="2 wk ahead inc death"),AND(Is3Week,E2245="3 wk ahead inc death"),AND(Is4Week,E2245="4 wk ahead inc death")),
OR(NOT(IsActiveModelsOnly),_xlfn.XLOOKUP(C2245,'Model Analyzer'!B$4:B$100,'Model Analyzer'!C$4:C$100))),EvalData!C2245,"NA")</f>
        <v>NotreDame-Mobility</v>
      </c>
      <c r="C2245" s="17" t="s">
        <v>25</v>
      </c>
      <c r="D2245" s="36" t="d">
        <v>2020-10-26</v>
      </c>
      <c r="E2245" s="17" t="s">
        <v>11</v>
      </c>
      <c r="F2245" s="36" t="d">
        <v>2020-10-31</v>
      </c>
      <c r="G2245" s="30">
        <v>-1182</v>
      </c>
      <c r="H2245" s="32">
        <v>-0.23100000000000001</v>
      </c>
      <c r="I2245" s="28">
        <v>-0.20616999999999999</v>
      </c>
      <c r="J2245" s="28">
        <v>-0.25972000000000001</v>
      </c>
      <c r="K2245" s="29">
        <v>0.75</v>
      </c>
      <c r="L2245" s="30">
        <v>35</v>
      </c>
      <c r="M2245" s="29">
        <v>0.12820999999999999</v>
      </c>
      <c r="N2245" s="30">
        <v>51</v>
      </c>
      <c r="O2245" s="30">
        <v>15.31</v>
      </c>
      <c r="P2245" s="30">
        <v>873.56</v>
      </c>
      <c r="Q2245" s="30">
        <v>35.65</v>
      </c>
      <c r="R2245" s="38">
        <v>0.31768000000000002</v>
      </c>
      <c r="S2245" s="32">
        <v>-0.26235999999999998</v>
      </c>
      <c r="T2245" s="29">
        <v>0.64339999999999997</v>
      </c>
      <c r="U2245" s="29">
        <v>-0.3075</v>
      </c>
      <c r="V2245" s="29">
        <v>0.33333000000000002</v>
      </c>
      <c r="W2245" s="29">
        <v>0.15686</v>
      </c>
      <c r="X2245" s="30">
        <v>53</v>
      </c>
      <c r="Y2245" s="29">
        <v>0.42942999999999998</v>
      </c>
      <c r="Z2245" s="29">
        <v>0.43071999999999999</v>
      </c>
      <c r="AA2245" s="29">
        <v>0.115</v>
      </c>
      <c r="AB2245" s="30">
        <v>33</v>
      </c>
      <c r="AC2245" s="29">
        <v>0.17949000000000001</v>
      </c>
      <c r="AD2245" s="30">
        <v>51</v>
      </c>
      <c r="AE2245" s="29">
        <v>0.35293999999999998</v>
      </c>
      <c r="AF2245" s="33">
        <v>1.367</v>
      </c>
      <c r="AG2245" s="33">
        <v>1.4390000000000001</v>
      </c>
      <c r="AH2245" s="33">
        <v>1.611</v>
      </c>
      <c r="AI2245" s="33">
        <v>2.2799999999999998</v>
      </c>
      <c r="AJ2245" s="33">
        <v>2.0619999999999998</v>
      </c>
      <c r="AK2245" s="34">
        <v>4</v>
      </c>
      <c r="AL2245" s="29">
        <v>5.8819999999999997E-2</v>
      </c>
      <c r="AM2245" s="29">
        <v>1.9609999999999999E-2</v>
      </c>
      <c r="AN2245" s="50">
        <v>44711</v>
      </c>
      <c r="AO2245" s="30">
        <v>425.1</v>
      </c>
      <c r="AP2245" s="29">
        <v>0.70448999999999995</v>
      </c>
      <c r="AQ2245" s="29">
        <v>1</v>
      </c>
      <c r="AR2245" s="29">
        <v>0.28899999999999998</v>
      </c>
      <c r="AS2245" s="54">
        <v>25</v>
      </c>
      <c r="AT2245" s="29">
        <v>0.29411999999999999</v>
      </c>
      <c r="AU2245" s="29">
        <v>0.37152000000000002</v>
      </c>
      <c r="AV2245" s="54">
        <v>31</v>
      </c>
      <c r="AW2245" s="29">
        <v>0.11765</v>
      </c>
    </row>
    <row r="2246" spans="1:49" x14ac:dyDescent="0.2">
      <c r="A2246" s="17" t="str">
        <f t="shared" si="43"/>
        <v>Oliver Wyman</v>
      </c>
      <c r="B2246" s="17" t="str">
        <f>IF(AND(OR(NOT(IsForecastDateRestricted),AND(D2246&gt;=StartDate,D2246&lt;=EndDate)),OR(NOT(IsTargetDateRestricted),AND(F2246&gt;=FirstTargetDate,F2246&lt;=EndTargetDate)),
OR(AND(Is1Week,E2246="1 wk ahead inc death"),AND(Is2Week,E2246="2 wk ahead inc death"),AND(Is3Week,E2246="3 wk ahead inc death"),AND(Is4Week,E2246="4 wk ahead inc death")),
OR(NOT(IsActiveModelsOnly),_xlfn.XLOOKUP(C2246,'Model Analyzer'!B$4:B$100,'Model Analyzer'!C$4:C$100))),EvalData!C2246,"NA")</f>
        <v>Oliver Wyman</v>
      </c>
      <c r="C2246" s="17" t="s">
        <v>26</v>
      </c>
      <c r="D2246" s="36" t="d">
        <v>2020-10-26</v>
      </c>
      <c r="E2246" s="17" t="s">
        <v>11</v>
      </c>
      <c r="F2246" s="36" t="d">
        <v>2020-10-31</v>
      </c>
      <c r="G2246" s="30">
        <v>387</v>
      </c>
      <c r="H2246" s="32">
        <v>6.5000000000000002E-2</v>
      </c>
      <c r="I2246" s="28">
        <v>6.7500000000000004E-2</v>
      </c>
      <c r="J2246" s="28">
        <v>6.7500000000000004E-2</v>
      </c>
      <c r="K2246" s="29">
        <v>0.9</v>
      </c>
      <c r="L2246" s="30">
        <v>16</v>
      </c>
      <c r="M2246" s="29">
        <v>0.61538000000000004</v>
      </c>
      <c r="N2246" s="30">
        <v>51</v>
      </c>
      <c r="O2246" s="30">
        <v>13.25</v>
      </c>
      <c r="P2246" s="30">
        <v>443.69</v>
      </c>
      <c r="Q2246" s="30">
        <v>21.88</v>
      </c>
      <c r="R2246" s="38">
        <v>0.18897</v>
      </c>
      <c r="S2246" s="32">
        <v>0</v>
      </c>
      <c r="T2246" s="29">
        <v>0.57230999999999999</v>
      </c>
      <c r="U2246" s="29">
        <v>-0.28605000000000003</v>
      </c>
      <c r="V2246" s="29">
        <v>0.62744999999999995</v>
      </c>
      <c r="W2246" s="29">
        <v>7.843E-2</v>
      </c>
      <c r="X2246" s="30">
        <v>39.380000000000003</v>
      </c>
      <c r="Y2246" s="29">
        <v>0.25822000000000001</v>
      </c>
      <c r="Z2246" s="29">
        <v>0.25883</v>
      </c>
      <c r="AA2246" s="29">
        <v>0.65200000000000002</v>
      </c>
      <c r="AB2246" s="30">
        <v>7</v>
      </c>
      <c r="AC2246" s="29">
        <v>0.84614999999999996</v>
      </c>
      <c r="AD2246" s="30">
        <v>51</v>
      </c>
      <c r="AE2246" s="29">
        <v>0.86275000000000002</v>
      </c>
      <c r="AF2246" s="33">
        <v>1.583</v>
      </c>
      <c r="AG2246" s="33">
        <v>2.0779999999999998</v>
      </c>
      <c r="AH2246" s="33">
        <v>2.77</v>
      </c>
      <c r="AI2246" s="33">
        <v>14.131</v>
      </c>
      <c r="AJ2246" s="33">
        <v>4.9829999999999997</v>
      </c>
      <c r="AK2246" s="34">
        <v>14.385</v>
      </c>
      <c r="AL2246" s="29">
        <v>0.13725000000000001</v>
      </c>
      <c r="AM2246" s="29">
        <v>0.13725000000000001</v>
      </c>
      <c r="AN2246" s="50">
        <v>8814</v>
      </c>
      <c r="AO2246" s="30">
        <v>109.5</v>
      </c>
      <c r="AP2246" s="29">
        <v>0.48071999999999998</v>
      </c>
      <c r="AQ2246" s="29">
        <v>1</v>
      </c>
      <c r="AR2246" s="29">
        <v>0.61899999999999999</v>
      </c>
      <c r="AS2246" s="54">
        <v>11</v>
      </c>
      <c r="AT2246" s="29">
        <v>0.70587999999999995</v>
      </c>
      <c r="AU2246" s="29">
        <v>0.90815000000000001</v>
      </c>
      <c r="AV2246" s="54">
        <v>7</v>
      </c>
      <c r="AW2246" s="29">
        <v>0.82352999999999998</v>
      </c>
    </row>
    <row r="2247" spans="1:49" x14ac:dyDescent="0.2">
      <c r="A2247" s="17" t="str">
        <f t="shared" ref="A2247:A2310" si="44">IF(OR(B2247="NA",NOT(IsMinimumForecastsToParticipate),COUNTIF(B$7:B$3184,"="&amp;C2247)&gt;=MinForecastsToParticipate),B2247,"NA")</f>
        <v>PSI</v>
      </c>
      <c r="B2247" s="17" t="str">
        <f>IF(AND(OR(NOT(IsForecastDateRestricted),AND(D2247&gt;=StartDate,D2247&lt;=EndDate)),OR(NOT(IsTargetDateRestricted),AND(F2247&gt;=FirstTargetDate,F2247&lt;=EndTargetDate)),
OR(AND(Is1Week,E2247="1 wk ahead inc death"),AND(Is2Week,E2247="2 wk ahead inc death"),AND(Is3Week,E2247="3 wk ahead inc death"),AND(Is4Week,E2247="4 wk ahead inc death")),
OR(NOT(IsActiveModelsOnly),_xlfn.XLOOKUP(C2247,'Model Analyzer'!B$4:B$100,'Model Analyzer'!C$4:C$100))),EvalData!C2247,"NA")</f>
        <v>PSI</v>
      </c>
      <c r="C2247" s="17" t="s">
        <v>27</v>
      </c>
      <c r="D2247" s="36" t="d">
        <v>2020-10-26</v>
      </c>
      <c r="E2247" s="17" t="s">
        <v>11</v>
      </c>
      <c r="F2247" s="36" t="d">
        <v>2020-10-31</v>
      </c>
      <c r="G2247" s="30">
        <v>-1393</v>
      </c>
      <c r="H2247" s="32">
        <v>-0.27800000000000002</v>
      </c>
      <c r="I2247" s="28">
        <v>-0.24298</v>
      </c>
      <c r="J2247" s="28">
        <v>-0.32096999999999998</v>
      </c>
      <c r="K2247" s="29">
        <v>0</v>
      </c>
      <c r="L2247" s="30">
        <v>37</v>
      </c>
      <c r="M2247" s="29">
        <v>7.6920000000000002E-2</v>
      </c>
      <c r="N2247" s="30">
        <v>51</v>
      </c>
      <c r="O2247" s="30">
        <v>43.28</v>
      </c>
      <c r="P2247" s="30">
        <v>943.46</v>
      </c>
      <c r="Q2247" s="30">
        <v>38.020000000000003</v>
      </c>
      <c r="R2247" s="38">
        <v>0.37557000000000001</v>
      </c>
      <c r="S2247" s="32">
        <v>-0.28963</v>
      </c>
      <c r="T2247" s="29">
        <v>1.9813000000000001</v>
      </c>
      <c r="U2247" s="29">
        <v>-1.80013</v>
      </c>
      <c r="V2247" s="29">
        <v>0.35293999999999998</v>
      </c>
      <c r="W2247" s="29">
        <v>0.27450999999999998</v>
      </c>
      <c r="X2247" s="30">
        <v>55.72</v>
      </c>
      <c r="Y2247" s="29">
        <v>0.39794000000000002</v>
      </c>
      <c r="Z2247" s="29">
        <v>0.50100999999999996</v>
      </c>
      <c r="AA2247" s="29">
        <v>6.0999999999999999E-2</v>
      </c>
      <c r="AB2247" s="30">
        <v>36</v>
      </c>
      <c r="AC2247" s="29">
        <v>0.10256</v>
      </c>
      <c r="AD2247" s="30">
        <v>51</v>
      </c>
      <c r="AE2247" s="29">
        <v>0.39216000000000001</v>
      </c>
      <c r="AF2247" s="33">
        <v>1.331</v>
      </c>
      <c r="AG2247" s="33">
        <v>1.4750000000000001</v>
      </c>
      <c r="AH2247" s="33">
        <v>1.86</v>
      </c>
      <c r="AI2247" s="33">
        <v>2.9580000000000002</v>
      </c>
      <c r="AJ2247" s="33">
        <v>3.133</v>
      </c>
      <c r="AK2247" s="34">
        <v>6</v>
      </c>
      <c r="AL2247" s="29">
        <v>3.9219999999999998E-2</v>
      </c>
      <c r="AM2247" s="29">
        <v>1.9609999999999999E-2</v>
      </c>
      <c r="AN2247" s="50">
        <v>50562</v>
      </c>
      <c r="AO2247" s="30">
        <v>469.8</v>
      </c>
      <c r="AP2247" s="29">
        <v>0.63490000000000002</v>
      </c>
      <c r="AQ2247" s="29">
        <v>1</v>
      </c>
      <c r="AR2247" s="29">
        <v>0.35099999999999998</v>
      </c>
      <c r="AS2247" s="54">
        <v>24</v>
      </c>
      <c r="AT2247" s="29">
        <v>0.32352999999999998</v>
      </c>
      <c r="AU2247" s="29">
        <v>0.4128</v>
      </c>
      <c r="AV2247" s="54">
        <v>28</v>
      </c>
      <c r="AW2247" s="29">
        <v>0.20588000000000001</v>
      </c>
    </row>
    <row r="2248" spans="1:49" x14ac:dyDescent="0.2">
      <c r="A2248" s="17" t="str">
        <f t="shared" si="44"/>
        <v>QJHong</v>
      </c>
      <c r="B2248" s="17" t="str">
        <f>IF(AND(OR(NOT(IsForecastDateRestricted),AND(D2248&gt;=StartDate,D2248&lt;=EndDate)),OR(NOT(IsTargetDateRestricted),AND(F2248&gt;=FirstTargetDate,F2248&lt;=EndTargetDate)),
OR(AND(Is1Week,E2248="1 wk ahead inc death"),AND(Is2Week,E2248="2 wk ahead inc death"),AND(Is3Week,E2248="3 wk ahead inc death"),AND(Is4Week,E2248="4 wk ahead inc death")),
OR(NOT(IsActiveModelsOnly),_xlfn.XLOOKUP(C2248,'Model Analyzer'!B$4:B$100,'Model Analyzer'!C$4:C$100))),EvalData!C2248,"NA")</f>
        <v>QJHong</v>
      </c>
      <c r="C2248" s="17" t="s">
        <v>28</v>
      </c>
      <c r="D2248" s="36" t="d">
        <v>2020-10-26</v>
      </c>
      <c r="E2248" s="17" t="s">
        <v>11</v>
      </c>
      <c r="F2248" s="36" t="d">
        <v>2020-10-31</v>
      </c>
      <c r="G2248" s="30">
        <v>-191</v>
      </c>
      <c r="H2248" s="32">
        <v>-3.4000000000000002E-2</v>
      </c>
      <c r="I2248" s="28">
        <v>-3.3320000000000002E-2</v>
      </c>
      <c r="J2248" s="28">
        <v>-3.4459999999999998E-2</v>
      </c>
      <c r="K2248" s="29">
        <v>1</v>
      </c>
      <c r="L2248" s="30">
        <v>10</v>
      </c>
      <c r="M2248" s="29">
        <v>0.76922999999999997</v>
      </c>
      <c r="O2248" s="30"/>
      <c r="P2248" s="30"/>
      <c r="Q2248" s="30"/>
      <c r="R2248" s="38"/>
    </row>
    <row r="2249" spans="1:49" x14ac:dyDescent="0.2">
      <c r="A2249" s="17" t="str">
        <f t="shared" si="44"/>
        <v>RPI-UW</v>
      </c>
      <c r="B2249" s="17" t="str">
        <f>IF(AND(OR(NOT(IsForecastDateRestricted),AND(D2249&gt;=StartDate,D2249&lt;=EndDate)),OR(NOT(IsTargetDateRestricted),AND(F2249&gt;=FirstTargetDate,F2249&lt;=EndTargetDate)),
OR(AND(Is1Week,E2249="1 wk ahead inc death"),AND(Is2Week,E2249="2 wk ahead inc death"),AND(Is3Week,E2249="3 wk ahead inc death"),AND(Is4Week,E2249="4 wk ahead inc death")),
OR(NOT(IsActiveModelsOnly),_xlfn.XLOOKUP(C2249,'Model Analyzer'!B$4:B$100,'Model Analyzer'!C$4:C$100))),EvalData!C2249,"NA")</f>
        <v>RPI-UW</v>
      </c>
      <c r="C2249" s="17" t="s">
        <v>49</v>
      </c>
      <c r="D2249" s="36" t="d">
        <v>2020-10-26</v>
      </c>
      <c r="E2249" s="17" t="s">
        <v>11</v>
      </c>
      <c r="F2249" s="36" t="d">
        <v>2020-10-31</v>
      </c>
      <c r="G2249" s="30">
        <v>-721</v>
      </c>
      <c r="H2249" s="32">
        <v>-0.13400000000000001</v>
      </c>
      <c r="I2249" s="28">
        <v>-0.12576000000000001</v>
      </c>
      <c r="J2249" s="28">
        <v>-0.14385000000000001</v>
      </c>
      <c r="K2249" s="29">
        <v>0.75</v>
      </c>
      <c r="L2249" s="30">
        <v>28</v>
      </c>
      <c r="M2249" s="29">
        <v>0.30769000000000002</v>
      </c>
      <c r="N2249" s="30">
        <v>31</v>
      </c>
      <c r="O2249" s="30">
        <v>5.12</v>
      </c>
      <c r="P2249" s="30">
        <v>661.08</v>
      </c>
      <c r="Q2249" s="30">
        <v>46.84</v>
      </c>
      <c r="R2249" s="38">
        <v>0.21404000000000001</v>
      </c>
      <c r="S2249" s="32">
        <v>-0.18232000000000001</v>
      </c>
      <c r="T2249" s="29">
        <v>0.43334</v>
      </c>
      <c r="U2249" s="29">
        <v>-0.25730999999999998</v>
      </c>
      <c r="V2249" s="29">
        <v>0.3871</v>
      </c>
      <c r="W2249" s="29">
        <v>6.4519999999999994E-2</v>
      </c>
      <c r="X2249" s="30">
        <v>72.599999999999994</v>
      </c>
      <c r="Y2249" s="29">
        <v>0.29020000000000001</v>
      </c>
      <c r="Z2249" s="29">
        <v>0.32189000000000001</v>
      </c>
      <c r="AA2249" s="29">
        <v>0.248</v>
      </c>
      <c r="AB2249" s="30">
        <v>28</v>
      </c>
      <c r="AC2249" s="29">
        <v>0.30769000000000002</v>
      </c>
      <c r="AD2249" s="30">
        <v>31</v>
      </c>
      <c r="AE2249" s="29">
        <v>0.64515999999999996</v>
      </c>
      <c r="AF2249" s="33">
        <v>2</v>
      </c>
      <c r="AG2249" s="33">
        <v>2.4060000000000001</v>
      </c>
      <c r="AH2249" s="33">
        <v>2.5910000000000002</v>
      </c>
      <c r="AI2249" s="33">
        <v>38.600999999999999</v>
      </c>
      <c r="AJ2249" s="33">
        <v>4.18</v>
      </c>
      <c r="AK2249" s="34">
        <v>9.6</v>
      </c>
      <c r="AL2249" s="29">
        <v>0.16128999999999999</v>
      </c>
      <c r="AM2249" s="29">
        <v>6.4519999999999994E-2</v>
      </c>
      <c r="AN2249" s="50">
        <v>16986</v>
      </c>
      <c r="AO2249" s="30">
        <v>91.5</v>
      </c>
      <c r="AP2249" s="29">
        <v>0.48159000000000002</v>
      </c>
      <c r="AQ2249" s="29">
        <v>1</v>
      </c>
      <c r="AR2249" s="29">
        <v>0.26800000000000002</v>
      </c>
      <c r="AS2249" s="54">
        <v>26</v>
      </c>
      <c r="AT2249" s="29">
        <v>0.26471</v>
      </c>
      <c r="AU2249" s="29">
        <v>0.4128</v>
      </c>
      <c r="AV2249" s="54">
        <v>30</v>
      </c>
      <c r="AW2249" s="29">
        <v>0.14706</v>
      </c>
    </row>
    <row r="2250" spans="1:49" x14ac:dyDescent="0.2">
      <c r="A2250" s="17" t="str">
        <f t="shared" si="44"/>
        <v>STH</v>
      </c>
      <c r="B2250" s="17" t="str">
        <f>IF(AND(OR(NOT(IsForecastDateRestricted),AND(D2250&gt;=StartDate,D2250&lt;=EndDate)),OR(NOT(IsTargetDateRestricted),AND(F2250&gt;=FirstTargetDate,F2250&lt;=EndTargetDate)),
OR(AND(Is1Week,E2250="1 wk ahead inc death"),AND(Is2Week,E2250="2 wk ahead inc death"),AND(Is3Week,E2250="3 wk ahead inc death"),AND(Is4Week,E2250="4 wk ahead inc death")),
OR(NOT(IsActiveModelsOnly),_xlfn.XLOOKUP(C2250,'Model Analyzer'!B$4:B$100,'Model Analyzer'!C$4:C$100))),EvalData!C2250,"NA")</f>
        <v>STH</v>
      </c>
      <c r="C2250" s="17" t="s">
        <v>42</v>
      </c>
      <c r="D2250" s="36" t="d">
        <v>2020-10-26</v>
      </c>
      <c r="E2250" s="17" t="s">
        <v>11</v>
      </c>
      <c r="F2250" s="36" t="d">
        <v>2020-10-31</v>
      </c>
      <c r="G2250" s="30">
        <v>-1002</v>
      </c>
      <c r="H2250" s="32">
        <v>-0.192</v>
      </c>
      <c r="I2250" s="28">
        <v>-0.17477999999999999</v>
      </c>
      <c r="J2250" s="28">
        <v>-0.21179000000000001</v>
      </c>
      <c r="K2250" s="29">
        <v>0.75</v>
      </c>
      <c r="L2250" s="30">
        <v>34</v>
      </c>
      <c r="M2250" s="29">
        <v>0.15384999999999999</v>
      </c>
      <c r="O2250" s="30"/>
      <c r="P2250" s="30"/>
      <c r="Q2250" s="30"/>
      <c r="R2250" s="38"/>
    </row>
    <row r="2251" spans="1:49" x14ac:dyDescent="0.2">
      <c r="A2251" s="17" t="str">
        <f t="shared" si="44"/>
        <v>TTU</v>
      </c>
      <c r="B2251" s="17" t="str">
        <f>IF(AND(OR(NOT(IsForecastDateRestricted),AND(D2251&gt;=StartDate,D2251&lt;=EndDate)),OR(NOT(IsTargetDateRestricted),AND(F2251&gt;=FirstTargetDate,F2251&lt;=EndTargetDate)),
OR(AND(Is1Week,E2251="1 wk ahead inc death"),AND(Is2Week,E2251="2 wk ahead inc death"),AND(Is3Week,E2251="3 wk ahead inc death"),AND(Is4Week,E2251="4 wk ahead inc death")),
OR(NOT(IsActiveModelsOnly),_xlfn.XLOOKUP(C2251,'Model Analyzer'!B$4:B$100,'Model Analyzer'!C$4:C$100))),EvalData!C2251,"NA")</f>
        <v>TTU</v>
      </c>
      <c r="C2251" s="17" t="s">
        <v>56</v>
      </c>
      <c r="D2251" s="36" t="d">
        <v>2020-10-26</v>
      </c>
      <c r="E2251" s="17" t="s">
        <v>11</v>
      </c>
      <c r="F2251" s="36" t="d">
        <v>2020-10-31</v>
      </c>
      <c r="G2251" s="30">
        <v>829</v>
      </c>
      <c r="H2251" s="32">
        <v>0.13500000000000001</v>
      </c>
      <c r="I2251" s="28">
        <v>0.14460000000000001</v>
      </c>
      <c r="J2251" s="28">
        <v>0.14460000000000001</v>
      </c>
      <c r="K2251" s="29">
        <v>0.75</v>
      </c>
      <c r="L2251" s="30">
        <v>29</v>
      </c>
      <c r="M2251" s="29">
        <v>0.28205000000000002</v>
      </c>
      <c r="N2251" s="30">
        <v>51</v>
      </c>
      <c r="O2251" s="30">
        <v>20.95</v>
      </c>
      <c r="P2251" s="30">
        <v>2681.18</v>
      </c>
      <c r="Q2251" s="30">
        <v>50.94</v>
      </c>
      <c r="R2251" s="38">
        <v>0.30939</v>
      </c>
      <c r="S2251" s="32">
        <v>3.7039999999999997E-2</v>
      </c>
      <c r="T2251" s="29">
        <v>0.79090000000000005</v>
      </c>
      <c r="U2251" s="29">
        <v>3.3999999999999998E-3</v>
      </c>
      <c r="V2251" s="29">
        <v>0.37254999999999999</v>
      </c>
      <c r="W2251" s="29">
        <v>0.23529</v>
      </c>
      <c r="X2251" s="30">
        <v>92.77</v>
      </c>
      <c r="Y2251" s="29">
        <v>0.55976999999999999</v>
      </c>
      <c r="Z2251" s="29">
        <v>0.45001000000000002</v>
      </c>
      <c r="AA2251" s="29">
        <v>0.158</v>
      </c>
      <c r="AB2251" s="30">
        <v>32</v>
      </c>
      <c r="AC2251" s="29">
        <v>0.20513000000000001</v>
      </c>
    </row>
    <row r="2252" spans="1:49" x14ac:dyDescent="0.2">
      <c r="A2252" s="17" t="str">
        <f t="shared" si="44"/>
        <v>UA</v>
      </c>
      <c r="B2252" s="17" t="str">
        <f>IF(AND(OR(NOT(IsForecastDateRestricted),AND(D2252&gt;=StartDate,D2252&lt;=EndDate)),OR(NOT(IsTargetDateRestricted),AND(F2252&gt;=FirstTargetDate,F2252&lt;=EndTargetDate)),
OR(AND(Is1Week,E2252="1 wk ahead inc death"),AND(Is2Week,E2252="2 wk ahead inc death"),AND(Is3Week,E2252="3 wk ahead inc death"),AND(Is4Week,E2252="4 wk ahead inc death")),
OR(NOT(IsActiveModelsOnly),_xlfn.XLOOKUP(C2252,'Model Analyzer'!B$4:B$100,'Model Analyzer'!C$4:C$100))),EvalData!C2252,"NA")</f>
        <v>UA</v>
      </c>
      <c r="C2252" s="17" t="s">
        <v>29</v>
      </c>
      <c r="D2252" s="36" t="d">
        <v>2020-10-26</v>
      </c>
      <c r="E2252" s="17" t="s">
        <v>11</v>
      </c>
      <c r="F2252" s="36" t="d">
        <v>2020-10-31</v>
      </c>
      <c r="G2252" s="30">
        <v>166</v>
      </c>
      <c r="H2252" s="32">
        <v>2.9000000000000001E-2</v>
      </c>
      <c r="I2252" s="28">
        <v>2.896E-2</v>
      </c>
      <c r="J2252" s="28">
        <v>2.896E-2</v>
      </c>
      <c r="K2252" s="29">
        <v>1</v>
      </c>
      <c r="L2252" s="30">
        <v>8</v>
      </c>
      <c r="M2252" s="29">
        <v>0.82050999999999996</v>
      </c>
      <c r="N2252" s="30">
        <v>51</v>
      </c>
      <c r="O2252" s="30">
        <v>12.29</v>
      </c>
      <c r="P2252" s="30">
        <v>528.29</v>
      </c>
      <c r="Q2252" s="30">
        <v>22.02</v>
      </c>
      <c r="R2252" s="38">
        <v>0.22345999999999999</v>
      </c>
      <c r="S2252" s="32">
        <v>-5.5059999999999998E-2</v>
      </c>
      <c r="T2252" s="29">
        <v>0.51519000000000004</v>
      </c>
      <c r="U2252" s="29">
        <v>0.16145999999999999</v>
      </c>
      <c r="V2252" s="29">
        <v>0.50980000000000003</v>
      </c>
      <c r="W2252" s="29">
        <v>7.843E-2</v>
      </c>
      <c r="X2252" s="30">
        <v>39.409999999999997</v>
      </c>
      <c r="Y2252" s="29">
        <v>0.47824</v>
      </c>
      <c r="Z2252" s="29">
        <v>0.31214999999999998</v>
      </c>
      <c r="AA2252" s="29">
        <v>0.52700000000000002</v>
      </c>
      <c r="AB2252" s="30">
        <v>10</v>
      </c>
      <c r="AC2252" s="29">
        <v>0.76922999999999997</v>
      </c>
      <c r="AD2252" s="30">
        <v>51</v>
      </c>
      <c r="AE2252" s="29">
        <v>0.68627000000000005</v>
      </c>
      <c r="AF2252" s="33">
        <v>1.3109999999999999</v>
      </c>
      <c r="AG2252" s="33">
        <v>1.484</v>
      </c>
      <c r="AH2252" s="33">
        <v>1.7569999999999999</v>
      </c>
      <c r="AI2252" s="33">
        <v>2.2090000000000001</v>
      </c>
      <c r="AJ2252" s="33">
        <v>2.85</v>
      </c>
      <c r="AK2252" s="34">
        <v>3.5</v>
      </c>
      <c r="AL2252" s="29">
        <v>1.9609999999999999E-2</v>
      </c>
      <c r="AM2252" s="29">
        <v>0</v>
      </c>
      <c r="AN2252" s="50">
        <v>17579</v>
      </c>
      <c r="AO2252" s="30">
        <v>326.39999999999998</v>
      </c>
      <c r="AP2252" s="29">
        <v>0.67086000000000001</v>
      </c>
      <c r="AQ2252" s="29">
        <v>1</v>
      </c>
      <c r="AR2252" s="29">
        <v>0.70199999999999996</v>
      </c>
      <c r="AS2252" s="54">
        <v>9</v>
      </c>
      <c r="AT2252" s="29">
        <v>0.76471</v>
      </c>
      <c r="AU2252" s="29">
        <v>0.72238999999999998</v>
      </c>
      <c r="AV2252" s="54">
        <v>17</v>
      </c>
      <c r="AW2252" s="29">
        <v>0.52941000000000005</v>
      </c>
    </row>
    <row r="2253" spans="1:49" x14ac:dyDescent="0.2">
      <c r="A2253" s="17" t="str">
        <f t="shared" si="44"/>
        <v>UCLA</v>
      </c>
      <c r="B2253" s="17" t="str">
        <f>IF(AND(OR(NOT(IsForecastDateRestricted),AND(D2253&gt;=StartDate,D2253&lt;=EndDate)),OR(NOT(IsTargetDateRestricted),AND(F2253&gt;=FirstTargetDate,F2253&lt;=EndTargetDate)),
OR(AND(Is1Week,E2253="1 wk ahead inc death"),AND(Is2Week,E2253="2 wk ahead inc death"),AND(Is3Week,E2253="3 wk ahead inc death"),AND(Is4Week,E2253="4 wk ahead inc death")),
OR(NOT(IsActiveModelsOnly),_xlfn.XLOOKUP(C2253,'Model Analyzer'!B$4:B$100,'Model Analyzer'!C$4:C$100))),EvalData!C2253,"NA")</f>
        <v>UCLA</v>
      </c>
      <c r="C2253" s="17" t="s">
        <v>30</v>
      </c>
      <c r="D2253" s="36" t="d">
        <v>2020-10-26</v>
      </c>
      <c r="E2253" s="17" t="s">
        <v>11</v>
      </c>
      <c r="F2253" s="36" t="d">
        <v>2020-10-31</v>
      </c>
      <c r="G2253" s="30">
        <v>-390</v>
      </c>
      <c r="H2253" s="32">
        <v>-7.0000000000000007E-2</v>
      </c>
      <c r="I2253" s="28">
        <v>-6.8029999999999993E-2</v>
      </c>
      <c r="J2253" s="28">
        <v>-7.2989999999999999E-2</v>
      </c>
      <c r="K2253" s="29">
        <v>0.9</v>
      </c>
      <c r="L2253" s="30">
        <v>19</v>
      </c>
      <c r="M2253" s="29">
        <v>0.53846000000000005</v>
      </c>
      <c r="N2253" s="30">
        <v>51</v>
      </c>
      <c r="O2253" s="30">
        <v>16.04</v>
      </c>
      <c r="P2253" s="30">
        <v>565.63</v>
      </c>
      <c r="Q2253" s="30">
        <v>28.14</v>
      </c>
      <c r="R2253" s="38">
        <v>0.26561000000000001</v>
      </c>
      <c r="S2253" s="32">
        <v>-0.17859</v>
      </c>
      <c r="T2253" s="29">
        <v>0.62827999999999995</v>
      </c>
      <c r="U2253" s="29">
        <v>-0.50792000000000004</v>
      </c>
      <c r="V2253" s="29">
        <v>0.49020000000000002</v>
      </c>
      <c r="W2253" s="29">
        <v>9.8040000000000002E-2</v>
      </c>
      <c r="X2253" s="30">
        <v>44.66</v>
      </c>
      <c r="Y2253" s="29">
        <v>0.28894999999999998</v>
      </c>
      <c r="Z2253" s="29">
        <v>0.36753000000000002</v>
      </c>
      <c r="AA2253" s="29">
        <v>0.249</v>
      </c>
      <c r="AB2253" s="30">
        <v>27</v>
      </c>
      <c r="AC2253" s="29">
        <v>0.33333000000000002</v>
      </c>
      <c r="AD2253" s="30">
        <v>51</v>
      </c>
      <c r="AE2253" s="29">
        <v>0.13725000000000001</v>
      </c>
      <c r="AF2253" s="33">
        <v>1.026</v>
      </c>
      <c r="AG2253" s="33">
        <v>1.044</v>
      </c>
      <c r="AH2253" s="33">
        <v>1.0760000000000001</v>
      </c>
      <c r="AI2253" s="33">
        <v>2.282</v>
      </c>
      <c r="AJ2253" s="33">
        <v>1.1830000000000001</v>
      </c>
      <c r="AK2253" s="34">
        <v>3</v>
      </c>
      <c r="AL2253" s="29">
        <v>0</v>
      </c>
      <c r="AM2253" s="29">
        <v>1.9609999999999999E-2</v>
      </c>
      <c r="AN2253" s="50">
        <v>49571</v>
      </c>
      <c r="AO2253" s="30">
        <v>469.2</v>
      </c>
      <c r="AP2253" s="29">
        <v>0.85358000000000001</v>
      </c>
      <c r="AQ2253" s="29">
        <v>1</v>
      </c>
      <c r="AR2253" s="29">
        <v>0.124</v>
      </c>
      <c r="AS2253" s="54">
        <v>32</v>
      </c>
      <c r="AT2253" s="29">
        <v>8.8239999999999999E-2</v>
      </c>
      <c r="AU2253" s="29">
        <v>0.14448</v>
      </c>
      <c r="AV2253" s="54">
        <v>33</v>
      </c>
      <c r="AW2253" s="29">
        <v>5.8819999999999997E-2</v>
      </c>
    </row>
    <row r="2254" spans="1:49" x14ac:dyDescent="0.2">
      <c r="A2254" s="17" t="str">
        <f t="shared" si="44"/>
        <v>UCM</v>
      </c>
      <c r="B2254" s="17" t="str">
        <f>IF(AND(OR(NOT(IsForecastDateRestricted),AND(D2254&gt;=StartDate,D2254&lt;=EndDate)),OR(NOT(IsTargetDateRestricted),AND(F2254&gt;=FirstTargetDate,F2254&lt;=EndTargetDate)),
OR(AND(Is1Week,E2254="1 wk ahead inc death"),AND(Is2Week,E2254="2 wk ahead inc death"),AND(Is3Week,E2254="3 wk ahead inc death"),AND(Is4Week,E2254="4 wk ahead inc death")),
OR(NOT(IsActiveModelsOnly),_xlfn.XLOOKUP(C2254,'Model Analyzer'!B$4:B$100,'Model Analyzer'!C$4:C$100))),EvalData!C2254,"NA")</f>
        <v>UCM</v>
      </c>
      <c r="C2254" s="17" t="s">
        <v>48</v>
      </c>
      <c r="D2254" s="36" t="d">
        <v>2020-10-26</v>
      </c>
      <c r="E2254" s="17" t="s">
        <v>11</v>
      </c>
      <c r="F2254" s="36" t="d">
        <v>2020-10-31</v>
      </c>
      <c r="G2254" s="30">
        <v>706</v>
      </c>
      <c r="H2254" s="32">
        <v>0.11600000000000001</v>
      </c>
      <c r="I2254" s="28">
        <v>0.12315</v>
      </c>
      <c r="J2254" s="28">
        <v>0.12315</v>
      </c>
      <c r="K2254" s="29">
        <v>0.75</v>
      </c>
      <c r="L2254" s="30">
        <v>27</v>
      </c>
      <c r="M2254" s="29">
        <v>0.33333000000000002</v>
      </c>
      <c r="O2254" s="30"/>
      <c r="P2254" s="30"/>
      <c r="Q2254" s="30"/>
      <c r="R2254" s="38"/>
    </row>
    <row r="2255" spans="1:49" x14ac:dyDescent="0.2">
      <c r="A2255" s="17" t="str">
        <f t="shared" si="44"/>
        <v>UCSB</v>
      </c>
      <c r="B2255" s="17" t="str">
        <f>IF(AND(OR(NOT(IsForecastDateRestricted),AND(D2255&gt;=StartDate,D2255&lt;=EndDate)),OR(NOT(IsTargetDateRestricted),AND(F2255&gt;=FirstTargetDate,F2255&lt;=EndTargetDate)),
OR(AND(Is1Week,E2255="1 wk ahead inc death"),AND(Is2Week,E2255="2 wk ahead inc death"),AND(Is3Week,E2255="3 wk ahead inc death"),AND(Is4Week,E2255="4 wk ahead inc death")),
OR(NOT(IsActiveModelsOnly),_xlfn.XLOOKUP(C2255,'Model Analyzer'!B$4:B$100,'Model Analyzer'!C$4:C$100))),EvalData!C2255,"NA")</f>
        <v>UCSB</v>
      </c>
      <c r="C2255" s="17" t="s">
        <v>61</v>
      </c>
      <c r="D2255" s="36" t="d">
        <v>2020-10-26</v>
      </c>
      <c r="E2255" s="17" t="s">
        <v>11</v>
      </c>
      <c r="F2255" s="36" t="d">
        <v>2020-10-31</v>
      </c>
      <c r="G2255" s="30"/>
      <c r="H2255" s="32"/>
      <c r="N2255" s="30">
        <v>51</v>
      </c>
      <c r="O2255" s="30">
        <v>52.39</v>
      </c>
      <c r="P2255" s="30">
        <v>851.26</v>
      </c>
      <c r="Q2255" s="30">
        <v>35.75</v>
      </c>
      <c r="R2255" s="38">
        <v>0.34738999999999998</v>
      </c>
      <c r="S2255" s="32">
        <v>-0.33252999999999999</v>
      </c>
      <c r="T2255" s="29">
        <v>1.01091</v>
      </c>
      <c r="U2255" s="29">
        <v>-0.85077000000000003</v>
      </c>
      <c r="V2255" s="29">
        <v>0.23529</v>
      </c>
      <c r="W2255" s="29">
        <v>0.27450999999999998</v>
      </c>
      <c r="X2255" s="30">
        <v>50.95</v>
      </c>
      <c r="Y2255" s="29">
        <v>0.38756000000000002</v>
      </c>
      <c r="Z2255" s="29">
        <v>0.49481999999999998</v>
      </c>
      <c r="AA2255" s="29">
        <v>6.0999999999999999E-2</v>
      </c>
      <c r="AB2255" s="30">
        <v>35</v>
      </c>
      <c r="AC2255" s="29">
        <v>0.12820999999999999</v>
      </c>
      <c r="AD2255" s="30">
        <v>51</v>
      </c>
      <c r="AE2255" s="29">
        <v>0.60784000000000005</v>
      </c>
      <c r="AF2255" s="33">
        <v>1.423</v>
      </c>
      <c r="AG2255" s="33">
        <v>1.649</v>
      </c>
      <c r="AH2255" s="33">
        <v>2.2130000000000001</v>
      </c>
      <c r="AI2255" s="33">
        <v>38.311</v>
      </c>
      <c r="AJ2255" s="33">
        <v>3.2320000000000002</v>
      </c>
      <c r="AK2255" s="34">
        <v>6.2709999999999999</v>
      </c>
      <c r="AL2255" s="29">
        <v>5.8819999999999997E-2</v>
      </c>
      <c r="AM2255" s="29">
        <v>7.843E-2</v>
      </c>
      <c r="AN2255" s="50">
        <v>21406</v>
      </c>
      <c r="AO2255" s="30">
        <v>289.8</v>
      </c>
      <c r="AP2255" s="29">
        <v>0.58674000000000004</v>
      </c>
      <c r="AQ2255" s="29">
        <v>1</v>
      </c>
      <c r="AR2255" s="29">
        <v>0.495</v>
      </c>
      <c r="AS2255" s="54">
        <v>16</v>
      </c>
      <c r="AT2255" s="29">
        <v>0.55881999999999998</v>
      </c>
      <c r="AU2255" s="29">
        <v>0.63983000000000001</v>
      </c>
      <c r="AV2255" s="54">
        <v>21</v>
      </c>
      <c r="AW2255" s="29">
        <v>0.41176000000000001</v>
      </c>
    </row>
    <row r="2256" spans="1:49" x14ac:dyDescent="0.2">
      <c r="A2256" s="17" t="str">
        <f t="shared" si="44"/>
        <v>UCSD-NEU</v>
      </c>
      <c r="B2256" s="17" t="str">
        <f>IF(AND(OR(NOT(IsForecastDateRestricted),AND(D2256&gt;=StartDate,D2256&lt;=EndDate)),OR(NOT(IsTargetDateRestricted),AND(F2256&gt;=FirstTargetDate,F2256&lt;=EndTargetDate)),
OR(AND(Is1Week,E2256="1 wk ahead inc death"),AND(Is2Week,E2256="2 wk ahead inc death"),AND(Is3Week,E2256="3 wk ahead inc death"),AND(Is4Week,E2256="4 wk ahead inc death")),
OR(NOT(IsActiveModelsOnly),_xlfn.XLOOKUP(C2256,'Model Analyzer'!B$4:B$100,'Model Analyzer'!C$4:C$100))),EvalData!C2256,"NA")</f>
        <v>UCSD-NEU</v>
      </c>
      <c r="C2256" s="17" t="s">
        <v>54</v>
      </c>
      <c r="D2256" s="36" t="d">
        <v>2020-10-26</v>
      </c>
      <c r="E2256" s="17" t="s">
        <v>11</v>
      </c>
      <c r="F2256" s="36" t="d">
        <v>2020-10-31</v>
      </c>
      <c r="G2256" s="30">
        <v>375</v>
      </c>
      <c r="H2256" s="32">
        <v>6.3E-2</v>
      </c>
      <c r="I2256" s="28">
        <v>6.5409999999999996E-2</v>
      </c>
      <c r="J2256" s="28">
        <v>6.5409999999999996E-2</v>
      </c>
      <c r="K2256" s="29">
        <v>0.9</v>
      </c>
      <c r="L2256" s="30">
        <v>13</v>
      </c>
      <c r="M2256" s="29">
        <v>0.69230999999999998</v>
      </c>
      <c r="N2256" s="30">
        <v>50</v>
      </c>
      <c r="O2256" s="30">
        <v>19.23</v>
      </c>
      <c r="P2256" s="30">
        <v>702.36</v>
      </c>
      <c r="Q2256" s="30">
        <v>24.98</v>
      </c>
      <c r="R2256" s="38">
        <v>0.19708000000000001</v>
      </c>
      <c r="S2256" s="32">
        <v>4.2180000000000002E-2</v>
      </c>
      <c r="T2256" s="29">
        <v>0.75509999999999999</v>
      </c>
      <c r="U2256" s="29">
        <v>0.28921999999999998</v>
      </c>
      <c r="V2256" s="29">
        <v>0.62</v>
      </c>
      <c r="W2256" s="29">
        <v>0.1</v>
      </c>
      <c r="X2256" s="30">
        <v>41.16</v>
      </c>
      <c r="Y2256" s="29">
        <v>0.62775999999999998</v>
      </c>
      <c r="Z2256" s="29">
        <v>0.31489</v>
      </c>
      <c r="AA2256" s="29">
        <v>0.40799999999999997</v>
      </c>
      <c r="AB2256" s="30">
        <v>20</v>
      </c>
      <c r="AC2256" s="29">
        <v>0.51282000000000005</v>
      </c>
      <c r="AD2256" s="30">
        <v>50</v>
      </c>
      <c r="AE2256" s="29">
        <v>0.98</v>
      </c>
      <c r="AF2256" s="33">
        <v>3.1070000000000002</v>
      </c>
      <c r="AG2256" s="33">
        <v>4.9509999999999996</v>
      </c>
      <c r="AH2256" s="33">
        <v>137.5</v>
      </c>
      <c r="AI2256" s="33">
        <v>155.45500000000001</v>
      </c>
      <c r="AJ2256" s="33">
        <v>304.5</v>
      </c>
      <c r="AK2256" s="34">
        <v>342.8</v>
      </c>
      <c r="AL2256" s="29">
        <v>0.12</v>
      </c>
      <c r="AM2256" s="29">
        <v>0.64</v>
      </c>
      <c r="AN2256" s="50">
        <v>12516</v>
      </c>
      <c r="AO2256" s="30">
        <v>507.3</v>
      </c>
      <c r="AP2256" s="29">
        <v>0.18575</v>
      </c>
      <c r="AQ2256" s="29">
        <v>0.38778000000000001</v>
      </c>
      <c r="AR2256" s="29">
        <v>0.22700000000000001</v>
      </c>
      <c r="AS2256" s="54">
        <v>28</v>
      </c>
      <c r="AT2256" s="29">
        <v>0.20588000000000001</v>
      </c>
      <c r="AU2256" s="29">
        <v>0.61292999999999997</v>
      </c>
      <c r="AV2256" s="54">
        <v>24</v>
      </c>
      <c r="AW2256" s="29">
        <v>0.32352999999999998</v>
      </c>
    </row>
    <row r="2257" spans="1:49" x14ac:dyDescent="0.2">
      <c r="A2257" s="17" t="str">
        <f t="shared" si="44"/>
        <v>UGA-CEID</v>
      </c>
      <c r="B2257" s="17" t="str">
        <f>IF(AND(OR(NOT(IsForecastDateRestricted),AND(D2257&gt;=StartDate,D2257&lt;=EndDate)),OR(NOT(IsTargetDateRestricted),AND(F2257&gt;=FirstTargetDate,F2257&lt;=EndTargetDate)),
OR(AND(Is1Week,E2257="1 wk ahead inc death"),AND(Is2Week,E2257="2 wk ahead inc death"),AND(Is3Week,E2257="3 wk ahead inc death"),AND(Is4Week,E2257="4 wk ahead inc death")),
OR(NOT(IsActiveModelsOnly),_xlfn.XLOOKUP(C2257,'Model Analyzer'!B$4:B$100,'Model Analyzer'!C$4:C$100))),EvalData!C2257,"NA")</f>
        <v>UGA-CEID</v>
      </c>
      <c r="C2257" s="17" t="s">
        <v>50</v>
      </c>
      <c r="D2257" s="36" t="d">
        <v>2020-10-26</v>
      </c>
      <c r="E2257" s="17" t="s">
        <v>11</v>
      </c>
      <c r="F2257" s="36" t="d">
        <v>2020-10-31</v>
      </c>
      <c r="G2257" s="30">
        <v>-189</v>
      </c>
      <c r="H2257" s="32">
        <v>-3.4000000000000002E-2</v>
      </c>
      <c r="I2257" s="28">
        <v>-3.2969999999999999E-2</v>
      </c>
      <c r="J2257" s="28">
        <v>-3.4090000000000002E-2</v>
      </c>
      <c r="K2257" s="29">
        <v>1</v>
      </c>
      <c r="L2257" s="30">
        <v>9</v>
      </c>
      <c r="M2257" s="29">
        <v>0.79486999999999997</v>
      </c>
      <c r="N2257" s="30">
        <v>51</v>
      </c>
      <c r="O2257" s="30">
        <v>12.47</v>
      </c>
      <c r="P2257" s="30">
        <v>488.87</v>
      </c>
      <c r="Q2257" s="30">
        <v>24.22</v>
      </c>
      <c r="R2257" s="38">
        <v>0.21199999999999999</v>
      </c>
      <c r="S2257" s="32">
        <v>-0.13719999999999999</v>
      </c>
      <c r="T2257" s="29">
        <v>0.50910999999999995</v>
      </c>
      <c r="U2257" s="29">
        <v>-0.23549999999999999</v>
      </c>
      <c r="V2257" s="29">
        <v>0.54901999999999995</v>
      </c>
      <c r="W2257" s="29">
        <v>7.843E-2</v>
      </c>
      <c r="X2257" s="30">
        <v>39.090000000000003</v>
      </c>
      <c r="Y2257" s="29">
        <v>0.31989000000000001</v>
      </c>
      <c r="Z2257" s="29">
        <v>0.33644000000000002</v>
      </c>
      <c r="AA2257" s="29">
        <v>0.49</v>
      </c>
      <c r="AB2257" s="30">
        <v>14</v>
      </c>
      <c r="AC2257" s="29">
        <v>0.66666999999999998</v>
      </c>
      <c r="AD2257" s="30">
        <v>51</v>
      </c>
      <c r="AE2257" s="29">
        <v>0.88234999999999997</v>
      </c>
      <c r="AF2257" s="33">
        <v>1.526</v>
      </c>
      <c r="AG2257" s="33">
        <v>2.25</v>
      </c>
      <c r="AH2257" s="33">
        <v>3.5139999999999998</v>
      </c>
      <c r="AI2257" s="33">
        <v>19.609000000000002</v>
      </c>
      <c r="AJ2257" s="33">
        <v>6.2690000000000001</v>
      </c>
      <c r="AK2257" s="34">
        <v>26</v>
      </c>
      <c r="AL2257" s="29">
        <v>0.15686</v>
      </c>
      <c r="AM2257" s="29">
        <v>0.17646999999999999</v>
      </c>
      <c r="AN2257" s="50">
        <v>8130</v>
      </c>
      <c r="AO2257" s="30">
        <v>96</v>
      </c>
      <c r="AP2257" s="29">
        <v>0.44026999999999999</v>
      </c>
      <c r="AQ2257" s="29">
        <v>0.91915000000000002</v>
      </c>
      <c r="AR2257" s="29">
        <v>0.57799999999999996</v>
      </c>
      <c r="AS2257" s="54">
        <v>13</v>
      </c>
      <c r="AT2257" s="29">
        <v>0.64705999999999997</v>
      </c>
      <c r="AU2257" s="29">
        <v>0.92225999999999997</v>
      </c>
      <c r="AV2257" s="54">
        <v>6</v>
      </c>
      <c r="AW2257" s="29">
        <v>0.85294000000000003</v>
      </c>
    </row>
    <row r="2258" spans="1:49" x14ac:dyDescent="0.2">
      <c r="A2258" s="17" t="str">
        <f t="shared" si="44"/>
        <v>UM</v>
      </c>
      <c r="B2258" s="17" t="str">
        <f>IF(AND(OR(NOT(IsForecastDateRestricted),AND(D2258&gt;=StartDate,D2258&lt;=EndDate)),OR(NOT(IsTargetDateRestricted),AND(F2258&gt;=FirstTargetDate,F2258&lt;=EndTargetDate)),
OR(AND(Is1Week,E2258="1 wk ahead inc death"),AND(Is2Week,E2258="2 wk ahead inc death"),AND(Is3Week,E2258="3 wk ahead inc death"),AND(Is4Week,E2258="4 wk ahead inc death")),
OR(NOT(IsActiveModelsOnly),_xlfn.XLOOKUP(C2258,'Model Analyzer'!B$4:B$100,'Model Analyzer'!C$4:C$100))),EvalData!C2258,"NA")</f>
        <v>UM</v>
      </c>
      <c r="C2258" s="17" t="s">
        <v>31</v>
      </c>
      <c r="D2258" s="36" t="d">
        <v>2020-10-26</v>
      </c>
      <c r="E2258" s="17" t="s">
        <v>11</v>
      </c>
      <c r="F2258" s="36" t="d">
        <v>2020-10-31</v>
      </c>
      <c r="G2258" s="30">
        <v>99</v>
      </c>
      <c r="H2258" s="32">
        <v>1.7000000000000001E-2</v>
      </c>
      <c r="I2258" s="28">
        <v>1.7270000000000001E-2</v>
      </c>
      <c r="J2258" s="28">
        <v>1.7270000000000001E-2</v>
      </c>
      <c r="K2258" s="29">
        <v>1</v>
      </c>
      <c r="L2258" s="30">
        <v>7</v>
      </c>
      <c r="M2258" s="29">
        <v>0.84614999999999996</v>
      </c>
      <c r="N2258" s="30">
        <v>50</v>
      </c>
      <c r="O2258" s="30">
        <v>15.93</v>
      </c>
      <c r="P2258" s="30">
        <v>789.07</v>
      </c>
      <c r="Q2258" s="30">
        <v>31.5</v>
      </c>
      <c r="R2258" s="38">
        <v>0.26565</v>
      </c>
      <c r="S2258" s="32">
        <v>-0.16627</v>
      </c>
      <c r="T2258" s="29">
        <v>0.67835000000000001</v>
      </c>
      <c r="U2258" s="29">
        <v>-0.26178000000000001</v>
      </c>
      <c r="V2258" s="29">
        <v>0.32</v>
      </c>
      <c r="W2258" s="29">
        <v>0.14000000000000001</v>
      </c>
      <c r="X2258" s="30">
        <v>48.52</v>
      </c>
      <c r="Y2258" s="29">
        <v>0.41711999999999999</v>
      </c>
      <c r="Z2258" s="29">
        <v>0.40911999999999998</v>
      </c>
      <c r="AA2258" s="29">
        <v>7.0999999999999994E-2</v>
      </c>
      <c r="AB2258" s="30">
        <v>34</v>
      </c>
      <c r="AC2258" s="29">
        <v>0.15384999999999999</v>
      </c>
      <c r="AD2258" s="30">
        <v>50</v>
      </c>
      <c r="AE2258" s="29">
        <v>0.44</v>
      </c>
      <c r="AF2258" s="33">
        <v>1.232</v>
      </c>
      <c r="AG2258" s="33">
        <v>1.3360000000000001</v>
      </c>
      <c r="AH2258" s="33">
        <v>1.5529999999999999</v>
      </c>
      <c r="AI2258" s="33">
        <v>12.802</v>
      </c>
      <c r="AJ2258" s="33">
        <v>2</v>
      </c>
      <c r="AK2258" s="34">
        <v>4.0739999999999998</v>
      </c>
      <c r="AL2258" s="29">
        <v>0.04</v>
      </c>
      <c r="AM2258" s="29">
        <v>0.02</v>
      </c>
      <c r="AN2258" s="50">
        <v>30354</v>
      </c>
      <c r="AO2258" s="30">
        <v>336.7</v>
      </c>
      <c r="AP2258" s="29">
        <v>0.71472999999999998</v>
      </c>
      <c r="AQ2258" s="29">
        <v>1</v>
      </c>
      <c r="AR2258" s="29">
        <v>0.39200000000000002</v>
      </c>
      <c r="AS2258" s="54">
        <v>22</v>
      </c>
      <c r="AT2258" s="29">
        <v>0.38235000000000002</v>
      </c>
      <c r="AU2258" s="29">
        <v>0.45407999999999998</v>
      </c>
      <c r="AV2258" s="54">
        <v>27</v>
      </c>
      <c r="AW2258" s="29">
        <v>0.23529</v>
      </c>
    </row>
    <row r="2259" spans="1:49" x14ac:dyDescent="0.2">
      <c r="A2259" s="17" t="str">
        <f t="shared" si="44"/>
        <v>UMass-MB</v>
      </c>
      <c r="B2259" s="17" t="str">
        <f>IF(AND(OR(NOT(IsForecastDateRestricted),AND(D2259&gt;=StartDate,D2259&lt;=EndDate)),OR(NOT(IsTargetDateRestricted),AND(F2259&gt;=FirstTargetDate,F2259&lt;=EndTargetDate)),
OR(AND(Is1Week,E2259="1 wk ahead inc death"),AND(Is2Week,E2259="2 wk ahead inc death"),AND(Is3Week,E2259="3 wk ahead inc death"),AND(Is4Week,E2259="4 wk ahead inc death")),
OR(NOT(IsActiveModelsOnly),_xlfn.XLOOKUP(C2259,'Model Analyzer'!B$4:B$100,'Model Analyzer'!C$4:C$100))),EvalData!C2259,"NA")</f>
        <v>UMass-MB</v>
      </c>
      <c r="C2259" s="17" t="s">
        <v>32</v>
      </c>
      <c r="D2259" s="36" t="d">
        <v>2020-10-26</v>
      </c>
      <c r="E2259" s="17" t="s">
        <v>11</v>
      </c>
      <c r="F2259" s="36" t="d">
        <v>2020-10-31</v>
      </c>
      <c r="G2259" s="30">
        <v>441</v>
      </c>
      <c r="H2259" s="32">
        <v>7.3999999999999996E-2</v>
      </c>
      <c r="I2259" s="28">
        <v>7.6920000000000002E-2</v>
      </c>
      <c r="J2259" s="28">
        <v>7.6920000000000002E-2</v>
      </c>
      <c r="K2259" s="29">
        <v>0.9</v>
      </c>
      <c r="L2259" s="30">
        <v>21</v>
      </c>
      <c r="M2259" s="29">
        <v>0.48718</v>
      </c>
      <c r="N2259" s="30">
        <v>51</v>
      </c>
      <c r="O2259" s="30">
        <v>6.73</v>
      </c>
      <c r="P2259" s="30">
        <v>481.8</v>
      </c>
      <c r="Q2259" s="30">
        <v>24.04</v>
      </c>
      <c r="R2259" s="38">
        <v>0.20712</v>
      </c>
      <c r="S2259" s="32">
        <v>-4.027E-2</v>
      </c>
      <c r="T2259" s="29">
        <v>0.35105999999999998</v>
      </c>
      <c r="U2259" s="29">
        <v>-4.3360000000000003E-2</v>
      </c>
      <c r="V2259" s="29">
        <v>0.62744999999999995</v>
      </c>
      <c r="W2259" s="29">
        <v>7.843E-2</v>
      </c>
      <c r="X2259" s="30">
        <v>40.270000000000003</v>
      </c>
      <c r="Y2259" s="29">
        <v>0.27550999999999998</v>
      </c>
      <c r="Z2259" s="29">
        <v>0.26108999999999999</v>
      </c>
      <c r="AA2259" s="29">
        <v>0.67800000000000005</v>
      </c>
      <c r="AB2259" s="30">
        <v>3</v>
      </c>
      <c r="AC2259" s="29">
        <v>0.94872000000000001</v>
      </c>
      <c r="AD2259" s="30">
        <v>51</v>
      </c>
      <c r="AE2259" s="29">
        <v>1</v>
      </c>
      <c r="AF2259" s="33">
        <v>2.468</v>
      </c>
      <c r="AG2259" s="33">
        <v>2.915</v>
      </c>
      <c r="AH2259" s="33">
        <v>3.6110000000000002</v>
      </c>
      <c r="AI2259" s="33">
        <v>4.6440000000000001</v>
      </c>
      <c r="AJ2259" s="33">
        <v>4.4119999999999999</v>
      </c>
      <c r="AK2259" s="34">
        <v>9</v>
      </c>
      <c r="AL2259" s="29">
        <v>0.19608</v>
      </c>
      <c r="AM2259" s="29">
        <v>5.8819999999999997E-2</v>
      </c>
      <c r="AN2259" s="50">
        <v>6705</v>
      </c>
      <c r="AO2259" s="30">
        <v>81.2</v>
      </c>
      <c r="AP2259" s="29">
        <v>0.41635</v>
      </c>
      <c r="AQ2259" s="29">
        <v>0.86919999999999997</v>
      </c>
      <c r="AR2259" s="29">
        <v>0.78400000000000003</v>
      </c>
      <c r="AS2259" s="54">
        <v>6</v>
      </c>
      <c r="AT2259" s="29">
        <v>0.85294000000000003</v>
      </c>
      <c r="AU2259" s="29">
        <v>0.98289000000000004</v>
      </c>
      <c r="AV2259" s="54">
        <v>1</v>
      </c>
      <c r="AW2259" s="29">
        <v>1</v>
      </c>
    </row>
    <row r="2260" spans="1:49" x14ac:dyDescent="0.2">
      <c r="A2260" s="17" t="str">
        <f t="shared" si="44"/>
        <v>USC</v>
      </c>
      <c r="B2260" s="17" t="str">
        <f>IF(AND(OR(NOT(IsForecastDateRestricted),AND(D2260&gt;=StartDate,D2260&lt;=EndDate)),OR(NOT(IsTargetDateRestricted),AND(F2260&gt;=FirstTargetDate,F2260&lt;=EndTargetDate)),
OR(AND(Is1Week,E2260="1 wk ahead inc death"),AND(Is2Week,E2260="2 wk ahead inc death"),AND(Is3Week,E2260="3 wk ahead inc death"),AND(Is4Week,E2260="4 wk ahead inc death")),
OR(NOT(IsActiveModelsOnly),_xlfn.XLOOKUP(C2260,'Model Analyzer'!B$4:B$100,'Model Analyzer'!C$4:C$100))),EvalData!C2260,"NA")</f>
        <v>USC</v>
      </c>
      <c r="C2260" s="17" t="s">
        <v>33</v>
      </c>
      <c r="D2260" s="36" t="d">
        <v>2020-10-26</v>
      </c>
      <c r="E2260" s="17" t="s">
        <v>11</v>
      </c>
      <c r="F2260" s="36" t="d">
        <v>2020-10-31</v>
      </c>
      <c r="G2260" s="30">
        <v>413</v>
      </c>
      <c r="H2260" s="32">
        <v>7.0000000000000007E-2</v>
      </c>
      <c r="I2260" s="28">
        <v>7.2040000000000007E-2</v>
      </c>
      <c r="J2260" s="28">
        <v>7.2040000000000007E-2</v>
      </c>
      <c r="K2260" s="29">
        <v>0.9</v>
      </c>
      <c r="L2260" s="30">
        <v>18</v>
      </c>
      <c r="M2260" s="29">
        <v>0.56410000000000005</v>
      </c>
      <c r="N2260" s="30">
        <v>51</v>
      </c>
      <c r="O2260" s="30">
        <v>8.14</v>
      </c>
      <c r="P2260" s="30">
        <v>690.8</v>
      </c>
      <c r="Q2260" s="30">
        <v>27.78</v>
      </c>
      <c r="R2260" s="38">
        <v>0.19419</v>
      </c>
      <c r="S2260" s="32">
        <v>-3.3450000000000001E-2</v>
      </c>
      <c r="T2260" s="29">
        <v>0.38758999999999999</v>
      </c>
      <c r="U2260" s="29">
        <v>-2.019E-2</v>
      </c>
      <c r="V2260" s="29">
        <v>0.64705999999999997</v>
      </c>
      <c r="W2260" s="29">
        <v>3.9219999999999998E-2</v>
      </c>
      <c r="X2260" s="30">
        <v>54.26</v>
      </c>
      <c r="Y2260" s="29">
        <v>0.29110999999999998</v>
      </c>
      <c r="Z2260" s="29">
        <v>0.26412000000000002</v>
      </c>
      <c r="AA2260" s="29">
        <v>0.67</v>
      </c>
      <c r="AB2260" s="30">
        <v>5</v>
      </c>
      <c r="AC2260" s="29">
        <v>0.89744000000000002</v>
      </c>
    </row>
    <row r="2261" spans="1:49" x14ac:dyDescent="0.2">
      <c r="A2261" s="17" t="str">
        <f t="shared" si="44"/>
        <v>UT</v>
      </c>
      <c r="B2261" s="17" t="str">
        <f>IF(AND(OR(NOT(IsForecastDateRestricted),AND(D2261&gt;=StartDate,D2261&lt;=EndDate)),OR(NOT(IsTargetDateRestricted),AND(F2261&gt;=FirstTargetDate,F2261&lt;=EndTargetDate)),
OR(AND(Is1Week,E2261="1 wk ahead inc death"),AND(Is2Week,E2261="2 wk ahead inc death"),AND(Is3Week,E2261="3 wk ahead inc death"),AND(Is4Week,E2261="4 wk ahead inc death")),
OR(NOT(IsActiveModelsOnly),_xlfn.XLOOKUP(C2261,'Model Analyzer'!B$4:B$100,'Model Analyzer'!C$4:C$100))),EvalData!C2261,"NA")</f>
        <v>UT</v>
      </c>
      <c r="C2261" s="17" t="s">
        <v>34</v>
      </c>
      <c r="D2261" s="36" t="d">
        <v>2020-10-26</v>
      </c>
      <c r="E2261" s="17" t="s">
        <v>11</v>
      </c>
      <c r="F2261" s="36" t="d">
        <v>2020-10-31</v>
      </c>
      <c r="G2261" s="30">
        <v>-943</v>
      </c>
      <c r="H2261" s="32">
        <v>-0.18</v>
      </c>
      <c r="I2261" s="28">
        <v>-0.16449</v>
      </c>
      <c r="J2261" s="28">
        <v>-0.19686999999999999</v>
      </c>
      <c r="K2261" s="29">
        <v>0.75</v>
      </c>
      <c r="L2261" s="30">
        <v>33</v>
      </c>
      <c r="M2261" s="29">
        <v>0.17949000000000001</v>
      </c>
      <c r="N2261" s="30">
        <v>51</v>
      </c>
      <c r="O2261" s="30">
        <v>18.47</v>
      </c>
      <c r="P2261" s="30">
        <v>924.61</v>
      </c>
      <c r="Q2261" s="30">
        <v>37.04</v>
      </c>
      <c r="R2261" s="38">
        <v>0.33663999999999999</v>
      </c>
      <c r="S2261" s="32">
        <v>7.3330000000000006E-2</v>
      </c>
      <c r="T2261" s="29">
        <v>0.74478999999999995</v>
      </c>
      <c r="U2261" s="29">
        <v>-0.27478000000000002</v>
      </c>
      <c r="V2261" s="29">
        <v>0.29411999999999999</v>
      </c>
      <c r="W2261" s="29">
        <v>9.8040000000000002E-2</v>
      </c>
      <c r="X2261" s="30">
        <v>54.18</v>
      </c>
      <c r="Y2261" s="29">
        <v>0.42049999999999998</v>
      </c>
      <c r="Z2261" s="29">
        <v>0.43962000000000001</v>
      </c>
      <c r="AA2261" s="29">
        <v>0.17599999999999999</v>
      </c>
      <c r="AB2261" s="30">
        <v>30</v>
      </c>
      <c r="AC2261" s="29">
        <v>0.25641000000000003</v>
      </c>
      <c r="AD2261" s="30">
        <v>51</v>
      </c>
      <c r="AE2261" s="29">
        <v>0.78430999999999995</v>
      </c>
      <c r="AF2261" s="33">
        <v>1.897</v>
      </c>
      <c r="AG2261" s="33">
        <v>2.2069999999999999</v>
      </c>
      <c r="AH2261" s="33">
        <v>2.7759999999999998</v>
      </c>
      <c r="AI2261" s="33">
        <v>7.76</v>
      </c>
      <c r="AJ2261" s="33">
        <v>5.8959999999999999</v>
      </c>
      <c r="AK2261" s="34">
        <v>12</v>
      </c>
      <c r="AL2261" s="29">
        <v>0.21568999999999999</v>
      </c>
      <c r="AM2261" s="29">
        <v>9.8040000000000002E-2</v>
      </c>
      <c r="AN2261" s="50">
        <v>17719</v>
      </c>
      <c r="AO2261" s="30">
        <v>177.4</v>
      </c>
      <c r="AP2261" s="29">
        <v>0.44979000000000002</v>
      </c>
      <c r="AQ2261" s="29">
        <v>0.93903000000000003</v>
      </c>
      <c r="AR2261" s="29">
        <v>0.495</v>
      </c>
      <c r="AS2261" s="54">
        <v>16</v>
      </c>
      <c r="AT2261" s="29">
        <v>0.55881999999999998</v>
      </c>
      <c r="AU2261" s="29">
        <v>0.82188000000000005</v>
      </c>
      <c r="AV2261" s="54">
        <v>11</v>
      </c>
      <c r="AW2261" s="29">
        <v>0.70587999999999995</v>
      </c>
    </row>
    <row r="2262" spans="1:49" x14ac:dyDescent="0.2">
      <c r="A2262" s="17" t="str">
        <f t="shared" si="44"/>
        <v>Baseline</v>
      </c>
      <c r="B2262" s="17" t="str">
        <f>IF(AND(OR(NOT(IsForecastDateRestricted),AND(D2262&gt;=StartDate,D2262&lt;=EndDate)),OR(NOT(IsTargetDateRestricted),AND(F2262&gt;=FirstTargetDate,F2262&lt;=EndTargetDate)),
OR(AND(Is1Week,E2262="1 wk ahead inc death"),AND(Is2Week,E2262="2 wk ahead inc death"),AND(Is3Week,E2262="3 wk ahead inc death"),AND(Is4Week,E2262="4 wk ahead inc death")),
OR(NOT(IsActiveModelsOnly),_xlfn.XLOOKUP(C2262,'Model Analyzer'!B$4:B$100,'Model Analyzer'!C$4:C$100))),EvalData!C2262,"NA")</f>
        <v>Baseline</v>
      </c>
      <c r="C2262" s="17" t="s">
        <v>12</v>
      </c>
      <c r="D2262" s="36" t="d">
        <v>2020-10-26</v>
      </c>
      <c r="E2262" s="17" t="s">
        <v>36</v>
      </c>
      <c r="F2262" s="36" t="d">
        <v>2020-11-07</v>
      </c>
      <c r="G2262" s="30">
        <v>-1949</v>
      </c>
      <c r="H2262" s="32">
        <v>-0.16700000000000001</v>
      </c>
      <c r="I2262" s="28">
        <v>-0.1535</v>
      </c>
      <c r="J2262" s="28">
        <v>-0.18134</v>
      </c>
      <c r="K2262" s="29">
        <v>0.75</v>
      </c>
      <c r="L2262" s="30">
        <v>29</v>
      </c>
      <c r="M2262" s="29">
        <v>0.28205000000000002</v>
      </c>
      <c r="N2262" s="30">
        <v>51</v>
      </c>
      <c r="O2262" s="30">
        <v>13.39</v>
      </c>
      <c r="P2262" s="30">
        <v>1725.62</v>
      </c>
      <c r="Q2262" s="30">
        <v>73.47</v>
      </c>
      <c r="R2262" s="38">
        <v>0.29386000000000001</v>
      </c>
      <c r="S2262" s="32">
        <v>-0.28767999999999999</v>
      </c>
      <c r="T2262" s="29">
        <v>0.56576000000000004</v>
      </c>
      <c r="U2262" s="29">
        <v>-0.30327999999999999</v>
      </c>
      <c r="V2262" s="29">
        <v>0.33333000000000002</v>
      </c>
      <c r="W2262" s="29">
        <v>0.11765</v>
      </c>
      <c r="X2262" s="30">
        <v>125.37</v>
      </c>
      <c r="Y2262" s="29">
        <v>0.39512999999999998</v>
      </c>
      <c r="Z2262" s="29">
        <v>0.40684999999999999</v>
      </c>
      <c r="AA2262" s="29">
        <v>0.29299999999999998</v>
      </c>
      <c r="AB2262" s="30">
        <v>20</v>
      </c>
      <c r="AC2262" s="29">
        <v>0.51282000000000005</v>
      </c>
      <c r="AD2262" s="30">
        <v>51</v>
      </c>
      <c r="AE2262" s="29">
        <v>0.86275000000000002</v>
      </c>
      <c r="AF2262" s="33">
        <v>3.8570000000000002</v>
      </c>
      <c r="AG2262" s="33">
        <v>3.9630000000000001</v>
      </c>
      <c r="AH2262" s="33">
        <v>3.99</v>
      </c>
      <c r="AI2262" s="33">
        <v>3.8639999999999999</v>
      </c>
      <c r="AJ2262" s="33">
        <v>4</v>
      </c>
      <c r="AK2262" s="34">
        <v>4</v>
      </c>
      <c r="AL2262" s="29">
        <v>0</v>
      </c>
      <c r="AM2262" s="29">
        <v>0</v>
      </c>
      <c r="AN2262" s="50">
        <v>21108</v>
      </c>
      <c r="AO2262" s="30">
        <v>209.7</v>
      </c>
      <c r="AP2262" s="29">
        <v>0.41693000000000002</v>
      </c>
      <c r="AQ2262" s="29">
        <v>0.87041999999999997</v>
      </c>
      <c r="AR2262" s="29">
        <v>0.90800000000000003</v>
      </c>
      <c r="AS2262" s="54">
        <v>2</v>
      </c>
      <c r="AT2262" s="29">
        <v>0.97058999999999995</v>
      </c>
      <c r="AU2262" s="29">
        <v>0.89136000000000004</v>
      </c>
      <c r="AV2262" s="54">
        <v>6</v>
      </c>
      <c r="AW2262" s="29">
        <v>0.85294000000000003</v>
      </c>
    </row>
    <row r="2263" spans="1:49" x14ac:dyDescent="0.2">
      <c r="A2263" s="17" t="str">
        <f t="shared" si="44"/>
        <v>BPagano</v>
      </c>
      <c r="B2263" s="17" t="str">
        <f>IF(AND(OR(NOT(IsForecastDateRestricted),AND(D2263&gt;=StartDate,D2263&lt;=EndDate)),OR(NOT(IsTargetDateRestricted),AND(F2263&gt;=FirstTargetDate,F2263&lt;=EndTargetDate)),
OR(AND(Is1Week,E2263="1 wk ahead inc death"),AND(Is2Week,E2263="2 wk ahead inc death"),AND(Is3Week,E2263="3 wk ahead inc death"),AND(Is4Week,E2263="4 wk ahead inc death")),
OR(NOT(IsActiveModelsOnly),_xlfn.XLOOKUP(C2263,'Model Analyzer'!B$4:B$100,'Model Analyzer'!C$4:C$100))),EvalData!C2263,"NA")</f>
        <v>BPagano</v>
      </c>
      <c r="C2263" s="17" t="s">
        <v>59</v>
      </c>
      <c r="D2263" s="36" t="d">
        <v>2020-10-26</v>
      </c>
      <c r="E2263" s="17" t="s">
        <v>36</v>
      </c>
      <c r="F2263" s="36" t="d">
        <v>2020-11-07</v>
      </c>
      <c r="G2263" s="30">
        <v>669</v>
      </c>
      <c r="H2263" s="32">
        <v>5.0999999999999997E-2</v>
      </c>
      <c r="I2263" s="28">
        <v>5.2690000000000001E-2</v>
      </c>
      <c r="J2263" s="28">
        <v>5.2690000000000001E-2</v>
      </c>
      <c r="K2263" s="29">
        <v>0.9</v>
      </c>
      <c r="L2263" s="30">
        <v>13</v>
      </c>
      <c r="M2263" s="29">
        <v>0.69230999999999998</v>
      </c>
      <c r="N2263" s="30">
        <v>51</v>
      </c>
      <c r="O2263" s="30">
        <v>20.68</v>
      </c>
      <c r="P2263" s="30">
        <v>3206.12</v>
      </c>
      <c r="Q2263" s="30">
        <v>85.25</v>
      </c>
      <c r="R2263" s="38">
        <v>0.28670000000000001</v>
      </c>
      <c r="S2263" s="32">
        <v>0</v>
      </c>
      <c r="T2263" s="29">
        <v>0.77617999999999998</v>
      </c>
      <c r="U2263" s="29">
        <v>-3.6420000000000001E-2</v>
      </c>
      <c r="V2263" s="29">
        <v>0.39216000000000001</v>
      </c>
      <c r="W2263" s="29">
        <v>0.17646999999999999</v>
      </c>
      <c r="X2263" s="30">
        <v>138.29</v>
      </c>
      <c r="Y2263" s="29">
        <v>0.53990000000000005</v>
      </c>
      <c r="Z2263" s="29">
        <v>0.43175000000000002</v>
      </c>
      <c r="AA2263" s="29">
        <v>0.23499999999999999</v>
      </c>
      <c r="AB2263" s="30">
        <v>25</v>
      </c>
      <c r="AC2263" s="29">
        <v>0.38462000000000002</v>
      </c>
      <c r="AD2263" s="30">
        <v>51</v>
      </c>
      <c r="AE2263" s="29">
        <v>0.68627000000000005</v>
      </c>
      <c r="AF2263" s="33">
        <v>2.2069999999999999</v>
      </c>
      <c r="AG2263" s="33">
        <v>2.2759999999999998</v>
      </c>
      <c r="AH2263" s="33">
        <v>2.3679999999999999</v>
      </c>
      <c r="AI2263" s="33">
        <v>2.6030000000000002</v>
      </c>
      <c r="AJ2263" s="33">
        <v>2.427</v>
      </c>
      <c r="AK2263" s="34">
        <v>2.6669999999999998</v>
      </c>
      <c r="AL2263" s="29">
        <v>0</v>
      </c>
      <c r="AM2263" s="29">
        <v>0</v>
      </c>
      <c r="AN2263" s="50">
        <v>49211</v>
      </c>
      <c r="AO2263" s="30">
        <v>431</v>
      </c>
      <c r="AP2263" s="29">
        <v>0.57474999999999998</v>
      </c>
      <c r="AQ2263" s="29">
        <v>1</v>
      </c>
      <c r="AR2263" s="29">
        <v>0.72199999999999998</v>
      </c>
      <c r="AS2263" s="54">
        <v>5</v>
      </c>
      <c r="AT2263" s="29">
        <v>0.88234999999999997</v>
      </c>
      <c r="AU2263" s="29">
        <v>0.72238999999999998</v>
      </c>
      <c r="AV2263" s="54">
        <v>14</v>
      </c>
      <c r="AW2263" s="29">
        <v>0.61765000000000003</v>
      </c>
    </row>
    <row r="2264" spans="1:49" x14ac:dyDescent="0.2">
      <c r="A2264" s="17" t="str">
        <f t="shared" si="44"/>
        <v>CMU</v>
      </c>
      <c r="B2264" s="17" t="str">
        <f>IF(AND(OR(NOT(IsForecastDateRestricted),AND(D2264&gt;=StartDate,D2264&lt;=EndDate)),OR(NOT(IsTargetDateRestricted),AND(F2264&gt;=FirstTargetDate,F2264&lt;=EndTargetDate)),
OR(AND(Is1Week,E2264="1 wk ahead inc death"),AND(Is2Week,E2264="2 wk ahead inc death"),AND(Is3Week,E2264="3 wk ahead inc death"),AND(Is4Week,E2264="4 wk ahead inc death")),
OR(NOT(IsActiveModelsOnly),_xlfn.XLOOKUP(C2264,'Model Analyzer'!B$4:B$100,'Model Analyzer'!C$4:C$100))),EvalData!C2264,"NA")</f>
        <v>CMU</v>
      </c>
      <c r="C2264" s="17" t="s">
        <v>43</v>
      </c>
      <c r="D2264" s="36" t="d">
        <v>2020-10-26</v>
      </c>
      <c r="E2264" s="17" t="s">
        <v>36</v>
      </c>
      <c r="F2264" s="36" t="d">
        <v>2020-11-07</v>
      </c>
      <c r="G2264" s="30"/>
      <c r="H2264" s="32"/>
      <c r="N2264" s="30">
        <v>51</v>
      </c>
      <c r="O2264" s="30">
        <v>11.48</v>
      </c>
      <c r="P2264" s="30">
        <v>1537</v>
      </c>
      <c r="Q2264" s="30">
        <v>69.39</v>
      </c>
      <c r="R2264" s="38">
        <v>0.23232</v>
      </c>
      <c r="S2264" s="32">
        <v>-0.18418999999999999</v>
      </c>
      <c r="T2264" s="29">
        <v>0.49348999999999998</v>
      </c>
      <c r="U2264" s="29">
        <v>-0.20612</v>
      </c>
      <c r="V2264" s="29">
        <v>0.49020000000000002</v>
      </c>
      <c r="W2264" s="29">
        <v>0.11765</v>
      </c>
      <c r="X2264" s="30">
        <v>113.34</v>
      </c>
      <c r="Y2264" s="29">
        <v>0.36543999999999999</v>
      </c>
      <c r="Z2264" s="29">
        <v>0.35763</v>
      </c>
      <c r="AA2264" s="29">
        <v>0.45700000000000002</v>
      </c>
      <c r="AB2264" s="30">
        <v>16</v>
      </c>
      <c r="AC2264" s="29">
        <v>0.61538000000000004</v>
      </c>
      <c r="AD2264" s="30">
        <v>51</v>
      </c>
      <c r="AE2264" s="29">
        <v>0.60784000000000005</v>
      </c>
      <c r="AF2264" s="33">
        <v>1.6160000000000001</v>
      </c>
      <c r="AG2264" s="33">
        <v>1.8919999999999999</v>
      </c>
      <c r="AH2264" s="33">
        <v>2.4180000000000001</v>
      </c>
      <c r="AI2264" s="33">
        <v>3.4910000000000001</v>
      </c>
      <c r="AJ2264" s="33">
        <v>3.7410000000000001</v>
      </c>
      <c r="AK2264" s="34">
        <v>4.524</v>
      </c>
      <c r="AL2264" s="29">
        <v>5.8819999999999997E-2</v>
      </c>
      <c r="AM2264" s="29">
        <v>5.8819999999999997E-2</v>
      </c>
      <c r="AN2264" s="50">
        <v>47668</v>
      </c>
      <c r="AO2264" s="30">
        <v>299.5</v>
      </c>
      <c r="AP2264" s="29">
        <v>0.56171000000000004</v>
      </c>
      <c r="AQ2264" s="29">
        <v>1</v>
      </c>
      <c r="AR2264" s="29">
        <v>0.51600000000000001</v>
      </c>
      <c r="AS2264" s="54">
        <v>13</v>
      </c>
      <c r="AT2264" s="29">
        <v>0.64705999999999997</v>
      </c>
      <c r="AU2264" s="29">
        <v>0.63983000000000001</v>
      </c>
      <c r="AV2264" s="54">
        <v>20</v>
      </c>
      <c r="AW2264" s="29">
        <v>0.44118000000000002</v>
      </c>
    </row>
    <row r="2265" spans="1:49" x14ac:dyDescent="0.2">
      <c r="A2265" s="17" t="str">
        <f t="shared" si="44"/>
        <v>Columbia</v>
      </c>
      <c r="B2265" s="17" t="str">
        <f>IF(AND(OR(NOT(IsForecastDateRestricted),AND(D2265&gt;=StartDate,D2265&lt;=EndDate)),OR(NOT(IsTargetDateRestricted),AND(F2265&gt;=FirstTargetDate,F2265&lt;=EndTargetDate)),
OR(AND(Is1Week,E2265="1 wk ahead inc death"),AND(Is2Week,E2265="2 wk ahead inc death"),AND(Is3Week,E2265="3 wk ahead inc death"),AND(Is4Week,E2265="4 wk ahead inc death")),
OR(NOT(IsActiveModelsOnly),_xlfn.XLOOKUP(C2265,'Model Analyzer'!B$4:B$100,'Model Analyzer'!C$4:C$100))),EvalData!C2265,"NA")</f>
        <v>Columbia</v>
      </c>
      <c r="C2265" s="17" t="s">
        <v>13</v>
      </c>
      <c r="D2265" s="36" t="d">
        <v>2020-10-26</v>
      </c>
      <c r="E2265" s="17" t="s">
        <v>36</v>
      </c>
      <c r="F2265" s="36" t="d">
        <v>2020-11-07</v>
      </c>
      <c r="G2265" s="30">
        <v>-424</v>
      </c>
      <c r="H2265" s="32">
        <v>-3.4000000000000002E-2</v>
      </c>
      <c r="I2265" s="28">
        <v>-3.3390000000000003E-2</v>
      </c>
      <c r="J2265" s="28">
        <v>-3.4549999999999997E-2</v>
      </c>
      <c r="K2265" s="29">
        <v>1</v>
      </c>
      <c r="L2265" s="30">
        <v>8</v>
      </c>
      <c r="M2265" s="29">
        <v>0.82050999999999996</v>
      </c>
      <c r="N2265" s="30">
        <v>51</v>
      </c>
      <c r="O2265" s="30">
        <v>14.64</v>
      </c>
      <c r="P2265" s="30">
        <v>1566.47</v>
      </c>
      <c r="Q2265" s="30">
        <v>65.69</v>
      </c>
      <c r="R2265" s="38">
        <v>0.24426999999999999</v>
      </c>
      <c r="S2265" s="32">
        <v>-7.7590000000000006E-2</v>
      </c>
      <c r="T2265" s="29">
        <v>0.41953000000000001</v>
      </c>
      <c r="U2265" s="29">
        <v>-0.22539000000000001</v>
      </c>
      <c r="V2265" s="29">
        <v>0.50980000000000003</v>
      </c>
      <c r="W2265" s="29">
        <v>0.19608</v>
      </c>
      <c r="X2265" s="30">
        <v>109.72</v>
      </c>
      <c r="Y2265" s="29">
        <v>0.30936000000000002</v>
      </c>
      <c r="Z2265" s="29">
        <v>0.37675999999999998</v>
      </c>
      <c r="AA2265" s="29">
        <v>0.42299999999999999</v>
      </c>
      <c r="AB2265" s="30">
        <v>17</v>
      </c>
      <c r="AC2265" s="29">
        <v>0.58974000000000004</v>
      </c>
      <c r="AD2265" s="30">
        <v>51</v>
      </c>
      <c r="AE2265" s="29">
        <v>0.84314</v>
      </c>
      <c r="AF2265" s="33">
        <v>2.5219999999999998</v>
      </c>
      <c r="AG2265" s="33">
        <v>2.9540000000000002</v>
      </c>
      <c r="AH2265" s="33">
        <v>4.6980000000000004</v>
      </c>
      <c r="AI2265" s="33">
        <v>20.96</v>
      </c>
      <c r="AJ2265" s="33">
        <v>8.8330000000000002</v>
      </c>
      <c r="AK2265" s="34">
        <v>86</v>
      </c>
      <c r="AL2265" s="29">
        <v>0.23529</v>
      </c>
      <c r="AM2265" s="29">
        <v>0.21568999999999999</v>
      </c>
      <c r="AN2265" s="50">
        <v>31138</v>
      </c>
      <c r="AO2265" s="30">
        <v>126.3</v>
      </c>
      <c r="AP2265" s="29">
        <v>0.33728999999999998</v>
      </c>
      <c r="AQ2265" s="29">
        <v>0.70416000000000001</v>
      </c>
      <c r="AR2265" s="29">
        <v>0.41299999999999998</v>
      </c>
      <c r="AS2265" s="54">
        <v>18</v>
      </c>
      <c r="AT2265" s="29">
        <v>0.5</v>
      </c>
      <c r="AU2265" s="29">
        <v>0.79998999999999998</v>
      </c>
      <c r="AV2265" s="54">
        <v>10</v>
      </c>
      <c r="AW2265" s="29">
        <v>0.73529</v>
      </c>
    </row>
    <row r="2266" spans="1:49" x14ac:dyDescent="0.2">
      <c r="A2266" s="17" t="str">
        <f t="shared" si="44"/>
        <v>Columbia-UNC</v>
      </c>
      <c r="B2266" s="17" t="str">
        <f>IF(AND(OR(NOT(IsForecastDateRestricted),AND(D2266&gt;=StartDate,D2266&lt;=EndDate)),OR(NOT(IsTargetDateRestricted),AND(F2266&gt;=FirstTargetDate,F2266&lt;=EndTargetDate)),
OR(AND(Is1Week,E2266="1 wk ahead inc death"),AND(Is2Week,E2266="2 wk ahead inc death"),AND(Is3Week,E2266="3 wk ahead inc death"),AND(Is4Week,E2266="4 wk ahead inc death")),
OR(NOT(IsActiveModelsOnly),_xlfn.XLOOKUP(C2266,'Model Analyzer'!B$4:B$100,'Model Analyzer'!C$4:C$100))),EvalData!C2266,"NA")</f>
        <v>Columbia-UNC</v>
      </c>
      <c r="C2266" s="17" t="s">
        <v>14</v>
      </c>
      <c r="D2266" s="36" t="d">
        <v>2020-10-26</v>
      </c>
      <c r="E2266" s="17" t="s">
        <v>36</v>
      </c>
      <c r="F2266" s="36" t="d">
        <v>2020-11-07</v>
      </c>
      <c r="G2266" s="30">
        <v>891</v>
      </c>
      <c r="H2266" s="32">
        <v>6.8000000000000005E-2</v>
      </c>
      <c r="I2266" s="28">
        <v>7.0169999999999996E-2</v>
      </c>
      <c r="J2266" s="28">
        <v>7.0169999999999996E-2</v>
      </c>
      <c r="K2266" s="29">
        <v>0.9</v>
      </c>
      <c r="L2266" s="30">
        <v>18</v>
      </c>
      <c r="M2266" s="29">
        <v>0.56410000000000005</v>
      </c>
      <c r="N2266" s="30">
        <v>51</v>
      </c>
      <c r="O2266" s="30">
        <v>10.4</v>
      </c>
      <c r="P2266" s="30">
        <v>2602.89</v>
      </c>
      <c r="Q2266" s="30">
        <v>81.98</v>
      </c>
      <c r="R2266" s="38">
        <v>0.20866999999999999</v>
      </c>
      <c r="S2266" s="32">
        <v>-9.1289999999999996E-2</v>
      </c>
      <c r="T2266" s="29">
        <v>0.45749000000000001</v>
      </c>
      <c r="U2266" s="29">
        <v>-2.1299999999999999E-3</v>
      </c>
      <c r="V2266" s="29">
        <v>0.47059000000000001</v>
      </c>
      <c r="W2266" s="29">
        <v>9.8040000000000002E-2</v>
      </c>
      <c r="X2266" s="30">
        <v>170.8</v>
      </c>
      <c r="Y2266" s="29">
        <v>0.38451000000000002</v>
      </c>
      <c r="Z2266" s="29">
        <v>0.34725</v>
      </c>
      <c r="AA2266" s="29">
        <v>0.46100000000000002</v>
      </c>
      <c r="AB2266" s="30">
        <v>15</v>
      </c>
      <c r="AC2266" s="29">
        <v>0.64102999999999999</v>
      </c>
      <c r="AD2266" s="30">
        <v>51</v>
      </c>
      <c r="AE2266" s="29">
        <v>0.45097999999999999</v>
      </c>
      <c r="AF2266" s="33">
        <v>1.2689999999999999</v>
      </c>
      <c r="AG2266" s="33">
        <v>1.36</v>
      </c>
      <c r="AH2266" s="33">
        <v>1.488</v>
      </c>
      <c r="AI2266" s="33">
        <v>1.6679999999999999</v>
      </c>
      <c r="AJ2266" s="33">
        <v>1.6919999999999999</v>
      </c>
      <c r="AK2266" s="34">
        <v>2.597</v>
      </c>
      <c r="AL2266" s="29">
        <v>0</v>
      </c>
      <c r="AM2266" s="29">
        <v>0</v>
      </c>
      <c r="AN2266" s="50">
        <v>94990</v>
      </c>
      <c r="AO2266" s="30">
        <v>457.1</v>
      </c>
      <c r="AP2266" s="29">
        <v>0.77015999999999996</v>
      </c>
      <c r="AQ2266" s="29">
        <v>1</v>
      </c>
      <c r="AR2266" s="29">
        <v>0.47499999999999998</v>
      </c>
      <c r="AS2266" s="54">
        <v>16</v>
      </c>
      <c r="AT2266" s="29">
        <v>0.55881999999999998</v>
      </c>
      <c r="AU2266" s="29">
        <v>0.47471999999999998</v>
      </c>
      <c r="AV2266" s="54">
        <v>26</v>
      </c>
      <c r="AW2266" s="29">
        <v>0.26471</v>
      </c>
    </row>
    <row r="2267" spans="1:49" x14ac:dyDescent="0.2">
      <c r="A2267" s="17" t="str">
        <f t="shared" si="44"/>
        <v>Covid19Sim</v>
      </c>
      <c r="B2267" s="17" t="str">
        <f>IF(AND(OR(NOT(IsForecastDateRestricted),AND(D2267&gt;=StartDate,D2267&lt;=EndDate)),OR(NOT(IsTargetDateRestricted),AND(F2267&gt;=FirstTargetDate,F2267&lt;=EndTargetDate)),
OR(AND(Is1Week,E2267="1 wk ahead inc death"),AND(Is2Week,E2267="2 wk ahead inc death"),AND(Is3Week,E2267="3 wk ahead inc death"),AND(Is4Week,E2267="4 wk ahead inc death")),
OR(NOT(IsActiveModelsOnly),_xlfn.XLOOKUP(C2267,'Model Analyzer'!B$4:B$100,'Model Analyzer'!C$4:C$100))),EvalData!C2267,"NA")</f>
        <v>Covid19Sim</v>
      </c>
      <c r="C2267" s="17" t="s">
        <v>39</v>
      </c>
      <c r="D2267" s="36" t="d">
        <v>2020-10-26</v>
      </c>
      <c r="E2267" s="17" t="s">
        <v>36</v>
      </c>
      <c r="F2267" s="36" t="d">
        <v>2020-11-07</v>
      </c>
      <c r="G2267" s="30">
        <v>-658</v>
      </c>
      <c r="H2267" s="32">
        <v>-5.2999999999999999E-2</v>
      </c>
      <c r="I2267" s="28">
        <v>-5.1819999999999998E-2</v>
      </c>
      <c r="J2267" s="28">
        <v>-5.466E-2</v>
      </c>
      <c r="K2267" s="29">
        <v>0.9</v>
      </c>
      <c r="L2267" s="30">
        <v>14</v>
      </c>
      <c r="M2267" s="29">
        <v>0.66666999999999998</v>
      </c>
      <c r="N2267" s="30">
        <v>51</v>
      </c>
      <c r="O2267" s="30">
        <v>8.58</v>
      </c>
      <c r="P2267" s="30">
        <v>1564.05</v>
      </c>
      <c r="Q2267" s="30">
        <v>59.94</v>
      </c>
      <c r="R2267" s="38">
        <v>0.17036999999999999</v>
      </c>
      <c r="S2267" s="32">
        <v>-4.2560000000000001E-2</v>
      </c>
      <c r="T2267" s="29">
        <v>0.38252999999999998</v>
      </c>
      <c r="U2267" s="29">
        <v>2.8920000000000001E-2</v>
      </c>
      <c r="V2267" s="29">
        <v>0.56862999999999997</v>
      </c>
      <c r="W2267" s="29">
        <v>5.8819999999999997E-2</v>
      </c>
      <c r="X2267" s="30">
        <v>129.41999999999999</v>
      </c>
      <c r="Y2267" s="29">
        <v>0.33907999999999999</v>
      </c>
      <c r="Z2267" s="29">
        <v>0.29776999999999998</v>
      </c>
      <c r="AA2267" s="29">
        <v>0.69299999999999995</v>
      </c>
      <c r="AB2267" s="30">
        <v>4</v>
      </c>
      <c r="AC2267" s="29">
        <v>0.92308000000000001</v>
      </c>
      <c r="AD2267" s="30">
        <v>51</v>
      </c>
      <c r="AE2267" s="29">
        <v>0.25490000000000002</v>
      </c>
      <c r="AF2267" s="33">
        <v>1.048</v>
      </c>
      <c r="AG2267" s="33">
        <v>1.0629999999999999</v>
      </c>
      <c r="AH2267" s="33">
        <v>1.1679999999999999</v>
      </c>
      <c r="AI2267" s="33">
        <v>37.804000000000002</v>
      </c>
      <c r="AJ2267" s="33">
        <v>1.341</v>
      </c>
      <c r="AK2267" s="34">
        <v>2.2999999999999998</v>
      </c>
      <c r="AL2267" s="29">
        <v>1.9609999999999999E-2</v>
      </c>
      <c r="AM2267" s="29">
        <v>1.9609999999999999E-2</v>
      </c>
      <c r="AN2267" s="50">
        <v>97014</v>
      </c>
      <c r="AO2267" s="30">
        <v>411</v>
      </c>
      <c r="AP2267" s="29">
        <v>0.85541</v>
      </c>
      <c r="AQ2267" s="29">
        <v>1</v>
      </c>
      <c r="AR2267" s="29">
        <v>0.22700000000000001</v>
      </c>
      <c r="AS2267" s="54">
        <v>27</v>
      </c>
      <c r="AT2267" s="29">
        <v>0.23529</v>
      </c>
      <c r="AU2267" s="29">
        <v>0.26832</v>
      </c>
      <c r="AV2267" s="54">
        <v>32</v>
      </c>
      <c r="AW2267" s="29">
        <v>8.8239999999999999E-2</v>
      </c>
    </row>
    <row r="2268" spans="1:49" x14ac:dyDescent="0.2">
      <c r="A2268" s="17" t="str">
        <f t="shared" si="44"/>
        <v>CovidComplete</v>
      </c>
      <c r="B2268" s="17" t="str">
        <f>IF(AND(OR(NOT(IsForecastDateRestricted),AND(D2268&gt;=StartDate,D2268&lt;=EndDate)),OR(NOT(IsTargetDateRestricted),AND(F2268&gt;=FirstTargetDate,F2268&lt;=EndTargetDate)),
OR(AND(Is1Week,E2268="1 wk ahead inc death"),AND(Is2Week,E2268="2 wk ahead inc death"),AND(Is3Week,E2268="3 wk ahead inc death"),AND(Is4Week,E2268="4 wk ahead inc death")),
OR(NOT(IsActiveModelsOnly),_xlfn.XLOOKUP(C2268,'Model Analyzer'!B$4:B$100,'Model Analyzer'!C$4:C$100))),EvalData!C2268,"NA")</f>
        <v>CovidComplete</v>
      </c>
      <c r="C2268" s="17" t="s">
        <v>51</v>
      </c>
      <c r="D2268" s="36" t="d">
        <v>2020-10-26</v>
      </c>
      <c r="E2268" s="17" t="s">
        <v>36</v>
      </c>
      <c r="F2268" s="36" t="d">
        <v>2020-11-07</v>
      </c>
      <c r="G2268" s="30">
        <v>1207</v>
      </c>
      <c r="H2268" s="32">
        <v>9.0999999999999998E-2</v>
      </c>
      <c r="I2268" s="28">
        <v>9.5060000000000006E-2</v>
      </c>
      <c r="J2268" s="28">
        <v>9.5060000000000006E-2</v>
      </c>
      <c r="K2268" s="29">
        <v>0.9</v>
      </c>
      <c r="L2268" s="30">
        <v>22</v>
      </c>
      <c r="M2268" s="29">
        <v>0.46154000000000001</v>
      </c>
      <c r="N2268" s="30">
        <v>51</v>
      </c>
      <c r="O2268" s="30">
        <v>7.05</v>
      </c>
      <c r="P2268" s="30">
        <v>1728.28</v>
      </c>
      <c r="Q2268" s="30">
        <v>59.57</v>
      </c>
      <c r="R2268" s="38">
        <v>0.15584000000000001</v>
      </c>
      <c r="S2268" s="32">
        <v>-3.7569999999999999E-2</v>
      </c>
      <c r="T2268" s="29">
        <v>0.35022999999999999</v>
      </c>
      <c r="U2268" s="29">
        <v>1.0749999999999999E-2</v>
      </c>
      <c r="V2268" s="29">
        <v>0.58823999999999999</v>
      </c>
      <c r="W2268" s="29">
        <v>7.843E-2</v>
      </c>
      <c r="X2268" s="30">
        <v>134.05000000000001</v>
      </c>
      <c r="Y2268" s="29">
        <v>0.29452</v>
      </c>
      <c r="Z2268" s="29">
        <v>0.24188999999999999</v>
      </c>
      <c r="AA2268" s="29">
        <v>0.70699999999999996</v>
      </c>
      <c r="AB2268" s="30">
        <v>3</v>
      </c>
      <c r="AC2268" s="29">
        <v>0.94872000000000001</v>
      </c>
      <c r="AD2268" s="30">
        <v>51</v>
      </c>
      <c r="AE2268" s="29">
        <v>0.92157</v>
      </c>
      <c r="AF2268" s="33">
        <v>3.859</v>
      </c>
      <c r="AG2268" s="33">
        <v>3.9809999999999999</v>
      </c>
      <c r="AH2268" s="33">
        <v>4</v>
      </c>
      <c r="AI2268" s="33">
        <v>3.919</v>
      </c>
      <c r="AJ2268" s="33">
        <v>4</v>
      </c>
      <c r="AK2268" s="34">
        <v>4</v>
      </c>
      <c r="AL2268" s="29">
        <v>0</v>
      </c>
      <c r="AM2268" s="29">
        <v>0</v>
      </c>
      <c r="AN2268" s="50">
        <v>22185</v>
      </c>
      <c r="AO2268" s="30">
        <v>146</v>
      </c>
      <c r="AP2268" s="29">
        <v>0.40886</v>
      </c>
      <c r="AQ2268" s="29">
        <v>0.85358000000000001</v>
      </c>
      <c r="AR2268" s="29">
        <v>0.97</v>
      </c>
      <c r="AS2268" s="54">
        <v>1</v>
      </c>
      <c r="AT2268" s="29">
        <v>1</v>
      </c>
      <c r="AU2268" s="29">
        <v>0.94862999999999997</v>
      </c>
      <c r="AV2268" s="54">
        <v>1</v>
      </c>
      <c r="AW2268" s="29">
        <v>1</v>
      </c>
    </row>
    <row r="2269" spans="1:49" x14ac:dyDescent="0.2">
      <c r="A2269" s="17" t="str">
        <f t="shared" si="44"/>
        <v>DDS</v>
      </c>
      <c r="B2269" s="17" t="str">
        <f>IF(AND(OR(NOT(IsForecastDateRestricted),AND(D2269&gt;=StartDate,D2269&lt;=EndDate)),OR(NOT(IsTargetDateRestricted),AND(F2269&gt;=FirstTargetDate,F2269&lt;=EndTargetDate)),
OR(AND(Is1Week,E2269="1 wk ahead inc death"),AND(Is2Week,E2269="2 wk ahead inc death"),AND(Is3Week,E2269="3 wk ahead inc death"),AND(Is4Week,E2269="4 wk ahead inc death")),
OR(NOT(IsActiveModelsOnly),_xlfn.XLOOKUP(C2269,'Model Analyzer'!B$4:B$100,'Model Analyzer'!C$4:C$100))),EvalData!C2269,"NA")</f>
        <v>DDS</v>
      </c>
      <c r="C2269" s="17" t="s">
        <v>44</v>
      </c>
      <c r="D2269" s="36" t="d">
        <v>2020-10-26</v>
      </c>
      <c r="E2269" s="17" t="s">
        <v>36</v>
      </c>
      <c r="F2269" s="36" t="d">
        <v>2020-11-07</v>
      </c>
      <c r="G2269" s="30">
        <v>-1446</v>
      </c>
      <c r="H2269" s="32">
        <v>-0.121</v>
      </c>
      <c r="I2269" s="28">
        <v>-0.11389000000000001</v>
      </c>
      <c r="J2269" s="28">
        <v>-0.12852</v>
      </c>
      <c r="K2269" s="29">
        <v>0.75</v>
      </c>
      <c r="L2269" s="30">
        <v>24</v>
      </c>
      <c r="M2269" s="29">
        <v>0.41026000000000001</v>
      </c>
      <c r="N2269" s="30">
        <v>51</v>
      </c>
      <c r="O2269" s="30">
        <v>11.14</v>
      </c>
      <c r="P2269" s="30">
        <v>1557.79</v>
      </c>
      <c r="Q2269" s="30">
        <v>67.98</v>
      </c>
      <c r="R2269" s="38">
        <v>0.22877</v>
      </c>
      <c r="S2269" s="32">
        <v>-0.11778</v>
      </c>
      <c r="T2269" s="29">
        <v>0.50297999999999998</v>
      </c>
      <c r="U2269" s="29">
        <v>-8.2430000000000003E-2</v>
      </c>
      <c r="V2269" s="29">
        <v>0.47059000000000001</v>
      </c>
      <c r="W2269" s="29">
        <v>9.8040000000000002E-2</v>
      </c>
      <c r="X2269" s="30">
        <v>108.93</v>
      </c>
      <c r="Y2269" s="29">
        <v>0.38306000000000001</v>
      </c>
      <c r="Z2269" s="29">
        <v>0.33051999999999998</v>
      </c>
      <c r="AA2269" s="29">
        <v>0.51</v>
      </c>
      <c r="AB2269" s="30">
        <v>13</v>
      </c>
      <c r="AC2269" s="29">
        <v>0.69230999999999998</v>
      </c>
      <c r="AD2269" s="30">
        <v>51</v>
      </c>
      <c r="AE2269" s="29">
        <v>0.86275000000000002</v>
      </c>
      <c r="AF2269" s="33">
        <v>2.895</v>
      </c>
      <c r="AG2269" s="33">
        <v>3.2109999999999999</v>
      </c>
      <c r="AH2269" s="33">
        <v>3.7250000000000001</v>
      </c>
      <c r="AI2269" s="33">
        <v>6.2869999999999999</v>
      </c>
      <c r="AJ2269" s="33">
        <v>4.9820000000000002</v>
      </c>
      <c r="AK2269" s="34">
        <v>10</v>
      </c>
      <c r="AL2269" s="29">
        <v>0.17646999999999999</v>
      </c>
      <c r="AM2269" s="29">
        <v>7.843E-2</v>
      </c>
      <c r="AN2269" s="50">
        <v>18207</v>
      </c>
      <c r="AO2269" s="30">
        <v>137.30000000000001</v>
      </c>
      <c r="AP2269" s="29">
        <v>0.38462000000000002</v>
      </c>
      <c r="AQ2269" s="29">
        <v>0.80296000000000001</v>
      </c>
      <c r="AR2269" s="29">
        <v>0.64</v>
      </c>
      <c r="AS2269" s="54">
        <v>8</v>
      </c>
      <c r="AT2269" s="29">
        <v>0.79412000000000005</v>
      </c>
      <c r="AU2269" s="29">
        <v>0.86933000000000005</v>
      </c>
      <c r="AV2269" s="54">
        <v>7</v>
      </c>
      <c r="AW2269" s="29">
        <v>0.82352999999999998</v>
      </c>
    </row>
    <row r="2270" spans="1:49" x14ac:dyDescent="0.2">
      <c r="A2270" s="17" t="str">
        <f t="shared" si="44"/>
        <v>Ensemble</v>
      </c>
      <c r="B2270" s="17" t="str">
        <f>IF(AND(OR(NOT(IsForecastDateRestricted),AND(D2270&gt;=StartDate,D2270&lt;=EndDate)),OR(NOT(IsTargetDateRestricted),AND(F2270&gt;=FirstTargetDate,F2270&lt;=EndTargetDate)),
OR(AND(Is1Week,E2270="1 wk ahead inc death"),AND(Is2Week,E2270="2 wk ahead inc death"),AND(Is3Week,E2270="3 wk ahead inc death"),AND(Is4Week,E2270="4 wk ahead inc death")),
OR(NOT(IsActiveModelsOnly),_xlfn.XLOOKUP(C2270,'Model Analyzer'!B$4:B$100,'Model Analyzer'!C$4:C$100))),EvalData!C2270,"NA")</f>
        <v>Ensemble</v>
      </c>
      <c r="C2270" s="17" t="s">
        <v>15</v>
      </c>
      <c r="D2270" s="36" t="d">
        <v>2020-10-26</v>
      </c>
      <c r="E2270" s="17" t="s">
        <v>36</v>
      </c>
      <c r="F2270" s="36" t="d">
        <v>2020-11-07</v>
      </c>
      <c r="G2270" s="30">
        <v>-835</v>
      </c>
      <c r="H2270" s="32">
        <v>-6.8000000000000005E-2</v>
      </c>
      <c r="I2270" s="28">
        <v>-6.5759999999999999E-2</v>
      </c>
      <c r="J2270" s="28">
        <v>-7.0389999999999994E-2</v>
      </c>
      <c r="K2270" s="29">
        <v>0.9</v>
      </c>
      <c r="L2270" s="30">
        <v>19</v>
      </c>
      <c r="M2270" s="29">
        <v>0.53846000000000005</v>
      </c>
      <c r="N2270" s="30">
        <v>51</v>
      </c>
      <c r="O2270" s="30">
        <v>9.02</v>
      </c>
      <c r="P2270" s="30">
        <v>1156.3599999999999</v>
      </c>
      <c r="Q2270" s="30">
        <v>59.45</v>
      </c>
      <c r="R2270" s="38">
        <v>0.20780000000000001</v>
      </c>
      <c r="S2270" s="32">
        <v>-0.17044999999999999</v>
      </c>
      <c r="T2270" s="29">
        <v>0.41233999999999998</v>
      </c>
      <c r="U2270" s="29">
        <v>-0.16485</v>
      </c>
      <c r="V2270" s="29">
        <v>0.50980000000000003</v>
      </c>
      <c r="W2270" s="29">
        <v>7.843E-2</v>
      </c>
      <c r="X2270" s="30">
        <v>104.36</v>
      </c>
      <c r="Y2270" s="29">
        <v>0.32212000000000002</v>
      </c>
      <c r="Z2270" s="29">
        <v>0.32007000000000002</v>
      </c>
      <c r="AA2270" s="29">
        <v>0.58699999999999997</v>
      </c>
      <c r="AB2270" s="30">
        <v>8</v>
      </c>
      <c r="AC2270" s="29">
        <v>0.82050999999999996</v>
      </c>
      <c r="AD2270" s="30">
        <v>51</v>
      </c>
      <c r="AE2270" s="29">
        <v>0.88234999999999997</v>
      </c>
      <c r="AF2270" s="33">
        <v>2.149</v>
      </c>
      <c r="AG2270" s="33">
        <v>2.5150000000000001</v>
      </c>
      <c r="AH2270" s="33">
        <v>2.9689999999999999</v>
      </c>
      <c r="AI2270" s="33">
        <v>4.5090000000000003</v>
      </c>
      <c r="AJ2270" s="33">
        <v>3.7149999999999999</v>
      </c>
      <c r="AK2270" s="34">
        <v>6</v>
      </c>
      <c r="AL2270" s="29">
        <v>7.843E-2</v>
      </c>
      <c r="AM2270" s="29">
        <v>5.8819999999999997E-2</v>
      </c>
      <c r="AN2270" s="50">
        <v>23432</v>
      </c>
      <c r="AO2270" s="30">
        <v>121</v>
      </c>
      <c r="AP2270" s="29">
        <v>0.47359000000000001</v>
      </c>
      <c r="AQ2270" s="29">
        <v>0.98870999999999998</v>
      </c>
      <c r="AR2270" s="29">
        <v>0.78400000000000003</v>
      </c>
      <c r="AS2270" s="54">
        <v>4</v>
      </c>
      <c r="AT2270" s="29">
        <v>0.91176000000000001</v>
      </c>
      <c r="AU2270" s="29">
        <v>0.92867</v>
      </c>
      <c r="AV2270" s="54">
        <v>2</v>
      </c>
      <c r="AW2270" s="29">
        <v>0.97058999999999995</v>
      </c>
    </row>
    <row r="2271" spans="1:49" x14ac:dyDescent="0.2">
      <c r="A2271" s="17" t="str">
        <f t="shared" si="44"/>
        <v>ERDC</v>
      </c>
      <c r="B2271" s="17" t="str">
        <f>IF(AND(OR(NOT(IsForecastDateRestricted),AND(D2271&gt;=StartDate,D2271&lt;=EndDate)),OR(NOT(IsTargetDateRestricted),AND(F2271&gt;=FirstTargetDate,F2271&lt;=EndTargetDate)),
OR(AND(Is1Week,E2271="1 wk ahead inc death"),AND(Is2Week,E2271="2 wk ahead inc death"),AND(Is3Week,E2271="3 wk ahead inc death"),AND(Is4Week,E2271="4 wk ahead inc death")),
OR(NOT(IsActiveModelsOnly),_xlfn.XLOOKUP(C2271,'Model Analyzer'!B$4:B$100,'Model Analyzer'!C$4:C$100))),EvalData!C2271,"NA")</f>
        <v>ERDC</v>
      </c>
      <c r="C2271" s="17" t="s">
        <v>16</v>
      </c>
      <c r="D2271" s="36" t="d">
        <v>2020-10-26</v>
      </c>
      <c r="E2271" s="17" t="s">
        <v>36</v>
      </c>
      <c r="F2271" s="36" t="d">
        <v>2020-11-07</v>
      </c>
      <c r="G2271" s="30">
        <v>6639</v>
      </c>
      <c r="H2271" s="32">
        <v>0.42099999999999999</v>
      </c>
      <c r="I2271" s="28">
        <v>0.52288000000000001</v>
      </c>
      <c r="J2271" s="28">
        <v>0.52288000000000001</v>
      </c>
      <c r="K2271" s="29">
        <v>0</v>
      </c>
      <c r="L2271" s="30">
        <v>38</v>
      </c>
      <c r="M2271" s="29">
        <v>5.1279999999999999E-2</v>
      </c>
      <c r="N2271" s="30">
        <v>51</v>
      </c>
      <c r="O2271" s="30">
        <v>27.91</v>
      </c>
      <c r="P2271" s="30">
        <v>19457.89</v>
      </c>
      <c r="Q2271" s="30">
        <v>177.18</v>
      </c>
      <c r="R2271" s="38">
        <v>0.37528</v>
      </c>
      <c r="S2271" s="32">
        <v>0.24335000000000001</v>
      </c>
      <c r="T2271" s="29">
        <v>1.0165299999999999</v>
      </c>
      <c r="U2271" s="29">
        <v>0.77769999999999995</v>
      </c>
      <c r="V2271" s="29">
        <v>0.31373000000000001</v>
      </c>
      <c r="W2271" s="29">
        <v>0.35293999999999998</v>
      </c>
      <c r="X2271" s="30">
        <v>313.08999999999997</v>
      </c>
      <c r="Y2271" s="29">
        <v>0.96814</v>
      </c>
      <c r="Z2271" s="29">
        <v>0.52566000000000002</v>
      </c>
      <c r="AA2271" s="29">
        <v>3.7999999999999999E-2</v>
      </c>
      <c r="AB2271" s="30">
        <v>36</v>
      </c>
      <c r="AC2271" s="29">
        <v>0.10256</v>
      </c>
      <c r="AD2271" s="30">
        <v>51</v>
      </c>
      <c r="AE2271" s="29">
        <v>0.11765</v>
      </c>
      <c r="AF2271" s="33">
        <v>1.087</v>
      </c>
      <c r="AG2271" s="33">
        <v>1.109</v>
      </c>
      <c r="AH2271" s="33">
        <v>1.151</v>
      </c>
      <c r="AI2271" s="33">
        <v>1.2350000000000001</v>
      </c>
      <c r="AJ2271" s="33">
        <v>1.24</v>
      </c>
      <c r="AK2271" s="34">
        <v>1.488</v>
      </c>
      <c r="AL2271" s="29">
        <v>0</v>
      </c>
      <c r="AM2271" s="29">
        <v>0</v>
      </c>
      <c r="AN2271" s="50">
        <v>310641</v>
      </c>
      <c r="AO2271" s="30">
        <v>1590.6</v>
      </c>
      <c r="AP2271" s="29">
        <v>0.90271999999999997</v>
      </c>
      <c r="AQ2271" s="29">
        <v>1</v>
      </c>
      <c r="AR2271" s="29">
        <v>0.124</v>
      </c>
      <c r="AS2271" s="54">
        <v>30</v>
      </c>
      <c r="AT2271" s="29">
        <v>0.14706</v>
      </c>
      <c r="AU2271" s="29">
        <v>0.12384000000000001</v>
      </c>
      <c r="AV2271" s="54">
        <v>33</v>
      </c>
      <c r="AW2271" s="29">
        <v>5.8819999999999997E-2</v>
      </c>
    </row>
    <row r="2272" spans="1:49" x14ac:dyDescent="0.2">
      <c r="A2272" s="17" t="str">
        <f t="shared" si="44"/>
        <v>ESG</v>
      </c>
      <c r="B2272" s="17" t="str">
        <f>IF(AND(OR(NOT(IsForecastDateRestricted),AND(D2272&gt;=StartDate,D2272&lt;=EndDate)),OR(NOT(IsTargetDateRestricted),AND(F2272&gt;=FirstTargetDate,F2272&lt;=EndTargetDate)),
OR(AND(Is1Week,E2272="1 wk ahead inc death"),AND(Is2Week,E2272="2 wk ahead inc death"),AND(Is3Week,E2272="3 wk ahead inc death"),AND(Is4Week,E2272="4 wk ahead inc death")),
OR(NOT(IsActiveModelsOnly),_xlfn.XLOOKUP(C2272,'Model Analyzer'!B$4:B$100,'Model Analyzer'!C$4:C$100))),EvalData!C2272,"NA")</f>
        <v>ESG</v>
      </c>
      <c r="C2272" s="17" t="s">
        <v>40</v>
      </c>
      <c r="D2272" s="36" t="d">
        <v>2020-10-26</v>
      </c>
      <c r="E2272" s="17" t="s">
        <v>36</v>
      </c>
      <c r="F2272" s="36" t="d">
        <v>2020-11-07</v>
      </c>
      <c r="G2272" s="30">
        <v>-1683</v>
      </c>
      <c r="H2272" s="32">
        <v>-0.14199999999999999</v>
      </c>
      <c r="I2272" s="28">
        <v>-0.13255</v>
      </c>
      <c r="J2272" s="28">
        <v>-0.15281</v>
      </c>
      <c r="K2272" s="29">
        <v>0.75</v>
      </c>
      <c r="L2272" s="30">
        <v>27</v>
      </c>
      <c r="M2272" s="29">
        <v>0.33333000000000002</v>
      </c>
      <c r="N2272" s="30">
        <v>51</v>
      </c>
      <c r="O2272" s="30">
        <v>44.23</v>
      </c>
      <c r="P2272" s="30">
        <v>3273.8</v>
      </c>
      <c r="Q2272" s="30">
        <v>118.78</v>
      </c>
      <c r="R2272" s="38">
        <v>0.61983999999999995</v>
      </c>
      <c r="S2272" s="32">
        <v>-0.66405000000000003</v>
      </c>
      <c r="T2272" s="29">
        <v>1.6317699999999999</v>
      </c>
      <c r="U2272" s="29">
        <v>-1.5476799999999999</v>
      </c>
      <c r="V2272" s="29">
        <v>9.8040000000000002E-2</v>
      </c>
      <c r="W2272" s="29">
        <v>0.47059000000000001</v>
      </c>
      <c r="X2272" s="30">
        <v>170.12</v>
      </c>
      <c r="Y2272" s="29">
        <v>0.50261</v>
      </c>
      <c r="Z2272" s="29">
        <v>0.71004999999999996</v>
      </c>
      <c r="AA2272" s="29">
        <v>4.0000000000000001E-3</v>
      </c>
      <c r="AB2272" s="30">
        <v>40</v>
      </c>
      <c r="AC2272" s="29">
        <v>0</v>
      </c>
      <c r="AD2272" s="30">
        <v>51</v>
      </c>
      <c r="AE2272" s="29">
        <v>5.8819999999999997E-2</v>
      </c>
      <c r="AF2272" s="33">
        <v>1.02</v>
      </c>
      <c r="AG2272" s="33">
        <v>1.0389999999999999</v>
      </c>
      <c r="AH2272" s="33">
        <v>1.0920000000000001</v>
      </c>
      <c r="AI2272" s="33">
        <v>1.294</v>
      </c>
      <c r="AJ2272" s="33">
        <v>1.226</v>
      </c>
      <c r="AK2272" s="34">
        <v>1.6</v>
      </c>
      <c r="AL2272" s="29">
        <v>0</v>
      </c>
      <c r="AM2272" s="29">
        <v>0</v>
      </c>
      <c r="AN2272" s="50">
        <v>233017</v>
      </c>
      <c r="AO2272" s="30">
        <v>949.6</v>
      </c>
      <c r="AP2272" s="29">
        <v>0.91117000000000004</v>
      </c>
      <c r="AQ2272" s="29">
        <v>1</v>
      </c>
      <c r="AR2272" s="29">
        <v>6.2E-2</v>
      </c>
      <c r="AS2272" s="54">
        <v>33</v>
      </c>
      <c r="AT2272" s="29">
        <v>5.8819999999999997E-2</v>
      </c>
      <c r="AU2272" s="29">
        <v>6.1920000000000003E-2</v>
      </c>
      <c r="AV2272" s="54">
        <v>35</v>
      </c>
      <c r="AW2272" s="29">
        <v>0</v>
      </c>
    </row>
    <row r="2273" spans="1:49" x14ac:dyDescent="0.2">
      <c r="A2273" s="17" t="str">
        <f t="shared" si="44"/>
        <v>Google-HSPH</v>
      </c>
      <c r="B2273" s="17" t="str">
        <f>IF(AND(OR(NOT(IsForecastDateRestricted),AND(D2273&gt;=StartDate,D2273&lt;=EndDate)),OR(NOT(IsTargetDateRestricted),AND(F2273&gt;=FirstTargetDate,F2273&lt;=EndTargetDate)),
OR(AND(Is1Week,E2273="1 wk ahead inc death"),AND(Is2Week,E2273="2 wk ahead inc death"),AND(Is3Week,E2273="3 wk ahead inc death"),AND(Is4Week,E2273="4 wk ahead inc death")),
OR(NOT(IsActiveModelsOnly),_xlfn.XLOOKUP(C2273,'Model Analyzer'!B$4:B$100,'Model Analyzer'!C$4:C$100))),EvalData!C2273,"NA")</f>
        <v>Google-HSPH</v>
      </c>
      <c r="C2273" s="17" t="s">
        <v>57</v>
      </c>
      <c r="D2273" s="36" t="d">
        <v>2020-10-26</v>
      </c>
      <c r="E2273" s="17" t="s">
        <v>36</v>
      </c>
      <c r="F2273" s="36" t="d">
        <v>2020-11-07</v>
      </c>
      <c r="N2273" s="30">
        <v>51</v>
      </c>
      <c r="O2273" s="26">
        <v>6.51</v>
      </c>
      <c r="P2273" s="26">
        <v>1482.38</v>
      </c>
      <c r="Q2273" s="26">
        <v>70.45</v>
      </c>
      <c r="R2273" s="31">
        <v>0.22869999999999999</v>
      </c>
      <c r="S2273" s="32">
        <v>-0.14953</v>
      </c>
      <c r="T2273" s="29">
        <v>0.36585000000000001</v>
      </c>
      <c r="U2273" s="29">
        <v>-0.10313</v>
      </c>
      <c r="V2273" s="29">
        <v>0.45097999999999999</v>
      </c>
      <c r="W2273" s="29">
        <v>5.8819999999999997E-2</v>
      </c>
      <c r="X2273" s="30">
        <v>129.36000000000001</v>
      </c>
      <c r="Y2273" s="29">
        <v>0.28404000000000001</v>
      </c>
      <c r="Z2273" s="29">
        <v>0.28103</v>
      </c>
      <c r="AA2273" s="29">
        <v>0.56799999999999995</v>
      </c>
      <c r="AB2273" s="30">
        <v>9</v>
      </c>
      <c r="AC2273" s="29">
        <v>0.79486999999999997</v>
      </c>
    </row>
    <row r="2274" spans="1:49" x14ac:dyDescent="0.2">
      <c r="A2274" s="17" t="str">
        <f t="shared" si="44"/>
        <v>GT-DeepCOVID</v>
      </c>
      <c r="B2274" s="17" t="str">
        <f>IF(AND(OR(NOT(IsForecastDateRestricted),AND(D2274&gt;=StartDate,D2274&lt;=EndDate)),OR(NOT(IsTargetDateRestricted),AND(F2274&gt;=FirstTargetDate,F2274&lt;=EndTargetDate)),
OR(AND(Is1Week,E2274="1 wk ahead inc death"),AND(Is2Week,E2274="2 wk ahead inc death"),AND(Is3Week,E2274="3 wk ahead inc death"),AND(Is4Week,E2274="4 wk ahead inc death")),
OR(NOT(IsActiveModelsOnly),_xlfn.XLOOKUP(C2274,'Model Analyzer'!B$4:B$100,'Model Analyzer'!C$4:C$100))),EvalData!C2274,"NA")</f>
        <v>GT-DeepCOVID</v>
      </c>
      <c r="C2274" s="17" t="s">
        <v>17</v>
      </c>
      <c r="D2274" s="36" t="d">
        <v>2020-10-26</v>
      </c>
      <c r="E2274" s="17" t="s">
        <v>36</v>
      </c>
      <c r="F2274" s="36" t="d">
        <v>2020-11-07</v>
      </c>
      <c r="G2274" s="30">
        <v>-304</v>
      </c>
      <c r="H2274" s="32">
        <v>-2.4E-2</v>
      </c>
      <c r="I2274" s="28">
        <v>-2.3939999999999999E-2</v>
      </c>
      <c r="J2274" s="28">
        <v>-2.453E-2</v>
      </c>
      <c r="K2274" s="29">
        <v>1</v>
      </c>
      <c r="L2274" s="30">
        <v>6</v>
      </c>
      <c r="M2274" s="29">
        <v>0.87178999999999995</v>
      </c>
      <c r="N2274" s="30">
        <v>46</v>
      </c>
      <c r="O2274" s="30">
        <v>12.2</v>
      </c>
      <c r="P2274" s="30">
        <v>1294.8399999999999</v>
      </c>
      <c r="Q2274" s="30">
        <v>68.739999999999995</v>
      </c>
      <c r="R2274" s="38">
        <v>0.23630000000000001</v>
      </c>
      <c r="S2274" s="32">
        <v>-0.18776999999999999</v>
      </c>
      <c r="T2274" s="29">
        <v>0.57013999999999998</v>
      </c>
      <c r="U2274" s="29">
        <v>-0.38694000000000001</v>
      </c>
      <c r="V2274" s="29">
        <v>0.45651999999999998</v>
      </c>
      <c r="W2274" s="29">
        <v>0.13042999999999999</v>
      </c>
      <c r="X2274" s="30">
        <v>117.78</v>
      </c>
      <c r="Y2274" s="29">
        <v>0.29959999999999998</v>
      </c>
      <c r="Z2274" s="29">
        <v>0.33896999999999999</v>
      </c>
      <c r="AA2274" s="29">
        <v>0.28699999999999998</v>
      </c>
      <c r="AB2274" s="30">
        <v>22</v>
      </c>
      <c r="AC2274" s="29">
        <v>0.46154000000000001</v>
      </c>
      <c r="AD2274" s="30">
        <v>46</v>
      </c>
      <c r="AE2274" s="29">
        <v>0.86956999999999995</v>
      </c>
      <c r="AF2274" s="33">
        <v>2.0739999999999998</v>
      </c>
      <c r="AG2274" s="33">
        <v>2.6469999999999998</v>
      </c>
      <c r="AH2274" s="33">
        <v>4.6120000000000001</v>
      </c>
      <c r="AI2274" s="33">
        <v>25.457000000000001</v>
      </c>
      <c r="AJ2274" s="33">
        <v>15.625</v>
      </c>
      <c r="AK2274" s="34">
        <v>55</v>
      </c>
      <c r="AL2274" s="29">
        <v>0.17391000000000001</v>
      </c>
      <c r="AM2274" s="29">
        <v>0.30435000000000001</v>
      </c>
      <c r="AN2274" s="50">
        <v>31913</v>
      </c>
      <c r="AO2274" s="30">
        <v>107.6</v>
      </c>
      <c r="AP2274" s="29">
        <v>0.34577000000000002</v>
      </c>
      <c r="AQ2274" s="29">
        <v>0.72185999999999995</v>
      </c>
      <c r="AR2274" s="29">
        <v>0.372</v>
      </c>
      <c r="AS2274" s="54">
        <v>20</v>
      </c>
      <c r="AT2274" s="29">
        <v>0.44118000000000002</v>
      </c>
      <c r="AU2274" s="29">
        <v>0.75582000000000005</v>
      </c>
      <c r="AV2274" s="54">
        <v>12</v>
      </c>
      <c r="AW2274" s="29">
        <v>0.67647000000000002</v>
      </c>
    </row>
    <row r="2275" spans="1:49" x14ac:dyDescent="0.2">
      <c r="A2275" s="17" t="str">
        <f t="shared" si="44"/>
        <v>IHME</v>
      </c>
      <c r="B2275" s="17" t="str">
        <f>IF(AND(OR(NOT(IsForecastDateRestricted),AND(D2275&gt;=StartDate,D2275&lt;=EndDate)),OR(NOT(IsTargetDateRestricted),AND(F2275&gt;=FirstTargetDate,F2275&lt;=EndTargetDate)),
OR(AND(Is1Week,E2275="1 wk ahead inc death"),AND(Is2Week,E2275="2 wk ahead inc death"),AND(Is3Week,E2275="3 wk ahead inc death"),AND(Is4Week,E2275="4 wk ahead inc death")),
OR(NOT(IsActiveModelsOnly),_xlfn.XLOOKUP(C2275,'Model Analyzer'!B$4:B$100,'Model Analyzer'!C$4:C$100))),EvalData!C2275,"NA")</f>
        <v>IHME</v>
      </c>
      <c r="C2275" s="17" t="s">
        <v>18</v>
      </c>
      <c r="D2275" s="36" t="d">
        <v>2020-10-26</v>
      </c>
      <c r="E2275" s="17" t="s">
        <v>36</v>
      </c>
      <c r="F2275" s="36" t="d">
        <v>2020-11-07</v>
      </c>
      <c r="G2275" s="30">
        <v>-1579</v>
      </c>
      <c r="H2275" s="32">
        <v>-0.13300000000000001</v>
      </c>
      <c r="I2275" s="28">
        <v>-0.12436</v>
      </c>
      <c r="J2275" s="28">
        <v>-0.14202000000000001</v>
      </c>
      <c r="K2275" s="29">
        <v>0.75</v>
      </c>
      <c r="L2275" s="30">
        <v>25</v>
      </c>
      <c r="M2275" s="29">
        <v>0.38462000000000002</v>
      </c>
      <c r="N2275" s="30">
        <v>51</v>
      </c>
      <c r="O2275" s="30">
        <v>17.739999999999998</v>
      </c>
      <c r="P2275" s="30">
        <v>2316.6799999999998</v>
      </c>
      <c r="Q2275" s="30">
        <v>83.63</v>
      </c>
      <c r="R2275" s="38">
        <v>0.30310999999999999</v>
      </c>
      <c r="S2275" s="32">
        <v>-0.22314000000000001</v>
      </c>
      <c r="T2275" s="29">
        <v>0.70821000000000001</v>
      </c>
      <c r="U2275" s="29">
        <v>-0.43964999999999999</v>
      </c>
      <c r="V2275" s="29">
        <v>0.39216000000000001</v>
      </c>
      <c r="W2275" s="29">
        <v>0.15686</v>
      </c>
      <c r="X2275" s="30">
        <v>153.9</v>
      </c>
      <c r="Y2275" s="29">
        <v>0.39367000000000002</v>
      </c>
      <c r="Z2275" s="29">
        <v>0.43992999999999999</v>
      </c>
      <c r="AA2275" s="29">
        <v>0.17699999999999999</v>
      </c>
      <c r="AB2275" s="30">
        <v>30</v>
      </c>
      <c r="AC2275" s="29">
        <v>0.25641000000000003</v>
      </c>
      <c r="AD2275" s="30">
        <v>51</v>
      </c>
      <c r="AE2275" s="29">
        <v>0.68627000000000005</v>
      </c>
      <c r="AF2275" s="33">
        <v>2.3889999999999998</v>
      </c>
      <c r="AG2275" s="33">
        <v>2.5819999999999999</v>
      </c>
      <c r="AH2275" s="33">
        <v>3.0110000000000001</v>
      </c>
      <c r="AI2275" s="33">
        <v>3.9910000000000001</v>
      </c>
      <c r="AJ2275" s="33">
        <v>4.2679999999999998</v>
      </c>
      <c r="AK2275" s="34">
        <v>7.3170000000000002</v>
      </c>
      <c r="AL2275" s="29">
        <v>0.13725000000000001</v>
      </c>
      <c r="AM2275" s="29">
        <v>3.9219999999999998E-2</v>
      </c>
      <c r="AN2275" s="50">
        <v>38903</v>
      </c>
      <c r="AO2275" s="30">
        <v>241.6</v>
      </c>
      <c r="AP2275" s="29">
        <v>0.46078000000000002</v>
      </c>
      <c r="AQ2275" s="29">
        <v>0.96196000000000004</v>
      </c>
      <c r="AR2275" s="29">
        <v>0.53700000000000003</v>
      </c>
      <c r="AS2275" s="54">
        <v>12</v>
      </c>
      <c r="AT2275" s="29">
        <v>0.67647000000000002</v>
      </c>
      <c r="AU2275" s="29">
        <v>0.72094999999999998</v>
      </c>
      <c r="AV2275" s="54">
        <v>16</v>
      </c>
      <c r="AW2275" s="29">
        <v>0.55881999999999998</v>
      </c>
    </row>
    <row r="2276" spans="1:49" x14ac:dyDescent="0.2">
      <c r="A2276" s="17" t="str">
        <f t="shared" si="44"/>
        <v>ISU</v>
      </c>
      <c r="B2276" s="17" t="str">
        <f>IF(AND(OR(NOT(IsForecastDateRestricted),AND(D2276&gt;=StartDate,D2276&lt;=EndDate)),OR(NOT(IsTargetDateRestricted),AND(F2276&gt;=FirstTargetDate,F2276&lt;=EndTargetDate)),
OR(AND(Is1Week,E2276="1 wk ahead inc death"),AND(Is2Week,E2276="2 wk ahead inc death"),AND(Is3Week,E2276="3 wk ahead inc death"),AND(Is4Week,E2276="4 wk ahead inc death")),
OR(NOT(IsActiveModelsOnly),_xlfn.XLOOKUP(C2276,'Model Analyzer'!B$4:B$100,'Model Analyzer'!C$4:C$100))),EvalData!C2276,"NA")</f>
        <v>ISU</v>
      </c>
      <c r="C2276" s="17" t="s">
        <v>41</v>
      </c>
      <c r="D2276" s="36" t="d">
        <v>2020-10-26</v>
      </c>
      <c r="E2276" s="17" t="s">
        <v>36</v>
      </c>
      <c r="F2276" s="36" t="d">
        <v>2020-11-07</v>
      </c>
      <c r="G2276" s="26">
        <v>-887</v>
      </c>
      <c r="H2276" s="27">
        <v>-7.1999999999999995E-2</v>
      </c>
      <c r="I2276" s="28">
        <v>-6.9860000000000005E-2</v>
      </c>
      <c r="J2276" s="28">
        <v>-7.5109999999999996E-2</v>
      </c>
      <c r="K2276" s="29">
        <v>0.9</v>
      </c>
      <c r="L2276" s="30">
        <v>20</v>
      </c>
      <c r="M2276" s="29">
        <v>0.51282000000000005</v>
      </c>
      <c r="N2276" s="30">
        <v>49</v>
      </c>
      <c r="O2276" s="26">
        <v>12.9</v>
      </c>
      <c r="P2276" s="26">
        <v>1516.05</v>
      </c>
      <c r="Q2276" s="26">
        <v>75.02</v>
      </c>
      <c r="R2276" s="31">
        <v>0.29683999999999999</v>
      </c>
      <c r="S2276" s="32">
        <v>-0.22187000000000001</v>
      </c>
      <c r="T2276" s="29">
        <v>0.56128999999999996</v>
      </c>
      <c r="U2276" s="29">
        <v>-0.38758999999999999</v>
      </c>
      <c r="V2276" s="29">
        <v>0.44897999999999999</v>
      </c>
      <c r="W2276" s="29">
        <v>0.18367</v>
      </c>
      <c r="X2276" s="30">
        <v>119.72</v>
      </c>
      <c r="Y2276" s="29">
        <v>0.33995999999999998</v>
      </c>
      <c r="Z2276" s="29">
        <v>0.39889000000000002</v>
      </c>
      <c r="AA2276" s="29">
        <v>0.20799999999999999</v>
      </c>
      <c r="AB2276" s="30">
        <v>26</v>
      </c>
      <c r="AC2276" s="29">
        <v>0.35897000000000001</v>
      </c>
      <c r="AD2276" s="30">
        <v>49</v>
      </c>
      <c r="AE2276" s="29">
        <v>0.57142999999999999</v>
      </c>
      <c r="AF2276" s="33">
        <v>1.4610000000000001</v>
      </c>
      <c r="AG2276" s="33">
        <v>1.591</v>
      </c>
      <c r="AH2276" s="33">
        <v>1.82</v>
      </c>
      <c r="AI2276" s="33">
        <v>2.9209999999999998</v>
      </c>
      <c r="AJ2276" s="33">
        <v>2.3479999999999999</v>
      </c>
      <c r="AK2276" s="34">
        <v>4.3330000000000002</v>
      </c>
      <c r="AL2276" s="29">
        <v>6.1219999999999997E-2</v>
      </c>
      <c r="AM2276" s="29">
        <v>2.0410000000000001E-2</v>
      </c>
      <c r="AN2276" s="50">
        <v>69573</v>
      </c>
      <c r="AO2276" s="30">
        <v>235.5</v>
      </c>
      <c r="AP2276" s="29">
        <v>0.65108999999999995</v>
      </c>
      <c r="AQ2276" s="29">
        <v>1</v>
      </c>
      <c r="AR2276" s="29">
        <v>0.495</v>
      </c>
      <c r="AS2276" s="54">
        <v>15</v>
      </c>
      <c r="AT2276" s="29">
        <v>0.58823999999999999</v>
      </c>
      <c r="AU2276" s="29">
        <v>0.57791999999999999</v>
      </c>
      <c r="AV2276" s="54">
        <v>24</v>
      </c>
      <c r="AW2276" s="29">
        <v>0.32352999999999998</v>
      </c>
    </row>
    <row r="2277" spans="1:49" x14ac:dyDescent="0.2">
      <c r="A2277" s="17" t="str">
        <f t="shared" si="44"/>
        <v>JCB</v>
      </c>
      <c r="B2277" s="17" t="str">
        <f>IF(AND(OR(NOT(IsForecastDateRestricted),AND(D2277&gt;=StartDate,D2277&lt;=EndDate)),OR(NOT(IsTargetDateRestricted),AND(F2277&gt;=FirstTargetDate,F2277&lt;=EndTargetDate)),
OR(AND(Is1Week,E2277="1 wk ahead inc death"),AND(Is2Week,E2277="2 wk ahead inc death"),AND(Is3Week,E2277="3 wk ahead inc death"),AND(Is4Week,E2277="4 wk ahead inc death")),
OR(NOT(IsActiveModelsOnly),_xlfn.XLOOKUP(C2277,'Model Analyzer'!B$4:B$100,'Model Analyzer'!C$4:C$100))),EvalData!C2277,"NA")</f>
        <v>JCB</v>
      </c>
      <c r="C2277" s="17" t="s">
        <v>45</v>
      </c>
      <c r="D2277" s="36" t="d">
        <v>2020-10-26</v>
      </c>
      <c r="E2277" s="17" t="s">
        <v>36</v>
      </c>
      <c r="F2277" s="36" t="d">
        <v>2020-11-07</v>
      </c>
      <c r="G2277" s="30">
        <v>-660</v>
      </c>
      <c r="H2277" s="32">
        <v>-5.2999999999999999E-2</v>
      </c>
      <c r="I2277" s="28">
        <v>-5.1979999999999998E-2</v>
      </c>
      <c r="J2277" s="28">
        <v>-5.4829999999999997E-2</v>
      </c>
      <c r="K2277" s="29">
        <v>0.9</v>
      </c>
      <c r="L2277" s="30">
        <v>15</v>
      </c>
      <c r="M2277" s="29">
        <v>0.64102999999999999</v>
      </c>
      <c r="N2277" s="30">
        <v>51</v>
      </c>
      <c r="O2277" s="30">
        <v>12.32</v>
      </c>
      <c r="P2277" s="30">
        <v>1861.25</v>
      </c>
      <c r="Q2277" s="30">
        <v>66.2</v>
      </c>
      <c r="R2277" s="38">
        <v>0.22256000000000001</v>
      </c>
      <c r="S2277" s="32">
        <v>-0.18770999999999999</v>
      </c>
      <c r="T2277" s="29">
        <v>0.51222999999999996</v>
      </c>
      <c r="U2277" s="29">
        <v>-0.19932</v>
      </c>
      <c r="V2277" s="29">
        <v>0.47059000000000001</v>
      </c>
      <c r="W2277" s="29">
        <v>0.15686</v>
      </c>
      <c r="X2277" s="30">
        <v>140.93</v>
      </c>
      <c r="Y2277" s="29">
        <v>0.36567</v>
      </c>
      <c r="Z2277" s="29">
        <v>0.36098000000000002</v>
      </c>
      <c r="AA2277" s="29">
        <v>0.40899999999999997</v>
      </c>
      <c r="AB2277" s="30">
        <v>18</v>
      </c>
      <c r="AC2277" s="29">
        <v>0.56410000000000005</v>
      </c>
    </row>
    <row r="2278" spans="1:49" x14ac:dyDescent="0.2">
      <c r="A2278" s="17" t="str">
        <f t="shared" si="44"/>
        <v>JHU-APL</v>
      </c>
      <c r="B2278" s="17" t="str">
        <f>IF(AND(OR(NOT(IsForecastDateRestricted),AND(D2278&gt;=StartDate,D2278&lt;=EndDate)),OR(NOT(IsTargetDateRestricted),AND(F2278&gt;=FirstTargetDate,F2278&lt;=EndTargetDate)),
OR(AND(Is1Week,E2278="1 wk ahead inc death"),AND(Is2Week,E2278="2 wk ahead inc death"),AND(Is3Week,E2278="3 wk ahead inc death"),AND(Is4Week,E2278="4 wk ahead inc death")),
OR(NOT(IsActiveModelsOnly),_xlfn.XLOOKUP(C2278,'Model Analyzer'!B$4:B$100,'Model Analyzer'!C$4:C$100))),EvalData!C2278,"NA")</f>
        <v>JHU-APL</v>
      </c>
      <c r="C2278" s="17" t="s">
        <v>52</v>
      </c>
      <c r="D2278" s="36" t="d">
        <v>2020-10-26</v>
      </c>
      <c r="E2278" s="17" t="s">
        <v>36</v>
      </c>
      <c r="F2278" s="36" t="d">
        <v>2020-11-07</v>
      </c>
      <c r="G2278" s="30">
        <v>1271</v>
      </c>
      <c r="H2278" s="32">
        <v>9.5000000000000001E-2</v>
      </c>
      <c r="I2278" s="28">
        <v>0.10009999999999999</v>
      </c>
      <c r="J2278" s="28">
        <v>0.10009999999999999</v>
      </c>
      <c r="K2278" s="29">
        <v>0.9</v>
      </c>
      <c r="L2278" s="30">
        <v>23</v>
      </c>
      <c r="M2278" s="29">
        <v>0.43590000000000001</v>
      </c>
      <c r="N2278" s="30">
        <v>51</v>
      </c>
      <c r="O2278" s="30">
        <v>8.2200000000000006</v>
      </c>
      <c r="P2278" s="30">
        <v>2070.86</v>
      </c>
      <c r="Q2278" s="30">
        <v>69.08</v>
      </c>
      <c r="R2278" s="38">
        <v>0.1893</v>
      </c>
      <c r="S2278" s="32">
        <v>7.2800000000000004E-2</v>
      </c>
      <c r="T2278" s="29">
        <v>0.38755000000000001</v>
      </c>
      <c r="U2278" s="29">
        <v>7.1279999999999996E-2</v>
      </c>
      <c r="V2278" s="29">
        <v>0.43136999999999998</v>
      </c>
      <c r="W2278" s="29">
        <v>9.8040000000000002E-2</v>
      </c>
      <c r="X2278" s="30">
        <v>149.25</v>
      </c>
      <c r="Y2278" s="29">
        <v>0.34248000000000001</v>
      </c>
      <c r="Z2278" s="29">
        <v>0.31739000000000001</v>
      </c>
      <c r="AA2278" s="29">
        <v>0.56399999999999995</v>
      </c>
      <c r="AB2278" s="30">
        <v>10</v>
      </c>
      <c r="AC2278" s="29">
        <v>0.76922999999999997</v>
      </c>
      <c r="AD2278" s="30">
        <v>51</v>
      </c>
      <c r="AE2278" s="29">
        <v>0.82352999999999998</v>
      </c>
      <c r="AF2278" s="33">
        <v>1.974</v>
      </c>
      <c r="AG2278" s="33">
        <v>2.165</v>
      </c>
      <c r="AH2278" s="33">
        <v>2.4420000000000002</v>
      </c>
      <c r="AI2278" s="33">
        <v>2.4980000000000002</v>
      </c>
      <c r="AJ2278" s="33">
        <v>2.8370000000000002</v>
      </c>
      <c r="AK2278" s="34">
        <v>3</v>
      </c>
      <c r="AL2278" s="29">
        <v>0</v>
      </c>
      <c r="AM2278" s="29">
        <v>0</v>
      </c>
      <c r="AN2278" s="50">
        <v>28070</v>
      </c>
      <c r="AO2278" s="30">
        <v>167.9</v>
      </c>
      <c r="AP2278" s="29">
        <v>0.58023999999999998</v>
      </c>
      <c r="AQ2278" s="29">
        <v>1</v>
      </c>
      <c r="AR2278" s="29">
        <v>0.86699999999999999</v>
      </c>
      <c r="AS2278" s="54">
        <v>3</v>
      </c>
      <c r="AT2278" s="29">
        <v>0.94118000000000002</v>
      </c>
      <c r="AU2278" s="29">
        <v>0.86687000000000003</v>
      </c>
      <c r="AV2278" s="54">
        <v>8</v>
      </c>
      <c r="AW2278" s="29">
        <v>0.79412000000000005</v>
      </c>
    </row>
    <row r="2279" spans="1:49" x14ac:dyDescent="0.2">
      <c r="A2279" s="17" t="str">
        <f t="shared" si="44"/>
        <v>JHU-CSSE</v>
      </c>
      <c r="B2279" s="17" t="str">
        <f>IF(AND(OR(NOT(IsForecastDateRestricted),AND(D2279&gt;=StartDate,D2279&lt;=EndDate)),OR(NOT(IsTargetDateRestricted),AND(F2279&gt;=FirstTargetDate,F2279&lt;=EndTargetDate)),
OR(AND(Is1Week,E2279="1 wk ahead inc death"),AND(Is2Week,E2279="2 wk ahead inc death"),AND(Is3Week,E2279="3 wk ahead inc death"),AND(Is4Week,E2279="4 wk ahead inc death")),
OR(NOT(IsActiveModelsOnly),_xlfn.XLOOKUP(C2279,'Model Analyzer'!B$4:B$100,'Model Analyzer'!C$4:C$100))),EvalData!C2279,"NA")</f>
        <v>JHU-CSSE</v>
      </c>
      <c r="C2279" s="17" t="s">
        <v>58</v>
      </c>
      <c r="D2279" s="36" t="d">
        <v>2020-10-26</v>
      </c>
      <c r="E2279" s="17" t="s">
        <v>36</v>
      </c>
      <c r="F2279" s="36" t="d">
        <v>2020-11-07</v>
      </c>
      <c r="G2279" s="30">
        <v>-740</v>
      </c>
      <c r="H2279" s="32">
        <v>-0.06</v>
      </c>
      <c r="I2279" s="28">
        <v>-5.8279999999999998E-2</v>
      </c>
      <c r="J2279" s="28">
        <v>-6.1890000000000001E-2</v>
      </c>
      <c r="K2279" s="29">
        <v>0.9</v>
      </c>
      <c r="L2279" s="30">
        <v>16</v>
      </c>
      <c r="M2279" s="29">
        <v>0.61538000000000004</v>
      </c>
      <c r="N2279" s="30">
        <v>51</v>
      </c>
      <c r="O2279" s="30">
        <v>8.19</v>
      </c>
      <c r="P2279" s="30">
        <v>1189.8900000000001</v>
      </c>
      <c r="Q2279" s="30">
        <v>57.71</v>
      </c>
      <c r="R2279" s="38">
        <v>0.15992000000000001</v>
      </c>
      <c r="S2279" s="32">
        <v>-1.8180000000000002E-2</v>
      </c>
      <c r="T2279" s="29">
        <v>0.38956000000000002</v>
      </c>
      <c r="U2279" s="29">
        <v>4.768E-2</v>
      </c>
      <c r="V2279" s="29">
        <v>0.52941000000000005</v>
      </c>
      <c r="W2279" s="29">
        <v>7.843E-2</v>
      </c>
      <c r="X2279" s="30">
        <v>101.62</v>
      </c>
      <c r="Y2279" s="29">
        <v>0.33054</v>
      </c>
      <c r="Z2279" s="29">
        <v>0.26079000000000002</v>
      </c>
      <c r="AA2279" s="29">
        <v>0.73299999999999998</v>
      </c>
      <c r="AB2279" s="30">
        <v>1</v>
      </c>
      <c r="AC2279" s="29">
        <v>1</v>
      </c>
      <c r="AD2279" s="30">
        <v>51</v>
      </c>
      <c r="AE2279" s="29">
        <v>0.96077999999999997</v>
      </c>
      <c r="AF2279" s="33">
        <v>4.9379999999999997</v>
      </c>
      <c r="AG2279" s="33">
        <v>6.2039999999999997</v>
      </c>
      <c r="AH2279" s="33">
        <v>8.9640000000000004</v>
      </c>
      <c r="AI2279" s="33">
        <v>13.044</v>
      </c>
      <c r="AJ2279" s="33">
        <v>12.634</v>
      </c>
      <c r="AK2279" s="34">
        <v>20</v>
      </c>
      <c r="AL2279" s="29">
        <v>0.50980000000000003</v>
      </c>
      <c r="AM2279" s="29">
        <v>0.37254999999999999</v>
      </c>
      <c r="AN2279" s="50">
        <v>26937</v>
      </c>
      <c r="AO2279" s="30">
        <v>192.1</v>
      </c>
      <c r="AP2279" s="29">
        <v>0.21312999999999999</v>
      </c>
      <c r="AQ2279" s="29">
        <v>0.44494</v>
      </c>
      <c r="AR2279" s="29">
        <v>8.3000000000000004E-2</v>
      </c>
      <c r="AS2279" s="54">
        <v>32</v>
      </c>
      <c r="AT2279" s="29">
        <v>8.8239999999999999E-2</v>
      </c>
      <c r="AU2279" s="29">
        <v>0.69191000000000003</v>
      </c>
      <c r="AV2279" s="54">
        <v>18</v>
      </c>
      <c r="AW2279" s="29">
        <v>0.5</v>
      </c>
    </row>
    <row r="2280" spans="1:49" x14ac:dyDescent="0.2">
      <c r="A2280" s="17" t="str">
        <f t="shared" si="44"/>
        <v>JHU-IDD</v>
      </c>
      <c r="B2280" s="17" t="str">
        <f>IF(AND(OR(NOT(IsForecastDateRestricted),AND(D2280&gt;=StartDate,D2280&lt;=EndDate)),OR(NOT(IsTargetDateRestricted),AND(F2280&gt;=FirstTargetDate,F2280&lt;=EndTargetDate)),
OR(AND(Is1Week,E2280="1 wk ahead inc death"),AND(Is2Week,E2280="2 wk ahead inc death"),AND(Is3Week,E2280="3 wk ahead inc death"),AND(Is4Week,E2280="4 wk ahead inc death")),
OR(NOT(IsActiveModelsOnly),_xlfn.XLOOKUP(C2280,'Model Analyzer'!B$4:B$100,'Model Analyzer'!C$4:C$100))),EvalData!C2280,"NA")</f>
        <v>JHU-IDD</v>
      </c>
      <c r="C2280" s="17" t="s">
        <v>53</v>
      </c>
      <c r="D2280" s="36" t="d">
        <v>2020-10-26</v>
      </c>
      <c r="E2280" s="17" t="s">
        <v>36</v>
      </c>
      <c r="F2280" s="36" t="d">
        <v>2020-11-07</v>
      </c>
      <c r="G2280" s="30">
        <v>-4505</v>
      </c>
      <c r="H2280" s="32">
        <v>-0.438</v>
      </c>
      <c r="I2280" s="28">
        <v>-0.35481000000000001</v>
      </c>
      <c r="J2280" s="28">
        <v>-0.54993000000000003</v>
      </c>
      <c r="K2280" s="29">
        <v>0</v>
      </c>
      <c r="L2280" s="30">
        <v>39</v>
      </c>
      <c r="M2280" s="29">
        <v>2.564E-2</v>
      </c>
      <c r="N2280" s="30">
        <v>51</v>
      </c>
      <c r="O2280" s="30">
        <v>30.04</v>
      </c>
      <c r="P2280" s="30">
        <v>2787.65</v>
      </c>
      <c r="Q2280" s="30">
        <v>101.35</v>
      </c>
      <c r="R2280" s="38">
        <v>0.39144000000000001</v>
      </c>
      <c r="S2280" s="32">
        <v>-0.48820000000000002</v>
      </c>
      <c r="T2280" s="29">
        <v>1.0924</v>
      </c>
      <c r="U2280" s="29">
        <v>-0.70665999999999995</v>
      </c>
      <c r="V2280" s="29">
        <v>0.23529</v>
      </c>
      <c r="W2280" s="29">
        <v>0.29411999999999999</v>
      </c>
      <c r="X2280" s="30">
        <v>156.41999999999999</v>
      </c>
      <c r="Y2280" s="29">
        <v>0.53468000000000004</v>
      </c>
      <c r="Z2280" s="29">
        <v>0.55645</v>
      </c>
      <c r="AA2280" s="29">
        <v>2.5999999999999999E-2</v>
      </c>
      <c r="AB2280" s="30">
        <v>39</v>
      </c>
      <c r="AC2280" s="29">
        <v>2.564E-2</v>
      </c>
      <c r="AD2280" s="30">
        <v>51</v>
      </c>
      <c r="AE2280" s="29">
        <v>0.82352999999999998</v>
      </c>
      <c r="AF2280" s="33">
        <v>3.7570000000000001</v>
      </c>
      <c r="AG2280" s="33">
        <v>4.8120000000000003</v>
      </c>
      <c r="AH2280" s="33">
        <v>8.2219999999999995</v>
      </c>
      <c r="AI2280" s="33">
        <v>47.604999999999997</v>
      </c>
      <c r="AJ2280" s="33">
        <v>27.093</v>
      </c>
      <c r="AK2280" s="34">
        <v>158</v>
      </c>
      <c r="AL2280" s="29">
        <v>0.29411999999999999</v>
      </c>
      <c r="AM2280" s="29">
        <v>0.39216000000000001</v>
      </c>
      <c r="AN2280" s="50">
        <v>53325</v>
      </c>
      <c r="AO2280" s="30">
        <v>264.8</v>
      </c>
      <c r="AP2280" s="29">
        <v>0.21820999999999999</v>
      </c>
      <c r="AQ2280" s="29">
        <v>0.45556000000000002</v>
      </c>
      <c r="AR2280" s="29">
        <v>0.14399999999999999</v>
      </c>
      <c r="AS2280" s="54">
        <v>29</v>
      </c>
      <c r="AT2280" s="29">
        <v>0.17646999999999999</v>
      </c>
      <c r="AU2280" s="29">
        <v>0.57045000000000001</v>
      </c>
      <c r="AV2280" s="54">
        <v>25</v>
      </c>
      <c r="AW2280" s="29">
        <v>0.29411999999999999</v>
      </c>
    </row>
    <row r="2281" spans="1:49" x14ac:dyDescent="0.2">
      <c r="A2281" s="17" t="str">
        <f t="shared" si="44"/>
        <v>Karlen</v>
      </c>
      <c r="B2281" s="17" t="str">
        <f>IF(AND(OR(NOT(IsForecastDateRestricted),AND(D2281&gt;=StartDate,D2281&lt;=EndDate)),OR(NOT(IsTargetDateRestricted),AND(F2281&gt;=FirstTargetDate,F2281&lt;=EndTargetDate)),
OR(AND(Is1Week,E2281="1 wk ahead inc death"),AND(Is2Week,E2281="2 wk ahead inc death"),AND(Is3Week,E2281="3 wk ahead inc death"),AND(Is4Week,E2281="4 wk ahead inc death")),
OR(NOT(IsActiveModelsOnly),_xlfn.XLOOKUP(C2281,'Model Analyzer'!B$4:B$100,'Model Analyzer'!C$4:C$100))),EvalData!C2281,"NA")</f>
        <v>Karlen</v>
      </c>
      <c r="C2281" s="17" t="s">
        <v>46</v>
      </c>
      <c r="D2281" s="36" t="d">
        <v>2020-10-26</v>
      </c>
      <c r="E2281" s="17" t="s">
        <v>36</v>
      </c>
      <c r="F2281" s="36" t="d">
        <v>2020-11-07</v>
      </c>
      <c r="G2281" s="30">
        <v>564</v>
      </c>
      <c r="H2281" s="32">
        <v>4.2999999999999997E-2</v>
      </c>
      <c r="I2281" s="28">
        <v>4.4420000000000001E-2</v>
      </c>
      <c r="J2281" s="28">
        <v>4.4420000000000001E-2</v>
      </c>
      <c r="K2281" s="29">
        <v>1</v>
      </c>
      <c r="L2281" s="30">
        <v>12</v>
      </c>
      <c r="M2281" s="29">
        <v>0.71794999999999998</v>
      </c>
      <c r="N2281" s="30">
        <v>51</v>
      </c>
      <c r="O2281" s="30">
        <v>7.59</v>
      </c>
      <c r="P2281" s="30">
        <v>1688.47</v>
      </c>
      <c r="Q2281" s="30">
        <v>56.69</v>
      </c>
      <c r="R2281" s="38">
        <v>0.14069000000000001</v>
      </c>
      <c r="S2281" s="32">
        <v>-3.031E-2</v>
      </c>
      <c r="T2281" s="29">
        <v>0.34749000000000002</v>
      </c>
      <c r="U2281" s="29">
        <v>4.0099999999999997E-3</v>
      </c>
      <c r="V2281" s="29">
        <v>0.56862999999999997</v>
      </c>
      <c r="W2281" s="29">
        <v>7.843E-2</v>
      </c>
      <c r="X2281" s="30">
        <v>135.56</v>
      </c>
      <c r="Y2281" s="29">
        <v>0.30430000000000001</v>
      </c>
      <c r="Z2281" s="29">
        <v>0.28259000000000001</v>
      </c>
      <c r="AA2281" s="29">
        <v>0.72499999999999998</v>
      </c>
      <c r="AB2281" s="30">
        <v>2</v>
      </c>
      <c r="AC2281" s="29">
        <v>0.97436</v>
      </c>
      <c r="AD2281" s="30">
        <v>51</v>
      </c>
      <c r="AE2281" s="29">
        <v>0.86275000000000002</v>
      </c>
      <c r="AF2281" s="33">
        <v>1.8140000000000001</v>
      </c>
      <c r="AG2281" s="33">
        <v>2.1930000000000001</v>
      </c>
      <c r="AH2281" s="33">
        <v>2.8119999999999998</v>
      </c>
      <c r="AI2281" s="33">
        <v>5.7720000000000002</v>
      </c>
      <c r="AJ2281" s="33">
        <v>3.8530000000000002</v>
      </c>
      <c r="AK2281" s="34">
        <v>8.1999999999999993</v>
      </c>
      <c r="AL2281" s="29">
        <v>7.843E-2</v>
      </c>
      <c r="AM2281" s="29">
        <v>9.8040000000000002E-2</v>
      </c>
      <c r="AN2281" s="50">
        <v>39024</v>
      </c>
      <c r="AO2281" s="30">
        <v>127.4</v>
      </c>
      <c r="AP2281" s="29">
        <v>0.49097000000000002</v>
      </c>
      <c r="AQ2281" s="29">
        <v>1</v>
      </c>
      <c r="AR2281" s="29">
        <v>0.72199999999999998</v>
      </c>
      <c r="AS2281" s="54">
        <v>5</v>
      </c>
      <c r="AT2281" s="29">
        <v>0.88234999999999997</v>
      </c>
      <c r="AU2281" s="29">
        <v>0.90815000000000001</v>
      </c>
      <c r="AV2281" s="54">
        <v>4</v>
      </c>
      <c r="AW2281" s="29">
        <v>0.91176000000000001</v>
      </c>
    </row>
    <row r="2282" spans="1:49" x14ac:dyDescent="0.2">
      <c r="A2282" s="17" t="str">
        <f t="shared" si="44"/>
        <v>LANL</v>
      </c>
      <c r="B2282" s="17" t="str">
        <f>IF(AND(OR(NOT(IsForecastDateRestricted),AND(D2282&gt;=StartDate,D2282&lt;=EndDate)),OR(NOT(IsTargetDateRestricted),AND(F2282&gt;=FirstTargetDate,F2282&lt;=EndTargetDate)),
OR(AND(Is1Week,E2282="1 wk ahead inc death"),AND(Is2Week,E2282="2 wk ahead inc death"),AND(Is3Week,E2282="3 wk ahead inc death"),AND(Is4Week,E2282="4 wk ahead inc death")),
OR(NOT(IsActiveModelsOnly),_xlfn.XLOOKUP(C2282,'Model Analyzer'!B$4:B$100,'Model Analyzer'!C$4:C$100))),EvalData!C2282,"NA")</f>
        <v>LANL</v>
      </c>
      <c r="C2282" s="17" t="s">
        <v>20</v>
      </c>
      <c r="D2282" s="36" t="d">
        <v>2020-10-26</v>
      </c>
      <c r="E2282" s="17" t="s">
        <v>36</v>
      </c>
      <c r="F2282" s="36" t="d">
        <v>2020-11-07</v>
      </c>
      <c r="G2282" s="30">
        <v>-4571</v>
      </c>
      <c r="H2282" s="32">
        <v>-0.44600000000000001</v>
      </c>
      <c r="I2282" s="28">
        <v>-0.36001</v>
      </c>
      <c r="J2282" s="28">
        <v>-0.56252000000000002</v>
      </c>
      <c r="K2282" s="29">
        <v>0</v>
      </c>
      <c r="L2282" s="30">
        <v>40</v>
      </c>
      <c r="M2282" s="29">
        <v>0</v>
      </c>
      <c r="N2282" s="30">
        <v>51</v>
      </c>
      <c r="O2282" s="30">
        <v>20.79</v>
      </c>
      <c r="P2282" s="30">
        <v>1892</v>
      </c>
      <c r="Q2282" s="30">
        <v>83.31</v>
      </c>
      <c r="R2282" s="38">
        <v>0.35499000000000003</v>
      </c>
      <c r="S2282" s="32">
        <v>-0.42409000000000002</v>
      </c>
      <c r="T2282" s="29">
        <v>0.81483000000000005</v>
      </c>
      <c r="U2282" s="29">
        <v>-0.68559000000000003</v>
      </c>
      <c r="V2282" s="29">
        <v>0.25490000000000002</v>
      </c>
      <c r="W2282" s="29">
        <v>0.23529</v>
      </c>
      <c r="X2282" s="30">
        <v>136.02000000000001</v>
      </c>
      <c r="Y2282" s="29">
        <v>0.40214</v>
      </c>
      <c r="Z2282" s="29">
        <v>0.49038999999999999</v>
      </c>
      <c r="AA2282" s="29">
        <v>0.11799999999999999</v>
      </c>
      <c r="AB2282" s="30">
        <v>32</v>
      </c>
      <c r="AC2282" s="29">
        <v>0.20513000000000001</v>
      </c>
      <c r="AD2282" s="30">
        <v>51</v>
      </c>
      <c r="AE2282" s="29">
        <v>0.94118000000000002</v>
      </c>
      <c r="AF2282" s="33">
        <v>5.923</v>
      </c>
      <c r="AG2282" s="33">
        <v>7.0720000000000001</v>
      </c>
      <c r="AH2282" s="33">
        <v>9.9019999999999992</v>
      </c>
      <c r="AI2282" s="33">
        <v>22.864999999999998</v>
      </c>
      <c r="AJ2282" s="33">
        <v>18.353999999999999</v>
      </c>
      <c r="AK2282" s="34">
        <v>62</v>
      </c>
      <c r="AL2282" s="29">
        <v>0.50980000000000003</v>
      </c>
      <c r="AM2282" s="29">
        <v>0.43136999999999998</v>
      </c>
      <c r="AN2282" s="50">
        <v>20091</v>
      </c>
      <c r="AO2282" s="30">
        <v>130.5</v>
      </c>
      <c r="AP2282" s="29">
        <v>0.17143</v>
      </c>
      <c r="AQ2282" s="29">
        <v>0.35788999999999999</v>
      </c>
      <c r="AR2282" s="29">
        <v>0</v>
      </c>
      <c r="AS2282" s="54">
        <v>34</v>
      </c>
      <c r="AT2282" s="29">
        <v>2.9409999999999999E-2</v>
      </c>
      <c r="AU2282" s="29">
        <v>0.57840999999999998</v>
      </c>
      <c r="AV2282" s="54">
        <v>23</v>
      </c>
      <c r="AW2282" s="29">
        <v>0.35293999999999998</v>
      </c>
    </row>
    <row r="2283" spans="1:49" x14ac:dyDescent="0.2">
      <c r="A2283" s="17" t="str">
        <f t="shared" si="44"/>
        <v>LNQ</v>
      </c>
      <c r="B2283" s="17" t="str">
        <f>IF(AND(OR(NOT(IsForecastDateRestricted),AND(D2283&gt;=StartDate,D2283&lt;=EndDate)),OR(NOT(IsTargetDateRestricted),AND(F2283&gt;=FirstTargetDate,F2283&lt;=EndTargetDate)),
OR(AND(Is1Week,E2283="1 wk ahead inc death"),AND(Is2Week,E2283="2 wk ahead inc death"),AND(Is3Week,E2283="3 wk ahead inc death"),AND(Is4Week,E2283="4 wk ahead inc death")),
OR(NOT(IsActiveModelsOnly),_xlfn.XLOOKUP(C2283,'Model Analyzer'!B$4:B$100,'Model Analyzer'!C$4:C$100))),EvalData!C2283,"NA")</f>
        <v>LNQ</v>
      </c>
      <c r="C2283" s="17" t="s">
        <v>47</v>
      </c>
      <c r="D2283" s="36" t="d">
        <v>2020-10-26</v>
      </c>
      <c r="E2283" s="17" t="s">
        <v>36</v>
      </c>
      <c r="F2283" s="36" t="d">
        <v>2020-11-07</v>
      </c>
      <c r="G2283" s="30">
        <v>145</v>
      </c>
      <c r="H2283" s="32">
        <v>1.0999999999999999E-2</v>
      </c>
      <c r="I2283" s="28">
        <v>1.142E-2</v>
      </c>
      <c r="J2283" s="28">
        <v>1.142E-2</v>
      </c>
      <c r="K2283" s="29">
        <v>1</v>
      </c>
      <c r="L2283" s="30">
        <v>3</v>
      </c>
      <c r="M2283" s="29">
        <v>0.94872000000000001</v>
      </c>
      <c r="N2283" s="30">
        <v>51</v>
      </c>
      <c r="O2283" s="30">
        <v>24.13</v>
      </c>
      <c r="P2283" s="30">
        <v>1021.35</v>
      </c>
      <c r="Q2283" s="30">
        <v>54.25</v>
      </c>
      <c r="R2283" s="38">
        <v>0.24081</v>
      </c>
      <c r="S2283" s="32">
        <v>-0.15123</v>
      </c>
      <c r="T2283" s="29">
        <v>0.39395000000000002</v>
      </c>
      <c r="U2283" s="29">
        <v>-0.21939</v>
      </c>
      <c r="V2283" s="29">
        <v>0.54901999999999995</v>
      </c>
      <c r="W2283" s="29">
        <v>0.13725000000000001</v>
      </c>
      <c r="X2283" s="30">
        <v>96.62</v>
      </c>
      <c r="Y2283" s="29">
        <v>0.31857000000000002</v>
      </c>
      <c r="Z2283" s="29">
        <v>0.39389999999999997</v>
      </c>
      <c r="AA2283" s="29">
        <v>0.39700000000000002</v>
      </c>
      <c r="AB2283" s="30">
        <v>19</v>
      </c>
      <c r="AC2283" s="29">
        <v>0.53846000000000005</v>
      </c>
      <c r="AD2283" s="30">
        <v>51</v>
      </c>
      <c r="AE2283" s="29">
        <v>0.98038999999999998</v>
      </c>
      <c r="AF2283" s="33">
        <v>8.6120000000000001</v>
      </c>
      <c r="AG2283" s="33">
        <v>11.085000000000001</v>
      </c>
      <c r="AH2283" s="33">
        <v>18.832999999999998</v>
      </c>
      <c r="AI2283" s="33">
        <v>53.875</v>
      </c>
      <c r="AJ2283" s="33">
        <v>42.106999999999999</v>
      </c>
      <c r="AK2283" s="34">
        <v>186</v>
      </c>
      <c r="AL2283" s="29">
        <v>0.19608</v>
      </c>
      <c r="AM2283" s="29">
        <v>0.78430999999999995</v>
      </c>
      <c r="AN2283" s="50">
        <v>27404</v>
      </c>
      <c r="AO2283" s="30">
        <v>159.1</v>
      </c>
      <c r="AP2283" s="29">
        <v>0.10231999999999999</v>
      </c>
      <c r="AQ2283" s="29">
        <v>0.21360999999999999</v>
      </c>
      <c r="AR2283" s="29">
        <v>0</v>
      </c>
      <c r="AS2283" s="54">
        <v>34</v>
      </c>
      <c r="AT2283" s="29">
        <v>2.9409999999999999E-2</v>
      </c>
      <c r="AU2283" s="29">
        <v>0.38158999999999998</v>
      </c>
      <c r="AV2283" s="54">
        <v>29</v>
      </c>
      <c r="AW2283" s="29">
        <v>0.17646999999999999</v>
      </c>
    </row>
    <row r="2284" spans="1:49" x14ac:dyDescent="0.2">
      <c r="A2284" s="17" t="str">
        <f t="shared" si="44"/>
        <v>LSHTM</v>
      </c>
      <c r="B2284" s="17" t="str">
        <f>IF(AND(OR(NOT(IsForecastDateRestricted),AND(D2284&gt;=StartDate,D2284&lt;=EndDate)),OR(NOT(IsTargetDateRestricted),AND(F2284&gt;=FirstTargetDate,F2284&lt;=EndTargetDate)),
OR(AND(Is1Week,E2284="1 wk ahead inc death"),AND(Is2Week,E2284="2 wk ahead inc death"),AND(Is3Week,E2284="3 wk ahead inc death"),AND(Is4Week,E2284="4 wk ahead inc death")),
OR(NOT(IsActiveModelsOnly),_xlfn.XLOOKUP(C2284,'Model Analyzer'!B$4:B$100,'Model Analyzer'!C$4:C$100))),EvalData!C2284,"NA")</f>
        <v>LSHTM</v>
      </c>
      <c r="C2284" s="17" t="s">
        <v>21</v>
      </c>
      <c r="D2284" s="36" t="d">
        <v>2020-10-26</v>
      </c>
      <c r="E2284" s="17" t="s">
        <v>36</v>
      </c>
      <c r="F2284" s="36" t="d">
        <v>2020-11-07</v>
      </c>
      <c r="G2284" s="30">
        <v>-1938</v>
      </c>
      <c r="H2284" s="32">
        <v>-0.16600000000000001</v>
      </c>
      <c r="I2284" s="28">
        <v>-0.15262999999999999</v>
      </c>
      <c r="J2284" s="28">
        <v>-0.18013000000000001</v>
      </c>
      <c r="K2284" s="29">
        <v>0.75</v>
      </c>
      <c r="L2284" s="30">
        <v>28</v>
      </c>
      <c r="M2284" s="29">
        <v>0.30769000000000002</v>
      </c>
      <c r="N2284" s="30">
        <v>42</v>
      </c>
      <c r="O2284" s="30">
        <v>10.62</v>
      </c>
      <c r="P2284" s="30">
        <v>1740.92</v>
      </c>
      <c r="Q2284" s="30">
        <v>81.55</v>
      </c>
      <c r="R2284" s="38">
        <v>0.25337999999999999</v>
      </c>
      <c r="S2284" s="32">
        <v>-0.17415</v>
      </c>
      <c r="T2284" s="29">
        <v>0.55523</v>
      </c>
      <c r="U2284" s="29">
        <v>-0.21057999999999999</v>
      </c>
      <c r="V2284" s="29">
        <v>0.52381</v>
      </c>
      <c r="W2284" s="29">
        <v>0.11905</v>
      </c>
      <c r="X2284" s="30">
        <v>141.6</v>
      </c>
      <c r="Y2284" s="29">
        <v>0.38563999999999998</v>
      </c>
      <c r="Z2284" s="29">
        <v>0.35260000000000002</v>
      </c>
      <c r="AA2284" s="29">
        <v>0.25700000000000001</v>
      </c>
      <c r="AB2284" s="30">
        <v>23</v>
      </c>
      <c r="AC2284" s="29">
        <v>0.43590000000000001</v>
      </c>
      <c r="AD2284" s="30">
        <v>42</v>
      </c>
      <c r="AE2284" s="29">
        <v>0.88095000000000001</v>
      </c>
      <c r="AF2284" s="33">
        <v>2.5019999999999998</v>
      </c>
      <c r="AG2284" s="33">
        <v>3.15</v>
      </c>
      <c r="AH2284" s="33">
        <v>4.6769999999999996</v>
      </c>
      <c r="AI2284" s="33">
        <v>13.544</v>
      </c>
      <c r="AJ2284" s="33">
        <v>10.041</v>
      </c>
      <c r="AK2284" s="34">
        <v>21.861000000000001</v>
      </c>
      <c r="AL2284" s="29">
        <v>0.26190000000000002</v>
      </c>
      <c r="AM2284" s="29">
        <v>0.21429000000000001</v>
      </c>
      <c r="AN2284" s="50">
        <v>28154</v>
      </c>
      <c r="AO2284" s="30">
        <v>141.69999999999999</v>
      </c>
      <c r="AP2284" s="29">
        <v>0.32879000000000003</v>
      </c>
      <c r="AQ2284" s="29">
        <v>0.68640000000000001</v>
      </c>
      <c r="AR2284" s="29">
        <v>0.35099999999999998</v>
      </c>
      <c r="AS2284" s="54">
        <v>21</v>
      </c>
      <c r="AT2284" s="29">
        <v>0.41176000000000001</v>
      </c>
      <c r="AU2284" s="29">
        <v>0.68269000000000002</v>
      </c>
      <c r="AV2284" s="54">
        <v>19</v>
      </c>
      <c r="AW2284" s="29">
        <v>0.47059000000000001</v>
      </c>
    </row>
    <row r="2285" spans="1:49" x14ac:dyDescent="0.2">
      <c r="A2285" s="17" t="str">
        <f t="shared" si="44"/>
        <v>MIT-LCP</v>
      </c>
      <c r="B2285" s="17" t="str">
        <f>IF(AND(OR(NOT(IsForecastDateRestricted),AND(D2285&gt;=StartDate,D2285&lt;=EndDate)),OR(NOT(IsTargetDateRestricted),AND(F2285&gt;=FirstTargetDate,F2285&lt;=EndTargetDate)),
OR(AND(Is1Week,E2285="1 wk ahead inc death"),AND(Is2Week,E2285="2 wk ahead inc death"),AND(Is3Week,E2285="3 wk ahead inc death"),AND(Is4Week,E2285="4 wk ahead inc death")),
OR(NOT(IsActiveModelsOnly),_xlfn.XLOOKUP(C2285,'Model Analyzer'!B$4:B$100,'Model Analyzer'!C$4:C$100))),EvalData!C2285,"NA")</f>
        <v>MIT-LCP</v>
      </c>
      <c r="C2285" s="17" t="s">
        <v>55</v>
      </c>
      <c r="D2285" s="36" t="d">
        <v>2020-10-26</v>
      </c>
      <c r="E2285" s="17" t="s">
        <v>36</v>
      </c>
      <c r="F2285" s="36" t="d">
        <v>2020-11-07</v>
      </c>
      <c r="G2285" s="30">
        <v>-2657</v>
      </c>
      <c r="H2285" s="32">
        <v>-0.23499999999999999</v>
      </c>
      <c r="I2285" s="28">
        <v>-0.20926</v>
      </c>
      <c r="J2285" s="28">
        <v>-0.26463999999999999</v>
      </c>
      <c r="K2285" s="29">
        <v>0.75</v>
      </c>
      <c r="L2285" s="30">
        <v>33</v>
      </c>
      <c r="M2285" s="29">
        <v>0.17949000000000001</v>
      </c>
      <c r="N2285" s="30">
        <v>51</v>
      </c>
      <c r="O2285" s="30">
        <v>82.4</v>
      </c>
      <c r="P2285" s="30">
        <v>2247.33</v>
      </c>
      <c r="Q2285" s="30">
        <v>81.39</v>
      </c>
      <c r="R2285" s="38">
        <v>0.27035999999999999</v>
      </c>
      <c r="S2285" s="32">
        <v>-0.16164000000000001</v>
      </c>
      <c r="T2285" s="29">
        <v>0.62395</v>
      </c>
      <c r="U2285" s="29">
        <v>8.1379999999999994E-2</v>
      </c>
      <c r="V2285" s="29">
        <v>0.37254999999999999</v>
      </c>
      <c r="W2285" s="29">
        <v>0.17646999999999999</v>
      </c>
      <c r="X2285" s="30">
        <v>141.1</v>
      </c>
      <c r="Y2285" s="29">
        <v>0.56298000000000004</v>
      </c>
      <c r="Z2285" s="29">
        <v>0.42043999999999998</v>
      </c>
      <c r="AA2285" s="29">
        <v>0.182</v>
      </c>
      <c r="AB2285" s="30">
        <v>29</v>
      </c>
      <c r="AC2285" s="29">
        <v>0.28205000000000002</v>
      </c>
    </row>
    <row r="2286" spans="1:49" x14ac:dyDescent="0.2">
      <c r="A2286" s="17" t="str">
        <f t="shared" si="44"/>
        <v>MIT-ORC</v>
      </c>
      <c r="B2286" s="17" t="str">
        <f>IF(AND(OR(NOT(IsForecastDateRestricted),AND(D2286&gt;=StartDate,D2286&lt;=EndDate)),OR(NOT(IsTargetDateRestricted),AND(F2286&gt;=FirstTargetDate,F2286&lt;=EndTargetDate)),
OR(AND(Is1Week,E2286="1 wk ahead inc death"),AND(Is2Week,E2286="2 wk ahead inc death"),AND(Is3Week,E2286="3 wk ahead inc death"),AND(Is4Week,E2286="4 wk ahead inc death")),
OR(NOT(IsActiveModelsOnly),_xlfn.XLOOKUP(C2286,'Model Analyzer'!B$4:B$100,'Model Analyzer'!C$4:C$100))),EvalData!C2286,"NA")</f>
        <v>MIT-ORC</v>
      </c>
      <c r="C2286" s="17" t="s">
        <v>23</v>
      </c>
      <c r="D2286" s="36" t="d">
        <v>2020-10-26</v>
      </c>
      <c r="E2286" s="17" t="s">
        <v>36</v>
      </c>
      <c r="F2286" s="36" t="d">
        <v>2020-11-07</v>
      </c>
      <c r="G2286" s="30">
        <v>-3539</v>
      </c>
      <c r="H2286" s="32">
        <v>-0.32700000000000001</v>
      </c>
      <c r="I2286" s="28">
        <v>-0.27872999999999998</v>
      </c>
      <c r="J2286" s="28">
        <v>-0.38644000000000001</v>
      </c>
      <c r="K2286" s="29">
        <v>0</v>
      </c>
      <c r="L2286" s="30">
        <v>35</v>
      </c>
      <c r="M2286" s="29">
        <v>0.12820999999999999</v>
      </c>
      <c r="N2286" s="30">
        <v>51</v>
      </c>
      <c r="O2286" s="30">
        <v>16.54</v>
      </c>
      <c r="P2286" s="30">
        <v>1822.93</v>
      </c>
      <c r="Q2286" s="30">
        <v>81.489999999999995</v>
      </c>
      <c r="R2286" s="38">
        <v>0.34915000000000002</v>
      </c>
      <c r="S2286" s="32">
        <v>-0.33359</v>
      </c>
      <c r="T2286" s="29">
        <v>0.68294999999999995</v>
      </c>
      <c r="U2286" s="29">
        <v>-0.47095999999999999</v>
      </c>
      <c r="V2286" s="29">
        <v>0.31373000000000001</v>
      </c>
      <c r="W2286" s="29">
        <v>0.17646999999999999</v>
      </c>
      <c r="X2286" s="30">
        <v>131.69999999999999</v>
      </c>
      <c r="Y2286" s="29">
        <v>0.38396999999999998</v>
      </c>
      <c r="Z2286" s="29">
        <v>0.43175000000000002</v>
      </c>
      <c r="AA2286" s="29">
        <v>0.193</v>
      </c>
      <c r="AB2286" s="30">
        <v>28</v>
      </c>
      <c r="AC2286" s="29">
        <v>0.30769000000000002</v>
      </c>
      <c r="AD2286" s="30">
        <v>51</v>
      </c>
      <c r="AE2286" s="29">
        <v>0.82352999999999998</v>
      </c>
      <c r="AF2286" s="33">
        <v>2.1909999999999998</v>
      </c>
      <c r="AG2286" s="33">
        <v>3.1240000000000001</v>
      </c>
      <c r="AH2286" s="33">
        <v>7.71</v>
      </c>
      <c r="AI2286" s="33">
        <v>57.228000000000002</v>
      </c>
      <c r="AJ2286" s="33">
        <v>41.5</v>
      </c>
      <c r="AK2286" s="34">
        <v>168</v>
      </c>
      <c r="AL2286" s="29">
        <v>0.19608</v>
      </c>
      <c r="AM2286" s="29">
        <v>0.35293999999999998</v>
      </c>
      <c r="AN2286" s="50">
        <v>39632</v>
      </c>
      <c r="AO2286" s="30">
        <v>195.1</v>
      </c>
      <c r="AP2286" s="29">
        <v>0.28975000000000001</v>
      </c>
      <c r="AQ2286" s="29">
        <v>0.60489999999999999</v>
      </c>
      <c r="AR2286" s="29">
        <v>0.28899999999999998</v>
      </c>
      <c r="AS2286" s="54">
        <v>22</v>
      </c>
      <c r="AT2286" s="29">
        <v>0.38235000000000002</v>
      </c>
      <c r="AU2286" s="29">
        <v>0.71077000000000001</v>
      </c>
      <c r="AV2286" s="54">
        <v>17</v>
      </c>
      <c r="AW2286" s="29">
        <v>0.52941000000000005</v>
      </c>
    </row>
    <row r="2287" spans="1:49" x14ac:dyDescent="0.2">
      <c r="A2287" s="17" t="str">
        <f t="shared" si="44"/>
        <v>MOBS</v>
      </c>
      <c r="B2287" s="17" t="str">
        <f>IF(AND(OR(NOT(IsForecastDateRestricted),AND(D2287&gt;=StartDate,D2287&lt;=EndDate)),OR(NOT(IsTargetDateRestricted),AND(F2287&gt;=FirstTargetDate,F2287&lt;=EndTargetDate)),
OR(AND(Is1Week,E2287="1 wk ahead inc death"),AND(Is2Week,E2287="2 wk ahead inc death"),AND(Is3Week,E2287="3 wk ahead inc death"),AND(Is4Week,E2287="4 wk ahead inc death")),
OR(NOT(IsActiveModelsOnly),_xlfn.XLOOKUP(C2287,'Model Analyzer'!B$4:B$100,'Model Analyzer'!C$4:C$100))),EvalData!C2287,"NA")</f>
        <v>MOBS</v>
      </c>
      <c r="C2287" s="17" t="s">
        <v>24</v>
      </c>
      <c r="D2287" s="36" t="d">
        <v>2020-10-26</v>
      </c>
      <c r="E2287" s="17" t="s">
        <v>36</v>
      </c>
      <c r="F2287" s="36" t="d">
        <v>2020-11-07</v>
      </c>
      <c r="G2287" s="30">
        <v>-530</v>
      </c>
      <c r="H2287" s="32">
        <v>-4.2999999999999997E-2</v>
      </c>
      <c r="I2287" s="28">
        <v>-4.1739999999999999E-2</v>
      </c>
      <c r="J2287" s="28">
        <v>-4.3560000000000001E-2</v>
      </c>
      <c r="K2287" s="29">
        <v>1</v>
      </c>
      <c r="L2287" s="30">
        <v>10</v>
      </c>
      <c r="M2287" s="29">
        <v>0.76922999999999997</v>
      </c>
      <c r="N2287" s="30">
        <v>50</v>
      </c>
      <c r="O2287" s="30">
        <v>14.36</v>
      </c>
      <c r="P2287" s="30">
        <v>1413.35</v>
      </c>
      <c r="Q2287" s="30">
        <v>57.12</v>
      </c>
      <c r="R2287" s="38">
        <v>0.18021999999999999</v>
      </c>
      <c r="S2287" s="32">
        <v>-7.8509999999999996E-2</v>
      </c>
      <c r="T2287" s="29">
        <v>0.56103999999999998</v>
      </c>
      <c r="U2287" s="29">
        <v>-0.21909999999999999</v>
      </c>
      <c r="V2287" s="29">
        <v>0.57999999999999996</v>
      </c>
      <c r="W2287" s="29">
        <v>0.1</v>
      </c>
      <c r="X2287" s="30">
        <v>107.32</v>
      </c>
      <c r="Y2287" s="29">
        <v>0.33623999999999998</v>
      </c>
      <c r="Z2287" s="29">
        <v>0.32602999999999999</v>
      </c>
      <c r="AA2287" s="29">
        <v>0.53700000000000003</v>
      </c>
      <c r="AB2287" s="30">
        <v>11</v>
      </c>
      <c r="AC2287" s="29">
        <v>0.74358999999999997</v>
      </c>
      <c r="AD2287" s="30">
        <v>50</v>
      </c>
      <c r="AE2287" s="29">
        <v>0.7</v>
      </c>
      <c r="AF2287" s="33">
        <v>1.5</v>
      </c>
      <c r="AG2287" s="33">
        <v>1.5620000000000001</v>
      </c>
      <c r="AH2287" s="33">
        <v>1.768</v>
      </c>
      <c r="AI2287" s="33">
        <v>3.3050000000000002</v>
      </c>
      <c r="AJ2287" s="33">
        <v>2.375</v>
      </c>
      <c r="AK2287" s="34">
        <v>8.1999999999999993</v>
      </c>
      <c r="AL2287" s="29">
        <v>0.04</v>
      </c>
      <c r="AM2287" s="29">
        <v>0.06</v>
      </c>
      <c r="AN2287" s="50">
        <v>54950</v>
      </c>
      <c r="AO2287" s="30">
        <v>355.9</v>
      </c>
      <c r="AP2287" s="29">
        <v>0.64190000000000003</v>
      </c>
      <c r="AQ2287" s="29">
        <v>1</v>
      </c>
      <c r="AR2287" s="29">
        <v>0.61899999999999999</v>
      </c>
      <c r="AS2287" s="54">
        <v>10</v>
      </c>
      <c r="AT2287" s="29">
        <v>0.73529</v>
      </c>
      <c r="AU2287" s="29">
        <v>0.72238999999999998</v>
      </c>
      <c r="AV2287" s="54">
        <v>15</v>
      </c>
      <c r="AW2287" s="29">
        <v>0.58823999999999999</v>
      </c>
    </row>
    <row r="2288" spans="1:49" x14ac:dyDescent="0.2">
      <c r="A2288" s="17" t="str">
        <f t="shared" si="44"/>
        <v>NotreDame-Mobility</v>
      </c>
      <c r="B2288" s="17" t="str">
        <f>IF(AND(OR(NOT(IsForecastDateRestricted),AND(D2288&gt;=StartDate,D2288&lt;=EndDate)),OR(NOT(IsTargetDateRestricted),AND(F2288&gt;=FirstTargetDate,F2288&lt;=EndTargetDate)),
OR(AND(Is1Week,E2288="1 wk ahead inc death"),AND(Is2Week,E2288="2 wk ahead inc death"),AND(Is3Week,E2288="3 wk ahead inc death"),AND(Is4Week,E2288="4 wk ahead inc death")),
OR(NOT(IsActiveModelsOnly),_xlfn.XLOOKUP(C2288,'Model Analyzer'!B$4:B$100,'Model Analyzer'!C$4:C$100))),EvalData!C2288,"NA")</f>
        <v>NotreDame-Mobility</v>
      </c>
      <c r="C2288" s="17" t="s">
        <v>25</v>
      </c>
      <c r="D2288" s="36" t="d">
        <v>2020-10-26</v>
      </c>
      <c r="E2288" s="17" t="s">
        <v>36</v>
      </c>
      <c r="F2288" s="36" t="d">
        <v>2020-11-07</v>
      </c>
      <c r="G2288" s="30">
        <v>-3600</v>
      </c>
      <c r="H2288" s="32">
        <v>-0.33300000000000002</v>
      </c>
      <c r="I2288" s="28">
        <v>-0.28353</v>
      </c>
      <c r="J2288" s="28">
        <v>-0.39573000000000003</v>
      </c>
      <c r="K2288" s="29">
        <v>0</v>
      </c>
      <c r="L2288" s="30">
        <v>36</v>
      </c>
      <c r="M2288" s="29">
        <v>0.10256</v>
      </c>
      <c r="N2288" s="30">
        <v>51</v>
      </c>
      <c r="O2288" s="30">
        <v>21.2</v>
      </c>
      <c r="P2288" s="30">
        <v>2799.74</v>
      </c>
      <c r="Q2288" s="30">
        <v>88.25</v>
      </c>
      <c r="R2288" s="38">
        <v>0.30109999999999998</v>
      </c>
      <c r="S2288" s="32">
        <v>-0.30675000000000002</v>
      </c>
      <c r="T2288" s="29">
        <v>0.83996000000000004</v>
      </c>
      <c r="U2288" s="29">
        <v>-0.35127999999999998</v>
      </c>
      <c r="V2288" s="29">
        <v>0.29411999999999999</v>
      </c>
      <c r="W2288" s="29">
        <v>0.21568999999999999</v>
      </c>
      <c r="X2288" s="30">
        <v>144.16</v>
      </c>
      <c r="Y2288" s="29">
        <v>0.52788000000000002</v>
      </c>
      <c r="Z2288" s="29">
        <v>0.44712000000000002</v>
      </c>
      <c r="AA2288" s="29">
        <v>5.3999999999999999E-2</v>
      </c>
      <c r="AB2288" s="30">
        <v>35</v>
      </c>
      <c r="AC2288" s="29">
        <v>0.12820999999999999</v>
      </c>
      <c r="AD2288" s="30">
        <v>51</v>
      </c>
      <c r="AE2288" s="29">
        <v>0.37254999999999999</v>
      </c>
      <c r="AF2288" s="33">
        <v>1.363</v>
      </c>
      <c r="AG2288" s="33">
        <v>1.429</v>
      </c>
      <c r="AH2288" s="33">
        <v>1.611</v>
      </c>
      <c r="AI2288" s="33">
        <v>2.78</v>
      </c>
      <c r="AJ2288" s="33">
        <v>1.992</v>
      </c>
      <c r="AK2288" s="34">
        <v>5.1669999999999998</v>
      </c>
      <c r="AL2288" s="29">
        <v>5.8819999999999997E-2</v>
      </c>
      <c r="AM2288" s="29">
        <v>3.9219999999999998E-2</v>
      </c>
      <c r="AN2288" s="50">
        <v>126352</v>
      </c>
      <c r="AO2288" s="30">
        <v>617.4</v>
      </c>
      <c r="AP2288" s="29">
        <v>0.69750999999999996</v>
      </c>
      <c r="AQ2288" s="29">
        <v>1</v>
      </c>
      <c r="AR2288" s="29">
        <v>0.28899999999999998</v>
      </c>
      <c r="AS2288" s="54">
        <v>22</v>
      </c>
      <c r="AT2288" s="29">
        <v>0.38235000000000002</v>
      </c>
      <c r="AU2288" s="29">
        <v>0.39216000000000001</v>
      </c>
      <c r="AV2288" s="54">
        <v>27</v>
      </c>
      <c r="AW2288" s="29">
        <v>0.23529</v>
      </c>
    </row>
    <row r="2289" spans="1:49" x14ac:dyDescent="0.2">
      <c r="A2289" s="17" t="str">
        <f t="shared" si="44"/>
        <v>Oliver Wyman</v>
      </c>
      <c r="B2289" s="17" t="str">
        <f>IF(AND(OR(NOT(IsForecastDateRestricted),AND(D2289&gt;=StartDate,D2289&lt;=EndDate)),OR(NOT(IsTargetDateRestricted),AND(F2289&gt;=FirstTargetDate,F2289&lt;=EndTargetDate)),
OR(AND(Is1Week,E2289="1 wk ahead inc death"),AND(Is2Week,E2289="2 wk ahead inc death"),AND(Is3Week,E2289="3 wk ahead inc death"),AND(Is4Week,E2289="4 wk ahead inc death")),
OR(NOT(IsActiveModelsOnly),_xlfn.XLOOKUP(C2289,'Model Analyzer'!B$4:B$100,'Model Analyzer'!C$4:C$100))),EvalData!C2289,"NA")</f>
        <v>Oliver Wyman</v>
      </c>
      <c r="C2289" s="17" t="s">
        <v>26</v>
      </c>
      <c r="D2289" s="36" t="d">
        <v>2020-10-26</v>
      </c>
      <c r="E2289" s="17" t="s">
        <v>36</v>
      </c>
      <c r="F2289" s="36" t="d">
        <v>2020-11-07</v>
      </c>
      <c r="G2289" s="30">
        <v>311</v>
      </c>
      <c r="H2289" s="32">
        <v>2.4E-2</v>
      </c>
      <c r="I2289" s="28">
        <v>2.4490000000000001E-2</v>
      </c>
      <c r="J2289" s="28">
        <v>2.4490000000000001E-2</v>
      </c>
      <c r="K2289" s="29">
        <v>1</v>
      </c>
      <c r="L2289" s="30">
        <v>5</v>
      </c>
      <c r="M2289" s="29">
        <v>0.89744000000000002</v>
      </c>
      <c r="N2289" s="30">
        <v>51</v>
      </c>
      <c r="O2289" s="30">
        <v>14.25</v>
      </c>
      <c r="P2289" s="30">
        <v>1140.8</v>
      </c>
      <c r="Q2289" s="30">
        <v>48.69</v>
      </c>
      <c r="R2289" s="38">
        <v>0.1668</v>
      </c>
      <c r="S2289" s="32">
        <v>-2.342E-2</v>
      </c>
      <c r="T2289" s="29">
        <v>0.54154999999999998</v>
      </c>
      <c r="U2289" s="29">
        <v>-0.21915999999999999</v>
      </c>
      <c r="V2289" s="29">
        <v>0.62744999999999995</v>
      </c>
      <c r="W2289" s="29">
        <v>7.843E-2</v>
      </c>
      <c r="X2289" s="30">
        <v>100.7</v>
      </c>
      <c r="Y2289" s="29">
        <v>0.30834</v>
      </c>
      <c r="Z2289" s="29">
        <v>0.30575000000000002</v>
      </c>
      <c r="AA2289" s="29">
        <v>0.68799999999999994</v>
      </c>
      <c r="AB2289" s="30">
        <v>5</v>
      </c>
      <c r="AC2289" s="29">
        <v>0.89744000000000002</v>
      </c>
      <c r="AD2289" s="30">
        <v>51</v>
      </c>
      <c r="AE2289" s="29">
        <v>0.86275000000000002</v>
      </c>
      <c r="AF2289" s="33">
        <v>1.577</v>
      </c>
      <c r="AG2289" s="33">
        <v>2.177</v>
      </c>
      <c r="AH2289" s="33">
        <v>3.2349999999999999</v>
      </c>
      <c r="AI2289" s="33">
        <v>10.14</v>
      </c>
      <c r="AJ2289" s="33">
        <v>4.9550000000000001</v>
      </c>
      <c r="AK2289" s="34">
        <v>21.184999999999999</v>
      </c>
      <c r="AL2289" s="29">
        <v>0.15686</v>
      </c>
      <c r="AM2289" s="29">
        <v>0.15686</v>
      </c>
      <c r="AN2289" s="50">
        <v>19323</v>
      </c>
      <c r="AO2289" s="30">
        <v>169.6</v>
      </c>
      <c r="AP2289" s="29">
        <v>0.46551999999999999</v>
      </c>
      <c r="AQ2289" s="29">
        <v>0.97184999999999999</v>
      </c>
      <c r="AR2289" s="29">
        <v>0.57799999999999996</v>
      </c>
      <c r="AS2289" s="54">
        <v>11</v>
      </c>
      <c r="AT2289" s="29">
        <v>0.70587999999999995</v>
      </c>
      <c r="AU2289" s="29">
        <v>0.90736000000000006</v>
      </c>
      <c r="AV2289" s="54">
        <v>5</v>
      </c>
      <c r="AW2289" s="29">
        <v>0.88234999999999997</v>
      </c>
    </row>
    <row r="2290" spans="1:49" x14ac:dyDescent="0.2">
      <c r="A2290" s="17" t="str">
        <f t="shared" si="44"/>
        <v>PSI</v>
      </c>
      <c r="B2290" s="17" t="str">
        <f>IF(AND(OR(NOT(IsForecastDateRestricted),AND(D2290&gt;=StartDate,D2290&lt;=EndDate)),OR(NOT(IsTargetDateRestricted),AND(F2290&gt;=FirstTargetDate,F2290&lt;=EndTargetDate)),
OR(AND(Is1Week,E2290="1 wk ahead inc death"),AND(Is2Week,E2290="2 wk ahead inc death"),AND(Is3Week,E2290="3 wk ahead inc death"),AND(Is4Week,E2290="4 wk ahead inc death")),
OR(NOT(IsActiveModelsOnly),_xlfn.XLOOKUP(C2290,'Model Analyzer'!B$4:B$100,'Model Analyzer'!C$4:C$100))),EvalData!C2290,"NA")</f>
        <v>PSI</v>
      </c>
      <c r="C2290" s="17" t="s">
        <v>27</v>
      </c>
      <c r="D2290" s="36" t="d">
        <v>2020-10-26</v>
      </c>
      <c r="E2290" s="17" t="s">
        <v>36</v>
      </c>
      <c r="F2290" s="36" t="d">
        <v>2020-11-07</v>
      </c>
      <c r="G2290" s="30">
        <v>-4026</v>
      </c>
      <c r="H2290" s="32">
        <v>-0.38100000000000001</v>
      </c>
      <c r="I2290" s="28">
        <v>-0.31707999999999997</v>
      </c>
      <c r="J2290" s="28">
        <v>-0.46431</v>
      </c>
      <c r="K2290" s="29">
        <v>0</v>
      </c>
      <c r="L2290" s="30">
        <v>37</v>
      </c>
      <c r="M2290" s="29">
        <v>7.6920000000000002E-2</v>
      </c>
      <c r="N2290" s="30">
        <v>51</v>
      </c>
      <c r="O2290" s="30">
        <v>58.4</v>
      </c>
      <c r="P2290" s="30">
        <v>2878.37</v>
      </c>
      <c r="Q2290" s="30">
        <v>98.96</v>
      </c>
      <c r="R2290" s="38">
        <v>0.42046</v>
      </c>
      <c r="S2290" s="32">
        <v>-0.42226999999999998</v>
      </c>
      <c r="T2290" s="29">
        <v>2.9984099999999998</v>
      </c>
      <c r="U2290" s="29">
        <v>-2.7429199999999998</v>
      </c>
      <c r="V2290" s="29">
        <v>0.25490000000000002</v>
      </c>
      <c r="W2290" s="29">
        <v>0.37254999999999999</v>
      </c>
      <c r="X2290" s="30">
        <v>162.28</v>
      </c>
      <c r="Y2290" s="29">
        <v>0.50592999999999999</v>
      </c>
      <c r="Z2290" s="29">
        <v>0.63124000000000002</v>
      </c>
      <c r="AA2290" s="29">
        <v>2.9000000000000001E-2</v>
      </c>
      <c r="AB2290" s="30">
        <v>38</v>
      </c>
      <c r="AC2290" s="29">
        <v>5.1279999999999999E-2</v>
      </c>
      <c r="AD2290" s="30">
        <v>51</v>
      </c>
      <c r="AE2290" s="29">
        <v>0.33333000000000002</v>
      </c>
      <c r="AF2290" s="33">
        <v>1.3540000000000001</v>
      </c>
      <c r="AG2290" s="33">
        <v>1.4770000000000001</v>
      </c>
      <c r="AH2290" s="33">
        <v>1.857</v>
      </c>
      <c r="AI2290" s="33">
        <v>3.6549999999999998</v>
      </c>
      <c r="AJ2290" s="33">
        <v>3.1789999999999998</v>
      </c>
      <c r="AK2290" s="34">
        <v>8.6669999999999998</v>
      </c>
      <c r="AL2290" s="29">
        <v>1.9609999999999999E-2</v>
      </c>
      <c r="AM2290" s="29">
        <v>3.9219999999999998E-2</v>
      </c>
      <c r="AN2290" s="50">
        <v>146687</v>
      </c>
      <c r="AO2290" s="30">
        <v>547.4</v>
      </c>
      <c r="AP2290" s="29">
        <v>0.62433000000000005</v>
      </c>
      <c r="AQ2290" s="29">
        <v>1</v>
      </c>
      <c r="AR2290" s="29">
        <v>0.28899999999999998</v>
      </c>
      <c r="AS2290" s="54">
        <v>22</v>
      </c>
      <c r="AT2290" s="29">
        <v>0.38235000000000002</v>
      </c>
      <c r="AU2290" s="29">
        <v>0.35088000000000003</v>
      </c>
      <c r="AV2290" s="54">
        <v>31</v>
      </c>
      <c r="AW2290" s="29">
        <v>0.11765</v>
      </c>
    </row>
    <row r="2291" spans="1:49" x14ac:dyDescent="0.2">
      <c r="A2291" s="17" t="str">
        <f t="shared" si="44"/>
        <v>QJHong</v>
      </c>
      <c r="B2291" s="17" t="str">
        <f>IF(AND(OR(NOT(IsForecastDateRestricted),AND(D2291&gt;=StartDate,D2291&lt;=EndDate)),OR(NOT(IsTargetDateRestricted),AND(F2291&gt;=FirstTargetDate,F2291&lt;=EndTargetDate)),
OR(AND(Is1Week,E2291="1 wk ahead inc death"),AND(Is2Week,E2291="2 wk ahead inc death"),AND(Is3Week,E2291="3 wk ahead inc death"),AND(Is4Week,E2291="4 wk ahead inc death")),
OR(NOT(IsActiveModelsOnly),_xlfn.XLOOKUP(C2291,'Model Analyzer'!B$4:B$100,'Model Analyzer'!C$4:C$100))),EvalData!C2291,"NA")</f>
        <v>QJHong</v>
      </c>
      <c r="C2291" s="17" t="s">
        <v>28</v>
      </c>
      <c r="D2291" s="36" t="d">
        <v>2020-10-26</v>
      </c>
      <c r="E2291" s="17" t="s">
        <v>36</v>
      </c>
      <c r="F2291" s="36" t="d">
        <v>2020-11-07</v>
      </c>
      <c r="G2291" s="30">
        <v>-912</v>
      </c>
      <c r="H2291" s="32">
        <v>-7.4999999999999997E-2</v>
      </c>
      <c r="I2291" s="28">
        <v>-7.1830000000000005E-2</v>
      </c>
      <c r="J2291" s="28">
        <v>-7.739E-2</v>
      </c>
      <c r="K2291" s="29">
        <v>0.9</v>
      </c>
      <c r="L2291" s="30">
        <v>21</v>
      </c>
      <c r="M2291" s="29">
        <v>0.48718</v>
      </c>
      <c r="O2291" s="30"/>
      <c r="P2291" s="30"/>
      <c r="Q2291" s="30"/>
      <c r="R2291" s="38"/>
    </row>
    <row r="2292" spans="1:49" x14ac:dyDescent="0.2">
      <c r="A2292" s="17" t="str">
        <f t="shared" si="44"/>
        <v>RPI-UW</v>
      </c>
      <c r="B2292" s="17" t="str">
        <f>IF(AND(OR(NOT(IsForecastDateRestricted),AND(D2292&gt;=StartDate,D2292&lt;=EndDate)),OR(NOT(IsTargetDateRestricted),AND(F2292&gt;=FirstTargetDate,F2292&lt;=EndTargetDate)),
OR(AND(Is1Week,E2292="1 wk ahead inc death"),AND(Is2Week,E2292="2 wk ahead inc death"),AND(Is3Week,E2292="3 wk ahead inc death"),AND(Is4Week,E2292="4 wk ahead inc death")),
OR(NOT(IsActiveModelsOnly),_xlfn.XLOOKUP(C2292,'Model Analyzer'!B$4:B$100,'Model Analyzer'!C$4:C$100))),EvalData!C2292,"NA")</f>
        <v>RPI-UW</v>
      </c>
      <c r="C2292" s="17" t="s">
        <v>49</v>
      </c>
      <c r="D2292" s="36" t="d">
        <v>2020-10-26</v>
      </c>
      <c r="E2292" s="17" t="s">
        <v>36</v>
      </c>
      <c r="F2292" s="36" t="d">
        <v>2020-11-07</v>
      </c>
      <c r="G2292" s="30">
        <v>-2318</v>
      </c>
      <c r="H2292" s="32">
        <v>-0.20200000000000001</v>
      </c>
      <c r="I2292" s="28">
        <v>-0.18256</v>
      </c>
      <c r="J2292" s="28">
        <v>-0.22334000000000001</v>
      </c>
      <c r="K2292" s="29">
        <v>0.75</v>
      </c>
      <c r="L2292" s="30">
        <v>31</v>
      </c>
      <c r="M2292" s="29">
        <v>0.23077</v>
      </c>
      <c r="N2292" s="30">
        <v>31</v>
      </c>
      <c r="O2292" s="30">
        <v>6.68</v>
      </c>
      <c r="P2292" s="30">
        <v>1680.76</v>
      </c>
      <c r="Q2292" s="30">
        <v>117.06</v>
      </c>
      <c r="R2292" s="38">
        <v>0.28545999999999999</v>
      </c>
      <c r="S2292" s="32">
        <v>-0.24382000000000001</v>
      </c>
      <c r="T2292" s="29">
        <v>0.52624000000000004</v>
      </c>
      <c r="U2292" s="29">
        <v>-0.35893000000000003</v>
      </c>
      <c r="V2292" s="29">
        <v>0.35483999999999999</v>
      </c>
      <c r="W2292" s="29">
        <v>0.16128999999999999</v>
      </c>
      <c r="X2292" s="30">
        <v>164.9</v>
      </c>
      <c r="Y2292" s="29">
        <v>0.32890000000000003</v>
      </c>
      <c r="Z2292" s="29">
        <v>0.37829000000000002</v>
      </c>
      <c r="AA2292" s="29">
        <v>8.5000000000000006E-2</v>
      </c>
      <c r="AB2292" s="30">
        <v>34</v>
      </c>
      <c r="AC2292" s="29">
        <v>0.15384999999999999</v>
      </c>
      <c r="AD2292" s="30">
        <v>31</v>
      </c>
      <c r="AE2292" s="29">
        <v>0.6129</v>
      </c>
      <c r="AF2292" s="33">
        <v>2.1230000000000002</v>
      </c>
      <c r="AG2292" s="33">
        <v>2.4889999999999999</v>
      </c>
      <c r="AH2292" s="33">
        <v>2.8220000000000001</v>
      </c>
      <c r="AI2292" s="33">
        <v>78.843999999999994</v>
      </c>
      <c r="AJ2292" s="33">
        <v>4.5510000000000002</v>
      </c>
      <c r="AK2292" s="34">
        <v>10.846</v>
      </c>
      <c r="AL2292" s="29">
        <v>0.12903000000000001</v>
      </c>
      <c r="AM2292" s="29">
        <v>9.6769999999999995E-2</v>
      </c>
      <c r="AN2292" s="50">
        <v>48064</v>
      </c>
      <c r="AO2292" s="30">
        <v>122.9</v>
      </c>
      <c r="AP2292" s="29">
        <v>0.46143000000000001</v>
      </c>
      <c r="AQ2292" s="29">
        <v>0.96331999999999995</v>
      </c>
      <c r="AR2292" s="29">
        <v>0.248</v>
      </c>
      <c r="AS2292" s="54">
        <v>26</v>
      </c>
      <c r="AT2292" s="29">
        <v>0.26471</v>
      </c>
      <c r="AU2292" s="29">
        <v>0.39134000000000002</v>
      </c>
      <c r="AV2292" s="54">
        <v>28</v>
      </c>
      <c r="AW2292" s="29">
        <v>0.20588000000000001</v>
      </c>
    </row>
    <row r="2293" spans="1:49" x14ac:dyDescent="0.2">
      <c r="A2293" s="17" t="str">
        <f t="shared" si="44"/>
        <v>STH</v>
      </c>
      <c r="B2293" s="17" t="str">
        <f>IF(AND(OR(NOT(IsForecastDateRestricted),AND(D2293&gt;=StartDate,D2293&lt;=EndDate)),OR(NOT(IsTargetDateRestricted),AND(F2293&gt;=FirstTargetDate,F2293&lt;=EndTargetDate)),
OR(AND(Is1Week,E2293="1 wk ahead inc death"),AND(Is2Week,E2293="2 wk ahead inc death"),AND(Is3Week,E2293="3 wk ahead inc death"),AND(Is4Week,E2293="4 wk ahead inc death")),
OR(NOT(IsActiveModelsOnly),_xlfn.XLOOKUP(C2293,'Model Analyzer'!B$4:B$100,'Model Analyzer'!C$4:C$100))),EvalData!C2293,"NA")</f>
        <v>STH</v>
      </c>
      <c r="C2293" s="17" t="s">
        <v>42</v>
      </c>
      <c r="D2293" s="36" t="d">
        <v>2020-10-26</v>
      </c>
      <c r="E2293" s="17" t="s">
        <v>36</v>
      </c>
      <c r="F2293" s="36" t="d">
        <v>2020-11-07</v>
      </c>
      <c r="G2293" s="30">
        <v>-3333</v>
      </c>
      <c r="H2293" s="32">
        <v>-0.30399999999999999</v>
      </c>
      <c r="I2293" s="28">
        <v>-0.26250000000000001</v>
      </c>
      <c r="J2293" s="28">
        <v>-0.35593999999999998</v>
      </c>
      <c r="K2293" s="29">
        <v>0</v>
      </c>
      <c r="L2293" s="30">
        <v>34</v>
      </c>
      <c r="M2293" s="29">
        <v>0.15384999999999999</v>
      </c>
      <c r="O2293" s="30"/>
      <c r="P2293" s="30"/>
      <c r="Q2293" s="30"/>
      <c r="R2293" s="38"/>
    </row>
    <row r="2294" spans="1:49" x14ac:dyDescent="0.2">
      <c r="A2294" s="17" t="str">
        <f t="shared" si="44"/>
        <v>TTU</v>
      </c>
      <c r="B2294" s="17" t="str">
        <f>IF(AND(OR(NOT(IsForecastDateRestricted),AND(D2294&gt;=StartDate,D2294&lt;=EndDate)),OR(NOT(IsTargetDateRestricted),AND(F2294&gt;=FirstTargetDate,F2294&lt;=EndTargetDate)),
OR(AND(Is1Week,E2294="1 wk ahead inc death"),AND(Is2Week,E2294="2 wk ahead inc death"),AND(Is3Week,E2294="3 wk ahead inc death"),AND(Is4Week,E2294="4 wk ahead inc death")),
OR(NOT(IsActiveModelsOnly),_xlfn.XLOOKUP(C2294,'Model Analyzer'!B$4:B$100,'Model Analyzer'!C$4:C$100))),EvalData!C2294,"NA")</f>
        <v>TTU</v>
      </c>
      <c r="C2294" s="17" t="s">
        <v>56</v>
      </c>
      <c r="D2294" s="36" t="d">
        <v>2020-10-26</v>
      </c>
      <c r="E2294" s="17" t="s">
        <v>36</v>
      </c>
      <c r="F2294" s="36" t="d">
        <v>2020-11-07</v>
      </c>
      <c r="G2294" s="30">
        <v>500</v>
      </c>
      <c r="H2294" s="32">
        <v>3.9E-2</v>
      </c>
      <c r="I2294" s="28">
        <v>3.9379999999999998E-2</v>
      </c>
      <c r="J2294" s="28">
        <v>3.9379999999999998E-2</v>
      </c>
      <c r="K2294" s="29">
        <v>1</v>
      </c>
      <c r="L2294" s="30">
        <v>9</v>
      </c>
      <c r="M2294" s="29">
        <v>0.79486999999999997</v>
      </c>
      <c r="N2294" s="30">
        <v>51</v>
      </c>
      <c r="O2294" s="30">
        <v>19.559999999999999</v>
      </c>
      <c r="P2294" s="30">
        <v>4912.55</v>
      </c>
      <c r="Q2294" s="30">
        <v>99.73</v>
      </c>
      <c r="R2294" s="38">
        <v>0.2717</v>
      </c>
      <c r="S2294" s="32">
        <v>-3.3669999999999999E-2</v>
      </c>
      <c r="T2294" s="29">
        <v>0.73258999999999996</v>
      </c>
      <c r="U2294" s="29">
        <v>-0.15207999999999999</v>
      </c>
      <c r="V2294" s="29">
        <v>0.43136999999999998</v>
      </c>
      <c r="W2294" s="29">
        <v>0.23529</v>
      </c>
      <c r="X2294" s="30">
        <v>182.06</v>
      </c>
      <c r="Y2294" s="29">
        <v>0.48565999999999998</v>
      </c>
      <c r="Z2294" s="29">
        <v>0.45226</v>
      </c>
      <c r="AA2294" s="29">
        <v>0.23899999999999999</v>
      </c>
      <c r="AB2294" s="30">
        <v>24</v>
      </c>
      <c r="AC2294" s="29">
        <v>0.41026000000000001</v>
      </c>
    </row>
    <row r="2295" spans="1:49" x14ac:dyDescent="0.2">
      <c r="A2295" s="17" t="str">
        <f t="shared" si="44"/>
        <v>UA</v>
      </c>
      <c r="B2295" s="17" t="str">
        <f>IF(AND(OR(NOT(IsForecastDateRestricted),AND(D2295&gt;=StartDate,D2295&lt;=EndDate)),OR(NOT(IsTargetDateRestricted),AND(F2295&gt;=FirstTargetDate,F2295&lt;=EndTargetDate)),
OR(AND(Is1Week,E2295="1 wk ahead inc death"),AND(Is2Week,E2295="2 wk ahead inc death"),AND(Is3Week,E2295="3 wk ahead inc death"),AND(Is4Week,E2295="4 wk ahead inc death")),
OR(NOT(IsActiveModelsOnly),_xlfn.XLOOKUP(C2295,'Model Analyzer'!B$4:B$100,'Model Analyzer'!C$4:C$100))),EvalData!C2295,"NA")</f>
        <v>UA</v>
      </c>
      <c r="C2295" s="17" t="s">
        <v>29</v>
      </c>
      <c r="D2295" s="36" t="d">
        <v>2020-10-26</v>
      </c>
      <c r="E2295" s="17" t="s">
        <v>36</v>
      </c>
      <c r="F2295" s="36" t="d">
        <v>2020-11-07</v>
      </c>
      <c r="G2295" s="30">
        <v>100</v>
      </c>
      <c r="H2295" s="32">
        <v>8.0000000000000002E-3</v>
      </c>
      <c r="I2295" s="28">
        <v>7.8799999999999999E-3</v>
      </c>
      <c r="J2295" s="28">
        <v>7.8799999999999999E-3</v>
      </c>
      <c r="K2295" s="29">
        <v>1</v>
      </c>
      <c r="L2295" s="30">
        <v>2</v>
      </c>
      <c r="M2295" s="29">
        <v>0.97436</v>
      </c>
      <c r="N2295" s="30">
        <v>51</v>
      </c>
      <c r="O2295" s="30">
        <v>14.33</v>
      </c>
      <c r="P2295" s="30">
        <v>2004.24</v>
      </c>
      <c r="Q2295" s="30">
        <v>63.67</v>
      </c>
      <c r="R2295" s="38">
        <v>0.20454</v>
      </c>
      <c r="S2295" s="32">
        <v>-7.6960000000000001E-2</v>
      </c>
      <c r="T2295" s="29">
        <v>0.59814999999999996</v>
      </c>
      <c r="U2295" s="29">
        <v>0.19217999999999999</v>
      </c>
      <c r="V2295" s="29">
        <v>0.56862999999999997</v>
      </c>
      <c r="W2295" s="29">
        <v>7.843E-2</v>
      </c>
      <c r="X2295" s="30">
        <v>121.56</v>
      </c>
      <c r="Y2295" s="29">
        <v>0.52549999999999997</v>
      </c>
      <c r="Z2295" s="29">
        <v>0.31312000000000001</v>
      </c>
      <c r="AA2295" s="29">
        <v>0.52600000000000002</v>
      </c>
      <c r="AB2295" s="30">
        <v>12</v>
      </c>
      <c r="AC2295" s="29">
        <v>0.71794999999999998</v>
      </c>
      <c r="AD2295" s="30">
        <v>51</v>
      </c>
      <c r="AE2295" s="29">
        <v>0.70587999999999995</v>
      </c>
      <c r="AF2295" s="33">
        <v>1.419</v>
      </c>
      <c r="AG2295" s="33">
        <v>1.7190000000000001</v>
      </c>
      <c r="AH2295" s="33">
        <v>2.242</v>
      </c>
      <c r="AI2295" s="33">
        <v>2.6549999999999998</v>
      </c>
      <c r="AJ2295" s="33">
        <v>3.2240000000000002</v>
      </c>
      <c r="AK2295" s="34">
        <v>4.0410000000000004</v>
      </c>
      <c r="AL2295" s="29">
        <v>5.8819999999999997E-2</v>
      </c>
      <c r="AM2295" s="29">
        <v>0</v>
      </c>
      <c r="AN2295" s="50">
        <v>60013</v>
      </c>
      <c r="AO2295" s="30">
        <v>371.2</v>
      </c>
      <c r="AP2295" s="29">
        <v>0.60265000000000002</v>
      </c>
      <c r="AQ2295" s="29">
        <v>1</v>
      </c>
      <c r="AR2295" s="29">
        <v>0.68100000000000005</v>
      </c>
      <c r="AS2295" s="54">
        <v>7</v>
      </c>
      <c r="AT2295" s="29">
        <v>0.82352999999999998</v>
      </c>
      <c r="AU2295" s="29">
        <v>0.74302999999999997</v>
      </c>
      <c r="AV2295" s="54">
        <v>13</v>
      </c>
      <c r="AW2295" s="29">
        <v>0.64705999999999997</v>
      </c>
    </row>
    <row r="2296" spans="1:49" x14ac:dyDescent="0.2">
      <c r="A2296" s="17" t="str">
        <f t="shared" si="44"/>
        <v>UCLA</v>
      </c>
      <c r="B2296" s="17" t="str">
        <f>IF(AND(OR(NOT(IsForecastDateRestricted),AND(D2296&gt;=StartDate,D2296&lt;=EndDate)),OR(NOT(IsTargetDateRestricted),AND(F2296&gt;=FirstTargetDate,F2296&lt;=EndTargetDate)),
OR(AND(Is1Week,E2296="1 wk ahead inc death"),AND(Is2Week,E2296="2 wk ahead inc death"),AND(Is3Week,E2296="3 wk ahead inc death"),AND(Is4Week,E2296="4 wk ahead inc death")),
OR(NOT(IsActiveModelsOnly),_xlfn.XLOOKUP(C2296,'Model Analyzer'!B$4:B$100,'Model Analyzer'!C$4:C$100))),EvalData!C2296,"NA")</f>
        <v>UCLA</v>
      </c>
      <c r="C2296" s="17" t="s">
        <v>30</v>
      </c>
      <c r="D2296" s="36" t="d">
        <v>2020-10-26</v>
      </c>
      <c r="E2296" s="17" t="s">
        <v>36</v>
      </c>
      <c r="F2296" s="36" t="d">
        <v>2020-11-07</v>
      </c>
      <c r="G2296" s="30">
        <v>-2514</v>
      </c>
      <c r="H2296" s="32">
        <v>-0.221</v>
      </c>
      <c r="I2296" s="28">
        <v>-0.19800000000000001</v>
      </c>
      <c r="J2296" s="28">
        <v>-0.24687999999999999</v>
      </c>
      <c r="K2296" s="29">
        <v>0.75</v>
      </c>
      <c r="L2296" s="30">
        <v>32</v>
      </c>
      <c r="M2296" s="29">
        <v>0.20513000000000001</v>
      </c>
      <c r="N2296" s="30">
        <v>51</v>
      </c>
      <c r="O2296" s="30">
        <v>24.89</v>
      </c>
      <c r="P2296" s="30">
        <v>1712.56</v>
      </c>
      <c r="Q2296" s="30">
        <v>82.1</v>
      </c>
      <c r="R2296" s="38">
        <v>0.37901000000000001</v>
      </c>
      <c r="S2296" s="32">
        <v>-0.36464000000000002</v>
      </c>
      <c r="T2296" s="29">
        <v>0.78778999999999999</v>
      </c>
      <c r="U2296" s="29">
        <v>-0.68325000000000002</v>
      </c>
      <c r="V2296" s="29">
        <v>0.29411999999999999</v>
      </c>
      <c r="W2296" s="29">
        <v>0.21568999999999999</v>
      </c>
      <c r="X2296" s="30">
        <v>120.57</v>
      </c>
      <c r="Y2296" s="29">
        <v>0.38380999999999998</v>
      </c>
      <c r="Z2296" s="29">
        <v>0.50475000000000003</v>
      </c>
      <c r="AA2296" s="29">
        <v>0.11600000000000001</v>
      </c>
      <c r="AB2296" s="30">
        <v>33</v>
      </c>
      <c r="AC2296" s="29">
        <v>0.17949000000000001</v>
      </c>
      <c r="AD2296" s="30">
        <v>51</v>
      </c>
      <c r="AE2296" s="29">
        <v>0.11765</v>
      </c>
      <c r="AF2296" s="33">
        <v>1.05</v>
      </c>
      <c r="AG2296" s="33">
        <v>1.079</v>
      </c>
      <c r="AH2296" s="33">
        <v>1.1439999999999999</v>
      </c>
      <c r="AI2296" s="33">
        <v>3.3380000000000001</v>
      </c>
      <c r="AJ2296" s="33">
        <v>1.323</v>
      </c>
      <c r="AK2296" s="34">
        <v>4</v>
      </c>
      <c r="AL2296" s="29">
        <v>0</v>
      </c>
      <c r="AM2296" s="29">
        <v>1.9609999999999999E-2</v>
      </c>
      <c r="AN2296" s="50">
        <v>142189</v>
      </c>
      <c r="AO2296" s="30">
        <v>589</v>
      </c>
      <c r="AP2296" s="29">
        <v>0.81862999999999997</v>
      </c>
      <c r="AQ2296" s="29">
        <v>1</v>
      </c>
      <c r="AR2296" s="29">
        <v>0.10299999999999999</v>
      </c>
      <c r="AS2296" s="54">
        <v>31</v>
      </c>
      <c r="AT2296" s="29">
        <v>0.11765</v>
      </c>
      <c r="AU2296" s="29">
        <v>0.12384000000000001</v>
      </c>
      <c r="AV2296" s="54">
        <v>33</v>
      </c>
      <c r="AW2296" s="29">
        <v>5.8819999999999997E-2</v>
      </c>
    </row>
    <row r="2297" spans="1:49" x14ac:dyDescent="0.2">
      <c r="A2297" s="17" t="str">
        <f t="shared" si="44"/>
        <v>UCM</v>
      </c>
      <c r="B2297" s="17" t="str">
        <f>IF(AND(OR(NOT(IsForecastDateRestricted),AND(D2297&gt;=StartDate,D2297&lt;=EndDate)),OR(NOT(IsTargetDateRestricted),AND(F2297&gt;=FirstTargetDate,F2297&lt;=EndTargetDate)),
OR(AND(Is1Week,E2297="1 wk ahead inc death"),AND(Is2Week,E2297="2 wk ahead inc death"),AND(Is3Week,E2297="3 wk ahead inc death"),AND(Is4Week,E2297="4 wk ahead inc death")),
OR(NOT(IsActiveModelsOnly),_xlfn.XLOOKUP(C2297,'Model Analyzer'!B$4:B$100,'Model Analyzer'!C$4:C$100))),EvalData!C2297,"NA")</f>
        <v>UCM</v>
      </c>
      <c r="C2297" s="17" t="s">
        <v>48</v>
      </c>
      <c r="D2297" s="36" t="d">
        <v>2020-10-26</v>
      </c>
      <c r="E2297" s="17" t="s">
        <v>36</v>
      </c>
      <c r="F2297" s="36" t="d">
        <v>2020-11-07</v>
      </c>
      <c r="G2297" s="30">
        <v>284</v>
      </c>
      <c r="H2297" s="32">
        <v>2.1999999999999999E-2</v>
      </c>
      <c r="I2297" s="28">
        <v>2.2370000000000001E-2</v>
      </c>
      <c r="J2297" s="28">
        <v>2.2370000000000001E-2</v>
      </c>
      <c r="K2297" s="29">
        <v>1</v>
      </c>
      <c r="L2297" s="30">
        <v>4</v>
      </c>
      <c r="M2297" s="29">
        <v>0.92308000000000001</v>
      </c>
      <c r="O2297" s="30"/>
      <c r="P2297" s="30"/>
      <c r="Q2297" s="30"/>
      <c r="R2297" s="38"/>
    </row>
    <row r="2298" spans="1:49" x14ac:dyDescent="0.2">
      <c r="A2298" s="17" t="str">
        <f t="shared" si="44"/>
        <v>UCSB</v>
      </c>
      <c r="B2298" s="17" t="str">
        <f>IF(AND(OR(NOT(IsForecastDateRestricted),AND(D2298&gt;=StartDate,D2298&lt;=EndDate)),OR(NOT(IsTargetDateRestricted),AND(F2298&gt;=FirstTargetDate,F2298&lt;=EndTargetDate)),
OR(AND(Is1Week,E2298="1 wk ahead inc death"),AND(Is2Week,E2298="2 wk ahead inc death"),AND(Is3Week,E2298="3 wk ahead inc death"),AND(Is4Week,E2298="4 wk ahead inc death")),
OR(NOT(IsActiveModelsOnly),_xlfn.XLOOKUP(C2298,'Model Analyzer'!B$4:B$100,'Model Analyzer'!C$4:C$100))),EvalData!C2298,"NA")</f>
        <v>UCSB</v>
      </c>
      <c r="C2298" s="17" t="s">
        <v>61</v>
      </c>
      <c r="D2298" s="36" t="d">
        <v>2020-10-26</v>
      </c>
      <c r="E2298" s="17" t="s">
        <v>36</v>
      </c>
      <c r="F2298" s="36" t="d">
        <v>2020-11-07</v>
      </c>
      <c r="N2298" s="30">
        <v>51</v>
      </c>
      <c r="O2298" s="26">
        <v>73.3</v>
      </c>
      <c r="P2298" s="26">
        <v>2484.46</v>
      </c>
      <c r="Q2298" s="26">
        <v>97.24</v>
      </c>
      <c r="R2298" s="31">
        <v>0.46255000000000002</v>
      </c>
      <c r="S2298" s="32">
        <v>-0.47</v>
      </c>
      <c r="T2298" s="29">
        <v>1.27962</v>
      </c>
      <c r="U2298" s="29">
        <v>-1.0916999999999999</v>
      </c>
      <c r="V2298" s="29">
        <v>0.13725000000000001</v>
      </c>
      <c r="W2298" s="29">
        <v>0.27450999999999998</v>
      </c>
      <c r="X2298" s="30">
        <v>143.85</v>
      </c>
      <c r="Y2298" s="29">
        <v>0.4748</v>
      </c>
      <c r="Z2298" s="29">
        <v>0.60545000000000004</v>
      </c>
      <c r="AA2298" s="29">
        <v>3.2000000000000001E-2</v>
      </c>
      <c r="AB2298" s="30">
        <v>37</v>
      </c>
      <c r="AC2298" s="29">
        <v>7.6920000000000002E-2</v>
      </c>
      <c r="AD2298" s="30">
        <v>51</v>
      </c>
      <c r="AE2298" s="29">
        <v>0.60784000000000005</v>
      </c>
      <c r="AF2298" s="33">
        <v>1.415</v>
      </c>
      <c r="AG2298" s="33">
        <v>1.6279999999999999</v>
      </c>
      <c r="AH2298" s="33">
        <v>2.2290000000000001</v>
      </c>
      <c r="AI2298" s="33">
        <v>73.989000000000004</v>
      </c>
      <c r="AJ2298" s="33">
        <v>3.4279999999999999</v>
      </c>
      <c r="AK2298" s="34">
        <v>6.077</v>
      </c>
      <c r="AL2298" s="29">
        <v>3.9219999999999998E-2</v>
      </c>
      <c r="AM2298" s="29">
        <v>7.843E-2</v>
      </c>
      <c r="AN2298" s="50">
        <v>54493</v>
      </c>
      <c r="AO2298" s="30">
        <v>331.2</v>
      </c>
      <c r="AP2298" s="29">
        <v>0.57521999999999995</v>
      </c>
      <c r="AQ2298" s="29">
        <v>1</v>
      </c>
      <c r="AR2298" s="29">
        <v>0.51600000000000001</v>
      </c>
      <c r="AS2298" s="54">
        <v>13</v>
      </c>
      <c r="AT2298" s="29">
        <v>0.64705999999999997</v>
      </c>
      <c r="AU2298" s="29">
        <v>0.63983000000000001</v>
      </c>
      <c r="AV2298" s="54">
        <v>20</v>
      </c>
      <c r="AW2298" s="29">
        <v>0.44118000000000002</v>
      </c>
    </row>
    <row r="2299" spans="1:49" x14ac:dyDescent="0.2">
      <c r="A2299" s="17" t="str">
        <f t="shared" si="44"/>
        <v>UCSD-NEU</v>
      </c>
      <c r="B2299" s="17" t="str">
        <f>IF(AND(OR(NOT(IsForecastDateRestricted),AND(D2299&gt;=StartDate,D2299&lt;=EndDate)),OR(NOT(IsTargetDateRestricted),AND(F2299&gt;=FirstTargetDate,F2299&lt;=EndTargetDate)),
OR(AND(Is1Week,E2299="1 wk ahead inc death"),AND(Is2Week,E2299="2 wk ahead inc death"),AND(Is3Week,E2299="3 wk ahead inc death"),AND(Is4Week,E2299="4 wk ahead inc death")),
OR(NOT(IsActiveModelsOnly),_xlfn.XLOOKUP(C2299,'Model Analyzer'!B$4:B$100,'Model Analyzer'!C$4:C$100))),EvalData!C2299,"NA")</f>
        <v>UCSD-NEU</v>
      </c>
      <c r="C2299" s="17" t="s">
        <v>54</v>
      </c>
      <c r="D2299" s="36" t="d">
        <v>2020-10-26</v>
      </c>
      <c r="E2299" s="17" t="s">
        <v>36</v>
      </c>
      <c r="F2299" s="36" t="d">
        <v>2020-11-07</v>
      </c>
      <c r="G2299" s="30">
        <v>63</v>
      </c>
      <c r="H2299" s="32">
        <v>5.0000000000000001E-3</v>
      </c>
      <c r="I2299" s="28">
        <v>4.96E-3</v>
      </c>
      <c r="J2299" s="28">
        <v>4.96E-3</v>
      </c>
      <c r="K2299" s="29">
        <v>1</v>
      </c>
      <c r="L2299" s="30">
        <v>1</v>
      </c>
      <c r="M2299" s="29">
        <v>1</v>
      </c>
      <c r="N2299" s="30">
        <v>50</v>
      </c>
      <c r="O2299" s="30">
        <v>18.55</v>
      </c>
      <c r="P2299" s="30">
        <v>1655.83</v>
      </c>
      <c r="Q2299" s="30">
        <v>56.58</v>
      </c>
      <c r="R2299" s="38">
        <v>0.16918</v>
      </c>
      <c r="S2299" s="32">
        <v>2.3999999999999998E-3</v>
      </c>
      <c r="T2299" s="29">
        <v>0.73046</v>
      </c>
      <c r="U2299" s="29">
        <v>0.27593000000000001</v>
      </c>
      <c r="V2299" s="29">
        <v>0.57999999999999996</v>
      </c>
      <c r="W2299" s="29">
        <v>0.14000000000000001</v>
      </c>
      <c r="X2299" s="30">
        <v>108.25</v>
      </c>
      <c r="Y2299" s="29">
        <v>0.60251999999999994</v>
      </c>
      <c r="Z2299" s="29">
        <v>0.31583</v>
      </c>
      <c r="AA2299" s="29">
        <v>0.48799999999999999</v>
      </c>
      <c r="AB2299" s="30">
        <v>14</v>
      </c>
      <c r="AC2299" s="29">
        <v>0.66666999999999998</v>
      </c>
      <c r="AD2299" s="30">
        <v>50</v>
      </c>
      <c r="AE2299" s="29">
        <v>0.96</v>
      </c>
      <c r="AF2299" s="33">
        <v>2.8450000000000002</v>
      </c>
      <c r="AG2299" s="33">
        <v>4.8490000000000002</v>
      </c>
      <c r="AH2299" s="33">
        <v>40.957999999999998</v>
      </c>
      <c r="AI2299" s="33">
        <v>298.55599999999998</v>
      </c>
      <c r="AJ2299" s="33">
        <v>618</v>
      </c>
      <c r="AK2299" s="34">
        <v>680.2</v>
      </c>
      <c r="AL2299" s="29">
        <v>0.18</v>
      </c>
      <c r="AM2299" s="29">
        <v>0.57999999999999996</v>
      </c>
      <c r="AN2299" s="50">
        <v>34315</v>
      </c>
      <c r="AO2299" s="30">
        <v>468.7</v>
      </c>
      <c r="AP2299" s="29">
        <v>0.19134999999999999</v>
      </c>
      <c r="AQ2299" s="29">
        <v>0.39946999999999999</v>
      </c>
      <c r="AR2299" s="29">
        <v>0.20599999999999999</v>
      </c>
      <c r="AS2299" s="54">
        <v>28</v>
      </c>
      <c r="AT2299" s="29">
        <v>0.20588000000000001</v>
      </c>
      <c r="AU2299" s="29">
        <v>0.62683</v>
      </c>
      <c r="AV2299" s="54">
        <v>22</v>
      </c>
      <c r="AW2299" s="29">
        <v>0.38235000000000002</v>
      </c>
    </row>
    <row r="2300" spans="1:49" x14ac:dyDescent="0.2">
      <c r="A2300" s="17" t="str">
        <f t="shared" si="44"/>
        <v>UGA-CEID</v>
      </c>
      <c r="B2300" s="17" t="str">
        <f>IF(AND(OR(NOT(IsForecastDateRestricted),AND(D2300&gt;=StartDate,D2300&lt;=EndDate)),OR(NOT(IsTargetDateRestricted),AND(F2300&gt;=FirstTargetDate,F2300&lt;=EndTargetDate)),
OR(AND(Is1Week,E2300="1 wk ahead inc death"),AND(Is2Week,E2300="2 wk ahead inc death"),AND(Is3Week,E2300="3 wk ahead inc death"),AND(Is4Week,E2300="4 wk ahead inc death")),
OR(NOT(IsActiveModelsOnly),_xlfn.XLOOKUP(C2300,'Model Analyzer'!B$4:B$100,'Model Analyzer'!C$4:C$100))),EvalData!C2300,"NA")</f>
        <v>UGA-CEID</v>
      </c>
      <c r="C2300" s="17" t="s">
        <v>50</v>
      </c>
      <c r="D2300" s="36" t="d">
        <v>2020-10-26</v>
      </c>
      <c r="E2300" s="17" t="s">
        <v>36</v>
      </c>
      <c r="F2300" s="36" t="d">
        <v>2020-11-07</v>
      </c>
      <c r="G2300" s="30">
        <v>-1658</v>
      </c>
      <c r="H2300" s="32">
        <v>-0.14000000000000001</v>
      </c>
      <c r="I2300" s="28">
        <v>-0.13058</v>
      </c>
      <c r="J2300" s="28">
        <v>-0.15018999999999999</v>
      </c>
      <c r="K2300" s="29">
        <v>0.75</v>
      </c>
      <c r="L2300" s="30">
        <v>26</v>
      </c>
      <c r="M2300" s="29">
        <v>0.35897000000000001</v>
      </c>
      <c r="N2300" s="30">
        <v>51</v>
      </c>
      <c r="O2300" s="30">
        <v>22.46</v>
      </c>
      <c r="P2300" s="30">
        <v>1659.09</v>
      </c>
      <c r="Q2300" s="30">
        <v>67.33</v>
      </c>
      <c r="R2300" s="38">
        <v>0.23124</v>
      </c>
      <c r="S2300" s="32">
        <v>-0.20763999999999999</v>
      </c>
      <c r="T2300" s="29">
        <v>0.65476999999999996</v>
      </c>
      <c r="U2300" s="29">
        <v>-0.29996</v>
      </c>
      <c r="V2300" s="29">
        <v>0.45097999999999999</v>
      </c>
      <c r="W2300" s="29">
        <v>0.15686</v>
      </c>
      <c r="X2300" s="30">
        <v>110.34</v>
      </c>
      <c r="Y2300" s="29">
        <v>0.42423</v>
      </c>
      <c r="Z2300" s="29">
        <v>0.42731999999999998</v>
      </c>
      <c r="AA2300" s="29">
        <v>0.28999999999999998</v>
      </c>
      <c r="AB2300" s="30">
        <v>21</v>
      </c>
      <c r="AC2300" s="29">
        <v>0.48718</v>
      </c>
      <c r="AD2300" s="30">
        <v>51</v>
      </c>
      <c r="AE2300" s="29">
        <v>0.86275000000000002</v>
      </c>
      <c r="AF2300" s="33">
        <v>1.7669999999999999</v>
      </c>
      <c r="AG2300" s="33">
        <v>2.77</v>
      </c>
      <c r="AH2300" s="33">
        <v>4.9710000000000001</v>
      </c>
      <c r="AI2300" s="33">
        <v>42.093000000000004</v>
      </c>
      <c r="AJ2300" s="33">
        <v>13.882</v>
      </c>
      <c r="AK2300" s="34">
        <v>58</v>
      </c>
      <c r="AL2300" s="29">
        <v>0.19608</v>
      </c>
      <c r="AM2300" s="29">
        <v>0.25490000000000002</v>
      </c>
      <c r="AN2300" s="50">
        <v>22252</v>
      </c>
      <c r="AO2300" s="30">
        <v>134.69999999999999</v>
      </c>
      <c r="AP2300" s="29">
        <v>0.35189999999999999</v>
      </c>
      <c r="AQ2300" s="29">
        <v>0.73465999999999998</v>
      </c>
      <c r="AR2300" s="29">
        <v>0.433</v>
      </c>
      <c r="AS2300" s="54">
        <v>17</v>
      </c>
      <c r="AT2300" s="29">
        <v>0.52941000000000005</v>
      </c>
      <c r="AU2300" s="29">
        <v>0.83774999999999999</v>
      </c>
      <c r="AV2300" s="54">
        <v>9</v>
      </c>
      <c r="AW2300" s="29">
        <v>0.76471</v>
      </c>
    </row>
    <row r="2301" spans="1:49" x14ac:dyDescent="0.2">
      <c r="A2301" s="17" t="str">
        <f t="shared" si="44"/>
        <v>UM</v>
      </c>
      <c r="B2301" s="17" t="str">
        <f>IF(AND(OR(NOT(IsForecastDateRestricted),AND(D2301&gt;=StartDate,D2301&lt;=EndDate)),OR(NOT(IsTargetDateRestricted),AND(F2301&gt;=FirstTargetDate,F2301&lt;=EndTargetDate)),
OR(AND(Is1Week,E2301="1 wk ahead inc death"),AND(Is2Week,E2301="2 wk ahead inc death"),AND(Is3Week,E2301="3 wk ahead inc death"),AND(Is4Week,E2301="4 wk ahead inc death")),
OR(NOT(IsActiveModelsOnly),_xlfn.XLOOKUP(C2301,'Model Analyzer'!B$4:B$100,'Model Analyzer'!C$4:C$100))),EvalData!C2301,"NA")</f>
        <v>UM</v>
      </c>
      <c r="C2301" s="17" t="s">
        <v>31</v>
      </c>
      <c r="D2301" s="36" t="d">
        <v>2020-10-26</v>
      </c>
      <c r="E2301" s="17" t="s">
        <v>36</v>
      </c>
      <c r="F2301" s="36" t="d">
        <v>2020-11-07</v>
      </c>
      <c r="G2301" s="30">
        <v>-810</v>
      </c>
      <c r="H2301" s="32">
        <v>-6.6000000000000003E-2</v>
      </c>
      <c r="I2301" s="28">
        <v>-6.3789999999999999E-2</v>
      </c>
      <c r="J2301" s="28">
        <v>-6.8140000000000006E-2</v>
      </c>
      <c r="K2301" s="29">
        <v>0.9</v>
      </c>
      <c r="L2301" s="30">
        <v>17</v>
      </c>
      <c r="M2301" s="29">
        <v>0.58974000000000004</v>
      </c>
      <c r="N2301" s="30">
        <v>50</v>
      </c>
      <c r="O2301" s="30">
        <v>16.61</v>
      </c>
      <c r="P2301" s="30">
        <v>1859.43</v>
      </c>
      <c r="Q2301" s="30">
        <v>73.459999999999994</v>
      </c>
      <c r="R2301" s="38">
        <v>0.25927</v>
      </c>
      <c r="S2301" s="32">
        <v>-0.21201999999999999</v>
      </c>
      <c r="T2301" s="29">
        <v>0.69669000000000003</v>
      </c>
      <c r="U2301" s="29">
        <v>-0.31791999999999998</v>
      </c>
      <c r="V2301" s="29">
        <v>0.34</v>
      </c>
      <c r="W2301" s="29">
        <v>0.18</v>
      </c>
      <c r="X2301" s="30">
        <v>111.58</v>
      </c>
      <c r="Y2301" s="29">
        <v>0.40699000000000002</v>
      </c>
      <c r="Z2301" s="29">
        <v>0.39191999999999999</v>
      </c>
      <c r="AA2301" s="29">
        <v>0.19400000000000001</v>
      </c>
      <c r="AB2301" s="30">
        <v>27</v>
      </c>
      <c r="AC2301" s="29">
        <v>0.33333000000000002</v>
      </c>
      <c r="AD2301" s="30">
        <v>50</v>
      </c>
      <c r="AE2301" s="29">
        <v>0.34</v>
      </c>
      <c r="AF2301" s="33">
        <v>1.226</v>
      </c>
      <c r="AG2301" s="33">
        <v>1.321</v>
      </c>
      <c r="AH2301" s="33">
        <v>1.5649999999999999</v>
      </c>
      <c r="AI2301" s="33">
        <v>23.821000000000002</v>
      </c>
      <c r="AJ2301" s="33">
        <v>1.9530000000000001</v>
      </c>
      <c r="AK2301" s="34">
        <v>3.9849999999999999</v>
      </c>
      <c r="AL2301" s="29">
        <v>0.04</v>
      </c>
      <c r="AM2301" s="29">
        <v>0.02</v>
      </c>
      <c r="AN2301" s="50">
        <v>80393</v>
      </c>
      <c r="AO2301" s="30">
        <v>444.1</v>
      </c>
      <c r="AP2301" s="29">
        <v>0.71367999999999998</v>
      </c>
      <c r="AQ2301" s="29">
        <v>1</v>
      </c>
      <c r="AR2301" s="29">
        <v>0.28899999999999998</v>
      </c>
      <c r="AS2301" s="54">
        <v>22</v>
      </c>
      <c r="AT2301" s="29">
        <v>0.38235000000000002</v>
      </c>
      <c r="AU2301" s="29">
        <v>0.35088000000000003</v>
      </c>
      <c r="AV2301" s="54">
        <v>30</v>
      </c>
      <c r="AW2301" s="29">
        <v>0.14706</v>
      </c>
    </row>
    <row r="2302" spans="1:49" x14ac:dyDescent="0.2">
      <c r="A2302" s="17" t="str">
        <f t="shared" si="44"/>
        <v>UMass-MB</v>
      </c>
      <c r="B2302" s="17" t="str">
        <f>IF(AND(OR(NOT(IsForecastDateRestricted),AND(D2302&gt;=StartDate,D2302&lt;=EndDate)),OR(NOT(IsTargetDateRestricted),AND(F2302&gt;=FirstTargetDate,F2302&lt;=EndTargetDate)),
OR(AND(Is1Week,E2302="1 wk ahead inc death"),AND(Is2Week,E2302="2 wk ahead inc death"),AND(Is3Week,E2302="3 wk ahead inc death"),AND(Is4Week,E2302="4 wk ahead inc death")),
OR(NOT(IsActiveModelsOnly),_xlfn.XLOOKUP(C2302,'Model Analyzer'!B$4:B$100,'Model Analyzer'!C$4:C$100))),EvalData!C2302,"NA")</f>
        <v>UMass-MB</v>
      </c>
      <c r="C2302" s="17" t="s">
        <v>32</v>
      </c>
      <c r="D2302" s="36" t="d">
        <v>2020-10-26</v>
      </c>
      <c r="E2302" s="17" t="s">
        <v>36</v>
      </c>
      <c r="F2302" s="36" t="d">
        <v>2020-11-07</v>
      </c>
      <c r="G2302" s="30">
        <v>391</v>
      </c>
      <c r="H2302" s="32">
        <v>0.03</v>
      </c>
      <c r="I2302" s="28">
        <v>3.0790000000000001E-2</v>
      </c>
      <c r="J2302" s="28">
        <v>3.0790000000000001E-2</v>
      </c>
      <c r="K2302" s="29">
        <v>1</v>
      </c>
      <c r="L2302" s="30">
        <v>7</v>
      </c>
      <c r="M2302" s="29">
        <v>0.84614999999999996</v>
      </c>
      <c r="N2302" s="30">
        <v>51</v>
      </c>
      <c r="O2302" s="30">
        <v>7.01</v>
      </c>
      <c r="P2302" s="30">
        <v>987.12</v>
      </c>
      <c r="Q2302" s="30">
        <v>52.67</v>
      </c>
      <c r="R2302" s="38">
        <v>0.19452</v>
      </c>
      <c r="S2302" s="32">
        <v>-0.12573000000000001</v>
      </c>
      <c r="T2302" s="29">
        <v>0.36459000000000003</v>
      </c>
      <c r="U2302" s="29">
        <v>-6.5989999999999993E-2</v>
      </c>
      <c r="V2302" s="29">
        <v>0.58823999999999999</v>
      </c>
      <c r="W2302" s="29">
        <v>7.843E-2</v>
      </c>
      <c r="X2302" s="30">
        <v>94.24</v>
      </c>
      <c r="Y2302" s="29">
        <v>0.28775000000000001</v>
      </c>
      <c r="Z2302" s="29">
        <v>0.26293</v>
      </c>
      <c r="AA2302" s="29">
        <v>0.68</v>
      </c>
      <c r="AB2302" s="30">
        <v>6</v>
      </c>
      <c r="AC2302" s="29">
        <v>0.87178999999999995</v>
      </c>
      <c r="AD2302" s="30">
        <v>51</v>
      </c>
      <c r="AE2302" s="29">
        <v>0.92157</v>
      </c>
      <c r="AF2302" s="33">
        <v>2.8620000000000001</v>
      </c>
      <c r="AG2302" s="33">
        <v>3.3170000000000002</v>
      </c>
      <c r="AH2302" s="33">
        <v>4.1609999999999996</v>
      </c>
      <c r="AI2302" s="33">
        <v>5.8049999999999997</v>
      </c>
      <c r="AJ2302" s="33">
        <v>5.9790000000000001</v>
      </c>
      <c r="AK2302" s="34">
        <v>10</v>
      </c>
      <c r="AL2302" s="29">
        <v>0.23529</v>
      </c>
      <c r="AM2302" s="29">
        <v>7.843E-2</v>
      </c>
      <c r="AN2302" s="50">
        <v>22381</v>
      </c>
      <c r="AO2302" s="30">
        <v>115.4</v>
      </c>
      <c r="AP2302" s="29">
        <v>0.36976999999999999</v>
      </c>
      <c r="AQ2302" s="29">
        <v>0.77197000000000005</v>
      </c>
      <c r="AR2302" s="29">
        <v>0.64</v>
      </c>
      <c r="AS2302" s="54">
        <v>8</v>
      </c>
      <c r="AT2302" s="29">
        <v>0.79412000000000005</v>
      </c>
      <c r="AU2302" s="29">
        <v>0.91807000000000005</v>
      </c>
      <c r="AV2302" s="54">
        <v>3</v>
      </c>
      <c r="AW2302" s="29">
        <v>0.94118000000000002</v>
      </c>
    </row>
    <row r="2303" spans="1:49" x14ac:dyDescent="0.2">
      <c r="A2303" s="17" t="str">
        <f t="shared" si="44"/>
        <v>USC</v>
      </c>
      <c r="B2303" s="17" t="str">
        <f>IF(AND(OR(NOT(IsForecastDateRestricted),AND(D2303&gt;=StartDate,D2303&lt;=EndDate)),OR(NOT(IsTargetDateRestricted),AND(F2303&gt;=FirstTargetDate,F2303&lt;=EndTargetDate)),
OR(AND(Is1Week,E2303="1 wk ahead inc death"),AND(Is2Week,E2303="2 wk ahead inc death"),AND(Is3Week,E2303="3 wk ahead inc death"),AND(Is4Week,E2303="4 wk ahead inc death")),
OR(NOT(IsActiveModelsOnly),_xlfn.XLOOKUP(C2303,'Model Analyzer'!B$4:B$100,'Model Analyzer'!C$4:C$100))),EvalData!C2303,"NA")</f>
        <v>USC</v>
      </c>
      <c r="C2303" s="17" t="s">
        <v>33</v>
      </c>
      <c r="D2303" s="36" t="d">
        <v>2020-10-26</v>
      </c>
      <c r="E2303" s="17" t="s">
        <v>36</v>
      </c>
      <c r="F2303" s="36" t="d">
        <v>2020-11-07</v>
      </c>
      <c r="G2303" s="30">
        <v>563</v>
      </c>
      <c r="H2303" s="32">
        <v>4.2999999999999997E-2</v>
      </c>
      <c r="I2303" s="28">
        <v>4.4339999999999997E-2</v>
      </c>
      <c r="J2303" s="28">
        <v>4.4339999999999997E-2</v>
      </c>
      <c r="K2303" s="29">
        <v>1</v>
      </c>
      <c r="L2303" s="30">
        <v>11</v>
      </c>
      <c r="M2303" s="29">
        <v>0.74358999999999997</v>
      </c>
      <c r="N2303" s="30">
        <v>51</v>
      </c>
      <c r="O2303" s="30">
        <v>8.81</v>
      </c>
      <c r="P2303" s="30">
        <v>1767.63</v>
      </c>
      <c r="Q2303" s="30">
        <v>65.16</v>
      </c>
      <c r="R2303" s="38">
        <v>0.2137</v>
      </c>
      <c r="S2303" s="32">
        <v>-7.4109999999999995E-2</v>
      </c>
      <c r="T2303" s="29">
        <v>0.40150000000000002</v>
      </c>
      <c r="U2303" s="29">
        <v>2.8600000000000001E-3</v>
      </c>
      <c r="V2303" s="29">
        <v>0.56862999999999997</v>
      </c>
      <c r="W2303" s="29">
        <v>7.843E-2</v>
      </c>
      <c r="X2303" s="30">
        <v>130.38</v>
      </c>
      <c r="Y2303" s="29">
        <v>0.34773999999999999</v>
      </c>
      <c r="Z2303" s="29">
        <v>0.31347999999999998</v>
      </c>
      <c r="AA2303" s="29">
        <v>0.59199999999999997</v>
      </c>
      <c r="AB2303" s="30">
        <v>7</v>
      </c>
      <c r="AC2303" s="29">
        <v>0.84614999999999996</v>
      </c>
    </row>
    <row r="2304" spans="1:49" x14ac:dyDescent="0.2">
      <c r="A2304" s="17" t="str">
        <f t="shared" si="44"/>
        <v>UT</v>
      </c>
      <c r="B2304" s="17" t="str">
        <f>IF(AND(OR(NOT(IsForecastDateRestricted),AND(D2304&gt;=StartDate,D2304&lt;=EndDate)),OR(NOT(IsTargetDateRestricted),AND(F2304&gt;=FirstTargetDate,F2304&lt;=EndTargetDate)),
OR(AND(Is1Week,E2304="1 wk ahead inc death"),AND(Is2Week,E2304="2 wk ahead inc death"),AND(Is3Week,E2304="3 wk ahead inc death"),AND(Is4Week,E2304="4 wk ahead inc death")),
OR(NOT(IsActiveModelsOnly),_xlfn.XLOOKUP(C2304,'Model Analyzer'!B$4:B$100,'Model Analyzer'!C$4:C$100))),EvalData!C2304,"NA")</f>
        <v>UT</v>
      </c>
      <c r="C2304" s="17" t="s">
        <v>34</v>
      </c>
      <c r="D2304" s="36" t="d">
        <v>2020-10-26</v>
      </c>
      <c r="E2304" s="17" t="s">
        <v>36</v>
      </c>
      <c r="F2304" s="36" t="d">
        <v>2020-11-07</v>
      </c>
      <c r="G2304" s="30">
        <v>-2179</v>
      </c>
      <c r="H2304" s="32">
        <v>-0.188</v>
      </c>
      <c r="I2304" s="28">
        <v>-0.17161999999999999</v>
      </c>
      <c r="J2304" s="28">
        <v>-0.20716999999999999</v>
      </c>
      <c r="K2304" s="29">
        <v>0.75</v>
      </c>
      <c r="L2304" s="30">
        <v>30</v>
      </c>
      <c r="M2304" s="29">
        <v>0.25641000000000003</v>
      </c>
      <c r="N2304" s="30">
        <v>51</v>
      </c>
      <c r="O2304" s="30">
        <v>27.29</v>
      </c>
      <c r="P2304" s="30">
        <v>2970.64</v>
      </c>
      <c r="Q2304" s="30">
        <v>97.98</v>
      </c>
      <c r="R2304" s="38">
        <v>0.37744</v>
      </c>
      <c r="S2304" s="32">
        <v>7.3830000000000007E-2</v>
      </c>
      <c r="T2304" s="29">
        <v>0.84409000000000001</v>
      </c>
      <c r="U2304" s="29">
        <v>-0.19767000000000001</v>
      </c>
      <c r="V2304" s="29">
        <v>0.25490000000000002</v>
      </c>
      <c r="W2304" s="29">
        <v>0.19608</v>
      </c>
      <c r="X2304" s="30">
        <v>148.32</v>
      </c>
      <c r="Y2304" s="29">
        <v>0.54186999999999996</v>
      </c>
      <c r="Z2304" s="29">
        <v>0.53171999999999997</v>
      </c>
      <c r="AA2304" s="29">
        <v>0.121</v>
      </c>
      <c r="AB2304" s="30">
        <v>31</v>
      </c>
      <c r="AC2304" s="29">
        <v>0.23077</v>
      </c>
      <c r="AD2304" s="30">
        <v>51</v>
      </c>
      <c r="AE2304" s="29">
        <v>0.76471</v>
      </c>
      <c r="AF2304" s="33">
        <v>2.0179999999999998</v>
      </c>
      <c r="AG2304" s="33">
        <v>2.3980000000000001</v>
      </c>
      <c r="AH2304" s="33">
        <v>3.34</v>
      </c>
      <c r="AI2304" s="33">
        <v>10.744999999999999</v>
      </c>
      <c r="AJ2304" s="33">
        <v>6.3159999999999998</v>
      </c>
      <c r="AK2304" s="34">
        <v>20.8</v>
      </c>
      <c r="AL2304" s="29">
        <v>0.21568999999999999</v>
      </c>
      <c r="AM2304" s="29">
        <v>0.15686</v>
      </c>
      <c r="AN2304" s="50">
        <v>48526</v>
      </c>
      <c r="AO2304" s="30">
        <v>224.8</v>
      </c>
      <c r="AP2304" s="29">
        <v>0.41702</v>
      </c>
      <c r="AQ2304" s="29">
        <v>0.87060000000000004</v>
      </c>
      <c r="AR2304" s="29">
        <v>0.41299999999999998</v>
      </c>
      <c r="AS2304" s="54">
        <v>18</v>
      </c>
      <c r="AT2304" s="29">
        <v>0.5</v>
      </c>
      <c r="AU2304" s="29">
        <v>0.78820999999999997</v>
      </c>
      <c r="AV2304" s="54">
        <v>11</v>
      </c>
      <c r="AW2304" s="29">
        <v>0.70587999999999995</v>
      </c>
    </row>
    <row r="2305" spans="1:49" x14ac:dyDescent="0.2">
      <c r="A2305" s="17" t="str">
        <f t="shared" si="44"/>
        <v>Baseline</v>
      </c>
      <c r="B2305" s="17" t="str">
        <f>IF(AND(OR(NOT(IsForecastDateRestricted),AND(D2305&gt;=StartDate,D2305&lt;=EndDate)),OR(NOT(IsTargetDateRestricted),AND(F2305&gt;=FirstTargetDate,F2305&lt;=EndTargetDate)),
OR(AND(Is1Week,E2305="1 wk ahead inc death"),AND(Is2Week,E2305="2 wk ahead inc death"),AND(Is3Week,E2305="3 wk ahead inc death"),AND(Is4Week,E2305="4 wk ahead inc death")),
OR(NOT(IsActiveModelsOnly),_xlfn.XLOOKUP(C2305,'Model Analyzer'!B$4:B$100,'Model Analyzer'!C$4:C$100))),EvalData!C2305,"NA")</f>
        <v>Baseline</v>
      </c>
      <c r="C2305" s="17" t="s">
        <v>12</v>
      </c>
      <c r="D2305" s="36" t="d">
        <v>2020-10-26</v>
      </c>
      <c r="E2305" s="17" t="s">
        <v>37</v>
      </c>
      <c r="F2305" s="36" t="d">
        <v>2020-11-14</v>
      </c>
      <c r="G2305" s="26">
        <v>-4186</v>
      </c>
      <c r="H2305" s="27">
        <v>-0.23100000000000001</v>
      </c>
      <c r="I2305" s="28">
        <v>-0.20613000000000001</v>
      </c>
      <c r="J2305" s="28">
        <v>-0.25964999999999999</v>
      </c>
      <c r="K2305" s="29">
        <v>0.75</v>
      </c>
      <c r="L2305" s="30">
        <v>30</v>
      </c>
      <c r="M2305" s="29">
        <v>0.25641000000000003</v>
      </c>
      <c r="N2305" s="30">
        <v>51</v>
      </c>
      <c r="O2305" s="26">
        <v>18.260000000000002</v>
      </c>
      <c r="P2305" s="26">
        <v>3191.37</v>
      </c>
      <c r="Q2305" s="26">
        <v>131.55000000000001</v>
      </c>
      <c r="R2305" s="31">
        <v>0.30029</v>
      </c>
      <c r="S2305" s="32">
        <v>-0.33939999999999998</v>
      </c>
      <c r="T2305" s="29">
        <v>0.71853999999999996</v>
      </c>
      <c r="U2305" s="29">
        <v>-0.42792000000000002</v>
      </c>
      <c r="V2305" s="29">
        <v>0.25490000000000002</v>
      </c>
      <c r="W2305" s="29">
        <v>0.17646999999999999</v>
      </c>
      <c r="X2305" s="30">
        <v>211.35</v>
      </c>
      <c r="Y2305" s="29">
        <v>0.45180999999999999</v>
      </c>
      <c r="Z2305" s="29">
        <v>0.47062999999999999</v>
      </c>
      <c r="AA2305" s="29">
        <v>0.26500000000000001</v>
      </c>
      <c r="AB2305" s="30">
        <v>21</v>
      </c>
      <c r="AC2305" s="29">
        <v>0.48718</v>
      </c>
      <c r="AD2305" s="30">
        <v>51</v>
      </c>
      <c r="AE2305" s="29">
        <v>0.80391999999999997</v>
      </c>
      <c r="AF2305" s="33">
        <v>3.8570000000000002</v>
      </c>
      <c r="AG2305" s="33">
        <v>3.9510000000000001</v>
      </c>
      <c r="AH2305" s="33">
        <v>3.99</v>
      </c>
      <c r="AI2305" s="33">
        <v>3.8570000000000002</v>
      </c>
      <c r="AJ2305" s="33">
        <v>4</v>
      </c>
      <c r="AK2305" s="34">
        <v>4.0060000000000002</v>
      </c>
      <c r="AL2305" s="29">
        <v>0</v>
      </c>
      <c r="AM2305" s="29">
        <v>0</v>
      </c>
      <c r="AN2305" s="50">
        <v>36580</v>
      </c>
      <c r="AO2305" s="30">
        <v>278.8</v>
      </c>
      <c r="AP2305" s="29">
        <v>0.41760000000000003</v>
      </c>
      <c r="AQ2305" s="29">
        <v>0.87180999999999997</v>
      </c>
      <c r="AR2305" s="29">
        <v>0.84599999999999997</v>
      </c>
      <c r="AS2305" s="54">
        <v>2</v>
      </c>
      <c r="AT2305" s="29">
        <v>0.97058999999999995</v>
      </c>
      <c r="AU2305" s="29">
        <v>0.82979999999999998</v>
      </c>
      <c r="AV2305" s="54">
        <v>7</v>
      </c>
      <c r="AW2305" s="29">
        <v>0.82352999999999998</v>
      </c>
    </row>
    <row r="2306" spans="1:49" x14ac:dyDescent="0.2">
      <c r="A2306" s="17" t="str">
        <f t="shared" si="44"/>
        <v>BPagano</v>
      </c>
      <c r="B2306" s="17" t="str">
        <f>IF(AND(OR(NOT(IsForecastDateRestricted),AND(D2306&gt;=StartDate,D2306&lt;=EndDate)),OR(NOT(IsTargetDateRestricted),AND(F2306&gt;=FirstTargetDate,F2306&lt;=EndTargetDate)),
OR(AND(Is1Week,E2306="1 wk ahead inc death"),AND(Is2Week,E2306="2 wk ahead inc death"),AND(Is3Week,E2306="3 wk ahead inc death"),AND(Is4Week,E2306="4 wk ahead inc death")),
OR(NOT(IsActiveModelsOnly),_xlfn.XLOOKUP(C2306,'Model Analyzer'!B$4:B$100,'Model Analyzer'!C$4:C$100))),EvalData!C2306,"NA")</f>
        <v>BPagano</v>
      </c>
      <c r="C2306" s="17" t="s">
        <v>59</v>
      </c>
      <c r="D2306" s="36" t="d">
        <v>2020-10-26</v>
      </c>
      <c r="E2306" s="17" t="s">
        <v>37</v>
      </c>
      <c r="F2306" s="36" t="d">
        <v>2020-11-14</v>
      </c>
      <c r="G2306" s="30">
        <v>1185</v>
      </c>
      <c r="H2306" s="32">
        <v>5.7000000000000002E-2</v>
      </c>
      <c r="I2306" s="28">
        <v>5.8349999999999999E-2</v>
      </c>
      <c r="J2306" s="28">
        <v>5.8349999999999999E-2</v>
      </c>
      <c r="K2306" s="29">
        <v>0.9</v>
      </c>
      <c r="L2306" s="30">
        <v>12</v>
      </c>
      <c r="M2306" s="29">
        <v>0.71794999999999998</v>
      </c>
      <c r="N2306" s="30">
        <v>51</v>
      </c>
      <c r="O2306" s="30">
        <v>31.25</v>
      </c>
      <c r="P2306" s="30">
        <v>7364.8</v>
      </c>
      <c r="Q2306" s="30">
        <v>153.53</v>
      </c>
      <c r="R2306" s="38">
        <v>0.28638000000000002</v>
      </c>
      <c r="S2306" s="32">
        <v>1.7389999999999999E-2</v>
      </c>
      <c r="T2306" s="29">
        <v>1.13703</v>
      </c>
      <c r="U2306" s="29">
        <v>-0.16807</v>
      </c>
      <c r="V2306" s="29">
        <v>0.35293999999999998</v>
      </c>
      <c r="W2306" s="29">
        <v>0.21568999999999999</v>
      </c>
      <c r="X2306" s="30">
        <v>250.21</v>
      </c>
      <c r="Y2306" s="29">
        <v>0.67501</v>
      </c>
      <c r="Z2306" s="29">
        <v>0.49819000000000002</v>
      </c>
      <c r="AA2306" s="29">
        <v>0.23699999999999999</v>
      </c>
      <c r="AB2306" s="30">
        <v>23</v>
      </c>
      <c r="AC2306" s="29">
        <v>0.43590000000000001</v>
      </c>
      <c r="AD2306" s="30">
        <v>51</v>
      </c>
      <c r="AE2306" s="29">
        <v>0.62744999999999995</v>
      </c>
      <c r="AF2306" s="33">
        <v>2.2189999999999999</v>
      </c>
      <c r="AG2306" s="33">
        <v>2.3319999999999999</v>
      </c>
      <c r="AH2306" s="33">
        <v>2.4620000000000002</v>
      </c>
      <c r="AI2306" s="33">
        <v>2.8679999999999999</v>
      </c>
      <c r="AJ2306" s="33">
        <v>2.6309999999999998</v>
      </c>
      <c r="AK2306" s="34">
        <v>2.9119999999999999</v>
      </c>
      <c r="AL2306" s="29">
        <v>1.9609999999999999E-2</v>
      </c>
      <c r="AM2306" s="29">
        <v>0</v>
      </c>
      <c r="AN2306" s="50">
        <v>92477</v>
      </c>
      <c r="AO2306" s="30">
        <v>561</v>
      </c>
      <c r="AP2306" s="29">
        <v>0.55181000000000002</v>
      </c>
      <c r="AQ2306" s="29">
        <v>1</v>
      </c>
      <c r="AR2306" s="29">
        <v>0.64</v>
      </c>
      <c r="AS2306" s="54">
        <v>7</v>
      </c>
      <c r="AT2306" s="29">
        <v>0.82352999999999998</v>
      </c>
      <c r="AU2306" s="29">
        <v>0.66047</v>
      </c>
      <c r="AV2306" s="54">
        <v>16</v>
      </c>
      <c r="AW2306" s="29">
        <v>0.55881999999999998</v>
      </c>
    </row>
    <row r="2307" spans="1:49" x14ac:dyDescent="0.2">
      <c r="A2307" s="17" t="str">
        <f t="shared" si="44"/>
        <v>CMU</v>
      </c>
      <c r="B2307" s="17" t="str">
        <f>IF(AND(OR(NOT(IsForecastDateRestricted),AND(D2307&gt;=StartDate,D2307&lt;=EndDate)),OR(NOT(IsTargetDateRestricted),AND(F2307&gt;=FirstTargetDate,F2307&lt;=EndTargetDate)),
OR(AND(Is1Week,E2307="1 wk ahead inc death"),AND(Is2Week,E2307="2 wk ahead inc death"),AND(Is3Week,E2307="3 wk ahead inc death"),AND(Is4Week,E2307="4 wk ahead inc death")),
OR(NOT(IsActiveModelsOnly),_xlfn.XLOOKUP(C2307,'Model Analyzer'!B$4:B$100,'Model Analyzer'!C$4:C$100))),EvalData!C2307,"NA")</f>
        <v>CMU</v>
      </c>
      <c r="C2307" s="17" t="s">
        <v>43</v>
      </c>
      <c r="D2307" s="36" t="d">
        <v>2020-10-26</v>
      </c>
      <c r="E2307" s="17" t="s">
        <v>37</v>
      </c>
      <c r="F2307" s="36" t="d">
        <v>2020-11-14</v>
      </c>
      <c r="G2307" s="30"/>
      <c r="H2307" s="32"/>
      <c r="N2307" s="30">
        <v>51</v>
      </c>
      <c r="O2307" s="30">
        <v>14.29</v>
      </c>
      <c r="P2307" s="30">
        <v>2632.4</v>
      </c>
      <c r="Q2307" s="30">
        <v>121.41</v>
      </c>
      <c r="R2307" s="38">
        <v>0.27696999999999999</v>
      </c>
      <c r="S2307" s="32">
        <v>-0.27728999999999998</v>
      </c>
      <c r="T2307" s="29">
        <v>0.59828000000000003</v>
      </c>
      <c r="U2307" s="29">
        <v>-0.28182000000000001</v>
      </c>
      <c r="V2307" s="29">
        <v>0.33333000000000002</v>
      </c>
      <c r="W2307" s="29">
        <v>0.11765</v>
      </c>
      <c r="X2307" s="30">
        <v>183.96</v>
      </c>
      <c r="Y2307" s="29">
        <v>0.42103000000000002</v>
      </c>
      <c r="Z2307" s="29">
        <v>0.41158</v>
      </c>
      <c r="AA2307" s="29">
        <v>0.39800000000000002</v>
      </c>
      <c r="AB2307" s="30">
        <v>18</v>
      </c>
      <c r="AC2307" s="29">
        <v>0.56410000000000005</v>
      </c>
      <c r="AD2307" s="30">
        <v>51</v>
      </c>
      <c r="AE2307" s="29">
        <v>0.54901999999999995</v>
      </c>
      <c r="AF2307" s="33">
        <v>1.6339999999999999</v>
      </c>
      <c r="AG2307" s="33">
        <v>2.0019999999999998</v>
      </c>
      <c r="AH2307" s="33">
        <v>2.7589999999999999</v>
      </c>
      <c r="AI2307" s="33">
        <v>4.1539999999999999</v>
      </c>
      <c r="AJ2307" s="33">
        <v>4.1849999999999996</v>
      </c>
      <c r="AK2307" s="34">
        <v>7.524</v>
      </c>
      <c r="AL2307" s="29">
        <v>0.17646999999999999</v>
      </c>
      <c r="AM2307" s="29">
        <v>1.9609999999999999E-2</v>
      </c>
      <c r="AN2307" s="50">
        <v>77487</v>
      </c>
      <c r="AO2307" s="30">
        <v>338.8</v>
      </c>
      <c r="AP2307" s="29">
        <v>0.52168999999999999</v>
      </c>
      <c r="AQ2307" s="29">
        <v>1</v>
      </c>
      <c r="AR2307" s="29">
        <v>0.372</v>
      </c>
      <c r="AS2307" s="54">
        <v>16</v>
      </c>
      <c r="AT2307" s="29">
        <v>0.55881999999999998</v>
      </c>
      <c r="AU2307" s="29">
        <v>0.57791999999999999</v>
      </c>
      <c r="AV2307" s="54">
        <v>20</v>
      </c>
      <c r="AW2307" s="29">
        <v>0.44118000000000002</v>
      </c>
    </row>
    <row r="2308" spans="1:49" x14ac:dyDescent="0.2">
      <c r="A2308" s="17" t="str">
        <f t="shared" si="44"/>
        <v>Columbia</v>
      </c>
      <c r="B2308" s="17" t="str">
        <f>IF(AND(OR(NOT(IsForecastDateRestricted),AND(D2308&gt;=StartDate,D2308&lt;=EndDate)),OR(NOT(IsTargetDateRestricted),AND(F2308&gt;=FirstTargetDate,F2308&lt;=EndTargetDate)),
OR(AND(Is1Week,E2308="1 wk ahead inc death"),AND(Is2Week,E2308="2 wk ahead inc death"),AND(Is3Week,E2308="3 wk ahead inc death"),AND(Is4Week,E2308="4 wk ahead inc death")),
OR(NOT(IsActiveModelsOnly),_xlfn.XLOOKUP(C2308,'Model Analyzer'!B$4:B$100,'Model Analyzer'!C$4:C$100))),EvalData!C2308,"NA")</f>
        <v>Columbia</v>
      </c>
      <c r="C2308" s="17" t="s">
        <v>13</v>
      </c>
      <c r="D2308" s="36" t="d">
        <v>2020-10-26</v>
      </c>
      <c r="E2308" s="17" t="s">
        <v>37</v>
      </c>
      <c r="F2308" s="36" t="d">
        <v>2020-11-14</v>
      </c>
      <c r="G2308" s="30">
        <v>-720</v>
      </c>
      <c r="H2308" s="32">
        <v>-3.5999999999999997E-2</v>
      </c>
      <c r="I2308" s="28">
        <v>-3.5450000000000002E-2</v>
      </c>
      <c r="J2308" s="28">
        <v>-3.6760000000000001E-2</v>
      </c>
      <c r="K2308" s="29">
        <v>1</v>
      </c>
      <c r="L2308" s="30">
        <v>9</v>
      </c>
      <c r="M2308" s="29">
        <v>0.79486999999999997</v>
      </c>
      <c r="N2308" s="30">
        <v>51</v>
      </c>
      <c r="O2308" s="30">
        <v>22.09</v>
      </c>
      <c r="P2308" s="30">
        <v>2384.0700000000002</v>
      </c>
      <c r="Q2308" s="30">
        <v>102.73</v>
      </c>
      <c r="R2308" s="38">
        <v>0.22921</v>
      </c>
      <c r="S2308" s="32">
        <v>-9.9650000000000002E-2</v>
      </c>
      <c r="T2308" s="29">
        <v>0.43236000000000002</v>
      </c>
      <c r="U2308" s="29">
        <v>-0.23845</v>
      </c>
      <c r="V2308" s="29">
        <v>0.52941000000000005</v>
      </c>
      <c r="W2308" s="29">
        <v>0.11765</v>
      </c>
      <c r="X2308" s="30">
        <v>165.01</v>
      </c>
      <c r="Y2308" s="29">
        <v>0.31424000000000002</v>
      </c>
      <c r="Z2308" s="29">
        <v>0.38433</v>
      </c>
      <c r="AA2308" s="29">
        <v>0.51100000000000001</v>
      </c>
      <c r="AB2308" s="30">
        <v>13</v>
      </c>
      <c r="AC2308" s="29">
        <v>0.69230999999999998</v>
      </c>
      <c r="AD2308" s="30">
        <v>51</v>
      </c>
      <c r="AE2308" s="29">
        <v>0.86275000000000002</v>
      </c>
      <c r="AF2308" s="33">
        <v>2.5990000000000002</v>
      </c>
      <c r="AG2308" s="33">
        <v>3.2519999999999998</v>
      </c>
      <c r="AH2308" s="33">
        <v>5.13</v>
      </c>
      <c r="AI2308" s="33">
        <v>30.654</v>
      </c>
      <c r="AJ2308" s="33">
        <v>8.1379999999999999</v>
      </c>
      <c r="AK2308" s="34">
        <v>132</v>
      </c>
      <c r="AL2308" s="29">
        <v>0.25490000000000002</v>
      </c>
      <c r="AM2308" s="29">
        <v>0.21568999999999999</v>
      </c>
      <c r="AN2308" s="50">
        <v>42441</v>
      </c>
      <c r="AO2308" s="30">
        <v>136.19999999999999</v>
      </c>
      <c r="AP2308" s="29">
        <v>0.31798999999999999</v>
      </c>
      <c r="AQ2308" s="29">
        <v>0.66386999999999996</v>
      </c>
      <c r="AR2308" s="29">
        <v>0.41299999999999998</v>
      </c>
      <c r="AS2308" s="54">
        <v>15</v>
      </c>
      <c r="AT2308" s="29">
        <v>0.58823999999999999</v>
      </c>
      <c r="AU2308" s="29">
        <v>0.79517000000000004</v>
      </c>
      <c r="AV2308" s="54">
        <v>8</v>
      </c>
      <c r="AW2308" s="29">
        <v>0.79412000000000005</v>
      </c>
    </row>
    <row r="2309" spans="1:49" x14ac:dyDescent="0.2">
      <c r="A2309" s="17" t="str">
        <f t="shared" si="44"/>
        <v>Columbia-UNC</v>
      </c>
      <c r="B2309" s="17" t="str">
        <f>IF(AND(OR(NOT(IsForecastDateRestricted),AND(D2309&gt;=StartDate,D2309&lt;=EndDate)),OR(NOT(IsTargetDateRestricted),AND(F2309&gt;=FirstTargetDate,F2309&lt;=EndTargetDate)),
OR(AND(Is1Week,E2309="1 wk ahead inc death"),AND(Is2Week,E2309="2 wk ahead inc death"),AND(Is3Week,E2309="3 wk ahead inc death"),AND(Is4Week,E2309="4 wk ahead inc death")),
OR(NOT(IsActiveModelsOnly),_xlfn.XLOOKUP(C2309,'Model Analyzer'!B$4:B$100,'Model Analyzer'!C$4:C$100))),EvalData!C2309,"NA")</f>
        <v>Columbia-UNC</v>
      </c>
      <c r="C2309" s="17" t="s">
        <v>14</v>
      </c>
      <c r="D2309" s="36" t="d">
        <v>2020-10-26</v>
      </c>
      <c r="E2309" s="17" t="s">
        <v>37</v>
      </c>
      <c r="F2309" s="36" t="d">
        <v>2020-11-14</v>
      </c>
      <c r="G2309" s="30">
        <v>1319</v>
      </c>
      <c r="H2309" s="32">
        <v>6.3E-2</v>
      </c>
      <c r="I2309" s="28">
        <v>6.4949999999999994E-2</v>
      </c>
      <c r="J2309" s="28">
        <v>6.4949999999999994E-2</v>
      </c>
      <c r="K2309" s="29">
        <v>0.9</v>
      </c>
      <c r="L2309" s="30">
        <v>16</v>
      </c>
      <c r="M2309" s="29">
        <v>0.61538000000000004</v>
      </c>
      <c r="N2309" s="30">
        <v>51</v>
      </c>
      <c r="O2309" s="30">
        <v>12.95</v>
      </c>
      <c r="P2309" s="30">
        <v>5232.7299999999996</v>
      </c>
      <c r="Q2309" s="30">
        <v>145.37</v>
      </c>
      <c r="R2309" s="38">
        <v>0.23355000000000001</v>
      </c>
      <c r="S2309" s="32">
        <v>-5.697E-2</v>
      </c>
      <c r="T2309" s="29">
        <v>0.53788999999999998</v>
      </c>
      <c r="U2309" s="29">
        <v>1.7000000000000001E-2</v>
      </c>
      <c r="V2309" s="29">
        <v>0.41176000000000001</v>
      </c>
      <c r="W2309" s="29">
        <v>0.13725000000000001</v>
      </c>
      <c r="X2309" s="30">
        <v>308.75</v>
      </c>
      <c r="Y2309" s="29">
        <v>0.44107000000000002</v>
      </c>
      <c r="Z2309" s="29">
        <v>0.38055</v>
      </c>
      <c r="AA2309" s="29">
        <v>0.443</v>
      </c>
      <c r="AB2309" s="30">
        <v>16</v>
      </c>
      <c r="AC2309" s="29">
        <v>0.61538000000000004</v>
      </c>
      <c r="AD2309" s="30">
        <v>51</v>
      </c>
      <c r="AE2309" s="29">
        <v>0.43136999999999998</v>
      </c>
      <c r="AF2309" s="33">
        <v>1.333</v>
      </c>
      <c r="AG2309" s="33">
        <v>1.4379999999999999</v>
      </c>
      <c r="AH2309" s="33">
        <v>1.603</v>
      </c>
      <c r="AI2309" s="33">
        <v>1.7949999999999999</v>
      </c>
      <c r="AJ2309" s="33">
        <v>1.8939999999999999</v>
      </c>
      <c r="AK2309" s="34">
        <v>2.7629999999999999</v>
      </c>
      <c r="AL2309" s="29">
        <v>0</v>
      </c>
      <c r="AM2309" s="29">
        <v>0</v>
      </c>
      <c r="AN2309" s="50">
        <v>161844</v>
      </c>
      <c r="AO2309" s="30">
        <v>491.4</v>
      </c>
      <c r="AP2309" s="29">
        <v>0.73929</v>
      </c>
      <c r="AQ2309" s="29">
        <v>1</v>
      </c>
      <c r="AR2309" s="29">
        <v>0.45400000000000001</v>
      </c>
      <c r="AS2309" s="54">
        <v>12</v>
      </c>
      <c r="AT2309" s="29">
        <v>0.67647000000000002</v>
      </c>
      <c r="AU2309" s="29">
        <v>0.45407999999999998</v>
      </c>
      <c r="AV2309" s="54">
        <v>25</v>
      </c>
      <c r="AW2309" s="29">
        <v>0.29411999999999999</v>
      </c>
    </row>
    <row r="2310" spans="1:49" x14ac:dyDescent="0.2">
      <c r="A2310" s="17" t="str">
        <f t="shared" si="44"/>
        <v>Covid19Sim</v>
      </c>
      <c r="B2310" s="17" t="str">
        <f>IF(AND(OR(NOT(IsForecastDateRestricted),AND(D2310&gt;=StartDate,D2310&lt;=EndDate)),OR(NOT(IsTargetDateRestricted),AND(F2310&gt;=FirstTargetDate,F2310&lt;=EndTargetDate)),
OR(AND(Is1Week,E2310="1 wk ahead inc death"),AND(Is2Week,E2310="2 wk ahead inc death"),AND(Is3Week,E2310="3 wk ahead inc death"),AND(Is4Week,E2310="4 wk ahead inc death")),
OR(NOT(IsActiveModelsOnly),_xlfn.XLOOKUP(C2310,'Model Analyzer'!B$4:B$100,'Model Analyzer'!C$4:C$100))),EvalData!C2310,"NA")</f>
        <v>Covid19Sim</v>
      </c>
      <c r="C2310" s="17" t="s">
        <v>39</v>
      </c>
      <c r="D2310" s="36" t="d">
        <v>2020-10-26</v>
      </c>
      <c r="E2310" s="17" t="s">
        <v>37</v>
      </c>
      <c r="F2310" s="36" t="d">
        <v>2020-11-14</v>
      </c>
      <c r="G2310" s="30">
        <v>-1126</v>
      </c>
      <c r="H2310" s="32">
        <v>-5.7000000000000002E-2</v>
      </c>
      <c r="I2310" s="28">
        <v>-5.5449999999999999E-2</v>
      </c>
      <c r="J2310" s="28">
        <v>-5.8700000000000002E-2</v>
      </c>
      <c r="K2310" s="29">
        <v>0.9</v>
      </c>
      <c r="L2310" s="30">
        <v>13</v>
      </c>
      <c r="M2310" s="29">
        <v>0.69230999999999998</v>
      </c>
      <c r="N2310" s="30">
        <v>51</v>
      </c>
      <c r="O2310" s="30">
        <v>10.42</v>
      </c>
      <c r="P2310" s="30">
        <v>2433.7600000000002</v>
      </c>
      <c r="Q2310" s="30">
        <v>102.39</v>
      </c>
      <c r="R2310" s="38">
        <v>0.22363</v>
      </c>
      <c r="S2310" s="32">
        <v>-0.11123</v>
      </c>
      <c r="T2310" s="29">
        <v>0.44945000000000002</v>
      </c>
      <c r="U2310" s="29">
        <v>-1.11E-2</v>
      </c>
      <c r="V2310" s="29">
        <v>0.50980000000000003</v>
      </c>
      <c r="W2310" s="29">
        <v>9.8040000000000002E-2</v>
      </c>
      <c r="X2310" s="30">
        <v>201.8</v>
      </c>
      <c r="Y2310" s="29">
        <v>0.37603999999999999</v>
      </c>
      <c r="Z2310" s="29">
        <v>0.33113999999999999</v>
      </c>
      <c r="AA2310" s="29">
        <v>0.59399999999999997</v>
      </c>
      <c r="AB2310" s="30">
        <v>9</v>
      </c>
      <c r="AC2310" s="29">
        <v>0.79486999999999997</v>
      </c>
      <c r="AD2310" s="30">
        <v>51</v>
      </c>
      <c r="AE2310" s="29">
        <v>0.21568999999999999</v>
      </c>
      <c r="AF2310" s="33">
        <v>1.048</v>
      </c>
      <c r="AG2310" s="33">
        <v>1.0669999999999999</v>
      </c>
      <c r="AH2310" s="33">
        <v>1.1719999999999999</v>
      </c>
      <c r="AI2310" s="33">
        <v>56.335999999999999</v>
      </c>
      <c r="AJ2310" s="33">
        <v>1.339</v>
      </c>
      <c r="AK2310" s="34">
        <v>2.1880000000000002</v>
      </c>
      <c r="AL2310" s="29">
        <v>3.9219999999999998E-2</v>
      </c>
      <c r="AM2310" s="29">
        <v>1.9609999999999999E-2</v>
      </c>
      <c r="AN2310" s="50">
        <v>165447</v>
      </c>
      <c r="AO2310" s="30">
        <v>477.5</v>
      </c>
      <c r="AP2310" s="29">
        <v>0.85357000000000005</v>
      </c>
      <c r="AQ2310" s="29">
        <v>1</v>
      </c>
      <c r="AR2310" s="29">
        <v>0.16500000000000001</v>
      </c>
      <c r="AS2310" s="54">
        <v>28</v>
      </c>
      <c r="AT2310" s="29">
        <v>0.20588000000000001</v>
      </c>
      <c r="AU2310" s="29">
        <v>0.22703999999999999</v>
      </c>
      <c r="AV2310" s="54">
        <v>32</v>
      </c>
      <c r="AW2310" s="29">
        <v>8.8239999999999999E-2</v>
      </c>
    </row>
    <row r="2311" spans="1:49" x14ac:dyDescent="0.2">
      <c r="A2311" s="17" t="str">
        <f t="shared" ref="A2311:A2374" si="45">IF(OR(B2311="NA",NOT(IsMinimumForecastsToParticipate),COUNTIF(B$7:B$3184,"="&amp;C2311)&gt;=MinForecastsToParticipate),B2311,"NA")</f>
        <v>CovidComplete</v>
      </c>
      <c r="B2311" s="17" t="str">
        <f>IF(AND(OR(NOT(IsForecastDateRestricted),AND(D2311&gt;=StartDate,D2311&lt;=EndDate)),OR(NOT(IsTargetDateRestricted),AND(F2311&gt;=FirstTargetDate,F2311&lt;=EndTargetDate)),
OR(AND(Is1Week,E2311="1 wk ahead inc death"),AND(Is2Week,E2311="2 wk ahead inc death"),AND(Is3Week,E2311="3 wk ahead inc death"),AND(Is4Week,E2311="4 wk ahead inc death")),
OR(NOT(IsActiveModelsOnly),_xlfn.XLOOKUP(C2311,'Model Analyzer'!B$4:B$100,'Model Analyzer'!C$4:C$100))),EvalData!C2311,"NA")</f>
        <v>CovidComplete</v>
      </c>
      <c r="C2311" s="17" t="s">
        <v>51</v>
      </c>
      <c r="D2311" s="36" t="d">
        <v>2020-10-26</v>
      </c>
      <c r="E2311" s="17" t="s">
        <v>37</v>
      </c>
      <c r="F2311" s="36" t="d">
        <v>2020-11-14</v>
      </c>
      <c r="G2311" s="30">
        <v>564</v>
      </c>
      <c r="H2311" s="32">
        <v>2.7E-2</v>
      </c>
      <c r="I2311" s="28">
        <v>2.777E-2</v>
      </c>
      <c r="J2311" s="28">
        <v>2.777E-2</v>
      </c>
      <c r="K2311" s="29">
        <v>1</v>
      </c>
      <c r="L2311" s="30">
        <v>5</v>
      </c>
      <c r="M2311" s="29">
        <v>0.89744000000000002</v>
      </c>
      <c r="N2311" s="30">
        <v>51</v>
      </c>
      <c r="O2311" s="30">
        <v>10.23</v>
      </c>
      <c r="P2311" s="30">
        <v>2701.16</v>
      </c>
      <c r="Q2311" s="30">
        <v>105.82</v>
      </c>
      <c r="R2311" s="38">
        <v>0.20202999999999999</v>
      </c>
      <c r="S2311" s="32">
        <v>-0.11584999999999999</v>
      </c>
      <c r="T2311" s="29">
        <v>0.46892</v>
      </c>
      <c r="U2311" s="29">
        <v>-6.651E-2</v>
      </c>
      <c r="V2311" s="29">
        <v>0.50980000000000003</v>
      </c>
      <c r="W2311" s="29">
        <v>5.8819999999999997E-2</v>
      </c>
      <c r="X2311" s="30">
        <v>205.33</v>
      </c>
      <c r="Y2311" s="29">
        <v>0.36205999999999999</v>
      </c>
      <c r="Z2311" s="29">
        <v>0.30613000000000001</v>
      </c>
      <c r="AA2311" s="29">
        <v>0.61899999999999999</v>
      </c>
      <c r="AB2311" s="30">
        <v>7</v>
      </c>
      <c r="AC2311" s="29">
        <v>0.84614999999999996</v>
      </c>
      <c r="AD2311" s="30">
        <v>51</v>
      </c>
      <c r="AE2311" s="29">
        <v>0.84314</v>
      </c>
      <c r="AF2311" s="33">
        <v>3.8180000000000001</v>
      </c>
      <c r="AG2311" s="33">
        <v>3.95</v>
      </c>
      <c r="AH2311" s="33">
        <v>3.9860000000000002</v>
      </c>
      <c r="AI2311" s="33">
        <v>3.891</v>
      </c>
      <c r="AJ2311" s="33">
        <v>4</v>
      </c>
      <c r="AK2311" s="34">
        <v>4</v>
      </c>
      <c r="AL2311" s="29">
        <v>0</v>
      </c>
      <c r="AM2311" s="29">
        <v>0</v>
      </c>
      <c r="AN2311" s="50">
        <v>33106</v>
      </c>
      <c r="AO2311" s="30">
        <v>227.7</v>
      </c>
      <c r="AP2311" s="29">
        <v>0.41310999999999998</v>
      </c>
      <c r="AQ2311" s="29">
        <v>0.86243000000000003</v>
      </c>
      <c r="AR2311" s="29">
        <v>0.88800000000000001</v>
      </c>
      <c r="AS2311" s="54">
        <v>1</v>
      </c>
      <c r="AT2311" s="29">
        <v>1</v>
      </c>
      <c r="AU2311" s="29">
        <v>0.86858999999999997</v>
      </c>
      <c r="AV2311" s="54">
        <v>5</v>
      </c>
      <c r="AW2311" s="29">
        <v>0.88234999999999997</v>
      </c>
    </row>
    <row r="2312" spans="1:49" x14ac:dyDescent="0.2">
      <c r="A2312" s="17" t="str">
        <f t="shared" si="45"/>
        <v>DDS</v>
      </c>
      <c r="B2312" s="17" t="str">
        <f>IF(AND(OR(NOT(IsForecastDateRestricted),AND(D2312&gt;=StartDate,D2312&lt;=EndDate)),OR(NOT(IsTargetDateRestricted),AND(F2312&gt;=FirstTargetDate,F2312&lt;=EndTargetDate)),
OR(AND(Is1Week,E2312="1 wk ahead inc death"),AND(Is2Week,E2312="2 wk ahead inc death"),AND(Is3Week,E2312="3 wk ahead inc death"),AND(Is4Week,E2312="4 wk ahead inc death")),
OR(NOT(IsActiveModelsOnly),_xlfn.XLOOKUP(C2312,'Model Analyzer'!B$4:B$100,'Model Analyzer'!C$4:C$100))),EvalData!C2312,"NA")</f>
        <v>DDS</v>
      </c>
      <c r="C2312" s="17" t="s">
        <v>44</v>
      </c>
      <c r="D2312" s="36" t="d">
        <v>2020-10-26</v>
      </c>
      <c r="E2312" s="17" t="s">
        <v>37</v>
      </c>
      <c r="F2312" s="36" t="d">
        <v>2020-11-14</v>
      </c>
      <c r="G2312" s="30">
        <v>-3731</v>
      </c>
      <c r="H2312" s="32">
        <v>-0.20300000000000001</v>
      </c>
      <c r="I2312" s="28">
        <v>-0.18371999999999999</v>
      </c>
      <c r="J2312" s="28">
        <v>-0.22506999999999999</v>
      </c>
      <c r="K2312" s="29">
        <v>0.75</v>
      </c>
      <c r="L2312" s="30">
        <v>25</v>
      </c>
      <c r="M2312" s="29">
        <v>0.38462000000000002</v>
      </c>
      <c r="N2312" s="30">
        <v>51</v>
      </c>
      <c r="O2312" s="30">
        <v>14.16</v>
      </c>
      <c r="P2312" s="30">
        <v>2773.1</v>
      </c>
      <c r="Q2312" s="30">
        <v>119.47</v>
      </c>
      <c r="R2312" s="38">
        <v>0.26219999999999999</v>
      </c>
      <c r="S2312" s="32">
        <v>-0.21772</v>
      </c>
      <c r="T2312" s="29">
        <v>0.61402000000000001</v>
      </c>
      <c r="U2312" s="29">
        <v>-0.16036</v>
      </c>
      <c r="V2312" s="29">
        <v>0.33333000000000002</v>
      </c>
      <c r="W2312" s="29">
        <v>0.15686</v>
      </c>
      <c r="X2312" s="30">
        <v>192.47</v>
      </c>
      <c r="Y2312" s="29">
        <v>0.44490000000000002</v>
      </c>
      <c r="Z2312" s="29">
        <v>0.39029999999999998</v>
      </c>
      <c r="AA2312" s="29">
        <v>0.41499999999999998</v>
      </c>
      <c r="AB2312" s="30">
        <v>17</v>
      </c>
      <c r="AC2312" s="29">
        <v>0.58974000000000004</v>
      </c>
      <c r="AD2312" s="30">
        <v>51</v>
      </c>
      <c r="AE2312" s="29">
        <v>0.86275000000000002</v>
      </c>
      <c r="AF2312" s="33">
        <v>3.0550000000000002</v>
      </c>
      <c r="AG2312" s="33">
        <v>3.4129999999999998</v>
      </c>
      <c r="AH2312" s="33">
        <v>3.9820000000000002</v>
      </c>
      <c r="AI2312" s="33">
        <v>7.4080000000000004</v>
      </c>
      <c r="AJ2312" s="33">
        <v>5.4080000000000004</v>
      </c>
      <c r="AK2312" s="34">
        <v>9.3330000000000002</v>
      </c>
      <c r="AL2312" s="29">
        <v>0.25490000000000002</v>
      </c>
      <c r="AM2312" s="29">
        <v>7.843E-2</v>
      </c>
      <c r="AN2312" s="50">
        <v>31336</v>
      </c>
      <c r="AO2312" s="30">
        <v>143.6</v>
      </c>
      <c r="AP2312" s="29">
        <v>0.36667</v>
      </c>
      <c r="AQ2312" s="29">
        <v>0.76548000000000005</v>
      </c>
      <c r="AR2312" s="29">
        <v>0.55700000000000005</v>
      </c>
      <c r="AS2312" s="54">
        <v>9</v>
      </c>
      <c r="AT2312" s="29">
        <v>0.76471</v>
      </c>
      <c r="AU2312" s="29">
        <v>0.85314999999999996</v>
      </c>
      <c r="AV2312" s="54">
        <v>6</v>
      </c>
      <c r="AW2312" s="29">
        <v>0.85294000000000003</v>
      </c>
    </row>
    <row r="2313" spans="1:49" x14ac:dyDescent="0.2">
      <c r="A2313" s="17" t="str">
        <f t="shared" si="45"/>
        <v>Ensemble</v>
      </c>
      <c r="B2313" s="17" t="str">
        <f>IF(AND(OR(NOT(IsForecastDateRestricted),AND(D2313&gt;=StartDate,D2313&lt;=EndDate)),OR(NOT(IsTargetDateRestricted),AND(F2313&gt;=FirstTargetDate,F2313&lt;=EndTargetDate)),
OR(AND(Is1Week,E2313="1 wk ahead inc death"),AND(Is2Week,E2313="2 wk ahead inc death"),AND(Is3Week,E2313="3 wk ahead inc death"),AND(Is4Week,E2313="4 wk ahead inc death")),
OR(NOT(IsActiveModelsOnly),_xlfn.XLOOKUP(C2313,'Model Analyzer'!B$4:B$100,'Model Analyzer'!C$4:C$100))),EvalData!C2313,"NA")</f>
        <v>Ensemble</v>
      </c>
      <c r="C2313" s="17" t="s">
        <v>15</v>
      </c>
      <c r="D2313" s="36" t="d">
        <v>2020-10-26</v>
      </c>
      <c r="E2313" s="17" t="s">
        <v>37</v>
      </c>
      <c r="F2313" s="36" t="d">
        <v>2020-11-14</v>
      </c>
      <c r="G2313" s="30">
        <v>-2261</v>
      </c>
      <c r="H2313" s="32">
        <v>-0.11799999999999999</v>
      </c>
      <c r="I2313" s="28">
        <v>-0.11133999999999999</v>
      </c>
      <c r="J2313" s="28">
        <v>-0.12528</v>
      </c>
      <c r="K2313" s="29">
        <v>0.75</v>
      </c>
      <c r="L2313" s="30">
        <v>22</v>
      </c>
      <c r="M2313" s="29">
        <v>0.46154000000000001</v>
      </c>
      <c r="N2313" s="30">
        <v>51</v>
      </c>
      <c r="O2313" s="30">
        <v>11.5</v>
      </c>
      <c r="P2313" s="30">
        <v>1975.48</v>
      </c>
      <c r="Q2313" s="30">
        <v>103.04</v>
      </c>
      <c r="R2313" s="38">
        <v>0.22722999999999999</v>
      </c>
      <c r="S2313" s="32">
        <v>-0.25658999999999998</v>
      </c>
      <c r="T2313" s="29">
        <v>0.49953999999999998</v>
      </c>
      <c r="U2313" s="29">
        <v>-0.23755000000000001</v>
      </c>
      <c r="V2313" s="29">
        <v>0.39216000000000001</v>
      </c>
      <c r="W2313" s="29">
        <v>0.11765</v>
      </c>
      <c r="X2313" s="30">
        <v>168.22</v>
      </c>
      <c r="Y2313" s="29">
        <v>0.36503999999999998</v>
      </c>
      <c r="Z2313" s="29">
        <v>0.36370999999999998</v>
      </c>
      <c r="AA2313" s="29">
        <v>0.51500000000000001</v>
      </c>
      <c r="AB2313" s="30">
        <v>11</v>
      </c>
      <c r="AC2313" s="29">
        <v>0.74358999999999997</v>
      </c>
      <c r="AD2313" s="30">
        <v>51</v>
      </c>
      <c r="AE2313" s="29">
        <v>0.86275000000000002</v>
      </c>
      <c r="AF2313" s="33">
        <v>2.3570000000000002</v>
      </c>
      <c r="AG2313" s="33">
        <v>2.7240000000000002</v>
      </c>
      <c r="AH2313" s="33">
        <v>3.25</v>
      </c>
      <c r="AI2313" s="33">
        <v>5.3390000000000004</v>
      </c>
      <c r="AJ2313" s="33">
        <v>4.1130000000000004</v>
      </c>
      <c r="AK2313" s="34">
        <v>8</v>
      </c>
      <c r="AL2313" s="29">
        <v>7.843E-2</v>
      </c>
      <c r="AM2313" s="29">
        <v>5.8819999999999997E-2</v>
      </c>
      <c r="AN2313" s="50">
        <v>32463</v>
      </c>
      <c r="AO2313" s="30">
        <v>141.6</v>
      </c>
      <c r="AP2313" s="29">
        <v>0.44529000000000002</v>
      </c>
      <c r="AQ2313" s="29">
        <v>0.92962999999999996</v>
      </c>
      <c r="AR2313" s="29">
        <v>0.76400000000000001</v>
      </c>
      <c r="AS2313" s="54">
        <v>3</v>
      </c>
      <c r="AT2313" s="29">
        <v>0.94118000000000002</v>
      </c>
      <c r="AU2313" s="29">
        <v>0.9032</v>
      </c>
      <c r="AV2313" s="54">
        <v>2</v>
      </c>
      <c r="AW2313" s="29">
        <v>0.97058999999999995</v>
      </c>
    </row>
    <row r="2314" spans="1:49" x14ac:dyDescent="0.2">
      <c r="A2314" s="17" t="str">
        <f t="shared" si="45"/>
        <v>ERDC</v>
      </c>
      <c r="B2314" s="17" t="str">
        <f>IF(AND(OR(NOT(IsForecastDateRestricted),AND(D2314&gt;=StartDate,D2314&lt;=EndDate)),OR(NOT(IsTargetDateRestricted),AND(F2314&gt;=FirstTargetDate,F2314&lt;=EndTargetDate)),
OR(AND(Is1Week,E2314="1 wk ahead inc death"),AND(Is2Week,E2314="2 wk ahead inc death"),AND(Is3Week,E2314="3 wk ahead inc death"),AND(Is4Week,E2314="4 wk ahead inc death")),
OR(NOT(IsActiveModelsOnly),_xlfn.XLOOKUP(C2314,'Model Analyzer'!B$4:B$100,'Model Analyzer'!C$4:C$100))),EvalData!C2314,"NA")</f>
        <v>ERDC</v>
      </c>
      <c r="C2314" s="17" t="s">
        <v>16</v>
      </c>
      <c r="D2314" s="36" t="d">
        <v>2020-10-26</v>
      </c>
      <c r="E2314" s="17" t="s">
        <v>37</v>
      </c>
      <c r="F2314" s="36" t="d">
        <v>2020-11-14</v>
      </c>
      <c r="G2314" s="30">
        <v>11539</v>
      </c>
      <c r="H2314" s="32">
        <v>0.45</v>
      </c>
      <c r="I2314" s="28">
        <v>0.56820000000000004</v>
      </c>
      <c r="J2314" s="28">
        <v>0.56820000000000004</v>
      </c>
      <c r="K2314" s="29">
        <v>0</v>
      </c>
      <c r="L2314" s="30">
        <v>38</v>
      </c>
      <c r="M2314" s="29">
        <v>5.1279999999999999E-2</v>
      </c>
      <c r="N2314" s="30">
        <v>51</v>
      </c>
      <c r="O2314" s="30">
        <v>28.42</v>
      </c>
      <c r="P2314" s="30">
        <v>30220.55</v>
      </c>
      <c r="Q2314" s="30">
        <v>283.08</v>
      </c>
      <c r="R2314" s="38">
        <v>0.34906999999999999</v>
      </c>
      <c r="S2314" s="32">
        <v>0.32998</v>
      </c>
      <c r="T2314" s="29">
        <v>1.0518799999999999</v>
      </c>
      <c r="U2314" s="29">
        <v>0.86075000000000002</v>
      </c>
      <c r="V2314" s="29">
        <v>0.27450999999999998</v>
      </c>
      <c r="W2314" s="29">
        <v>0.27450999999999998</v>
      </c>
      <c r="X2314" s="30">
        <v>504.33</v>
      </c>
      <c r="Y2314" s="29">
        <v>1.01738</v>
      </c>
      <c r="Z2314" s="29">
        <v>0.50990000000000002</v>
      </c>
      <c r="AA2314" s="29">
        <v>5.5E-2</v>
      </c>
      <c r="AB2314" s="30">
        <v>34</v>
      </c>
      <c r="AC2314" s="29">
        <v>0.15384999999999999</v>
      </c>
      <c r="AD2314" s="30">
        <v>51</v>
      </c>
      <c r="AE2314" s="29">
        <v>9.8040000000000002E-2</v>
      </c>
      <c r="AF2314" s="33">
        <v>1.0840000000000001</v>
      </c>
      <c r="AG2314" s="33">
        <v>1.113</v>
      </c>
      <c r="AH2314" s="33">
        <v>1.155</v>
      </c>
      <c r="AI2314" s="33">
        <v>1.226</v>
      </c>
      <c r="AJ2314" s="33">
        <v>1.2390000000000001</v>
      </c>
      <c r="AK2314" s="34">
        <v>1.488</v>
      </c>
      <c r="AL2314" s="29">
        <v>0</v>
      </c>
      <c r="AM2314" s="29">
        <v>0</v>
      </c>
      <c r="AN2314" s="50">
        <v>496572</v>
      </c>
      <c r="AO2314" s="30">
        <v>1660.5</v>
      </c>
      <c r="AP2314" s="29">
        <v>0.90456000000000003</v>
      </c>
      <c r="AQ2314" s="29">
        <v>1</v>
      </c>
      <c r="AR2314" s="29">
        <v>0.10299999999999999</v>
      </c>
      <c r="AS2314" s="54">
        <v>30</v>
      </c>
      <c r="AT2314" s="29">
        <v>0.14706</v>
      </c>
      <c r="AU2314" s="29">
        <v>0.1032</v>
      </c>
      <c r="AV2314" s="54">
        <v>34</v>
      </c>
      <c r="AW2314" s="29">
        <v>2.9409999999999999E-2</v>
      </c>
    </row>
    <row r="2315" spans="1:49" x14ac:dyDescent="0.2">
      <c r="A2315" s="17" t="str">
        <f t="shared" si="45"/>
        <v>ESG</v>
      </c>
      <c r="B2315" s="17" t="str">
        <f>IF(AND(OR(NOT(IsForecastDateRestricted),AND(D2315&gt;=StartDate,D2315&lt;=EndDate)),OR(NOT(IsTargetDateRestricted),AND(F2315&gt;=FirstTargetDate,F2315&lt;=EndTargetDate)),
OR(AND(Is1Week,E2315="1 wk ahead inc death"),AND(Is2Week,E2315="2 wk ahead inc death"),AND(Is3Week,E2315="3 wk ahead inc death"),AND(Is4Week,E2315="4 wk ahead inc death")),
OR(NOT(IsActiveModelsOnly),_xlfn.XLOOKUP(C2315,'Model Analyzer'!B$4:B$100,'Model Analyzer'!C$4:C$100))),EvalData!C2315,"NA")</f>
        <v>ESG</v>
      </c>
      <c r="C2315" s="17" t="s">
        <v>40</v>
      </c>
      <c r="D2315" s="36" t="d">
        <v>2020-10-26</v>
      </c>
      <c r="E2315" s="17" t="s">
        <v>37</v>
      </c>
      <c r="F2315" s="36" t="d">
        <v>2020-11-14</v>
      </c>
      <c r="G2315" s="30">
        <v>-4196</v>
      </c>
      <c r="H2315" s="32">
        <v>-0.23100000000000001</v>
      </c>
      <c r="I2315" s="28">
        <v>-0.20662</v>
      </c>
      <c r="J2315" s="28">
        <v>-0.26042999999999999</v>
      </c>
      <c r="K2315" s="29">
        <v>0.75</v>
      </c>
      <c r="L2315" s="30">
        <v>31</v>
      </c>
      <c r="M2315" s="29">
        <v>0.23077</v>
      </c>
      <c r="N2315" s="30">
        <v>51</v>
      </c>
      <c r="O2315" s="30">
        <v>57.46</v>
      </c>
      <c r="P2315" s="30">
        <v>6085.16</v>
      </c>
      <c r="Q2315" s="30">
        <v>205.25</v>
      </c>
      <c r="R2315" s="38">
        <v>0.69242999999999999</v>
      </c>
      <c r="S2315" s="32">
        <v>-0.78488999999999998</v>
      </c>
      <c r="T2315" s="29">
        <v>2.04996</v>
      </c>
      <c r="U2315" s="29">
        <v>-2.0078100000000001</v>
      </c>
      <c r="V2315" s="29">
        <v>0.11765</v>
      </c>
      <c r="W2315" s="29">
        <v>0.56862999999999997</v>
      </c>
      <c r="X2315" s="30">
        <v>293.92</v>
      </c>
      <c r="Y2315" s="29">
        <v>0.53698999999999997</v>
      </c>
      <c r="Z2315" s="29">
        <v>0.79561999999999999</v>
      </c>
      <c r="AA2315" s="29">
        <v>3.0000000000000001E-3</v>
      </c>
      <c r="AB2315" s="30">
        <v>40</v>
      </c>
      <c r="AC2315" s="29">
        <v>0</v>
      </c>
      <c r="AD2315" s="30">
        <v>51</v>
      </c>
      <c r="AE2315" s="29">
        <v>3.9219999999999998E-2</v>
      </c>
      <c r="AF2315" s="33">
        <v>1.0209999999999999</v>
      </c>
      <c r="AG2315" s="33">
        <v>1.0389999999999999</v>
      </c>
      <c r="AH2315" s="33">
        <v>1.0960000000000001</v>
      </c>
      <c r="AI2315" s="33">
        <v>1.3919999999999999</v>
      </c>
      <c r="AJ2315" s="33">
        <v>1.238</v>
      </c>
      <c r="AK2315" s="34">
        <v>1.667</v>
      </c>
      <c r="AL2315" s="29">
        <v>0</v>
      </c>
      <c r="AM2315" s="29">
        <v>0</v>
      </c>
      <c r="AN2315" s="50">
        <v>404965</v>
      </c>
      <c r="AO2315" s="30">
        <v>1024.0999999999999</v>
      </c>
      <c r="AP2315" s="29">
        <v>0.90471000000000001</v>
      </c>
      <c r="AQ2315" s="29">
        <v>1</v>
      </c>
      <c r="AR2315" s="29">
        <v>4.1000000000000002E-2</v>
      </c>
      <c r="AS2315" s="54">
        <v>33</v>
      </c>
      <c r="AT2315" s="29">
        <v>5.8819999999999997E-2</v>
      </c>
      <c r="AU2315" s="29">
        <v>4.1279999999999997E-2</v>
      </c>
      <c r="AV2315" s="54">
        <v>35</v>
      </c>
      <c r="AW2315" s="29">
        <v>0</v>
      </c>
    </row>
    <row r="2316" spans="1:49" x14ac:dyDescent="0.2">
      <c r="A2316" s="17" t="str">
        <f t="shared" si="45"/>
        <v>Google-HSPH</v>
      </c>
      <c r="B2316" s="17" t="str">
        <f>IF(AND(OR(NOT(IsForecastDateRestricted),AND(D2316&gt;=StartDate,D2316&lt;=EndDate)),OR(NOT(IsTargetDateRestricted),AND(F2316&gt;=FirstTargetDate,F2316&lt;=EndTargetDate)),
OR(AND(Is1Week,E2316="1 wk ahead inc death"),AND(Is2Week,E2316="2 wk ahead inc death"),AND(Is3Week,E2316="3 wk ahead inc death"),AND(Is4Week,E2316="4 wk ahead inc death")),
OR(NOT(IsActiveModelsOnly),_xlfn.XLOOKUP(C2316,'Model Analyzer'!B$4:B$100,'Model Analyzer'!C$4:C$100))),EvalData!C2316,"NA")</f>
        <v>Google-HSPH</v>
      </c>
      <c r="C2316" s="17" t="s">
        <v>57</v>
      </c>
      <c r="D2316" s="36" t="d">
        <v>2020-10-26</v>
      </c>
      <c r="E2316" s="17" t="s">
        <v>37</v>
      </c>
      <c r="F2316" s="36" t="d">
        <v>2020-11-14</v>
      </c>
      <c r="G2316" s="30"/>
      <c r="H2316" s="32"/>
      <c r="N2316" s="30">
        <v>51</v>
      </c>
      <c r="O2316" s="30">
        <v>8.57</v>
      </c>
      <c r="P2316" s="30">
        <v>2051.9299999999998</v>
      </c>
      <c r="Q2316" s="30">
        <v>106.96</v>
      </c>
      <c r="R2316" s="38">
        <v>0.23938999999999999</v>
      </c>
      <c r="S2316" s="32">
        <v>-0.13272</v>
      </c>
      <c r="T2316" s="29">
        <v>0.42564000000000002</v>
      </c>
      <c r="U2316" s="29">
        <v>-0.13538</v>
      </c>
      <c r="V2316" s="29">
        <v>0.49020000000000002</v>
      </c>
      <c r="W2316" s="29">
        <v>7.843E-2</v>
      </c>
      <c r="X2316" s="30">
        <v>183.13</v>
      </c>
      <c r="Y2316" s="29">
        <v>0.30764000000000002</v>
      </c>
      <c r="Z2316" s="29">
        <v>0.30640000000000001</v>
      </c>
      <c r="AA2316" s="29">
        <v>0.59899999999999998</v>
      </c>
      <c r="AB2316" s="30">
        <v>8</v>
      </c>
      <c r="AC2316" s="29">
        <v>0.82050999999999996</v>
      </c>
    </row>
    <row r="2317" spans="1:49" x14ac:dyDescent="0.2">
      <c r="A2317" s="17" t="str">
        <f t="shared" si="45"/>
        <v>GT-DeepCOVID</v>
      </c>
      <c r="B2317" s="17" t="str">
        <f>IF(AND(OR(NOT(IsForecastDateRestricted),AND(D2317&gt;=StartDate,D2317&lt;=EndDate)),OR(NOT(IsTargetDateRestricted),AND(F2317&gt;=FirstTargetDate,F2317&lt;=EndTargetDate)),
OR(AND(Is1Week,E2317="1 wk ahead inc death"),AND(Is2Week,E2317="2 wk ahead inc death"),AND(Is3Week,E2317="3 wk ahead inc death"),AND(Is4Week,E2317="4 wk ahead inc death")),
OR(NOT(IsActiveModelsOnly),_xlfn.XLOOKUP(C2317,'Model Analyzer'!B$4:B$100,'Model Analyzer'!C$4:C$100))),EvalData!C2317,"NA")</f>
        <v>GT-DeepCOVID</v>
      </c>
      <c r="C2317" s="17" t="s">
        <v>17</v>
      </c>
      <c r="D2317" s="36" t="d">
        <v>2020-10-26</v>
      </c>
      <c r="E2317" s="17" t="s">
        <v>37</v>
      </c>
      <c r="F2317" s="36" t="d">
        <v>2020-11-14</v>
      </c>
      <c r="G2317" s="30">
        <v>-2282</v>
      </c>
      <c r="H2317" s="32">
        <v>-0.11899999999999999</v>
      </c>
      <c r="I2317" s="28">
        <v>-0.11237</v>
      </c>
      <c r="J2317" s="28">
        <v>-0.12659000000000001</v>
      </c>
      <c r="K2317" s="29">
        <v>0.75</v>
      </c>
      <c r="L2317" s="30">
        <v>23</v>
      </c>
      <c r="M2317" s="29">
        <v>0.43590000000000001</v>
      </c>
      <c r="N2317" s="30">
        <v>46</v>
      </c>
      <c r="O2317" s="30">
        <v>15.72</v>
      </c>
      <c r="P2317" s="30">
        <v>1978.94</v>
      </c>
      <c r="Q2317" s="30">
        <v>108.59</v>
      </c>
      <c r="R2317" s="38">
        <v>0.26358999999999999</v>
      </c>
      <c r="S2317" s="32">
        <v>-0.20596999999999999</v>
      </c>
      <c r="T2317" s="29">
        <v>0.68672999999999995</v>
      </c>
      <c r="U2317" s="29">
        <v>-0.48660999999999999</v>
      </c>
      <c r="V2317" s="29">
        <v>0.41304000000000002</v>
      </c>
      <c r="W2317" s="29">
        <v>0.15217</v>
      </c>
      <c r="X2317" s="30">
        <v>174.73</v>
      </c>
      <c r="Y2317" s="29">
        <v>0.33683999999999997</v>
      </c>
      <c r="Z2317" s="29">
        <v>0.38101000000000002</v>
      </c>
      <c r="AA2317" s="29">
        <v>0.308</v>
      </c>
      <c r="AB2317" s="30">
        <v>20</v>
      </c>
      <c r="AC2317" s="29">
        <v>0.51282000000000005</v>
      </c>
      <c r="AD2317" s="30">
        <v>46</v>
      </c>
      <c r="AE2317" s="29">
        <v>0.76087000000000005</v>
      </c>
      <c r="AF2317" s="33">
        <v>1.968</v>
      </c>
      <c r="AG2317" s="33">
        <v>2.5790000000000002</v>
      </c>
      <c r="AH2317" s="33">
        <v>5.4669999999999996</v>
      </c>
      <c r="AI2317" s="33">
        <v>35.206000000000003</v>
      </c>
      <c r="AJ2317" s="33">
        <v>17.539000000000001</v>
      </c>
      <c r="AK2317" s="34">
        <v>87</v>
      </c>
      <c r="AL2317" s="29">
        <v>0.23913000000000001</v>
      </c>
      <c r="AM2317" s="29">
        <v>0.19564999999999999</v>
      </c>
      <c r="AN2317" s="50">
        <v>48479</v>
      </c>
      <c r="AO2317" s="30">
        <v>121.5</v>
      </c>
      <c r="AP2317" s="29">
        <v>0.33373000000000003</v>
      </c>
      <c r="AQ2317" s="29">
        <v>0.69672000000000001</v>
      </c>
      <c r="AR2317" s="29">
        <v>0.31</v>
      </c>
      <c r="AS2317" s="54">
        <v>20</v>
      </c>
      <c r="AT2317" s="29">
        <v>0.44118000000000002</v>
      </c>
      <c r="AU2317" s="29">
        <v>0.63944000000000001</v>
      </c>
      <c r="AV2317" s="54">
        <v>17</v>
      </c>
      <c r="AW2317" s="29">
        <v>0.52941000000000005</v>
      </c>
    </row>
    <row r="2318" spans="1:49" x14ac:dyDescent="0.2">
      <c r="A2318" s="17" t="str">
        <f t="shared" si="45"/>
        <v>IHME</v>
      </c>
      <c r="B2318" s="17" t="str">
        <f>IF(AND(OR(NOT(IsForecastDateRestricted),AND(D2318&gt;=StartDate,D2318&lt;=EndDate)),OR(NOT(IsTargetDateRestricted),AND(F2318&gt;=FirstTargetDate,F2318&lt;=EndTargetDate)),
OR(AND(Is1Week,E2318="1 wk ahead inc death"),AND(Is2Week,E2318="2 wk ahead inc death"),AND(Is3Week,E2318="3 wk ahead inc death"),AND(Is4Week,E2318="4 wk ahead inc death")),
OR(NOT(IsActiveModelsOnly),_xlfn.XLOOKUP(C2318,'Model Analyzer'!B$4:B$100,'Model Analyzer'!C$4:C$100))),EvalData!C2318,"NA")</f>
        <v>IHME</v>
      </c>
      <c r="C2318" s="17" t="s">
        <v>18</v>
      </c>
      <c r="D2318" s="36" t="d">
        <v>2020-10-26</v>
      </c>
      <c r="E2318" s="17" t="s">
        <v>37</v>
      </c>
      <c r="F2318" s="36" t="d">
        <v>2020-11-14</v>
      </c>
      <c r="G2318" s="30">
        <v>-2073</v>
      </c>
      <c r="H2318" s="32">
        <v>-0.108</v>
      </c>
      <c r="I2318" s="28">
        <v>-0.10208</v>
      </c>
      <c r="J2318" s="28">
        <v>-0.11368</v>
      </c>
      <c r="K2318" s="29">
        <v>0.75</v>
      </c>
      <c r="L2318" s="30">
        <v>20</v>
      </c>
      <c r="M2318" s="29">
        <v>0.51282000000000005</v>
      </c>
      <c r="N2318" s="30">
        <v>51</v>
      </c>
      <c r="O2318" s="30">
        <v>20.64</v>
      </c>
      <c r="P2318" s="30">
        <v>3979.99</v>
      </c>
      <c r="Q2318" s="30">
        <v>138.97999999999999</v>
      </c>
      <c r="R2318" s="38">
        <v>0.33484000000000003</v>
      </c>
      <c r="S2318" s="32">
        <v>-0.23316999999999999</v>
      </c>
      <c r="T2318" s="29">
        <v>0.80127999999999999</v>
      </c>
      <c r="U2318" s="29">
        <v>-0.439</v>
      </c>
      <c r="V2318" s="29">
        <v>0.29411999999999999</v>
      </c>
      <c r="W2318" s="29">
        <v>0.19608</v>
      </c>
      <c r="X2318" s="30">
        <v>248.27</v>
      </c>
      <c r="Y2318" s="29">
        <v>0.44695000000000001</v>
      </c>
      <c r="Z2318" s="29">
        <v>0.47588999999999998</v>
      </c>
      <c r="AA2318" s="29">
        <v>0.221</v>
      </c>
      <c r="AB2318" s="30">
        <v>24</v>
      </c>
      <c r="AC2318" s="29">
        <v>0.41026000000000001</v>
      </c>
      <c r="AD2318" s="30">
        <v>51</v>
      </c>
      <c r="AE2318" s="29">
        <v>0.74509999999999998</v>
      </c>
      <c r="AF2318" s="33">
        <v>2.5</v>
      </c>
      <c r="AG2318" s="33">
        <v>2.8260000000000001</v>
      </c>
      <c r="AH2318" s="33">
        <v>3.31</v>
      </c>
      <c r="AI2318" s="33">
        <v>4.7039999999999997</v>
      </c>
      <c r="AJ2318" s="33">
        <v>5.0570000000000004</v>
      </c>
      <c r="AK2318" s="34">
        <v>8.2289999999999992</v>
      </c>
      <c r="AL2318" s="29">
        <v>0.21568999999999999</v>
      </c>
      <c r="AM2318" s="29">
        <v>3.9219999999999998E-2</v>
      </c>
      <c r="AN2318" s="50">
        <v>52130</v>
      </c>
      <c r="AO2318" s="30">
        <v>269.7</v>
      </c>
      <c r="AP2318" s="29">
        <v>0.42459000000000002</v>
      </c>
      <c r="AQ2318" s="29">
        <v>0.88641000000000003</v>
      </c>
      <c r="AR2318" s="29">
        <v>0.51600000000000001</v>
      </c>
      <c r="AS2318" s="54">
        <v>11</v>
      </c>
      <c r="AT2318" s="29">
        <v>0.70587999999999995</v>
      </c>
      <c r="AU2318" s="29">
        <v>0.77141000000000004</v>
      </c>
      <c r="AV2318" s="54">
        <v>10</v>
      </c>
      <c r="AW2318" s="29">
        <v>0.73529</v>
      </c>
    </row>
    <row r="2319" spans="1:49" x14ac:dyDescent="0.2">
      <c r="A2319" s="17" t="str">
        <f t="shared" si="45"/>
        <v>ISU</v>
      </c>
      <c r="B2319" s="17" t="str">
        <f>IF(AND(OR(NOT(IsForecastDateRestricted),AND(D2319&gt;=StartDate,D2319&lt;=EndDate)),OR(NOT(IsTargetDateRestricted),AND(F2319&gt;=FirstTargetDate,F2319&lt;=EndTargetDate)),
OR(AND(Is1Week,E2319="1 wk ahead inc death"),AND(Is2Week,E2319="2 wk ahead inc death"),AND(Is3Week,E2319="3 wk ahead inc death"),AND(Is4Week,E2319="4 wk ahead inc death")),
OR(NOT(IsActiveModelsOnly),_xlfn.XLOOKUP(C2319,'Model Analyzer'!B$4:B$100,'Model Analyzer'!C$4:C$100))),EvalData!C2319,"NA")</f>
        <v>ISU</v>
      </c>
      <c r="C2319" s="17" t="s">
        <v>41</v>
      </c>
      <c r="D2319" s="36" t="d">
        <v>2020-10-26</v>
      </c>
      <c r="E2319" s="17" t="s">
        <v>37</v>
      </c>
      <c r="F2319" s="36" t="d">
        <v>2020-11-14</v>
      </c>
      <c r="G2319" s="30">
        <v>-3170</v>
      </c>
      <c r="H2319" s="32">
        <v>-0.17</v>
      </c>
      <c r="I2319" s="28">
        <v>-0.15609999999999999</v>
      </c>
      <c r="J2319" s="28">
        <v>-0.18497</v>
      </c>
      <c r="K2319" s="29">
        <v>0.75</v>
      </c>
      <c r="L2319" s="30">
        <v>24</v>
      </c>
      <c r="M2319" s="29">
        <v>0.41026000000000001</v>
      </c>
      <c r="N2319" s="30">
        <v>49</v>
      </c>
      <c r="O2319" s="30">
        <v>15.17</v>
      </c>
      <c r="P2319" s="30">
        <v>2537.5</v>
      </c>
      <c r="Q2319" s="30">
        <v>131.86000000000001</v>
      </c>
      <c r="R2319" s="38">
        <v>0.30730000000000002</v>
      </c>
      <c r="S2319" s="32">
        <v>-0.36387000000000003</v>
      </c>
      <c r="T2319" s="29">
        <v>0.64395000000000002</v>
      </c>
      <c r="U2319" s="29">
        <v>-0.57421999999999995</v>
      </c>
      <c r="V2319" s="29">
        <v>0.22449</v>
      </c>
      <c r="W2319" s="29">
        <v>0.18367</v>
      </c>
      <c r="X2319" s="30">
        <v>196.56</v>
      </c>
      <c r="Y2319" s="29">
        <v>0.34073999999999999</v>
      </c>
      <c r="Z2319" s="29">
        <v>0.43981999999999999</v>
      </c>
      <c r="AA2319" s="29">
        <v>0.22</v>
      </c>
      <c r="AB2319" s="30">
        <v>25</v>
      </c>
      <c r="AC2319" s="29">
        <v>0.38462000000000002</v>
      </c>
      <c r="AD2319" s="30">
        <v>49</v>
      </c>
      <c r="AE2319" s="29">
        <v>0.40816000000000002</v>
      </c>
      <c r="AF2319" s="33">
        <v>1.4950000000000001</v>
      </c>
      <c r="AG2319" s="33">
        <v>1.61</v>
      </c>
      <c r="AH2319" s="33">
        <v>1.825</v>
      </c>
      <c r="AI2319" s="33">
        <v>3.2749999999999999</v>
      </c>
      <c r="AJ2319" s="33">
        <v>2.3410000000000002</v>
      </c>
      <c r="AK2319" s="34">
        <v>5.7329999999999997</v>
      </c>
      <c r="AL2319" s="29">
        <v>6.1219999999999997E-2</v>
      </c>
      <c r="AM2319" s="29">
        <v>2.0410000000000001E-2</v>
      </c>
      <c r="AN2319" s="50">
        <v>131218</v>
      </c>
      <c r="AO2319" s="30">
        <v>282.5</v>
      </c>
      <c r="AP2319" s="29">
        <v>0.64122999999999997</v>
      </c>
      <c r="AQ2319" s="29">
        <v>1</v>
      </c>
      <c r="AR2319" s="29">
        <v>0.33</v>
      </c>
      <c r="AS2319" s="54">
        <v>18</v>
      </c>
      <c r="AT2319" s="29">
        <v>0.5</v>
      </c>
      <c r="AU2319" s="29">
        <v>0.4128</v>
      </c>
      <c r="AV2319" s="54">
        <v>26</v>
      </c>
      <c r="AW2319" s="29">
        <v>0.26471</v>
      </c>
    </row>
    <row r="2320" spans="1:49" x14ac:dyDescent="0.2">
      <c r="A2320" s="17" t="str">
        <f t="shared" si="45"/>
        <v>JCB</v>
      </c>
      <c r="B2320" s="17" t="str">
        <f>IF(AND(OR(NOT(IsForecastDateRestricted),AND(D2320&gt;=StartDate,D2320&lt;=EndDate)),OR(NOT(IsTargetDateRestricted),AND(F2320&gt;=FirstTargetDate,F2320&lt;=EndTargetDate)),
OR(AND(Is1Week,E2320="1 wk ahead inc death"),AND(Is2Week,E2320="2 wk ahead inc death"),AND(Is3Week,E2320="3 wk ahead inc death"),AND(Is4Week,E2320="4 wk ahead inc death")),
OR(NOT(IsActiveModelsOnly),_xlfn.XLOOKUP(C2320,'Model Analyzer'!B$4:B$100,'Model Analyzer'!C$4:C$100))),EvalData!C2320,"NA")</f>
        <v>JCB</v>
      </c>
      <c r="C2320" s="17" t="s">
        <v>45</v>
      </c>
      <c r="D2320" s="36" t="d">
        <v>2020-10-26</v>
      </c>
      <c r="E2320" s="17" t="s">
        <v>37</v>
      </c>
      <c r="F2320" s="36" t="d">
        <v>2020-11-14</v>
      </c>
      <c r="G2320" s="30">
        <v>-1526</v>
      </c>
      <c r="H2320" s="32">
        <v>-7.8E-2</v>
      </c>
      <c r="I2320" s="28">
        <v>-7.5139999999999998E-2</v>
      </c>
      <c r="J2320" s="28">
        <v>-8.1250000000000003E-2</v>
      </c>
      <c r="K2320" s="29">
        <v>0.9</v>
      </c>
      <c r="L2320" s="30">
        <v>18</v>
      </c>
      <c r="M2320" s="29">
        <v>0.56410000000000005</v>
      </c>
      <c r="N2320" s="30">
        <v>51</v>
      </c>
      <c r="O2320" s="30">
        <v>15.63</v>
      </c>
      <c r="P2320" s="30">
        <v>2975.61</v>
      </c>
      <c r="Q2320" s="30">
        <v>111.16</v>
      </c>
      <c r="R2320" s="38">
        <v>0.22675999999999999</v>
      </c>
      <c r="S2320" s="32">
        <v>-0.18966</v>
      </c>
      <c r="T2320" s="29">
        <v>0.61450000000000005</v>
      </c>
      <c r="U2320" s="29">
        <v>-0.26960000000000001</v>
      </c>
      <c r="V2320" s="29">
        <v>0.41176000000000001</v>
      </c>
      <c r="W2320" s="29">
        <v>0.11765</v>
      </c>
      <c r="X2320" s="30">
        <v>217.5</v>
      </c>
      <c r="Y2320" s="29">
        <v>0.39768999999999999</v>
      </c>
      <c r="Z2320" s="29">
        <v>0.38725999999999999</v>
      </c>
      <c r="AA2320" s="29">
        <v>0.47699999999999998</v>
      </c>
      <c r="AB2320" s="30">
        <v>15</v>
      </c>
      <c r="AC2320" s="29">
        <v>0.64102999999999999</v>
      </c>
    </row>
    <row r="2321" spans="1:49" x14ac:dyDescent="0.2">
      <c r="A2321" s="17" t="str">
        <f t="shared" si="45"/>
        <v>JHU-APL</v>
      </c>
      <c r="B2321" s="17" t="str">
        <f>IF(AND(OR(NOT(IsForecastDateRestricted),AND(D2321&gt;=StartDate,D2321&lt;=EndDate)),OR(NOT(IsTargetDateRestricted),AND(F2321&gt;=FirstTargetDate,F2321&lt;=EndTargetDate)),
OR(AND(Is1Week,E2321="1 wk ahead inc death"),AND(Is2Week,E2321="2 wk ahead inc death"),AND(Is3Week,E2321="3 wk ahead inc death"),AND(Is4Week,E2321="4 wk ahead inc death")),
OR(NOT(IsActiveModelsOnly),_xlfn.XLOOKUP(C2321,'Model Analyzer'!B$4:B$100,'Model Analyzer'!C$4:C$100))),EvalData!C2321,"NA")</f>
        <v>JHU-APL</v>
      </c>
      <c r="C2321" s="17" t="s">
        <v>52</v>
      </c>
      <c r="D2321" s="36" t="d">
        <v>2020-10-26</v>
      </c>
      <c r="E2321" s="17" t="s">
        <v>37</v>
      </c>
      <c r="F2321" s="36" t="d">
        <v>2020-11-14</v>
      </c>
      <c r="G2321" s="30">
        <v>1364</v>
      </c>
      <c r="H2321" s="32">
        <v>6.5000000000000002E-2</v>
      </c>
      <c r="I2321" s="28">
        <v>6.7169999999999994E-2</v>
      </c>
      <c r="J2321" s="28">
        <v>6.7169999999999994E-2</v>
      </c>
      <c r="K2321" s="29">
        <v>0.9</v>
      </c>
      <c r="L2321" s="30">
        <v>17</v>
      </c>
      <c r="M2321" s="29">
        <v>0.58974000000000004</v>
      </c>
      <c r="N2321" s="30">
        <v>51</v>
      </c>
      <c r="O2321" s="30">
        <v>8.25</v>
      </c>
      <c r="P2321" s="30">
        <v>2493.84</v>
      </c>
      <c r="Q2321" s="30">
        <v>97.06</v>
      </c>
      <c r="R2321" s="38">
        <v>0.19117999999999999</v>
      </c>
      <c r="S2321" s="32">
        <v>-1.6750000000000001E-2</v>
      </c>
      <c r="T2321" s="29">
        <v>0.38708999999999999</v>
      </c>
      <c r="U2321" s="29">
        <v>5.2290000000000003E-2</v>
      </c>
      <c r="V2321" s="29">
        <v>0.49020000000000002</v>
      </c>
      <c r="W2321" s="29">
        <v>7.843E-2</v>
      </c>
      <c r="X2321" s="30">
        <v>195.46</v>
      </c>
      <c r="Y2321" s="29">
        <v>0.34297</v>
      </c>
      <c r="Z2321" s="29">
        <v>0.31479000000000001</v>
      </c>
      <c r="AA2321" s="29">
        <v>0.68100000000000005</v>
      </c>
      <c r="AB2321" s="30">
        <v>2</v>
      </c>
      <c r="AC2321" s="29">
        <v>0.97436</v>
      </c>
      <c r="AD2321" s="30">
        <v>51</v>
      </c>
      <c r="AE2321" s="29">
        <v>0.72548999999999997</v>
      </c>
      <c r="AF2321" s="33">
        <v>1.8440000000000001</v>
      </c>
      <c r="AG2321" s="33">
        <v>1.962</v>
      </c>
      <c r="AH2321" s="33">
        <v>2.1320000000000001</v>
      </c>
      <c r="AI2321" s="33">
        <v>2.2610000000000001</v>
      </c>
      <c r="AJ2321" s="33">
        <v>2.4529999999999998</v>
      </c>
      <c r="AK2321" s="34">
        <v>2.585</v>
      </c>
      <c r="AL2321" s="29">
        <v>1.9609999999999999E-2</v>
      </c>
      <c r="AM2321" s="29">
        <v>0</v>
      </c>
      <c r="AN2321" s="50">
        <v>44539</v>
      </c>
      <c r="AO2321" s="30">
        <v>193.5</v>
      </c>
      <c r="AP2321" s="29">
        <v>0.62624000000000002</v>
      </c>
      <c r="AQ2321" s="29">
        <v>1</v>
      </c>
      <c r="AR2321" s="29">
        <v>0.74299999999999999</v>
      </c>
      <c r="AS2321" s="54">
        <v>4</v>
      </c>
      <c r="AT2321" s="29">
        <v>0.91176000000000001</v>
      </c>
      <c r="AU2321" s="29">
        <v>0.76366999999999996</v>
      </c>
      <c r="AV2321" s="54">
        <v>11</v>
      </c>
      <c r="AW2321" s="29">
        <v>0.70587999999999995</v>
      </c>
    </row>
    <row r="2322" spans="1:49" x14ac:dyDescent="0.2">
      <c r="A2322" s="17" t="str">
        <f t="shared" si="45"/>
        <v>JHU-CSSE</v>
      </c>
      <c r="B2322" s="17" t="str">
        <f>IF(AND(OR(NOT(IsForecastDateRestricted),AND(D2322&gt;=StartDate,D2322&lt;=EndDate)),OR(NOT(IsTargetDateRestricted),AND(F2322&gt;=FirstTargetDate,F2322&lt;=EndTargetDate)),
OR(AND(Is1Week,E2322="1 wk ahead inc death"),AND(Is2Week,E2322="2 wk ahead inc death"),AND(Is3Week,E2322="3 wk ahead inc death"),AND(Is4Week,E2322="4 wk ahead inc death")),
OR(NOT(IsActiveModelsOnly),_xlfn.XLOOKUP(C2322,'Model Analyzer'!B$4:B$100,'Model Analyzer'!C$4:C$100))),EvalData!C2322,"NA")</f>
        <v>JHU-CSSE</v>
      </c>
      <c r="C2322" s="17" t="s">
        <v>58</v>
      </c>
      <c r="D2322" s="36" t="d">
        <v>2020-10-26</v>
      </c>
      <c r="E2322" s="17" t="s">
        <v>37</v>
      </c>
      <c r="F2322" s="36" t="d">
        <v>2020-11-14</v>
      </c>
      <c r="G2322" s="30">
        <v>-959</v>
      </c>
      <c r="H2322" s="32">
        <v>-4.8000000000000001E-2</v>
      </c>
      <c r="I2322" s="28">
        <v>-4.7219999999999998E-2</v>
      </c>
      <c r="J2322" s="28">
        <v>-4.956E-2</v>
      </c>
      <c r="K2322" s="29">
        <v>1</v>
      </c>
      <c r="L2322" s="30">
        <v>11</v>
      </c>
      <c r="M2322" s="29">
        <v>0.74358999999999997</v>
      </c>
      <c r="N2322" s="30">
        <v>51</v>
      </c>
      <c r="O2322" s="30">
        <v>10.16</v>
      </c>
      <c r="P2322" s="30">
        <v>2080.5700000000002</v>
      </c>
      <c r="Q2322" s="30">
        <v>101</v>
      </c>
      <c r="R2322" s="38">
        <v>0.18486</v>
      </c>
      <c r="S2322" s="32">
        <v>2.598E-2</v>
      </c>
      <c r="T2322" s="29">
        <v>0.45902999999999999</v>
      </c>
      <c r="U2322" s="29">
        <v>0.12321</v>
      </c>
      <c r="V2322" s="29">
        <v>0.52941000000000005</v>
      </c>
      <c r="W2322" s="29">
        <v>5.8819999999999997E-2</v>
      </c>
      <c r="X2322" s="30">
        <v>166.36</v>
      </c>
      <c r="Y2322" s="29">
        <v>0.40305000000000002</v>
      </c>
      <c r="Z2322" s="29">
        <v>0.28077999999999997</v>
      </c>
      <c r="AA2322" s="29">
        <v>0.69699999999999995</v>
      </c>
      <c r="AB2322" s="30">
        <v>1</v>
      </c>
      <c r="AC2322" s="29">
        <v>1</v>
      </c>
      <c r="AD2322" s="30">
        <v>51</v>
      </c>
      <c r="AE2322" s="29">
        <v>0.96077999999999997</v>
      </c>
      <c r="AF2322" s="33">
        <v>5.3330000000000002</v>
      </c>
      <c r="AG2322" s="33">
        <v>6.5460000000000003</v>
      </c>
      <c r="AH2322" s="33">
        <v>9.7850000000000001</v>
      </c>
      <c r="AI2322" s="33">
        <v>15.231</v>
      </c>
      <c r="AJ2322" s="33">
        <v>13.279</v>
      </c>
      <c r="AK2322" s="34">
        <v>20.75</v>
      </c>
      <c r="AL2322" s="29">
        <v>0.43136999999999998</v>
      </c>
      <c r="AM2322" s="29">
        <v>0.45097999999999999</v>
      </c>
      <c r="AN2322" s="50">
        <v>43456</v>
      </c>
      <c r="AO2322" s="30">
        <v>223.7</v>
      </c>
      <c r="AP2322" s="29">
        <v>0.20166999999999999</v>
      </c>
      <c r="AQ2322" s="29">
        <v>0.42102000000000001</v>
      </c>
      <c r="AR2322" s="29">
        <v>8.3000000000000004E-2</v>
      </c>
      <c r="AS2322" s="54">
        <v>32</v>
      </c>
      <c r="AT2322" s="29">
        <v>8.8239999999999999E-2</v>
      </c>
      <c r="AU2322" s="29">
        <v>0.66478000000000004</v>
      </c>
      <c r="AV2322" s="54">
        <v>15</v>
      </c>
      <c r="AW2322" s="29">
        <v>0.58823999999999999</v>
      </c>
    </row>
    <row r="2323" spans="1:49" x14ac:dyDescent="0.2">
      <c r="A2323" s="17" t="str">
        <f t="shared" si="45"/>
        <v>JHU-IDD</v>
      </c>
      <c r="B2323" s="17" t="str">
        <f>IF(AND(OR(NOT(IsForecastDateRestricted),AND(D2323&gt;=StartDate,D2323&lt;=EndDate)),OR(NOT(IsTargetDateRestricted),AND(F2323&gt;=FirstTargetDate,F2323&lt;=EndTargetDate)),
OR(AND(Is1Week,E2323="1 wk ahead inc death"),AND(Is2Week,E2323="2 wk ahead inc death"),AND(Is3Week,E2323="3 wk ahead inc death"),AND(Is4Week,E2323="4 wk ahead inc death")),
OR(NOT(IsActiveModelsOnly),_xlfn.XLOOKUP(C2323,'Model Analyzer'!B$4:B$100,'Model Analyzer'!C$4:C$100))),EvalData!C2323,"NA")</f>
        <v>JHU-IDD</v>
      </c>
      <c r="C2323" s="17" t="s">
        <v>53</v>
      </c>
      <c r="D2323" s="36" t="d">
        <v>2020-10-26</v>
      </c>
      <c r="E2323" s="17" t="s">
        <v>37</v>
      </c>
      <c r="F2323" s="36" t="d">
        <v>2020-11-14</v>
      </c>
      <c r="G2323" s="30">
        <v>-7654</v>
      </c>
      <c r="H2323" s="32">
        <v>-0.47299999999999998</v>
      </c>
      <c r="I2323" s="28">
        <v>-0.37690000000000001</v>
      </c>
      <c r="J2323" s="28">
        <v>-0.60487000000000002</v>
      </c>
      <c r="K2323" s="29">
        <v>0</v>
      </c>
      <c r="L2323" s="30">
        <v>39</v>
      </c>
      <c r="M2323" s="29">
        <v>2.564E-2</v>
      </c>
      <c r="N2323" s="30">
        <v>51</v>
      </c>
      <c r="O2323" s="30">
        <v>34.840000000000003</v>
      </c>
      <c r="P2323" s="30">
        <v>4879.71</v>
      </c>
      <c r="Q2323" s="30">
        <v>170.92</v>
      </c>
      <c r="R2323" s="38">
        <v>0.50188999999999995</v>
      </c>
      <c r="S2323" s="32">
        <v>-0.50133000000000005</v>
      </c>
      <c r="T2323" s="29">
        <v>1.2512399999999999</v>
      </c>
      <c r="U2323" s="29">
        <v>-0.76176999999999995</v>
      </c>
      <c r="V2323" s="29">
        <v>0.21568999999999999</v>
      </c>
      <c r="W2323" s="29">
        <v>0.37254999999999999</v>
      </c>
      <c r="X2323" s="30">
        <v>258.72000000000003</v>
      </c>
      <c r="Y2323" s="29">
        <v>0.61765000000000003</v>
      </c>
      <c r="Z2323" s="29">
        <v>0.59486000000000006</v>
      </c>
      <c r="AA2323" s="29">
        <v>2.3E-2</v>
      </c>
      <c r="AB2323" s="30">
        <v>38</v>
      </c>
      <c r="AC2323" s="29">
        <v>5.1279999999999999E-2</v>
      </c>
      <c r="AD2323" s="30">
        <v>51</v>
      </c>
      <c r="AE2323" s="29">
        <v>0.78430999999999995</v>
      </c>
      <c r="AF2323" s="33">
        <v>3.9470000000000001</v>
      </c>
      <c r="AG2323" s="33">
        <v>4.8529999999999998</v>
      </c>
      <c r="AH2323" s="33">
        <v>8.6210000000000004</v>
      </c>
      <c r="AI2323" s="33">
        <v>70.894999999999996</v>
      </c>
      <c r="AJ2323" s="33">
        <v>31.55</v>
      </c>
      <c r="AK2323" s="34">
        <v>193</v>
      </c>
      <c r="AL2323" s="29">
        <v>0.25490000000000002</v>
      </c>
      <c r="AM2323" s="29">
        <v>0.41176000000000001</v>
      </c>
      <c r="AN2323" s="50">
        <v>81422</v>
      </c>
      <c r="AO2323" s="30">
        <v>294.5</v>
      </c>
      <c r="AP2323" s="29">
        <v>0.20644999999999999</v>
      </c>
      <c r="AQ2323" s="29">
        <v>0.43099999999999999</v>
      </c>
      <c r="AR2323" s="29">
        <v>0.124</v>
      </c>
      <c r="AS2323" s="54">
        <v>29</v>
      </c>
      <c r="AT2323" s="29">
        <v>0.17646999999999999</v>
      </c>
      <c r="AU2323" s="29">
        <v>0.50183</v>
      </c>
      <c r="AV2323" s="54">
        <v>22</v>
      </c>
      <c r="AW2323" s="29">
        <v>0.38235000000000002</v>
      </c>
    </row>
    <row r="2324" spans="1:49" x14ac:dyDescent="0.2">
      <c r="A2324" s="17" t="str">
        <f t="shared" si="45"/>
        <v>Karlen</v>
      </c>
      <c r="B2324" s="17" t="str">
        <f>IF(AND(OR(NOT(IsForecastDateRestricted),AND(D2324&gt;=StartDate,D2324&lt;=EndDate)),OR(NOT(IsTargetDateRestricted),AND(F2324&gt;=FirstTargetDate,F2324&lt;=EndTargetDate)),
OR(AND(Is1Week,E2324="1 wk ahead inc death"),AND(Is2Week,E2324="2 wk ahead inc death"),AND(Is3Week,E2324="3 wk ahead inc death"),AND(Is4Week,E2324="4 wk ahead inc death")),
OR(NOT(IsActiveModelsOnly),_xlfn.XLOOKUP(C2324,'Model Analyzer'!B$4:B$100,'Model Analyzer'!C$4:C$100))),EvalData!C2324,"NA")</f>
        <v>Karlen</v>
      </c>
      <c r="C2324" s="17" t="s">
        <v>46</v>
      </c>
      <c r="D2324" s="36" t="d">
        <v>2020-10-26</v>
      </c>
      <c r="E2324" s="17" t="s">
        <v>37</v>
      </c>
      <c r="F2324" s="36" t="d">
        <v>2020-11-14</v>
      </c>
      <c r="G2324" s="30">
        <v>1232</v>
      </c>
      <c r="H2324" s="32">
        <v>5.8999999999999997E-2</v>
      </c>
      <c r="I2324" s="28">
        <v>6.0670000000000002E-2</v>
      </c>
      <c r="J2324" s="28">
        <v>6.0670000000000002E-2</v>
      </c>
      <c r="K2324" s="29">
        <v>0.9</v>
      </c>
      <c r="L2324" s="30">
        <v>14</v>
      </c>
      <c r="M2324" s="29">
        <v>0.66666999999999998</v>
      </c>
      <c r="N2324" s="30">
        <v>51</v>
      </c>
      <c r="O2324" s="30">
        <v>9.3800000000000008</v>
      </c>
      <c r="P2324" s="30">
        <v>2888.2</v>
      </c>
      <c r="Q2324" s="30">
        <v>99.49</v>
      </c>
      <c r="R2324" s="38">
        <v>0.19853000000000001</v>
      </c>
      <c r="S2324" s="32">
        <v>-6.207E-2</v>
      </c>
      <c r="T2324" s="29">
        <v>0.41842000000000001</v>
      </c>
      <c r="U2324" s="29">
        <v>-2.9299999999999999E-3</v>
      </c>
      <c r="V2324" s="29">
        <v>0.49020000000000002</v>
      </c>
      <c r="W2324" s="29">
        <v>9.8040000000000002E-2</v>
      </c>
      <c r="X2324" s="30">
        <v>218.36</v>
      </c>
      <c r="Y2324" s="29">
        <v>0.35181000000000001</v>
      </c>
      <c r="Z2324" s="29">
        <v>0.32224000000000003</v>
      </c>
      <c r="AA2324" s="29">
        <v>0.626</v>
      </c>
      <c r="AB2324" s="30">
        <v>6</v>
      </c>
      <c r="AC2324" s="29">
        <v>0.87178999999999995</v>
      </c>
      <c r="AD2324" s="30">
        <v>51</v>
      </c>
      <c r="AE2324" s="29">
        <v>0.88234999999999997</v>
      </c>
      <c r="AF2324" s="33">
        <v>1.8979999999999999</v>
      </c>
      <c r="AG2324" s="33">
        <v>2.3679999999999999</v>
      </c>
      <c r="AH2324" s="33">
        <v>2.984</v>
      </c>
      <c r="AI2324" s="33">
        <v>7.1870000000000003</v>
      </c>
      <c r="AJ2324" s="33">
        <v>4.3170000000000002</v>
      </c>
      <c r="AK2324" s="34">
        <v>12</v>
      </c>
      <c r="AL2324" s="29">
        <v>9.8040000000000002E-2</v>
      </c>
      <c r="AM2324" s="29">
        <v>0.11765</v>
      </c>
      <c r="AN2324" s="50">
        <v>55478</v>
      </c>
      <c r="AO2324" s="30">
        <v>124.9</v>
      </c>
      <c r="AP2324" s="29">
        <v>0.46528999999999998</v>
      </c>
      <c r="AQ2324" s="29">
        <v>0.97138999999999998</v>
      </c>
      <c r="AR2324" s="29">
        <v>0.70199999999999996</v>
      </c>
      <c r="AS2324" s="54">
        <v>5</v>
      </c>
      <c r="AT2324" s="29">
        <v>0.88234999999999997</v>
      </c>
      <c r="AU2324" s="29">
        <v>0.92796999999999996</v>
      </c>
      <c r="AV2324" s="54">
        <v>1</v>
      </c>
      <c r="AW2324" s="29">
        <v>1</v>
      </c>
    </row>
    <row r="2325" spans="1:49" x14ac:dyDescent="0.2">
      <c r="A2325" s="17" t="str">
        <f t="shared" si="45"/>
        <v>LANL</v>
      </c>
      <c r="B2325" s="17" t="str">
        <f>IF(AND(OR(NOT(IsForecastDateRestricted),AND(D2325&gt;=StartDate,D2325&lt;=EndDate)),OR(NOT(IsTargetDateRestricted),AND(F2325&gt;=FirstTargetDate,F2325&lt;=EndTargetDate)),
OR(AND(Is1Week,E2325="1 wk ahead inc death"),AND(Is2Week,E2325="2 wk ahead inc death"),AND(Is3Week,E2325="3 wk ahead inc death"),AND(Is4Week,E2325="4 wk ahead inc death")),
OR(NOT(IsActiveModelsOnly),_xlfn.XLOOKUP(C2325,'Model Analyzer'!B$4:B$100,'Model Analyzer'!C$4:C$100))),EvalData!C2325,"NA")</f>
        <v>LANL</v>
      </c>
      <c r="C2325" s="17" t="s">
        <v>20</v>
      </c>
      <c r="D2325" s="36" t="d">
        <v>2020-10-26</v>
      </c>
      <c r="E2325" s="17" t="s">
        <v>37</v>
      </c>
      <c r="F2325" s="36" t="d">
        <v>2020-11-14</v>
      </c>
      <c r="G2325" s="30">
        <v>-8980</v>
      </c>
      <c r="H2325" s="32">
        <v>-0.58399999999999996</v>
      </c>
      <c r="I2325" s="28">
        <v>-0.44219000000000003</v>
      </c>
      <c r="J2325" s="28">
        <v>-0.79273000000000005</v>
      </c>
      <c r="K2325" s="29">
        <v>0</v>
      </c>
      <c r="L2325" s="30">
        <v>40</v>
      </c>
      <c r="M2325" s="29">
        <v>0</v>
      </c>
      <c r="N2325" s="30">
        <v>51</v>
      </c>
      <c r="O2325" s="30">
        <v>32.03</v>
      </c>
      <c r="P2325" s="30">
        <v>4160.08</v>
      </c>
      <c r="Q2325" s="30">
        <v>160.63</v>
      </c>
      <c r="R2325" s="38">
        <v>0.47083999999999998</v>
      </c>
      <c r="S2325" s="32">
        <v>-0.57391999999999999</v>
      </c>
      <c r="T2325" s="29">
        <v>1.1555599999999999</v>
      </c>
      <c r="U2325" s="29">
        <v>-0.99085000000000001</v>
      </c>
      <c r="V2325" s="29">
        <v>0.13725000000000001</v>
      </c>
      <c r="W2325" s="29">
        <v>0.39216000000000001</v>
      </c>
      <c r="X2325" s="30">
        <v>256.24</v>
      </c>
      <c r="Y2325" s="29">
        <v>0.49482999999999999</v>
      </c>
      <c r="Z2325" s="29">
        <v>0.61090999999999995</v>
      </c>
      <c r="AA2325" s="29">
        <v>3.4000000000000002E-2</v>
      </c>
      <c r="AB2325" s="30">
        <v>36</v>
      </c>
      <c r="AC2325" s="29">
        <v>0.10256</v>
      </c>
      <c r="AD2325" s="30">
        <v>51</v>
      </c>
      <c r="AE2325" s="29">
        <v>0.96077999999999997</v>
      </c>
      <c r="AF2325" s="33">
        <v>7.3940000000000001</v>
      </c>
      <c r="AG2325" s="33">
        <v>8.6750000000000007</v>
      </c>
      <c r="AH2325" s="33">
        <v>12.208</v>
      </c>
      <c r="AI2325" s="33">
        <v>32.460999999999999</v>
      </c>
      <c r="AJ2325" s="33">
        <v>22.914000000000001</v>
      </c>
      <c r="AK2325" s="34">
        <v>92</v>
      </c>
      <c r="AL2325" s="29">
        <v>0.33333000000000002</v>
      </c>
      <c r="AM2325" s="29">
        <v>0.62744999999999995</v>
      </c>
      <c r="AN2325" s="50">
        <v>39751</v>
      </c>
      <c r="AO2325" s="30">
        <v>152</v>
      </c>
      <c r="AP2325" s="29">
        <v>0.14029</v>
      </c>
      <c r="AQ2325" s="29">
        <v>0.29287000000000002</v>
      </c>
      <c r="AR2325" s="29">
        <v>0</v>
      </c>
      <c r="AS2325" s="54">
        <v>34</v>
      </c>
      <c r="AT2325" s="29">
        <v>2.9409999999999999E-2</v>
      </c>
      <c r="AU2325" s="29">
        <v>0.49997000000000003</v>
      </c>
      <c r="AV2325" s="54">
        <v>23</v>
      </c>
      <c r="AW2325" s="29">
        <v>0.35293999999999998</v>
      </c>
    </row>
    <row r="2326" spans="1:49" x14ac:dyDescent="0.2">
      <c r="A2326" s="17" t="str">
        <f t="shared" si="45"/>
        <v>LNQ</v>
      </c>
      <c r="B2326" s="17" t="str">
        <f>IF(AND(OR(NOT(IsForecastDateRestricted),AND(D2326&gt;=StartDate,D2326&lt;=EndDate)),OR(NOT(IsTargetDateRestricted),AND(F2326&gt;=FirstTargetDate,F2326&lt;=EndTargetDate)),
OR(AND(Is1Week,E2326="1 wk ahead inc death"),AND(Is2Week,E2326="2 wk ahead inc death"),AND(Is3Week,E2326="3 wk ahead inc death"),AND(Is4Week,E2326="4 wk ahead inc death")),
OR(NOT(IsActiveModelsOnly),_xlfn.XLOOKUP(C2326,'Model Analyzer'!B$4:B$100,'Model Analyzer'!C$4:C$100))),EvalData!C2326,"NA")</f>
        <v>LNQ</v>
      </c>
      <c r="C2326" s="17" t="s">
        <v>47</v>
      </c>
      <c r="D2326" s="36" t="d">
        <v>2020-10-26</v>
      </c>
      <c r="E2326" s="17" t="s">
        <v>37</v>
      </c>
      <c r="F2326" s="36" t="d">
        <v>2020-11-14</v>
      </c>
      <c r="G2326" s="30">
        <v>-558</v>
      </c>
      <c r="H2326" s="32">
        <v>-2.8000000000000001E-2</v>
      </c>
      <c r="I2326" s="28">
        <v>-2.7480000000000001E-2</v>
      </c>
      <c r="J2326" s="28">
        <v>-2.8250000000000001E-2</v>
      </c>
      <c r="K2326" s="29">
        <v>1</v>
      </c>
      <c r="L2326" s="30">
        <v>6</v>
      </c>
      <c r="M2326" s="29">
        <v>0.87178999999999995</v>
      </c>
      <c r="N2326" s="30">
        <v>51</v>
      </c>
      <c r="O2326" s="30">
        <v>34.299999999999997</v>
      </c>
      <c r="P2326" s="30">
        <v>1640.91</v>
      </c>
      <c r="Q2326" s="30">
        <v>90.55</v>
      </c>
      <c r="R2326" s="38">
        <v>0.22483</v>
      </c>
      <c r="S2326" s="32">
        <v>-0.24621000000000001</v>
      </c>
      <c r="T2326" s="29">
        <v>0.43232999999999999</v>
      </c>
      <c r="U2326" s="29">
        <v>-0.25952999999999998</v>
      </c>
      <c r="V2326" s="29">
        <v>0.39216000000000001</v>
      </c>
      <c r="W2326" s="29">
        <v>0.13725000000000001</v>
      </c>
      <c r="X2326" s="30">
        <v>149.44999999999999</v>
      </c>
      <c r="Y2326" s="29">
        <v>0.33756000000000003</v>
      </c>
      <c r="Z2326" s="29">
        <v>0.41393999999999997</v>
      </c>
      <c r="AA2326" s="29">
        <v>0.39300000000000002</v>
      </c>
      <c r="AB2326" s="30">
        <v>19</v>
      </c>
      <c r="AC2326" s="29">
        <v>0.53846000000000005</v>
      </c>
      <c r="AD2326" s="30">
        <v>51</v>
      </c>
      <c r="AE2326" s="29">
        <v>1</v>
      </c>
      <c r="AF2326" s="33">
        <v>8.8070000000000004</v>
      </c>
      <c r="AG2326" s="33">
        <v>11.202</v>
      </c>
      <c r="AH2326" s="33">
        <v>18.759</v>
      </c>
      <c r="AI2326" s="33">
        <v>77.415999999999997</v>
      </c>
      <c r="AJ2326" s="33">
        <v>46.5</v>
      </c>
      <c r="AK2326" s="34">
        <v>296</v>
      </c>
      <c r="AL2326" s="29">
        <v>0.21568999999999999</v>
      </c>
      <c r="AM2326" s="29">
        <v>0.78430999999999995</v>
      </c>
      <c r="AN2326" s="50">
        <v>41672</v>
      </c>
      <c r="AO2326" s="30">
        <v>168.6</v>
      </c>
      <c r="AP2326" s="29">
        <v>0.10125000000000001</v>
      </c>
      <c r="AQ2326" s="29">
        <v>0.21138999999999999</v>
      </c>
      <c r="AR2326" s="29">
        <v>0</v>
      </c>
      <c r="AS2326" s="54">
        <v>34</v>
      </c>
      <c r="AT2326" s="29">
        <v>2.9409999999999999E-2</v>
      </c>
      <c r="AU2326" s="29">
        <v>0.37808999999999998</v>
      </c>
      <c r="AV2326" s="54">
        <v>28</v>
      </c>
      <c r="AW2326" s="29">
        <v>0.20588000000000001</v>
      </c>
    </row>
    <row r="2327" spans="1:49" x14ac:dyDescent="0.2">
      <c r="A2327" s="17" t="str">
        <f t="shared" si="45"/>
        <v>LSHTM</v>
      </c>
      <c r="B2327" s="17" t="str">
        <f>IF(AND(OR(NOT(IsForecastDateRestricted),AND(D2327&gt;=StartDate,D2327&lt;=EndDate)),OR(NOT(IsTargetDateRestricted),AND(F2327&gt;=FirstTargetDate,F2327&lt;=EndTargetDate)),
OR(AND(Is1Week,E2327="1 wk ahead inc death"),AND(Is2Week,E2327="2 wk ahead inc death"),AND(Is3Week,E2327="3 wk ahead inc death"),AND(Is4Week,E2327="4 wk ahead inc death")),
OR(NOT(IsActiveModelsOnly),_xlfn.XLOOKUP(C2327,'Model Analyzer'!B$4:B$100,'Model Analyzer'!C$4:C$100))),EvalData!C2327,"NA")</f>
        <v>LSHTM</v>
      </c>
      <c r="C2327" s="17" t="s">
        <v>21</v>
      </c>
      <c r="D2327" s="36" t="d">
        <v>2020-10-26</v>
      </c>
      <c r="E2327" s="17" t="s">
        <v>37</v>
      </c>
      <c r="F2327" s="36" t="d">
        <v>2020-11-14</v>
      </c>
      <c r="G2327" s="30">
        <v>-4130</v>
      </c>
      <c r="H2327" s="32">
        <v>-0.22700000000000001</v>
      </c>
      <c r="I2327" s="28">
        <v>-0.20337</v>
      </c>
      <c r="J2327" s="28">
        <v>-0.25528000000000001</v>
      </c>
      <c r="K2327" s="29">
        <v>0.75</v>
      </c>
      <c r="L2327" s="30">
        <v>28</v>
      </c>
      <c r="M2327" s="29">
        <v>0.30769000000000002</v>
      </c>
      <c r="N2327" s="30">
        <v>42</v>
      </c>
      <c r="O2327" s="30">
        <v>12.81</v>
      </c>
      <c r="P2327" s="30">
        <v>2904.76</v>
      </c>
      <c r="Q2327" s="30">
        <v>141.5</v>
      </c>
      <c r="R2327" s="38">
        <v>0.27728999999999998</v>
      </c>
      <c r="S2327" s="32">
        <v>-0.25591000000000003</v>
      </c>
      <c r="T2327" s="29">
        <v>0.64908999999999994</v>
      </c>
      <c r="U2327" s="29">
        <v>-0.26823000000000002</v>
      </c>
      <c r="V2327" s="29">
        <v>0.33333000000000002</v>
      </c>
      <c r="W2327" s="29">
        <v>0.14285999999999999</v>
      </c>
      <c r="X2327" s="30">
        <v>226.5</v>
      </c>
      <c r="Y2327" s="29">
        <v>0.43428</v>
      </c>
      <c r="Z2327" s="29">
        <v>0.39602999999999999</v>
      </c>
      <c r="AA2327" s="29">
        <v>0.24</v>
      </c>
      <c r="AB2327" s="30">
        <v>22</v>
      </c>
      <c r="AC2327" s="29">
        <v>0.46154000000000001</v>
      </c>
      <c r="AD2327" s="30">
        <v>42</v>
      </c>
      <c r="AE2327" s="29">
        <v>0.83333000000000002</v>
      </c>
      <c r="AF2327" s="33">
        <v>3.0920000000000001</v>
      </c>
      <c r="AG2327" s="33">
        <v>4.1500000000000004</v>
      </c>
      <c r="AH2327" s="33">
        <v>7.9160000000000004</v>
      </c>
      <c r="AI2327" s="33">
        <v>38.328000000000003</v>
      </c>
      <c r="AJ2327" s="33">
        <v>23.556999999999999</v>
      </c>
      <c r="AK2327" s="34">
        <v>61.985999999999997</v>
      </c>
      <c r="AL2327" s="29">
        <v>0.19048000000000001</v>
      </c>
      <c r="AM2327" s="29">
        <v>0.40476000000000001</v>
      </c>
      <c r="AN2327" s="50">
        <v>95629</v>
      </c>
      <c r="AO2327" s="30">
        <v>270.89999999999998</v>
      </c>
      <c r="AP2327" s="29">
        <v>0.24621999999999999</v>
      </c>
      <c r="AQ2327" s="29">
        <v>0.51402999999999999</v>
      </c>
      <c r="AR2327" s="29">
        <v>0.20599999999999999</v>
      </c>
      <c r="AS2327" s="54">
        <v>26</v>
      </c>
      <c r="AT2327" s="29">
        <v>0.26471</v>
      </c>
      <c r="AU2327" s="29">
        <v>0.52790000000000004</v>
      </c>
      <c r="AV2327" s="54">
        <v>21</v>
      </c>
      <c r="AW2327" s="29">
        <v>0.41176000000000001</v>
      </c>
    </row>
    <row r="2328" spans="1:49" x14ac:dyDescent="0.2">
      <c r="A2328" s="17" t="str">
        <f t="shared" si="45"/>
        <v>MIT-LCP</v>
      </c>
      <c r="B2328" s="17" t="str">
        <f>IF(AND(OR(NOT(IsForecastDateRestricted),AND(D2328&gt;=StartDate,D2328&lt;=EndDate)),OR(NOT(IsTargetDateRestricted),AND(F2328&gt;=FirstTargetDate,F2328&lt;=EndTargetDate)),
OR(AND(Is1Week,E2328="1 wk ahead inc death"),AND(Is2Week,E2328="2 wk ahead inc death"),AND(Is3Week,E2328="3 wk ahead inc death"),AND(Is4Week,E2328="4 wk ahead inc death")),
OR(NOT(IsActiveModelsOnly),_xlfn.XLOOKUP(C2328,'Model Analyzer'!B$4:B$100,'Model Analyzer'!C$4:C$100))),EvalData!C2328,"NA")</f>
        <v>MIT-LCP</v>
      </c>
      <c r="C2328" s="17" t="s">
        <v>55</v>
      </c>
      <c r="D2328" s="36" t="d">
        <v>2020-10-26</v>
      </c>
      <c r="E2328" s="17" t="s">
        <v>37</v>
      </c>
      <c r="F2328" s="36" t="d">
        <v>2020-11-14</v>
      </c>
      <c r="G2328" s="30">
        <v>-5277</v>
      </c>
      <c r="H2328" s="32">
        <v>-0.30099999999999999</v>
      </c>
      <c r="I2328" s="28">
        <v>-0.25985000000000003</v>
      </c>
      <c r="J2328" s="28">
        <v>-0.35106999999999999</v>
      </c>
      <c r="K2328" s="29">
        <v>0</v>
      </c>
      <c r="L2328" s="30">
        <v>32</v>
      </c>
      <c r="M2328" s="29">
        <v>0.20513000000000001</v>
      </c>
      <c r="N2328" s="30">
        <v>51</v>
      </c>
      <c r="O2328" s="30">
        <v>97.07</v>
      </c>
      <c r="P2328" s="30">
        <v>3887.73</v>
      </c>
      <c r="Q2328" s="30">
        <v>141.38999999999999</v>
      </c>
      <c r="R2328" s="38">
        <v>0.30598999999999998</v>
      </c>
      <c r="S2328" s="32">
        <v>-0.22867999999999999</v>
      </c>
      <c r="T2328" s="29">
        <v>0.82374999999999998</v>
      </c>
      <c r="U2328" s="29">
        <v>0.14609</v>
      </c>
      <c r="V2328" s="29">
        <v>0.33333000000000002</v>
      </c>
      <c r="W2328" s="29">
        <v>0.17646999999999999</v>
      </c>
      <c r="X2328" s="30">
        <v>234.49</v>
      </c>
      <c r="Y2328" s="29">
        <v>0.72802</v>
      </c>
      <c r="Z2328" s="29">
        <v>0.45562000000000002</v>
      </c>
      <c r="AA2328" s="29">
        <v>0.19</v>
      </c>
      <c r="AB2328" s="30">
        <v>28</v>
      </c>
      <c r="AC2328" s="29">
        <v>0.30769000000000002</v>
      </c>
    </row>
    <row r="2329" spans="1:49" x14ac:dyDescent="0.2">
      <c r="A2329" s="17" t="str">
        <f t="shared" si="45"/>
        <v>MIT-ORC</v>
      </c>
      <c r="B2329" s="17" t="str">
        <f>IF(AND(OR(NOT(IsForecastDateRestricted),AND(D2329&gt;=StartDate,D2329&lt;=EndDate)),OR(NOT(IsTargetDateRestricted),AND(F2329&gt;=FirstTargetDate,F2329&lt;=EndTargetDate)),
OR(AND(Is1Week,E2329="1 wk ahead inc death"),AND(Is2Week,E2329="2 wk ahead inc death"),AND(Is3Week,E2329="3 wk ahead inc death"),AND(Is4Week,E2329="4 wk ahead inc death")),
OR(NOT(IsActiveModelsOnly),_xlfn.XLOOKUP(C2329,'Model Analyzer'!B$4:B$100,'Model Analyzer'!C$4:C$100))),EvalData!C2329,"NA")</f>
        <v>MIT-ORC</v>
      </c>
      <c r="C2329" s="17" t="s">
        <v>23</v>
      </c>
      <c r="D2329" s="36" t="d">
        <v>2020-10-26</v>
      </c>
      <c r="E2329" s="17" t="s">
        <v>37</v>
      </c>
      <c r="F2329" s="36" t="d">
        <v>2020-11-14</v>
      </c>
      <c r="G2329" s="30">
        <v>-6573</v>
      </c>
      <c r="H2329" s="32">
        <v>-0.39100000000000001</v>
      </c>
      <c r="I2329" s="28">
        <v>-0.32367000000000001</v>
      </c>
      <c r="J2329" s="28">
        <v>-0.47855999999999999</v>
      </c>
      <c r="K2329" s="29">
        <v>0</v>
      </c>
      <c r="L2329" s="30">
        <v>35</v>
      </c>
      <c r="M2329" s="29">
        <v>0.12820999999999999</v>
      </c>
      <c r="N2329" s="30">
        <v>51</v>
      </c>
      <c r="O2329" s="30">
        <v>21.45</v>
      </c>
      <c r="P2329" s="30">
        <v>3339.06</v>
      </c>
      <c r="Q2329" s="30">
        <v>142.25</v>
      </c>
      <c r="R2329" s="38">
        <v>0.38307999999999998</v>
      </c>
      <c r="S2329" s="32">
        <v>-0.4173</v>
      </c>
      <c r="T2329" s="29">
        <v>0.83862999999999999</v>
      </c>
      <c r="U2329" s="29">
        <v>-0.58170999999999995</v>
      </c>
      <c r="V2329" s="29">
        <v>0.23529</v>
      </c>
      <c r="W2329" s="29">
        <v>0.25490000000000002</v>
      </c>
      <c r="X2329" s="30">
        <v>224.51</v>
      </c>
      <c r="Y2329" s="29">
        <v>0.45258999999999999</v>
      </c>
      <c r="Z2329" s="29">
        <v>0.50302000000000002</v>
      </c>
      <c r="AA2329" s="29">
        <v>0.156</v>
      </c>
      <c r="AB2329" s="30">
        <v>30</v>
      </c>
      <c r="AC2329" s="29">
        <v>0.25641000000000003</v>
      </c>
      <c r="AD2329" s="30">
        <v>51</v>
      </c>
      <c r="AE2329" s="29">
        <v>0.78430999999999995</v>
      </c>
      <c r="AF2329" s="33">
        <v>2.4329999999999998</v>
      </c>
      <c r="AG2329" s="33">
        <v>3.7810000000000001</v>
      </c>
      <c r="AH2329" s="33">
        <v>11.462</v>
      </c>
      <c r="AI2329" s="33">
        <v>92.218000000000004</v>
      </c>
      <c r="AJ2329" s="33">
        <v>67.2</v>
      </c>
      <c r="AK2329" s="34">
        <v>274</v>
      </c>
      <c r="AL2329" s="29">
        <v>9.8040000000000002E-2</v>
      </c>
      <c r="AM2329" s="29">
        <v>0.43136999999999998</v>
      </c>
      <c r="AN2329" s="50">
        <v>57301</v>
      </c>
      <c r="AO2329" s="30">
        <v>230</v>
      </c>
      <c r="AP2329" s="29">
        <v>0.24682000000000001</v>
      </c>
      <c r="AQ2329" s="29">
        <v>0.51529000000000003</v>
      </c>
      <c r="AR2329" s="29">
        <v>0.26800000000000002</v>
      </c>
      <c r="AS2329" s="54">
        <v>22</v>
      </c>
      <c r="AT2329" s="29">
        <v>0.38235000000000002</v>
      </c>
      <c r="AU2329" s="29">
        <v>0.59065000000000001</v>
      </c>
      <c r="AV2329" s="54">
        <v>19</v>
      </c>
      <c r="AW2329" s="29">
        <v>0.47059000000000001</v>
      </c>
    </row>
    <row r="2330" spans="1:49" x14ac:dyDescent="0.2">
      <c r="A2330" s="17" t="str">
        <f t="shared" si="45"/>
        <v>MOBS</v>
      </c>
      <c r="B2330" s="17" t="str">
        <f>IF(AND(OR(NOT(IsForecastDateRestricted),AND(D2330&gt;=StartDate,D2330&lt;=EndDate)),OR(NOT(IsTargetDateRestricted),AND(F2330&gt;=FirstTargetDate,F2330&lt;=EndTargetDate)),
OR(AND(Is1Week,E2330="1 wk ahead inc death"),AND(Is2Week,E2330="2 wk ahead inc death"),AND(Is3Week,E2330="3 wk ahead inc death"),AND(Is4Week,E2330="4 wk ahead inc death")),
OR(NOT(IsActiveModelsOnly),_xlfn.XLOOKUP(C2330,'Model Analyzer'!B$4:B$100,'Model Analyzer'!C$4:C$100))),EvalData!C2330,"NA")</f>
        <v>MOBS</v>
      </c>
      <c r="C2330" s="17" t="s">
        <v>24</v>
      </c>
      <c r="D2330" s="36" t="d">
        <v>2020-10-26</v>
      </c>
      <c r="E2330" s="17" t="s">
        <v>37</v>
      </c>
      <c r="F2330" s="36" t="d">
        <v>2020-11-14</v>
      </c>
      <c r="G2330" s="26">
        <v>-1199</v>
      </c>
      <c r="H2330" s="27">
        <v>-6.0999999999999999E-2</v>
      </c>
      <c r="I2330" s="28">
        <v>-5.9040000000000002E-2</v>
      </c>
      <c r="J2330" s="28">
        <v>-6.275E-2</v>
      </c>
      <c r="K2330" s="29">
        <v>0.9</v>
      </c>
      <c r="L2330" s="30">
        <v>15</v>
      </c>
      <c r="M2330" s="29">
        <v>0.64102999999999999</v>
      </c>
      <c r="N2330" s="30">
        <v>50</v>
      </c>
      <c r="O2330" s="26">
        <v>17.68</v>
      </c>
      <c r="P2330" s="26">
        <v>2236.8000000000002</v>
      </c>
      <c r="Q2330" s="26">
        <v>98.16</v>
      </c>
      <c r="R2330" s="31">
        <v>0.22295000000000001</v>
      </c>
      <c r="S2330" s="32">
        <v>-0.1182</v>
      </c>
      <c r="T2330" s="29">
        <v>0.68938999999999995</v>
      </c>
      <c r="U2330" s="29">
        <v>-0.30138999999999999</v>
      </c>
      <c r="V2330" s="29">
        <v>0.54</v>
      </c>
      <c r="W2330" s="29">
        <v>0.14000000000000001</v>
      </c>
      <c r="X2330" s="30">
        <v>161.87</v>
      </c>
      <c r="Y2330" s="29">
        <v>0.38436999999999999</v>
      </c>
      <c r="Z2330" s="29">
        <v>0.36870999999999998</v>
      </c>
      <c r="AA2330" s="29">
        <v>0.496</v>
      </c>
      <c r="AB2330" s="30">
        <v>14</v>
      </c>
      <c r="AC2330" s="29">
        <v>0.66666999999999998</v>
      </c>
      <c r="AD2330" s="30">
        <v>50</v>
      </c>
      <c r="AE2330" s="29">
        <v>0.72</v>
      </c>
      <c r="AF2330" s="33">
        <v>1.5349999999999999</v>
      </c>
      <c r="AG2330" s="33">
        <v>1.647</v>
      </c>
      <c r="AH2330" s="33">
        <v>1.94</v>
      </c>
      <c r="AI2330" s="33">
        <v>3.95</v>
      </c>
      <c r="AJ2330" s="33">
        <v>2.7949999999999999</v>
      </c>
      <c r="AK2330" s="34">
        <v>12.016999999999999</v>
      </c>
      <c r="AL2330" s="29">
        <v>0.02</v>
      </c>
      <c r="AM2330" s="29">
        <v>0.08</v>
      </c>
      <c r="AN2330" s="50">
        <v>77268</v>
      </c>
      <c r="AO2330" s="30">
        <v>380.6</v>
      </c>
      <c r="AP2330" s="29">
        <v>0.60882000000000003</v>
      </c>
      <c r="AQ2330" s="29">
        <v>1</v>
      </c>
      <c r="AR2330" s="29">
        <v>0.64</v>
      </c>
      <c r="AS2330" s="54">
        <v>7</v>
      </c>
      <c r="AT2330" s="29">
        <v>0.82352999999999998</v>
      </c>
      <c r="AU2330" s="29">
        <v>0.74302999999999997</v>
      </c>
      <c r="AV2330" s="54">
        <v>12</v>
      </c>
      <c r="AW2330" s="29">
        <v>0.67647000000000002</v>
      </c>
    </row>
    <row r="2331" spans="1:49" x14ac:dyDescent="0.2">
      <c r="A2331" s="17" t="str">
        <f t="shared" si="45"/>
        <v>NotreDame-Mobility</v>
      </c>
      <c r="B2331" s="17" t="str">
        <f>IF(AND(OR(NOT(IsForecastDateRestricted),AND(D2331&gt;=StartDate,D2331&lt;=EndDate)),OR(NOT(IsTargetDateRestricted),AND(F2331&gt;=FirstTargetDate,F2331&lt;=EndTargetDate)),
OR(AND(Is1Week,E2331="1 wk ahead inc death"),AND(Is2Week,E2331="2 wk ahead inc death"),AND(Is3Week,E2331="3 wk ahead inc death"),AND(Is4Week,E2331="4 wk ahead inc death")),
OR(NOT(IsActiveModelsOnly),_xlfn.XLOOKUP(C2331,'Model Analyzer'!B$4:B$100,'Model Analyzer'!C$4:C$100))),EvalData!C2331,"NA")</f>
        <v>NotreDame-Mobility</v>
      </c>
      <c r="C2331" s="17" t="s">
        <v>25</v>
      </c>
      <c r="D2331" s="36" t="d">
        <v>2020-10-26</v>
      </c>
      <c r="E2331" s="17" t="s">
        <v>37</v>
      </c>
      <c r="F2331" s="36" t="d">
        <v>2020-11-14</v>
      </c>
      <c r="G2331" s="30">
        <v>-6643</v>
      </c>
      <c r="H2331" s="32">
        <v>-0.39600000000000002</v>
      </c>
      <c r="I2331" s="28">
        <v>-0.32711000000000001</v>
      </c>
      <c r="J2331" s="28">
        <v>-0.48613000000000001</v>
      </c>
      <c r="K2331" s="29">
        <v>0</v>
      </c>
      <c r="L2331" s="30">
        <v>36</v>
      </c>
      <c r="M2331" s="29">
        <v>0.10256</v>
      </c>
      <c r="N2331" s="30">
        <v>51</v>
      </c>
      <c r="O2331" s="30">
        <v>28.18</v>
      </c>
      <c r="P2331" s="30">
        <v>5536.13</v>
      </c>
      <c r="Q2331" s="30">
        <v>150.22</v>
      </c>
      <c r="R2331" s="38">
        <v>0.36463000000000001</v>
      </c>
      <c r="S2331" s="32">
        <v>-0.39377000000000001</v>
      </c>
      <c r="T2331" s="29">
        <v>1.0789299999999999</v>
      </c>
      <c r="U2331" s="29">
        <v>-0.42385</v>
      </c>
      <c r="V2331" s="29">
        <v>0.31373000000000001</v>
      </c>
      <c r="W2331" s="29">
        <v>0.23529</v>
      </c>
      <c r="X2331" s="30">
        <v>248.14</v>
      </c>
      <c r="Y2331" s="29">
        <v>0.64548000000000005</v>
      </c>
      <c r="Z2331" s="29">
        <v>0.49653999999999998</v>
      </c>
      <c r="AA2331" s="29">
        <v>6.8000000000000005E-2</v>
      </c>
      <c r="AB2331" s="30">
        <v>32</v>
      </c>
      <c r="AC2331" s="29">
        <v>0.20513000000000001</v>
      </c>
      <c r="AD2331" s="30">
        <v>51</v>
      </c>
      <c r="AE2331" s="29">
        <v>0.33333000000000002</v>
      </c>
      <c r="AF2331" s="33">
        <v>1.3620000000000001</v>
      </c>
      <c r="AG2331" s="33">
        <v>1.4430000000000001</v>
      </c>
      <c r="AH2331" s="33">
        <v>1.621</v>
      </c>
      <c r="AI2331" s="33">
        <v>3.246</v>
      </c>
      <c r="AJ2331" s="33">
        <v>1.974</v>
      </c>
      <c r="AK2331" s="34">
        <v>4.8</v>
      </c>
      <c r="AL2331" s="29">
        <v>3.9219999999999998E-2</v>
      </c>
      <c r="AM2331" s="29">
        <v>3.9219999999999998E-2</v>
      </c>
      <c r="AN2331" s="50">
        <v>220072</v>
      </c>
      <c r="AO2331" s="30">
        <v>786</v>
      </c>
      <c r="AP2331" s="29">
        <v>0.69501000000000002</v>
      </c>
      <c r="AQ2331" s="29">
        <v>1</v>
      </c>
      <c r="AR2331" s="29">
        <v>0.26800000000000002</v>
      </c>
      <c r="AS2331" s="54">
        <v>22</v>
      </c>
      <c r="AT2331" s="29">
        <v>0.38235000000000002</v>
      </c>
      <c r="AU2331" s="29">
        <v>0.35088000000000003</v>
      </c>
      <c r="AV2331" s="54">
        <v>30</v>
      </c>
      <c r="AW2331" s="29">
        <v>0.14706</v>
      </c>
    </row>
    <row r="2332" spans="1:49" x14ac:dyDescent="0.2">
      <c r="A2332" s="17" t="str">
        <f t="shared" si="45"/>
        <v>Oliver Wyman</v>
      </c>
      <c r="B2332" s="17" t="str">
        <f>IF(AND(OR(NOT(IsForecastDateRestricted),AND(D2332&gt;=StartDate,D2332&lt;=EndDate)),OR(NOT(IsTargetDateRestricted),AND(F2332&gt;=FirstTargetDate,F2332&lt;=EndTargetDate)),
OR(AND(Is1Week,E2332="1 wk ahead inc death"),AND(Is2Week,E2332="2 wk ahead inc death"),AND(Is3Week,E2332="3 wk ahead inc death"),AND(Is4Week,E2332="4 wk ahead inc death")),
OR(NOT(IsActiveModelsOnly),_xlfn.XLOOKUP(C2332,'Model Analyzer'!B$4:B$100,'Model Analyzer'!C$4:C$100))),EvalData!C2332,"NA")</f>
        <v>Oliver Wyman</v>
      </c>
      <c r="C2332" s="17" t="s">
        <v>26</v>
      </c>
      <c r="D2332" s="36" t="d">
        <v>2020-10-26</v>
      </c>
      <c r="E2332" s="17" t="s">
        <v>37</v>
      </c>
      <c r="F2332" s="36" t="d">
        <v>2020-11-14</v>
      </c>
      <c r="G2332" s="30">
        <v>-144</v>
      </c>
      <c r="H2332" s="32">
        <v>-7.0000000000000001E-3</v>
      </c>
      <c r="I2332" s="28">
        <v>-7.0899999999999999E-3</v>
      </c>
      <c r="J2332" s="28">
        <v>-7.1399999999999996E-3</v>
      </c>
      <c r="K2332" s="29">
        <v>1</v>
      </c>
      <c r="L2332" s="30">
        <v>2</v>
      </c>
      <c r="M2332" s="29">
        <v>0.97436</v>
      </c>
      <c r="N2332" s="30">
        <v>51</v>
      </c>
      <c r="O2332" s="30">
        <v>15.54</v>
      </c>
      <c r="P2332" s="30">
        <v>1737.7</v>
      </c>
      <c r="Q2332" s="30">
        <v>83.06</v>
      </c>
      <c r="R2332" s="38">
        <v>0.19222</v>
      </c>
      <c r="S2332" s="32">
        <v>-8.1790000000000002E-2</v>
      </c>
      <c r="T2332" s="29">
        <v>0.59406999999999999</v>
      </c>
      <c r="U2332" s="29">
        <v>-0.24934999999999999</v>
      </c>
      <c r="V2332" s="29">
        <v>0.54901999999999995</v>
      </c>
      <c r="W2332" s="29">
        <v>9.8040000000000002E-2</v>
      </c>
      <c r="X2332" s="30">
        <v>147.78</v>
      </c>
      <c r="Y2332" s="29">
        <v>0.34847</v>
      </c>
      <c r="Z2332" s="29">
        <v>0.33966000000000002</v>
      </c>
      <c r="AA2332" s="29">
        <v>0.64200000000000002</v>
      </c>
      <c r="AB2332" s="30">
        <v>5</v>
      </c>
      <c r="AC2332" s="29">
        <v>0.89744000000000002</v>
      </c>
      <c r="AD2332" s="30">
        <v>51</v>
      </c>
      <c r="AE2332" s="29">
        <v>0.84314</v>
      </c>
      <c r="AF2332" s="33">
        <v>1.6</v>
      </c>
      <c r="AG2332" s="33">
        <v>2.2360000000000002</v>
      </c>
      <c r="AH2332" s="33">
        <v>3.45</v>
      </c>
      <c r="AI2332" s="33">
        <v>10.941000000000001</v>
      </c>
      <c r="AJ2332" s="33">
        <v>4.9950000000000001</v>
      </c>
      <c r="AK2332" s="34">
        <v>30.478000000000002</v>
      </c>
      <c r="AL2332" s="29">
        <v>0.19608</v>
      </c>
      <c r="AM2332" s="29">
        <v>0.11765</v>
      </c>
      <c r="AN2332" s="50">
        <v>25523</v>
      </c>
      <c r="AO2332" s="30">
        <v>192.3</v>
      </c>
      <c r="AP2332" s="29">
        <v>0.45138</v>
      </c>
      <c r="AQ2332" s="29">
        <v>0.94235000000000002</v>
      </c>
      <c r="AR2332" s="29">
        <v>0.55700000000000005</v>
      </c>
      <c r="AS2332" s="54">
        <v>9</v>
      </c>
      <c r="AT2332" s="29">
        <v>0.76471</v>
      </c>
      <c r="AU2332" s="29">
        <v>0.88419000000000003</v>
      </c>
      <c r="AV2332" s="54">
        <v>3</v>
      </c>
      <c r="AW2332" s="29">
        <v>0.94118000000000002</v>
      </c>
    </row>
    <row r="2333" spans="1:49" x14ac:dyDescent="0.2">
      <c r="A2333" s="17" t="str">
        <f t="shared" si="45"/>
        <v>PSI</v>
      </c>
      <c r="B2333" s="17" t="str">
        <f>IF(AND(OR(NOT(IsForecastDateRestricted),AND(D2333&gt;=StartDate,D2333&lt;=EndDate)),OR(NOT(IsTargetDateRestricted),AND(F2333&gt;=FirstTargetDate,F2333&lt;=EndTargetDate)),
OR(AND(Is1Week,E2333="1 wk ahead inc death"),AND(Is2Week,E2333="2 wk ahead inc death"),AND(Is3Week,E2333="3 wk ahead inc death"),AND(Is4Week,E2333="4 wk ahead inc death")),
OR(NOT(IsActiveModelsOnly),_xlfn.XLOOKUP(C2333,'Model Analyzer'!B$4:B$100,'Model Analyzer'!C$4:C$100))),EvalData!C2333,"NA")</f>
        <v>PSI</v>
      </c>
      <c r="C2333" s="17" t="s">
        <v>27</v>
      </c>
      <c r="D2333" s="36" t="d">
        <v>2020-10-26</v>
      </c>
      <c r="E2333" s="17" t="s">
        <v>37</v>
      </c>
      <c r="F2333" s="36" t="d">
        <v>2020-11-14</v>
      </c>
      <c r="G2333" s="30">
        <v>-7259</v>
      </c>
      <c r="H2333" s="32">
        <v>-0.442</v>
      </c>
      <c r="I2333" s="28">
        <v>-0.35744999999999999</v>
      </c>
      <c r="J2333" s="28">
        <v>-0.55628999999999995</v>
      </c>
      <c r="K2333" s="29">
        <v>0</v>
      </c>
      <c r="L2333" s="30">
        <v>37</v>
      </c>
      <c r="M2333" s="29">
        <v>7.6920000000000002E-2</v>
      </c>
      <c r="N2333" s="30">
        <v>51</v>
      </c>
      <c r="O2333" s="30">
        <v>72.989999999999995</v>
      </c>
      <c r="P2333" s="30">
        <v>5184.9399999999996</v>
      </c>
      <c r="Q2333" s="30">
        <v>170.41</v>
      </c>
      <c r="R2333" s="38">
        <v>0.48712</v>
      </c>
      <c r="S2333" s="32">
        <v>-0.54396999999999995</v>
      </c>
      <c r="T2333" s="29">
        <v>3.7928899999999999</v>
      </c>
      <c r="U2333" s="29">
        <v>-3.50501</v>
      </c>
      <c r="V2333" s="29">
        <v>0.27450999999999998</v>
      </c>
      <c r="W2333" s="29">
        <v>0.41176000000000001</v>
      </c>
      <c r="X2333" s="30">
        <v>277.83</v>
      </c>
      <c r="Y2333" s="29">
        <v>0.5514</v>
      </c>
      <c r="Z2333" s="29">
        <v>0.69218999999999997</v>
      </c>
      <c r="AA2333" s="29">
        <v>0.03</v>
      </c>
      <c r="AB2333" s="30">
        <v>37</v>
      </c>
      <c r="AC2333" s="29">
        <v>7.6920000000000002E-2</v>
      </c>
      <c r="AD2333" s="30">
        <v>51</v>
      </c>
      <c r="AE2333" s="29">
        <v>0.31373000000000001</v>
      </c>
      <c r="AF2333" s="33">
        <v>1.359</v>
      </c>
      <c r="AG2333" s="33">
        <v>1.4810000000000001</v>
      </c>
      <c r="AH2333" s="33">
        <v>1.857</v>
      </c>
      <c r="AI2333" s="33">
        <v>4.1349999999999998</v>
      </c>
      <c r="AJ2333" s="33">
        <v>3.2069999999999999</v>
      </c>
      <c r="AK2333" s="34">
        <v>9.75</v>
      </c>
      <c r="AL2333" s="29">
        <v>1.9609999999999999E-2</v>
      </c>
      <c r="AM2333" s="29">
        <v>1.9609999999999999E-2</v>
      </c>
      <c r="AN2333" s="50">
        <v>260086</v>
      </c>
      <c r="AO2333" s="30">
        <v>620.70000000000005</v>
      </c>
      <c r="AP2333" s="29">
        <v>0.62278</v>
      </c>
      <c r="AQ2333" s="29">
        <v>1</v>
      </c>
      <c r="AR2333" s="29">
        <v>0.28899999999999998</v>
      </c>
      <c r="AS2333" s="54">
        <v>21</v>
      </c>
      <c r="AT2333" s="29">
        <v>0.41176000000000001</v>
      </c>
      <c r="AU2333" s="29">
        <v>0.33023999999999998</v>
      </c>
      <c r="AV2333" s="54">
        <v>31</v>
      </c>
      <c r="AW2333" s="29">
        <v>0.11765</v>
      </c>
    </row>
    <row r="2334" spans="1:49" x14ac:dyDescent="0.2">
      <c r="A2334" s="17" t="str">
        <f t="shared" si="45"/>
        <v>QJHong</v>
      </c>
      <c r="B2334" s="17" t="str">
        <f>IF(AND(OR(NOT(IsForecastDateRestricted),AND(D2334&gt;=StartDate,D2334&lt;=EndDate)),OR(NOT(IsTargetDateRestricted),AND(F2334&gt;=FirstTargetDate,F2334&lt;=EndTargetDate)),
OR(AND(Is1Week,E2334="1 wk ahead inc death"),AND(Is2Week,E2334="2 wk ahead inc death"),AND(Is3Week,E2334="3 wk ahead inc death"),AND(Is4Week,E2334="4 wk ahead inc death")),
OR(NOT(IsActiveModelsOnly),_xlfn.XLOOKUP(C2334,'Model Analyzer'!B$4:B$100,'Model Analyzer'!C$4:C$100))),EvalData!C2334,"NA")</f>
        <v>QJHong</v>
      </c>
      <c r="C2334" s="17" t="s">
        <v>28</v>
      </c>
      <c r="D2334" s="36" t="d">
        <v>2020-10-26</v>
      </c>
      <c r="E2334" s="17" t="s">
        <v>37</v>
      </c>
      <c r="F2334" s="36" t="d">
        <v>2020-11-14</v>
      </c>
      <c r="G2334" s="30">
        <v>-1550</v>
      </c>
      <c r="H2334" s="32">
        <v>-7.9000000000000001E-2</v>
      </c>
      <c r="I2334" s="28">
        <v>-7.6319999999999999E-2</v>
      </c>
      <c r="J2334" s="28">
        <v>-8.2629999999999995E-2</v>
      </c>
      <c r="K2334" s="29">
        <v>0.9</v>
      </c>
      <c r="L2334" s="30">
        <v>19</v>
      </c>
      <c r="M2334" s="29">
        <v>0.53846000000000005</v>
      </c>
      <c r="O2334" s="30"/>
      <c r="P2334" s="30"/>
      <c r="Q2334" s="30"/>
      <c r="R2334" s="38"/>
    </row>
    <row r="2335" spans="1:49" x14ac:dyDescent="0.2">
      <c r="A2335" s="17" t="str">
        <f t="shared" si="45"/>
        <v>RPI-UW</v>
      </c>
      <c r="B2335" s="17" t="str">
        <f>IF(AND(OR(NOT(IsForecastDateRestricted),AND(D2335&gt;=StartDate,D2335&lt;=EndDate)),OR(NOT(IsTargetDateRestricted),AND(F2335&gt;=FirstTargetDate,F2335&lt;=EndTargetDate)),
OR(AND(Is1Week,E2335="1 wk ahead inc death"),AND(Is2Week,E2335="2 wk ahead inc death"),AND(Is3Week,E2335="3 wk ahead inc death"),AND(Is4Week,E2335="4 wk ahead inc death")),
OR(NOT(IsActiveModelsOnly),_xlfn.XLOOKUP(C2335,'Model Analyzer'!B$4:B$100,'Model Analyzer'!C$4:C$100))),EvalData!C2335,"NA")</f>
        <v>RPI-UW</v>
      </c>
      <c r="C2335" s="17" t="s">
        <v>49</v>
      </c>
      <c r="D2335" s="36" t="d">
        <v>2020-10-26</v>
      </c>
      <c r="E2335" s="17" t="s">
        <v>37</v>
      </c>
      <c r="F2335" s="36" t="d">
        <v>2020-11-14</v>
      </c>
      <c r="G2335" s="30">
        <v>-4135</v>
      </c>
      <c r="H2335" s="32">
        <v>-0.22800000000000001</v>
      </c>
      <c r="I2335" s="28">
        <v>-0.20361000000000001</v>
      </c>
      <c r="J2335" s="28">
        <v>-0.25567000000000001</v>
      </c>
      <c r="K2335" s="29">
        <v>0.75</v>
      </c>
      <c r="L2335" s="30">
        <v>29</v>
      </c>
      <c r="M2335" s="29">
        <v>0.28205000000000002</v>
      </c>
      <c r="N2335" s="30">
        <v>31</v>
      </c>
      <c r="O2335" s="30">
        <v>8.31</v>
      </c>
      <c r="P2335" s="30">
        <v>2945.84</v>
      </c>
      <c r="Q2335" s="30">
        <v>200.65</v>
      </c>
      <c r="R2335" s="38">
        <v>0.34587000000000001</v>
      </c>
      <c r="S2335" s="32">
        <v>-0.32194</v>
      </c>
      <c r="T2335" s="29">
        <v>0.61546999999999996</v>
      </c>
      <c r="U2335" s="29">
        <v>-0.43457000000000001</v>
      </c>
      <c r="V2335" s="29">
        <v>0.22581000000000001</v>
      </c>
      <c r="W2335" s="29">
        <v>0.19355</v>
      </c>
      <c r="X2335" s="30">
        <v>271.08999999999997</v>
      </c>
      <c r="Y2335" s="29">
        <v>0.36260999999999999</v>
      </c>
      <c r="Z2335" s="29">
        <v>0.4254</v>
      </c>
      <c r="AA2335" s="29">
        <v>4.8000000000000001E-2</v>
      </c>
      <c r="AB2335" s="30">
        <v>35</v>
      </c>
      <c r="AC2335" s="29">
        <v>0.12820999999999999</v>
      </c>
      <c r="AD2335" s="30">
        <v>31</v>
      </c>
      <c r="AE2335" s="29">
        <v>0.6129</v>
      </c>
      <c r="AF2335" s="33">
        <v>2.2290000000000001</v>
      </c>
      <c r="AG2335" s="33">
        <v>2.5419999999999998</v>
      </c>
      <c r="AH2335" s="33">
        <v>2.9940000000000002</v>
      </c>
      <c r="AI2335" s="33">
        <v>125.01900000000001</v>
      </c>
      <c r="AJ2335" s="33">
        <v>5.0330000000000004</v>
      </c>
      <c r="AK2335" s="34">
        <v>11.305999999999999</v>
      </c>
      <c r="AL2335" s="29">
        <v>9.6769999999999995E-2</v>
      </c>
      <c r="AM2335" s="29">
        <v>0.12903000000000001</v>
      </c>
      <c r="AN2335" s="50">
        <v>88626</v>
      </c>
      <c r="AO2335" s="30">
        <v>142.6</v>
      </c>
      <c r="AP2335" s="29">
        <v>0.44059999999999999</v>
      </c>
      <c r="AQ2335" s="29">
        <v>0.91983999999999999</v>
      </c>
      <c r="AR2335" s="29">
        <v>0.248</v>
      </c>
      <c r="AS2335" s="54">
        <v>24</v>
      </c>
      <c r="AT2335" s="29">
        <v>0.32352999999999998</v>
      </c>
      <c r="AU2335" s="29">
        <v>0.38824999999999998</v>
      </c>
      <c r="AV2335" s="54">
        <v>27</v>
      </c>
      <c r="AW2335" s="29">
        <v>0.23529</v>
      </c>
    </row>
    <row r="2336" spans="1:49" x14ac:dyDescent="0.2">
      <c r="A2336" s="17" t="str">
        <f t="shared" si="45"/>
        <v>STH</v>
      </c>
      <c r="B2336" s="17" t="str">
        <f>IF(AND(OR(NOT(IsForecastDateRestricted),AND(D2336&gt;=StartDate,D2336&lt;=EndDate)),OR(NOT(IsTargetDateRestricted),AND(F2336&gt;=FirstTargetDate,F2336&lt;=EndTargetDate)),
OR(AND(Is1Week,E2336="1 wk ahead inc death"),AND(Is2Week,E2336="2 wk ahead inc death"),AND(Is3Week,E2336="3 wk ahead inc death"),AND(Is4Week,E2336="4 wk ahead inc death")),
OR(NOT(IsActiveModelsOnly),_xlfn.XLOOKUP(C2336,'Model Analyzer'!B$4:B$100,'Model Analyzer'!C$4:C$100))),EvalData!C2336,"NA")</f>
        <v>STH</v>
      </c>
      <c r="C2336" s="17" t="s">
        <v>42</v>
      </c>
      <c r="D2336" s="36" t="d">
        <v>2020-10-26</v>
      </c>
      <c r="E2336" s="17" t="s">
        <v>37</v>
      </c>
      <c r="F2336" s="36" t="d">
        <v>2020-11-14</v>
      </c>
      <c r="G2336" s="30">
        <v>-6500</v>
      </c>
      <c r="H2336" s="32">
        <v>-0.38600000000000001</v>
      </c>
      <c r="I2336" s="28">
        <v>-0.32007000000000002</v>
      </c>
      <c r="J2336" s="28">
        <v>-0.47073999999999999</v>
      </c>
      <c r="K2336" s="29">
        <v>0</v>
      </c>
      <c r="L2336" s="30">
        <v>34</v>
      </c>
      <c r="M2336" s="29">
        <v>0.15384999999999999</v>
      </c>
      <c r="O2336" s="30"/>
      <c r="P2336" s="30"/>
      <c r="Q2336" s="30"/>
      <c r="R2336" s="38"/>
    </row>
    <row r="2337" spans="1:49" x14ac:dyDescent="0.2">
      <c r="A2337" s="17" t="str">
        <f t="shared" si="45"/>
        <v>TTU</v>
      </c>
      <c r="B2337" s="17" t="str">
        <f>IF(AND(OR(NOT(IsForecastDateRestricted),AND(D2337&gt;=StartDate,D2337&lt;=EndDate)),OR(NOT(IsTargetDateRestricted),AND(F2337&gt;=FirstTargetDate,F2337&lt;=EndTargetDate)),
OR(AND(Is1Week,E2337="1 wk ahead inc death"),AND(Is2Week,E2337="2 wk ahead inc death"),AND(Is3Week,E2337="3 wk ahead inc death"),AND(Is4Week,E2337="4 wk ahead inc death")),
OR(NOT(IsActiveModelsOnly),_xlfn.XLOOKUP(C2337,'Model Analyzer'!B$4:B$100,'Model Analyzer'!C$4:C$100))),EvalData!C2337,"NA")</f>
        <v>TTU</v>
      </c>
      <c r="C2337" s="17" t="s">
        <v>56</v>
      </c>
      <c r="D2337" s="36" t="d">
        <v>2020-10-26</v>
      </c>
      <c r="E2337" s="17" t="s">
        <v>37</v>
      </c>
      <c r="F2337" s="36" t="d">
        <v>2020-11-14</v>
      </c>
      <c r="G2337" s="30">
        <v>-416</v>
      </c>
      <c r="H2337" s="32">
        <v>-2.1000000000000001E-2</v>
      </c>
      <c r="I2337" s="28">
        <v>-2.0480000000000002E-2</v>
      </c>
      <c r="J2337" s="28">
        <v>-2.0910000000000002E-2</v>
      </c>
      <c r="K2337" s="29">
        <v>1</v>
      </c>
      <c r="L2337" s="30">
        <v>4</v>
      </c>
      <c r="M2337" s="29">
        <v>0.92308000000000001</v>
      </c>
      <c r="N2337" s="30">
        <v>51</v>
      </c>
      <c r="O2337" s="30">
        <v>21.26</v>
      </c>
      <c r="P2337" s="30">
        <v>6762.72</v>
      </c>
      <c r="Q2337" s="30">
        <v>155.44999999999999</v>
      </c>
      <c r="R2337" s="38">
        <v>0.31437999999999999</v>
      </c>
      <c r="S2337" s="32">
        <v>-0.17904999999999999</v>
      </c>
      <c r="T2337" s="29">
        <v>0.79651000000000005</v>
      </c>
      <c r="U2337" s="29">
        <v>-0.28033999999999998</v>
      </c>
      <c r="V2337" s="29">
        <v>0.35293999999999998</v>
      </c>
      <c r="W2337" s="29">
        <v>0.27450999999999998</v>
      </c>
      <c r="X2337" s="30">
        <v>271.51</v>
      </c>
      <c r="Y2337" s="29">
        <v>0.48857</v>
      </c>
      <c r="Z2337" s="29">
        <v>0.48020000000000002</v>
      </c>
      <c r="AA2337" s="29">
        <v>0.20399999999999999</v>
      </c>
      <c r="AB2337" s="30">
        <v>27</v>
      </c>
      <c r="AC2337" s="29">
        <v>0.33333000000000002</v>
      </c>
    </row>
    <row r="2338" spans="1:49" x14ac:dyDescent="0.2">
      <c r="A2338" s="17" t="str">
        <f t="shared" si="45"/>
        <v>UA</v>
      </c>
      <c r="B2338" s="17" t="str">
        <f>IF(AND(OR(NOT(IsForecastDateRestricted),AND(D2338&gt;=StartDate,D2338&lt;=EndDate)),OR(NOT(IsTargetDateRestricted),AND(F2338&gt;=FirstTargetDate,F2338&lt;=EndTargetDate)),
OR(AND(Is1Week,E2338="1 wk ahead inc death"),AND(Is2Week,E2338="2 wk ahead inc death"),AND(Is3Week,E2338="3 wk ahead inc death"),AND(Is4Week,E2338="4 wk ahead inc death")),
OR(NOT(IsActiveModelsOnly),_xlfn.XLOOKUP(C2338,'Model Analyzer'!B$4:B$100,'Model Analyzer'!C$4:C$100))),EvalData!C2338,"NA")</f>
        <v>UA</v>
      </c>
      <c r="C2338" s="17" t="s">
        <v>29</v>
      </c>
      <c r="D2338" s="36" t="d">
        <v>2020-10-26</v>
      </c>
      <c r="E2338" s="17" t="s">
        <v>37</v>
      </c>
      <c r="F2338" s="36" t="d">
        <v>2020-11-14</v>
      </c>
      <c r="G2338" s="30">
        <v>-91</v>
      </c>
      <c r="H2338" s="32">
        <v>-4.0000000000000001E-3</v>
      </c>
      <c r="I2338" s="28">
        <v>-4.4799999999999996E-3</v>
      </c>
      <c r="J2338" s="28">
        <v>-4.4999999999999997E-3</v>
      </c>
      <c r="K2338" s="29">
        <v>1</v>
      </c>
      <c r="L2338" s="30">
        <v>1</v>
      </c>
      <c r="M2338" s="29">
        <v>1</v>
      </c>
      <c r="N2338" s="30">
        <v>51</v>
      </c>
      <c r="O2338" s="30">
        <v>18.690000000000001</v>
      </c>
      <c r="P2338" s="30">
        <v>3647.86</v>
      </c>
      <c r="Q2338" s="30">
        <v>106.49</v>
      </c>
      <c r="R2338" s="38">
        <v>0.19592999999999999</v>
      </c>
      <c r="S2338" s="32">
        <v>-6.5750000000000003E-2</v>
      </c>
      <c r="T2338" s="29">
        <v>0.77319000000000004</v>
      </c>
      <c r="U2338" s="29">
        <v>0.28554000000000002</v>
      </c>
      <c r="V2338" s="29">
        <v>0.52941000000000005</v>
      </c>
      <c r="W2338" s="29">
        <v>7.843E-2</v>
      </c>
      <c r="X2338" s="30">
        <v>197.75</v>
      </c>
      <c r="Y2338" s="29">
        <v>0.67584999999999995</v>
      </c>
      <c r="Z2338" s="29">
        <v>0.32944000000000001</v>
      </c>
      <c r="AA2338" s="29">
        <v>0.54900000000000004</v>
      </c>
      <c r="AB2338" s="30">
        <v>10</v>
      </c>
      <c r="AC2338" s="29">
        <v>0.76922999999999997</v>
      </c>
      <c r="AD2338" s="30">
        <v>51</v>
      </c>
      <c r="AE2338" s="29">
        <v>0.74509999999999998</v>
      </c>
      <c r="AF2338" s="33">
        <v>1.601</v>
      </c>
      <c r="AG2338" s="33">
        <v>2.14</v>
      </c>
      <c r="AH2338" s="33">
        <v>2.8159999999999998</v>
      </c>
      <c r="AI2338" s="33">
        <v>3.2210000000000001</v>
      </c>
      <c r="AJ2338" s="33">
        <v>3.6760000000000002</v>
      </c>
      <c r="AK2338" s="34">
        <v>5.0259999999999998</v>
      </c>
      <c r="AL2338" s="29">
        <v>9.8040000000000002E-2</v>
      </c>
      <c r="AM2338" s="29">
        <v>0</v>
      </c>
      <c r="AN2338" s="50">
        <v>79370</v>
      </c>
      <c r="AO2338" s="30">
        <v>430</v>
      </c>
      <c r="AP2338" s="29">
        <v>0.53781000000000001</v>
      </c>
      <c r="AQ2338" s="29">
        <v>1</v>
      </c>
      <c r="AR2338" s="29">
        <v>0.68100000000000005</v>
      </c>
      <c r="AS2338" s="54">
        <v>6</v>
      </c>
      <c r="AT2338" s="29">
        <v>0.85294000000000003</v>
      </c>
      <c r="AU2338" s="29">
        <v>0.78430999999999995</v>
      </c>
      <c r="AV2338" s="54">
        <v>9</v>
      </c>
      <c r="AW2338" s="29">
        <v>0.76471</v>
      </c>
    </row>
    <row r="2339" spans="1:49" x14ac:dyDescent="0.2">
      <c r="A2339" s="17" t="str">
        <f t="shared" si="45"/>
        <v>UCLA</v>
      </c>
      <c r="B2339" s="17" t="str">
        <f>IF(AND(OR(NOT(IsForecastDateRestricted),AND(D2339&gt;=StartDate,D2339&lt;=EndDate)),OR(NOT(IsTargetDateRestricted),AND(F2339&gt;=FirstTargetDate,F2339&lt;=EndTargetDate)),
OR(AND(Is1Week,E2339="1 wk ahead inc death"),AND(Is2Week,E2339="2 wk ahead inc death"),AND(Is3Week,E2339="3 wk ahead inc death"),AND(Is4Week,E2339="4 wk ahead inc death")),
OR(NOT(IsActiveModelsOnly),_xlfn.XLOOKUP(C2339,'Model Analyzer'!B$4:B$100,'Model Analyzer'!C$4:C$100))),EvalData!C2339,"NA")</f>
        <v>UCLA</v>
      </c>
      <c r="C2339" s="17" t="s">
        <v>30</v>
      </c>
      <c r="D2339" s="36" t="d">
        <v>2020-10-26</v>
      </c>
      <c r="E2339" s="17" t="s">
        <v>37</v>
      </c>
      <c r="F2339" s="36" t="d">
        <v>2020-11-14</v>
      </c>
      <c r="G2339" s="30">
        <v>-5660</v>
      </c>
      <c r="H2339" s="32">
        <v>-0.32700000000000001</v>
      </c>
      <c r="I2339" s="28">
        <v>-0.27871000000000001</v>
      </c>
      <c r="J2339" s="28">
        <v>-0.38640000000000002</v>
      </c>
      <c r="K2339" s="29">
        <v>0</v>
      </c>
      <c r="L2339" s="30">
        <v>33</v>
      </c>
      <c r="M2339" s="29">
        <v>0.17949000000000001</v>
      </c>
      <c r="N2339" s="30">
        <v>51</v>
      </c>
      <c r="O2339" s="30">
        <v>38.340000000000003</v>
      </c>
      <c r="P2339" s="30">
        <v>3565.03</v>
      </c>
      <c r="Q2339" s="30">
        <v>153.57</v>
      </c>
      <c r="R2339" s="38">
        <v>0.46416000000000002</v>
      </c>
      <c r="S2339" s="32">
        <v>-0.50148000000000004</v>
      </c>
      <c r="T2339" s="29">
        <v>0.99450000000000005</v>
      </c>
      <c r="U2339" s="29">
        <v>-0.90188999999999997</v>
      </c>
      <c r="V2339" s="29">
        <v>0.17646999999999999</v>
      </c>
      <c r="W2339" s="29">
        <v>0.27450999999999998</v>
      </c>
      <c r="X2339" s="30">
        <v>221.86</v>
      </c>
      <c r="Y2339" s="29">
        <v>0.44102000000000002</v>
      </c>
      <c r="Z2339" s="29">
        <v>0.59730000000000005</v>
      </c>
      <c r="AA2339" s="29">
        <v>6.0999999999999999E-2</v>
      </c>
      <c r="AB2339" s="30">
        <v>33</v>
      </c>
      <c r="AC2339" s="29">
        <v>0.17949000000000001</v>
      </c>
      <c r="AD2339" s="30">
        <v>51</v>
      </c>
      <c r="AE2339" s="29">
        <v>0.13725000000000001</v>
      </c>
      <c r="AF2339" s="33">
        <v>1.075</v>
      </c>
      <c r="AG2339" s="33">
        <v>1.111</v>
      </c>
      <c r="AH2339" s="33">
        <v>1.208</v>
      </c>
      <c r="AI2339" s="33">
        <v>4.3550000000000004</v>
      </c>
      <c r="AJ2339" s="33">
        <v>1.427</v>
      </c>
      <c r="AK2339" s="34">
        <v>5</v>
      </c>
      <c r="AL2339" s="29">
        <v>1.9609999999999999E-2</v>
      </c>
      <c r="AM2339" s="29">
        <v>1.9609999999999999E-2</v>
      </c>
      <c r="AN2339" s="50">
        <v>265350</v>
      </c>
      <c r="AO2339" s="30">
        <v>688.7</v>
      </c>
      <c r="AP2339" s="29">
        <v>0.79637000000000002</v>
      </c>
      <c r="AQ2339" s="29">
        <v>1</v>
      </c>
      <c r="AR2339" s="29">
        <v>0.10299999999999999</v>
      </c>
      <c r="AS2339" s="54">
        <v>30</v>
      </c>
      <c r="AT2339" s="29">
        <v>0.14706</v>
      </c>
      <c r="AU2339" s="29">
        <v>0.14448</v>
      </c>
      <c r="AV2339" s="54">
        <v>33</v>
      </c>
      <c r="AW2339" s="29">
        <v>5.8819999999999997E-2</v>
      </c>
    </row>
    <row r="2340" spans="1:49" x14ac:dyDescent="0.2">
      <c r="A2340" s="17" t="str">
        <f t="shared" si="45"/>
        <v>UCM</v>
      </c>
      <c r="B2340" s="17" t="str">
        <f>IF(AND(OR(NOT(IsForecastDateRestricted),AND(D2340&gt;=StartDate,D2340&lt;=EndDate)),OR(NOT(IsTargetDateRestricted),AND(F2340&gt;=FirstTargetDate,F2340&lt;=EndTargetDate)),
OR(AND(Is1Week,E2340="1 wk ahead inc death"),AND(Is2Week,E2340="2 wk ahead inc death"),AND(Is3Week,E2340="3 wk ahead inc death"),AND(Is4Week,E2340="4 wk ahead inc death")),
OR(NOT(IsActiveModelsOnly),_xlfn.XLOOKUP(C2340,'Model Analyzer'!B$4:B$100,'Model Analyzer'!C$4:C$100))),EvalData!C2340,"NA")</f>
        <v>UCM</v>
      </c>
      <c r="C2340" s="17" t="s">
        <v>48</v>
      </c>
      <c r="D2340" s="36" t="d">
        <v>2020-10-26</v>
      </c>
      <c r="E2340" s="17" t="s">
        <v>37</v>
      </c>
      <c r="F2340" s="36" t="d">
        <v>2020-11-14</v>
      </c>
      <c r="G2340" s="30">
        <v>-682</v>
      </c>
      <c r="H2340" s="32">
        <v>-3.4000000000000002E-2</v>
      </c>
      <c r="I2340" s="28">
        <v>-3.3579999999999999E-2</v>
      </c>
      <c r="J2340" s="28">
        <v>-3.4750000000000003E-2</v>
      </c>
      <c r="K2340" s="29">
        <v>1</v>
      </c>
      <c r="L2340" s="30">
        <v>8</v>
      </c>
      <c r="M2340" s="29">
        <v>0.82050999999999996</v>
      </c>
      <c r="O2340" s="30"/>
      <c r="P2340" s="30"/>
      <c r="Q2340" s="30"/>
      <c r="R2340" s="38"/>
    </row>
    <row r="2341" spans="1:49" x14ac:dyDescent="0.2">
      <c r="A2341" s="17" t="str">
        <f t="shared" si="45"/>
        <v>UCSB</v>
      </c>
      <c r="B2341" s="17" t="str">
        <f>IF(AND(OR(NOT(IsForecastDateRestricted),AND(D2341&gt;=StartDate,D2341&lt;=EndDate)),OR(NOT(IsTargetDateRestricted),AND(F2341&gt;=FirstTargetDate,F2341&lt;=EndTargetDate)),
OR(AND(Is1Week,E2341="1 wk ahead inc death"),AND(Is2Week,E2341="2 wk ahead inc death"),AND(Is3Week,E2341="3 wk ahead inc death"),AND(Is4Week,E2341="4 wk ahead inc death")),
OR(NOT(IsActiveModelsOnly),_xlfn.XLOOKUP(C2341,'Model Analyzer'!B$4:B$100,'Model Analyzer'!C$4:C$100))),EvalData!C2341,"NA")</f>
        <v>UCSB</v>
      </c>
      <c r="C2341" s="17" t="s">
        <v>61</v>
      </c>
      <c r="D2341" s="36" t="d">
        <v>2020-10-26</v>
      </c>
      <c r="E2341" s="17" t="s">
        <v>37</v>
      </c>
      <c r="F2341" s="36" t="d">
        <v>2020-11-14</v>
      </c>
      <c r="G2341" s="30"/>
      <c r="H2341" s="32"/>
      <c r="N2341" s="30">
        <v>51</v>
      </c>
      <c r="O2341" s="30">
        <v>95.1</v>
      </c>
      <c r="P2341" s="30">
        <v>4652.7</v>
      </c>
      <c r="Q2341" s="30">
        <v>171.75</v>
      </c>
      <c r="R2341" s="38">
        <v>0.55808999999999997</v>
      </c>
      <c r="S2341" s="32">
        <v>-0.55962000000000001</v>
      </c>
      <c r="T2341" s="29">
        <v>1.9316199999999999</v>
      </c>
      <c r="U2341" s="29">
        <v>-1.71427</v>
      </c>
      <c r="V2341" s="29">
        <v>0.13725000000000001</v>
      </c>
      <c r="W2341" s="29">
        <v>0.29411999999999999</v>
      </c>
      <c r="X2341" s="30">
        <v>251.9</v>
      </c>
      <c r="Y2341" s="29">
        <v>0.52739000000000003</v>
      </c>
      <c r="Z2341" s="29">
        <v>0.68264000000000002</v>
      </c>
      <c r="AA2341" s="29">
        <v>1.7000000000000001E-2</v>
      </c>
      <c r="AB2341" s="30">
        <v>39</v>
      </c>
      <c r="AC2341" s="29">
        <v>2.564E-2</v>
      </c>
      <c r="AD2341" s="30">
        <v>51</v>
      </c>
      <c r="AE2341" s="29">
        <v>0.45097999999999999</v>
      </c>
      <c r="AF2341" s="33">
        <v>1.4179999999999999</v>
      </c>
      <c r="AG2341" s="33">
        <v>1.6020000000000001</v>
      </c>
      <c r="AH2341" s="33">
        <v>2.3290000000000002</v>
      </c>
      <c r="AI2341" s="33">
        <v>107.411</v>
      </c>
      <c r="AJ2341" s="33">
        <v>3.4449999999999998</v>
      </c>
      <c r="AK2341" s="34">
        <v>6.5679999999999996</v>
      </c>
      <c r="AL2341" s="29">
        <v>5.8819999999999997E-2</v>
      </c>
      <c r="AM2341" s="29">
        <v>5.8819999999999997E-2</v>
      </c>
      <c r="AN2341" s="50">
        <v>111436</v>
      </c>
      <c r="AO2341" s="30">
        <v>417.8</v>
      </c>
      <c r="AP2341" s="29">
        <v>0.57165999999999995</v>
      </c>
      <c r="AQ2341" s="29">
        <v>1</v>
      </c>
      <c r="AR2341" s="29">
        <v>0.35099999999999998</v>
      </c>
      <c r="AS2341" s="54">
        <v>17</v>
      </c>
      <c r="AT2341" s="29">
        <v>0.52941000000000005</v>
      </c>
      <c r="AU2341" s="29">
        <v>0.47471999999999998</v>
      </c>
      <c r="AV2341" s="54">
        <v>24</v>
      </c>
      <c r="AW2341" s="29">
        <v>0.32352999999999998</v>
      </c>
    </row>
    <row r="2342" spans="1:49" x14ac:dyDescent="0.2">
      <c r="A2342" s="17" t="str">
        <f t="shared" si="45"/>
        <v>UCSD-NEU</v>
      </c>
      <c r="B2342" s="17" t="str">
        <f>IF(AND(OR(NOT(IsForecastDateRestricted),AND(D2342&gt;=StartDate,D2342&lt;=EndDate)),OR(NOT(IsTargetDateRestricted),AND(F2342&gt;=FirstTargetDate,F2342&lt;=EndTargetDate)),
OR(AND(Is1Week,E2342="1 wk ahead inc death"),AND(Is2Week,E2342="2 wk ahead inc death"),AND(Is3Week,E2342="3 wk ahead inc death"),AND(Is4Week,E2342="4 wk ahead inc death")),
OR(NOT(IsActiveModelsOnly),_xlfn.XLOOKUP(C2342,'Model Analyzer'!B$4:B$100,'Model Analyzer'!C$4:C$100))),EvalData!C2342,"NA")</f>
        <v>UCSD-NEU</v>
      </c>
      <c r="C2342" s="17" t="s">
        <v>54</v>
      </c>
      <c r="D2342" s="36" t="d">
        <v>2020-10-26</v>
      </c>
      <c r="E2342" s="17" t="s">
        <v>37</v>
      </c>
      <c r="F2342" s="36" t="d">
        <v>2020-11-14</v>
      </c>
      <c r="G2342" s="30">
        <v>-263</v>
      </c>
      <c r="H2342" s="32">
        <v>-1.2999999999999999E-2</v>
      </c>
      <c r="I2342" s="28">
        <v>-1.295E-2</v>
      </c>
      <c r="J2342" s="28">
        <v>-1.312E-2</v>
      </c>
      <c r="K2342" s="29">
        <v>1</v>
      </c>
      <c r="L2342" s="30">
        <v>3</v>
      </c>
      <c r="M2342" s="29">
        <v>0.94872000000000001</v>
      </c>
      <c r="N2342" s="30">
        <v>50</v>
      </c>
      <c r="O2342" s="30">
        <v>21.62</v>
      </c>
      <c r="P2342" s="30">
        <v>2683.36</v>
      </c>
      <c r="Q2342" s="30">
        <v>97.1</v>
      </c>
      <c r="R2342" s="38">
        <v>0.19267999999999999</v>
      </c>
      <c r="S2342" s="32">
        <v>1.508E-2</v>
      </c>
      <c r="T2342" s="29">
        <v>0.90883999999999998</v>
      </c>
      <c r="U2342" s="29">
        <v>0.36171999999999999</v>
      </c>
      <c r="V2342" s="29">
        <v>0.54</v>
      </c>
      <c r="W2342" s="29">
        <v>0.14000000000000001</v>
      </c>
      <c r="X2342" s="30">
        <v>161.46</v>
      </c>
      <c r="Y2342" s="29">
        <v>0.75075999999999998</v>
      </c>
      <c r="Z2342" s="29">
        <v>0.33045000000000002</v>
      </c>
      <c r="AA2342" s="29">
        <v>0.51100000000000001</v>
      </c>
      <c r="AB2342" s="30">
        <v>12</v>
      </c>
      <c r="AC2342" s="29">
        <v>0.71794999999999998</v>
      </c>
      <c r="AD2342" s="30">
        <v>50</v>
      </c>
      <c r="AE2342" s="29">
        <v>0.94</v>
      </c>
      <c r="AF2342" s="33">
        <v>2.6230000000000002</v>
      </c>
      <c r="AG2342" s="33">
        <v>4.6059999999999999</v>
      </c>
      <c r="AH2342" s="33">
        <v>20.079999999999998</v>
      </c>
      <c r="AI2342" s="33">
        <v>414.87599999999998</v>
      </c>
      <c r="AJ2342" s="33">
        <v>881.5</v>
      </c>
      <c r="AK2342" s="34">
        <v>1048.4000000000001</v>
      </c>
      <c r="AL2342" s="29">
        <v>0.16</v>
      </c>
      <c r="AM2342" s="29">
        <v>0.57999999999999996</v>
      </c>
      <c r="AN2342" s="50">
        <v>47141</v>
      </c>
      <c r="AO2342" s="30">
        <v>559.20000000000005</v>
      </c>
      <c r="AP2342" s="29">
        <v>0.19919000000000001</v>
      </c>
      <c r="AQ2342" s="29">
        <v>0.41585</v>
      </c>
      <c r="AR2342" s="29">
        <v>0.20599999999999999</v>
      </c>
      <c r="AS2342" s="54">
        <v>26</v>
      </c>
      <c r="AT2342" s="29">
        <v>0.26471</v>
      </c>
      <c r="AU2342" s="29">
        <v>0.63553000000000004</v>
      </c>
      <c r="AV2342" s="54">
        <v>18</v>
      </c>
      <c r="AW2342" s="29">
        <v>0.5</v>
      </c>
    </row>
    <row r="2343" spans="1:49" x14ac:dyDescent="0.2">
      <c r="A2343" s="17" t="str">
        <f t="shared" si="45"/>
        <v>UGA-CEID</v>
      </c>
      <c r="B2343" s="17" t="str">
        <f>IF(AND(OR(NOT(IsForecastDateRestricted),AND(D2343&gt;=StartDate,D2343&lt;=EndDate)),OR(NOT(IsTargetDateRestricted),AND(F2343&gt;=FirstTargetDate,F2343&lt;=EndTargetDate)),
OR(AND(Is1Week,E2343="1 wk ahead inc death"),AND(Is2Week,E2343="2 wk ahead inc death"),AND(Is3Week,E2343="3 wk ahead inc death"),AND(Is4Week,E2343="4 wk ahead inc death")),
OR(NOT(IsActiveModelsOnly),_xlfn.XLOOKUP(C2343,'Model Analyzer'!B$4:B$100,'Model Analyzer'!C$4:C$100))),EvalData!C2343,"NA")</f>
        <v>UGA-CEID</v>
      </c>
      <c r="C2343" s="17" t="s">
        <v>50</v>
      </c>
      <c r="D2343" s="36" t="d">
        <v>2020-10-26</v>
      </c>
      <c r="E2343" s="17" t="s">
        <v>37</v>
      </c>
      <c r="F2343" s="36" t="d">
        <v>2020-11-14</v>
      </c>
      <c r="G2343" s="30">
        <v>-3846</v>
      </c>
      <c r="H2343" s="32">
        <v>-0.21</v>
      </c>
      <c r="I2343" s="28">
        <v>-0.18937999999999999</v>
      </c>
      <c r="J2343" s="28">
        <v>-0.23363</v>
      </c>
      <c r="K2343" s="29">
        <v>0.75</v>
      </c>
      <c r="L2343" s="30">
        <v>26</v>
      </c>
      <c r="M2343" s="29">
        <v>0.35897000000000001</v>
      </c>
      <c r="N2343" s="30">
        <v>51</v>
      </c>
      <c r="O2343" s="30">
        <v>32.19</v>
      </c>
      <c r="P2343" s="30">
        <v>2910.84</v>
      </c>
      <c r="Q2343" s="30">
        <v>121.59</v>
      </c>
      <c r="R2343" s="38">
        <v>0.31714999999999999</v>
      </c>
      <c r="S2343" s="32">
        <v>-0.26966000000000001</v>
      </c>
      <c r="T2343" s="29">
        <v>0.75677000000000005</v>
      </c>
      <c r="U2343" s="29">
        <v>-0.37098999999999999</v>
      </c>
      <c r="V2343" s="29">
        <v>0.31373000000000001</v>
      </c>
      <c r="W2343" s="29">
        <v>0.17646999999999999</v>
      </c>
      <c r="X2343" s="30">
        <v>183.49</v>
      </c>
      <c r="Y2343" s="29">
        <v>0.48139999999999999</v>
      </c>
      <c r="Z2343" s="29">
        <v>0.47817999999999999</v>
      </c>
      <c r="AA2343" s="29">
        <v>0.20599999999999999</v>
      </c>
      <c r="AB2343" s="30">
        <v>26</v>
      </c>
      <c r="AC2343" s="29">
        <v>0.35897000000000001</v>
      </c>
      <c r="AD2343" s="30">
        <v>51</v>
      </c>
      <c r="AE2343" s="29">
        <v>0.78430999999999995</v>
      </c>
      <c r="AF2343" s="33">
        <v>1.921</v>
      </c>
      <c r="AG2343" s="33">
        <v>3.2440000000000002</v>
      </c>
      <c r="AH2343" s="33">
        <v>7.8570000000000002</v>
      </c>
      <c r="AI2343" s="33">
        <v>67.567999999999998</v>
      </c>
      <c r="AJ2343" s="33">
        <v>22.388999999999999</v>
      </c>
      <c r="AK2343" s="34">
        <v>92</v>
      </c>
      <c r="AL2343" s="29">
        <v>0.19608</v>
      </c>
      <c r="AM2343" s="29">
        <v>0.37254999999999999</v>
      </c>
      <c r="AN2343" s="50">
        <v>45548</v>
      </c>
      <c r="AO2343" s="30">
        <v>155.80000000000001</v>
      </c>
      <c r="AP2343" s="29">
        <v>0.29680000000000001</v>
      </c>
      <c r="AQ2343" s="29">
        <v>0.61961999999999995</v>
      </c>
      <c r="AR2343" s="29">
        <v>0.22700000000000001</v>
      </c>
      <c r="AS2343" s="54">
        <v>25</v>
      </c>
      <c r="AT2343" s="29">
        <v>0.29411999999999999</v>
      </c>
      <c r="AU2343" s="29">
        <v>0.68091000000000002</v>
      </c>
      <c r="AV2343" s="54">
        <v>14</v>
      </c>
      <c r="AW2343" s="29">
        <v>0.61765000000000003</v>
      </c>
    </row>
    <row r="2344" spans="1:49" x14ac:dyDescent="0.2">
      <c r="A2344" s="17" t="str">
        <f t="shared" si="45"/>
        <v>UM</v>
      </c>
      <c r="B2344" s="17" t="str">
        <f>IF(AND(OR(NOT(IsForecastDateRestricted),AND(D2344&gt;=StartDate,D2344&lt;=EndDate)),OR(NOT(IsTargetDateRestricted),AND(F2344&gt;=FirstTargetDate,F2344&lt;=EndTargetDate)),
OR(AND(Is1Week,E2344="1 wk ahead inc death"),AND(Is2Week,E2344="2 wk ahead inc death"),AND(Is3Week,E2344="3 wk ahead inc death"),AND(Is4Week,E2344="4 wk ahead inc death")),
OR(NOT(IsActiveModelsOnly),_xlfn.XLOOKUP(C2344,'Model Analyzer'!B$4:B$100,'Model Analyzer'!C$4:C$100))),EvalData!C2344,"NA")</f>
        <v>UM</v>
      </c>
      <c r="C2344" s="17" t="s">
        <v>31</v>
      </c>
      <c r="D2344" s="36" t="d">
        <v>2020-10-26</v>
      </c>
      <c r="E2344" s="17" t="s">
        <v>37</v>
      </c>
      <c r="F2344" s="36" t="d">
        <v>2020-11-14</v>
      </c>
      <c r="G2344" s="30">
        <v>-2206</v>
      </c>
      <c r="H2344" s="32">
        <v>-0.115</v>
      </c>
      <c r="I2344" s="28">
        <v>-0.10863</v>
      </c>
      <c r="J2344" s="28">
        <v>-0.12186</v>
      </c>
      <c r="K2344" s="29">
        <v>0.75</v>
      </c>
      <c r="L2344" s="30">
        <v>21</v>
      </c>
      <c r="M2344" s="29">
        <v>0.48718</v>
      </c>
      <c r="N2344" s="30">
        <v>50</v>
      </c>
      <c r="O2344" s="30">
        <v>21.6</v>
      </c>
      <c r="P2344" s="30">
        <v>3120.61</v>
      </c>
      <c r="Q2344" s="30">
        <v>129.84</v>
      </c>
      <c r="R2344" s="38">
        <v>0.34625</v>
      </c>
      <c r="S2344" s="32">
        <v>-0.23266000000000001</v>
      </c>
      <c r="T2344" s="29">
        <v>0.86521000000000003</v>
      </c>
      <c r="U2344" s="29">
        <v>-0.44231999999999999</v>
      </c>
      <c r="V2344" s="29">
        <v>0.3</v>
      </c>
      <c r="W2344" s="29">
        <v>0.24</v>
      </c>
      <c r="X2344" s="30">
        <v>187.6</v>
      </c>
      <c r="Y2344" s="29">
        <v>0.46781</v>
      </c>
      <c r="Z2344" s="29">
        <v>0.45204</v>
      </c>
      <c r="AA2344" s="29">
        <v>0.16</v>
      </c>
      <c r="AB2344" s="30">
        <v>29</v>
      </c>
      <c r="AC2344" s="29">
        <v>0.28205000000000002</v>
      </c>
      <c r="AD2344" s="30">
        <v>50</v>
      </c>
      <c r="AE2344" s="29">
        <v>0.36</v>
      </c>
      <c r="AF2344" s="33">
        <v>1.228</v>
      </c>
      <c r="AG2344" s="33">
        <v>1.331</v>
      </c>
      <c r="AH2344" s="33">
        <v>1.552</v>
      </c>
      <c r="AI2344" s="33">
        <v>35.677</v>
      </c>
      <c r="AJ2344" s="33">
        <v>2.0169999999999999</v>
      </c>
      <c r="AK2344" s="34">
        <v>3.484</v>
      </c>
      <c r="AL2344" s="29">
        <v>0</v>
      </c>
      <c r="AM2344" s="29">
        <v>0.04</v>
      </c>
      <c r="AN2344" s="50">
        <v>145240</v>
      </c>
      <c r="AO2344" s="30">
        <v>523.5</v>
      </c>
      <c r="AP2344" s="29">
        <v>0.71506999999999998</v>
      </c>
      <c r="AQ2344" s="29">
        <v>1</v>
      </c>
      <c r="AR2344" s="29">
        <v>0.33</v>
      </c>
      <c r="AS2344" s="54">
        <v>18</v>
      </c>
      <c r="AT2344" s="29">
        <v>0.5</v>
      </c>
      <c r="AU2344" s="29">
        <v>0.37152000000000002</v>
      </c>
      <c r="AV2344" s="54">
        <v>29</v>
      </c>
      <c r="AW2344" s="29">
        <v>0.17646999999999999</v>
      </c>
    </row>
    <row r="2345" spans="1:49" x14ac:dyDescent="0.2">
      <c r="A2345" s="17" t="str">
        <f t="shared" si="45"/>
        <v>UMass-MB</v>
      </c>
      <c r="B2345" s="17" t="str">
        <f>IF(AND(OR(NOT(IsForecastDateRestricted),AND(D2345&gt;=StartDate,D2345&lt;=EndDate)),OR(NOT(IsTargetDateRestricted),AND(F2345&gt;=FirstTargetDate,F2345&lt;=EndTargetDate)),
OR(AND(Is1Week,E2345="1 wk ahead inc death"),AND(Is2Week,E2345="2 wk ahead inc death"),AND(Is3Week,E2345="3 wk ahead inc death"),AND(Is4Week,E2345="4 wk ahead inc death")),
OR(NOT(IsActiveModelsOnly),_xlfn.XLOOKUP(C2345,'Model Analyzer'!B$4:B$100,'Model Analyzer'!C$4:C$100))),EvalData!C2345,"NA")</f>
        <v>UMass-MB</v>
      </c>
      <c r="C2345" s="17" t="s">
        <v>32</v>
      </c>
      <c r="D2345" s="36" t="d">
        <v>2020-10-26</v>
      </c>
      <c r="E2345" s="17" t="s">
        <v>37</v>
      </c>
      <c r="F2345" s="36" t="d">
        <v>2020-11-14</v>
      </c>
      <c r="G2345" s="30">
        <v>574</v>
      </c>
      <c r="H2345" s="32">
        <v>2.8000000000000001E-2</v>
      </c>
      <c r="I2345" s="28">
        <v>2.826E-2</v>
      </c>
      <c r="J2345" s="28">
        <v>2.826E-2</v>
      </c>
      <c r="K2345" s="29">
        <v>1</v>
      </c>
      <c r="L2345" s="30">
        <v>7</v>
      </c>
      <c r="M2345" s="29">
        <v>0.84614999999999996</v>
      </c>
      <c r="N2345" s="30">
        <v>51</v>
      </c>
      <c r="O2345" s="30">
        <v>9.15</v>
      </c>
      <c r="P2345" s="30">
        <v>1461.26</v>
      </c>
      <c r="Q2345" s="30">
        <v>83.69</v>
      </c>
      <c r="R2345" s="38">
        <v>0.21828</v>
      </c>
      <c r="S2345" s="32">
        <v>-0.12237000000000001</v>
      </c>
      <c r="T2345" s="29">
        <v>0.43736999999999998</v>
      </c>
      <c r="U2345" s="29">
        <v>-8.0890000000000004E-2</v>
      </c>
      <c r="V2345" s="29">
        <v>0.49020000000000002</v>
      </c>
      <c r="W2345" s="29">
        <v>7.843E-2</v>
      </c>
      <c r="X2345" s="30">
        <v>131.56</v>
      </c>
      <c r="Y2345" s="29">
        <v>0.33363999999999999</v>
      </c>
      <c r="Z2345" s="29">
        <v>0.29880000000000001</v>
      </c>
      <c r="AA2345" s="29">
        <v>0.65200000000000002</v>
      </c>
      <c r="AB2345" s="30">
        <v>4</v>
      </c>
      <c r="AC2345" s="29">
        <v>0.92308000000000001</v>
      </c>
      <c r="AD2345" s="30">
        <v>51</v>
      </c>
      <c r="AE2345" s="29">
        <v>0.94118000000000002</v>
      </c>
      <c r="AF2345" s="33">
        <v>3.4260000000000002</v>
      </c>
      <c r="AG2345" s="33">
        <v>3.9039999999999999</v>
      </c>
      <c r="AH2345" s="33">
        <v>4.8920000000000003</v>
      </c>
      <c r="AI2345" s="33">
        <v>7.617</v>
      </c>
      <c r="AJ2345" s="33">
        <v>8.3740000000000006</v>
      </c>
      <c r="AK2345" s="34">
        <v>11.143000000000001</v>
      </c>
      <c r="AL2345" s="29">
        <v>0.39216000000000001</v>
      </c>
      <c r="AM2345" s="29">
        <v>0.13725000000000001</v>
      </c>
      <c r="AN2345" s="50">
        <v>33977</v>
      </c>
      <c r="AO2345" s="30">
        <v>142.9</v>
      </c>
      <c r="AP2345" s="29">
        <v>0.31984000000000001</v>
      </c>
      <c r="AQ2345" s="29">
        <v>0.66771999999999998</v>
      </c>
      <c r="AR2345" s="29">
        <v>0.433</v>
      </c>
      <c r="AS2345" s="54">
        <v>13</v>
      </c>
      <c r="AT2345" s="29">
        <v>0.64705999999999997</v>
      </c>
      <c r="AU2345" s="29">
        <v>0.88029999999999997</v>
      </c>
      <c r="AV2345" s="54">
        <v>4</v>
      </c>
      <c r="AW2345" s="29">
        <v>0.91176000000000001</v>
      </c>
    </row>
    <row r="2346" spans="1:49" x14ac:dyDescent="0.2">
      <c r="A2346" s="17" t="str">
        <f t="shared" si="45"/>
        <v>USC</v>
      </c>
      <c r="B2346" s="17" t="str">
        <f>IF(AND(OR(NOT(IsForecastDateRestricted),AND(D2346&gt;=StartDate,D2346&lt;=EndDate)),OR(NOT(IsTargetDateRestricted),AND(F2346&gt;=FirstTargetDate,F2346&lt;=EndTargetDate)),
OR(AND(Is1Week,E2346="1 wk ahead inc death"),AND(Is2Week,E2346="2 wk ahead inc death"),AND(Is3Week,E2346="3 wk ahead inc death"),AND(Is4Week,E2346="4 wk ahead inc death")),
OR(NOT(IsActiveModelsOnly),_xlfn.XLOOKUP(C2346,'Model Analyzer'!B$4:B$100,'Model Analyzer'!C$4:C$100))),EvalData!C2346,"NA")</f>
        <v>USC</v>
      </c>
      <c r="C2346" s="17" t="s">
        <v>33</v>
      </c>
      <c r="D2346" s="36" t="d">
        <v>2020-10-26</v>
      </c>
      <c r="E2346" s="17" t="s">
        <v>37</v>
      </c>
      <c r="F2346" s="36" t="d">
        <v>2020-11-14</v>
      </c>
      <c r="G2346" s="30">
        <v>924</v>
      </c>
      <c r="H2346" s="32">
        <v>4.3999999999999997E-2</v>
      </c>
      <c r="I2346" s="28">
        <v>4.5499999999999999E-2</v>
      </c>
      <c r="J2346" s="28">
        <v>4.5499999999999999E-2</v>
      </c>
      <c r="K2346" s="29">
        <v>1</v>
      </c>
      <c r="L2346" s="30">
        <v>10</v>
      </c>
      <c r="M2346" s="29">
        <v>0.76922999999999997</v>
      </c>
      <c r="N2346" s="30">
        <v>51</v>
      </c>
      <c r="O2346" s="30">
        <v>10.91</v>
      </c>
      <c r="P2346" s="30">
        <v>2787.87</v>
      </c>
      <c r="Q2346" s="30">
        <v>98.25</v>
      </c>
      <c r="R2346" s="38">
        <v>0.17866000000000001</v>
      </c>
      <c r="S2346" s="32">
        <v>-7.782E-2</v>
      </c>
      <c r="T2346" s="29">
        <v>0.45707999999999999</v>
      </c>
      <c r="U2346" s="29">
        <v>-3.4819999999999997E-2</v>
      </c>
      <c r="V2346" s="29">
        <v>0.56862999999999997</v>
      </c>
      <c r="W2346" s="29">
        <v>7.843E-2</v>
      </c>
      <c r="X2346" s="30">
        <v>205.41</v>
      </c>
      <c r="Y2346" s="29">
        <v>0.36398000000000003</v>
      </c>
      <c r="Z2346" s="29">
        <v>0.32291999999999998</v>
      </c>
      <c r="AA2346" s="29">
        <v>0.65400000000000003</v>
      </c>
      <c r="AB2346" s="30">
        <v>3</v>
      </c>
      <c r="AC2346" s="29">
        <v>0.94872000000000001</v>
      </c>
    </row>
    <row r="2347" spans="1:49" x14ac:dyDescent="0.2">
      <c r="A2347" s="17" t="str">
        <f t="shared" si="45"/>
        <v>UT</v>
      </c>
      <c r="B2347" s="17" t="str">
        <f>IF(AND(OR(NOT(IsForecastDateRestricted),AND(D2347&gt;=StartDate,D2347&lt;=EndDate)),OR(NOT(IsTargetDateRestricted),AND(F2347&gt;=FirstTargetDate,F2347&lt;=EndTargetDate)),
OR(AND(Is1Week,E2347="1 wk ahead inc death"),AND(Is2Week,E2347="2 wk ahead inc death"),AND(Is3Week,E2347="3 wk ahead inc death"),AND(Is4Week,E2347="4 wk ahead inc death")),
OR(NOT(IsActiveModelsOnly),_xlfn.XLOOKUP(C2347,'Model Analyzer'!B$4:B$100,'Model Analyzer'!C$4:C$100))),EvalData!C2347,"NA")</f>
        <v>UT</v>
      </c>
      <c r="C2347" s="17" t="s">
        <v>34</v>
      </c>
      <c r="D2347" s="36" t="d">
        <v>2020-10-26</v>
      </c>
      <c r="E2347" s="17" t="s">
        <v>37</v>
      </c>
      <c r="F2347" s="36" t="d">
        <v>2020-11-14</v>
      </c>
      <c r="G2347" s="30">
        <v>-3998</v>
      </c>
      <c r="H2347" s="32">
        <v>-0.219</v>
      </c>
      <c r="I2347" s="28">
        <v>-0.19686999999999999</v>
      </c>
      <c r="J2347" s="28">
        <v>-0.24512999999999999</v>
      </c>
      <c r="K2347" s="29">
        <v>0.75</v>
      </c>
      <c r="L2347" s="30">
        <v>27</v>
      </c>
      <c r="M2347" s="29">
        <v>0.33333000000000002</v>
      </c>
      <c r="N2347" s="30">
        <v>51</v>
      </c>
      <c r="O2347" s="30">
        <v>38.78</v>
      </c>
      <c r="P2347" s="30">
        <v>4661.8100000000004</v>
      </c>
      <c r="Q2347" s="30">
        <v>155.97999999999999</v>
      </c>
      <c r="R2347" s="38">
        <v>0.41596</v>
      </c>
      <c r="S2347" s="32">
        <v>9.2549999999999993E-2</v>
      </c>
      <c r="T2347" s="29">
        <v>0.97877000000000003</v>
      </c>
      <c r="U2347" s="29">
        <v>-0.29286000000000001</v>
      </c>
      <c r="V2347" s="29">
        <v>0.29411999999999999</v>
      </c>
      <c r="W2347" s="29">
        <v>0.25490000000000002</v>
      </c>
      <c r="X2347" s="30">
        <v>219.34</v>
      </c>
      <c r="Y2347" s="29">
        <v>0.58470999999999995</v>
      </c>
      <c r="Z2347" s="29">
        <v>0.56057000000000001</v>
      </c>
      <c r="AA2347" s="29">
        <v>0.13400000000000001</v>
      </c>
      <c r="AB2347" s="30">
        <v>31</v>
      </c>
      <c r="AC2347" s="29">
        <v>0.23077</v>
      </c>
      <c r="AD2347" s="30">
        <v>51</v>
      </c>
      <c r="AE2347" s="29">
        <v>0.72548999999999997</v>
      </c>
      <c r="AF2347" s="33">
        <v>2.1080000000000001</v>
      </c>
      <c r="AG2347" s="33">
        <v>2.621</v>
      </c>
      <c r="AH2347" s="33">
        <v>3.9540000000000002</v>
      </c>
      <c r="AI2347" s="33">
        <v>16.033000000000001</v>
      </c>
      <c r="AJ2347" s="33">
        <v>7.4009999999999998</v>
      </c>
      <c r="AK2347" s="34">
        <v>30.571000000000002</v>
      </c>
      <c r="AL2347" s="29">
        <v>0.15686</v>
      </c>
      <c r="AM2347" s="29">
        <v>0.15686</v>
      </c>
      <c r="AN2347" s="50">
        <v>69907</v>
      </c>
      <c r="AO2347" s="30">
        <v>255.1</v>
      </c>
      <c r="AP2347" s="29">
        <v>0.38712999999999997</v>
      </c>
      <c r="AQ2347" s="29">
        <v>0.80820999999999998</v>
      </c>
      <c r="AR2347" s="29">
        <v>0.433</v>
      </c>
      <c r="AS2347" s="54">
        <v>13</v>
      </c>
      <c r="AT2347" s="29">
        <v>0.64705999999999997</v>
      </c>
      <c r="AU2347" s="29">
        <v>0.72689000000000004</v>
      </c>
      <c r="AV2347" s="54">
        <v>13</v>
      </c>
      <c r="AW2347" s="29">
        <v>0.64705999999999997</v>
      </c>
    </row>
    <row r="2348" spans="1:49" x14ac:dyDescent="0.2">
      <c r="A2348" s="17" t="str">
        <f t="shared" si="45"/>
        <v>Baseline</v>
      </c>
      <c r="B2348" s="17" t="str">
        <f>IF(AND(OR(NOT(IsForecastDateRestricted),AND(D2348&gt;=StartDate,D2348&lt;=EndDate)),OR(NOT(IsTargetDateRestricted),AND(F2348&gt;=FirstTargetDate,F2348&lt;=EndTargetDate)),
OR(AND(Is1Week,E2348="1 wk ahead inc death"),AND(Is2Week,E2348="2 wk ahead inc death"),AND(Is3Week,E2348="3 wk ahead inc death"),AND(Is4Week,E2348="4 wk ahead inc death")),
OR(NOT(IsActiveModelsOnly),_xlfn.XLOOKUP(C2348,'Model Analyzer'!B$4:B$100,'Model Analyzer'!C$4:C$100))),EvalData!C2348,"NA")</f>
        <v>Baseline</v>
      </c>
      <c r="C2348" s="17" t="s">
        <v>12</v>
      </c>
      <c r="D2348" s="36" t="d">
        <v>2020-10-26</v>
      </c>
      <c r="E2348" s="17" t="s">
        <v>38</v>
      </c>
      <c r="F2348" s="36" t="d">
        <v>2020-11-21</v>
      </c>
      <c r="G2348" s="30">
        <v>-9076</v>
      </c>
      <c r="H2348" s="32">
        <v>-0.35199999999999998</v>
      </c>
      <c r="I2348" s="28">
        <v>-0.29687000000000002</v>
      </c>
      <c r="J2348" s="28">
        <v>-0.42221999999999998</v>
      </c>
      <c r="K2348" s="29">
        <v>0</v>
      </c>
      <c r="L2348" s="30">
        <v>30</v>
      </c>
      <c r="M2348" s="29">
        <v>0.25641000000000003</v>
      </c>
      <c r="N2348" s="30">
        <v>51</v>
      </c>
      <c r="O2348" s="30">
        <v>27.69</v>
      </c>
      <c r="P2348" s="30">
        <v>5651.17</v>
      </c>
      <c r="Q2348" s="30">
        <v>228.14</v>
      </c>
      <c r="R2348" s="38">
        <v>0.37669000000000002</v>
      </c>
      <c r="S2348" s="32">
        <v>-0.50066999999999995</v>
      </c>
      <c r="T2348" s="29">
        <v>0.85912999999999995</v>
      </c>
      <c r="U2348" s="29">
        <v>-0.67445999999999995</v>
      </c>
      <c r="V2348" s="29">
        <v>0.25490000000000002</v>
      </c>
      <c r="W2348" s="29">
        <v>0.35293999999999998</v>
      </c>
      <c r="X2348" s="30">
        <v>348.84</v>
      </c>
      <c r="Y2348" s="29">
        <v>0.46034000000000003</v>
      </c>
      <c r="Z2348" s="29">
        <v>0.55022000000000004</v>
      </c>
      <c r="AA2348" s="29">
        <v>0.16400000000000001</v>
      </c>
      <c r="AB2348" s="30">
        <v>26</v>
      </c>
      <c r="AC2348" s="29">
        <v>0.35897000000000001</v>
      </c>
      <c r="AD2348" s="30">
        <v>51</v>
      </c>
      <c r="AE2348" s="29">
        <v>0.64705999999999997</v>
      </c>
      <c r="AF2348" s="33">
        <v>3.8570000000000002</v>
      </c>
      <c r="AG2348" s="33">
        <v>3.9449999999999998</v>
      </c>
      <c r="AH2348" s="33">
        <v>3.9889999999999999</v>
      </c>
      <c r="AI2348" s="33">
        <v>3.8540000000000001</v>
      </c>
      <c r="AJ2348" s="33">
        <v>4</v>
      </c>
      <c r="AK2348" s="34">
        <v>4.01</v>
      </c>
      <c r="AL2348" s="29">
        <v>0</v>
      </c>
      <c r="AM2348" s="29">
        <v>0</v>
      </c>
      <c r="AN2348" s="50">
        <v>77772</v>
      </c>
      <c r="AO2348" s="30">
        <v>282.39999999999998</v>
      </c>
      <c r="AP2348" s="29">
        <v>0.41792000000000001</v>
      </c>
      <c r="AQ2348" s="29">
        <v>0.87248999999999999</v>
      </c>
      <c r="AR2348" s="29">
        <v>0.68100000000000005</v>
      </c>
      <c r="AS2348" s="54">
        <v>3</v>
      </c>
      <c r="AT2348" s="29">
        <v>0.94118000000000002</v>
      </c>
      <c r="AU2348" s="29">
        <v>0.66486000000000001</v>
      </c>
      <c r="AV2348" s="54">
        <v>12</v>
      </c>
      <c r="AW2348" s="29">
        <v>0.67647000000000002</v>
      </c>
    </row>
    <row r="2349" spans="1:49" x14ac:dyDescent="0.2">
      <c r="A2349" s="17" t="str">
        <f t="shared" si="45"/>
        <v>BPagano</v>
      </c>
      <c r="B2349" s="17" t="str">
        <f>IF(AND(OR(NOT(IsForecastDateRestricted),AND(D2349&gt;=StartDate,D2349&lt;=EndDate)),OR(NOT(IsTargetDateRestricted),AND(F2349&gt;=FirstTargetDate,F2349&lt;=EndTargetDate)),
OR(AND(Is1Week,E2349="1 wk ahead inc death"),AND(Is2Week,E2349="2 wk ahead inc death"),AND(Is3Week,E2349="3 wk ahead inc death"),AND(Is4Week,E2349="4 wk ahead inc death")),
OR(NOT(IsActiveModelsOnly),_xlfn.XLOOKUP(C2349,'Model Analyzer'!B$4:B$100,'Model Analyzer'!C$4:C$100))),EvalData!C2349,"NA")</f>
        <v>BPagano</v>
      </c>
      <c r="C2349" s="17" t="s">
        <v>59</v>
      </c>
      <c r="D2349" s="36" t="d">
        <v>2020-10-26</v>
      </c>
      <c r="E2349" s="17" t="s">
        <v>38</v>
      </c>
      <c r="F2349" s="36" t="d">
        <v>2020-11-21</v>
      </c>
      <c r="G2349" s="30">
        <v>-43</v>
      </c>
      <c r="H2349" s="32">
        <v>-1E-3</v>
      </c>
      <c r="I2349" s="28">
        <v>-1.41E-3</v>
      </c>
      <c r="J2349" s="28">
        <v>-1.41E-3</v>
      </c>
      <c r="K2349" s="29">
        <v>1</v>
      </c>
      <c r="L2349" s="30">
        <v>1</v>
      </c>
      <c r="M2349" s="29">
        <v>1</v>
      </c>
      <c r="N2349" s="30">
        <v>51</v>
      </c>
      <c r="O2349" s="30">
        <v>43.36</v>
      </c>
      <c r="P2349" s="30">
        <v>12193.13</v>
      </c>
      <c r="Q2349" s="30">
        <v>240.24</v>
      </c>
      <c r="R2349" s="38">
        <v>0.31991999999999998</v>
      </c>
      <c r="S2349" s="32">
        <v>2.2620000000000001E-2</v>
      </c>
      <c r="T2349" s="29">
        <v>1.4067700000000001</v>
      </c>
      <c r="U2349" s="29">
        <v>-0.54113</v>
      </c>
      <c r="V2349" s="29">
        <v>0.33333000000000002</v>
      </c>
      <c r="W2349" s="29">
        <v>0.25490000000000002</v>
      </c>
      <c r="X2349" s="30">
        <v>402.07</v>
      </c>
      <c r="Y2349" s="29">
        <v>0.64932000000000001</v>
      </c>
      <c r="Z2349" s="29">
        <v>0.53317999999999999</v>
      </c>
      <c r="AA2349" s="29">
        <v>0.221</v>
      </c>
      <c r="AB2349" s="30">
        <v>22</v>
      </c>
      <c r="AC2349" s="29">
        <v>0.46154000000000001</v>
      </c>
      <c r="AD2349" s="30">
        <v>51</v>
      </c>
      <c r="AE2349" s="29">
        <v>0.58823999999999999</v>
      </c>
      <c r="AF2349" s="33">
        <v>2.278</v>
      </c>
      <c r="AG2349" s="33">
        <v>2.4119999999999999</v>
      </c>
      <c r="AH2349" s="33">
        <v>2.6349999999999998</v>
      </c>
      <c r="AI2349" s="33">
        <v>3.1880000000000002</v>
      </c>
      <c r="AJ2349" s="33">
        <v>2.8889999999999998</v>
      </c>
      <c r="AK2349" s="34">
        <v>3.3069999999999999</v>
      </c>
      <c r="AL2349" s="29">
        <v>0</v>
      </c>
      <c r="AM2349" s="29">
        <v>0</v>
      </c>
      <c r="AN2349" s="50">
        <v>151710</v>
      </c>
      <c r="AO2349" s="30">
        <v>528.79999999999995</v>
      </c>
      <c r="AP2349" s="29">
        <v>0.52447999999999995</v>
      </c>
      <c r="AQ2349" s="29">
        <v>1</v>
      </c>
      <c r="AR2349" s="29">
        <v>0.61899999999999999</v>
      </c>
      <c r="AS2349" s="54">
        <v>7</v>
      </c>
      <c r="AT2349" s="29">
        <v>0.82352999999999998</v>
      </c>
      <c r="AU2349" s="29">
        <v>0.61919999999999997</v>
      </c>
      <c r="AV2349" s="54">
        <v>16</v>
      </c>
      <c r="AW2349" s="29">
        <v>0.55881999999999998</v>
      </c>
    </row>
    <row r="2350" spans="1:49" x14ac:dyDescent="0.2">
      <c r="A2350" s="17" t="str">
        <f t="shared" si="45"/>
        <v>CMU</v>
      </c>
      <c r="B2350" s="17" t="str">
        <f>IF(AND(OR(NOT(IsForecastDateRestricted),AND(D2350&gt;=StartDate,D2350&lt;=EndDate)),OR(NOT(IsTargetDateRestricted),AND(F2350&gt;=FirstTargetDate,F2350&lt;=EndTargetDate)),
OR(AND(Is1Week,E2350="1 wk ahead inc death"),AND(Is2Week,E2350="2 wk ahead inc death"),AND(Is3Week,E2350="3 wk ahead inc death"),AND(Is4Week,E2350="4 wk ahead inc death")),
OR(NOT(IsActiveModelsOnly),_xlfn.XLOOKUP(C2350,'Model Analyzer'!B$4:B$100,'Model Analyzer'!C$4:C$100))),EvalData!C2350,"NA")</f>
        <v>CMU</v>
      </c>
      <c r="C2350" s="17" t="s">
        <v>43</v>
      </c>
      <c r="D2350" s="36" t="d">
        <v>2020-10-26</v>
      </c>
      <c r="E2350" s="17" t="s">
        <v>38</v>
      </c>
      <c r="F2350" s="36" t="d">
        <v>2020-11-21</v>
      </c>
      <c r="G2350" s="30"/>
      <c r="H2350" s="32"/>
      <c r="N2350" s="30">
        <v>51</v>
      </c>
      <c r="O2350" s="30">
        <v>21.67</v>
      </c>
      <c r="P2350" s="30">
        <v>4481.5</v>
      </c>
      <c r="Q2350" s="30">
        <v>204.45</v>
      </c>
      <c r="R2350" s="38">
        <v>0.33890999999999999</v>
      </c>
      <c r="S2350" s="32">
        <v>-0.41094000000000003</v>
      </c>
      <c r="T2350" s="29">
        <v>0.68386000000000002</v>
      </c>
      <c r="U2350" s="29">
        <v>-0.49175000000000002</v>
      </c>
      <c r="V2350" s="29">
        <v>0.21568999999999999</v>
      </c>
      <c r="W2350" s="29">
        <v>0.23529</v>
      </c>
      <c r="X2350" s="30">
        <v>305.94</v>
      </c>
      <c r="Y2350" s="29">
        <v>0.41800999999999999</v>
      </c>
      <c r="Z2350" s="29">
        <v>0.47502</v>
      </c>
      <c r="AA2350" s="29">
        <v>0.26300000000000001</v>
      </c>
      <c r="AB2350" s="30">
        <v>19</v>
      </c>
      <c r="AC2350" s="29">
        <v>0.53846000000000005</v>
      </c>
      <c r="AD2350" s="30">
        <v>51</v>
      </c>
      <c r="AE2350" s="29">
        <v>0.45097999999999999</v>
      </c>
      <c r="AF2350" s="33">
        <v>1.613</v>
      </c>
      <c r="AG2350" s="33">
        <v>2.1520000000000001</v>
      </c>
      <c r="AH2350" s="33">
        <v>3.0390000000000001</v>
      </c>
      <c r="AI2350" s="33">
        <v>4.8559999999999999</v>
      </c>
      <c r="AJ2350" s="33">
        <v>5.0389999999999997</v>
      </c>
      <c r="AK2350" s="34">
        <v>6.5709999999999997</v>
      </c>
      <c r="AL2350" s="29">
        <v>0.17646999999999999</v>
      </c>
      <c r="AM2350" s="29">
        <v>1.9609999999999999E-2</v>
      </c>
      <c r="AN2350" s="50">
        <v>157623</v>
      </c>
      <c r="AO2350" s="30">
        <v>356.2</v>
      </c>
      <c r="AP2350" s="29">
        <v>0.4909</v>
      </c>
      <c r="AQ2350" s="29">
        <v>1</v>
      </c>
      <c r="AR2350" s="29">
        <v>0.26800000000000002</v>
      </c>
      <c r="AS2350" s="54">
        <v>17</v>
      </c>
      <c r="AT2350" s="29">
        <v>0.52941000000000005</v>
      </c>
      <c r="AU2350" s="29">
        <v>0.47471999999999998</v>
      </c>
      <c r="AV2350" s="54">
        <v>19</v>
      </c>
      <c r="AW2350" s="29">
        <v>0.47059000000000001</v>
      </c>
    </row>
    <row r="2351" spans="1:49" x14ac:dyDescent="0.2">
      <c r="A2351" s="17" t="str">
        <f t="shared" si="45"/>
        <v>Columbia</v>
      </c>
      <c r="B2351" s="17" t="str">
        <f>IF(AND(OR(NOT(IsForecastDateRestricted),AND(D2351&gt;=StartDate,D2351&lt;=EndDate)),OR(NOT(IsTargetDateRestricted),AND(F2351&gt;=FirstTargetDate,F2351&lt;=EndTargetDate)),
OR(AND(Is1Week,E2351="1 wk ahead inc death"),AND(Is2Week,E2351="2 wk ahead inc death"),AND(Is3Week,E2351="3 wk ahead inc death"),AND(Is4Week,E2351="4 wk ahead inc death")),
OR(NOT(IsActiveModelsOnly),_xlfn.XLOOKUP(C2351,'Model Analyzer'!B$4:B$100,'Model Analyzer'!C$4:C$100))),EvalData!C2351,"NA")</f>
        <v>Columbia</v>
      </c>
      <c r="C2351" s="17" t="s">
        <v>13</v>
      </c>
      <c r="D2351" s="36" t="d">
        <v>2020-10-26</v>
      </c>
      <c r="E2351" s="17" t="s">
        <v>38</v>
      </c>
      <c r="F2351" s="36" t="d">
        <v>2020-11-21</v>
      </c>
      <c r="G2351" s="30">
        <v>-3014</v>
      </c>
      <c r="H2351" s="32">
        <v>-0.104</v>
      </c>
      <c r="I2351" s="28">
        <v>-9.8589999999999997E-2</v>
      </c>
      <c r="J2351" s="28">
        <v>-0.10936999999999999</v>
      </c>
      <c r="K2351" s="29">
        <v>0.75</v>
      </c>
      <c r="L2351" s="30">
        <v>12</v>
      </c>
      <c r="M2351" s="29">
        <v>0.71794999999999998</v>
      </c>
      <c r="N2351" s="30">
        <v>51</v>
      </c>
      <c r="O2351" s="30">
        <v>32.39</v>
      </c>
      <c r="P2351" s="30">
        <v>3436.14</v>
      </c>
      <c r="Q2351" s="30">
        <v>157.57</v>
      </c>
      <c r="R2351" s="38">
        <v>0.24590999999999999</v>
      </c>
      <c r="S2351" s="32">
        <v>-0.20701</v>
      </c>
      <c r="T2351" s="29">
        <v>0.49013000000000001</v>
      </c>
      <c r="U2351" s="29">
        <v>-0.35182999999999998</v>
      </c>
      <c r="V2351" s="29">
        <v>0.45097999999999999</v>
      </c>
      <c r="W2351" s="29">
        <v>0.15686</v>
      </c>
      <c r="X2351" s="30">
        <v>232.55</v>
      </c>
      <c r="Y2351" s="29">
        <v>0.32273000000000002</v>
      </c>
      <c r="Z2351" s="29">
        <v>0.41328999999999999</v>
      </c>
      <c r="AA2351" s="29">
        <v>0.432</v>
      </c>
      <c r="AB2351" s="30">
        <v>13</v>
      </c>
      <c r="AC2351" s="29">
        <v>0.69230999999999998</v>
      </c>
      <c r="AD2351" s="30">
        <v>51</v>
      </c>
      <c r="AE2351" s="29">
        <v>0.88234999999999997</v>
      </c>
      <c r="AF2351" s="33">
        <v>2.7160000000000002</v>
      </c>
      <c r="AG2351" s="33">
        <v>3.6339999999999999</v>
      </c>
      <c r="AH2351" s="33">
        <v>5.0609999999999999</v>
      </c>
      <c r="AI2351" s="33">
        <v>35.927</v>
      </c>
      <c r="AJ2351" s="33">
        <v>8.2629999999999999</v>
      </c>
      <c r="AK2351" s="34">
        <v>160</v>
      </c>
      <c r="AL2351" s="29">
        <v>0.21568999999999999</v>
      </c>
      <c r="AM2351" s="29">
        <v>0.21568999999999999</v>
      </c>
      <c r="AN2351" s="50">
        <v>62735</v>
      </c>
      <c r="AO2351" s="30">
        <v>127.4</v>
      </c>
      <c r="AP2351" s="29">
        <v>0.30213000000000001</v>
      </c>
      <c r="AQ2351" s="29">
        <v>0.63075999999999999</v>
      </c>
      <c r="AR2351" s="29">
        <v>0.47499999999999998</v>
      </c>
      <c r="AS2351" s="54">
        <v>10</v>
      </c>
      <c r="AT2351" s="29">
        <v>0.73529</v>
      </c>
      <c r="AU2351" s="29">
        <v>0.79244999999999999</v>
      </c>
      <c r="AV2351" s="54">
        <v>6</v>
      </c>
      <c r="AW2351" s="29">
        <v>0.85294000000000003</v>
      </c>
    </row>
    <row r="2352" spans="1:49" x14ac:dyDescent="0.2">
      <c r="A2352" s="17" t="str">
        <f t="shared" si="45"/>
        <v>Columbia-UNC</v>
      </c>
      <c r="B2352" s="17" t="str">
        <f>IF(AND(OR(NOT(IsForecastDateRestricted),AND(D2352&gt;=StartDate,D2352&lt;=EndDate)),OR(NOT(IsTargetDateRestricted),AND(F2352&gt;=FirstTargetDate,F2352&lt;=EndTargetDate)),
OR(AND(Is1Week,E2352="1 wk ahead inc death"),AND(Is2Week,E2352="2 wk ahead inc death"),AND(Is3Week,E2352="3 wk ahead inc death"),AND(Is4Week,E2352="4 wk ahead inc death")),
OR(NOT(IsActiveModelsOnly),_xlfn.XLOOKUP(C2352,'Model Analyzer'!B$4:B$100,'Model Analyzer'!C$4:C$100))),EvalData!C2352,"NA")</f>
        <v>Columbia-UNC</v>
      </c>
      <c r="C2352" s="17" t="s">
        <v>14</v>
      </c>
      <c r="D2352" s="36" t="d">
        <v>2020-10-26</v>
      </c>
      <c r="E2352" s="17" t="s">
        <v>38</v>
      </c>
      <c r="F2352" s="36" t="d">
        <v>2020-11-21</v>
      </c>
      <c r="G2352" s="30">
        <v>144</v>
      </c>
      <c r="H2352" s="32">
        <v>5.0000000000000001E-3</v>
      </c>
      <c r="I2352" s="28">
        <v>4.7099999999999998E-3</v>
      </c>
      <c r="J2352" s="28">
        <v>4.7099999999999998E-3</v>
      </c>
      <c r="K2352" s="29">
        <v>1</v>
      </c>
      <c r="L2352" s="30">
        <v>2</v>
      </c>
      <c r="M2352" s="29">
        <v>0.97436</v>
      </c>
      <c r="N2352" s="30">
        <v>51</v>
      </c>
      <c r="O2352" s="30">
        <v>18.93</v>
      </c>
      <c r="P2352" s="30">
        <v>9822.48</v>
      </c>
      <c r="Q2352" s="30">
        <v>250.73</v>
      </c>
      <c r="R2352" s="38">
        <v>0.27627000000000002</v>
      </c>
      <c r="S2352" s="32">
        <v>-0.13883999999999999</v>
      </c>
      <c r="T2352" s="29">
        <v>0.58289999999999997</v>
      </c>
      <c r="U2352" s="29">
        <v>-5.0529999999999999E-2</v>
      </c>
      <c r="V2352" s="29">
        <v>0.37254999999999999</v>
      </c>
      <c r="W2352" s="29">
        <v>0.19608</v>
      </c>
      <c r="X2352" s="30">
        <v>521.5</v>
      </c>
      <c r="Y2352" s="29">
        <v>0.45588000000000001</v>
      </c>
      <c r="Z2352" s="29">
        <v>0.41911999999999999</v>
      </c>
      <c r="AA2352" s="29">
        <v>0.33900000000000002</v>
      </c>
      <c r="AB2352" s="30">
        <v>16</v>
      </c>
      <c r="AC2352" s="29">
        <v>0.61538000000000004</v>
      </c>
      <c r="AD2352" s="30">
        <v>51</v>
      </c>
      <c r="AE2352" s="29">
        <v>0.43136999999999998</v>
      </c>
      <c r="AF2352" s="33">
        <v>1.387</v>
      </c>
      <c r="AG2352" s="33">
        <v>1.516</v>
      </c>
      <c r="AH2352" s="33">
        <v>1.734</v>
      </c>
      <c r="AI2352" s="33">
        <v>1.9510000000000001</v>
      </c>
      <c r="AJ2352" s="33">
        <v>2.0529999999999999</v>
      </c>
      <c r="AK2352" s="34">
        <v>3</v>
      </c>
      <c r="AL2352" s="29">
        <v>0</v>
      </c>
      <c r="AM2352" s="29">
        <v>0</v>
      </c>
      <c r="AN2352" s="50">
        <v>274746</v>
      </c>
      <c r="AO2352" s="30">
        <v>495.4</v>
      </c>
      <c r="AP2352" s="29">
        <v>0.70533999999999997</v>
      </c>
      <c r="AQ2352" s="29">
        <v>1</v>
      </c>
      <c r="AR2352" s="29">
        <v>0.45400000000000001</v>
      </c>
      <c r="AS2352" s="54">
        <v>11</v>
      </c>
      <c r="AT2352" s="29">
        <v>0.70587999999999995</v>
      </c>
      <c r="AU2352" s="29">
        <v>0.45407999999999998</v>
      </c>
      <c r="AV2352" s="54">
        <v>20</v>
      </c>
      <c r="AW2352" s="29">
        <v>0.44118000000000002</v>
      </c>
    </row>
    <row r="2353" spans="1:49" x14ac:dyDescent="0.2">
      <c r="A2353" s="17" t="str">
        <f t="shared" si="45"/>
        <v>Covid19Sim</v>
      </c>
      <c r="B2353" s="17" t="str">
        <f>IF(AND(OR(NOT(IsForecastDateRestricted),AND(D2353&gt;=StartDate,D2353&lt;=EndDate)),OR(NOT(IsTargetDateRestricted),AND(F2353&gt;=FirstTargetDate,F2353&lt;=EndTargetDate)),
OR(AND(Is1Week,E2353="1 wk ahead inc death"),AND(Is2Week,E2353="2 wk ahead inc death"),AND(Is3Week,E2353="3 wk ahead inc death"),AND(Is4Week,E2353="4 wk ahead inc death")),
OR(NOT(IsActiveModelsOnly),_xlfn.XLOOKUP(C2353,'Model Analyzer'!B$4:B$100,'Model Analyzer'!C$4:C$100))),EvalData!C2353,"NA")</f>
        <v>Covid19Sim</v>
      </c>
      <c r="C2353" s="17" t="s">
        <v>39</v>
      </c>
      <c r="D2353" s="36" t="d">
        <v>2020-10-26</v>
      </c>
      <c r="E2353" s="17" t="s">
        <v>38</v>
      </c>
      <c r="F2353" s="36" t="d">
        <v>2020-11-21</v>
      </c>
      <c r="G2353" s="30">
        <v>-3012</v>
      </c>
      <c r="H2353" s="32">
        <v>-0.104</v>
      </c>
      <c r="I2353" s="28">
        <v>-9.8519999999999996E-2</v>
      </c>
      <c r="J2353" s="28">
        <v>-0.10929</v>
      </c>
      <c r="K2353" s="29">
        <v>0.75</v>
      </c>
      <c r="L2353" s="30">
        <v>11</v>
      </c>
      <c r="M2353" s="29">
        <v>0.74358999999999997</v>
      </c>
      <c r="N2353" s="30">
        <v>51</v>
      </c>
      <c r="O2353" s="30">
        <v>15.8</v>
      </c>
      <c r="P2353" s="30">
        <v>3543.6</v>
      </c>
      <c r="Q2353" s="30">
        <v>162.69</v>
      </c>
      <c r="R2353" s="38">
        <v>0.22786000000000001</v>
      </c>
      <c r="S2353" s="32">
        <v>-0.15844</v>
      </c>
      <c r="T2353" s="29">
        <v>0.47696</v>
      </c>
      <c r="U2353" s="29">
        <v>-0.16392000000000001</v>
      </c>
      <c r="V2353" s="29">
        <v>0.41176000000000001</v>
      </c>
      <c r="W2353" s="29">
        <v>0.11765</v>
      </c>
      <c r="X2353" s="30">
        <v>298.7</v>
      </c>
      <c r="Y2353" s="29">
        <v>0.36013000000000001</v>
      </c>
      <c r="Z2353" s="29">
        <v>0.36009999999999998</v>
      </c>
      <c r="AA2353" s="29">
        <v>0.51900000000000002</v>
      </c>
      <c r="AB2353" s="30">
        <v>7</v>
      </c>
      <c r="AC2353" s="29">
        <v>0.84614999999999996</v>
      </c>
      <c r="AD2353" s="30">
        <v>51</v>
      </c>
      <c r="AE2353" s="29">
        <v>0.25490000000000002</v>
      </c>
      <c r="AF2353" s="33">
        <v>1.0529999999999999</v>
      </c>
      <c r="AG2353" s="33">
        <v>1.079</v>
      </c>
      <c r="AH2353" s="33">
        <v>1.177</v>
      </c>
      <c r="AI2353" s="33">
        <v>75.325000000000003</v>
      </c>
      <c r="AJ2353" s="33">
        <v>1.321</v>
      </c>
      <c r="AK2353" s="34">
        <v>2.1360000000000001</v>
      </c>
      <c r="AL2353" s="29">
        <v>1.9609999999999999E-2</v>
      </c>
      <c r="AM2353" s="29">
        <v>3.9219999999999998E-2</v>
      </c>
      <c r="AN2353" s="50">
        <v>269964</v>
      </c>
      <c r="AO2353" s="30">
        <v>470.1</v>
      </c>
      <c r="AP2353" s="29">
        <v>0.84860999999999998</v>
      </c>
      <c r="AQ2353" s="29">
        <v>1</v>
      </c>
      <c r="AR2353" s="29">
        <v>0.20599999999999999</v>
      </c>
      <c r="AS2353" s="54">
        <v>20</v>
      </c>
      <c r="AT2353" s="29">
        <v>0.44118000000000002</v>
      </c>
      <c r="AU2353" s="29">
        <v>0.26832</v>
      </c>
      <c r="AV2353" s="54">
        <v>30</v>
      </c>
      <c r="AW2353" s="29">
        <v>0.14706</v>
      </c>
    </row>
    <row r="2354" spans="1:49" x14ac:dyDescent="0.2">
      <c r="A2354" s="17" t="str">
        <f t="shared" si="45"/>
        <v>CovidComplete</v>
      </c>
      <c r="B2354" s="17" t="str">
        <f>IF(AND(OR(NOT(IsForecastDateRestricted),AND(D2354&gt;=StartDate,D2354&lt;=EndDate)),OR(NOT(IsTargetDateRestricted),AND(F2354&gt;=FirstTargetDate,F2354&lt;=EndTargetDate)),
OR(AND(Is1Week,E2354="1 wk ahead inc death"),AND(Is2Week,E2354="2 wk ahead inc death"),AND(Is3Week,E2354="3 wk ahead inc death"),AND(Is4Week,E2354="4 wk ahead inc death")),
OR(NOT(IsActiveModelsOnly),_xlfn.XLOOKUP(C2354,'Model Analyzer'!B$4:B$100,'Model Analyzer'!C$4:C$100))),EvalData!C2354,"NA")</f>
        <v>CovidComplete</v>
      </c>
      <c r="C2354" s="17" t="s">
        <v>51</v>
      </c>
      <c r="D2354" s="36" t="d">
        <v>2020-10-26</v>
      </c>
      <c r="E2354" s="17" t="s">
        <v>38</v>
      </c>
      <c r="F2354" s="36" t="d">
        <v>2020-11-21</v>
      </c>
      <c r="G2354" s="30">
        <v>-2882</v>
      </c>
      <c r="H2354" s="32">
        <v>-9.9000000000000005E-2</v>
      </c>
      <c r="I2354" s="28">
        <v>-9.4270000000000007E-2</v>
      </c>
      <c r="J2354" s="28">
        <v>-0.10408000000000001</v>
      </c>
      <c r="K2354" s="29">
        <v>0.9</v>
      </c>
      <c r="L2354" s="30">
        <v>10</v>
      </c>
      <c r="M2354" s="29">
        <v>0.76922999999999997</v>
      </c>
      <c r="N2354" s="30">
        <v>51</v>
      </c>
      <c r="O2354" s="30">
        <v>11.86</v>
      </c>
      <c r="P2354" s="30">
        <v>4109.4799999999996</v>
      </c>
      <c r="Q2354" s="30">
        <v>184.12</v>
      </c>
      <c r="R2354" s="38">
        <v>0.24792</v>
      </c>
      <c r="S2354" s="32">
        <v>-0.28286</v>
      </c>
      <c r="T2354" s="29">
        <v>0.53869999999999996</v>
      </c>
      <c r="U2354" s="29">
        <v>-0.30754999999999999</v>
      </c>
      <c r="V2354" s="29">
        <v>0.35293999999999998</v>
      </c>
      <c r="W2354" s="29">
        <v>0.11765</v>
      </c>
      <c r="X2354" s="30">
        <v>308.52999999999997</v>
      </c>
      <c r="Y2354" s="29">
        <v>0.35221000000000002</v>
      </c>
      <c r="Z2354" s="29">
        <v>0.36508000000000002</v>
      </c>
      <c r="AA2354" s="29">
        <v>0.46300000000000002</v>
      </c>
      <c r="AB2354" s="30">
        <v>10</v>
      </c>
      <c r="AC2354" s="29">
        <v>0.76922999999999997</v>
      </c>
      <c r="AD2354" s="30">
        <v>51</v>
      </c>
      <c r="AE2354" s="29">
        <v>0.78430999999999995</v>
      </c>
      <c r="AF2354" s="33">
        <v>3.8210000000000002</v>
      </c>
      <c r="AG2354" s="33">
        <v>3.9409999999999998</v>
      </c>
      <c r="AH2354" s="33">
        <v>3.9889999999999999</v>
      </c>
      <c r="AI2354" s="33">
        <v>3.8839999999999999</v>
      </c>
      <c r="AJ2354" s="33">
        <v>4</v>
      </c>
      <c r="AK2354" s="34">
        <v>4</v>
      </c>
      <c r="AL2354" s="29">
        <v>0</v>
      </c>
      <c r="AM2354" s="29">
        <v>0</v>
      </c>
      <c r="AN2354" s="50">
        <v>58902</v>
      </c>
      <c r="AO2354" s="30">
        <v>184.4</v>
      </c>
      <c r="AP2354" s="29">
        <v>0.41459000000000001</v>
      </c>
      <c r="AQ2354" s="29">
        <v>0.86553000000000002</v>
      </c>
      <c r="AR2354" s="29">
        <v>0.82599999999999996</v>
      </c>
      <c r="AS2354" s="54">
        <v>1</v>
      </c>
      <c r="AT2354" s="29">
        <v>1</v>
      </c>
      <c r="AU2354" s="29">
        <v>0.80750999999999995</v>
      </c>
      <c r="AV2354" s="54">
        <v>4</v>
      </c>
      <c r="AW2354" s="29">
        <v>0.91176000000000001</v>
      </c>
    </row>
    <row r="2355" spans="1:49" x14ac:dyDescent="0.2">
      <c r="A2355" s="17" t="str">
        <f t="shared" si="45"/>
        <v>DDS</v>
      </c>
      <c r="B2355" s="17" t="str">
        <f>IF(AND(OR(NOT(IsForecastDateRestricted),AND(D2355&gt;=StartDate,D2355&lt;=EndDate)),OR(NOT(IsTargetDateRestricted),AND(F2355&gt;=FirstTargetDate,F2355&lt;=EndTargetDate)),
OR(AND(Is1Week,E2355="1 wk ahead inc death"),AND(Is2Week,E2355="2 wk ahead inc death"),AND(Is3Week,E2355="3 wk ahead inc death"),AND(Is4Week,E2355="4 wk ahead inc death")),
OR(NOT(IsActiveModelsOnly),_xlfn.XLOOKUP(C2355,'Model Analyzer'!B$4:B$100,'Model Analyzer'!C$4:C$100))),EvalData!C2355,"NA")</f>
        <v>DDS</v>
      </c>
      <c r="C2355" s="17" t="s">
        <v>44</v>
      </c>
      <c r="D2355" s="36" t="d">
        <v>2020-10-26</v>
      </c>
      <c r="E2355" s="17" t="s">
        <v>38</v>
      </c>
      <c r="F2355" s="36" t="d">
        <v>2020-11-21</v>
      </c>
      <c r="G2355" s="30">
        <v>-9074</v>
      </c>
      <c r="H2355" s="32">
        <v>-0.35199999999999998</v>
      </c>
      <c r="I2355" s="28">
        <v>-0.29681000000000002</v>
      </c>
      <c r="J2355" s="28">
        <v>-0.42209000000000002</v>
      </c>
      <c r="K2355" s="29">
        <v>0</v>
      </c>
      <c r="L2355" s="30">
        <v>29</v>
      </c>
      <c r="M2355" s="29">
        <v>0.28205000000000002</v>
      </c>
      <c r="N2355" s="30">
        <v>51</v>
      </c>
      <c r="O2355" s="30">
        <v>17</v>
      </c>
      <c r="P2355" s="30">
        <v>5071.08</v>
      </c>
      <c r="Q2355" s="30">
        <v>210.06</v>
      </c>
      <c r="R2355" s="38">
        <v>0.34859000000000001</v>
      </c>
      <c r="S2355" s="32">
        <v>-0.43143999999999999</v>
      </c>
      <c r="T2355" s="29">
        <v>0.71284000000000003</v>
      </c>
      <c r="U2355" s="29">
        <v>-0.43663000000000002</v>
      </c>
      <c r="V2355" s="29">
        <v>0.21568999999999999</v>
      </c>
      <c r="W2355" s="29">
        <v>0.19608</v>
      </c>
      <c r="X2355" s="30">
        <v>341.64</v>
      </c>
      <c r="Y2355" s="29">
        <v>0.43478</v>
      </c>
      <c r="Z2355" s="29">
        <v>0.46382000000000001</v>
      </c>
      <c r="AA2355" s="29">
        <v>0.26800000000000002</v>
      </c>
      <c r="AB2355" s="30">
        <v>18</v>
      </c>
      <c r="AC2355" s="29">
        <v>0.56410000000000005</v>
      </c>
      <c r="AD2355" s="30">
        <v>51</v>
      </c>
      <c r="AE2355" s="29">
        <v>0.68627000000000005</v>
      </c>
      <c r="AF2355" s="33">
        <v>3.2</v>
      </c>
      <c r="AG2355" s="33">
        <v>3.6150000000000002</v>
      </c>
      <c r="AH2355" s="33">
        <v>4.2249999999999996</v>
      </c>
      <c r="AI2355" s="33">
        <v>8.67</v>
      </c>
      <c r="AJ2355" s="33">
        <v>5.9009999999999998</v>
      </c>
      <c r="AK2355" s="34">
        <v>10.9</v>
      </c>
      <c r="AL2355" s="29">
        <v>0.19608</v>
      </c>
      <c r="AM2355" s="29">
        <v>7.843E-2</v>
      </c>
      <c r="AN2355" s="50">
        <v>85149</v>
      </c>
      <c r="AO2355" s="30">
        <v>145.6</v>
      </c>
      <c r="AP2355" s="29">
        <v>0.35032999999999997</v>
      </c>
      <c r="AQ2355" s="29">
        <v>0.73138000000000003</v>
      </c>
      <c r="AR2355" s="29">
        <v>0.433</v>
      </c>
      <c r="AS2355" s="54">
        <v>12</v>
      </c>
      <c r="AT2355" s="29">
        <v>0.67647000000000002</v>
      </c>
      <c r="AU2355" s="29">
        <v>0.65024000000000004</v>
      </c>
      <c r="AV2355" s="54">
        <v>14</v>
      </c>
      <c r="AW2355" s="29">
        <v>0.61765000000000003</v>
      </c>
    </row>
    <row r="2356" spans="1:49" x14ac:dyDescent="0.2">
      <c r="A2356" s="17" t="str">
        <f t="shared" si="45"/>
        <v>Ensemble</v>
      </c>
      <c r="B2356" s="17" t="str">
        <f>IF(AND(OR(NOT(IsForecastDateRestricted),AND(D2356&gt;=StartDate,D2356&lt;=EndDate)),OR(NOT(IsTargetDateRestricted),AND(F2356&gt;=FirstTargetDate,F2356&lt;=EndTargetDate)),
OR(AND(Is1Week,E2356="1 wk ahead inc death"),AND(Is2Week,E2356="2 wk ahead inc death"),AND(Is3Week,E2356="3 wk ahead inc death"),AND(Is4Week,E2356="4 wk ahead inc death")),
OR(NOT(IsActiveModelsOnly),_xlfn.XLOOKUP(C2356,'Model Analyzer'!B$4:B$100,'Model Analyzer'!C$4:C$100))),EvalData!C2356,"NA")</f>
        <v>Ensemble</v>
      </c>
      <c r="C2356" s="17" t="s">
        <v>15</v>
      </c>
      <c r="D2356" s="36" t="d">
        <v>2020-10-26</v>
      </c>
      <c r="E2356" s="17" t="s">
        <v>38</v>
      </c>
      <c r="F2356" s="36" t="d">
        <v>2020-11-21</v>
      </c>
      <c r="G2356" s="30">
        <v>-5999</v>
      </c>
      <c r="H2356" s="32">
        <v>-0.218</v>
      </c>
      <c r="I2356" s="28">
        <v>-0.19622999999999999</v>
      </c>
      <c r="J2356" s="28">
        <v>-0.24413000000000001</v>
      </c>
      <c r="K2356" s="29">
        <v>0.75</v>
      </c>
      <c r="L2356" s="30">
        <v>21</v>
      </c>
      <c r="M2356" s="29">
        <v>0.48718</v>
      </c>
      <c r="N2356" s="30">
        <v>51</v>
      </c>
      <c r="O2356" s="30">
        <v>18.489999999999998</v>
      </c>
      <c r="P2356" s="30">
        <v>3601.6</v>
      </c>
      <c r="Q2356" s="30">
        <v>185.61</v>
      </c>
      <c r="R2356" s="38">
        <v>0.32601999999999998</v>
      </c>
      <c r="S2356" s="32">
        <v>-0.34364</v>
      </c>
      <c r="T2356" s="29">
        <v>0.58762000000000003</v>
      </c>
      <c r="U2356" s="29">
        <v>-0.42258000000000001</v>
      </c>
      <c r="V2356" s="29">
        <v>0.25490000000000002</v>
      </c>
      <c r="W2356" s="29">
        <v>0.17646999999999999</v>
      </c>
      <c r="X2356" s="30">
        <v>281.72000000000003</v>
      </c>
      <c r="Y2356" s="29">
        <v>0.37889</v>
      </c>
      <c r="Z2356" s="29">
        <v>0.43407000000000001</v>
      </c>
      <c r="AA2356" s="29">
        <v>0.34300000000000003</v>
      </c>
      <c r="AB2356" s="30">
        <v>15</v>
      </c>
      <c r="AC2356" s="29">
        <v>0.64102999999999999</v>
      </c>
      <c r="AD2356" s="30">
        <v>51</v>
      </c>
      <c r="AE2356" s="29">
        <v>0.76471</v>
      </c>
      <c r="AF2356" s="33">
        <v>2.5059999999999998</v>
      </c>
      <c r="AG2356" s="33">
        <v>2.9260000000000002</v>
      </c>
      <c r="AH2356" s="33">
        <v>3.4420000000000002</v>
      </c>
      <c r="AI2356" s="33">
        <v>6.2939999999999996</v>
      </c>
      <c r="AJ2356" s="33">
        <v>4.4050000000000002</v>
      </c>
      <c r="AK2356" s="34">
        <v>8.75</v>
      </c>
      <c r="AL2356" s="29">
        <v>5.8819999999999997E-2</v>
      </c>
      <c r="AM2356" s="29">
        <v>5.8819999999999997E-2</v>
      </c>
      <c r="AN2356" s="50">
        <v>45946</v>
      </c>
      <c r="AO2356" s="30">
        <v>115.9</v>
      </c>
      <c r="AP2356" s="29">
        <v>0.42191000000000001</v>
      </c>
      <c r="AQ2356" s="29">
        <v>0.88082000000000005</v>
      </c>
      <c r="AR2356" s="29">
        <v>0.68100000000000005</v>
      </c>
      <c r="AS2356" s="54">
        <v>3</v>
      </c>
      <c r="AT2356" s="29">
        <v>0.94118000000000002</v>
      </c>
      <c r="AU2356" s="29">
        <v>0.79074999999999995</v>
      </c>
      <c r="AV2356" s="54">
        <v>7</v>
      </c>
      <c r="AW2356" s="29">
        <v>0.82352999999999998</v>
      </c>
    </row>
    <row r="2357" spans="1:49" x14ac:dyDescent="0.2">
      <c r="A2357" s="17" t="str">
        <f t="shared" si="45"/>
        <v>ERDC</v>
      </c>
      <c r="B2357" s="17" t="str">
        <f>IF(AND(OR(NOT(IsForecastDateRestricted),AND(D2357&gt;=StartDate,D2357&lt;=EndDate)),OR(NOT(IsTargetDateRestricted),AND(F2357&gt;=FirstTargetDate,F2357&lt;=EndTargetDate)),
OR(AND(Is1Week,E2357="1 wk ahead inc death"),AND(Is2Week,E2357="2 wk ahead inc death"),AND(Is3Week,E2357="3 wk ahead inc death"),AND(Is4Week,E2357="4 wk ahead inc death")),
OR(NOT(IsActiveModelsOnly),_xlfn.XLOOKUP(C2357,'Model Analyzer'!B$4:B$100,'Model Analyzer'!C$4:C$100))),EvalData!C2357,"NA")</f>
        <v>ERDC</v>
      </c>
      <c r="C2357" s="17" t="s">
        <v>16</v>
      </c>
      <c r="D2357" s="36" t="d">
        <v>2020-10-26</v>
      </c>
      <c r="E2357" s="17" t="s">
        <v>38</v>
      </c>
      <c r="F2357" s="36" t="d">
        <v>2020-11-21</v>
      </c>
      <c r="G2357" s="30">
        <v>15387</v>
      </c>
      <c r="H2357" s="32">
        <v>0.40799999999999997</v>
      </c>
      <c r="I2357" s="28">
        <v>0.50329999999999997</v>
      </c>
      <c r="J2357" s="28">
        <v>0.50329999999999997</v>
      </c>
      <c r="K2357" s="29">
        <v>0</v>
      </c>
      <c r="L2357" s="30">
        <v>32</v>
      </c>
      <c r="M2357" s="29">
        <v>0.20513000000000001</v>
      </c>
      <c r="N2357" s="30">
        <v>51</v>
      </c>
      <c r="O2357" s="30">
        <v>21.85</v>
      </c>
      <c r="P2357" s="30">
        <v>33878.92</v>
      </c>
      <c r="Q2357" s="30">
        <v>381.45</v>
      </c>
      <c r="R2357" s="38">
        <v>0.34393000000000001</v>
      </c>
      <c r="S2357" s="32">
        <v>0.25663000000000002</v>
      </c>
      <c r="T2357" s="29">
        <v>0.83819999999999995</v>
      </c>
      <c r="U2357" s="29">
        <v>0.62243000000000004</v>
      </c>
      <c r="V2357" s="29">
        <v>0.27450999999999998</v>
      </c>
      <c r="W2357" s="29">
        <v>0.27450999999999998</v>
      </c>
      <c r="X2357" s="30">
        <v>681.3</v>
      </c>
      <c r="Y2357" s="29">
        <v>0.79840999999999995</v>
      </c>
      <c r="Z2357" s="29">
        <v>0.47495999999999999</v>
      </c>
      <c r="AA2357" s="29">
        <v>0.214</v>
      </c>
      <c r="AB2357" s="30">
        <v>23</v>
      </c>
      <c r="AC2357" s="29">
        <v>0.43590000000000001</v>
      </c>
      <c r="AD2357" s="30">
        <v>51</v>
      </c>
      <c r="AE2357" s="29">
        <v>0.11765</v>
      </c>
      <c r="AF2357" s="33">
        <v>1.091</v>
      </c>
      <c r="AG2357" s="33">
        <v>1.121</v>
      </c>
      <c r="AH2357" s="33">
        <v>1.163</v>
      </c>
      <c r="AI2357" s="33">
        <v>1.224</v>
      </c>
      <c r="AJ2357" s="33">
        <v>1.2509999999999999</v>
      </c>
      <c r="AK2357" s="34">
        <v>1.494</v>
      </c>
      <c r="AL2357" s="29">
        <v>0</v>
      </c>
      <c r="AM2357" s="29">
        <v>0</v>
      </c>
      <c r="AN2357" s="50">
        <v>655015</v>
      </c>
      <c r="AO2357" s="30">
        <v>1316.2</v>
      </c>
      <c r="AP2357" s="29">
        <v>0.90451999999999999</v>
      </c>
      <c r="AQ2357" s="29">
        <v>1</v>
      </c>
      <c r="AR2357" s="29">
        <v>0.124</v>
      </c>
      <c r="AS2357" s="54">
        <v>27</v>
      </c>
      <c r="AT2357" s="29">
        <v>0.23529</v>
      </c>
      <c r="AU2357" s="29">
        <v>0.12384000000000001</v>
      </c>
      <c r="AV2357" s="54">
        <v>33</v>
      </c>
      <c r="AW2357" s="29">
        <v>5.8819999999999997E-2</v>
      </c>
    </row>
    <row r="2358" spans="1:49" x14ac:dyDescent="0.2">
      <c r="A2358" s="17" t="str">
        <f t="shared" si="45"/>
        <v>ESG</v>
      </c>
      <c r="B2358" s="17" t="str">
        <f>IF(AND(OR(NOT(IsForecastDateRestricted),AND(D2358&gt;=StartDate,D2358&lt;=EndDate)),OR(NOT(IsTargetDateRestricted),AND(F2358&gt;=FirstTargetDate,F2358&lt;=EndTargetDate)),
OR(AND(Is1Week,E2358="1 wk ahead inc death"),AND(Is2Week,E2358="2 wk ahead inc death"),AND(Is3Week,E2358="3 wk ahead inc death"),AND(Is4Week,E2358="4 wk ahead inc death")),
OR(NOT(IsActiveModelsOnly),_xlfn.XLOOKUP(C2358,'Model Analyzer'!B$4:B$100,'Model Analyzer'!C$4:C$100))),EvalData!C2358,"NA")</f>
        <v>ESG</v>
      </c>
      <c r="C2358" s="17" t="s">
        <v>40</v>
      </c>
      <c r="D2358" s="36" t="d">
        <v>2020-10-26</v>
      </c>
      <c r="E2358" s="17" t="s">
        <v>38</v>
      </c>
      <c r="F2358" s="36" t="d">
        <v>2020-11-21</v>
      </c>
      <c r="G2358" s="30">
        <v>-9619</v>
      </c>
      <c r="H2358" s="32">
        <v>-0.378</v>
      </c>
      <c r="I2358" s="28">
        <v>-0.31463000000000002</v>
      </c>
      <c r="J2358" s="28">
        <v>-0.45907999999999999</v>
      </c>
      <c r="K2358" s="29">
        <v>0</v>
      </c>
      <c r="L2358" s="30">
        <v>31</v>
      </c>
      <c r="M2358" s="29">
        <v>0.23077</v>
      </c>
      <c r="N2358" s="30">
        <v>50</v>
      </c>
      <c r="O2358" s="30">
        <v>79.849999999999994</v>
      </c>
      <c r="P2358" s="30">
        <v>11092.91</v>
      </c>
      <c r="Q2358" s="30">
        <v>345.24</v>
      </c>
      <c r="R2358" s="38">
        <v>0.79966000000000004</v>
      </c>
      <c r="S2358" s="32">
        <v>-1.00529</v>
      </c>
      <c r="T2358" s="29">
        <v>2.6558799999999998</v>
      </c>
      <c r="U2358" s="29">
        <v>-2.63415</v>
      </c>
      <c r="V2358" s="29">
        <v>0.1</v>
      </c>
      <c r="W2358" s="29">
        <v>0.7</v>
      </c>
      <c r="X2358" s="30">
        <v>493.25</v>
      </c>
      <c r="Y2358" s="29">
        <v>0.59314</v>
      </c>
      <c r="Z2358" s="29">
        <v>0.91461000000000003</v>
      </c>
      <c r="AA2358" s="29">
        <v>0</v>
      </c>
      <c r="AB2358" s="30">
        <v>39</v>
      </c>
      <c r="AC2358" s="29">
        <v>2.564E-2</v>
      </c>
      <c r="AD2358" s="30">
        <v>50</v>
      </c>
      <c r="AE2358" s="29">
        <v>0.02</v>
      </c>
      <c r="AF2358" s="33">
        <v>1.022</v>
      </c>
      <c r="AG2358" s="33">
        <v>1.0469999999999999</v>
      </c>
      <c r="AH2358" s="33">
        <v>1.1100000000000001</v>
      </c>
      <c r="AI2358" s="33">
        <v>1.498</v>
      </c>
      <c r="AJ2358" s="33">
        <v>1.2430000000000001</v>
      </c>
      <c r="AK2358" s="34">
        <v>1.7509999999999999</v>
      </c>
      <c r="AL2358" s="29">
        <v>0</v>
      </c>
      <c r="AM2358" s="29">
        <v>0</v>
      </c>
      <c r="AN2358" s="50">
        <v>673214</v>
      </c>
      <c r="AO2358" s="30">
        <v>1128.9000000000001</v>
      </c>
      <c r="AP2358" s="29">
        <v>0.89768999999999999</v>
      </c>
      <c r="AQ2358" s="29">
        <v>1</v>
      </c>
      <c r="AR2358" s="29">
        <v>2.1000000000000001E-2</v>
      </c>
      <c r="AS2358" s="54">
        <v>33</v>
      </c>
      <c r="AT2358" s="29">
        <v>5.8819999999999997E-2</v>
      </c>
      <c r="AU2358" s="29">
        <v>2.0639999999999999E-2</v>
      </c>
      <c r="AV2358" s="54">
        <v>35</v>
      </c>
      <c r="AW2358" s="29">
        <v>0</v>
      </c>
    </row>
    <row r="2359" spans="1:49" x14ac:dyDescent="0.2">
      <c r="A2359" s="17" t="str">
        <f t="shared" si="45"/>
        <v>Google-HSPH</v>
      </c>
      <c r="B2359" s="17" t="str">
        <f>IF(AND(OR(NOT(IsForecastDateRestricted),AND(D2359&gt;=StartDate,D2359&lt;=EndDate)),OR(NOT(IsTargetDateRestricted),AND(F2359&gt;=FirstTargetDate,F2359&lt;=EndTargetDate)),
OR(AND(Is1Week,E2359="1 wk ahead inc death"),AND(Is2Week,E2359="2 wk ahead inc death"),AND(Is3Week,E2359="3 wk ahead inc death"),AND(Is4Week,E2359="4 wk ahead inc death")),
OR(NOT(IsActiveModelsOnly),_xlfn.XLOOKUP(C2359,'Model Analyzer'!B$4:B$100,'Model Analyzer'!C$4:C$100))),EvalData!C2359,"NA")</f>
        <v>Google-HSPH</v>
      </c>
      <c r="C2359" s="17" t="s">
        <v>57</v>
      </c>
      <c r="D2359" s="36" t="d">
        <v>2020-10-26</v>
      </c>
      <c r="E2359" s="17" t="s">
        <v>38</v>
      </c>
      <c r="F2359" s="36" t="d">
        <v>2020-11-21</v>
      </c>
      <c r="G2359" s="30"/>
      <c r="H2359" s="32"/>
      <c r="N2359" s="30">
        <v>51</v>
      </c>
      <c r="O2359" s="30">
        <v>9.43</v>
      </c>
      <c r="P2359" s="30">
        <v>2954.65</v>
      </c>
      <c r="Q2359" s="30">
        <v>158.25</v>
      </c>
      <c r="R2359" s="38">
        <v>0.23297000000000001</v>
      </c>
      <c r="S2359" s="32">
        <v>-0.24722</v>
      </c>
      <c r="T2359" s="29">
        <v>0.46605999999999997</v>
      </c>
      <c r="U2359" s="29">
        <v>-0.28963</v>
      </c>
      <c r="V2359" s="29">
        <v>0.31373000000000001</v>
      </c>
      <c r="W2359" s="29">
        <v>9.8040000000000002E-2</v>
      </c>
      <c r="X2359" s="30">
        <v>250.7</v>
      </c>
      <c r="Y2359" s="29">
        <v>0.30032999999999999</v>
      </c>
      <c r="Z2359" s="29">
        <v>0.33393</v>
      </c>
      <c r="AA2359" s="29">
        <v>0.51500000000000001</v>
      </c>
      <c r="AB2359" s="30">
        <v>8</v>
      </c>
      <c r="AC2359" s="29">
        <v>0.82050999999999996</v>
      </c>
    </row>
    <row r="2360" spans="1:49" x14ac:dyDescent="0.2">
      <c r="A2360" s="17" t="str">
        <f t="shared" si="45"/>
        <v>GT-DeepCOVID</v>
      </c>
      <c r="B2360" s="17" t="str">
        <f>IF(AND(OR(NOT(IsForecastDateRestricted),AND(D2360&gt;=StartDate,D2360&lt;=EndDate)),OR(NOT(IsTargetDateRestricted),AND(F2360&gt;=FirstTargetDate,F2360&lt;=EndTargetDate)),
OR(AND(Is1Week,E2360="1 wk ahead inc death"),AND(Is2Week,E2360="2 wk ahead inc death"),AND(Is3Week,E2360="3 wk ahead inc death"),AND(Is4Week,E2360="4 wk ahead inc death")),
OR(NOT(IsActiveModelsOnly),_xlfn.XLOOKUP(C2360,'Model Analyzer'!B$4:B$100,'Model Analyzer'!C$4:C$100))),EvalData!C2360,"NA")</f>
        <v>GT-DeepCOVID</v>
      </c>
      <c r="C2360" s="17" t="s">
        <v>17</v>
      </c>
      <c r="D2360" s="36" t="d">
        <v>2020-10-26</v>
      </c>
      <c r="E2360" s="17" t="s">
        <v>38</v>
      </c>
      <c r="F2360" s="36" t="d">
        <v>2020-11-21</v>
      </c>
      <c r="G2360" s="30">
        <v>-7145</v>
      </c>
      <c r="H2360" s="32">
        <v>-0.26600000000000001</v>
      </c>
      <c r="I2360" s="28">
        <v>-0.23371</v>
      </c>
      <c r="J2360" s="28">
        <v>-0.30498999999999998</v>
      </c>
      <c r="K2360" s="29">
        <v>0</v>
      </c>
      <c r="L2360" s="30">
        <v>23</v>
      </c>
      <c r="M2360" s="29">
        <v>0.43590000000000001</v>
      </c>
      <c r="N2360" s="30">
        <v>46</v>
      </c>
      <c r="O2360" s="30">
        <v>18.79</v>
      </c>
      <c r="P2360" s="30">
        <v>3630.1</v>
      </c>
      <c r="Q2360" s="30">
        <v>191.83</v>
      </c>
      <c r="R2360" s="38">
        <v>0.34044999999999997</v>
      </c>
      <c r="S2360" s="32">
        <v>-0.33202999999999999</v>
      </c>
      <c r="T2360" s="29">
        <v>0.82438</v>
      </c>
      <c r="U2360" s="29">
        <v>-0.73284000000000005</v>
      </c>
      <c r="V2360" s="29">
        <v>0.28260999999999997</v>
      </c>
      <c r="W2360" s="29">
        <v>0.15217</v>
      </c>
      <c r="X2360" s="30">
        <v>280.85000000000002</v>
      </c>
      <c r="Y2360" s="29">
        <v>0.35105999999999998</v>
      </c>
      <c r="Z2360" s="29">
        <v>0.44213999999999998</v>
      </c>
      <c r="AA2360" s="29">
        <v>0.223</v>
      </c>
      <c r="AB2360" s="30">
        <v>21</v>
      </c>
      <c r="AC2360" s="29">
        <v>0.48718</v>
      </c>
      <c r="AD2360" s="30">
        <v>46</v>
      </c>
      <c r="AE2360" s="29">
        <v>0.71738999999999997</v>
      </c>
      <c r="AF2360" s="33">
        <v>1.9279999999999999</v>
      </c>
      <c r="AG2360" s="33">
        <v>2.766</v>
      </c>
      <c r="AH2360" s="33">
        <v>6.1349999999999998</v>
      </c>
      <c r="AI2360" s="33">
        <v>44.529000000000003</v>
      </c>
      <c r="AJ2360" s="33">
        <v>21.893000000000001</v>
      </c>
      <c r="AK2360" s="34">
        <v>83</v>
      </c>
      <c r="AL2360" s="29">
        <v>0.21739</v>
      </c>
      <c r="AM2360" s="29">
        <v>0.28260999999999997</v>
      </c>
      <c r="AN2360" s="50">
        <v>84667</v>
      </c>
      <c r="AO2360" s="30">
        <v>142.6</v>
      </c>
      <c r="AP2360" s="29">
        <v>0.31319000000000002</v>
      </c>
      <c r="AQ2360" s="29">
        <v>0.65383000000000002</v>
      </c>
      <c r="AR2360" s="29">
        <v>0.20599999999999999</v>
      </c>
      <c r="AS2360" s="54">
        <v>20</v>
      </c>
      <c r="AT2360" s="29">
        <v>0.44118000000000002</v>
      </c>
      <c r="AU2360" s="29">
        <v>0.57303000000000004</v>
      </c>
      <c r="AV2360" s="54">
        <v>18</v>
      </c>
      <c r="AW2360" s="29">
        <v>0.5</v>
      </c>
    </row>
    <row r="2361" spans="1:49" x14ac:dyDescent="0.2">
      <c r="A2361" s="17" t="str">
        <f t="shared" si="45"/>
        <v>IHME</v>
      </c>
      <c r="B2361" s="17" t="str">
        <f>IF(AND(OR(NOT(IsForecastDateRestricted),AND(D2361&gt;=StartDate,D2361&lt;=EndDate)),OR(NOT(IsTargetDateRestricted),AND(F2361&gt;=FirstTargetDate,F2361&lt;=EndTargetDate)),
OR(AND(Is1Week,E2361="1 wk ahead inc death"),AND(Is2Week,E2361="2 wk ahead inc death"),AND(Is3Week,E2361="3 wk ahead inc death"),AND(Is4Week,E2361="4 wk ahead inc death")),
OR(NOT(IsActiveModelsOnly),_xlfn.XLOOKUP(C2361,'Model Analyzer'!B$4:B$100,'Model Analyzer'!C$4:C$100))),EvalData!C2361,"NA")</f>
        <v>IHME</v>
      </c>
      <c r="C2361" s="17" t="s">
        <v>18</v>
      </c>
      <c r="D2361" s="36" t="d">
        <v>2020-10-26</v>
      </c>
      <c r="E2361" s="17" t="s">
        <v>38</v>
      </c>
      <c r="F2361" s="36" t="d">
        <v>2020-11-21</v>
      </c>
      <c r="G2361" s="30">
        <v>-4319</v>
      </c>
      <c r="H2361" s="32">
        <v>-0.152</v>
      </c>
      <c r="I2361" s="28">
        <v>-0.14127000000000001</v>
      </c>
      <c r="J2361" s="28">
        <v>-0.16450999999999999</v>
      </c>
      <c r="K2361" s="29">
        <v>0.75</v>
      </c>
      <c r="L2361" s="30">
        <v>19</v>
      </c>
      <c r="M2361" s="29">
        <v>0.53846000000000005</v>
      </c>
      <c r="N2361" s="30">
        <v>51</v>
      </c>
      <c r="O2361" s="30">
        <v>27.33</v>
      </c>
      <c r="P2361" s="30">
        <v>5957.72</v>
      </c>
      <c r="Q2361" s="30">
        <v>211.24</v>
      </c>
      <c r="R2361" s="38">
        <v>0.36008000000000001</v>
      </c>
      <c r="S2361" s="32">
        <v>-0.29782999999999998</v>
      </c>
      <c r="T2361" s="29">
        <v>0.85374000000000005</v>
      </c>
      <c r="U2361" s="29">
        <v>-0.55393000000000003</v>
      </c>
      <c r="V2361" s="29">
        <v>0.29411999999999999</v>
      </c>
      <c r="W2361" s="29">
        <v>0.25490000000000002</v>
      </c>
      <c r="X2361" s="30">
        <v>365.85</v>
      </c>
      <c r="Y2361" s="29">
        <v>0.43369999999999997</v>
      </c>
      <c r="Z2361" s="29">
        <v>0.49184</v>
      </c>
      <c r="AA2361" s="29">
        <v>0.23899999999999999</v>
      </c>
      <c r="AB2361" s="30">
        <v>20</v>
      </c>
      <c r="AC2361" s="29">
        <v>0.51282000000000005</v>
      </c>
      <c r="AD2361" s="30">
        <v>51</v>
      </c>
      <c r="AE2361" s="29">
        <v>0.70587999999999995</v>
      </c>
      <c r="AF2361" s="33">
        <v>2.6579999999999999</v>
      </c>
      <c r="AG2361" s="33">
        <v>3.032</v>
      </c>
      <c r="AH2361" s="33">
        <v>3.6640000000000001</v>
      </c>
      <c r="AI2361" s="33">
        <v>5.34</v>
      </c>
      <c r="AJ2361" s="33">
        <v>5.5460000000000003</v>
      </c>
      <c r="AK2361" s="34">
        <v>8</v>
      </c>
      <c r="AL2361" s="29">
        <v>0.23529</v>
      </c>
      <c r="AM2361" s="29">
        <v>5.8819999999999997E-2</v>
      </c>
      <c r="AN2361" s="50">
        <v>84447</v>
      </c>
      <c r="AO2361" s="30">
        <v>265.5</v>
      </c>
      <c r="AP2361" s="29">
        <v>0.4</v>
      </c>
      <c r="AQ2361" s="29">
        <v>0.83508000000000004</v>
      </c>
      <c r="AR2361" s="29">
        <v>0.433</v>
      </c>
      <c r="AS2361" s="54">
        <v>12</v>
      </c>
      <c r="AT2361" s="29">
        <v>0.67647000000000002</v>
      </c>
      <c r="AU2361" s="29">
        <v>0.71584000000000003</v>
      </c>
      <c r="AV2361" s="54">
        <v>10</v>
      </c>
      <c r="AW2361" s="29">
        <v>0.73529</v>
      </c>
    </row>
    <row r="2362" spans="1:49" x14ac:dyDescent="0.2">
      <c r="A2362" s="17" t="str">
        <f t="shared" si="45"/>
        <v>ISU</v>
      </c>
      <c r="B2362" s="17" t="str">
        <f>IF(AND(OR(NOT(IsForecastDateRestricted),AND(D2362&gt;=StartDate,D2362&lt;=EndDate)),OR(NOT(IsTargetDateRestricted),AND(F2362&gt;=FirstTargetDate,F2362&lt;=EndTargetDate)),
OR(AND(Is1Week,E2362="1 wk ahead inc death"),AND(Is2Week,E2362="2 wk ahead inc death"),AND(Is3Week,E2362="3 wk ahead inc death"),AND(Is4Week,E2362="4 wk ahead inc death")),
OR(NOT(IsActiveModelsOnly),_xlfn.XLOOKUP(C2362,'Model Analyzer'!B$4:B$100,'Model Analyzer'!C$4:C$100))),EvalData!C2362,"NA")</f>
        <v>ISU</v>
      </c>
      <c r="C2362" s="17" t="s">
        <v>41</v>
      </c>
      <c r="D2362" s="36" t="d">
        <v>2020-10-26</v>
      </c>
      <c r="E2362" s="17" t="s">
        <v>38</v>
      </c>
      <c r="F2362" s="36" t="d">
        <v>2020-11-21</v>
      </c>
      <c r="G2362" s="26">
        <v>-8390</v>
      </c>
      <c r="H2362" s="27">
        <v>-0.32100000000000001</v>
      </c>
      <c r="I2362" s="28">
        <v>-0.27443000000000001</v>
      </c>
      <c r="J2362" s="28">
        <v>-0.37823000000000001</v>
      </c>
      <c r="K2362" s="29">
        <v>0</v>
      </c>
      <c r="L2362" s="30">
        <v>25</v>
      </c>
      <c r="M2362" s="29">
        <v>0.38462000000000002</v>
      </c>
      <c r="N2362" s="30">
        <v>49</v>
      </c>
      <c r="O2362" s="26">
        <v>27.59</v>
      </c>
      <c r="P2362" s="26">
        <v>5181.46</v>
      </c>
      <c r="Q2362" s="26">
        <v>236.49</v>
      </c>
      <c r="R2362" s="31">
        <v>0.44174000000000002</v>
      </c>
      <c r="S2362" s="32">
        <v>-0.52702000000000004</v>
      </c>
      <c r="T2362" s="29">
        <v>0.89759999999999995</v>
      </c>
      <c r="U2362" s="29">
        <v>-0.86475000000000002</v>
      </c>
      <c r="V2362" s="29">
        <v>0.16327</v>
      </c>
      <c r="W2362" s="29">
        <v>0.28571000000000002</v>
      </c>
      <c r="X2362" s="30">
        <v>342.87</v>
      </c>
      <c r="Y2362" s="29">
        <v>0.40733000000000003</v>
      </c>
      <c r="Z2362" s="29">
        <v>0.55437999999999998</v>
      </c>
      <c r="AA2362" s="29">
        <v>5.3999999999999999E-2</v>
      </c>
      <c r="AB2362" s="30">
        <v>32</v>
      </c>
      <c r="AC2362" s="29">
        <v>0.20513000000000001</v>
      </c>
      <c r="AD2362" s="30">
        <v>49</v>
      </c>
      <c r="AE2362" s="29">
        <v>0.26530999999999999</v>
      </c>
      <c r="AF2362" s="33">
        <v>1.528</v>
      </c>
      <c r="AG2362" s="33">
        <v>1.6180000000000001</v>
      </c>
      <c r="AH2362" s="33">
        <v>1.845</v>
      </c>
      <c r="AI2362" s="33">
        <v>3.71</v>
      </c>
      <c r="AJ2362" s="33">
        <v>2.3879999999999999</v>
      </c>
      <c r="AK2362" s="34">
        <v>5.8760000000000003</v>
      </c>
      <c r="AL2362" s="29">
        <v>4.0820000000000002E-2</v>
      </c>
      <c r="AM2362" s="29">
        <v>2.0410000000000001E-2</v>
      </c>
      <c r="AN2362" s="50">
        <v>276505</v>
      </c>
      <c r="AO2362" s="30">
        <v>396.9</v>
      </c>
      <c r="AP2362" s="29">
        <v>0.63000999999999996</v>
      </c>
      <c r="AQ2362" s="29">
        <v>1</v>
      </c>
      <c r="AR2362" s="29">
        <v>0.20599999999999999</v>
      </c>
      <c r="AS2362" s="54">
        <v>20</v>
      </c>
      <c r="AT2362" s="29">
        <v>0.44118000000000002</v>
      </c>
      <c r="AU2362" s="29">
        <v>0.26832</v>
      </c>
      <c r="AV2362" s="54">
        <v>29</v>
      </c>
      <c r="AW2362" s="29">
        <v>0.17646999999999999</v>
      </c>
    </row>
    <row r="2363" spans="1:49" x14ac:dyDescent="0.2">
      <c r="A2363" s="17" t="str">
        <f t="shared" si="45"/>
        <v>JCB</v>
      </c>
      <c r="B2363" s="17" t="str">
        <f>IF(AND(OR(NOT(IsForecastDateRestricted),AND(D2363&gt;=StartDate,D2363&lt;=EndDate)),OR(NOT(IsTargetDateRestricted),AND(F2363&gt;=FirstTargetDate,F2363&lt;=EndTargetDate)),
OR(AND(Is1Week,E2363="1 wk ahead inc death"),AND(Is2Week,E2363="2 wk ahead inc death"),AND(Is3Week,E2363="3 wk ahead inc death"),AND(Is4Week,E2363="4 wk ahead inc death")),
OR(NOT(IsActiveModelsOnly),_xlfn.XLOOKUP(C2363,'Model Analyzer'!B$4:B$100,'Model Analyzer'!C$4:C$100))),EvalData!C2363,"NA")</f>
        <v>JCB</v>
      </c>
      <c r="C2363" s="17" t="s">
        <v>45</v>
      </c>
      <c r="D2363" s="36" t="d">
        <v>2020-10-26</v>
      </c>
      <c r="E2363" s="17" t="s">
        <v>38</v>
      </c>
      <c r="F2363" s="36" t="d">
        <v>2020-11-21</v>
      </c>
      <c r="G2363" s="30">
        <v>-4509</v>
      </c>
      <c r="H2363" s="32">
        <v>-0.16</v>
      </c>
      <c r="I2363" s="28">
        <v>-0.14749000000000001</v>
      </c>
      <c r="J2363" s="28">
        <v>-0.17299999999999999</v>
      </c>
      <c r="K2363" s="29">
        <v>0.75</v>
      </c>
      <c r="L2363" s="30">
        <v>20</v>
      </c>
      <c r="M2363" s="29">
        <v>0.51282000000000005</v>
      </c>
      <c r="N2363" s="30">
        <v>51</v>
      </c>
      <c r="O2363" s="30">
        <v>21.56</v>
      </c>
      <c r="P2363" s="30">
        <v>4469.26</v>
      </c>
      <c r="Q2363" s="30">
        <v>185.76</v>
      </c>
      <c r="R2363" s="38">
        <v>0.27984999999999999</v>
      </c>
      <c r="S2363" s="32">
        <v>-0.27762999999999999</v>
      </c>
      <c r="T2363" s="29">
        <v>0.66503000000000001</v>
      </c>
      <c r="U2363" s="29">
        <v>-0.41965000000000002</v>
      </c>
      <c r="V2363" s="29">
        <v>0.35293999999999998</v>
      </c>
      <c r="W2363" s="29">
        <v>0.13725000000000001</v>
      </c>
      <c r="X2363" s="30">
        <v>321.22000000000003</v>
      </c>
      <c r="Y2363" s="29">
        <v>0.39046999999999998</v>
      </c>
      <c r="Z2363" s="29">
        <v>0.43025999999999998</v>
      </c>
      <c r="AA2363" s="29">
        <v>0.39400000000000002</v>
      </c>
      <c r="AB2363" s="30">
        <v>14</v>
      </c>
      <c r="AC2363" s="29">
        <v>0.66666999999999998</v>
      </c>
    </row>
    <row r="2364" spans="1:49" x14ac:dyDescent="0.2">
      <c r="A2364" s="17" t="str">
        <f t="shared" si="45"/>
        <v>JHU-APL</v>
      </c>
      <c r="B2364" s="17" t="str">
        <f>IF(AND(OR(NOT(IsForecastDateRestricted),AND(D2364&gt;=StartDate,D2364&lt;=EndDate)),OR(NOT(IsTargetDateRestricted),AND(F2364&gt;=FirstTargetDate,F2364&lt;=EndTargetDate)),
OR(AND(Is1Week,E2364="1 wk ahead inc death"),AND(Is2Week,E2364="2 wk ahead inc death"),AND(Is3Week,E2364="3 wk ahead inc death"),AND(Is4Week,E2364="4 wk ahead inc death")),
OR(NOT(IsActiveModelsOnly),_xlfn.XLOOKUP(C2364,'Model Analyzer'!B$4:B$100,'Model Analyzer'!C$4:C$100))),EvalData!C2364,"NA")</f>
        <v>JHU-APL</v>
      </c>
      <c r="C2364" s="17" t="s">
        <v>52</v>
      </c>
      <c r="D2364" s="36" t="d">
        <v>2020-10-26</v>
      </c>
      <c r="E2364" s="17" t="s">
        <v>38</v>
      </c>
      <c r="F2364" s="36" t="d">
        <v>2020-11-21</v>
      </c>
      <c r="G2364" s="30">
        <v>-799</v>
      </c>
      <c r="H2364" s="32">
        <v>-2.5999999999999999E-2</v>
      </c>
      <c r="I2364" s="28">
        <v>-2.614E-2</v>
      </c>
      <c r="J2364" s="28">
        <v>-2.6839999999999999E-2</v>
      </c>
      <c r="K2364" s="29">
        <v>1</v>
      </c>
      <c r="L2364" s="30">
        <v>5</v>
      </c>
      <c r="M2364" s="29">
        <v>0.89744000000000002</v>
      </c>
      <c r="N2364" s="30">
        <v>51</v>
      </c>
      <c r="O2364" s="30">
        <v>11.63</v>
      </c>
      <c r="P2364" s="30">
        <v>2649.83</v>
      </c>
      <c r="Q2364" s="30">
        <v>130.29</v>
      </c>
      <c r="R2364" s="38">
        <v>0.19818</v>
      </c>
      <c r="S2364" s="32">
        <v>-7.1879999999999999E-2</v>
      </c>
      <c r="T2364" s="29">
        <v>0.34910000000000002</v>
      </c>
      <c r="U2364" s="29">
        <v>-5.3260000000000002E-2</v>
      </c>
      <c r="V2364" s="29">
        <v>0.41176000000000001</v>
      </c>
      <c r="W2364" s="29">
        <v>7.843E-2</v>
      </c>
      <c r="X2364" s="30">
        <v>239.96</v>
      </c>
      <c r="Y2364" s="29">
        <v>0.29829</v>
      </c>
      <c r="Z2364" s="29">
        <v>0.30387999999999998</v>
      </c>
      <c r="AA2364" s="29">
        <v>0.61099999999999999</v>
      </c>
      <c r="AB2364" s="30">
        <v>2</v>
      </c>
      <c r="AC2364" s="29">
        <v>0.97436</v>
      </c>
      <c r="AD2364" s="30">
        <v>51</v>
      </c>
      <c r="AE2364" s="29">
        <v>0.74509999999999998</v>
      </c>
      <c r="AF2364" s="33">
        <v>1.794</v>
      </c>
      <c r="AG2364" s="33">
        <v>1.931</v>
      </c>
      <c r="AH2364" s="33">
        <v>2.056</v>
      </c>
      <c r="AI2364" s="33">
        <v>2.226</v>
      </c>
      <c r="AJ2364" s="33">
        <v>2.3210000000000002</v>
      </c>
      <c r="AK2364" s="34">
        <v>2.4689999999999999</v>
      </c>
      <c r="AL2364" s="29">
        <v>0</v>
      </c>
      <c r="AM2364" s="29">
        <v>0</v>
      </c>
      <c r="AN2364" s="50">
        <v>53378</v>
      </c>
      <c r="AO2364" s="30">
        <v>162.5</v>
      </c>
      <c r="AP2364" s="29">
        <v>0.63873999999999997</v>
      </c>
      <c r="AQ2364" s="29">
        <v>1</v>
      </c>
      <c r="AR2364" s="29">
        <v>0.78400000000000003</v>
      </c>
      <c r="AS2364" s="54">
        <v>2</v>
      </c>
      <c r="AT2364" s="29">
        <v>0.97058999999999995</v>
      </c>
      <c r="AU2364" s="29">
        <v>0.78430999999999995</v>
      </c>
      <c r="AV2364" s="54">
        <v>8</v>
      </c>
      <c r="AW2364" s="29">
        <v>0.79412000000000005</v>
      </c>
    </row>
    <row r="2365" spans="1:49" x14ac:dyDescent="0.2">
      <c r="A2365" s="17" t="str">
        <f t="shared" si="45"/>
        <v>JHU-CSSE</v>
      </c>
      <c r="B2365" s="17" t="str">
        <f>IF(AND(OR(NOT(IsForecastDateRestricted),AND(D2365&gt;=StartDate,D2365&lt;=EndDate)),OR(NOT(IsTargetDateRestricted),AND(F2365&gt;=FirstTargetDate,F2365&lt;=EndTargetDate)),
OR(AND(Is1Week,E2365="1 wk ahead inc death"),AND(Is2Week,E2365="2 wk ahead inc death"),AND(Is3Week,E2365="3 wk ahead inc death"),AND(Is4Week,E2365="4 wk ahead inc death")),
OR(NOT(IsActiveModelsOnly),_xlfn.XLOOKUP(C2365,'Model Analyzer'!B$4:B$100,'Model Analyzer'!C$4:C$100))),EvalData!C2365,"NA")</f>
        <v>JHU-CSSE</v>
      </c>
      <c r="C2365" s="17" t="s">
        <v>58</v>
      </c>
      <c r="D2365" s="36" t="d">
        <v>2020-10-26</v>
      </c>
      <c r="E2365" s="17" t="s">
        <v>38</v>
      </c>
      <c r="F2365" s="36" t="d">
        <v>2020-11-21</v>
      </c>
      <c r="G2365" s="30">
        <v>-3030</v>
      </c>
      <c r="H2365" s="32">
        <v>-0.104</v>
      </c>
      <c r="I2365" s="28">
        <v>-9.9110000000000004E-2</v>
      </c>
      <c r="J2365" s="28">
        <v>-0.11001</v>
      </c>
      <c r="K2365" s="29">
        <v>0.75</v>
      </c>
      <c r="L2365" s="30">
        <v>13</v>
      </c>
      <c r="M2365" s="29">
        <v>0.69230999999999998</v>
      </c>
      <c r="N2365" s="30">
        <v>51</v>
      </c>
      <c r="O2365" s="30">
        <v>7.44</v>
      </c>
      <c r="P2365" s="30">
        <v>2931.17</v>
      </c>
      <c r="Q2365" s="30">
        <v>154.80000000000001</v>
      </c>
      <c r="R2365" s="38">
        <v>0.19811999999999999</v>
      </c>
      <c r="S2365" s="32">
        <v>-1.81E-3</v>
      </c>
      <c r="T2365" s="29">
        <v>0.39296999999999999</v>
      </c>
      <c r="U2365" s="29">
        <v>-3.4860000000000002E-2</v>
      </c>
      <c r="V2365" s="29">
        <v>0.39216000000000001</v>
      </c>
      <c r="W2365" s="29">
        <v>3.9219999999999998E-2</v>
      </c>
      <c r="X2365" s="30">
        <v>257.91000000000003</v>
      </c>
      <c r="Y2365" s="29">
        <v>0.31763999999999998</v>
      </c>
      <c r="Z2365" s="29">
        <v>0.28571000000000002</v>
      </c>
      <c r="AA2365" s="29">
        <v>0.63800000000000001</v>
      </c>
      <c r="AB2365" s="30">
        <v>1</v>
      </c>
      <c r="AC2365" s="29">
        <v>1</v>
      </c>
      <c r="AD2365" s="30">
        <v>51</v>
      </c>
      <c r="AE2365" s="29">
        <v>0.98038999999999998</v>
      </c>
      <c r="AF2365" s="33">
        <v>5.2919999999999998</v>
      </c>
      <c r="AG2365" s="33">
        <v>6.5250000000000004</v>
      </c>
      <c r="AH2365" s="33">
        <v>9.66</v>
      </c>
      <c r="AI2365" s="33">
        <v>16.029</v>
      </c>
      <c r="AJ2365" s="33">
        <v>13.037000000000001</v>
      </c>
      <c r="AK2365" s="34">
        <v>20.777999999999999</v>
      </c>
      <c r="AL2365" s="29">
        <v>0.49020000000000002</v>
      </c>
      <c r="AM2365" s="29">
        <v>0.43136999999999998</v>
      </c>
      <c r="AN2365" s="50">
        <v>60376</v>
      </c>
      <c r="AO2365" s="30">
        <v>159.30000000000001</v>
      </c>
      <c r="AP2365" s="29">
        <v>0.2031</v>
      </c>
      <c r="AQ2365" s="29">
        <v>0.42401</v>
      </c>
      <c r="AR2365" s="29">
        <v>6.2E-2</v>
      </c>
      <c r="AS2365" s="54">
        <v>31</v>
      </c>
      <c r="AT2365" s="29">
        <v>0.11765</v>
      </c>
      <c r="AU2365" s="29">
        <v>0.66822999999999999</v>
      </c>
      <c r="AV2365" s="54">
        <v>11</v>
      </c>
      <c r="AW2365" s="29">
        <v>0.70587999999999995</v>
      </c>
    </row>
    <row r="2366" spans="1:49" x14ac:dyDescent="0.2">
      <c r="A2366" s="17" t="str">
        <f t="shared" si="45"/>
        <v>JHU-IDD</v>
      </c>
      <c r="B2366" s="17" t="str">
        <f>IF(AND(OR(NOT(IsForecastDateRestricted),AND(D2366&gt;=StartDate,D2366&lt;=EndDate)),OR(NOT(IsTargetDateRestricted),AND(F2366&gt;=FirstTargetDate,F2366&lt;=EndTargetDate)),
OR(AND(Is1Week,E2366="1 wk ahead inc death"),AND(Is2Week,E2366="2 wk ahead inc death"),AND(Is3Week,E2366="3 wk ahead inc death"),AND(Is4Week,E2366="4 wk ahead inc death")),
OR(NOT(IsActiveModelsOnly),_xlfn.XLOOKUP(C2366,'Model Analyzer'!B$4:B$100,'Model Analyzer'!C$4:C$100))),EvalData!C2366,"NA")</f>
        <v>JHU-IDD</v>
      </c>
      <c r="C2366" s="17" t="s">
        <v>53</v>
      </c>
      <c r="D2366" s="36" t="d">
        <v>2020-10-26</v>
      </c>
      <c r="E2366" s="17" t="s">
        <v>38</v>
      </c>
      <c r="F2366" s="36" t="d">
        <v>2020-11-21</v>
      </c>
      <c r="G2366" s="30">
        <v>-13089</v>
      </c>
      <c r="H2366" s="32">
        <v>-0.55900000000000005</v>
      </c>
      <c r="I2366" s="28">
        <v>-0.42814000000000002</v>
      </c>
      <c r="J2366" s="28">
        <v>-0.74866999999999995</v>
      </c>
      <c r="K2366" s="29">
        <v>0</v>
      </c>
      <c r="L2366" s="30">
        <v>39</v>
      </c>
      <c r="M2366" s="29">
        <v>2.564E-2</v>
      </c>
      <c r="N2366" s="30">
        <v>51</v>
      </c>
      <c r="O2366" s="30">
        <v>37.07</v>
      </c>
      <c r="P2366" s="30">
        <v>8031.3</v>
      </c>
      <c r="Q2366" s="30">
        <v>277.2</v>
      </c>
      <c r="R2366" s="38">
        <v>0.56776000000000004</v>
      </c>
      <c r="S2366" s="32">
        <v>-0.62168999999999996</v>
      </c>
      <c r="T2366" s="29">
        <v>1.33728</v>
      </c>
      <c r="U2366" s="29">
        <v>-1.0980399999999999</v>
      </c>
      <c r="V2366" s="29">
        <v>0.11765</v>
      </c>
      <c r="W2366" s="29">
        <v>0.45097999999999999</v>
      </c>
      <c r="X2366" s="30">
        <v>412.23</v>
      </c>
      <c r="Y2366" s="29">
        <v>0.54096999999999995</v>
      </c>
      <c r="Z2366" s="29">
        <v>0.64434999999999998</v>
      </c>
      <c r="AA2366" s="29">
        <v>3.9E-2</v>
      </c>
      <c r="AB2366" s="30">
        <v>34</v>
      </c>
      <c r="AC2366" s="29">
        <v>0.15384999999999999</v>
      </c>
      <c r="AD2366" s="30">
        <v>51</v>
      </c>
      <c r="AE2366" s="29">
        <v>0.68627000000000005</v>
      </c>
      <c r="AF2366" s="33">
        <v>4.1760000000000002</v>
      </c>
      <c r="AG2366" s="33">
        <v>4.9290000000000003</v>
      </c>
      <c r="AH2366" s="33">
        <v>9.2390000000000008</v>
      </c>
      <c r="AI2366" s="33">
        <v>98.394000000000005</v>
      </c>
      <c r="AJ2366" s="33">
        <v>35.270000000000003</v>
      </c>
      <c r="AK2366" s="34">
        <v>228</v>
      </c>
      <c r="AL2366" s="29">
        <v>0.25490000000000002</v>
      </c>
      <c r="AM2366" s="29">
        <v>0.37254999999999999</v>
      </c>
      <c r="AN2366" s="50">
        <v>124941</v>
      </c>
      <c r="AO2366" s="30">
        <v>270</v>
      </c>
      <c r="AP2366" s="29">
        <v>0.19670000000000001</v>
      </c>
      <c r="AQ2366" s="29">
        <v>0.41065000000000002</v>
      </c>
      <c r="AR2366" s="29">
        <v>6.2E-2</v>
      </c>
      <c r="AS2366" s="54">
        <v>31</v>
      </c>
      <c r="AT2366" s="29">
        <v>0.11765</v>
      </c>
      <c r="AU2366" s="29">
        <v>0.37506</v>
      </c>
      <c r="AV2366" s="54">
        <v>25</v>
      </c>
      <c r="AW2366" s="29">
        <v>0.29411999999999999</v>
      </c>
    </row>
    <row r="2367" spans="1:49" x14ac:dyDescent="0.2">
      <c r="A2367" s="17" t="str">
        <f t="shared" si="45"/>
        <v>Karlen</v>
      </c>
      <c r="B2367" s="17" t="str">
        <f>IF(AND(OR(NOT(IsForecastDateRestricted),AND(D2367&gt;=StartDate,D2367&lt;=EndDate)),OR(NOT(IsTargetDateRestricted),AND(F2367&gt;=FirstTargetDate,F2367&lt;=EndTargetDate)),
OR(AND(Is1Week,E2367="1 wk ahead inc death"),AND(Is2Week,E2367="2 wk ahead inc death"),AND(Is3Week,E2367="3 wk ahead inc death"),AND(Is4Week,E2367="4 wk ahead inc death")),
OR(NOT(IsActiveModelsOnly),_xlfn.XLOOKUP(C2367,'Model Analyzer'!B$4:B$100,'Model Analyzer'!C$4:C$100))),EvalData!C2367,"NA")</f>
        <v>Karlen</v>
      </c>
      <c r="C2367" s="17" t="s">
        <v>46</v>
      </c>
      <c r="D2367" s="36" t="d">
        <v>2020-10-26</v>
      </c>
      <c r="E2367" s="17" t="s">
        <v>38</v>
      </c>
      <c r="F2367" s="36" t="d">
        <v>2020-11-21</v>
      </c>
      <c r="G2367" s="30">
        <v>661</v>
      </c>
      <c r="H2367" s="32">
        <v>2.1000000000000001E-2</v>
      </c>
      <c r="I2367" s="28">
        <v>2.162E-2</v>
      </c>
      <c r="J2367" s="28">
        <v>2.162E-2</v>
      </c>
      <c r="K2367" s="29">
        <v>1</v>
      </c>
      <c r="L2367" s="30">
        <v>3</v>
      </c>
      <c r="M2367" s="29">
        <v>0.94872000000000001</v>
      </c>
      <c r="N2367" s="30">
        <v>51</v>
      </c>
      <c r="O2367" s="30">
        <v>11.2</v>
      </c>
      <c r="P2367" s="30">
        <v>4180.1499999999996</v>
      </c>
      <c r="Q2367" s="30">
        <v>145.49</v>
      </c>
      <c r="R2367" s="38">
        <v>0.19913</v>
      </c>
      <c r="S2367" s="32">
        <v>-0.10920000000000001</v>
      </c>
      <c r="T2367" s="29">
        <v>0.48875000000000002</v>
      </c>
      <c r="U2367" s="29">
        <v>-0.16597999999999999</v>
      </c>
      <c r="V2367" s="29">
        <v>0.50980000000000003</v>
      </c>
      <c r="W2367" s="29">
        <v>0.11765</v>
      </c>
      <c r="X2367" s="30">
        <v>313.60000000000002</v>
      </c>
      <c r="Y2367" s="29">
        <v>0.32052000000000003</v>
      </c>
      <c r="Z2367" s="29">
        <v>0.31161</v>
      </c>
      <c r="AA2367" s="29">
        <v>0.58399999999999996</v>
      </c>
      <c r="AB2367" s="30">
        <v>3</v>
      </c>
      <c r="AC2367" s="29">
        <v>0.94872000000000001</v>
      </c>
      <c r="AD2367" s="30">
        <v>51</v>
      </c>
      <c r="AE2367" s="29">
        <v>0.90195999999999998</v>
      </c>
      <c r="AF2367" s="33">
        <v>1.96</v>
      </c>
      <c r="AG2367" s="33">
        <v>2.59</v>
      </c>
      <c r="AH2367" s="33">
        <v>3.214</v>
      </c>
      <c r="AI2367" s="33">
        <v>7.3380000000000001</v>
      </c>
      <c r="AJ2367" s="33">
        <v>5.1230000000000002</v>
      </c>
      <c r="AK2367" s="34">
        <v>16</v>
      </c>
      <c r="AL2367" s="29">
        <v>0.13725000000000001</v>
      </c>
      <c r="AM2367" s="29">
        <v>0.11765</v>
      </c>
      <c r="AN2367" s="50">
        <v>74317</v>
      </c>
      <c r="AO2367" s="30">
        <v>119.9</v>
      </c>
      <c r="AP2367" s="29">
        <v>0.43947999999999998</v>
      </c>
      <c r="AQ2367" s="29">
        <v>0.91749000000000003</v>
      </c>
      <c r="AR2367" s="29">
        <v>0.68100000000000005</v>
      </c>
      <c r="AS2367" s="54">
        <v>3</v>
      </c>
      <c r="AT2367" s="29">
        <v>0.94118000000000002</v>
      </c>
      <c r="AU2367" s="29">
        <v>0.94262000000000001</v>
      </c>
      <c r="AV2367" s="54">
        <v>1</v>
      </c>
      <c r="AW2367" s="29">
        <v>1</v>
      </c>
    </row>
    <row r="2368" spans="1:49" x14ac:dyDescent="0.2">
      <c r="A2368" s="17" t="str">
        <f t="shared" si="45"/>
        <v>LANL</v>
      </c>
      <c r="B2368" s="17" t="str">
        <f>IF(AND(OR(NOT(IsForecastDateRestricted),AND(D2368&gt;=StartDate,D2368&lt;=EndDate)),OR(NOT(IsTargetDateRestricted),AND(F2368&gt;=FirstTargetDate,F2368&lt;=EndTargetDate)),
OR(AND(Is1Week,E2368="1 wk ahead inc death"),AND(Is2Week,E2368="2 wk ahead inc death"),AND(Is3Week,E2368="3 wk ahead inc death"),AND(Is4Week,E2368="4 wk ahead inc death")),
OR(NOT(IsActiveModelsOnly),_xlfn.XLOOKUP(C2368,'Model Analyzer'!B$4:B$100,'Model Analyzer'!C$4:C$100))),EvalData!C2368,"NA")</f>
        <v>LANL</v>
      </c>
      <c r="C2368" s="17" t="s">
        <v>20</v>
      </c>
      <c r="D2368" s="36" t="d">
        <v>2020-10-26</v>
      </c>
      <c r="E2368" s="17" t="s">
        <v>38</v>
      </c>
      <c r="F2368" s="36" t="d">
        <v>2020-11-21</v>
      </c>
      <c r="G2368" s="30">
        <v>-16656</v>
      </c>
      <c r="H2368" s="32">
        <v>-0.78700000000000003</v>
      </c>
      <c r="I2368" s="28">
        <v>-0.54481000000000002</v>
      </c>
      <c r="J2368" s="28">
        <v>-1.1969000000000001</v>
      </c>
      <c r="K2368" s="29">
        <v>0</v>
      </c>
      <c r="L2368" s="30">
        <v>40</v>
      </c>
      <c r="M2368" s="29">
        <v>0</v>
      </c>
      <c r="N2368" s="30">
        <v>51</v>
      </c>
      <c r="O2368" s="30">
        <v>45.29</v>
      </c>
      <c r="P2368" s="30">
        <v>8934.19</v>
      </c>
      <c r="Q2368" s="30">
        <v>305.2</v>
      </c>
      <c r="R2368" s="38">
        <v>0.74000999999999995</v>
      </c>
      <c r="S2368" s="32">
        <v>-0.78193999999999997</v>
      </c>
      <c r="T2368" s="29">
        <v>1.5632999999999999</v>
      </c>
      <c r="U2368" s="29">
        <v>-1.5220199999999999</v>
      </c>
      <c r="V2368" s="29">
        <v>3.9219999999999998E-2</v>
      </c>
      <c r="W2368" s="29">
        <v>0.58823999999999999</v>
      </c>
      <c r="X2368" s="30">
        <v>457.14</v>
      </c>
      <c r="Y2368" s="29">
        <v>0.53380000000000005</v>
      </c>
      <c r="Z2368" s="29">
        <v>0.75246999999999997</v>
      </c>
      <c r="AA2368" s="29">
        <v>0</v>
      </c>
      <c r="AB2368" s="30">
        <v>39</v>
      </c>
      <c r="AC2368" s="29">
        <v>2.564E-2</v>
      </c>
      <c r="AD2368" s="30">
        <v>51</v>
      </c>
      <c r="AE2368" s="29">
        <v>0.90195999999999998</v>
      </c>
      <c r="AF2368" s="33">
        <v>8.9009999999999998</v>
      </c>
      <c r="AG2368" s="33">
        <v>10.422000000000001</v>
      </c>
      <c r="AH2368" s="33">
        <v>14.795999999999999</v>
      </c>
      <c r="AI2368" s="33">
        <v>41.893000000000001</v>
      </c>
      <c r="AJ2368" s="33">
        <v>28.015000000000001</v>
      </c>
      <c r="AK2368" s="34">
        <v>118</v>
      </c>
      <c r="AL2368" s="29">
        <v>0.23529</v>
      </c>
      <c r="AM2368" s="29">
        <v>0.66666999999999998</v>
      </c>
      <c r="AN2368" s="50">
        <v>76695</v>
      </c>
      <c r="AO2368" s="30">
        <v>134.9</v>
      </c>
      <c r="AP2368" s="29">
        <v>0.11833</v>
      </c>
      <c r="AQ2368" s="29">
        <v>0.24704000000000001</v>
      </c>
      <c r="AR2368" s="29">
        <v>0</v>
      </c>
      <c r="AS2368" s="54">
        <v>34</v>
      </c>
      <c r="AT2368" s="29">
        <v>2.9409999999999999E-2</v>
      </c>
      <c r="AU2368" s="29">
        <v>0.38249</v>
      </c>
      <c r="AV2368" s="54">
        <v>24</v>
      </c>
      <c r="AW2368" s="29">
        <v>0.32352999999999998</v>
      </c>
    </row>
    <row r="2369" spans="1:49" x14ac:dyDescent="0.2">
      <c r="A2369" s="17" t="str">
        <f t="shared" si="45"/>
        <v>LNQ</v>
      </c>
      <c r="B2369" s="17" t="str">
        <f>IF(AND(OR(NOT(IsForecastDateRestricted),AND(D2369&gt;=StartDate,D2369&lt;=EndDate)),OR(NOT(IsTargetDateRestricted),AND(F2369&gt;=FirstTargetDate,F2369&lt;=EndTargetDate)),
OR(AND(Is1Week,E2369="1 wk ahead inc death"),AND(Is2Week,E2369="2 wk ahead inc death"),AND(Is3Week,E2369="3 wk ahead inc death"),AND(Is4Week,E2369="4 wk ahead inc death")),
OR(NOT(IsActiveModelsOnly),_xlfn.XLOOKUP(C2369,'Model Analyzer'!B$4:B$100,'Model Analyzer'!C$4:C$100))),EvalData!C2369,"NA")</f>
        <v>LNQ</v>
      </c>
      <c r="C2369" s="17" t="s">
        <v>47</v>
      </c>
      <c r="D2369" s="36" t="d">
        <v>2020-10-26</v>
      </c>
      <c r="E2369" s="17" t="s">
        <v>38</v>
      </c>
      <c r="F2369" s="36" t="d">
        <v>2020-11-21</v>
      </c>
      <c r="G2369" s="30">
        <v>-3864</v>
      </c>
      <c r="H2369" s="32">
        <v>-0.13500000000000001</v>
      </c>
      <c r="I2369" s="28">
        <v>-0.12639</v>
      </c>
      <c r="J2369" s="28">
        <v>-0.14468</v>
      </c>
      <c r="K2369" s="29">
        <v>0.75</v>
      </c>
      <c r="L2369" s="30">
        <v>15</v>
      </c>
      <c r="M2369" s="29">
        <v>0.64102999999999999</v>
      </c>
      <c r="N2369" s="30">
        <v>51</v>
      </c>
      <c r="O2369" s="30">
        <v>47.7</v>
      </c>
      <c r="P2369" s="30">
        <v>2876.37</v>
      </c>
      <c r="Q2369" s="30">
        <v>161.72999999999999</v>
      </c>
      <c r="R2369" s="38">
        <v>0.29063</v>
      </c>
      <c r="S2369" s="32">
        <v>-0.29725000000000001</v>
      </c>
      <c r="T2369" s="29">
        <v>0.47574</v>
      </c>
      <c r="U2369" s="29">
        <v>-0.37724999999999997</v>
      </c>
      <c r="V2369" s="29">
        <v>0.33333000000000002</v>
      </c>
      <c r="W2369" s="29">
        <v>0.17646999999999999</v>
      </c>
      <c r="X2369" s="30">
        <v>243.45</v>
      </c>
      <c r="Y2369" s="29">
        <v>0.34745999999999999</v>
      </c>
      <c r="Z2369" s="29">
        <v>0.45440999999999998</v>
      </c>
      <c r="AA2369" s="29">
        <v>0.314</v>
      </c>
      <c r="AB2369" s="30">
        <v>17</v>
      </c>
      <c r="AC2369" s="29">
        <v>0.58974000000000004</v>
      </c>
      <c r="AD2369" s="30">
        <v>51</v>
      </c>
      <c r="AE2369" s="29">
        <v>1</v>
      </c>
      <c r="AF2369" s="33">
        <v>9.6890000000000001</v>
      </c>
      <c r="AG2369" s="33">
        <v>12.204000000000001</v>
      </c>
      <c r="AH2369" s="33">
        <v>19.431999999999999</v>
      </c>
      <c r="AI2369" s="33">
        <v>91.063999999999993</v>
      </c>
      <c r="AJ2369" s="33">
        <v>46.34</v>
      </c>
      <c r="AK2369" s="34">
        <v>308</v>
      </c>
      <c r="AL2369" s="29">
        <v>0.17646999999999999</v>
      </c>
      <c r="AM2369" s="29">
        <v>0.82352999999999998</v>
      </c>
      <c r="AN2369" s="50">
        <v>58184</v>
      </c>
      <c r="AO2369" s="30">
        <v>134.30000000000001</v>
      </c>
      <c r="AP2369" s="29">
        <v>9.7269999999999995E-2</v>
      </c>
      <c r="AQ2369" s="29">
        <v>0.20307</v>
      </c>
      <c r="AR2369" s="29">
        <v>0</v>
      </c>
      <c r="AS2369" s="54">
        <v>34</v>
      </c>
      <c r="AT2369" s="29">
        <v>2.9409999999999999E-2</v>
      </c>
      <c r="AU2369" s="29">
        <v>0.36488999999999999</v>
      </c>
      <c r="AV2369" s="54">
        <v>26</v>
      </c>
      <c r="AW2369" s="29">
        <v>0.26471</v>
      </c>
    </row>
    <row r="2370" spans="1:49" x14ac:dyDescent="0.2">
      <c r="A2370" s="17" t="str">
        <f t="shared" si="45"/>
        <v>LSHTM</v>
      </c>
      <c r="B2370" s="17" t="str">
        <f>IF(AND(OR(NOT(IsForecastDateRestricted),AND(D2370&gt;=StartDate,D2370&lt;=EndDate)),OR(NOT(IsTargetDateRestricted),AND(F2370&gt;=FirstTargetDate,F2370&lt;=EndTargetDate)),
OR(AND(Is1Week,E2370="1 wk ahead inc death"),AND(Is2Week,E2370="2 wk ahead inc death"),AND(Is3Week,E2370="3 wk ahead inc death"),AND(Is4Week,E2370="4 wk ahead inc death")),
OR(NOT(IsActiveModelsOnly),_xlfn.XLOOKUP(C2370,'Model Analyzer'!B$4:B$100,'Model Analyzer'!C$4:C$100))),EvalData!C2370,"NA")</f>
        <v>LSHTM</v>
      </c>
      <c r="C2370" s="17" t="s">
        <v>21</v>
      </c>
      <c r="D2370" s="36" t="d">
        <v>2020-10-26</v>
      </c>
      <c r="E2370" s="17" t="s">
        <v>38</v>
      </c>
      <c r="F2370" s="36" t="d">
        <v>2020-11-21</v>
      </c>
      <c r="G2370" s="30">
        <v>-8937</v>
      </c>
      <c r="H2370" s="32">
        <v>-0.34599999999999997</v>
      </c>
      <c r="I2370" s="28">
        <v>-0.29232999999999998</v>
      </c>
      <c r="J2370" s="28">
        <v>-0.41308</v>
      </c>
      <c r="K2370" s="29">
        <v>0</v>
      </c>
      <c r="L2370" s="30">
        <v>28</v>
      </c>
      <c r="M2370" s="29">
        <v>0.30769000000000002</v>
      </c>
      <c r="N2370" s="30">
        <v>42</v>
      </c>
      <c r="O2370" s="30">
        <v>14.81</v>
      </c>
      <c r="P2370" s="30">
        <v>4708.1499999999996</v>
      </c>
      <c r="Q2370" s="30">
        <v>242.79</v>
      </c>
      <c r="R2370" s="38">
        <v>0.35892000000000002</v>
      </c>
      <c r="S2370" s="32">
        <v>-0.39040999999999998</v>
      </c>
      <c r="T2370" s="29">
        <v>0.73382999999999998</v>
      </c>
      <c r="U2370" s="29">
        <v>-0.47291</v>
      </c>
      <c r="V2370" s="29">
        <v>0.26190000000000002</v>
      </c>
      <c r="W2370" s="29">
        <v>0.23810000000000001</v>
      </c>
      <c r="X2370" s="30">
        <v>357.72</v>
      </c>
      <c r="Y2370" s="29">
        <v>0.42879</v>
      </c>
      <c r="Z2370" s="29">
        <v>0.46239000000000002</v>
      </c>
      <c r="AA2370" s="29">
        <v>0.152</v>
      </c>
      <c r="AB2370" s="30">
        <v>27</v>
      </c>
      <c r="AC2370" s="29">
        <v>0.33333000000000002</v>
      </c>
      <c r="AD2370" s="30">
        <v>42</v>
      </c>
      <c r="AE2370" s="29">
        <v>0.80952000000000002</v>
      </c>
      <c r="AF2370" s="33">
        <v>3.488</v>
      </c>
      <c r="AG2370" s="33">
        <v>5.19</v>
      </c>
      <c r="AH2370" s="33">
        <v>16.116</v>
      </c>
      <c r="AI2370" s="33">
        <v>146.358</v>
      </c>
      <c r="AJ2370" s="33">
        <v>50.695</v>
      </c>
      <c r="AK2370" s="34">
        <v>198.762</v>
      </c>
      <c r="AL2370" s="29">
        <v>0.11905</v>
      </c>
      <c r="AM2370" s="29">
        <v>0.54762</v>
      </c>
      <c r="AN2370" s="50">
        <v>434884</v>
      </c>
      <c r="AO2370" s="30">
        <v>707.6</v>
      </c>
      <c r="AP2370" s="29">
        <v>0.18881999999999999</v>
      </c>
      <c r="AQ2370" s="29">
        <v>0.39419999999999999</v>
      </c>
      <c r="AR2370" s="29">
        <v>0.124</v>
      </c>
      <c r="AS2370" s="54">
        <v>27</v>
      </c>
      <c r="AT2370" s="29">
        <v>0.23529</v>
      </c>
      <c r="AU2370" s="29">
        <v>0.39951999999999999</v>
      </c>
      <c r="AV2370" s="54">
        <v>23</v>
      </c>
      <c r="AW2370" s="29">
        <v>0.35293999999999998</v>
      </c>
    </row>
    <row r="2371" spans="1:49" x14ac:dyDescent="0.2">
      <c r="A2371" s="17" t="str">
        <f t="shared" si="45"/>
        <v>MIT-LCP</v>
      </c>
      <c r="B2371" s="17" t="str">
        <f>IF(AND(OR(NOT(IsForecastDateRestricted),AND(D2371&gt;=StartDate,D2371&lt;=EndDate)),OR(NOT(IsTargetDateRestricted),AND(F2371&gt;=FirstTargetDate,F2371&lt;=EndTargetDate)),
OR(AND(Is1Week,E2371="1 wk ahead inc death"),AND(Is2Week,E2371="2 wk ahead inc death"),AND(Is3Week,E2371="3 wk ahead inc death"),AND(Is4Week,E2371="4 wk ahead inc death")),
OR(NOT(IsActiveModelsOnly),_xlfn.XLOOKUP(C2371,'Model Analyzer'!B$4:B$100,'Model Analyzer'!C$4:C$100))),EvalData!C2371,"NA")</f>
        <v>MIT-LCP</v>
      </c>
      <c r="C2371" s="17" t="s">
        <v>55</v>
      </c>
      <c r="D2371" s="36" t="d">
        <v>2020-10-26</v>
      </c>
      <c r="E2371" s="17" t="s">
        <v>38</v>
      </c>
      <c r="F2371" s="36" t="d">
        <v>2020-11-21</v>
      </c>
      <c r="G2371" s="30">
        <v>-10773</v>
      </c>
      <c r="H2371" s="32">
        <v>-0.434</v>
      </c>
      <c r="I2371" s="28">
        <v>-0.35238000000000003</v>
      </c>
      <c r="J2371" s="28">
        <v>-0.54412000000000005</v>
      </c>
      <c r="K2371" s="29">
        <v>0</v>
      </c>
      <c r="L2371" s="30">
        <v>33</v>
      </c>
      <c r="M2371" s="29">
        <v>0.17949000000000001</v>
      </c>
      <c r="N2371" s="30">
        <v>51</v>
      </c>
      <c r="O2371" s="30">
        <v>105.26</v>
      </c>
      <c r="P2371" s="30">
        <v>6680.62</v>
      </c>
      <c r="Q2371" s="30">
        <v>247.08</v>
      </c>
      <c r="R2371" s="38">
        <v>0.41821000000000003</v>
      </c>
      <c r="S2371" s="32">
        <v>-0.35403000000000001</v>
      </c>
      <c r="T2371" s="29">
        <v>0.70515000000000005</v>
      </c>
      <c r="U2371" s="29">
        <v>-0.30074000000000001</v>
      </c>
      <c r="V2371" s="29">
        <v>0.17646999999999999</v>
      </c>
      <c r="W2371" s="29">
        <v>0.27450999999999998</v>
      </c>
      <c r="X2371" s="30">
        <v>392.89</v>
      </c>
      <c r="Y2371" s="29">
        <v>0.51390000000000002</v>
      </c>
      <c r="Z2371" s="29">
        <v>0.52963000000000005</v>
      </c>
      <c r="AA2371" s="29">
        <v>7.3999999999999996E-2</v>
      </c>
      <c r="AB2371" s="30">
        <v>31</v>
      </c>
      <c r="AC2371" s="29">
        <v>0.23077</v>
      </c>
    </row>
    <row r="2372" spans="1:49" x14ac:dyDescent="0.2">
      <c r="A2372" s="17" t="str">
        <f t="shared" si="45"/>
        <v>MIT-ORC</v>
      </c>
      <c r="B2372" s="17" t="str">
        <f>IF(AND(OR(NOT(IsForecastDateRestricted),AND(D2372&gt;=StartDate,D2372&lt;=EndDate)),OR(NOT(IsTargetDateRestricted),AND(F2372&gt;=FirstTargetDate,F2372&lt;=EndTargetDate)),
OR(AND(Is1Week,E2372="1 wk ahead inc death"),AND(Is2Week,E2372="2 wk ahead inc death"),AND(Is3Week,E2372="3 wk ahead inc death"),AND(Is4Week,E2372="4 wk ahead inc death")),
OR(NOT(IsActiveModelsOnly),_xlfn.XLOOKUP(C2372,'Model Analyzer'!B$4:B$100,'Model Analyzer'!C$4:C$100))),EvalData!C2372,"NA")</f>
        <v>MIT-ORC</v>
      </c>
      <c r="C2372" s="17" t="s">
        <v>23</v>
      </c>
      <c r="D2372" s="36" t="d">
        <v>2020-10-26</v>
      </c>
      <c r="E2372" s="17" t="s">
        <v>38</v>
      </c>
      <c r="F2372" s="36" t="d">
        <v>2020-11-21</v>
      </c>
      <c r="G2372" s="30">
        <v>-12377</v>
      </c>
      <c r="H2372" s="32">
        <v>-0.51900000000000002</v>
      </c>
      <c r="I2372" s="28">
        <v>-0.40484999999999999</v>
      </c>
      <c r="J2372" s="28">
        <v>-0.68023999999999996</v>
      </c>
      <c r="K2372" s="29">
        <v>0</v>
      </c>
      <c r="L2372" s="30">
        <v>36</v>
      </c>
      <c r="M2372" s="29">
        <v>0.10256</v>
      </c>
      <c r="N2372" s="30">
        <v>51</v>
      </c>
      <c r="O2372" s="30">
        <v>27.31</v>
      </c>
      <c r="P2372" s="30">
        <v>6259.53</v>
      </c>
      <c r="Q2372" s="30">
        <v>246.18</v>
      </c>
      <c r="R2372" s="38">
        <v>0.43102000000000001</v>
      </c>
      <c r="S2372" s="32">
        <v>-0.55388999999999999</v>
      </c>
      <c r="T2372" s="29">
        <v>1.01071</v>
      </c>
      <c r="U2372" s="29">
        <v>-0.91332000000000002</v>
      </c>
      <c r="V2372" s="29">
        <v>0.21568999999999999</v>
      </c>
      <c r="W2372" s="29">
        <v>0.37254999999999999</v>
      </c>
      <c r="X2372" s="30">
        <v>379.72</v>
      </c>
      <c r="Y2372" s="29">
        <v>0.43984000000000001</v>
      </c>
      <c r="Z2372" s="29">
        <v>0.57072999999999996</v>
      </c>
      <c r="AA2372" s="29">
        <v>0.11799999999999999</v>
      </c>
      <c r="AB2372" s="30">
        <v>29</v>
      </c>
      <c r="AC2372" s="29">
        <v>0.28205000000000002</v>
      </c>
      <c r="AD2372" s="30">
        <v>51</v>
      </c>
      <c r="AE2372" s="29">
        <v>0.68627000000000005</v>
      </c>
      <c r="AF2372" s="33">
        <v>2.694</v>
      </c>
      <c r="AG2372" s="33">
        <v>4.7249999999999996</v>
      </c>
      <c r="AH2372" s="33">
        <v>16.462</v>
      </c>
      <c r="AI2372" s="33">
        <v>130.202</v>
      </c>
      <c r="AJ2372" s="33">
        <v>93.7</v>
      </c>
      <c r="AK2372" s="34">
        <v>390</v>
      </c>
      <c r="AL2372" s="29">
        <v>9.8040000000000002E-2</v>
      </c>
      <c r="AM2372" s="29">
        <v>0.43136999999999998</v>
      </c>
      <c r="AN2372" s="50">
        <v>104717</v>
      </c>
      <c r="AO2372" s="30">
        <v>184.2</v>
      </c>
      <c r="AP2372" s="29">
        <v>0.21662999999999999</v>
      </c>
      <c r="AQ2372" s="29">
        <v>0.45224999999999999</v>
      </c>
      <c r="AR2372" s="29">
        <v>0.16500000000000001</v>
      </c>
      <c r="AS2372" s="54">
        <v>25</v>
      </c>
      <c r="AT2372" s="29">
        <v>0.29411999999999999</v>
      </c>
      <c r="AU2372" s="29">
        <v>0.42237000000000002</v>
      </c>
      <c r="AV2372" s="54">
        <v>22</v>
      </c>
      <c r="AW2372" s="29">
        <v>0.38235000000000002</v>
      </c>
    </row>
    <row r="2373" spans="1:49" x14ac:dyDescent="0.2">
      <c r="A2373" s="17" t="str">
        <f t="shared" si="45"/>
        <v>MOBS</v>
      </c>
      <c r="B2373" s="17" t="str">
        <f>IF(AND(OR(NOT(IsForecastDateRestricted),AND(D2373&gt;=StartDate,D2373&lt;=EndDate)),OR(NOT(IsTargetDateRestricted),AND(F2373&gt;=FirstTargetDate,F2373&lt;=EndTargetDate)),
OR(AND(Is1Week,E2373="1 wk ahead inc death"),AND(Is2Week,E2373="2 wk ahead inc death"),AND(Is3Week,E2373="3 wk ahead inc death"),AND(Is4Week,E2373="4 wk ahead inc death")),
OR(NOT(IsActiveModelsOnly),_xlfn.XLOOKUP(C2373,'Model Analyzer'!B$4:B$100,'Model Analyzer'!C$4:C$100))),EvalData!C2373,"NA")</f>
        <v>MOBS</v>
      </c>
      <c r="C2373" s="17" t="s">
        <v>24</v>
      </c>
      <c r="D2373" s="36" t="d">
        <v>2020-10-26</v>
      </c>
      <c r="E2373" s="17" t="s">
        <v>38</v>
      </c>
      <c r="F2373" s="36" t="d">
        <v>2020-11-21</v>
      </c>
      <c r="G2373" s="30">
        <v>-3839</v>
      </c>
      <c r="H2373" s="32">
        <v>-0.13400000000000001</v>
      </c>
      <c r="I2373" s="28">
        <v>-0.12556999999999999</v>
      </c>
      <c r="J2373" s="28">
        <v>-0.14360999999999999</v>
      </c>
      <c r="K2373" s="29">
        <v>0.75</v>
      </c>
      <c r="L2373" s="30">
        <v>14</v>
      </c>
      <c r="M2373" s="29">
        <v>0.66666999999999998</v>
      </c>
      <c r="N2373" s="30">
        <v>50</v>
      </c>
      <c r="O2373" s="30">
        <v>22.13</v>
      </c>
      <c r="P2373" s="30">
        <v>3137.87</v>
      </c>
      <c r="Q2373" s="30">
        <v>152.62</v>
      </c>
      <c r="R2373" s="38">
        <v>0.21442</v>
      </c>
      <c r="S2373" s="32">
        <v>-0.16717000000000001</v>
      </c>
      <c r="T2373" s="29">
        <v>0.67086000000000001</v>
      </c>
      <c r="U2373" s="29">
        <v>-0.41316999999999998</v>
      </c>
      <c r="V2373" s="29">
        <v>0.36</v>
      </c>
      <c r="W2373" s="29">
        <v>0.18</v>
      </c>
      <c r="X2373" s="30">
        <v>234.07</v>
      </c>
      <c r="Y2373" s="29">
        <v>0.35059000000000001</v>
      </c>
      <c r="Z2373" s="29">
        <v>0.38696000000000003</v>
      </c>
      <c r="AA2373" s="29">
        <v>0.45300000000000001</v>
      </c>
      <c r="AB2373" s="30">
        <v>11</v>
      </c>
      <c r="AC2373" s="29">
        <v>0.74358999999999997</v>
      </c>
      <c r="AD2373" s="30">
        <v>50</v>
      </c>
      <c r="AE2373" s="29">
        <v>0.62</v>
      </c>
      <c r="AF2373" s="33">
        <v>1.5780000000000001</v>
      </c>
      <c r="AG2373" s="33">
        <v>1.7509999999999999</v>
      </c>
      <c r="AH2373" s="33">
        <v>2.0720000000000001</v>
      </c>
      <c r="AI2373" s="33">
        <v>4.71</v>
      </c>
      <c r="AJ2373" s="33">
        <v>3.085</v>
      </c>
      <c r="AK2373" s="34">
        <v>12.622999999999999</v>
      </c>
      <c r="AL2373" s="29">
        <v>0.02</v>
      </c>
      <c r="AM2373" s="29">
        <v>0.06</v>
      </c>
      <c r="AN2373" s="50">
        <v>104532</v>
      </c>
      <c r="AO2373" s="30">
        <v>313.8</v>
      </c>
      <c r="AP2373" s="29">
        <v>0.57752999999999999</v>
      </c>
      <c r="AQ2373" s="29">
        <v>1</v>
      </c>
      <c r="AR2373" s="29">
        <v>0.55700000000000005</v>
      </c>
      <c r="AS2373" s="54">
        <v>8</v>
      </c>
      <c r="AT2373" s="29">
        <v>0.79412000000000005</v>
      </c>
      <c r="AU2373" s="29">
        <v>0.63983000000000001</v>
      </c>
      <c r="AV2373" s="54">
        <v>15</v>
      </c>
      <c r="AW2373" s="29">
        <v>0.58823999999999999</v>
      </c>
    </row>
    <row r="2374" spans="1:49" x14ac:dyDescent="0.2">
      <c r="A2374" s="17" t="str">
        <f t="shared" si="45"/>
        <v>NotreDame-Mobility</v>
      </c>
      <c r="B2374" s="17" t="str">
        <f>IF(AND(OR(NOT(IsForecastDateRestricted),AND(D2374&gt;=StartDate,D2374&lt;=EndDate)),OR(NOT(IsTargetDateRestricted),AND(F2374&gt;=FirstTargetDate,F2374&lt;=EndTargetDate)),
OR(AND(Is1Week,E2374="1 wk ahead inc death"),AND(Is2Week,E2374="2 wk ahead inc death"),AND(Is3Week,E2374="3 wk ahead inc death"),AND(Is4Week,E2374="4 wk ahead inc death")),
OR(NOT(IsActiveModelsOnly),_xlfn.XLOOKUP(C2374,'Model Analyzer'!B$4:B$100,'Model Analyzer'!C$4:C$100))),EvalData!C2374,"NA")</f>
        <v>NotreDame-Mobility</v>
      </c>
      <c r="C2374" s="17" t="s">
        <v>25</v>
      </c>
      <c r="D2374" s="36" t="d">
        <v>2020-10-26</v>
      </c>
      <c r="E2374" s="17" t="s">
        <v>38</v>
      </c>
      <c r="F2374" s="36" t="d">
        <v>2020-11-21</v>
      </c>
      <c r="G2374" s="30">
        <v>-12310</v>
      </c>
      <c r="H2374" s="32">
        <v>-0.51500000000000001</v>
      </c>
      <c r="I2374" s="28">
        <v>-0.40266000000000002</v>
      </c>
      <c r="J2374" s="28">
        <v>-0.67408000000000001</v>
      </c>
      <c r="K2374" s="29">
        <v>0</v>
      </c>
      <c r="L2374" s="30">
        <v>35</v>
      </c>
      <c r="M2374" s="29">
        <v>0.12820999999999999</v>
      </c>
      <c r="N2374" s="30">
        <v>51</v>
      </c>
      <c r="O2374" s="30">
        <v>32.71</v>
      </c>
      <c r="P2374" s="30">
        <v>9013.1</v>
      </c>
      <c r="Q2374" s="30">
        <v>258.16000000000003</v>
      </c>
      <c r="R2374" s="38">
        <v>0.46001999999999998</v>
      </c>
      <c r="S2374" s="32">
        <v>-0.47370000000000001</v>
      </c>
      <c r="T2374" s="29">
        <v>1.2053199999999999</v>
      </c>
      <c r="U2374" s="29">
        <v>-0.76076999999999995</v>
      </c>
      <c r="V2374" s="29">
        <v>0.17646999999999999</v>
      </c>
      <c r="W2374" s="29">
        <v>0.37254999999999999</v>
      </c>
      <c r="X2374" s="30">
        <v>412.39</v>
      </c>
      <c r="Y2374" s="29">
        <v>0.60785999999999996</v>
      </c>
      <c r="Z2374" s="29">
        <v>0.57289000000000001</v>
      </c>
      <c r="AA2374" s="29">
        <v>4.4999999999999998E-2</v>
      </c>
      <c r="AB2374" s="30">
        <v>33</v>
      </c>
      <c r="AC2374" s="29">
        <v>0.17949000000000001</v>
      </c>
      <c r="AD2374" s="30">
        <v>51</v>
      </c>
      <c r="AE2374" s="29">
        <v>0.17646999999999999</v>
      </c>
      <c r="AF2374" s="33">
        <v>1.359</v>
      </c>
      <c r="AG2374" s="33">
        <v>1.4530000000000001</v>
      </c>
      <c r="AH2374" s="33">
        <v>1.627</v>
      </c>
      <c r="AI2374" s="33">
        <v>3.7360000000000002</v>
      </c>
      <c r="AJ2374" s="33">
        <v>1.9750000000000001</v>
      </c>
      <c r="AK2374" s="34">
        <v>4.7859999999999996</v>
      </c>
      <c r="AL2374" s="29">
        <v>3.9219999999999998E-2</v>
      </c>
      <c r="AM2374" s="29">
        <v>1.9609999999999999E-2</v>
      </c>
      <c r="AN2374" s="50">
        <v>402577</v>
      </c>
      <c r="AO2374" s="30">
        <v>821.8</v>
      </c>
      <c r="AP2374" s="29">
        <v>0.69333</v>
      </c>
      <c r="AQ2374" s="29">
        <v>1</v>
      </c>
      <c r="AR2374" s="29">
        <v>0.124</v>
      </c>
      <c r="AS2374" s="54">
        <v>27</v>
      </c>
      <c r="AT2374" s="29">
        <v>0.23529</v>
      </c>
      <c r="AU2374" s="29">
        <v>0.18576000000000001</v>
      </c>
      <c r="AV2374" s="54">
        <v>31</v>
      </c>
      <c r="AW2374" s="29">
        <v>0.11765</v>
      </c>
    </row>
    <row r="2375" spans="1:49" x14ac:dyDescent="0.2">
      <c r="A2375" s="17" t="str">
        <f t="shared" ref="A2375:A2438" si="46">IF(OR(B2375="NA",NOT(IsMinimumForecastsToParticipate),COUNTIF(B$7:B$3184,"="&amp;C2375)&gt;=MinForecastsToParticipate),B2375,"NA")</f>
        <v>Oliver Wyman</v>
      </c>
      <c r="B2375" s="17" t="str">
        <f>IF(AND(OR(NOT(IsForecastDateRestricted),AND(D2375&gt;=StartDate,D2375&lt;=EndDate)),OR(NOT(IsTargetDateRestricted),AND(F2375&gt;=FirstTargetDate,F2375&lt;=EndTargetDate)),
OR(AND(Is1Week,E2375="1 wk ahead inc death"),AND(Is2Week,E2375="2 wk ahead inc death"),AND(Is3Week,E2375="3 wk ahead inc death"),AND(Is4Week,E2375="4 wk ahead inc death")),
OR(NOT(IsActiveModelsOnly),_xlfn.XLOOKUP(C2375,'Model Analyzer'!B$4:B$100,'Model Analyzer'!C$4:C$100))),EvalData!C2375,"NA")</f>
        <v>Oliver Wyman</v>
      </c>
      <c r="C2375" s="17" t="s">
        <v>26</v>
      </c>
      <c r="D2375" s="36" t="d">
        <v>2020-10-26</v>
      </c>
      <c r="E2375" s="17" t="s">
        <v>38</v>
      </c>
      <c r="F2375" s="36" t="d">
        <v>2020-11-21</v>
      </c>
      <c r="G2375" s="30">
        <v>-2764</v>
      </c>
      <c r="H2375" s="32">
        <v>-9.5000000000000001E-2</v>
      </c>
      <c r="I2375" s="28">
        <v>-9.0410000000000004E-2</v>
      </c>
      <c r="J2375" s="28">
        <v>-9.9400000000000002E-2</v>
      </c>
      <c r="K2375" s="29">
        <v>0.9</v>
      </c>
      <c r="L2375" s="30">
        <v>9</v>
      </c>
      <c r="M2375" s="29">
        <v>0.79486999999999997</v>
      </c>
      <c r="N2375" s="30">
        <v>51</v>
      </c>
      <c r="O2375" s="30">
        <v>20.57</v>
      </c>
      <c r="P2375" s="30">
        <v>2553.23</v>
      </c>
      <c r="Q2375" s="30">
        <v>133.66999999999999</v>
      </c>
      <c r="R2375" s="38">
        <v>0.20968000000000001</v>
      </c>
      <c r="S2375" s="32">
        <v>-0.15856999999999999</v>
      </c>
      <c r="T2375" s="29">
        <v>0.61107</v>
      </c>
      <c r="U2375" s="29">
        <v>-0.38979000000000003</v>
      </c>
      <c r="V2375" s="29">
        <v>0.45097999999999999</v>
      </c>
      <c r="W2375" s="29">
        <v>0.11765</v>
      </c>
      <c r="X2375" s="30">
        <v>218.44</v>
      </c>
      <c r="Y2375" s="29">
        <v>0.33099000000000001</v>
      </c>
      <c r="Z2375" s="29">
        <v>0.36989</v>
      </c>
      <c r="AA2375" s="29">
        <v>0.54600000000000004</v>
      </c>
      <c r="AB2375" s="30">
        <v>6</v>
      </c>
      <c r="AC2375" s="29">
        <v>0.87178999999999995</v>
      </c>
      <c r="AD2375" s="30">
        <v>51</v>
      </c>
      <c r="AE2375" s="29">
        <v>0.78430999999999995</v>
      </c>
      <c r="AF2375" s="33">
        <v>1.764</v>
      </c>
      <c r="AG2375" s="33">
        <v>2.3359999999999999</v>
      </c>
      <c r="AH2375" s="33">
        <v>3.6669999999999998</v>
      </c>
      <c r="AI2375" s="33">
        <v>14.07</v>
      </c>
      <c r="AJ2375" s="33">
        <v>5.84</v>
      </c>
      <c r="AK2375" s="34">
        <v>17.013999999999999</v>
      </c>
      <c r="AL2375" s="29">
        <v>0.17646999999999999</v>
      </c>
      <c r="AM2375" s="29">
        <v>0.13725000000000001</v>
      </c>
      <c r="AN2375" s="50">
        <v>46892</v>
      </c>
      <c r="AO2375" s="30">
        <v>169</v>
      </c>
      <c r="AP2375" s="29">
        <v>0.43885000000000002</v>
      </c>
      <c r="AQ2375" s="29">
        <v>0.91617999999999999</v>
      </c>
      <c r="AR2375" s="29">
        <v>0.495</v>
      </c>
      <c r="AS2375" s="54">
        <v>9</v>
      </c>
      <c r="AT2375" s="29">
        <v>0.76471</v>
      </c>
      <c r="AU2375" s="29">
        <v>0.81857000000000002</v>
      </c>
      <c r="AV2375" s="54">
        <v>3</v>
      </c>
      <c r="AW2375" s="29">
        <v>0.94118000000000002</v>
      </c>
    </row>
    <row r="2376" spans="1:49" x14ac:dyDescent="0.2">
      <c r="A2376" s="17" t="str">
        <f t="shared" si="46"/>
        <v>PSI</v>
      </c>
      <c r="B2376" s="17" t="str">
        <f>IF(AND(OR(NOT(IsForecastDateRestricted),AND(D2376&gt;=StartDate,D2376&lt;=EndDate)),OR(NOT(IsTargetDateRestricted),AND(F2376&gt;=FirstTargetDate,F2376&lt;=EndTargetDate)),
OR(AND(Is1Week,E2376="1 wk ahead inc death"),AND(Is2Week,E2376="2 wk ahead inc death"),AND(Is3Week,E2376="3 wk ahead inc death"),AND(Is4Week,E2376="4 wk ahead inc death")),
OR(NOT(IsActiveModelsOnly),_xlfn.XLOOKUP(C2376,'Model Analyzer'!B$4:B$100,'Model Analyzer'!C$4:C$100))),EvalData!C2376,"NA")</f>
        <v>PSI</v>
      </c>
      <c r="C2376" s="17" t="s">
        <v>27</v>
      </c>
      <c r="D2376" s="36" t="d">
        <v>2020-10-26</v>
      </c>
      <c r="E2376" s="17" t="s">
        <v>38</v>
      </c>
      <c r="F2376" s="36" t="d">
        <v>2020-11-21</v>
      </c>
      <c r="G2376" s="30">
        <v>-13031</v>
      </c>
      <c r="H2376" s="32">
        <v>-0.55600000000000005</v>
      </c>
      <c r="I2376" s="28">
        <v>-0.42624000000000001</v>
      </c>
      <c r="J2376" s="28">
        <v>-0.74289000000000005</v>
      </c>
      <c r="K2376" s="29">
        <v>0</v>
      </c>
      <c r="L2376" s="30">
        <v>38</v>
      </c>
      <c r="M2376" s="29">
        <v>5.1279999999999999E-2</v>
      </c>
      <c r="N2376" s="30">
        <v>51</v>
      </c>
      <c r="O2376" s="30">
        <v>94.6</v>
      </c>
      <c r="P2376" s="30">
        <v>8927.27</v>
      </c>
      <c r="Q2376" s="30">
        <v>282.86</v>
      </c>
      <c r="R2376" s="38">
        <v>0.58164000000000005</v>
      </c>
      <c r="S2376" s="32">
        <v>-0.67796000000000001</v>
      </c>
      <c r="T2376" s="29">
        <v>5.6477300000000001</v>
      </c>
      <c r="U2376" s="29">
        <v>-5.4485999999999999</v>
      </c>
      <c r="V2376" s="29">
        <v>0.21568999999999999</v>
      </c>
      <c r="W2376" s="29">
        <v>0.50980000000000003</v>
      </c>
      <c r="X2376" s="30">
        <v>452.14</v>
      </c>
      <c r="Y2376" s="29">
        <v>0.5524</v>
      </c>
      <c r="Z2376" s="29">
        <v>0.76305999999999996</v>
      </c>
      <c r="AA2376" s="29">
        <v>0.01</v>
      </c>
      <c r="AB2376" s="30">
        <v>37</v>
      </c>
      <c r="AC2376" s="29">
        <v>7.6920000000000002E-2</v>
      </c>
      <c r="AD2376" s="30">
        <v>51</v>
      </c>
      <c r="AE2376" s="29">
        <v>0.31373000000000001</v>
      </c>
      <c r="AF2376" s="33">
        <v>1.35</v>
      </c>
      <c r="AG2376" s="33">
        <v>1.476</v>
      </c>
      <c r="AH2376" s="33">
        <v>1.871</v>
      </c>
      <c r="AI2376" s="33">
        <v>4.6029999999999998</v>
      </c>
      <c r="AJ2376" s="33">
        <v>3.133</v>
      </c>
      <c r="AK2376" s="34">
        <v>9.5</v>
      </c>
      <c r="AL2376" s="29">
        <v>1.9609999999999999E-2</v>
      </c>
      <c r="AM2376" s="29">
        <v>1.9609999999999999E-2</v>
      </c>
      <c r="AN2376" s="50">
        <v>457686</v>
      </c>
      <c r="AO2376" s="30">
        <v>694.1</v>
      </c>
      <c r="AP2376" s="29">
        <v>0.62141999999999997</v>
      </c>
      <c r="AQ2376" s="29">
        <v>1</v>
      </c>
      <c r="AR2376" s="29">
        <v>0.28899999999999998</v>
      </c>
      <c r="AS2376" s="54">
        <v>16</v>
      </c>
      <c r="AT2376" s="29">
        <v>0.55881999999999998</v>
      </c>
      <c r="AU2376" s="29">
        <v>0.33023999999999998</v>
      </c>
      <c r="AV2376" s="54">
        <v>28</v>
      </c>
      <c r="AW2376" s="29">
        <v>0.20588000000000001</v>
      </c>
    </row>
    <row r="2377" spans="1:49" x14ac:dyDescent="0.2">
      <c r="A2377" s="17" t="str">
        <f t="shared" si="46"/>
        <v>QJHong</v>
      </c>
      <c r="B2377" s="17" t="str">
        <f>IF(AND(OR(NOT(IsForecastDateRestricted),AND(D2377&gt;=StartDate,D2377&lt;=EndDate)),OR(NOT(IsTargetDateRestricted),AND(F2377&gt;=FirstTargetDate,F2377&lt;=EndTargetDate)),
OR(AND(Is1Week,E2377="1 wk ahead inc death"),AND(Is2Week,E2377="2 wk ahead inc death"),AND(Is3Week,E2377="3 wk ahead inc death"),AND(Is4Week,E2377="4 wk ahead inc death")),
OR(NOT(IsActiveModelsOnly),_xlfn.XLOOKUP(C2377,'Model Analyzer'!B$4:B$100,'Model Analyzer'!C$4:C$100))),EvalData!C2377,"NA")</f>
        <v>QJHong</v>
      </c>
      <c r="C2377" s="17" t="s">
        <v>28</v>
      </c>
      <c r="D2377" s="36" t="d">
        <v>2020-10-26</v>
      </c>
      <c r="E2377" s="17" t="s">
        <v>38</v>
      </c>
      <c r="F2377" s="36" t="d">
        <v>2020-11-21</v>
      </c>
      <c r="G2377" s="30">
        <v>-4233</v>
      </c>
      <c r="H2377" s="32">
        <v>-0.14899999999999999</v>
      </c>
      <c r="I2377" s="28">
        <v>-0.13846</v>
      </c>
      <c r="J2377" s="28">
        <v>-0.16070999999999999</v>
      </c>
      <c r="K2377" s="29">
        <v>0.75</v>
      </c>
      <c r="L2377" s="30">
        <v>18</v>
      </c>
      <c r="M2377" s="29">
        <v>0.56410000000000005</v>
      </c>
      <c r="O2377" s="30"/>
      <c r="P2377" s="30"/>
      <c r="Q2377" s="30"/>
      <c r="R2377" s="38"/>
    </row>
    <row r="2378" spans="1:49" x14ac:dyDescent="0.2">
      <c r="A2378" s="17" t="str">
        <f t="shared" si="46"/>
        <v>RPI-UW</v>
      </c>
      <c r="B2378" s="17" t="str">
        <f>IF(AND(OR(NOT(IsForecastDateRestricted),AND(D2378&gt;=StartDate,D2378&lt;=EndDate)),OR(NOT(IsTargetDateRestricted),AND(F2378&gt;=FirstTargetDate,F2378&lt;=EndTargetDate)),
OR(AND(Is1Week,E2378="1 wk ahead inc death"),AND(Is2Week,E2378="2 wk ahead inc death"),AND(Is3Week,E2378="3 wk ahead inc death"),AND(Is4Week,E2378="4 wk ahead inc death")),
OR(NOT(IsActiveModelsOnly),_xlfn.XLOOKUP(C2378,'Model Analyzer'!B$4:B$100,'Model Analyzer'!C$4:C$100))),EvalData!C2378,"NA")</f>
        <v>RPI-UW</v>
      </c>
      <c r="C2378" s="17" t="s">
        <v>49</v>
      </c>
      <c r="D2378" s="36" t="d">
        <v>2020-10-26</v>
      </c>
      <c r="E2378" s="17" t="s">
        <v>38</v>
      </c>
      <c r="F2378" s="36" t="d">
        <v>2020-11-21</v>
      </c>
      <c r="G2378" s="26">
        <v>-8097</v>
      </c>
      <c r="H2378" s="27">
        <v>-0.308</v>
      </c>
      <c r="I2378" s="28">
        <v>-0.26484999999999997</v>
      </c>
      <c r="J2378" s="28">
        <v>-0.36026999999999998</v>
      </c>
      <c r="K2378" s="29">
        <v>0</v>
      </c>
      <c r="L2378" s="30">
        <v>24</v>
      </c>
      <c r="M2378" s="29">
        <v>0.41026000000000001</v>
      </c>
      <c r="N2378" s="30">
        <v>31</v>
      </c>
      <c r="O2378" s="26">
        <v>11.83</v>
      </c>
      <c r="P2378" s="26">
        <v>5292.98</v>
      </c>
      <c r="Q2378" s="26">
        <v>331.45</v>
      </c>
      <c r="R2378" s="31">
        <v>0.39990999999999999</v>
      </c>
      <c r="S2378" s="32">
        <v>-0.39032</v>
      </c>
      <c r="T2378" s="29">
        <v>0.78507000000000005</v>
      </c>
      <c r="U2378" s="29">
        <v>-0.62646000000000002</v>
      </c>
      <c r="V2378" s="29">
        <v>0.19355</v>
      </c>
      <c r="W2378" s="29">
        <v>0.29032000000000002</v>
      </c>
      <c r="X2378" s="30">
        <v>444.58</v>
      </c>
      <c r="Y2378" s="29">
        <v>0.39904000000000001</v>
      </c>
      <c r="Z2378" s="29">
        <v>0.49642999999999998</v>
      </c>
      <c r="AA2378" s="29">
        <v>3.6999999999999998E-2</v>
      </c>
      <c r="AB2378" s="30">
        <v>35</v>
      </c>
      <c r="AC2378" s="29">
        <v>0.12820999999999999</v>
      </c>
      <c r="AD2378" s="30">
        <v>31</v>
      </c>
      <c r="AE2378" s="29">
        <v>0.54839000000000004</v>
      </c>
      <c r="AF2378" s="33">
        <v>2.3090000000000002</v>
      </c>
      <c r="AG2378" s="33">
        <v>2.5979999999999999</v>
      </c>
      <c r="AH2378" s="33">
        <v>3.0859999999999999</v>
      </c>
      <c r="AI2378" s="33">
        <v>177.85400000000001</v>
      </c>
      <c r="AJ2378" s="33">
        <v>5.673</v>
      </c>
      <c r="AK2378" s="34">
        <v>17.640999999999998</v>
      </c>
      <c r="AL2378" s="29">
        <v>9.6769999999999995E-2</v>
      </c>
      <c r="AM2378" s="29">
        <v>9.6769999999999995E-2</v>
      </c>
      <c r="AN2378" s="50">
        <v>186349</v>
      </c>
      <c r="AO2378" s="30">
        <v>193.4</v>
      </c>
      <c r="AP2378" s="29">
        <v>0.42009000000000002</v>
      </c>
      <c r="AQ2378" s="29">
        <v>0.87700999999999996</v>
      </c>
      <c r="AR2378" s="29">
        <v>0.22700000000000001</v>
      </c>
      <c r="AS2378" s="54">
        <v>18</v>
      </c>
      <c r="AT2378" s="29">
        <v>0.5</v>
      </c>
      <c r="AU2378" s="29">
        <v>0.34167999999999998</v>
      </c>
      <c r="AV2378" s="54">
        <v>27</v>
      </c>
      <c r="AW2378" s="29">
        <v>0.23529</v>
      </c>
    </row>
    <row r="2379" spans="1:49" x14ac:dyDescent="0.2">
      <c r="A2379" s="17" t="str">
        <f t="shared" si="46"/>
        <v>STH</v>
      </c>
      <c r="B2379" s="17" t="str">
        <f>IF(AND(OR(NOT(IsForecastDateRestricted),AND(D2379&gt;=StartDate,D2379&lt;=EndDate)),OR(NOT(IsTargetDateRestricted),AND(F2379&gt;=FirstTargetDate,F2379&lt;=EndTargetDate)),
OR(AND(Is1Week,E2379="1 wk ahead inc death"),AND(Is2Week,E2379="2 wk ahead inc death"),AND(Is3Week,E2379="3 wk ahead inc death"),AND(Is4Week,E2379="4 wk ahead inc death")),
OR(NOT(IsActiveModelsOnly),_xlfn.XLOOKUP(C2379,'Model Analyzer'!B$4:B$100,'Model Analyzer'!C$4:C$100))),EvalData!C2379,"NA")</f>
        <v>STH</v>
      </c>
      <c r="C2379" s="17" t="s">
        <v>42</v>
      </c>
      <c r="D2379" s="36" t="d">
        <v>2020-10-26</v>
      </c>
      <c r="E2379" s="17" t="s">
        <v>38</v>
      </c>
      <c r="F2379" s="36" t="d">
        <v>2020-11-21</v>
      </c>
      <c r="G2379" s="30">
        <v>-12480</v>
      </c>
      <c r="H2379" s="32">
        <v>-0.52500000000000002</v>
      </c>
      <c r="I2379" s="28">
        <v>-0.40822000000000003</v>
      </c>
      <c r="J2379" s="28">
        <v>-0.68981000000000003</v>
      </c>
      <c r="K2379" s="29">
        <v>0</v>
      </c>
      <c r="L2379" s="30">
        <v>37</v>
      </c>
      <c r="M2379" s="29">
        <v>7.6920000000000002E-2</v>
      </c>
      <c r="O2379" s="30"/>
      <c r="P2379" s="30"/>
      <c r="Q2379" s="30"/>
      <c r="R2379" s="38"/>
    </row>
    <row r="2380" spans="1:49" x14ac:dyDescent="0.2">
      <c r="A2380" s="17" t="str">
        <f t="shared" si="46"/>
        <v>TTU</v>
      </c>
      <c r="B2380" s="17" t="str">
        <f>IF(AND(OR(NOT(IsForecastDateRestricted),AND(D2380&gt;=StartDate,D2380&lt;=EndDate)),OR(NOT(IsTargetDateRestricted),AND(F2380&gt;=FirstTargetDate,F2380&lt;=EndTargetDate)),
OR(AND(Is1Week,E2380="1 wk ahead inc death"),AND(Is2Week,E2380="2 wk ahead inc death"),AND(Is3Week,E2380="3 wk ahead inc death"),AND(Is4Week,E2380="4 wk ahead inc death")),
OR(NOT(IsActiveModelsOnly),_xlfn.XLOOKUP(C2380,'Model Analyzer'!B$4:B$100,'Model Analyzer'!C$4:C$100))),EvalData!C2380,"NA")</f>
        <v>TTU</v>
      </c>
      <c r="C2380" s="17" t="s">
        <v>56</v>
      </c>
      <c r="D2380" s="36" t="d">
        <v>2020-10-26</v>
      </c>
      <c r="E2380" s="17" t="s">
        <v>38</v>
      </c>
      <c r="F2380" s="36" t="d">
        <v>2020-11-21</v>
      </c>
      <c r="G2380" s="30">
        <v>-3936</v>
      </c>
      <c r="H2380" s="32">
        <v>-0.13800000000000001</v>
      </c>
      <c r="I2380" s="28">
        <v>-0.12875</v>
      </c>
      <c r="J2380" s="28">
        <v>-0.14777000000000001</v>
      </c>
      <c r="K2380" s="29">
        <v>0.75</v>
      </c>
      <c r="L2380" s="30">
        <v>16</v>
      </c>
      <c r="M2380" s="29">
        <v>0.61538000000000004</v>
      </c>
      <c r="N2380" s="30">
        <v>51</v>
      </c>
      <c r="O2380" s="30">
        <v>28.65</v>
      </c>
      <c r="P2380" s="30">
        <v>8841.2900000000009</v>
      </c>
      <c r="Q2380" s="30">
        <v>243.75</v>
      </c>
      <c r="R2380" s="38">
        <v>0.37769000000000003</v>
      </c>
      <c r="S2380" s="32">
        <v>-0.21395</v>
      </c>
      <c r="T2380" s="29">
        <v>0.89029999999999998</v>
      </c>
      <c r="U2380" s="29">
        <v>-0.51780999999999999</v>
      </c>
      <c r="V2380" s="29">
        <v>0.35293999999999998</v>
      </c>
      <c r="W2380" s="29">
        <v>0.33333000000000002</v>
      </c>
      <c r="X2380" s="30">
        <v>396.18</v>
      </c>
      <c r="Y2380" s="29">
        <v>0.46506999999999998</v>
      </c>
      <c r="Z2380" s="29">
        <v>0.51561000000000001</v>
      </c>
      <c r="AA2380" s="29">
        <v>0.17799999999999999</v>
      </c>
      <c r="AB2380" s="30">
        <v>25</v>
      </c>
      <c r="AC2380" s="29">
        <v>0.38462000000000002</v>
      </c>
    </row>
    <row r="2381" spans="1:49" x14ac:dyDescent="0.2">
      <c r="A2381" s="17" t="str">
        <f t="shared" si="46"/>
        <v>UA</v>
      </c>
      <c r="B2381" s="17" t="str">
        <f>IF(AND(OR(NOT(IsForecastDateRestricted),AND(D2381&gt;=StartDate,D2381&lt;=EndDate)),OR(NOT(IsTargetDateRestricted),AND(F2381&gt;=FirstTargetDate,F2381&lt;=EndTargetDate)),
OR(AND(Is1Week,E2381="1 wk ahead inc death"),AND(Is2Week,E2381="2 wk ahead inc death"),AND(Is3Week,E2381="3 wk ahead inc death"),AND(Is4Week,E2381="4 wk ahead inc death")),
OR(NOT(IsActiveModelsOnly),_xlfn.XLOOKUP(C2381,'Model Analyzer'!B$4:B$100,'Model Analyzer'!C$4:C$100))),EvalData!C2381,"NA")</f>
        <v>UA</v>
      </c>
      <c r="C2381" s="17" t="s">
        <v>29</v>
      </c>
      <c r="D2381" s="36" t="d">
        <v>2020-10-26</v>
      </c>
      <c r="E2381" s="17" t="s">
        <v>38</v>
      </c>
      <c r="F2381" s="36" t="d">
        <v>2020-11-21</v>
      </c>
      <c r="G2381" s="30">
        <v>-2754</v>
      </c>
      <c r="H2381" s="32">
        <v>-9.4E-2</v>
      </c>
      <c r="I2381" s="28">
        <v>-9.0079999999999993E-2</v>
      </c>
      <c r="J2381" s="28">
        <v>-9.9000000000000005E-2</v>
      </c>
      <c r="K2381" s="29">
        <v>0.9</v>
      </c>
      <c r="L2381" s="30">
        <v>8</v>
      </c>
      <c r="M2381" s="29">
        <v>0.82050999999999996</v>
      </c>
      <c r="N2381" s="30">
        <v>51</v>
      </c>
      <c r="O2381" s="30">
        <v>15.34</v>
      </c>
      <c r="P2381" s="30">
        <v>4726.95</v>
      </c>
      <c r="Q2381" s="30">
        <v>179.1</v>
      </c>
      <c r="R2381" s="38">
        <v>0.27466000000000002</v>
      </c>
      <c r="S2381" s="32">
        <v>-0.16927</v>
      </c>
      <c r="T2381" s="29">
        <v>0.63995999999999997</v>
      </c>
      <c r="U2381" s="29">
        <v>-8.5319999999999993E-2</v>
      </c>
      <c r="V2381" s="29">
        <v>0.35293999999999998</v>
      </c>
      <c r="W2381" s="29">
        <v>0.13725000000000001</v>
      </c>
      <c r="X2381" s="30">
        <v>290.01</v>
      </c>
      <c r="Y2381" s="29">
        <v>0.47948000000000002</v>
      </c>
      <c r="Z2381" s="29">
        <v>0.38224000000000002</v>
      </c>
      <c r="AA2381" s="29">
        <v>0.44600000000000001</v>
      </c>
      <c r="AB2381" s="30">
        <v>12</v>
      </c>
      <c r="AC2381" s="29">
        <v>0.71794999999999998</v>
      </c>
      <c r="AD2381" s="30">
        <v>51</v>
      </c>
      <c r="AE2381" s="29">
        <v>0.80391999999999997</v>
      </c>
      <c r="AF2381" s="33">
        <v>1.9830000000000001</v>
      </c>
      <c r="AG2381" s="33">
        <v>2.641</v>
      </c>
      <c r="AH2381" s="33">
        <v>3.262</v>
      </c>
      <c r="AI2381" s="33">
        <v>4.1280000000000001</v>
      </c>
      <c r="AJ2381" s="33">
        <v>4.4189999999999996</v>
      </c>
      <c r="AK2381" s="34">
        <v>6.1</v>
      </c>
      <c r="AL2381" s="29">
        <v>0.13725000000000001</v>
      </c>
      <c r="AM2381" s="29">
        <v>1.9609999999999999E-2</v>
      </c>
      <c r="AN2381" s="50">
        <v>78619</v>
      </c>
      <c r="AO2381" s="30">
        <v>212.4</v>
      </c>
      <c r="AP2381" s="29">
        <v>0.46584999999999999</v>
      </c>
      <c r="AQ2381" s="29">
        <v>0.97253999999999996</v>
      </c>
      <c r="AR2381" s="29">
        <v>0.68100000000000005</v>
      </c>
      <c r="AS2381" s="54">
        <v>3</v>
      </c>
      <c r="AT2381" s="29">
        <v>0.94118000000000002</v>
      </c>
      <c r="AU2381" s="29">
        <v>0.84548000000000001</v>
      </c>
      <c r="AV2381" s="54">
        <v>2</v>
      </c>
      <c r="AW2381" s="29">
        <v>0.97058999999999995</v>
      </c>
    </row>
    <row r="2382" spans="1:49" x14ac:dyDescent="0.2">
      <c r="A2382" s="17" t="str">
        <f t="shared" si="46"/>
        <v>UCLA</v>
      </c>
      <c r="B2382" s="17" t="str">
        <f>IF(AND(OR(NOT(IsForecastDateRestricted),AND(D2382&gt;=StartDate,D2382&lt;=EndDate)),OR(NOT(IsTargetDateRestricted),AND(F2382&gt;=FirstTargetDate,F2382&lt;=EndTargetDate)),
OR(AND(Is1Week,E2382="1 wk ahead inc death"),AND(Is2Week,E2382="2 wk ahead inc death"),AND(Is3Week,E2382="3 wk ahead inc death"),AND(Is4Week,E2382="4 wk ahead inc death")),
OR(NOT(IsActiveModelsOnly),_xlfn.XLOOKUP(C2382,'Model Analyzer'!B$4:B$100,'Model Analyzer'!C$4:C$100))),EvalData!C2382,"NA")</f>
        <v>UCLA</v>
      </c>
      <c r="C2382" s="17" t="s">
        <v>30</v>
      </c>
      <c r="D2382" s="36" t="d">
        <v>2020-10-26</v>
      </c>
      <c r="E2382" s="17" t="s">
        <v>38</v>
      </c>
      <c r="F2382" s="36" t="d">
        <v>2020-11-21</v>
      </c>
      <c r="G2382" s="30">
        <v>-11744</v>
      </c>
      <c r="H2382" s="32">
        <v>-0.48499999999999999</v>
      </c>
      <c r="I2382" s="28">
        <v>-0.38413999999999998</v>
      </c>
      <c r="J2382" s="28">
        <v>-0.62375000000000003</v>
      </c>
      <c r="K2382" s="29">
        <v>0</v>
      </c>
      <c r="L2382" s="30">
        <v>34</v>
      </c>
      <c r="M2382" s="29">
        <v>0.15384999999999999</v>
      </c>
      <c r="N2382" s="30">
        <v>51</v>
      </c>
      <c r="O2382" s="30">
        <v>57.21</v>
      </c>
      <c r="P2382" s="30">
        <v>7412.09</v>
      </c>
      <c r="Q2382" s="30">
        <v>269</v>
      </c>
      <c r="R2382" s="38">
        <v>0.58192999999999995</v>
      </c>
      <c r="S2382" s="32">
        <v>-0.71892999999999996</v>
      </c>
      <c r="T2382" s="29">
        <v>1.2964800000000001</v>
      </c>
      <c r="U2382" s="29">
        <v>-1.2612300000000001</v>
      </c>
      <c r="V2382" s="29">
        <v>0.11765</v>
      </c>
      <c r="W2382" s="29">
        <v>0.52941000000000005</v>
      </c>
      <c r="X2382" s="30">
        <v>396.34</v>
      </c>
      <c r="Y2382" s="29">
        <v>0.48764999999999997</v>
      </c>
      <c r="Z2382" s="29">
        <v>0.70438000000000001</v>
      </c>
      <c r="AA2382" s="29">
        <v>2.4E-2</v>
      </c>
      <c r="AB2382" s="30">
        <v>36</v>
      </c>
      <c r="AC2382" s="29">
        <v>0.10256</v>
      </c>
      <c r="AD2382" s="30">
        <v>51</v>
      </c>
      <c r="AE2382" s="29">
        <v>9.8040000000000002E-2</v>
      </c>
      <c r="AF2382" s="33">
        <v>1.0940000000000001</v>
      </c>
      <c r="AG2382" s="33">
        <v>1.139</v>
      </c>
      <c r="AH2382" s="33">
        <v>1.258</v>
      </c>
      <c r="AI2382" s="33">
        <v>5.2910000000000004</v>
      </c>
      <c r="AJ2382" s="33">
        <v>1.528</v>
      </c>
      <c r="AK2382" s="34">
        <v>5</v>
      </c>
      <c r="AL2382" s="29">
        <v>0</v>
      </c>
      <c r="AM2382" s="29">
        <v>1.9609999999999999E-2</v>
      </c>
      <c r="AN2382" s="50">
        <v>475481</v>
      </c>
      <c r="AO2382" s="30">
        <v>806.5</v>
      </c>
      <c r="AP2382" s="29">
        <v>0.77881</v>
      </c>
      <c r="AQ2382" s="29">
        <v>1</v>
      </c>
      <c r="AR2382" s="29">
        <v>8.3000000000000004E-2</v>
      </c>
      <c r="AS2382" s="54">
        <v>30</v>
      </c>
      <c r="AT2382" s="29">
        <v>0.14706</v>
      </c>
      <c r="AU2382" s="29">
        <v>0.1032</v>
      </c>
      <c r="AV2382" s="54">
        <v>34</v>
      </c>
      <c r="AW2382" s="29">
        <v>2.9409999999999999E-2</v>
      </c>
    </row>
    <row r="2383" spans="1:49" x14ac:dyDescent="0.2">
      <c r="A2383" s="17" t="str">
        <f t="shared" si="46"/>
        <v>UCM</v>
      </c>
      <c r="B2383" s="17" t="str">
        <f>IF(AND(OR(NOT(IsForecastDateRestricted),AND(D2383&gt;=StartDate,D2383&lt;=EndDate)),OR(NOT(IsTargetDateRestricted),AND(F2383&gt;=FirstTargetDate,F2383&lt;=EndTargetDate)),
OR(AND(Is1Week,E2383="1 wk ahead inc death"),AND(Is2Week,E2383="2 wk ahead inc death"),AND(Is3Week,E2383="3 wk ahead inc death"),AND(Is4Week,E2383="4 wk ahead inc death")),
OR(NOT(IsActiveModelsOnly),_xlfn.XLOOKUP(C2383,'Model Analyzer'!B$4:B$100,'Model Analyzer'!C$4:C$100))),EvalData!C2383,"NA")</f>
        <v>UCM</v>
      </c>
      <c r="C2383" s="17" t="s">
        <v>48</v>
      </c>
      <c r="D2383" s="36" t="d">
        <v>2020-10-26</v>
      </c>
      <c r="E2383" s="17" t="s">
        <v>38</v>
      </c>
      <c r="F2383" s="36" t="d">
        <v>2020-11-21</v>
      </c>
      <c r="G2383" s="26">
        <v>-4200</v>
      </c>
      <c r="H2383" s="27">
        <v>-0.14799999999999999</v>
      </c>
      <c r="I2383" s="28">
        <v>-0.13738</v>
      </c>
      <c r="J2383" s="28">
        <v>-0.15926000000000001</v>
      </c>
      <c r="K2383" s="29">
        <v>0.75</v>
      </c>
      <c r="L2383" s="30">
        <v>17</v>
      </c>
      <c r="M2383" s="29">
        <v>0.58974000000000004</v>
      </c>
    </row>
    <row r="2384" spans="1:49" x14ac:dyDescent="0.2">
      <c r="A2384" s="17" t="str">
        <f t="shared" si="46"/>
        <v>UCSB</v>
      </c>
      <c r="B2384" s="17" t="str">
        <f>IF(AND(OR(NOT(IsForecastDateRestricted),AND(D2384&gt;=StartDate,D2384&lt;=EndDate)),OR(NOT(IsTargetDateRestricted),AND(F2384&gt;=FirstTargetDate,F2384&lt;=EndTargetDate)),
OR(AND(Is1Week,E2384="1 wk ahead inc death"),AND(Is2Week,E2384="2 wk ahead inc death"),AND(Is3Week,E2384="3 wk ahead inc death"),AND(Is4Week,E2384="4 wk ahead inc death")),
OR(NOT(IsActiveModelsOnly),_xlfn.XLOOKUP(C2384,'Model Analyzer'!B$4:B$100,'Model Analyzer'!C$4:C$100))),EvalData!C2384,"NA")</f>
        <v>UCSB</v>
      </c>
      <c r="C2384" s="17" t="s">
        <v>61</v>
      </c>
      <c r="D2384" s="36" t="d">
        <v>2020-10-26</v>
      </c>
      <c r="E2384" s="17" t="s">
        <v>38</v>
      </c>
      <c r="F2384" s="36" t="d">
        <v>2020-11-21</v>
      </c>
      <c r="G2384" s="30"/>
      <c r="H2384" s="32"/>
      <c r="N2384" s="30">
        <v>51</v>
      </c>
      <c r="O2384" s="30">
        <v>120.16</v>
      </c>
      <c r="P2384" s="30">
        <v>8558.36</v>
      </c>
      <c r="Q2384" s="30">
        <v>291.35000000000002</v>
      </c>
      <c r="R2384" s="38">
        <v>0.59669000000000005</v>
      </c>
      <c r="S2384" s="32">
        <v>-0.71175999999999995</v>
      </c>
      <c r="T2384" s="29">
        <v>2.6442100000000002</v>
      </c>
      <c r="U2384" s="29">
        <v>-2.4967100000000002</v>
      </c>
      <c r="V2384" s="29">
        <v>0.11765</v>
      </c>
      <c r="W2384" s="29">
        <v>0.54901999999999995</v>
      </c>
      <c r="X2384" s="30">
        <v>426.02</v>
      </c>
      <c r="Y2384" s="29">
        <v>0.54042000000000001</v>
      </c>
      <c r="Z2384" s="29">
        <v>0.75455000000000005</v>
      </c>
      <c r="AA2384" s="29">
        <v>5.0000000000000001E-3</v>
      </c>
      <c r="AB2384" s="30">
        <v>38</v>
      </c>
      <c r="AC2384" s="29">
        <v>5.1279999999999999E-2</v>
      </c>
      <c r="AD2384" s="30">
        <v>51</v>
      </c>
      <c r="AE2384" s="29">
        <v>0.41176000000000001</v>
      </c>
      <c r="AF2384" s="33">
        <v>1.4119999999999999</v>
      </c>
      <c r="AG2384" s="33">
        <v>1.579</v>
      </c>
      <c r="AH2384" s="33">
        <v>2.3279999999999998</v>
      </c>
      <c r="AI2384" s="33">
        <v>139.10599999999999</v>
      </c>
      <c r="AJ2384" s="33">
        <v>3.2490000000000001</v>
      </c>
      <c r="AK2384" s="34">
        <v>8</v>
      </c>
      <c r="AL2384" s="29">
        <v>3.9219999999999998E-2</v>
      </c>
      <c r="AM2384" s="29">
        <v>5.8819999999999997E-2</v>
      </c>
      <c r="AN2384" s="50">
        <v>247444</v>
      </c>
      <c r="AO2384" s="30">
        <v>484</v>
      </c>
      <c r="AP2384" s="29">
        <v>0.57054000000000005</v>
      </c>
      <c r="AQ2384" s="29">
        <v>1</v>
      </c>
      <c r="AR2384" s="29">
        <v>0.33</v>
      </c>
      <c r="AS2384" s="54">
        <v>15</v>
      </c>
      <c r="AT2384" s="29">
        <v>0.58823999999999999</v>
      </c>
      <c r="AU2384" s="29">
        <v>0.43343999999999999</v>
      </c>
      <c r="AV2384" s="54">
        <v>21</v>
      </c>
      <c r="AW2384" s="29">
        <v>0.41176000000000001</v>
      </c>
    </row>
    <row r="2385" spans="1:49" x14ac:dyDescent="0.2">
      <c r="A2385" s="17" t="str">
        <f t="shared" si="46"/>
        <v>UCSD-NEU</v>
      </c>
      <c r="B2385" s="17" t="str">
        <f>IF(AND(OR(NOT(IsForecastDateRestricted),AND(D2385&gt;=StartDate,D2385&lt;=EndDate)),OR(NOT(IsTargetDateRestricted),AND(F2385&gt;=FirstTargetDate,F2385&lt;=EndTargetDate)),
OR(AND(Is1Week,E2385="1 wk ahead inc death"),AND(Is2Week,E2385="2 wk ahead inc death"),AND(Is3Week,E2385="3 wk ahead inc death"),AND(Is4Week,E2385="4 wk ahead inc death")),
OR(NOT(IsActiveModelsOnly),_xlfn.XLOOKUP(C2385,'Model Analyzer'!B$4:B$100,'Model Analyzer'!C$4:C$100))),EvalData!C2385,"NA")</f>
        <v>UCSD-NEU</v>
      </c>
      <c r="C2385" s="17" t="s">
        <v>54</v>
      </c>
      <c r="D2385" s="36" t="d">
        <v>2020-10-26</v>
      </c>
      <c r="E2385" s="17" t="s">
        <v>38</v>
      </c>
      <c r="F2385" s="36" t="d">
        <v>2020-11-21</v>
      </c>
      <c r="G2385" s="30">
        <v>-2540</v>
      </c>
      <c r="H2385" s="32">
        <v>-8.6999999999999994E-2</v>
      </c>
      <c r="I2385" s="28">
        <v>-8.3080000000000001E-2</v>
      </c>
      <c r="J2385" s="28">
        <v>-9.0609999999999996E-2</v>
      </c>
      <c r="K2385" s="29">
        <v>0.9</v>
      </c>
      <c r="L2385" s="30">
        <v>7</v>
      </c>
      <c r="M2385" s="29">
        <v>0.84614999999999996</v>
      </c>
      <c r="N2385" s="30">
        <v>50</v>
      </c>
      <c r="O2385" s="30">
        <v>14.84</v>
      </c>
      <c r="P2385" s="30">
        <v>3174.63</v>
      </c>
      <c r="Q2385" s="30">
        <v>148.34</v>
      </c>
      <c r="R2385" s="38">
        <v>0.21001</v>
      </c>
      <c r="S2385" s="32">
        <v>-5.6079999999999998E-2</v>
      </c>
      <c r="T2385" s="29">
        <v>0.60251999999999994</v>
      </c>
      <c r="U2385" s="29">
        <v>-4.8230000000000002E-2</v>
      </c>
      <c r="V2385" s="29">
        <v>0.48</v>
      </c>
      <c r="W2385" s="29">
        <v>0.12</v>
      </c>
      <c r="X2385" s="30">
        <v>227.54</v>
      </c>
      <c r="Y2385" s="29">
        <v>0.4269</v>
      </c>
      <c r="Z2385" s="29">
        <v>0.33939000000000002</v>
      </c>
      <c r="AA2385" s="29">
        <v>0.55700000000000005</v>
      </c>
      <c r="AB2385" s="30">
        <v>4</v>
      </c>
      <c r="AC2385" s="29">
        <v>0.92308000000000001</v>
      </c>
      <c r="AD2385" s="30">
        <v>50</v>
      </c>
      <c r="AE2385" s="29">
        <v>0.94</v>
      </c>
      <c r="AF2385" s="33">
        <v>2.4350000000000001</v>
      </c>
      <c r="AG2385" s="33">
        <v>4.42</v>
      </c>
      <c r="AH2385" s="33">
        <v>18.234999999999999</v>
      </c>
      <c r="AI2385" s="33">
        <v>529.17700000000002</v>
      </c>
      <c r="AJ2385" s="33">
        <v>1176.5</v>
      </c>
      <c r="AK2385" s="34">
        <v>1366</v>
      </c>
      <c r="AL2385" s="29">
        <v>0.18</v>
      </c>
      <c r="AM2385" s="29">
        <v>0.54</v>
      </c>
      <c r="AN2385" s="50">
        <v>55079</v>
      </c>
      <c r="AO2385" s="30">
        <v>272.5</v>
      </c>
      <c r="AP2385" s="29">
        <v>0.20762</v>
      </c>
      <c r="AQ2385" s="29">
        <v>0.43343999999999999</v>
      </c>
      <c r="AR2385" s="29">
        <v>0.22700000000000001</v>
      </c>
      <c r="AS2385" s="54">
        <v>18</v>
      </c>
      <c r="AT2385" s="29">
        <v>0.5</v>
      </c>
      <c r="AU2385" s="29">
        <v>0.65537000000000001</v>
      </c>
      <c r="AV2385" s="54">
        <v>13</v>
      </c>
      <c r="AW2385" s="29">
        <v>0.64705999999999997</v>
      </c>
    </row>
    <row r="2386" spans="1:49" x14ac:dyDescent="0.2">
      <c r="A2386" s="17" t="str">
        <f t="shared" si="46"/>
        <v>UGA-CEID</v>
      </c>
      <c r="B2386" s="17" t="str">
        <f>IF(AND(OR(NOT(IsForecastDateRestricted),AND(D2386&gt;=StartDate,D2386&lt;=EndDate)),OR(NOT(IsTargetDateRestricted),AND(F2386&gt;=FirstTargetDate,F2386&lt;=EndTargetDate)),
OR(AND(Is1Week,E2386="1 wk ahead inc death"),AND(Is2Week,E2386="2 wk ahead inc death"),AND(Is3Week,E2386="3 wk ahead inc death"),AND(Is4Week,E2386="4 wk ahead inc death")),
OR(NOT(IsActiveModelsOnly),_xlfn.XLOOKUP(C2386,'Model Analyzer'!B$4:B$100,'Model Analyzer'!C$4:C$100))),EvalData!C2386,"NA")</f>
        <v>UGA-CEID</v>
      </c>
      <c r="C2386" s="17" t="s">
        <v>50</v>
      </c>
      <c r="D2386" s="36" t="d">
        <v>2020-10-26</v>
      </c>
      <c r="E2386" s="17" t="s">
        <v>38</v>
      </c>
      <c r="F2386" s="36" t="d">
        <v>2020-11-21</v>
      </c>
      <c r="G2386" s="30">
        <v>-8556</v>
      </c>
      <c r="H2386" s="32">
        <v>-0.32800000000000001</v>
      </c>
      <c r="I2386" s="28">
        <v>-0.27986</v>
      </c>
      <c r="J2386" s="28">
        <v>-0.38862999999999998</v>
      </c>
      <c r="K2386" s="29">
        <v>0</v>
      </c>
      <c r="L2386" s="30">
        <v>27</v>
      </c>
      <c r="M2386" s="29">
        <v>0.33333000000000002</v>
      </c>
      <c r="N2386" s="30">
        <v>51</v>
      </c>
      <c r="O2386" s="30">
        <v>44.24</v>
      </c>
      <c r="P2386" s="30">
        <v>5006.21</v>
      </c>
      <c r="Q2386" s="30">
        <v>214.57</v>
      </c>
      <c r="R2386" s="38">
        <v>0.41017999999999999</v>
      </c>
      <c r="S2386" s="32">
        <v>-0.41944999999999999</v>
      </c>
      <c r="T2386" s="29">
        <v>0.87278</v>
      </c>
      <c r="U2386" s="29">
        <v>-0.61004000000000003</v>
      </c>
      <c r="V2386" s="29">
        <v>0.19608</v>
      </c>
      <c r="W2386" s="29">
        <v>0.25490000000000002</v>
      </c>
      <c r="X2386" s="30">
        <v>311.79000000000002</v>
      </c>
      <c r="Y2386" s="29">
        <v>0.48466999999999999</v>
      </c>
      <c r="Z2386" s="29">
        <v>0.55727000000000004</v>
      </c>
      <c r="AA2386" s="29">
        <v>0.106</v>
      </c>
      <c r="AB2386" s="30">
        <v>30</v>
      </c>
      <c r="AC2386" s="29">
        <v>0.25641000000000003</v>
      </c>
      <c r="AD2386" s="30">
        <v>51</v>
      </c>
      <c r="AE2386" s="29">
        <v>0.76471</v>
      </c>
      <c r="AF2386" s="33">
        <v>2.113</v>
      </c>
      <c r="AG2386" s="33">
        <v>3.9820000000000002</v>
      </c>
      <c r="AH2386" s="33">
        <v>11.143000000000001</v>
      </c>
      <c r="AI2386" s="33">
        <v>94.369</v>
      </c>
      <c r="AJ2386" s="33">
        <v>31.056000000000001</v>
      </c>
      <c r="AK2386" s="34">
        <v>134</v>
      </c>
      <c r="AL2386" s="29">
        <v>0.17646999999999999</v>
      </c>
      <c r="AM2386" s="29">
        <v>0.41176000000000001</v>
      </c>
      <c r="AN2386" s="50">
        <v>101646</v>
      </c>
      <c r="AO2386" s="30">
        <v>187.7</v>
      </c>
      <c r="AP2386" s="29">
        <v>0.25852000000000003</v>
      </c>
      <c r="AQ2386" s="29">
        <v>0.53971999999999998</v>
      </c>
      <c r="AR2386" s="29">
        <v>0.186</v>
      </c>
      <c r="AS2386" s="54">
        <v>24</v>
      </c>
      <c r="AT2386" s="29">
        <v>0.32352999999999998</v>
      </c>
      <c r="AU2386" s="29">
        <v>0.59309000000000001</v>
      </c>
      <c r="AV2386" s="54">
        <v>17</v>
      </c>
      <c r="AW2386" s="29">
        <v>0.52941000000000005</v>
      </c>
    </row>
    <row r="2387" spans="1:49" x14ac:dyDescent="0.2">
      <c r="A2387" s="17" t="str">
        <f t="shared" si="46"/>
        <v>UM</v>
      </c>
      <c r="B2387" s="17" t="str">
        <f>IF(AND(OR(NOT(IsForecastDateRestricted),AND(D2387&gt;=StartDate,D2387&lt;=EndDate)),OR(NOT(IsTargetDateRestricted),AND(F2387&gt;=FirstTargetDate,F2387&lt;=EndTargetDate)),
OR(AND(Is1Week,E2387="1 wk ahead inc death"),AND(Is2Week,E2387="2 wk ahead inc death"),AND(Is3Week,E2387="3 wk ahead inc death"),AND(Is4Week,E2387="4 wk ahead inc death")),
OR(NOT(IsActiveModelsOnly),_xlfn.XLOOKUP(C2387,'Model Analyzer'!B$4:B$100,'Model Analyzer'!C$4:C$100))),EvalData!C2387,"NA")</f>
        <v>UM</v>
      </c>
      <c r="C2387" s="17" t="s">
        <v>31</v>
      </c>
      <c r="D2387" s="36" t="d">
        <v>2020-10-26</v>
      </c>
      <c r="E2387" s="17" t="s">
        <v>38</v>
      </c>
      <c r="F2387" s="36" t="d">
        <v>2020-11-21</v>
      </c>
      <c r="G2387" s="30">
        <v>-6149</v>
      </c>
      <c r="H2387" s="32">
        <v>-0.22500000000000001</v>
      </c>
      <c r="I2387" s="28">
        <v>-0.20113</v>
      </c>
      <c r="J2387" s="28">
        <v>-0.25176999999999999</v>
      </c>
      <c r="K2387" s="29">
        <v>0.75</v>
      </c>
      <c r="L2387" s="30">
        <v>22</v>
      </c>
      <c r="M2387" s="29">
        <v>0.46154000000000001</v>
      </c>
      <c r="N2387" s="30">
        <v>50</v>
      </c>
      <c r="O2387" s="30">
        <v>23.77</v>
      </c>
      <c r="P2387" s="30">
        <v>4986.1899999999996</v>
      </c>
      <c r="Q2387" s="30">
        <v>216.84</v>
      </c>
      <c r="R2387" s="38">
        <v>0.39918999999999999</v>
      </c>
      <c r="S2387" s="32">
        <v>-0.33981</v>
      </c>
      <c r="T2387" s="29">
        <v>0.94113000000000002</v>
      </c>
      <c r="U2387" s="29">
        <v>-0.70601999999999998</v>
      </c>
      <c r="V2387" s="29">
        <v>0.18</v>
      </c>
      <c r="W2387" s="29">
        <v>0.3</v>
      </c>
      <c r="X2387" s="30">
        <v>307.81</v>
      </c>
      <c r="Y2387" s="29">
        <v>0.43203999999999998</v>
      </c>
      <c r="Z2387" s="29">
        <v>0.49995000000000001</v>
      </c>
      <c r="AA2387" s="29">
        <v>0.14899999999999999</v>
      </c>
      <c r="AB2387" s="30">
        <v>28</v>
      </c>
      <c r="AC2387" s="29">
        <v>0.30769000000000002</v>
      </c>
      <c r="AD2387" s="30">
        <v>50</v>
      </c>
      <c r="AE2387" s="29">
        <v>0.18</v>
      </c>
      <c r="AF2387" s="33">
        <v>1.2270000000000001</v>
      </c>
      <c r="AG2387" s="33">
        <v>1.335</v>
      </c>
      <c r="AH2387" s="33">
        <v>1.542</v>
      </c>
      <c r="AI2387" s="33">
        <v>49.655000000000001</v>
      </c>
      <c r="AJ2387" s="33">
        <v>2.0249999999999999</v>
      </c>
      <c r="AK2387" s="34">
        <v>3.2160000000000002</v>
      </c>
      <c r="AL2387" s="29">
        <v>0</v>
      </c>
      <c r="AM2387" s="29">
        <v>0.04</v>
      </c>
      <c r="AN2387" s="50">
        <v>262433</v>
      </c>
      <c r="AO2387" s="30">
        <v>533.70000000000005</v>
      </c>
      <c r="AP2387" s="29">
        <v>0.71694999999999998</v>
      </c>
      <c r="AQ2387" s="29">
        <v>1</v>
      </c>
      <c r="AR2387" s="29">
        <v>0.14399999999999999</v>
      </c>
      <c r="AS2387" s="54">
        <v>26</v>
      </c>
      <c r="AT2387" s="29">
        <v>0.26471</v>
      </c>
      <c r="AU2387" s="29">
        <v>0.18576000000000001</v>
      </c>
      <c r="AV2387" s="54">
        <v>31</v>
      </c>
      <c r="AW2387" s="29">
        <v>0.11765</v>
      </c>
    </row>
    <row r="2388" spans="1:49" x14ac:dyDescent="0.2">
      <c r="A2388" s="17" t="str">
        <f t="shared" si="46"/>
        <v>UMass-MB</v>
      </c>
      <c r="B2388" s="17" t="str">
        <f>IF(AND(OR(NOT(IsForecastDateRestricted),AND(D2388&gt;=StartDate,D2388&lt;=EndDate)),OR(NOT(IsTargetDateRestricted),AND(F2388&gt;=FirstTargetDate,F2388&lt;=EndTargetDate)),
OR(AND(Is1Week,E2388="1 wk ahead inc death"),AND(Is2Week,E2388="2 wk ahead inc death"),AND(Is3Week,E2388="3 wk ahead inc death"),AND(Is4Week,E2388="4 wk ahead inc death")),
OR(NOT(IsActiveModelsOnly),_xlfn.XLOOKUP(C2388,'Model Analyzer'!B$4:B$100,'Model Analyzer'!C$4:C$100))),EvalData!C2388,"NA")</f>
        <v>UMass-MB</v>
      </c>
      <c r="C2388" s="17" t="s">
        <v>32</v>
      </c>
      <c r="D2388" s="36" t="d">
        <v>2020-10-26</v>
      </c>
      <c r="E2388" s="17" t="s">
        <v>38</v>
      </c>
      <c r="F2388" s="36" t="d">
        <v>2020-11-21</v>
      </c>
      <c r="G2388" s="30">
        <v>-728</v>
      </c>
      <c r="H2388" s="32">
        <v>-2.4E-2</v>
      </c>
      <c r="I2388" s="28">
        <v>-2.3810000000000001E-2</v>
      </c>
      <c r="J2388" s="28">
        <v>-2.4389999999999998E-2</v>
      </c>
      <c r="K2388" s="29">
        <v>1</v>
      </c>
      <c r="L2388" s="30">
        <v>4</v>
      </c>
      <c r="M2388" s="29">
        <v>0.92308000000000001</v>
      </c>
      <c r="N2388" s="30">
        <v>51</v>
      </c>
      <c r="O2388" s="30">
        <v>9.75</v>
      </c>
      <c r="P2388" s="30">
        <v>2349</v>
      </c>
      <c r="Q2388" s="30">
        <v>140.47</v>
      </c>
      <c r="R2388" s="38">
        <v>0.24157999999999999</v>
      </c>
      <c r="S2388" s="32">
        <v>-0.22314000000000001</v>
      </c>
      <c r="T2388" s="29">
        <v>0.47154000000000001</v>
      </c>
      <c r="U2388" s="29">
        <v>-0.21753</v>
      </c>
      <c r="V2388" s="29">
        <v>0.39216000000000001</v>
      </c>
      <c r="W2388" s="29">
        <v>7.843E-2</v>
      </c>
      <c r="X2388" s="30">
        <v>196.54</v>
      </c>
      <c r="Y2388" s="29">
        <v>0.32643</v>
      </c>
      <c r="Z2388" s="29">
        <v>0.33339999999999997</v>
      </c>
      <c r="AA2388" s="29">
        <v>0.55000000000000004</v>
      </c>
      <c r="AB2388" s="30">
        <v>5</v>
      </c>
      <c r="AC2388" s="29">
        <v>0.89744000000000002</v>
      </c>
      <c r="AD2388" s="30">
        <v>51</v>
      </c>
      <c r="AE2388" s="29">
        <v>0.98038999999999998</v>
      </c>
      <c r="AF2388" s="33">
        <v>4.0629999999999997</v>
      </c>
      <c r="AG2388" s="33">
        <v>4.7709999999999999</v>
      </c>
      <c r="AH2388" s="33">
        <v>6.2549999999999999</v>
      </c>
      <c r="AI2388" s="33">
        <v>11.034000000000001</v>
      </c>
      <c r="AJ2388" s="33">
        <v>11.74</v>
      </c>
      <c r="AK2388" s="34">
        <v>14.933</v>
      </c>
      <c r="AL2388" s="29">
        <v>0.50980000000000003</v>
      </c>
      <c r="AM2388" s="29">
        <v>0.27450999999999998</v>
      </c>
      <c r="AN2388" s="50">
        <v>57885</v>
      </c>
      <c r="AO2388" s="30">
        <v>136</v>
      </c>
      <c r="AP2388" s="29">
        <v>0.26569999999999999</v>
      </c>
      <c r="AQ2388" s="29">
        <v>0.55469000000000002</v>
      </c>
      <c r="AR2388" s="29">
        <v>0.20599999999999999</v>
      </c>
      <c r="AS2388" s="54">
        <v>20</v>
      </c>
      <c r="AT2388" s="29">
        <v>0.44118000000000002</v>
      </c>
      <c r="AU2388" s="29">
        <v>0.80169999999999997</v>
      </c>
      <c r="AV2388" s="54">
        <v>5</v>
      </c>
      <c r="AW2388" s="29">
        <v>0.88234999999999997</v>
      </c>
    </row>
    <row r="2389" spans="1:49" x14ac:dyDescent="0.2">
      <c r="A2389" s="17" t="str">
        <f t="shared" si="46"/>
        <v>USC</v>
      </c>
      <c r="B2389" s="17" t="str">
        <f>IF(AND(OR(NOT(IsForecastDateRestricted),AND(D2389&gt;=StartDate,D2389&lt;=EndDate)),OR(NOT(IsTargetDateRestricted),AND(F2389&gt;=FirstTargetDate,F2389&lt;=EndTargetDate)),
OR(AND(Is1Week,E2389="1 wk ahead inc death"),AND(Is2Week,E2389="2 wk ahead inc death"),AND(Is3Week,E2389="3 wk ahead inc death"),AND(Is4Week,E2389="4 wk ahead inc death")),
OR(NOT(IsActiveModelsOnly),_xlfn.XLOOKUP(C2389,'Model Analyzer'!B$4:B$100,'Model Analyzer'!C$4:C$100))),EvalData!C2389,"NA")</f>
        <v>USC</v>
      </c>
      <c r="C2389" s="17" t="s">
        <v>33</v>
      </c>
      <c r="D2389" s="36" t="d">
        <v>2020-10-26</v>
      </c>
      <c r="E2389" s="17" t="s">
        <v>38</v>
      </c>
      <c r="F2389" s="36" t="d">
        <v>2020-11-21</v>
      </c>
      <c r="G2389" s="26">
        <v>-937</v>
      </c>
      <c r="H2389" s="27">
        <v>-3.1E-2</v>
      </c>
      <c r="I2389" s="28">
        <v>-3.065E-2</v>
      </c>
      <c r="J2389" s="28">
        <v>-3.1620000000000002E-2</v>
      </c>
      <c r="K2389" s="29">
        <v>1</v>
      </c>
      <c r="L2389" s="30">
        <v>6</v>
      </c>
      <c r="M2389" s="29">
        <v>0.87178999999999995</v>
      </c>
      <c r="N2389" s="30">
        <v>51</v>
      </c>
      <c r="O2389" s="26">
        <v>15.97</v>
      </c>
      <c r="P2389" s="26">
        <v>3935.94</v>
      </c>
      <c r="Q2389" s="26">
        <v>160.25</v>
      </c>
      <c r="R2389" s="31">
        <v>0.22783999999999999</v>
      </c>
      <c r="S2389" s="32">
        <v>-0.16714000000000001</v>
      </c>
      <c r="T2389" s="29">
        <v>0.48236000000000001</v>
      </c>
      <c r="U2389" s="29">
        <v>-0.18912999999999999</v>
      </c>
      <c r="V2389" s="29">
        <v>0.41176000000000001</v>
      </c>
      <c r="W2389" s="29">
        <v>0.15686</v>
      </c>
      <c r="X2389" s="30">
        <v>299.58</v>
      </c>
      <c r="Y2389" s="29">
        <v>0.34913</v>
      </c>
      <c r="Z2389" s="29">
        <v>0.35991000000000001</v>
      </c>
      <c r="AA2389" s="29">
        <v>0.501</v>
      </c>
      <c r="AB2389" s="30">
        <v>9</v>
      </c>
      <c r="AC2389" s="29">
        <v>0.79486999999999997</v>
      </c>
    </row>
    <row r="2390" spans="1:49" x14ac:dyDescent="0.2">
      <c r="A2390" s="17" t="str">
        <f t="shared" si="46"/>
        <v>UT</v>
      </c>
      <c r="B2390" s="17" t="str">
        <f>IF(AND(OR(NOT(IsForecastDateRestricted),AND(D2390&gt;=StartDate,D2390&lt;=EndDate)),OR(NOT(IsTargetDateRestricted),AND(F2390&gt;=FirstTargetDate,F2390&lt;=EndTargetDate)),
OR(AND(Is1Week,E2390="1 wk ahead inc death"),AND(Is2Week,E2390="2 wk ahead inc death"),AND(Is3Week,E2390="3 wk ahead inc death"),AND(Is4Week,E2390="4 wk ahead inc death")),
OR(NOT(IsActiveModelsOnly),_xlfn.XLOOKUP(C2390,'Model Analyzer'!B$4:B$100,'Model Analyzer'!C$4:C$100))),EvalData!C2390,"NA")</f>
        <v>UT</v>
      </c>
      <c r="C2390" s="17" t="s">
        <v>34</v>
      </c>
      <c r="D2390" s="36" t="d">
        <v>2020-10-26</v>
      </c>
      <c r="E2390" s="17" t="s">
        <v>38</v>
      </c>
      <c r="F2390" s="36" t="d">
        <v>2020-11-21</v>
      </c>
      <c r="G2390" s="30">
        <v>-8414</v>
      </c>
      <c r="H2390" s="32">
        <v>-0.32200000000000001</v>
      </c>
      <c r="I2390" s="28">
        <v>-0.27522000000000002</v>
      </c>
      <c r="J2390" s="28">
        <v>-0.37973000000000001</v>
      </c>
      <c r="K2390" s="29">
        <v>0</v>
      </c>
      <c r="L2390" s="30">
        <v>26</v>
      </c>
      <c r="M2390" s="29">
        <v>0.35897000000000001</v>
      </c>
      <c r="N2390" s="30">
        <v>51</v>
      </c>
      <c r="O2390" s="30">
        <v>50.42</v>
      </c>
      <c r="P2390" s="30">
        <v>5920.75</v>
      </c>
      <c r="Q2390" s="30">
        <v>211.47</v>
      </c>
      <c r="R2390" s="38">
        <v>0.36596000000000001</v>
      </c>
      <c r="S2390" s="32">
        <v>-0.11452</v>
      </c>
      <c r="T2390" s="29">
        <v>1.0469900000000001</v>
      </c>
      <c r="U2390" s="29">
        <v>-0.54193000000000002</v>
      </c>
      <c r="V2390" s="29">
        <v>0.27450999999999998</v>
      </c>
      <c r="W2390" s="29">
        <v>0.33333000000000002</v>
      </c>
      <c r="X2390" s="30">
        <v>292.95999999999998</v>
      </c>
      <c r="Y2390" s="29">
        <v>0.53727999999999998</v>
      </c>
      <c r="Z2390" s="29">
        <v>0.58264000000000005</v>
      </c>
      <c r="AA2390" s="29">
        <v>0.193</v>
      </c>
      <c r="AB2390" s="30">
        <v>24</v>
      </c>
      <c r="AC2390" s="29">
        <v>0.41026000000000001</v>
      </c>
      <c r="AD2390" s="30">
        <v>51</v>
      </c>
      <c r="AE2390" s="29">
        <v>0.74509999999999998</v>
      </c>
      <c r="AF2390" s="33">
        <v>2.2240000000000002</v>
      </c>
      <c r="AG2390" s="33">
        <v>2.8319999999999999</v>
      </c>
      <c r="AH2390" s="33">
        <v>4.51</v>
      </c>
      <c r="AI2390" s="33">
        <v>20.898</v>
      </c>
      <c r="AJ2390" s="33">
        <v>8.76</v>
      </c>
      <c r="AK2390" s="34">
        <v>39.4</v>
      </c>
      <c r="AL2390" s="29">
        <v>0.19608</v>
      </c>
      <c r="AM2390" s="29">
        <v>0.19608</v>
      </c>
      <c r="AN2390" s="50">
        <v>80186</v>
      </c>
      <c r="AO2390" s="30">
        <v>200.7</v>
      </c>
      <c r="AP2390" s="29">
        <v>0.35987999999999998</v>
      </c>
      <c r="AQ2390" s="29">
        <v>0.75131000000000003</v>
      </c>
      <c r="AR2390" s="29">
        <v>0.372</v>
      </c>
      <c r="AS2390" s="54">
        <v>14</v>
      </c>
      <c r="AT2390" s="29">
        <v>0.61765000000000003</v>
      </c>
      <c r="AU2390" s="29">
        <v>0.72246999999999995</v>
      </c>
      <c r="AV2390" s="54">
        <v>9</v>
      </c>
      <c r="AW2390" s="29">
        <v>0.76471</v>
      </c>
    </row>
    <row r="2391" spans="1:49" x14ac:dyDescent="0.2">
      <c r="A2391" s="17" t="str">
        <f t="shared" si="46"/>
        <v>Baseline</v>
      </c>
      <c r="B2391" s="17" t="str">
        <f>IF(AND(OR(NOT(IsForecastDateRestricted),AND(D2391&gt;=StartDate,D2391&lt;=EndDate)),OR(NOT(IsTargetDateRestricted),AND(F2391&gt;=FirstTargetDate,F2391&lt;=EndTargetDate)),
OR(AND(Is1Week,E2391="1 wk ahead inc death"),AND(Is2Week,E2391="2 wk ahead inc death"),AND(Is3Week,E2391="3 wk ahead inc death"),AND(Is4Week,E2391="4 wk ahead inc death")),
OR(NOT(IsActiveModelsOnly),_xlfn.XLOOKUP(C2391,'Model Analyzer'!B$4:B$100,'Model Analyzer'!C$4:C$100))),EvalData!C2391,"NA")</f>
        <v>Baseline</v>
      </c>
      <c r="C2391" s="17" t="s">
        <v>12</v>
      </c>
      <c r="D2391" s="36" t="d">
        <v>2020-11-02</v>
      </c>
      <c r="E2391" s="17" t="s">
        <v>11</v>
      </c>
      <c r="F2391" s="36" t="d">
        <v>2020-11-07</v>
      </c>
      <c r="G2391" s="30">
        <v>-1241</v>
      </c>
      <c r="H2391" s="32">
        <v>-0.19600000000000001</v>
      </c>
      <c r="I2391" s="28">
        <v>-0.1782</v>
      </c>
      <c r="J2391" s="28">
        <v>-0.21684</v>
      </c>
      <c r="K2391" s="29">
        <v>0.75</v>
      </c>
      <c r="L2391" s="30">
        <v>23</v>
      </c>
      <c r="M2391" s="29">
        <v>0.3125</v>
      </c>
      <c r="N2391" s="30">
        <v>51</v>
      </c>
      <c r="O2391" s="30">
        <v>22.88</v>
      </c>
      <c r="P2391" s="30">
        <v>1368.45</v>
      </c>
      <c r="Q2391" s="30">
        <v>43.73</v>
      </c>
      <c r="R2391" s="38">
        <v>0.24432000000000001</v>
      </c>
      <c r="S2391" s="32">
        <v>-0.16705</v>
      </c>
      <c r="T2391" s="29">
        <v>0.90405000000000002</v>
      </c>
      <c r="U2391" s="29">
        <v>9.0370000000000006E-2</v>
      </c>
      <c r="V2391" s="29">
        <v>0.37254999999999999</v>
      </c>
      <c r="W2391" s="29">
        <v>0.17646999999999999</v>
      </c>
      <c r="X2391" s="30">
        <v>85.36</v>
      </c>
      <c r="Y2391" s="29">
        <v>0.71997</v>
      </c>
      <c r="Z2391" s="29">
        <v>0.44477</v>
      </c>
      <c r="AA2391" s="29">
        <v>0.26500000000000001</v>
      </c>
      <c r="AB2391" s="30">
        <v>22</v>
      </c>
      <c r="AC2391" s="29">
        <v>0.36364000000000002</v>
      </c>
      <c r="AD2391" s="30">
        <v>51</v>
      </c>
      <c r="AE2391" s="29">
        <v>0.80391999999999997</v>
      </c>
      <c r="AF2391" s="33">
        <v>4</v>
      </c>
      <c r="AG2391" s="33">
        <v>4</v>
      </c>
      <c r="AH2391" s="33">
        <v>4</v>
      </c>
      <c r="AI2391" s="33">
        <v>3.9220000000000002</v>
      </c>
      <c r="AJ2391" s="33">
        <v>4</v>
      </c>
      <c r="AK2391" s="34">
        <v>4</v>
      </c>
      <c r="AL2391" s="29">
        <v>0</v>
      </c>
      <c r="AM2391" s="29">
        <v>0</v>
      </c>
      <c r="AN2391" s="50">
        <v>22004</v>
      </c>
      <c r="AO2391" s="30">
        <v>551.1</v>
      </c>
      <c r="AP2391" s="29">
        <v>0.41176000000000001</v>
      </c>
      <c r="AQ2391" s="29">
        <v>0.85963000000000001</v>
      </c>
      <c r="AR2391" s="29">
        <v>0.84599999999999997</v>
      </c>
      <c r="AS2391" s="54">
        <v>2</v>
      </c>
      <c r="AT2391" s="29">
        <v>0.96970000000000001</v>
      </c>
      <c r="AU2391" s="29">
        <v>0.82652999999999999</v>
      </c>
      <c r="AV2391" s="54">
        <v>7</v>
      </c>
      <c r="AW2391" s="29">
        <v>0.81818000000000002</v>
      </c>
    </row>
    <row r="2392" spans="1:49" x14ac:dyDescent="0.2">
      <c r="A2392" s="17" t="str">
        <f t="shared" si="46"/>
        <v>BPagano</v>
      </c>
      <c r="B2392" s="17" t="str">
        <f>IF(AND(OR(NOT(IsForecastDateRestricted),AND(D2392&gt;=StartDate,D2392&lt;=EndDate)),OR(NOT(IsTargetDateRestricted),AND(F2392&gt;=FirstTargetDate,F2392&lt;=EndTargetDate)),
OR(AND(Is1Week,E2392="1 wk ahead inc death"),AND(Is2Week,E2392="2 wk ahead inc death"),AND(Is3Week,E2392="3 wk ahead inc death"),AND(Is4Week,E2392="4 wk ahead inc death")),
OR(NOT(IsActiveModelsOnly),_xlfn.XLOOKUP(C2392,'Model Analyzer'!B$4:B$100,'Model Analyzer'!C$4:C$100))),EvalData!C2392,"NA")</f>
        <v>BPagano</v>
      </c>
      <c r="C2392" s="17" t="s">
        <v>59</v>
      </c>
      <c r="D2392" s="36" t="d">
        <v>2020-11-02</v>
      </c>
      <c r="E2392" s="17" t="s">
        <v>11</v>
      </c>
      <c r="F2392" s="36" t="d">
        <v>2020-11-07</v>
      </c>
      <c r="G2392" s="30">
        <v>-568</v>
      </c>
      <c r="H2392" s="32">
        <v>-8.5000000000000006E-2</v>
      </c>
      <c r="I2392" s="28">
        <v>-8.1559999999999994E-2</v>
      </c>
      <c r="J2392" s="28">
        <v>-8.881E-2</v>
      </c>
      <c r="K2392" s="29">
        <v>0.9</v>
      </c>
      <c r="L2392" s="30">
        <v>11</v>
      </c>
      <c r="M2392" s="29">
        <v>0.6875</v>
      </c>
      <c r="N2392" s="30">
        <v>51</v>
      </c>
      <c r="O2392" s="30">
        <v>31.07</v>
      </c>
      <c r="P2392" s="30">
        <v>2601.66</v>
      </c>
      <c r="Q2392" s="30">
        <v>46.84</v>
      </c>
      <c r="R2392" s="38">
        <v>0.29868</v>
      </c>
      <c r="S2392" s="32">
        <v>-7.4899999999999994E-2</v>
      </c>
      <c r="T2392" s="29">
        <v>1.32013</v>
      </c>
      <c r="U2392" s="29">
        <v>0.28650999999999999</v>
      </c>
      <c r="V2392" s="29">
        <v>0.43136999999999998</v>
      </c>
      <c r="W2392" s="29">
        <v>0.21568999999999999</v>
      </c>
      <c r="X2392" s="30">
        <v>90.75</v>
      </c>
      <c r="Y2392" s="29">
        <v>1.0108699999999999</v>
      </c>
      <c r="Z2392" s="29">
        <v>0.46148</v>
      </c>
      <c r="AA2392" s="29">
        <v>0.121</v>
      </c>
      <c r="AB2392" s="30">
        <v>28</v>
      </c>
      <c r="AC2392" s="29">
        <v>0.18182000000000001</v>
      </c>
      <c r="AD2392" s="30">
        <v>51</v>
      </c>
      <c r="AE2392" s="29">
        <v>0.66666999999999998</v>
      </c>
      <c r="AF2392" s="33">
        <v>2.2759999999999998</v>
      </c>
      <c r="AG2392" s="33">
        <v>2.2839999999999998</v>
      </c>
      <c r="AH2392" s="33">
        <v>2.2999999999999998</v>
      </c>
      <c r="AI2392" s="33">
        <v>2.391</v>
      </c>
      <c r="AJ2392" s="33">
        <v>2.3199999999999998</v>
      </c>
      <c r="AK2392" s="34">
        <v>2.3849999999999998</v>
      </c>
      <c r="AL2392" s="29">
        <v>1.9609999999999999E-2</v>
      </c>
      <c r="AM2392" s="29">
        <v>0</v>
      </c>
      <c r="AN2392" s="50">
        <v>42113</v>
      </c>
      <c r="AO2392" s="30">
        <v>1074.3</v>
      </c>
      <c r="AP2392" s="29">
        <v>0.59797999999999996</v>
      </c>
      <c r="AQ2392" s="29">
        <v>1</v>
      </c>
      <c r="AR2392" s="29">
        <v>0.68100000000000005</v>
      </c>
      <c r="AS2392" s="54">
        <v>4</v>
      </c>
      <c r="AT2392" s="29">
        <v>0.90908999999999995</v>
      </c>
      <c r="AU2392" s="29">
        <v>0.70174999999999998</v>
      </c>
      <c r="AV2392" s="54">
        <v>15</v>
      </c>
      <c r="AW2392" s="29">
        <v>0.57576000000000005</v>
      </c>
    </row>
    <row r="2393" spans="1:49" x14ac:dyDescent="0.2">
      <c r="A2393" s="17" t="str">
        <f t="shared" si="46"/>
        <v>CMU</v>
      </c>
      <c r="B2393" s="17" t="str">
        <f>IF(AND(OR(NOT(IsForecastDateRestricted),AND(D2393&gt;=StartDate,D2393&lt;=EndDate)),OR(NOT(IsTargetDateRestricted),AND(F2393&gt;=FirstTargetDate,F2393&lt;=EndTargetDate)),
OR(AND(Is1Week,E2393="1 wk ahead inc death"),AND(Is2Week,E2393="2 wk ahead inc death"),AND(Is3Week,E2393="3 wk ahead inc death"),AND(Is4Week,E2393="4 wk ahead inc death")),
OR(NOT(IsActiveModelsOnly),_xlfn.XLOOKUP(C2393,'Model Analyzer'!B$4:B$100,'Model Analyzer'!C$4:C$100))),EvalData!C2393,"NA")</f>
        <v>CMU</v>
      </c>
      <c r="C2393" s="17" t="s">
        <v>43</v>
      </c>
      <c r="D2393" s="36" t="d">
        <v>2020-11-02</v>
      </c>
      <c r="E2393" s="17" t="s">
        <v>11</v>
      </c>
      <c r="F2393" s="36" t="d">
        <v>2020-11-07</v>
      </c>
      <c r="G2393" s="30"/>
      <c r="H2393" s="32"/>
      <c r="N2393" s="30">
        <v>51</v>
      </c>
      <c r="O2393" s="30">
        <v>22.68</v>
      </c>
      <c r="P2393" s="30">
        <v>1127.3399999999999</v>
      </c>
      <c r="Q2393" s="30">
        <v>41.06</v>
      </c>
      <c r="R2393" s="38">
        <v>0.24581</v>
      </c>
      <c r="S2393" s="32">
        <v>-0.15581</v>
      </c>
      <c r="T2393" s="29">
        <v>0.70713000000000004</v>
      </c>
      <c r="U2393" s="29">
        <v>1.771E-2</v>
      </c>
      <c r="V2393" s="29">
        <v>0.39216000000000001</v>
      </c>
      <c r="W2393" s="29">
        <v>0.19608</v>
      </c>
      <c r="X2393" s="30">
        <v>82.6</v>
      </c>
      <c r="Y2393" s="29">
        <v>0.58631</v>
      </c>
      <c r="Z2393" s="29">
        <v>0.44668000000000002</v>
      </c>
      <c r="AA2393" s="29">
        <v>0.29399999999999998</v>
      </c>
      <c r="AB2393" s="30">
        <v>18</v>
      </c>
      <c r="AC2393" s="29">
        <v>0.48485</v>
      </c>
      <c r="AD2393" s="30">
        <v>51</v>
      </c>
      <c r="AE2393" s="29">
        <v>0.64705999999999997</v>
      </c>
      <c r="AF2393" s="33">
        <v>1.3620000000000001</v>
      </c>
      <c r="AG2393" s="33">
        <v>1.5740000000000001</v>
      </c>
      <c r="AH2393" s="33">
        <v>2.3780000000000001</v>
      </c>
      <c r="AI2393" s="33">
        <v>10.475</v>
      </c>
      <c r="AJ2393" s="33">
        <v>3.4750000000000001</v>
      </c>
      <c r="AK2393" s="34">
        <v>9</v>
      </c>
      <c r="AL2393" s="29">
        <v>0.11765</v>
      </c>
      <c r="AM2393" s="29">
        <v>7.843E-2</v>
      </c>
      <c r="AN2393" s="50">
        <v>41563</v>
      </c>
      <c r="AO2393" s="30">
        <v>259.60000000000002</v>
      </c>
      <c r="AP2393" s="29">
        <v>0.56093999999999999</v>
      </c>
      <c r="AQ2393" s="29">
        <v>1</v>
      </c>
      <c r="AR2393" s="29">
        <v>0.47499999999999998</v>
      </c>
      <c r="AS2393" s="54">
        <v>18</v>
      </c>
      <c r="AT2393" s="29">
        <v>0.48485</v>
      </c>
      <c r="AU2393" s="29">
        <v>0.68110999999999999</v>
      </c>
      <c r="AV2393" s="54">
        <v>16</v>
      </c>
      <c r="AW2393" s="29">
        <v>0.54544999999999999</v>
      </c>
    </row>
    <row r="2394" spans="1:49" x14ac:dyDescent="0.2">
      <c r="A2394" s="17" t="str">
        <f t="shared" si="46"/>
        <v>Columbia</v>
      </c>
      <c r="B2394" s="17" t="str">
        <f>IF(AND(OR(NOT(IsForecastDateRestricted),AND(D2394&gt;=StartDate,D2394&lt;=EndDate)),OR(NOT(IsTargetDateRestricted),AND(F2394&gt;=FirstTargetDate,F2394&lt;=EndTargetDate)),
OR(AND(Is1Week,E2394="1 wk ahead inc death"),AND(Is2Week,E2394="2 wk ahead inc death"),AND(Is3Week,E2394="3 wk ahead inc death"),AND(Is4Week,E2394="4 wk ahead inc death")),
OR(NOT(IsActiveModelsOnly),_xlfn.XLOOKUP(C2394,'Model Analyzer'!B$4:B$100,'Model Analyzer'!C$4:C$100))),EvalData!C2394,"NA")</f>
        <v>Columbia</v>
      </c>
      <c r="C2394" s="17" t="s">
        <v>13</v>
      </c>
      <c r="D2394" s="36" t="d">
        <v>2020-11-02</v>
      </c>
      <c r="E2394" s="17" t="s">
        <v>11</v>
      </c>
      <c r="F2394" s="36" t="d">
        <v>2020-11-07</v>
      </c>
      <c r="G2394" s="30">
        <v>-82</v>
      </c>
      <c r="H2394" s="32">
        <v>-1.2E-2</v>
      </c>
      <c r="I2394" s="28">
        <v>-1.1769999999999999E-2</v>
      </c>
      <c r="J2394" s="28">
        <v>-1.192E-2</v>
      </c>
      <c r="K2394" s="29">
        <v>1</v>
      </c>
      <c r="L2394" s="30">
        <v>3</v>
      </c>
      <c r="M2394" s="29">
        <v>0.9375</v>
      </c>
      <c r="N2394" s="30">
        <v>51</v>
      </c>
      <c r="O2394" s="30">
        <v>19.239999999999998</v>
      </c>
      <c r="P2394" s="30">
        <v>1457.02</v>
      </c>
      <c r="Q2394" s="30">
        <v>45.69</v>
      </c>
      <c r="R2394" s="38">
        <v>0.25353999999999999</v>
      </c>
      <c r="S2394" s="32">
        <v>0</v>
      </c>
      <c r="T2394" s="29">
        <v>0.59809000000000001</v>
      </c>
      <c r="U2394" s="29">
        <v>7.1000000000000002E-4</v>
      </c>
      <c r="V2394" s="29">
        <v>0.37254999999999999</v>
      </c>
      <c r="W2394" s="29">
        <v>0.15686</v>
      </c>
      <c r="X2394" s="30">
        <v>86.54</v>
      </c>
      <c r="Y2394" s="29">
        <v>0.48863000000000001</v>
      </c>
      <c r="Z2394" s="29">
        <v>0.44059999999999999</v>
      </c>
      <c r="AA2394" s="29">
        <v>0.4</v>
      </c>
      <c r="AB2394" s="30">
        <v>12</v>
      </c>
      <c r="AC2394" s="29">
        <v>0.66666999999999998</v>
      </c>
      <c r="AD2394" s="30">
        <v>51</v>
      </c>
      <c r="AE2394" s="29">
        <v>0.78430999999999995</v>
      </c>
      <c r="AF2394" s="33">
        <v>2.25</v>
      </c>
      <c r="AG2394" s="33">
        <v>2.581</v>
      </c>
      <c r="AH2394" s="33">
        <v>3.649</v>
      </c>
      <c r="AI2394" s="33">
        <v>11.101000000000001</v>
      </c>
      <c r="AJ2394" s="33">
        <v>6.5380000000000003</v>
      </c>
      <c r="AK2394" s="34">
        <v>34</v>
      </c>
      <c r="AL2394" s="29">
        <v>0.13725000000000001</v>
      </c>
      <c r="AM2394" s="29">
        <v>0.17646999999999999</v>
      </c>
      <c r="AN2394" s="50">
        <v>29983</v>
      </c>
      <c r="AO2394" s="30">
        <v>230.8</v>
      </c>
      <c r="AP2394" s="29">
        <v>0.40588000000000002</v>
      </c>
      <c r="AQ2394" s="29">
        <v>0.84735000000000005</v>
      </c>
      <c r="AR2394" s="29">
        <v>0.495</v>
      </c>
      <c r="AS2394" s="54">
        <v>15</v>
      </c>
      <c r="AT2394" s="29">
        <v>0.57576000000000005</v>
      </c>
      <c r="AU2394" s="29">
        <v>0.80228999999999995</v>
      </c>
      <c r="AV2394" s="54">
        <v>10</v>
      </c>
      <c r="AW2394" s="29">
        <v>0.72726999999999997</v>
      </c>
    </row>
    <row r="2395" spans="1:49" x14ac:dyDescent="0.2">
      <c r="A2395" s="17" t="str">
        <f t="shared" si="46"/>
        <v>Columbia-UNC</v>
      </c>
      <c r="B2395" s="17" t="str">
        <f>IF(AND(OR(NOT(IsForecastDateRestricted),AND(D2395&gt;=StartDate,D2395&lt;=EndDate)),OR(NOT(IsTargetDateRestricted),AND(F2395&gt;=FirstTargetDate,F2395&lt;=EndTargetDate)),
OR(AND(Is1Week,E2395="1 wk ahead inc death"),AND(Is2Week,E2395="2 wk ahead inc death"),AND(Is3Week,E2395="3 wk ahead inc death"),AND(Is4Week,E2395="4 wk ahead inc death")),
OR(NOT(IsActiveModelsOnly),_xlfn.XLOOKUP(C2395,'Model Analyzer'!B$4:B$100,'Model Analyzer'!C$4:C$100))),EvalData!C2395,"NA")</f>
        <v>Columbia-UNC</v>
      </c>
      <c r="C2395" s="17" t="s">
        <v>14</v>
      </c>
      <c r="D2395" s="36" t="d">
        <v>2020-11-02</v>
      </c>
      <c r="E2395" s="17" t="s">
        <v>11</v>
      </c>
      <c r="F2395" s="36" t="d">
        <v>2020-11-07</v>
      </c>
      <c r="G2395" s="30">
        <v>-715</v>
      </c>
      <c r="H2395" s="32">
        <v>-0.108</v>
      </c>
      <c r="I2395" s="28">
        <v>-0.10267</v>
      </c>
      <c r="J2395" s="28">
        <v>-0.11441999999999999</v>
      </c>
      <c r="K2395" s="29">
        <v>0.75</v>
      </c>
      <c r="L2395" s="30">
        <v>14</v>
      </c>
      <c r="M2395" s="29">
        <v>0.59375</v>
      </c>
      <c r="N2395" s="30">
        <v>50</v>
      </c>
      <c r="O2395" s="30">
        <v>14.86</v>
      </c>
      <c r="P2395" s="30">
        <v>1321.79</v>
      </c>
      <c r="Q2395" s="30">
        <v>45.54</v>
      </c>
      <c r="R2395" s="38">
        <v>0.24160000000000001</v>
      </c>
      <c r="S2395" s="32">
        <v>6.1530000000000001E-2</v>
      </c>
      <c r="T2395" s="29">
        <v>0.59775</v>
      </c>
      <c r="U2395" s="29">
        <v>-6.1799999999999997E-3</v>
      </c>
      <c r="V2395" s="29">
        <v>0.46</v>
      </c>
      <c r="W2395" s="29">
        <v>0.24</v>
      </c>
      <c r="X2395" s="30">
        <v>85.74</v>
      </c>
      <c r="Y2395" s="29">
        <v>0.44511000000000001</v>
      </c>
      <c r="Z2395" s="29">
        <v>0.41610000000000003</v>
      </c>
      <c r="AA2395" s="29">
        <v>0.34699999999999998</v>
      </c>
      <c r="AB2395" s="30">
        <v>16</v>
      </c>
      <c r="AC2395" s="29">
        <v>0.54544999999999999</v>
      </c>
      <c r="AD2395" s="30">
        <v>50</v>
      </c>
      <c r="AE2395" s="29">
        <v>0.36</v>
      </c>
      <c r="AF2395" s="33">
        <v>1.22</v>
      </c>
      <c r="AG2395" s="33">
        <v>1.2749999999999999</v>
      </c>
      <c r="AH2395" s="33">
        <v>1.3779999999999999</v>
      </c>
      <c r="AI2395" s="33">
        <v>1.569</v>
      </c>
      <c r="AJ2395" s="33">
        <v>1.63</v>
      </c>
      <c r="AK2395" s="34">
        <v>2.3540000000000001</v>
      </c>
      <c r="AL2395" s="29">
        <v>0</v>
      </c>
      <c r="AM2395" s="29">
        <v>0</v>
      </c>
      <c r="AN2395" s="50">
        <v>58577</v>
      </c>
      <c r="AO2395" s="30">
        <v>493.1</v>
      </c>
      <c r="AP2395" s="29">
        <v>0.79788000000000003</v>
      </c>
      <c r="AQ2395" s="29">
        <v>1</v>
      </c>
      <c r="AR2395" s="29">
        <v>0.372</v>
      </c>
      <c r="AS2395" s="54">
        <v>22</v>
      </c>
      <c r="AT2395" s="29">
        <v>0.36364000000000002</v>
      </c>
      <c r="AU2395" s="29">
        <v>0.37152000000000002</v>
      </c>
      <c r="AV2395" s="54">
        <v>28</v>
      </c>
      <c r="AW2395" s="29">
        <v>0.18182000000000001</v>
      </c>
    </row>
    <row r="2396" spans="1:49" x14ac:dyDescent="0.2">
      <c r="A2396" s="17" t="str">
        <f t="shared" si="46"/>
        <v>Covid19Sim</v>
      </c>
      <c r="B2396" s="17" t="str">
        <f>IF(AND(OR(NOT(IsForecastDateRestricted),AND(D2396&gt;=StartDate,D2396&lt;=EndDate)),OR(NOT(IsTargetDateRestricted),AND(F2396&gt;=FirstTargetDate,F2396&lt;=EndTargetDate)),
OR(AND(Is1Week,E2396="1 wk ahead inc death"),AND(Is2Week,E2396="2 wk ahead inc death"),AND(Is3Week,E2396="3 wk ahead inc death"),AND(Is4Week,E2396="4 wk ahead inc death")),
OR(NOT(IsActiveModelsOnly),_xlfn.XLOOKUP(C2396,'Model Analyzer'!B$4:B$100,'Model Analyzer'!C$4:C$100))),EvalData!C2396,"NA")</f>
        <v>Covid19Sim</v>
      </c>
      <c r="C2396" s="17" t="s">
        <v>39</v>
      </c>
      <c r="D2396" s="36" t="d">
        <v>2020-11-02</v>
      </c>
      <c r="E2396" s="17" t="s">
        <v>11</v>
      </c>
      <c r="F2396" s="36" t="d">
        <v>2020-11-07</v>
      </c>
      <c r="G2396" s="30">
        <v>-267</v>
      </c>
      <c r="H2396" s="32">
        <v>-3.9E-2</v>
      </c>
      <c r="I2396" s="28">
        <v>-3.8339999999999999E-2</v>
      </c>
      <c r="J2396" s="28">
        <v>-3.9870000000000003E-2</v>
      </c>
      <c r="K2396" s="29">
        <v>1</v>
      </c>
      <c r="L2396" s="30">
        <v>6</v>
      </c>
      <c r="M2396" s="29">
        <v>0.84375</v>
      </c>
      <c r="N2396" s="30">
        <v>51</v>
      </c>
      <c r="O2396" s="30">
        <v>19.59</v>
      </c>
      <c r="P2396" s="30">
        <v>1495.66</v>
      </c>
      <c r="Q2396" s="30">
        <v>39.799999999999997</v>
      </c>
      <c r="R2396" s="38">
        <v>0.18071999999999999</v>
      </c>
      <c r="S2396" s="32">
        <v>-1.0359999999999999E-2</v>
      </c>
      <c r="T2396" s="29">
        <v>0.80642999999999998</v>
      </c>
      <c r="U2396" s="29">
        <v>0.41937000000000002</v>
      </c>
      <c r="V2396" s="29">
        <v>0.50980000000000003</v>
      </c>
      <c r="W2396" s="29">
        <v>0.13725000000000001</v>
      </c>
      <c r="X2396" s="30">
        <v>87.98</v>
      </c>
      <c r="Y2396" s="29">
        <v>0.74165000000000003</v>
      </c>
      <c r="Z2396" s="29">
        <v>0.36993999999999999</v>
      </c>
      <c r="AA2396" s="29">
        <v>0.53</v>
      </c>
      <c r="AB2396" s="30">
        <v>2</v>
      </c>
      <c r="AC2396" s="29">
        <v>0.96970000000000001</v>
      </c>
      <c r="AD2396" s="30">
        <v>51</v>
      </c>
      <c r="AE2396" s="29">
        <v>0.27450999999999998</v>
      </c>
      <c r="AF2396" s="33">
        <v>1.0409999999999999</v>
      </c>
      <c r="AG2396" s="33">
        <v>1.0609999999999999</v>
      </c>
      <c r="AH2396" s="33">
        <v>1.111</v>
      </c>
      <c r="AI2396" s="33">
        <v>1.88</v>
      </c>
      <c r="AJ2396" s="33">
        <v>1.32</v>
      </c>
      <c r="AK2396" s="34">
        <v>2.2650000000000001</v>
      </c>
      <c r="AL2396" s="29">
        <v>0</v>
      </c>
      <c r="AM2396" s="29">
        <v>1.9609999999999999E-2</v>
      </c>
      <c r="AN2396" s="50">
        <v>68816</v>
      </c>
      <c r="AO2396" s="30">
        <v>1235.8</v>
      </c>
      <c r="AP2396" s="29">
        <v>0.86621000000000004</v>
      </c>
      <c r="AQ2396" s="29">
        <v>1</v>
      </c>
      <c r="AR2396" s="29">
        <v>0.26800000000000002</v>
      </c>
      <c r="AS2396" s="54">
        <v>26</v>
      </c>
      <c r="AT2396" s="29">
        <v>0.24242</v>
      </c>
      <c r="AU2396" s="29">
        <v>0.28895999999999999</v>
      </c>
      <c r="AV2396" s="54">
        <v>31</v>
      </c>
      <c r="AW2396" s="29">
        <v>9.0910000000000005E-2</v>
      </c>
    </row>
    <row r="2397" spans="1:49" x14ac:dyDescent="0.2">
      <c r="A2397" s="17" t="str">
        <f t="shared" si="46"/>
        <v>CovidComplete</v>
      </c>
      <c r="B2397" s="17" t="str">
        <f>IF(AND(OR(NOT(IsForecastDateRestricted),AND(D2397&gt;=StartDate,D2397&lt;=EndDate)),OR(NOT(IsTargetDateRestricted),AND(F2397&gt;=FirstTargetDate,F2397&lt;=EndTargetDate)),
OR(AND(Is1Week,E2397="1 wk ahead inc death"),AND(Is2Week,E2397="2 wk ahead inc death"),AND(Is3Week,E2397="3 wk ahead inc death"),AND(Is4Week,E2397="4 wk ahead inc death")),
OR(NOT(IsActiveModelsOnly),_xlfn.XLOOKUP(C2397,'Model Analyzer'!B$4:B$100,'Model Analyzer'!C$4:C$100))),EvalData!C2397,"NA")</f>
        <v>CovidComplete</v>
      </c>
      <c r="C2397" s="17" t="s">
        <v>51</v>
      </c>
      <c r="D2397" s="36" t="d">
        <v>2020-11-02</v>
      </c>
      <c r="E2397" s="17" t="s">
        <v>11</v>
      </c>
      <c r="F2397" s="36" t="d">
        <v>2020-11-07</v>
      </c>
      <c r="G2397" s="26">
        <v>-192</v>
      </c>
      <c r="H2397" s="27">
        <v>-2.8000000000000001E-2</v>
      </c>
      <c r="I2397" s="28">
        <v>-2.7570000000000001E-2</v>
      </c>
      <c r="J2397" s="28">
        <v>-2.835E-2</v>
      </c>
      <c r="K2397" s="29">
        <v>1</v>
      </c>
      <c r="L2397" s="30">
        <v>5</v>
      </c>
      <c r="M2397" s="29">
        <v>0.875</v>
      </c>
      <c r="N2397" s="30">
        <v>51</v>
      </c>
      <c r="O2397" s="26">
        <v>20.04</v>
      </c>
      <c r="P2397" s="26">
        <v>1201.26</v>
      </c>
      <c r="Q2397" s="26">
        <v>39.549999999999997</v>
      </c>
      <c r="R2397" s="31">
        <v>0.25006</v>
      </c>
      <c r="S2397" s="32">
        <v>-1.6389999999999998E-2</v>
      </c>
      <c r="T2397" s="29">
        <v>0.80686000000000002</v>
      </c>
      <c r="U2397" s="29">
        <v>0.20676</v>
      </c>
      <c r="V2397" s="29">
        <v>0.45097999999999999</v>
      </c>
      <c r="W2397" s="29">
        <v>0.15686</v>
      </c>
      <c r="X2397" s="30">
        <v>81.81</v>
      </c>
      <c r="Y2397" s="29">
        <v>0.65427999999999997</v>
      </c>
      <c r="Z2397" s="29">
        <v>0.36853000000000002</v>
      </c>
      <c r="AA2397" s="29">
        <v>0.44</v>
      </c>
      <c r="AB2397" s="30">
        <v>8</v>
      </c>
      <c r="AC2397" s="29">
        <v>0.78788000000000002</v>
      </c>
      <c r="AD2397" s="30">
        <v>51</v>
      </c>
      <c r="AE2397" s="29">
        <v>0.90195999999999998</v>
      </c>
      <c r="AF2397" s="33">
        <v>3.851</v>
      </c>
      <c r="AG2397" s="33">
        <v>3.9369999999999998</v>
      </c>
      <c r="AH2397" s="33">
        <v>3.9849999999999999</v>
      </c>
      <c r="AI2397" s="33">
        <v>3.9470000000000001</v>
      </c>
      <c r="AJ2397" s="33">
        <v>4.0090000000000003</v>
      </c>
      <c r="AK2397" s="34">
        <v>4.04</v>
      </c>
      <c r="AL2397" s="29">
        <v>1.9609999999999999E-2</v>
      </c>
      <c r="AM2397" s="29">
        <v>0</v>
      </c>
      <c r="AN2397" s="50">
        <v>21665</v>
      </c>
      <c r="AO2397" s="30">
        <v>397.6</v>
      </c>
      <c r="AP2397" s="29">
        <v>0.40683999999999998</v>
      </c>
      <c r="AQ2397" s="29">
        <v>0.84936</v>
      </c>
      <c r="AR2397" s="29">
        <v>0.92900000000000005</v>
      </c>
      <c r="AS2397" s="54">
        <v>1</v>
      </c>
      <c r="AT2397" s="29">
        <v>1</v>
      </c>
      <c r="AU2397" s="29">
        <v>0.92674000000000001</v>
      </c>
      <c r="AV2397" s="54">
        <v>2</v>
      </c>
      <c r="AW2397" s="29">
        <v>0.96970000000000001</v>
      </c>
    </row>
    <row r="2398" spans="1:49" x14ac:dyDescent="0.2">
      <c r="A2398" s="17" t="str">
        <f t="shared" si="46"/>
        <v>DDS</v>
      </c>
      <c r="B2398" s="17" t="str">
        <f>IF(AND(OR(NOT(IsForecastDateRestricted),AND(D2398&gt;=StartDate,D2398&lt;=EndDate)),OR(NOT(IsTargetDateRestricted),AND(F2398&gt;=FirstTargetDate,F2398&lt;=EndTargetDate)),
OR(AND(Is1Week,E2398="1 wk ahead inc death"),AND(Is2Week,E2398="2 wk ahead inc death"),AND(Is3Week,E2398="3 wk ahead inc death"),AND(Is4Week,E2398="4 wk ahead inc death")),
OR(NOT(IsActiveModelsOnly),_xlfn.XLOOKUP(C2398,'Model Analyzer'!B$4:B$100,'Model Analyzer'!C$4:C$100))),EvalData!C2398,"NA")</f>
        <v>DDS</v>
      </c>
      <c r="C2398" s="17" t="s">
        <v>44</v>
      </c>
      <c r="D2398" s="36" t="d">
        <v>2020-11-02</v>
      </c>
      <c r="E2398" s="17" t="s">
        <v>11</v>
      </c>
      <c r="F2398" s="36" t="d">
        <v>2020-11-07</v>
      </c>
      <c r="G2398" s="30">
        <v>-1389</v>
      </c>
      <c r="H2398" s="32">
        <v>-0.222</v>
      </c>
      <c r="I2398" s="28">
        <v>-0.19944999999999999</v>
      </c>
      <c r="J2398" s="28">
        <v>-0.24915000000000001</v>
      </c>
      <c r="K2398" s="29">
        <v>0.75</v>
      </c>
      <c r="L2398" s="30">
        <v>27</v>
      </c>
      <c r="M2398" s="29">
        <v>0.1875</v>
      </c>
      <c r="N2398" s="30">
        <v>51</v>
      </c>
      <c r="O2398" s="30">
        <v>21.59</v>
      </c>
      <c r="P2398" s="30">
        <v>1245.56</v>
      </c>
      <c r="Q2398" s="30">
        <v>43.63</v>
      </c>
      <c r="R2398" s="38">
        <v>0.28397</v>
      </c>
      <c r="S2398" s="32">
        <v>-0.16750999999999999</v>
      </c>
      <c r="T2398" s="29">
        <v>0.86045000000000005</v>
      </c>
      <c r="U2398" s="29">
        <v>7.6399999999999996E-2</v>
      </c>
      <c r="V2398" s="29">
        <v>0.39216000000000001</v>
      </c>
      <c r="W2398" s="29">
        <v>0.17646999999999999</v>
      </c>
      <c r="X2398" s="30">
        <v>88.18</v>
      </c>
      <c r="Y2398" s="29">
        <v>0.67498000000000002</v>
      </c>
      <c r="Z2398" s="29">
        <v>0.41431000000000001</v>
      </c>
      <c r="AA2398" s="29">
        <v>0.24199999999999999</v>
      </c>
      <c r="AB2398" s="30">
        <v>25</v>
      </c>
      <c r="AC2398" s="29">
        <v>0.27272999999999997</v>
      </c>
      <c r="AD2398" s="30">
        <v>51</v>
      </c>
      <c r="AE2398" s="29">
        <v>0.80391999999999997</v>
      </c>
      <c r="AF2398" s="33">
        <v>2.9079999999999999</v>
      </c>
      <c r="AG2398" s="33">
        <v>3.109</v>
      </c>
      <c r="AH2398" s="33">
        <v>3.7330000000000001</v>
      </c>
      <c r="AI2398" s="33">
        <v>5.2489999999999997</v>
      </c>
      <c r="AJ2398" s="33">
        <v>4.4260000000000002</v>
      </c>
      <c r="AK2398" s="34">
        <v>7.75</v>
      </c>
      <c r="AL2398" s="29">
        <v>0.11765</v>
      </c>
      <c r="AM2398" s="29">
        <v>5.8819999999999997E-2</v>
      </c>
      <c r="AN2398" s="50">
        <v>25671</v>
      </c>
      <c r="AO2398" s="30">
        <v>289.3</v>
      </c>
      <c r="AP2398" s="29">
        <v>0.40260000000000001</v>
      </c>
      <c r="AQ2398" s="29">
        <v>0.84050000000000002</v>
      </c>
      <c r="AR2398" s="29">
        <v>0.66</v>
      </c>
      <c r="AS2398" s="54">
        <v>9</v>
      </c>
      <c r="AT2398" s="29">
        <v>0.75758000000000003</v>
      </c>
      <c r="AU2398" s="29">
        <v>0.82079000000000002</v>
      </c>
      <c r="AV2398" s="54">
        <v>8</v>
      </c>
      <c r="AW2398" s="29">
        <v>0.78788000000000002</v>
      </c>
    </row>
    <row r="2399" spans="1:49" x14ac:dyDescent="0.2">
      <c r="A2399" s="17" t="str">
        <f t="shared" si="46"/>
        <v>Ensemble</v>
      </c>
      <c r="B2399" s="17" t="str">
        <f>IF(AND(OR(NOT(IsForecastDateRestricted),AND(D2399&gt;=StartDate,D2399&lt;=EndDate)),OR(NOT(IsTargetDateRestricted),AND(F2399&gt;=FirstTargetDate,F2399&lt;=EndTargetDate)),
OR(AND(Is1Week,E2399="1 wk ahead inc death"),AND(Is2Week,E2399="2 wk ahead inc death"),AND(Is3Week,E2399="3 wk ahead inc death"),AND(Is4Week,E2399="4 wk ahead inc death")),
OR(NOT(IsActiveModelsOnly),_xlfn.XLOOKUP(C2399,'Model Analyzer'!B$4:B$100,'Model Analyzer'!C$4:C$100))),EvalData!C2399,"NA")</f>
        <v>Ensemble</v>
      </c>
      <c r="C2399" s="17" t="s">
        <v>15</v>
      </c>
      <c r="D2399" s="36" t="d">
        <v>2020-11-02</v>
      </c>
      <c r="E2399" s="17" t="s">
        <v>11</v>
      </c>
      <c r="F2399" s="36" t="d">
        <v>2020-11-07</v>
      </c>
      <c r="G2399" s="26">
        <v>-754</v>
      </c>
      <c r="H2399" s="27">
        <v>-0.115</v>
      </c>
      <c r="I2399" s="28">
        <v>-0.10827000000000001</v>
      </c>
      <c r="J2399" s="28">
        <v>-0.12142</v>
      </c>
      <c r="K2399" s="29">
        <v>0.75</v>
      </c>
      <c r="L2399" s="30">
        <v>16</v>
      </c>
      <c r="M2399" s="29">
        <v>0.53125</v>
      </c>
      <c r="N2399" s="30">
        <v>51</v>
      </c>
      <c r="O2399" s="26">
        <v>19.22</v>
      </c>
      <c r="P2399" s="26">
        <v>1028.3900000000001</v>
      </c>
      <c r="Q2399" s="26">
        <v>38.119999999999997</v>
      </c>
      <c r="R2399" s="31">
        <v>0.24521999999999999</v>
      </c>
      <c r="S2399" s="32">
        <v>-0.10303</v>
      </c>
      <c r="T2399" s="29">
        <v>0.74639999999999995</v>
      </c>
      <c r="U2399" s="29">
        <v>6.9379999999999997E-2</v>
      </c>
      <c r="V2399" s="29">
        <v>0.45097999999999999</v>
      </c>
      <c r="W2399" s="29">
        <v>0.11765</v>
      </c>
      <c r="X2399" s="30">
        <v>80.84</v>
      </c>
      <c r="Y2399" s="29">
        <v>0.59692999999999996</v>
      </c>
      <c r="Z2399" s="29">
        <v>0.40545999999999999</v>
      </c>
      <c r="AA2399" s="29">
        <v>0.443</v>
      </c>
      <c r="AB2399" s="30">
        <v>7</v>
      </c>
      <c r="AC2399" s="29">
        <v>0.81818000000000002</v>
      </c>
      <c r="AD2399" s="30">
        <v>51</v>
      </c>
      <c r="AE2399" s="29">
        <v>0.80391999999999997</v>
      </c>
      <c r="AF2399" s="33">
        <v>2.0089999999999999</v>
      </c>
      <c r="AG2399" s="33">
        <v>2.222</v>
      </c>
      <c r="AH2399" s="33">
        <v>2.5369999999999999</v>
      </c>
      <c r="AI2399" s="33">
        <v>3.3460000000000001</v>
      </c>
      <c r="AJ2399" s="33">
        <v>3.0939999999999999</v>
      </c>
      <c r="AK2399" s="34">
        <v>5</v>
      </c>
      <c r="AL2399" s="29">
        <v>7.843E-2</v>
      </c>
      <c r="AM2399" s="29">
        <v>1.9609999999999999E-2</v>
      </c>
      <c r="AN2399" s="50">
        <v>24020</v>
      </c>
      <c r="AO2399" s="30">
        <v>254.4</v>
      </c>
      <c r="AP2399" s="29">
        <v>0.52744000000000002</v>
      </c>
      <c r="AQ2399" s="29">
        <v>1</v>
      </c>
      <c r="AR2399" s="29">
        <v>0.74299999999999999</v>
      </c>
      <c r="AS2399" s="54">
        <v>3</v>
      </c>
      <c r="AT2399" s="29">
        <v>0.93938999999999995</v>
      </c>
      <c r="AU2399" s="29">
        <v>0.84623000000000004</v>
      </c>
      <c r="AV2399" s="54">
        <v>5</v>
      </c>
      <c r="AW2399" s="29">
        <v>0.87878999999999996</v>
      </c>
    </row>
    <row r="2400" spans="1:49" x14ac:dyDescent="0.2">
      <c r="A2400" s="17" t="str">
        <f t="shared" si="46"/>
        <v>ESG</v>
      </c>
      <c r="B2400" s="17" t="str">
        <f>IF(AND(OR(NOT(IsForecastDateRestricted),AND(D2400&gt;=StartDate,D2400&lt;=EndDate)),OR(NOT(IsTargetDateRestricted),AND(F2400&gt;=FirstTargetDate,F2400&lt;=EndTargetDate)),
OR(AND(Is1Week,E2400="1 wk ahead inc death"),AND(Is2Week,E2400="2 wk ahead inc death"),AND(Is3Week,E2400="3 wk ahead inc death"),AND(Is4Week,E2400="4 wk ahead inc death")),
OR(NOT(IsActiveModelsOnly),_xlfn.XLOOKUP(C2400,'Model Analyzer'!B$4:B$100,'Model Analyzer'!C$4:C$100))),EvalData!C2400,"NA")</f>
        <v>ESG</v>
      </c>
      <c r="C2400" s="39" t="s">
        <v>40</v>
      </c>
      <c r="D2400" s="40" t="d">
        <v>2020-11-02</v>
      </c>
      <c r="E2400" s="39" t="s">
        <v>11</v>
      </c>
      <c r="F2400" s="40" t="d">
        <v>2020-11-07</v>
      </c>
      <c r="G2400" s="41">
        <v>177</v>
      </c>
      <c r="H2400" s="42">
        <v>2.5000000000000001E-2</v>
      </c>
      <c r="I2400" s="43">
        <v>2.5420000000000002E-2</v>
      </c>
      <c r="J2400" s="43">
        <v>2.5420000000000002E-2</v>
      </c>
      <c r="K2400" s="44">
        <v>1</v>
      </c>
      <c r="L2400" s="41">
        <v>4</v>
      </c>
      <c r="M2400" s="44">
        <v>0.90625</v>
      </c>
      <c r="N2400" s="41">
        <v>51</v>
      </c>
      <c r="O2400" s="41">
        <v>49.95</v>
      </c>
      <c r="P2400" s="41">
        <v>2283.34</v>
      </c>
      <c r="Q2400" s="41">
        <v>67.31</v>
      </c>
      <c r="R2400" s="45">
        <v>0.52949999999999997</v>
      </c>
      <c r="S2400" s="42">
        <v>-0.48077999999999999</v>
      </c>
      <c r="T2400" s="44">
        <v>1.6308199999999999</v>
      </c>
      <c r="U2400" s="44">
        <v>-1.18696</v>
      </c>
      <c r="V2400" s="44">
        <v>0.19608</v>
      </c>
      <c r="W2400" s="44">
        <v>0.37254999999999999</v>
      </c>
      <c r="X2400" s="41">
        <v>115.76</v>
      </c>
      <c r="Y2400" s="44">
        <v>0.61956999999999995</v>
      </c>
      <c r="Z2400" s="44">
        <v>0.72211999999999998</v>
      </c>
      <c r="AA2400" s="44">
        <v>2.4E-2</v>
      </c>
      <c r="AB2400" s="41">
        <v>34</v>
      </c>
      <c r="AC2400" s="44">
        <v>0</v>
      </c>
      <c r="AD2400" s="41">
        <v>51</v>
      </c>
      <c r="AE2400" s="44">
        <v>0.13725000000000001</v>
      </c>
      <c r="AF2400" s="46">
        <v>1.2609999999999999</v>
      </c>
      <c r="AG2400" s="46">
        <v>1.411</v>
      </c>
      <c r="AH2400" s="46">
        <v>1.649</v>
      </c>
      <c r="AI2400" s="46">
        <v>2.7029999999999998</v>
      </c>
      <c r="AJ2400" s="46">
        <v>2.2639999999999998</v>
      </c>
      <c r="AK2400" s="47">
        <v>4</v>
      </c>
      <c r="AL2400" s="44">
        <v>0</v>
      </c>
      <c r="AM2400" s="44">
        <v>0</v>
      </c>
      <c r="AN2400" s="51">
        <v>100707</v>
      </c>
      <c r="AO2400" s="41">
        <v>860.3</v>
      </c>
      <c r="AP2400" s="44">
        <v>0.69137000000000004</v>
      </c>
      <c r="AQ2400" s="29">
        <v>1</v>
      </c>
      <c r="AR2400" s="29">
        <v>0.14399999999999999</v>
      </c>
      <c r="AS2400" s="54">
        <v>31</v>
      </c>
      <c r="AT2400" s="29">
        <v>9.0910000000000005E-2</v>
      </c>
      <c r="AU2400" s="29">
        <v>0.14448</v>
      </c>
      <c r="AV2400" s="54">
        <v>33</v>
      </c>
      <c r="AW2400" s="29">
        <v>3.0300000000000001E-2</v>
      </c>
    </row>
    <row r="2401" spans="1:49" x14ac:dyDescent="0.2">
      <c r="A2401" s="17" t="str">
        <f t="shared" si="46"/>
        <v>GT-DeepCOVID</v>
      </c>
      <c r="B2401" s="17" t="str">
        <f>IF(AND(OR(NOT(IsForecastDateRestricted),AND(D2401&gt;=StartDate,D2401&lt;=EndDate)),OR(NOT(IsTargetDateRestricted),AND(F2401&gt;=FirstTargetDate,F2401&lt;=EndTargetDate)),
OR(AND(Is1Week,E2401="1 wk ahead inc death"),AND(Is2Week,E2401="2 wk ahead inc death"),AND(Is3Week,E2401="3 wk ahead inc death"),AND(Is4Week,E2401="4 wk ahead inc death")),
OR(NOT(IsActiveModelsOnly),_xlfn.XLOOKUP(C2401,'Model Analyzer'!B$4:B$100,'Model Analyzer'!C$4:C$100))),EvalData!C2401,"NA")</f>
        <v>GT-DeepCOVID</v>
      </c>
      <c r="C2401" s="17" t="s">
        <v>17</v>
      </c>
      <c r="D2401" s="36" t="d">
        <v>2020-11-02</v>
      </c>
      <c r="E2401" s="17" t="s">
        <v>11</v>
      </c>
      <c r="F2401" s="36" t="d">
        <v>2020-11-07</v>
      </c>
      <c r="G2401" s="30">
        <v>-492</v>
      </c>
      <c r="H2401" s="32">
        <v>-7.2999999999999995E-2</v>
      </c>
      <c r="I2401" s="28">
        <v>-7.0650000000000004E-2</v>
      </c>
      <c r="J2401" s="28">
        <v>-7.6020000000000004E-2</v>
      </c>
      <c r="K2401" s="29">
        <v>0.9</v>
      </c>
      <c r="L2401" s="30">
        <v>9</v>
      </c>
      <c r="M2401" s="29">
        <v>0.75</v>
      </c>
      <c r="N2401" s="30">
        <v>46</v>
      </c>
      <c r="O2401" s="30">
        <v>9.14</v>
      </c>
      <c r="P2401" s="30">
        <v>826.63</v>
      </c>
      <c r="Q2401" s="30">
        <v>36.43</v>
      </c>
      <c r="R2401" s="38">
        <v>0.20122999999999999</v>
      </c>
      <c r="S2401" s="32">
        <v>-0.11092</v>
      </c>
      <c r="T2401" s="29">
        <v>0.46029999999999999</v>
      </c>
      <c r="U2401" s="29">
        <v>-0.12479</v>
      </c>
      <c r="V2401" s="29">
        <v>0.52173999999999998</v>
      </c>
      <c r="W2401" s="29">
        <v>0.13042999999999999</v>
      </c>
      <c r="X2401" s="30">
        <v>82.35</v>
      </c>
      <c r="Y2401" s="29">
        <v>0.33329999999999999</v>
      </c>
      <c r="Z2401" s="29">
        <v>0.31481999999999999</v>
      </c>
      <c r="AA2401" s="29">
        <v>0.47299999999999998</v>
      </c>
      <c r="AB2401" s="30">
        <v>5</v>
      </c>
      <c r="AC2401" s="29">
        <v>0.87878999999999996</v>
      </c>
      <c r="AD2401" s="30">
        <v>46</v>
      </c>
      <c r="AE2401" s="29">
        <v>0.86956999999999995</v>
      </c>
      <c r="AF2401" s="33">
        <v>2.085</v>
      </c>
      <c r="AG2401" s="33">
        <v>2.3849999999999998</v>
      </c>
      <c r="AH2401" s="33">
        <v>3.4790000000000001</v>
      </c>
      <c r="AI2401" s="33">
        <v>35.853999999999999</v>
      </c>
      <c r="AJ2401" s="33">
        <v>12.137</v>
      </c>
      <c r="AK2401" s="34">
        <v>104</v>
      </c>
      <c r="AL2401" s="29">
        <v>6.522E-2</v>
      </c>
      <c r="AM2401" s="29">
        <v>0.28260999999999997</v>
      </c>
      <c r="AN2401" s="50">
        <v>24355</v>
      </c>
      <c r="AO2401" s="30">
        <v>106.1</v>
      </c>
      <c r="AP2401" s="29">
        <v>0.38885999999999998</v>
      </c>
      <c r="AQ2401" s="29">
        <v>0.81181999999999999</v>
      </c>
      <c r="AR2401" s="29">
        <v>0.495</v>
      </c>
      <c r="AS2401" s="54">
        <v>15</v>
      </c>
      <c r="AT2401" s="29">
        <v>0.57576000000000005</v>
      </c>
      <c r="AU2401" s="29">
        <v>0.79364999999999997</v>
      </c>
      <c r="AV2401" s="54">
        <v>11</v>
      </c>
      <c r="AW2401" s="29">
        <v>0.69696999999999998</v>
      </c>
    </row>
    <row r="2402" spans="1:49" x14ac:dyDescent="0.2">
      <c r="A2402" s="17" t="str">
        <f t="shared" si="46"/>
        <v>ISU</v>
      </c>
      <c r="B2402" s="17" t="str">
        <f>IF(AND(OR(NOT(IsForecastDateRestricted),AND(D2402&gt;=StartDate,D2402&lt;=EndDate)),OR(NOT(IsTargetDateRestricted),AND(F2402&gt;=FirstTargetDate,F2402&lt;=EndTargetDate)),
OR(AND(Is1Week,E2402="1 wk ahead inc death"),AND(Is2Week,E2402="2 wk ahead inc death"),AND(Is3Week,E2402="3 wk ahead inc death"),AND(Is4Week,E2402="4 wk ahead inc death")),
OR(NOT(IsActiveModelsOnly),_xlfn.XLOOKUP(C2402,'Model Analyzer'!B$4:B$100,'Model Analyzer'!C$4:C$100))),EvalData!C2402,"NA")</f>
        <v>ISU</v>
      </c>
      <c r="C2402" s="17" t="s">
        <v>41</v>
      </c>
      <c r="D2402" s="36" t="d">
        <v>2020-11-02</v>
      </c>
      <c r="E2402" s="17" t="s">
        <v>11</v>
      </c>
      <c r="F2402" s="36" t="d">
        <v>2020-11-07</v>
      </c>
      <c r="G2402" s="30">
        <v>-642</v>
      </c>
      <c r="H2402" s="32">
        <v>-9.7000000000000003E-2</v>
      </c>
      <c r="I2402" s="28">
        <v>-9.2189999999999994E-2</v>
      </c>
      <c r="J2402" s="28">
        <v>-0.10155</v>
      </c>
      <c r="K2402" s="29">
        <v>0.9</v>
      </c>
      <c r="L2402" s="30">
        <v>13</v>
      </c>
      <c r="M2402" s="29">
        <v>0.625</v>
      </c>
      <c r="N2402" s="30">
        <v>49</v>
      </c>
      <c r="O2402" s="30">
        <v>10.54</v>
      </c>
      <c r="P2402" s="30">
        <v>923.74</v>
      </c>
      <c r="Q2402" s="30">
        <v>39.82</v>
      </c>
      <c r="R2402" s="38">
        <v>0.25011</v>
      </c>
      <c r="S2402" s="32">
        <v>-0.14404</v>
      </c>
      <c r="T2402" s="29">
        <v>0.47899999999999998</v>
      </c>
      <c r="U2402" s="29">
        <v>-0.15476999999999999</v>
      </c>
      <c r="V2402" s="29">
        <v>0.44897999999999999</v>
      </c>
      <c r="W2402" s="29">
        <v>0.10204000000000001</v>
      </c>
      <c r="X2402" s="30">
        <v>75.22</v>
      </c>
      <c r="Y2402" s="29">
        <v>0.35310000000000002</v>
      </c>
      <c r="Z2402" s="29">
        <v>0.36759999999999998</v>
      </c>
      <c r="AA2402" s="29">
        <v>0.44600000000000001</v>
      </c>
      <c r="AB2402" s="30">
        <v>6</v>
      </c>
      <c r="AC2402" s="29">
        <v>0.84848000000000001</v>
      </c>
      <c r="AD2402" s="30">
        <v>49</v>
      </c>
      <c r="AE2402" s="29">
        <v>0.55101999999999995</v>
      </c>
      <c r="AF2402" s="33">
        <v>1.4179999999999999</v>
      </c>
      <c r="AG2402" s="33">
        <v>1.5409999999999999</v>
      </c>
      <c r="AH2402" s="33">
        <v>1.7170000000000001</v>
      </c>
      <c r="AI2402" s="33">
        <v>2.214</v>
      </c>
      <c r="AJ2402" s="33">
        <v>2</v>
      </c>
      <c r="AK2402" s="34">
        <v>3.0529999999999999</v>
      </c>
      <c r="AL2402" s="29">
        <v>2.0410000000000001E-2</v>
      </c>
      <c r="AM2402" s="29">
        <v>0</v>
      </c>
      <c r="AN2402" s="50">
        <v>40940</v>
      </c>
      <c r="AO2402" s="30">
        <v>237.6</v>
      </c>
      <c r="AP2402" s="29">
        <v>0.69299999999999995</v>
      </c>
      <c r="AQ2402" s="29">
        <v>1</v>
      </c>
      <c r="AR2402" s="29">
        <v>0.53700000000000003</v>
      </c>
      <c r="AS2402" s="54">
        <v>13</v>
      </c>
      <c r="AT2402" s="29">
        <v>0.63636000000000004</v>
      </c>
      <c r="AU2402" s="29">
        <v>0.55728</v>
      </c>
      <c r="AV2402" s="54">
        <v>24</v>
      </c>
      <c r="AW2402" s="29">
        <v>0.30303000000000002</v>
      </c>
    </row>
    <row r="2403" spans="1:49" x14ac:dyDescent="0.2">
      <c r="A2403" s="17" t="str">
        <f t="shared" si="46"/>
        <v>JCB</v>
      </c>
      <c r="B2403" s="17" t="str">
        <f>IF(AND(OR(NOT(IsForecastDateRestricted),AND(D2403&gt;=StartDate,D2403&lt;=EndDate)),OR(NOT(IsTargetDateRestricted),AND(F2403&gt;=FirstTargetDate,F2403&lt;=EndTargetDate)),
OR(AND(Is1Week,E2403="1 wk ahead inc death"),AND(Is2Week,E2403="2 wk ahead inc death"),AND(Is3Week,E2403="3 wk ahead inc death"),AND(Is4Week,E2403="4 wk ahead inc death")),
OR(NOT(IsActiveModelsOnly),_xlfn.XLOOKUP(C2403,'Model Analyzer'!B$4:B$100,'Model Analyzer'!C$4:C$100))),EvalData!C2403,"NA")</f>
        <v>JCB</v>
      </c>
      <c r="C2403" s="17" t="s">
        <v>45</v>
      </c>
      <c r="D2403" s="36" t="d">
        <v>2020-11-02</v>
      </c>
      <c r="E2403" s="17" t="s">
        <v>11</v>
      </c>
      <c r="F2403" s="36" t="d">
        <v>2020-11-07</v>
      </c>
      <c r="G2403" s="30">
        <v>-547</v>
      </c>
      <c r="H2403" s="32">
        <v>-8.2000000000000003E-2</v>
      </c>
      <c r="I2403" s="28">
        <v>-7.8549999999999995E-2</v>
      </c>
      <c r="J2403" s="28">
        <v>-8.5239999999999996E-2</v>
      </c>
      <c r="K2403" s="29">
        <v>0.9</v>
      </c>
      <c r="L2403" s="30">
        <v>10</v>
      </c>
      <c r="M2403" s="29">
        <v>0.71875</v>
      </c>
      <c r="N2403" s="30">
        <v>51</v>
      </c>
      <c r="O2403" s="30">
        <v>23.09</v>
      </c>
      <c r="P2403" s="30">
        <v>1681.67</v>
      </c>
      <c r="Q2403" s="30">
        <v>41.59</v>
      </c>
      <c r="R2403" s="38">
        <v>0.29991000000000001</v>
      </c>
      <c r="S2403" s="32">
        <v>-1.55E-2</v>
      </c>
      <c r="T2403" s="29">
        <v>0.96418999999999999</v>
      </c>
      <c r="U2403" s="29">
        <v>0.29610999999999998</v>
      </c>
      <c r="V2403" s="29">
        <v>0.45097999999999999</v>
      </c>
      <c r="W2403" s="29">
        <v>0.19608</v>
      </c>
      <c r="X2403" s="30">
        <v>89.96</v>
      </c>
      <c r="Y2403" s="29">
        <v>0.81018999999999997</v>
      </c>
      <c r="Z2403" s="29">
        <v>0.4148</v>
      </c>
      <c r="AA2403" s="29">
        <v>0.27200000000000002</v>
      </c>
      <c r="AB2403" s="30">
        <v>20</v>
      </c>
      <c r="AC2403" s="29">
        <v>0.42424000000000001</v>
      </c>
      <c r="AD2403" s="30">
        <v>51</v>
      </c>
      <c r="AE2403" s="29">
        <v>0.60784000000000005</v>
      </c>
      <c r="AF2403" s="33">
        <v>2.0859999999999999</v>
      </c>
      <c r="AG2403" s="33">
        <v>2.0920000000000001</v>
      </c>
      <c r="AH2403" s="33">
        <v>2.109</v>
      </c>
      <c r="AI2403" s="33">
        <v>2.165</v>
      </c>
      <c r="AJ2403" s="33">
        <v>2.1320000000000001</v>
      </c>
      <c r="AK2403" s="34">
        <v>2.2000000000000002</v>
      </c>
      <c r="AL2403" s="29">
        <v>0</v>
      </c>
      <c r="AM2403" s="29">
        <v>0</v>
      </c>
      <c r="AN2403" s="50">
        <v>37488</v>
      </c>
      <c r="AO2403" s="30">
        <v>857.4</v>
      </c>
      <c r="AP2403" s="29">
        <v>0.63678999999999997</v>
      </c>
      <c r="AQ2403" s="29">
        <v>1</v>
      </c>
      <c r="AR2403" s="29">
        <v>0.64</v>
      </c>
      <c r="AS2403" s="54">
        <v>10</v>
      </c>
      <c r="AT2403" s="29">
        <v>0.72726999999999997</v>
      </c>
      <c r="AU2403" s="29">
        <v>0.63983000000000001</v>
      </c>
      <c r="AV2403" s="54">
        <v>19</v>
      </c>
      <c r="AW2403" s="29">
        <v>0.45455000000000001</v>
      </c>
    </row>
    <row r="2404" spans="1:49" x14ac:dyDescent="0.2">
      <c r="A2404" s="17" t="str">
        <f t="shared" si="46"/>
        <v>JHU-APL</v>
      </c>
      <c r="B2404" s="17" t="str">
        <f>IF(AND(OR(NOT(IsForecastDateRestricted),AND(D2404&gt;=StartDate,D2404&lt;=EndDate)),OR(NOT(IsTargetDateRestricted),AND(F2404&gt;=FirstTargetDate,F2404&lt;=EndTargetDate)),
OR(AND(Is1Week,E2404="1 wk ahead inc death"),AND(Is2Week,E2404="2 wk ahead inc death"),AND(Is3Week,E2404="3 wk ahead inc death"),AND(Is4Week,E2404="4 wk ahead inc death")),
OR(NOT(IsActiveModelsOnly),_xlfn.XLOOKUP(C2404,'Model Analyzer'!B$4:B$100,'Model Analyzer'!C$4:C$100))),EvalData!C2404,"NA")</f>
        <v>JHU-APL</v>
      </c>
      <c r="C2404" s="17" t="s">
        <v>52</v>
      </c>
      <c r="D2404" s="36" t="d">
        <v>2020-11-02</v>
      </c>
      <c r="E2404" s="17" t="s">
        <v>11</v>
      </c>
      <c r="F2404" s="36" t="d">
        <v>2020-11-07</v>
      </c>
      <c r="G2404" s="30">
        <v>-405</v>
      </c>
      <c r="H2404" s="32">
        <v>-0.06</v>
      </c>
      <c r="I2404" s="28">
        <v>-5.8160000000000003E-2</v>
      </c>
      <c r="J2404" s="28">
        <v>-6.1749999999999999E-2</v>
      </c>
      <c r="K2404" s="29">
        <v>0.9</v>
      </c>
      <c r="L2404" s="30">
        <v>7</v>
      </c>
      <c r="M2404" s="29">
        <v>0.8125</v>
      </c>
      <c r="N2404" s="30">
        <v>51</v>
      </c>
      <c r="O2404" s="30">
        <v>17.53</v>
      </c>
      <c r="P2404" s="30">
        <v>1312.56</v>
      </c>
      <c r="Q2404" s="30">
        <v>42.33</v>
      </c>
      <c r="R2404" s="38">
        <v>0.27282000000000001</v>
      </c>
      <c r="S2404" s="32">
        <v>-0.13353000000000001</v>
      </c>
      <c r="T2404" s="29">
        <v>0.73680999999999996</v>
      </c>
      <c r="U2404" s="29">
        <v>0.16550999999999999</v>
      </c>
      <c r="V2404" s="29">
        <v>0.29411999999999999</v>
      </c>
      <c r="W2404" s="29">
        <v>0.11765</v>
      </c>
      <c r="X2404" s="30">
        <v>86.2</v>
      </c>
      <c r="Y2404" s="29">
        <v>0.64046999999999998</v>
      </c>
      <c r="Z2404" s="29">
        <v>0.41446</v>
      </c>
      <c r="AA2404" s="29">
        <v>0.34</v>
      </c>
      <c r="AB2404" s="30">
        <v>17</v>
      </c>
      <c r="AC2404" s="29">
        <v>0.51515</v>
      </c>
      <c r="AD2404" s="30">
        <v>51</v>
      </c>
      <c r="AE2404" s="29">
        <v>0.64705999999999997</v>
      </c>
      <c r="AF2404" s="33">
        <v>2.1160000000000001</v>
      </c>
      <c r="AG2404" s="33">
        <v>2.2959999999999998</v>
      </c>
      <c r="AH2404" s="33">
        <v>2.5</v>
      </c>
      <c r="AI2404" s="33">
        <v>2.552</v>
      </c>
      <c r="AJ2404" s="33">
        <v>2.6669999999999998</v>
      </c>
      <c r="AK2404" s="34">
        <v>3</v>
      </c>
      <c r="AL2404" s="29">
        <v>0</v>
      </c>
      <c r="AM2404" s="29">
        <v>0</v>
      </c>
      <c r="AN2404" s="50">
        <v>28775</v>
      </c>
      <c r="AO2404" s="30">
        <v>427.2</v>
      </c>
      <c r="AP2404" s="29">
        <v>0.57040999999999997</v>
      </c>
      <c r="AQ2404" s="29">
        <v>1</v>
      </c>
      <c r="AR2404" s="29">
        <v>0.68100000000000005</v>
      </c>
      <c r="AS2404" s="54">
        <v>4</v>
      </c>
      <c r="AT2404" s="29">
        <v>0.90908999999999995</v>
      </c>
      <c r="AU2404" s="29">
        <v>0.68110999999999999</v>
      </c>
      <c r="AV2404" s="54">
        <v>16</v>
      </c>
      <c r="AW2404" s="29">
        <v>0.54544999999999999</v>
      </c>
    </row>
    <row r="2405" spans="1:49" x14ac:dyDescent="0.2">
      <c r="A2405" s="17" t="str">
        <f t="shared" si="46"/>
        <v>JHU-CSSE</v>
      </c>
      <c r="B2405" s="17" t="str">
        <f>IF(AND(OR(NOT(IsForecastDateRestricted),AND(D2405&gt;=StartDate,D2405&lt;=EndDate)),OR(NOT(IsTargetDateRestricted),AND(F2405&gt;=FirstTargetDate,F2405&lt;=EndTargetDate)),
OR(AND(Is1Week,E2405="1 wk ahead inc death"),AND(Is2Week,E2405="2 wk ahead inc death"),AND(Is3Week,E2405="3 wk ahead inc death"),AND(Is4Week,E2405="4 wk ahead inc death")),
OR(NOT(IsActiveModelsOnly),_xlfn.XLOOKUP(C2405,'Model Analyzer'!B$4:B$100,'Model Analyzer'!C$4:C$100))),EvalData!C2405,"NA")</f>
        <v>JHU-CSSE</v>
      </c>
      <c r="C2405" s="17" t="s">
        <v>58</v>
      </c>
      <c r="D2405" s="36" t="d">
        <v>2020-11-02</v>
      </c>
      <c r="E2405" s="17" t="s">
        <v>11</v>
      </c>
      <c r="F2405" s="36" t="d">
        <v>2020-11-07</v>
      </c>
      <c r="G2405" s="30">
        <v>-1265</v>
      </c>
      <c r="H2405" s="32">
        <v>-0.2</v>
      </c>
      <c r="I2405" s="28">
        <v>-0.18165000000000001</v>
      </c>
      <c r="J2405" s="28">
        <v>-0.22197</v>
      </c>
      <c r="K2405" s="29">
        <v>0.75</v>
      </c>
      <c r="L2405" s="30">
        <v>24</v>
      </c>
      <c r="M2405" s="29">
        <v>0.28125</v>
      </c>
      <c r="N2405" s="30">
        <v>51</v>
      </c>
      <c r="O2405" s="30">
        <v>20.25</v>
      </c>
      <c r="P2405" s="30">
        <v>1216.6300000000001</v>
      </c>
      <c r="Q2405" s="30">
        <v>40.86</v>
      </c>
      <c r="R2405" s="38">
        <v>0.23213</v>
      </c>
      <c r="S2405" s="32">
        <v>-8.004E-2</v>
      </c>
      <c r="T2405" s="29">
        <v>0.79615999999999998</v>
      </c>
      <c r="U2405" s="29">
        <v>0.15</v>
      </c>
      <c r="V2405" s="29">
        <v>0.45097999999999999</v>
      </c>
      <c r="W2405" s="29">
        <v>0.15686</v>
      </c>
      <c r="X2405" s="30">
        <v>84.93</v>
      </c>
      <c r="Y2405" s="29">
        <v>0.64792000000000005</v>
      </c>
      <c r="Z2405" s="29">
        <v>0.37512000000000001</v>
      </c>
      <c r="AA2405" s="29">
        <v>0.41299999999999998</v>
      </c>
      <c r="AB2405" s="30">
        <v>10</v>
      </c>
      <c r="AC2405" s="29">
        <v>0.72726999999999997</v>
      </c>
      <c r="AD2405" s="30">
        <v>51</v>
      </c>
      <c r="AE2405" s="29">
        <v>0.90195999999999998</v>
      </c>
      <c r="AF2405" s="33">
        <v>4.68</v>
      </c>
      <c r="AG2405" s="33">
        <v>5.359</v>
      </c>
      <c r="AH2405" s="33">
        <v>6.718</v>
      </c>
      <c r="AI2405" s="33">
        <v>8.5459999999999994</v>
      </c>
      <c r="AJ2405" s="33">
        <v>9.1590000000000007</v>
      </c>
      <c r="AK2405" s="34">
        <v>11.65</v>
      </c>
      <c r="AL2405" s="29">
        <v>0.64705999999999997</v>
      </c>
      <c r="AM2405" s="29">
        <v>0.17646999999999999</v>
      </c>
      <c r="AN2405" s="50">
        <v>20172</v>
      </c>
      <c r="AO2405" s="30">
        <v>387</v>
      </c>
      <c r="AP2405" s="29">
        <v>0.25822000000000001</v>
      </c>
      <c r="AQ2405" s="29">
        <v>0.53908</v>
      </c>
      <c r="AR2405" s="29">
        <v>8.3000000000000004E-2</v>
      </c>
      <c r="AS2405" s="54">
        <v>34</v>
      </c>
      <c r="AT2405" s="29">
        <v>0</v>
      </c>
      <c r="AU2405" s="29">
        <v>0.73699000000000003</v>
      </c>
      <c r="AV2405" s="54">
        <v>13</v>
      </c>
      <c r="AW2405" s="29">
        <v>0.63636000000000004</v>
      </c>
    </row>
    <row r="2406" spans="1:49" x14ac:dyDescent="0.2">
      <c r="A2406" s="17" t="str">
        <f t="shared" si="46"/>
        <v>JHU-IDD</v>
      </c>
      <c r="B2406" s="17" t="str">
        <f>IF(AND(OR(NOT(IsForecastDateRestricted),AND(D2406&gt;=StartDate,D2406&lt;=EndDate)),OR(NOT(IsTargetDateRestricted),AND(F2406&gt;=FirstTargetDate,F2406&lt;=EndTargetDate)),
OR(AND(Is1Week,E2406="1 wk ahead inc death"),AND(Is2Week,E2406="2 wk ahead inc death"),AND(Is3Week,E2406="3 wk ahead inc death"),AND(Is4Week,E2406="4 wk ahead inc death")),
OR(NOT(IsActiveModelsOnly),_xlfn.XLOOKUP(C2406,'Model Analyzer'!B$4:B$100,'Model Analyzer'!C$4:C$100))),EvalData!C2406,"NA")</f>
        <v>JHU-IDD</v>
      </c>
      <c r="C2406" s="17" t="s">
        <v>53</v>
      </c>
      <c r="D2406" s="36" t="d">
        <v>2020-11-02</v>
      </c>
      <c r="E2406" s="17" t="s">
        <v>11</v>
      </c>
      <c r="F2406" s="36" t="d">
        <v>2020-11-07</v>
      </c>
      <c r="G2406" s="30">
        <v>-3132</v>
      </c>
      <c r="H2406" s="32">
        <v>-0.59699999999999998</v>
      </c>
      <c r="I2406" s="28">
        <v>-0.44973999999999997</v>
      </c>
      <c r="J2406" s="28">
        <v>-0.81733</v>
      </c>
      <c r="K2406" s="29">
        <v>0</v>
      </c>
      <c r="L2406" s="30">
        <v>33</v>
      </c>
      <c r="M2406" s="29">
        <v>0</v>
      </c>
      <c r="N2406" s="30">
        <v>51</v>
      </c>
      <c r="O2406" s="30">
        <v>42.29</v>
      </c>
      <c r="P2406" s="30">
        <v>2206.21</v>
      </c>
      <c r="Q2406" s="30">
        <v>65.02</v>
      </c>
      <c r="R2406" s="38">
        <v>0.49848999999999999</v>
      </c>
      <c r="S2406" s="32">
        <v>-0.55500000000000005</v>
      </c>
      <c r="T2406" s="29">
        <v>1.54009</v>
      </c>
      <c r="U2406" s="29">
        <v>-0.70518999999999998</v>
      </c>
      <c r="V2406" s="29">
        <v>0.21568999999999999</v>
      </c>
      <c r="W2406" s="29">
        <v>0.37254999999999999</v>
      </c>
      <c r="X2406" s="30">
        <v>114.64</v>
      </c>
      <c r="Y2406" s="29">
        <v>0.78854999999999997</v>
      </c>
      <c r="Z2406" s="29">
        <v>0.62580000000000002</v>
      </c>
      <c r="AA2406" s="29">
        <v>2.7E-2</v>
      </c>
      <c r="AB2406" s="30">
        <v>33</v>
      </c>
      <c r="AC2406" s="29">
        <v>3.0300000000000001E-2</v>
      </c>
      <c r="AD2406" s="30">
        <v>51</v>
      </c>
      <c r="AE2406" s="29">
        <v>0.72548999999999997</v>
      </c>
      <c r="AF2406" s="33">
        <v>3.7410000000000001</v>
      </c>
      <c r="AG2406" s="33">
        <v>4.1440000000000001</v>
      </c>
      <c r="AH2406" s="33">
        <v>7.3330000000000002</v>
      </c>
      <c r="AI2406" s="33">
        <v>26.716000000000001</v>
      </c>
      <c r="AJ2406" s="33">
        <v>20.632999999999999</v>
      </c>
      <c r="AK2406" s="34">
        <v>72</v>
      </c>
      <c r="AL2406" s="29">
        <v>0.15686</v>
      </c>
      <c r="AM2406" s="29">
        <v>0.41176000000000001</v>
      </c>
      <c r="AN2406" s="50">
        <v>44939</v>
      </c>
      <c r="AO2406" s="30">
        <v>369.4</v>
      </c>
      <c r="AP2406" s="29">
        <v>0.22905</v>
      </c>
      <c r="AQ2406" s="29">
        <v>0.47817999999999999</v>
      </c>
      <c r="AR2406" s="29">
        <v>0.16500000000000001</v>
      </c>
      <c r="AS2406" s="54">
        <v>30</v>
      </c>
      <c r="AT2406" s="29">
        <v>0.12121</v>
      </c>
      <c r="AU2406" s="29">
        <v>0.49137999999999998</v>
      </c>
      <c r="AV2406" s="54">
        <v>25</v>
      </c>
      <c r="AW2406" s="29">
        <v>0.27272999999999997</v>
      </c>
    </row>
    <row r="2407" spans="1:49" x14ac:dyDescent="0.2">
      <c r="A2407" s="17" t="str">
        <f t="shared" si="46"/>
        <v>Karlen</v>
      </c>
      <c r="B2407" s="17" t="str">
        <f>IF(AND(OR(NOT(IsForecastDateRestricted),AND(D2407&gt;=StartDate,D2407&lt;=EndDate)),OR(NOT(IsTargetDateRestricted),AND(F2407&gt;=FirstTargetDate,F2407&lt;=EndTargetDate)),
OR(AND(Is1Week,E2407="1 wk ahead inc death"),AND(Is2Week,E2407="2 wk ahead inc death"),AND(Is3Week,E2407="3 wk ahead inc death"),AND(Is4Week,E2407="4 wk ahead inc death")),
OR(NOT(IsActiveModelsOnly),_xlfn.XLOOKUP(C2407,'Model Analyzer'!B$4:B$100,'Model Analyzer'!C$4:C$100))),EvalData!C2407,"NA")</f>
        <v>Karlen</v>
      </c>
      <c r="C2407" s="17" t="s">
        <v>46</v>
      </c>
      <c r="D2407" s="36" t="d">
        <v>2020-11-02</v>
      </c>
      <c r="E2407" s="17" t="s">
        <v>11</v>
      </c>
      <c r="F2407" s="36" t="d">
        <v>2020-11-07</v>
      </c>
      <c r="G2407" s="30">
        <v>-33</v>
      </c>
      <c r="H2407" s="32">
        <v>-5.0000000000000001E-3</v>
      </c>
      <c r="I2407" s="28">
        <v>-4.7400000000000003E-3</v>
      </c>
      <c r="J2407" s="28">
        <v>-4.7600000000000003E-3</v>
      </c>
      <c r="K2407" s="29">
        <v>1</v>
      </c>
      <c r="L2407" s="30">
        <v>1</v>
      </c>
      <c r="M2407" s="29">
        <v>1</v>
      </c>
      <c r="N2407" s="30">
        <v>51</v>
      </c>
      <c r="O2407" s="30">
        <v>19.100000000000001</v>
      </c>
      <c r="P2407" s="30">
        <v>1330.8</v>
      </c>
      <c r="Q2407" s="30">
        <v>39.1</v>
      </c>
      <c r="R2407" s="38">
        <v>0.22317999999999999</v>
      </c>
      <c r="S2407" s="32">
        <v>-1.0359999999999999E-2</v>
      </c>
      <c r="T2407" s="29">
        <v>0.76815999999999995</v>
      </c>
      <c r="U2407" s="29">
        <v>0.35955999999999999</v>
      </c>
      <c r="V2407" s="29">
        <v>0.41176000000000001</v>
      </c>
      <c r="W2407" s="29">
        <v>0.11765</v>
      </c>
      <c r="X2407" s="30">
        <v>81.64</v>
      </c>
      <c r="Y2407" s="29">
        <v>0.70059000000000005</v>
      </c>
      <c r="Z2407" s="29">
        <v>0.38612999999999997</v>
      </c>
      <c r="AA2407" s="29">
        <v>0.496</v>
      </c>
      <c r="AB2407" s="30">
        <v>3</v>
      </c>
      <c r="AC2407" s="29">
        <v>0.93938999999999995</v>
      </c>
      <c r="AD2407" s="30">
        <v>51</v>
      </c>
      <c r="AE2407" s="29">
        <v>0.80391999999999997</v>
      </c>
      <c r="AF2407" s="33">
        <v>1.754</v>
      </c>
      <c r="AG2407" s="33">
        <v>2.105</v>
      </c>
      <c r="AH2407" s="33">
        <v>2.6920000000000002</v>
      </c>
      <c r="AI2407" s="33">
        <v>3.7250000000000001</v>
      </c>
      <c r="AJ2407" s="33">
        <v>3.2789999999999999</v>
      </c>
      <c r="AK2407" s="34">
        <v>5.3079999999999998</v>
      </c>
      <c r="AL2407" s="29">
        <v>0.11765</v>
      </c>
      <c r="AM2407" s="29">
        <v>3.9219999999999998E-2</v>
      </c>
      <c r="AN2407" s="50">
        <v>28032</v>
      </c>
      <c r="AO2407" s="30">
        <v>277</v>
      </c>
      <c r="AP2407" s="29">
        <v>0.52583000000000002</v>
      </c>
      <c r="AQ2407" s="29">
        <v>1</v>
      </c>
      <c r="AR2407" s="29">
        <v>0.68100000000000005</v>
      </c>
      <c r="AS2407" s="54">
        <v>4</v>
      </c>
      <c r="AT2407" s="29">
        <v>0.90908999999999995</v>
      </c>
      <c r="AU2407" s="29">
        <v>0.84623000000000004</v>
      </c>
      <c r="AV2407" s="54">
        <v>5</v>
      </c>
      <c r="AW2407" s="29">
        <v>0.87878999999999996</v>
      </c>
    </row>
    <row r="2408" spans="1:49" x14ac:dyDescent="0.2">
      <c r="A2408" s="17" t="str">
        <f t="shared" si="46"/>
        <v>LANL</v>
      </c>
      <c r="B2408" s="17" t="str">
        <f>IF(AND(OR(NOT(IsForecastDateRestricted),AND(D2408&gt;=StartDate,D2408&lt;=EndDate)),OR(NOT(IsTargetDateRestricted),AND(F2408&gt;=FirstTargetDate,F2408&lt;=EndTargetDate)),
OR(AND(Is1Week,E2408="1 wk ahead inc death"),AND(Is2Week,E2408="2 wk ahead inc death"),AND(Is3Week,E2408="3 wk ahead inc death"),AND(Is4Week,E2408="4 wk ahead inc death")),
OR(NOT(IsActiveModelsOnly),_xlfn.XLOOKUP(C2408,'Model Analyzer'!B$4:B$100,'Model Analyzer'!C$4:C$100))),EvalData!C2408,"NA")</f>
        <v>LANL</v>
      </c>
      <c r="C2408" s="17" t="s">
        <v>20</v>
      </c>
      <c r="D2408" s="36" t="d">
        <v>2020-11-02</v>
      </c>
      <c r="E2408" s="17" t="s">
        <v>11</v>
      </c>
      <c r="F2408" s="36" t="d">
        <v>2020-11-07</v>
      </c>
      <c r="G2408" s="30">
        <v>-748</v>
      </c>
      <c r="H2408" s="32">
        <v>-0.114</v>
      </c>
      <c r="I2408" s="28">
        <v>-0.10741000000000001</v>
      </c>
      <c r="J2408" s="28">
        <v>-0.12033000000000001</v>
      </c>
      <c r="K2408" s="29">
        <v>0.75</v>
      </c>
      <c r="L2408" s="30">
        <v>15</v>
      </c>
      <c r="M2408" s="29">
        <v>0.5625</v>
      </c>
      <c r="N2408" s="30">
        <v>51</v>
      </c>
      <c r="O2408" s="30">
        <v>19.260000000000002</v>
      </c>
      <c r="P2408" s="30">
        <v>1154.3499999999999</v>
      </c>
      <c r="Q2408" s="30">
        <v>39.880000000000003</v>
      </c>
      <c r="R2408" s="38">
        <v>0.28783999999999998</v>
      </c>
      <c r="S2408" s="32">
        <v>-6.1370000000000001E-2</v>
      </c>
      <c r="T2408" s="29">
        <v>0.73145000000000004</v>
      </c>
      <c r="U2408" s="29">
        <v>-1.848E-2</v>
      </c>
      <c r="V2408" s="29">
        <v>0.47059000000000001</v>
      </c>
      <c r="W2408" s="29">
        <v>0.15686</v>
      </c>
      <c r="X2408" s="30">
        <v>86.5</v>
      </c>
      <c r="Y2408" s="29">
        <v>0.53146000000000004</v>
      </c>
      <c r="Z2408" s="29">
        <v>0.41958000000000001</v>
      </c>
      <c r="AA2408" s="29">
        <v>0.375</v>
      </c>
      <c r="AB2408" s="30">
        <v>15</v>
      </c>
      <c r="AC2408" s="29">
        <v>0.57576000000000005</v>
      </c>
      <c r="AD2408" s="30">
        <v>51</v>
      </c>
      <c r="AE2408" s="29">
        <v>0.92157</v>
      </c>
      <c r="AF2408" s="33">
        <v>2.137</v>
      </c>
      <c r="AG2408" s="33">
        <v>3.1509999999999998</v>
      </c>
      <c r="AH2408" s="33">
        <v>4.8620000000000001</v>
      </c>
      <c r="AI2408" s="33">
        <v>7.931</v>
      </c>
      <c r="AJ2408" s="33">
        <v>9.3989999999999991</v>
      </c>
      <c r="AK2408" s="34">
        <v>16</v>
      </c>
      <c r="AL2408" s="29">
        <v>0.27450999999999998</v>
      </c>
      <c r="AM2408" s="29">
        <v>0.21568999999999999</v>
      </c>
      <c r="AN2408" s="50">
        <v>24690</v>
      </c>
      <c r="AO2408" s="30">
        <v>244.8</v>
      </c>
      <c r="AP2408" s="29">
        <v>0.36071999999999999</v>
      </c>
      <c r="AQ2408" s="29">
        <v>0.75307000000000002</v>
      </c>
      <c r="AR2408" s="29">
        <v>0.45400000000000001</v>
      </c>
      <c r="AS2408" s="54">
        <v>19</v>
      </c>
      <c r="AT2408" s="29">
        <v>0.45455000000000001</v>
      </c>
      <c r="AU2408" s="29">
        <v>0.90910000000000002</v>
      </c>
      <c r="AV2408" s="54">
        <v>3</v>
      </c>
      <c r="AW2408" s="29">
        <v>0.93938999999999995</v>
      </c>
    </row>
    <row r="2409" spans="1:49" x14ac:dyDescent="0.2">
      <c r="A2409" s="17" t="str">
        <f t="shared" si="46"/>
        <v>LSHTM</v>
      </c>
      <c r="B2409" s="17" t="str">
        <f>IF(AND(OR(NOT(IsForecastDateRestricted),AND(D2409&gt;=StartDate,D2409&lt;=EndDate)),OR(NOT(IsTargetDateRestricted),AND(F2409&gt;=FirstTargetDate,F2409&lt;=EndTargetDate)),
OR(AND(Is1Week,E2409="1 wk ahead inc death"),AND(Is2Week,E2409="2 wk ahead inc death"),AND(Is3Week,E2409="3 wk ahead inc death"),AND(Is4Week,E2409="4 wk ahead inc death")),
OR(NOT(IsActiveModelsOnly),_xlfn.XLOOKUP(C2409,'Model Analyzer'!B$4:B$100,'Model Analyzer'!C$4:C$100))),EvalData!C2409,"NA")</f>
        <v>LSHTM</v>
      </c>
      <c r="C2409" s="17" t="s">
        <v>21</v>
      </c>
      <c r="D2409" s="36" t="d">
        <v>2020-11-02</v>
      </c>
      <c r="E2409" s="17" t="s">
        <v>11</v>
      </c>
      <c r="F2409" s="36" t="d">
        <v>2020-11-07</v>
      </c>
      <c r="G2409" s="30">
        <v>-754</v>
      </c>
      <c r="H2409" s="32">
        <v>-0.115</v>
      </c>
      <c r="I2409" s="28">
        <v>-0.10827000000000001</v>
      </c>
      <c r="J2409" s="28">
        <v>-0.12142</v>
      </c>
      <c r="K2409" s="29">
        <v>0.75</v>
      </c>
      <c r="L2409" s="30">
        <v>16</v>
      </c>
      <c r="M2409" s="29">
        <v>0.53125</v>
      </c>
      <c r="N2409" s="30">
        <v>48</v>
      </c>
      <c r="O2409" s="30">
        <v>17.72</v>
      </c>
      <c r="P2409" s="30">
        <v>1180.18</v>
      </c>
      <c r="Q2409" s="30">
        <v>44.33</v>
      </c>
      <c r="R2409" s="38">
        <v>0.25852000000000003</v>
      </c>
      <c r="S2409" s="32">
        <v>-0.10688</v>
      </c>
      <c r="T2409" s="29">
        <v>0.73585999999999996</v>
      </c>
      <c r="U2409" s="29">
        <v>8.7169999999999997E-2</v>
      </c>
      <c r="V2409" s="29">
        <v>0.4375</v>
      </c>
      <c r="W2409" s="29">
        <v>0.10417</v>
      </c>
      <c r="X2409" s="30">
        <v>91.87</v>
      </c>
      <c r="Y2409" s="29">
        <v>0.58145000000000002</v>
      </c>
      <c r="Z2409" s="29">
        <v>0.37373000000000001</v>
      </c>
      <c r="AA2409" s="29">
        <v>0.27200000000000002</v>
      </c>
      <c r="AB2409" s="30">
        <v>21</v>
      </c>
      <c r="AC2409" s="29">
        <v>0.39394000000000001</v>
      </c>
      <c r="AD2409" s="30">
        <v>48</v>
      </c>
      <c r="AE2409" s="29">
        <v>0.77083000000000002</v>
      </c>
      <c r="AF2409" s="33">
        <v>1.8149999999999999</v>
      </c>
      <c r="AG2409" s="33">
        <v>2.145</v>
      </c>
      <c r="AH2409" s="33">
        <v>2.8650000000000002</v>
      </c>
      <c r="AI2409" s="33">
        <v>6.0609999999999999</v>
      </c>
      <c r="AJ2409" s="33">
        <v>4.7480000000000002</v>
      </c>
      <c r="AK2409" s="34">
        <v>10.363</v>
      </c>
      <c r="AL2409" s="29">
        <v>0.125</v>
      </c>
      <c r="AM2409" s="29">
        <v>0.10417</v>
      </c>
      <c r="AN2409" s="50">
        <v>29518</v>
      </c>
      <c r="AO2409" s="30">
        <v>210.5</v>
      </c>
      <c r="AP2409" s="29">
        <v>0.48016999999999999</v>
      </c>
      <c r="AQ2409" s="29">
        <v>1</v>
      </c>
      <c r="AR2409" s="29">
        <v>0.53700000000000003</v>
      </c>
      <c r="AS2409" s="54">
        <v>13</v>
      </c>
      <c r="AT2409" s="29">
        <v>0.63636000000000004</v>
      </c>
      <c r="AU2409" s="29">
        <v>0.76366999999999996</v>
      </c>
      <c r="AV2409" s="54">
        <v>12</v>
      </c>
      <c r="AW2409" s="29">
        <v>0.66666999999999998</v>
      </c>
    </row>
    <row r="2410" spans="1:49" x14ac:dyDescent="0.2">
      <c r="A2410" s="17" t="str">
        <f t="shared" si="46"/>
        <v>MIT-ORC</v>
      </c>
      <c r="B2410" s="17" t="str">
        <f>IF(AND(OR(NOT(IsForecastDateRestricted),AND(D2410&gt;=StartDate,D2410&lt;=EndDate)),OR(NOT(IsTargetDateRestricted),AND(F2410&gt;=FirstTargetDate,F2410&lt;=EndTargetDate)),
OR(AND(Is1Week,E2410="1 wk ahead inc death"),AND(Is2Week,E2410="2 wk ahead inc death"),AND(Is3Week,E2410="3 wk ahead inc death"),AND(Is4Week,E2410="4 wk ahead inc death")),
OR(NOT(IsActiveModelsOnly),_xlfn.XLOOKUP(C2410,'Model Analyzer'!B$4:B$100,'Model Analyzer'!C$4:C$100))),EvalData!C2410,"NA")</f>
        <v>MIT-ORC</v>
      </c>
      <c r="C2410" s="17" t="s">
        <v>23</v>
      </c>
      <c r="D2410" s="36" t="d">
        <v>2020-11-02</v>
      </c>
      <c r="E2410" s="17" t="s">
        <v>11</v>
      </c>
      <c r="F2410" s="36" t="d">
        <v>2020-11-07</v>
      </c>
      <c r="G2410" s="30">
        <v>-2027</v>
      </c>
      <c r="H2410" s="32">
        <v>-0.34399999999999997</v>
      </c>
      <c r="I2410" s="28">
        <v>-0.29107</v>
      </c>
      <c r="J2410" s="28">
        <v>-0.41056999999999999</v>
      </c>
      <c r="K2410" s="29">
        <v>0</v>
      </c>
      <c r="L2410" s="30">
        <v>32</v>
      </c>
      <c r="M2410" s="29">
        <v>3.125E-2</v>
      </c>
      <c r="N2410" s="30">
        <v>51</v>
      </c>
      <c r="O2410" s="30">
        <v>25.84</v>
      </c>
      <c r="P2410" s="30">
        <v>1361.68</v>
      </c>
      <c r="Q2410" s="30">
        <v>48.18</v>
      </c>
      <c r="R2410" s="38">
        <v>0.31713999999999998</v>
      </c>
      <c r="S2410" s="32">
        <v>-0.35020000000000001</v>
      </c>
      <c r="T2410" s="29">
        <v>0.97796000000000005</v>
      </c>
      <c r="U2410" s="29">
        <v>-0.30069000000000001</v>
      </c>
      <c r="V2410" s="29">
        <v>0.29411999999999999</v>
      </c>
      <c r="W2410" s="29">
        <v>0.23529</v>
      </c>
      <c r="X2410" s="30">
        <v>96.5</v>
      </c>
      <c r="Y2410" s="29">
        <v>0.60443999999999998</v>
      </c>
      <c r="Z2410" s="29">
        <v>0.47131000000000001</v>
      </c>
      <c r="AA2410" s="29">
        <v>0.128</v>
      </c>
      <c r="AB2410" s="30">
        <v>27</v>
      </c>
      <c r="AC2410" s="29">
        <v>0.21212</v>
      </c>
      <c r="AD2410" s="30">
        <v>51</v>
      </c>
      <c r="AE2410" s="29">
        <v>0.80391999999999997</v>
      </c>
      <c r="AF2410" s="33">
        <v>2.173</v>
      </c>
      <c r="AG2410" s="33">
        <v>2.984</v>
      </c>
      <c r="AH2410" s="33">
        <v>5.6920000000000002</v>
      </c>
      <c r="AI2410" s="33">
        <v>41.774000000000001</v>
      </c>
      <c r="AJ2410" s="33">
        <v>24</v>
      </c>
      <c r="AK2410" s="34">
        <v>103</v>
      </c>
      <c r="AL2410" s="29">
        <v>0.13725000000000001</v>
      </c>
      <c r="AM2410" s="29">
        <v>0.33333000000000002</v>
      </c>
      <c r="AN2410" s="50">
        <v>33038</v>
      </c>
      <c r="AO2410" s="30">
        <v>194.2</v>
      </c>
      <c r="AP2410" s="29">
        <v>0.31014999999999998</v>
      </c>
      <c r="AQ2410" s="29">
        <v>0.64749999999999996</v>
      </c>
      <c r="AR2410" s="29">
        <v>0.35099999999999998</v>
      </c>
      <c r="AS2410" s="54">
        <v>23</v>
      </c>
      <c r="AT2410" s="29">
        <v>0.33333000000000002</v>
      </c>
      <c r="AU2410" s="29">
        <v>0.72197999999999996</v>
      </c>
      <c r="AV2410" s="54">
        <v>14</v>
      </c>
      <c r="AW2410" s="29">
        <v>0.60606000000000004</v>
      </c>
    </row>
    <row r="2411" spans="1:49" x14ac:dyDescent="0.2">
      <c r="A2411" s="17" t="str">
        <f t="shared" si="46"/>
        <v>MOBS</v>
      </c>
      <c r="B2411" s="17" t="str">
        <f>IF(AND(OR(NOT(IsForecastDateRestricted),AND(D2411&gt;=StartDate,D2411&lt;=EndDate)),OR(NOT(IsTargetDateRestricted),AND(F2411&gt;=FirstTargetDate,F2411&lt;=EndTargetDate)),
OR(AND(Is1Week,E2411="1 wk ahead inc death"),AND(Is2Week,E2411="2 wk ahead inc death"),AND(Is3Week,E2411="3 wk ahead inc death"),AND(Is4Week,E2411="4 wk ahead inc death")),
OR(NOT(IsActiveModelsOnly),_xlfn.XLOOKUP(C2411,'Model Analyzer'!B$4:B$100,'Model Analyzer'!C$4:C$100))),EvalData!C2411,"NA")</f>
        <v>MOBS</v>
      </c>
      <c r="C2411" s="17" t="s">
        <v>24</v>
      </c>
      <c r="D2411" s="36" t="d">
        <v>2020-11-02</v>
      </c>
      <c r="E2411" s="17" t="s">
        <v>11</v>
      </c>
      <c r="F2411" s="36" t="d">
        <v>2020-11-07</v>
      </c>
      <c r="G2411" s="30">
        <v>-1112</v>
      </c>
      <c r="H2411" s="32">
        <v>-0.17399999999999999</v>
      </c>
      <c r="I2411" s="28">
        <v>-0.15967999999999999</v>
      </c>
      <c r="J2411" s="28">
        <v>-0.19001999999999999</v>
      </c>
      <c r="K2411" s="29">
        <v>0.75</v>
      </c>
      <c r="L2411" s="30">
        <v>22</v>
      </c>
      <c r="M2411" s="29">
        <v>0.34375</v>
      </c>
      <c r="N2411" s="30">
        <v>50</v>
      </c>
      <c r="O2411" s="30">
        <v>16.97</v>
      </c>
      <c r="P2411" s="30">
        <v>1094.0899999999999</v>
      </c>
      <c r="Q2411" s="30">
        <v>41.4</v>
      </c>
      <c r="R2411" s="38">
        <v>0.24932000000000001</v>
      </c>
      <c r="S2411" s="32">
        <v>-9.8729999999999998E-2</v>
      </c>
      <c r="T2411" s="29">
        <v>0.66859000000000002</v>
      </c>
      <c r="U2411" s="29">
        <v>5.1040000000000002E-2</v>
      </c>
      <c r="V2411" s="29">
        <v>0.38</v>
      </c>
      <c r="W2411" s="29">
        <v>0.1</v>
      </c>
      <c r="X2411" s="30">
        <v>85.32</v>
      </c>
      <c r="Y2411" s="29">
        <v>0.53857999999999995</v>
      </c>
      <c r="Z2411" s="29">
        <v>0.40200000000000002</v>
      </c>
      <c r="AA2411" s="29">
        <v>0.39200000000000002</v>
      </c>
      <c r="AB2411" s="30">
        <v>14</v>
      </c>
      <c r="AC2411" s="29">
        <v>0.60606000000000004</v>
      </c>
      <c r="AD2411" s="30">
        <v>50</v>
      </c>
      <c r="AE2411" s="29">
        <v>0.57999999999999996</v>
      </c>
      <c r="AF2411" s="33">
        <v>1.629</v>
      </c>
      <c r="AG2411" s="33">
        <v>1.6970000000000001</v>
      </c>
      <c r="AH2411" s="33">
        <v>1.8879999999999999</v>
      </c>
      <c r="AI2411" s="33">
        <v>2.13</v>
      </c>
      <c r="AJ2411" s="33">
        <v>2.0550000000000002</v>
      </c>
      <c r="AK2411" s="34">
        <v>2.2050000000000001</v>
      </c>
      <c r="AL2411" s="29">
        <v>0</v>
      </c>
      <c r="AM2411" s="29">
        <v>0.02</v>
      </c>
      <c r="AN2411" s="50">
        <v>38526</v>
      </c>
      <c r="AO2411" s="30">
        <v>508</v>
      </c>
      <c r="AP2411" s="29">
        <v>0.68323999999999996</v>
      </c>
      <c r="AQ2411" s="29">
        <v>1</v>
      </c>
      <c r="AR2411" s="29">
        <v>0.57799999999999996</v>
      </c>
      <c r="AS2411" s="54">
        <v>11</v>
      </c>
      <c r="AT2411" s="29">
        <v>0.69696999999999998</v>
      </c>
      <c r="AU2411" s="29">
        <v>0.59855999999999998</v>
      </c>
      <c r="AV2411" s="54">
        <v>23</v>
      </c>
      <c r="AW2411" s="29">
        <v>0.33333000000000002</v>
      </c>
    </row>
    <row r="2412" spans="1:49" x14ac:dyDescent="0.2">
      <c r="A2412" s="17" t="str">
        <f t="shared" si="46"/>
        <v>MSRA</v>
      </c>
      <c r="B2412" s="17" t="str">
        <f>IF(AND(OR(NOT(IsForecastDateRestricted),AND(D2412&gt;=StartDate,D2412&lt;=EndDate)),OR(NOT(IsTargetDateRestricted),AND(F2412&gt;=FirstTargetDate,F2412&lt;=EndTargetDate)),
OR(AND(Is1Week,E2412="1 wk ahead inc death"),AND(Is2Week,E2412="2 wk ahead inc death"),AND(Is3Week,E2412="3 wk ahead inc death"),AND(Is4Week,E2412="4 wk ahead inc death")),
OR(NOT(IsActiveModelsOnly),_xlfn.XLOOKUP(C2412,'Model Analyzer'!B$4:B$100,'Model Analyzer'!C$4:C$100))),EvalData!C2412,"NA")</f>
        <v>MSRA</v>
      </c>
      <c r="C2412" s="17" t="s">
        <v>60</v>
      </c>
      <c r="D2412" s="36" t="d">
        <v>2020-11-02</v>
      </c>
      <c r="E2412" s="17" t="s">
        <v>11</v>
      </c>
      <c r="F2412" s="36" t="d">
        <v>2020-11-07</v>
      </c>
      <c r="G2412" s="30">
        <v>-1070</v>
      </c>
      <c r="H2412" s="32">
        <v>-0.16700000000000001</v>
      </c>
      <c r="I2412" s="28">
        <v>-0.15365000000000001</v>
      </c>
      <c r="J2412" s="28">
        <v>-0.18154000000000001</v>
      </c>
      <c r="K2412" s="29">
        <v>0.75</v>
      </c>
      <c r="L2412" s="30">
        <v>21</v>
      </c>
      <c r="M2412" s="29">
        <v>0.375</v>
      </c>
      <c r="N2412" s="30">
        <v>47</v>
      </c>
      <c r="O2412" s="30">
        <v>20.87</v>
      </c>
      <c r="P2412" s="30">
        <v>1099.83</v>
      </c>
      <c r="Q2412" s="30">
        <v>35.380000000000003</v>
      </c>
      <c r="R2412" s="38">
        <v>0.19306000000000001</v>
      </c>
      <c r="S2412" s="32">
        <v>-1.5270000000000001E-2</v>
      </c>
      <c r="T2412" s="29">
        <v>0.88166999999999995</v>
      </c>
      <c r="U2412" s="29">
        <v>0.48020000000000002</v>
      </c>
      <c r="V2412" s="29">
        <v>0.53190999999999999</v>
      </c>
      <c r="W2412" s="29">
        <v>0.10638</v>
      </c>
      <c r="X2412" s="30">
        <v>82.37</v>
      </c>
      <c r="Y2412" s="29">
        <v>0.79213999999999996</v>
      </c>
      <c r="Z2412" s="29">
        <v>0.34271000000000001</v>
      </c>
      <c r="AA2412" s="29">
        <v>0.40899999999999997</v>
      </c>
      <c r="AB2412" s="30">
        <v>11</v>
      </c>
      <c r="AC2412" s="29">
        <v>0.69696999999999998</v>
      </c>
      <c r="AD2412" s="30">
        <v>47</v>
      </c>
      <c r="AE2412" s="29">
        <v>0.31914999999999999</v>
      </c>
      <c r="AF2412" s="33">
        <v>1.165</v>
      </c>
      <c r="AG2412" s="33">
        <v>1.1910000000000001</v>
      </c>
      <c r="AH2412" s="33">
        <v>1.2569999999999999</v>
      </c>
      <c r="AI2412" s="33">
        <v>1.2789999999999999</v>
      </c>
      <c r="AJ2412" s="33">
        <v>1.33</v>
      </c>
      <c r="AK2412" s="34">
        <v>1.4079999999999999</v>
      </c>
      <c r="AL2412" s="29">
        <v>0</v>
      </c>
      <c r="AM2412" s="29">
        <v>0</v>
      </c>
      <c r="AN2412" s="50">
        <v>47062</v>
      </c>
      <c r="AO2412" s="30">
        <v>1168.8</v>
      </c>
      <c r="AP2412" s="29">
        <v>0.88002000000000002</v>
      </c>
      <c r="AQ2412" s="29">
        <v>1</v>
      </c>
      <c r="AR2412" s="29">
        <v>0.31</v>
      </c>
      <c r="AS2412" s="54">
        <v>24</v>
      </c>
      <c r="AT2412" s="29">
        <v>0.30303000000000002</v>
      </c>
      <c r="AU2412" s="29">
        <v>0.30959999999999999</v>
      </c>
      <c r="AV2412" s="54">
        <v>30</v>
      </c>
      <c r="AW2412" s="29">
        <v>0.12121</v>
      </c>
    </row>
    <row r="2413" spans="1:49" x14ac:dyDescent="0.2">
      <c r="A2413" s="17" t="str">
        <f t="shared" si="46"/>
        <v>NotreDame-Mobility</v>
      </c>
      <c r="B2413" s="17" t="str">
        <f>IF(AND(OR(NOT(IsForecastDateRestricted),AND(D2413&gt;=StartDate,D2413&lt;=EndDate)),OR(NOT(IsTargetDateRestricted),AND(F2413&gt;=FirstTargetDate,F2413&lt;=EndTargetDate)),
OR(AND(Is1Week,E2413="1 wk ahead inc death"),AND(Is2Week,E2413="2 wk ahead inc death"),AND(Is3Week,E2413="3 wk ahead inc death"),AND(Is4Week,E2413="4 wk ahead inc death")),
OR(NOT(IsActiveModelsOnly),_xlfn.XLOOKUP(C2413,'Model Analyzer'!B$4:B$100,'Model Analyzer'!C$4:C$100))),EvalData!C2413,"NA")</f>
        <v>NotreDame-Mobility</v>
      </c>
      <c r="C2413" s="17" t="s">
        <v>25</v>
      </c>
      <c r="D2413" s="36" t="d">
        <v>2020-11-02</v>
      </c>
      <c r="E2413" s="17" t="s">
        <v>11</v>
      </c>
      <c r="F2413" s="36" t="d">
        <v>2020-11-07</v>
      </c>
      <c r="G2413" s="30">
        <v>-1946</v>
      </c>
      <c r="H2413" s="32">
        <v>-0.32800000000000001</v>
      </c>
      <c r="I2413" s="28">
        <v>-0.27944000000000002</v>
      </c>
      <c r="J2413" s="28">
        <v>-0.38779999999999998</v>
      </c>
      <c r="K2413" s="29">
        <v>0</v>
      </c>
      <c r="L2413" s="30">
        <v>31</v>
      </c>
      <c r="M2413" s="29">
        <v>6.25E-2</v>
      </c>
      <c r="N2413" s="30">
        <v>51</v>
      </c>
      <c r="O2413" s="30">
        <v>33.950000000000003</v>
      </c>
      <c r="P2413" s="30">
        <v>3561.1</v>
      </c>
      <c r="Q2413" s="30">
        <v>54.59</v>
      </c>
      <c r="R2413" s="38">
        <v>0.37618000000000001</v>
      </c>
      <c r="S2413" s="32">
        <v>-0.31225999999999998</v>
      </c>
      <c r="T2413" s="29">
        <v>1.6503699999999999</v>
      </c>
      <c r="U2413" s="29">
        <v>0.47149000000000002</v>
      </c>
      <c r="V2413" s="29">
        <v>0.29411999999999999</v>
      </c>
      <c r="W2413" s="29">
        <v>0.23529</v>
      </c>
      <c r="X2413" s="30">
        <v>100.2</v>
      </c>
      <c r="Y2413" s="29">
        <v>1.32097</v>
      </c>
      <c r="Z2413" s="29">
        <v>0.47982000000000002</v>
      </c>
      <c r="AA2413" s="29">
        <v>3.9E-2</v>
      </c>
      <c r="AB2413" s="30">
        <v>32</v>
      </c>
      <c r="AC2413" s="29">
        <v>6.0609999999999997E-2</v>
      </c>
      <c r="AD2413" s="30">
        <v>51</v>
      </c>
      <c r="AE2413" s="29">
        <v>0.27450999999999998</v>
      </c>
      <c r="AF2413" s="33">
        <v>1.321</v>
      </c>
      <c r="AG2413" s="33">
        <v>1.4139999999999999</v>
      </c>
      <c r="AH2413" s="33">
        <v>1.5640000000000001</v>
      </c>
      <c r="AI2413" s="33">
        <v>2.2869999999999999</v>
      </c>
      <c r="AJ2413" s="33">
        <v>1.8819999999999999</v>
      </c>
      <c r="AK2413" s="34">
        <v>2.8889999999999998</v>
      </c>
      <c r="AL2413" s="29">
        <v>5.8819999999999997E-2</v>
      </c>
      <c r="AM2413" s="29">
        <v>1.9609999999999999E-2</v>
      </c>
      <c r="AN2413" s="50">
        <v>81744</v>
      </c>
      <c r="AO2413" s="30">
        <v>1684</v>
      </c>
      <c r="AP2413" s="29">
        <v>0.71686000000000005</v>
      </c>
      <c r="AQ2413" s="29">
        <v>1</v>
      </c>
      <c r="AR2413" s="29">
        <v>0.20599999999999999</v>
      </c>
      <c r="AS2413" s="54">
        <v>29</v>
      </c>
      <c r="AT2413" s="29">
        <v>0.15151999999999999</v>
      </c>
      <c r="AU2413" s="29">
        <v>0.28895999999999999</v>
      </c>
      <c r="AV2413" s="54">
        <v>31</v>
      </c>
      <c r="AW2413" s="29">
        <v>9.0910000000000005E-2</v>
      </c>
    </row>
    <row r="2414" spans="1:49" x14ac:dyDescent="0.2">
      <c r="A2414" s="17" t="str">
        <f t="shared" si="46"/>
        <v>Oliver Wyman</v>
      </c>
      <c r="B2414" s="17" t="str">
        <f>IF(AND(OR(NOT(IsForecastDateRestricted),AND(D2414&gt;=StartDate,D2414&lt;=EndDate)),OR(NOT(IsTargetDateRestricted),AND(F2414&gt;=FirstTargetDate,F2414&lt;=EndTargetDate)),
OR(AND(Is1Week,E2414="1 wk ahead inc death"),AND(Is2Week,E2414="2 wk ahead inc death"),AND(Is3Week,E2414="3 wk ahead inc death"),AND(Is4Week,E2414="4 wk ahead inc death")),
OR(NOT(IsActiveModelsOnly),_xlfn.XLOOKUP(C2414,'Model Analyzer'!B$4:B$100,'Model Analyzer'!C$4:C$100))),EvalData!C2414,"NA")</f>
        <v>Oliver Wyman</v>
      </c>
      <c r="C2414" s="17" t="s">
        <v>26</v>
      </c>
      <c r="D2414" s="36" t="d">
        <v>2020-11-02</v>
      </c>
      <c r="E2414" s="17" t="s">
        <v>11</v>
      </c>
      <c r="F2414" s="36" t="d">
        <v>2020-11-07</v>
      </c>
      <c r="G2414" s="30">
        <v>-613</v>
      </c>
      <c r="H2414" s="32">
        <v>-9.1999999999999998E-2</v>
      </c>
      <c r="I2414" s="28">
        <v>-8.8020000000000001E-2</v>
      </c>
      <c r="J2414" s="28">
        <v>-9.6519999999999995E-2</v>
      </c>
      <c r="K2414" s="29">
        <v>0.9</v>
      </c>
      <c r="L2414" s="30">
        <v>12</v>
      </c>
      <c r="M2414" s="29">
        <v>0.65625</v>
      </c>
      <c r="N2414" s="30">
        <v>51</v>
      </c>
      <c r="O2414" s="30">
        <v>19.64</v>
      </c>
      <c r="P2414" s="30">
        <v>1104.21</v>
      </c>
      <c r="Q2414" s="30">
        <v>35.53</v>
      </c>
      <c r="R2414" s="38">
        <v>0.23157</v>
      </c>
      <c r="S2414" s="32">
        <v>-4.6519999999999999E-2</v>
      </c>
      <c r="T2414" s="29">
        <v>0.72931000000000001</v>
      </c>
      <c r="U2414" s="29">
        <v>0.20358999999999999</v>
      </c>
      <c r="V2414" s="29">
        <v>0.52941000000000005</v>
      </c>
      <c r="W2414" s="29">
        <v>0.15686</v>
      </c>
      <c r="X2414" s="30">
        <v>77.86</v>
      </c>
      <c r="Y2414" s="29">
        <v>0.61677999999999999</v>
      </c>
      <c r="Z2414" s="29">
        <v>0.38424999999999998</v>
      </c>
      <c r="AA2414" s="29">
        <v>0.48</v>
      </c>
      <c r="AB2414" s="30">
        <v>4</v>
      </c>
      <c r="AC2414" s="29">
        <v>0.90908999999999995</v>
      </c>
      <c r="AD2414" s="30">
        <v>51</v>
      </c>
      <c r="AE2414" s="29">
        <v>0.86275000000000002</v>
      </c>
      <c r="AF2414" s="33">
        <v>1.663</v>
      </c>
      <c r="AG2414" s="33">
        <v>2.109</v>
      </c>
      <c r="AH2414" s="33">
        <v>2.9169999999999998</v>
      </c>
      <c r="AI2414" s="33">
        <v>6.7359999999999998</v>
      </c>
      <c r="AJ2414" s="33">
        <v>4.0510000000000002</v>
      </c>
      <c r="AK2414" s="34">
        <v>12.667</v>
      </c>
      <c r="AL2414" s="29">
        <v>7.843E-2</v>
      </c>
      <c r="AM2414" s="29">
        <v>0.13725000000000001</v>
      </c>
      <c r="AN2414" s="50">
        <v>28039</v>
      </c>
      <c r="AO2414" s="30">
        <v>579</v>
      </c>
      <c r="AP2414" s="29">
        <v>0.48621999999999999</v>
      </c>
      <c r="AQ2414" s="29">
        <v>1</v>
      </c>
      <c r="AR2414" s="29">
        <v>0.68100000000000005</v>
      </c>
      <c r="AS2414" s="54">
        <v>4</v>
      </c>
      <c r="AT2414" s="29">
        <v>0.90908999999999995</v>
      </c>
      <c r="AU2414" s="29">
        <v>0.90815000000000001</v>
      </c>
      <c r="AV2414" s="54">
        <v>4</v>
      </c>
      <c r="AW2414" s="29">
        <v>0.90908999999999995</v>
      </c>
    </row>
    <row r="2415" spans="1:49" x14ac:dyDescent="0.2">
      <c r="A2415" s="17" t="str">
        <f t="shared" si="46"/>
        <v>PSI</v>
      </c>
      <c r="B2415" s="17" t="str">
        <f>IF(AND(OR(NOT(IsForecastDateRestricted),AND(D2415&gt;=StartDate,D2415&lt;=EndDate)),OR(NOT(IsTargetDateRestricted),AND(F2415&gt;=FirstTargetDate,F2415&lt;=EndTargetDate)),
OR(AND(Is1Week,E2415="1 wk ahead inc death"),AND(Is2Week,E2415="2 wk ahead inc death"),AND(Is3Week,E2415="3 wk ahead inc death"),AND(Is4Week,E2415="4 wk ahead inc death")),
OR(NOT(IsActiveModelsOnly),_xlfn.XLOOKUP(C2415,'Model Analyzer'!B$4:B$100,'Model Analyzer'!C$4:C$100))),EvalData!C2415,"NA")</f>
        <v>PSI</v>
      </c>
      <c r="C2415" s="17" t="s">
        <v>27</v>
      </c>
      <c r="D2415" s="36" t="d">
        <v>2020-11-02</v>
      </c>
      <c r="E2415" s="17" t="s">
        <v>11</v>
      </c>
      <c r="F2415" s="36" t="d">
        <v>2020-11-07</v>
      </c>
      <c r="G2415" s="30">
        <v>-1349</v>
      </c>
      <c r="H2415" s="32">
        <v>-0.215</v>
      </c>
      <c r="I2415" s="28">
        <v>-0.19370999999999999</v>
      </c>
      <c r="J2415" s="28">
        <v>-0.24024999999999999</v>
      </c>
      <c r="K2415" s="29">
        <v>0.75</v>
      </c>
      <c r="L2415" s="30">
        <v>26</v>
      </c>
      <c r="M2415" s="29">
        <v>0.21875</v>
      </c>
      <c r="N2415" s="30">
        <v>51</v>
      </c>
      <c r="O2415" s="30">
        <v>29.45</v>
      </c>
      <c r="P2415" s="30">
        <v>1687.21</v>
      </c>
      <c r="Q2415" s="30">
        <v>50.71</v>
      </c>
      <c r="R2415" s="38">
        <v>0.36259999999999998</v>
      </c>
      <c r="S2415" s="32">
        <v>-0.27540999999999999</v>
      </c>
      <c r="T2415" s="29">
        <v>1.1535299999999999</v>
      </c>
      <c r="U2415" s="29">
        <v>-0.21098</v>
      </c>
      <c r="V2415" s="29">
        <v>0.33333000000000002</v>
      </c>
      <c r="W2415" s="29">
        <v>0.23529</v>
      </c>
      <c r="X2415" s="30">
        <v>86.36</v>
      </c>
      <c r="Y2415" s="29">
        <v>0.75382000000000005</v>
      </c>
      <c r="Z2415" s="29">
        <v>0.52059999999999995</v>
      </c>
      <c r="AA2415" s="29">
        <v>8.6999999999999994E-2</v>
      </c>
      <c r="AB2415" s="30">
        <v>30</v>
      </c>
      <c r="AC2415" s="29">
        <v>0.12121</v>
      </c>
      <c r="AD2415" s="30">
        <v>51</v>
      </c>
      <c r="AE2415" s="29">
        <v>0.43136999999999998</v>
      </c>
      <c r="AF2415" s="33">
        <v>1.3109999999999999</v>
      </c>
      <c r="AG2415" s="33">
        <v>1.454</v>
      </c>
      <c r="AH2415" s="33">
        <v>1.69</v>
      </c>
      <c r="AI2415" s="33">
        <v>2.9169999999999998</v>
      </c>
      <c r="AJ2415" s="33">
        <v>2.649</v>
      </c>
      <c r="AK2415" s="34">
        <v>5.3330000000000002</v>
      </c>
      <c r="AL2415" s="29">
        <v>1.9609999999999999E-2</v>
      </c>
      <c r="AM2415" s="29">
        <v>3.9219999999999998E-2</v>
      </c>
      <c r="AN2415" s="50">
        <v>68548</v>
      </c>
      <c r="AO2415" s="30">
        <v>630.9</v>
      </c>
      <c r="AP2415" s="29">
        <v>0.66486999999999996</v>
      </c>
      <c r="AQ2415" s="29">
        <v>1</v>
      </c>
      <c r="AR2415" s="29">
        <v>0.39200000000000002</v>
      </c>
      <c r="AS2415" s="54">
        <v>21</v>
      </c>
      <c r="AT2415" s="29">
        <v>0.39394000000000001</v>
      </c>
      <c r="AU2415" s="29">
        <v>0.45407999999999998</v>
      </c>
      <c r="AV2415" s="54">
        <v>26</v>
      </c>
      <c r="AW2415" s="29">
        <v>0.24242</v>
      </c>
    </row>
    <row r="2416" spans="1:49" x14ac:dyDescent="0.2">
      <c r="A2416" s="17" t="str">
        <f t="shared" si="46"/>
        <v>RPI-UW</v>
      </c>
      <c r="B2416" s="17" t="str">
        <f>IF(AND(OR(NOT(IsForecastDateRestricted),AND(D2416&gt;=StartDate,D2416&lt;=EndDate)),OR(NOT(IsTargetDateRestricted),AND(F2416&gt;=FirstTargetDate,F2416&lt;=EndTargetDate)),
OR(AND(Is1Week,E2416="1 wk ahead inc death"),AND(Is2Week,E2416="2 wk ahead inc death"),AND(Is3Week,E2416="3 wk ahead inc death"),AND(Is4Week,E2416="4 wk ahead inc death")),
OR(NOT(IsActiveModelsOnly),_xlfn.XLOOKUP(C2416,'Model Analyzer'!B$4:B$100,'Model Analyzer'!C$4:C$100))),EvalData!C2416,"NA")</f>
        <v>RPI-UW</v>
      </c>
      <c r="C2416" s="17" t="s">
        <v>49</v>
      </c>
      <c r="D2416" s="36" t="d">
        <v>2020-11-02</v>
      </c>
      <c r="E2416" s="17" t="s">
        <v>11</v>
      </c>
      <c r="F2416" s="36" t="d">
        <v>2020-11-07</v>
      </c>
      <c r="G2416" s="30">
        <v>-1405</v>
      </c>
      <c r="H2416" s="32">
        <v>-0.22500000000000001</v>
      </c>
      <c r="I2416" s="28">
        <v>-0.20175000000000001</v>
      </c>
      <c r="J2416" s="28">
        <v>-0.25274000000000002</v>
      </c>
      <c r="K2416" s="29">
        <v>0.75</v>
      </c>
      <c r="L2416" s="30">
        <v>29</v>
      </c>
      <c r="M2416" s="29">
        <v>0.125</v>
      </c>
      <c r="N2416" s="30">
        <v>30</v>
      </c>
      <c r="O2416" s="30">
        <v>8</v>
      </c>
      <c r="P2416" s="30">
        <v>1080.72</v>
      </c>
      <c r="Q2416" s="30">
        <v>68.13</v>
      </c>
      <c r="R2416" s="38">
        <v>0.28661999999999999</v>
      </c>
      <c r="S2416" s="32">
        <v>-0.23078000000000001</v>
      </c>
      <c r="T2416" s="29">
        <v>0.58548999999999995</v>
      </c>
      <c r="U2416" s="29">
        <v>-0.31755</v>
      </c>
      <c r="V2416" s="29">
        <v>0.36667</v>
      </c>
      <c r="W2416" s="29">
        <v>0.16667000000000001</v>
      </c>
      <c r="X2416" s="30">
        <v>104.33</v>
      </c>
      <c r="Y2416" s="29">
        <v>0.36965999999999999</v>
      </c>
      <c r="Z2416" s="29">
        <v>0.38782</v>
      </c>
      <c r="AA2416" s="29">
        <v>9.0999999999999998E-2</v>
      </c>
      <c r="AB2416" s="30">
        <v>29</v>
      </c>
      <c r="AC2416" s="29">
        <v>0.15151999999999999</v>
      </c>
      <c r="AD2416" s="30">
        <v>30</v>
      </c>
      <c r="AE2416" s="29">
        <v>0.63332999999999995</v>
      </c>
      <c r="AF2416" s="33">
        <v>2.036</v>
      </c>
      <c r="AG2416" s="33">
        <v>2.3889999999999998</v>
      </c>
      <c r="AH2416" s="33">
        <v>2.7210000000000001</v>
      </c>
      <c r="AI2416" s="33">
        <v>3.8260000000000001</v>
      </c>
      <c r="AJ2416" s="33">
        <v>4.2629999999999999</v>
      </c>
      <c r="AK2416" s="34">
        <v>7.9820000000000002</v>
      </c>
      <c r="AL2416" s="29">
        <v>0.13333</v>
      </c>
      <c r="AM2416" s="29">
        <v>6.6669999999999993E-2</v>
      </c>
      <c r="AN2416" s="50">
        <v>30406</v>
      </c>
      <c r="AO2416" s="30">
        <v>126.9</v>
      </c>
      <c r="AP2416" s="29">
        <v>0.49260999999999999</v>
      </c>
      <c r="AQ2416" s="29">
        <v>1</v>
      </c>
      <c r="AR2416" s="29">
        <v>0.26800000000000002</v>
      </c>
      <c r="AS2416" s="54">
        <v>26</v>
      </c>
      <c r="AT2416" s="29">
        <v>0.24242</v>
      </c>
      <c r="AU2416" s="29">
        <v>0.39216000000000001</v>
      </c>
      <c r="AV2416" s="54">
        <v>27</v>
      </c>
      <c r="AW2416" s="29">
        <v>0.21212</v>
      </c>
    </row>
    <row r="2417" spans="1:49" x14ac:dyDescent="0.2">
      <c r="A2417" s="17" t="str">
        <f t="shared" si="46"/>
        <v>UA</v>
      </c>
      <c r="B2417" s="17" t="str">
        <f>IF(AND(OR(NOT(IsForecastDateRestricted),AND(D2417&gt;=StartDate,D2417&lt;=EndDate)),OR(NOT(IsTargetDateRestricted),AND(F2417&gt;=FirstTargetDate,F2417&lt;=EndTargetDate)),
OR(AND(Is1Week,E2417="1 wk ahead inc death"),AND(Is2Week,E2417="2 wk ahead inc death"),AND(Is3Week,E2417="3 wk ahead inc death"),AND(Is4Week,E2417="4 wk ahead inc death")),
OR(NOT(IsActiveModelsOnly),_xlfn.XLOOKUP(C2417,'Model Analyzer'!B$4:B$100,'Model Analyzer'!C$4:C$100))),EvalData!C2417,"NA")</f>
        <v>UA</v>
      </c>
      <c r="C2417" s="17" t="s">
        <v>29</v>
      </c>
      <c r="D2417" s="36" t="d">
        <v>2020-11-02</v>
      </c>
      <c r="E2417" s="17" t="s">
        <v>11</v>
      </c>
      <c r="F2417" s="36" t="d">
        <v>2020-11-07</v>
      </c>
      <c r="G2417" s="30">
        <v>-754</v>
      </c>
      <c r="H2417" s="32">
        <v>-0.115</v>
      </c>
      <c r="I2417" s="28">
        <v>-0.10827000000000001</v>
      </c>
      <c r="J2417" s="28">
        <v>-0.12142</v>
      </c>
      <c r="K2417" s="29">
        <v>0.75</v>
      </c>
      <c r="L2417" s="30">
        <v>16</v>
      </c>
      <c r="M2417" s="29">
        <v>0.53125</v>
      </c>
      <c r="N2417" s="30">
        <v>51</v>
      </c>
      <c r="O2417" s="30">
        <v>22.59</v>
      </c>
      <c r="P2417" s="30">
        <v>1437.31</v>
      </c>
      <c r="Q2417" s="30">
        <v>44.39</v>
      </c>
      <c r="R2417" s="38">
        <v>0.27605000000000002</v>
      </c>
      <c r="S2417" s="32">
        <v>-8.6199999999999999E-2</v>
      </c>
      <c r="T2417" s="29">
        <v>0.89990999999999999</v>
      </c>
      <c r="U2417" s="29">
        <v>0.28534999999999999</v>
      </c>
      <c r="V2417" s="29">
        <v>0.41176000000000001</v>
      </c>
      <c r="W2417" s="29">
        <v>0.17646999999999999</v>
      </c>
      <c r="X2417" s="30">
        <v>86.53</v>
      </c>
      <c r="Y2417" s="29">
        <v>0.75432999999999995</v>
      </c>
      <c r="Z2417" s="29">
        <v>0.41263</v>
      </c>
      <c r="AA2417" s="29">
        <v>0.27800000000000002</v>
      </c>
      <c r="AB2417" s="30">
        <v>19</v>
      </c>
      <c r="AC2417" s="29">
        <v>0.45455000000000001</v>
      </c>
      <c r="AD2417" s="30">
        <v>51</v>
      </c>
      <c r="AE2417" s="29">
        <v>0.58823999999999999</v>
      </c>
      <c r="AF2417" s="33">
        <v>1.3</v>
      </c>
      <c r="AG2417" s="33">
        <v>1.4510000000000001</v>
      </c>
      <c r="AH2417" s="33">
        <v>1.8049999999999999</v>
      </c>
      <c r="AI2417" s="33">
        <v>2.2069999999999999</v>
      </c>
      <c r="AJ2417" s="33">
        <v>2.69</v>
      </c>
      <c r="AK2417" s="34">
        <v>3.4350000000000001</v>
      </c>
      <c r="AL2417" s="29">
        <v>3.9219999999999998E-2</v>
      </c>
      <c r="AM2417" s="29">
        <v>0</v>
      </c>
      <c r="AN2417" s="50">
        <v>42501</v>
      </c>
      <c r="AO2417" s="30">
        <v>620.9</v>
      </c>
      <c r="AP2417" s="29">
        <v>0.67944000000000004</v>
      </c>
      <c r="AQ2417" s="29">
        <v>1</v>
      </c>
      <c r="AR2417" s="29">
        <v>0.57799999999999996</v>
      </c>
      <c r="AS2417" s="54">
        <v>11</v>
      </c>
      <c r="AT2417" s="29">
        <v>0.69696999999999998</v>
      </c>
      <c r="AU2417" s="29">
        <v>0.61919999999999997</v>
      </c>
      <c r="AV2417" s="54">
        <v>21</v>
      </c>
      <c r="AW2417" s="29">
        <v>0.39394000000000001</v>
      </c>
    </row>
    <row r="2418" spans="1:49" x14ac:dyDescent="0.2">
      <c r="A2418" s="17" t="str">
        <f t="shared" si="46"/>
        <v>UCLA</v>
      </c>
      <c r="B2418" s="17" t="str">
        <f>IF(AND(OR(NOT(IsForecastDateRestricted),AND(D2418&gt;=StartDate,D2418&lt;=EndDate)),OR(NOT(IsTargetDateRestricted),AND(F2418&gt;=FirstTargetDate,F2418&lt;=EndTargetDate)),
OR(AND(Is1Week,E2418="1 wk ahead inc death"),AND(Is2Week,E2418="2 wk ahead inc death"),AND(Is3Week,E2418="3 wk ahead inc death"),AND(Is4Week,E2418="4 wk ahead inc death")),
OR(NOT(IsActiveModelsOnly),_xlfn.XLOOKUP(C2418,'Model Analyzer'!B$4:B$100,'Model Analyzer'!C$4:C$100))),EvalData!C2418,"NA")</f>
        <v>UCLA</v>
      </c>
      <c r="C2418" s="17" t="s">
        <v>30</v>
      </c>
      <c r="D2418" s="36" t="d">
        <v>2020-11-02</v>
      </c>
      <c r="E2418" s="17" t="s">
        <v>11</v>
      </c>
      <c r="F2418" s="36" t="d">
        <v>2020-11-07</v>
      </c>
      <c r="G2418" s="30">
        <v>-1395</v>
      </c>
      <c r="H2418" s="32">
        <v>-0.224</v>
      </c>
      <c r="I2418" s="28">
        <v>-0.20032</v>
      </c>
      <c r="J2418" s="28">
        <v>-0.25048999999999999</v>
      </c>
      <c r="K2418" s="29">
        <v>0.75</v>
      </c>
      <c r="L2418" s="30">
        <v>28</v>
      </c>
      <c r="M2418" s="29">
        <v>0.15625</v>
      </c>
      <c r="N2418" s="30">
        <v>51</v>
      </c>
      <c r="O2418" s="30">
        <v>21.81</v>
      </c>
      <c r="P2418" s="30">
        <v>1107.43</v>
      </c>
      <c r="Q2418" s="30">
        <v>42.63</v>
      </c>
      <c r="R2418" s="38">
        <v>0.27529999999999999</v>
      </c>
      <c r="S2418" s="32">
        <v>-0.20066999999999999</v>
      </c>
      <c r="T2418" s="29">
        <v>0.79135999999999995</v>
      </c>
      <c r="U2418" s="29">
        <v>-0.42724000000000001</v>
      </c>
      <c r="V2418" s="29">
        <v>0.43136999999999998</v>
      </c>
      <c r="W2418" s="29">
        <v>0.19608</v>
      </c>
      <c r="X2418" s="30">
        <v>88.5</v>
      </c>
      <c r="Y2418" s="29">
        <v>0.43657000000000001</v>
      </c>
      <c r="Z2418" s="29">
        <v>0.45524999999999999</v>
      </c>
      <c r="AA2418" s="29">
        <v>0.26</v>
      </c>
      <c r="AB2418" s="30">
        <v>23</v>
      </c>
      <c r="AC2418" s="29">
        <v>0.33333000000000002</v>
      </c>
      <c r="AD2418" s="30">
        <v>51</v>
      </c>
      <c r="AE2418" s="29">
        <v>0.13725000000000001</v>
      </c>
      <c r="AF2418" s="33">
        <v>1.038</v>
      </c>
      <c r="AG2418" s="33">
        <v>1.0489999999999999</v>
      </c>
      <c r="AH2418" s="33">
        <v>1.0740000000000001</v>
      </c>
      <c r="AI2418" s="33">
        <v>1.5369999999999999</v>
      </c>
      <c r="AJ2418" s="33">
        <v>1.1279999999999999</v>
      </c>
      <c r="AK2418" s="34">
        <v>2.4</v>
      </c>
      <c r="AL2418" s="29">
        <v>1.9609999999999999E-2</v>
      </c>
      <c r="AM2418" s="29">
        <v>0</v>
      </c>
      <c r="AN2418" s="50">
        <v>78969</v>
      </c>
      <c r="AO2418" s="30">
        <v>694.3</v>
      </c>
      <c r="AP2418" s="29">
        <v>0.87661</v>
      </c>
      <c r="AQ2418" s="29">
        <v>1</v>
      </c>
      <c r="AR2418" s="29">
        <v>0.124</v>
      </c>
      <c r="AS2418" s="54">
        <v>33</v>
      </c>
      <c r="AT2418" s="29">
        <v>3.0300000000000001E-2</v>
      </c>
      <c r="AU2418" s="29">
        <v>0.14448</v>
      </c>
      <c r="AV2418" s="54">
        <v>33</v>
      </c>
      <c r="AW2418" s="29">
        <v>3.0300000000000001E-2</v>
      </c>
    </row>
    <row r="2419" spans="1:49" x14ac:dyDescent="0.2">
      <c r="A2419" s="17" t="str">
        <f t="shared" si="46"/>
        <v>UCM</v>
      </c>
      <c r="B2419" s="17" t="str">
        <f>IF(AND(OR(NOT(IsForecastDateRestricted),AND(D2419&gt;=StartDate,D2419&lt;=EndDate)),OR(NOT(IsTargetDateRestricted),AND(F2419&gt;=FirstTargetDate,F2419&lt;=EndTargetDate)),
OR(AND(Is1Week,E2419="1 wk ahead inc death"),AND(Is2Week,E2419="2 wk ahead inc death"),AND(Is3Week,E2419="3 wk ahead inc death"),AND(Is4Week,E2419="4 wk ahead inc death")),
OR(NOT(IsActiveModelsOnly),_xlfn.XLOOKUP(C2419,'Model Analyzer'!B$4:B$100,'Model Analyzer'!C$4:C$100))),EvalData!C2419,"NA")</f>
        <v>UCM</v>
      </c>
      <c r="C2419" s="17" t="s">
        <v>48</v>
      </c>
      <c r="D2419" s="36" t="d">
        <v>2020-11-02</v>
      </c>
      <c r="E2419" s="17" t="s">
        <v>11</v>
      </c>
      <c r="F2419" s="36" t="d">
        <v>2020-11-07</v>
      </c>
      <c r="G2419" s="30">
        <v>-475</v>
      </c>
      <c r="H2419" s="32">
        <v>-7.0999999999999994E-2</v>
      </c>
      <c r="I2419" s="28">
        <v>-6.8210000000000007E-2</v>
      </c>
      <c r="J2419" s="28">
        <v>-7.3200000000000001E-2</v>
      </c>
      <c r="K2419" s="29">
        <v>0.9</v>
      </c>
      <c r="L2419" s="30">
        <v>8</v>
      </c>
      <c r="M2419" s="29">
        <v>0.78125</v>
      </c>
      <c r="O2419" s="30"/>
      <c r="P2419" s="30"/>
      <c r="Q2419" s="30"/>
      <c r="R2419" s="38"/>
    </row>
    <row r="2420" spans="1:49" x14ac:dyDescent="0.2">
      <c r="A2420" s="17" t="str">
        <f t="shared" si="46"/>
        <v>UCSB</v>
      </c>
      <c r="B2420" s="17" t="str">
        <f>IF(AND(OR(NOT(IsForecastDateRestricted),AND(D2420&gt;=StartDate,D2420&lt;=EndDate)),OR(NOT(IsTargetDateRestricted),AND(F2420&gt;=FirstTargetDate,F2420&lt;=EndTargetDate)),
OR(AND(Is1Week,E2420="1 wk ahead inc death"),AND(Is2Week,E2420="2 wk ahead inc death"),AND(Is3Week,E2420="3 wk ahead inc death"),AND(Is4Week,E2420="4 wk ahead inc death")),
OR(NOT(IsActiveModelsOnly),_xlfn.XLOOKUP(C2420,'Model Analyzer'!B$4:B$100,'Model Analyzer'!C$4:C$100))),EvalData!C2420,"NA")</f>
        <v>UCSB</v>
      </c>
      <c r="C2420" s="17" t="s">
        <v>61</v>
      </c>
      <c r="D2420" s="36" t="d">
        <v>2020-11-02</v>
      </c>
      <c r="E2420" s="17" t="s">
        <v>11</v>
      </c>
      <c r="F2420" s="36" t="d">
        <v>2020-11-07</v>
      </c>
      <c r="G2420" s="30"/>
      <c r="H2420" s="32"/>
      <c r="N2420" s="30">
        <v>51</v>
      </c>
      <c r="O2420" s="30">
        <v>27.84</v>
      </c>
      <c r="P2420" s="30">
        <v>2752.18</v>
      </c>
      <c r="Q2420" s="30">
        <v>44.35</v>
      </c>
      <c r="R2420" s="38">
        <v>0.23372000000000001</v>
      </c>
      <c r="S2420" s="32">
        <v>-4.9899999999999996E-3</v>
      </c>
      <c r="T2420" s="29">
        <v>1.2172400000000001</v>
      </c>
      <c r="U2420" s="29">
        <v>0.67325000000000002</v>
      </c>
      <c r="V2420" s="29">
        <v>0.47059000000000001</v>
      </c>
      <c r="W2420" s="29">
        <v>0.21568999999999999</v>
      </c>
      <c r="X2420" s="30">
        <v>90.32</v>
      </c>
      <c r="Y2420" s="29">
        <v>1.0892900000000001</v>
      </c>
      <c r="Z2420" s="29">
        <v>0.41943999999999998</v>
      </c>
      <c r="AA2420" s="29">
        <v>0.26</v>
      </c>
      <c r="AB2420" s="30">
        <v>24</v>
      </c>
      <c r="AC2420" s="29">
        <v>0.30303000000000002</v>
      </c>
      <c r="AD2420" s="30">
        <v>51</v>
      </c>
      <c r="AE2420" s="29">
        <v>0.84314</v>
      </c>
      <c r="AF2420" s="33">
        <v>1.4850000000000001</v>
      </c>
      <c r="AG2420" s="33">
        <v>4.2750000000000004</v>
      </c>
      <c r="AH2420" s="33">
        <v>30.933</v>
      </c>
      <c r="AI2420" s="33">
        <v>190.649</v>
      </c>
      <c r="AJ2420" s="33">
        <v>273</v>
      </c>
      <c r="AK2420" s="34">
        <v>546</v>
      </c>
      <c r="AL2420" s="29">
        <v>0.13725000000000001</v>
      </c>
      <c r="AM2420" s="29">
        <v>0.56862999999999997</v>
      </c>
      <c r="AN2420" s="50">
        <v>51063</v>
      </c>
      <c r="AO2420" s="30">
        <v>323.39999999999998</v>
      </c>
      <c r="AP2420" s="29">
        <v>0.24357999999999999</v>
      </c>
      <c r="AQ2420" s="29">
        <v>0.50851999999999997</v>
      </c>
      <c r="AR2420" s="29">
        <v>0.14399999999999999</v>
      </c>
      <c r="AS2420" s="54">
        <v>31</v>
      </c>
      <c r="AT2420" s="29">
        <v>9.0910000000000005E-2</v>
      </c>
      <c r="AU2420" s="29">
        <v>0.64595999999999998</v>
      </c>
      <c r="AV2420" s="54">
        <v>18</v>
      </c>
      <c r="AW2420" s="29">
        <v>0.48485</v>
      </c>
    </row>
    <row r="2421" spans="1:49" x14ac:dyDescent="0.2">
      <c r="A2421" s="17" t="str">
        <f t="shared" si="46"/>
        <v>UCSD-NEU</v>
      </c>
      <c r="B2421" s="17" t="str">
        <f>IF(AND(OR(NOT(IsForecastDateRestricted),AND(D2421&gt;=StartDate,D2421&lt;=EndDate)),OR(NOT(IsTargetDateRestricted),AND(F2421&gt;=FirstTargetDate,F2421&lt;=EndTargetDate)),
OR(AND(Is1Week,E2421="1 wk ahead inc death"),AND(Is2Week,E2421="2 wk ahead inc death"),AND(Is3Week,E2421="3 wk ahead inc death"),AND(Is4Week,E2421="4 wk ahead inc death")),
OR(NOT(IsActiveModelsOnly),_xlfn.XLOOKUP(C2421,'Model Analyzer'!B$4:B$100,'Model Analyzer'!C$4:C$100))),EvalData!C2421,"NA")</f>
        <v>UCSD-NEU</v>
      </c>
      <c r="C2421" s="17" t="s">
        <v>54</v>
      </c>
      <c r="D2421" s="36" t="d">
        <v>2020-11-02</v>
      </c>
      <c r="E2421" s="17" t="s">
        <v>11</v>
      </c>
      <c r="F2421" s="36" t="d">
        <v>2020-11-07</v>
      </c>
      <c r="G2421" s="30">
        <v>-952</v>
      </c>
      <c r="H2421" s="32">
        <v>-0.14699999999999999</v>
      </c>
      <c r="I2421" s="28">
        <v>-0.13669999999999999</v>
      </c>
      <c r="J2421" s="28">
        <v>-0.15834999999999999</v>
      </c>
      <c r="K2421" s="29">
        <v>0.75</v>
      </c>
      <c r="L2421" s="30">
        <v>19</v>
      </c>
      <c r="M2421" s="29">
        <v>0.4375</v>
      </c>
      <c r="N2421" s="30">
        <v>50</v>
      </c>
      <c r="O2421" s="30">
        <v>18.09</v>
      </c>
      <c r="P2421" s="30">
        <v>1130.1600000000001</v>
      </c>
      <c r="Q2421" s="30">
        <v>41.4</v>
      </c>
      <c r="R2421" s="38">
        <v>0.23180999999999999</v>
      </c>
      <c r="S2421" s="32">
        <v>-2.5250000000000002E-2</v>
      </c>
      <c r="T2421" s="29">
        <v>0.71123999999999998</v>
      </c>
      <c r="U2421" s="29">
        <v>0.21535000000000001</v>
      </c>
      <c r="V2421" s="29">
        <v>0.46</v>
      </c>
      <c r="W2421" s="29">
        <v>0.16</v>
      </c>
      <c r="X2421" s="30">
        <v>85.57</v>
      </c>
      <c r="Y2421" s="29">
        <v>0.59248000000000001</v>
      </c>
      <c r="Z2421" s="29">
        <v>0.37835000000000002</v>
      </c>
      <c r="AA2421" s="29">
        <v>0.41799999999999998</v>
      </c>
      <c r="AB2421" s="30">
        <v>9</v>
      </c>
      <c r="AC2421" s="29">
        <v>0.75758000000000003</v>
      </c>
      <c r="AD2421" s="30">
        <v>50</v>
      </c>
      <c r="AE2421" s="29">
        <v>0.96</v>
      </c>
      <c r="AF2421" s="33">
        <v>2.7959999999999998</v>
      </c>
      <c r="AG2421" s="33">
        <v>4.2539999999999996</v>
      </c>
      <c r="AH2421" s="33">
        <v>25.754000000000001</v>
      </c>
      <c r="AI2421" s="33">
        <v>132.881</v>
      </c>
      <c r="AJ2421" s="33">
        <v>263.5</v>
      </c>
      <c r="AK2421" s="34">
        <v>336.2</v>
      </c>
      <c r="AL2421" s="29">
        <v>0.1</v>
      </c>
      <c r="AM2421" s="29">
        <v>0.62</v>
      </c>
      <c r="AN2421" s="50">
        <v>26697</v>
      </c>
      <c r="AO2421" s="30">
        <v>454.9</v>
      </c>
      <c r="AP2421" s="29">
        <v>0.18822</v>
      </c>
      <c r="AQ2421" s="29">
        <v>0.39294000000000001</v>
      </c>
      <c r="AR2421" s="29">
        <v>0.248</v>
      </c>
      <c r="AS2421" s="54">
        <v>28</v>
      </c>
      <c r="AT2421" s="29">
        <v>0.18182000000000001</v>
      </c>
      <c r="AU2421" s="29">
        <v>0.61909999999999998</v>
      </c>
      <c r="AV2421" s="54">
        <v>22</v>
      </c>
      <c r="AW2421" s="29">
        <v>0.36364000000000002</v>
      </c>
    </row>
    <row r="2422" spans="1:49" x14ac:dyDescent="0.2">
      <c r="A2422" s="17" t="str">
        <f t="shared" si="46"/>
        <v>UGA-CEID</v>
      </c>
      <c r="B2422" s="17" t="str">
        <f>IF(AND(OR(NOT(IsForecastDateRestricted),AND(D2422&gt;=StartDate,D2422&lt;=EndDate)),OR(NOT(IsTargetDateRestricted),AND(F2422&gt;=FirstTargetDate,F2422&lt;=EndTargetDate)),
OR(AND(Is1Week,E2422="1 wk ahead inc death"),AND(Is2Week,E2422="2 wk ahead inc death"),AND(Is3Week,E2422="3 wk ahead inc death"),AND(Is4Week,E2422="4 wk ahead inc death")),
OR(NOT(IsActiveModelsOnly),_xlfn.XLOOKUP(C2422,'Model Analyzer'!B$4:B$100,'Model Analyzer'!C$4:C$100))),EvalData!C2422,"NA")</f>
        <v>UGA-CEID</v>
      </c>
      <c r="C2422" s="17" t="s">
        <v>50</v>
      </c>
      <c r="D2422" s="36" t="d">
        <v>2020-11-02</v>
      </c>
      <c r="E2422" s="17" t="s">
        <v>11</v>
      </c>
      <c r="F2422" s="36" t="d">
        <v>2020-11-07</v>
      </c>
      <c r="G2422" s="30">
        <v>-1293</v>
      </c>
      <c r="H2422" s="32">
        <v>-0.20499999999999999</v>
      </c>
      <c r="I2422" s="28">
        <v>-0.18567</v>
      </c>
      <c r="J2422" s="28">
        <v>-0.22800000000000001</v>
      </c>
      <c r="K2422" s="29">
        <v>0.75</v>
      </c>
      <c r="L2422" s="30">
        <v>25</v>
      </c>
      <c r="M2422" s="29">
        <v>0.25</v>
      </c>
      <c r="N2422" s="30">
        <v>51</v>
      </c>
      <c r="O2422" s="30">
        <v>20.99</v>
      </c>
      <c r="P2422" s="30">
        <v>1052.46</v>
      </c>
      <c r="Q2422" s="30">
        <v>39.92</v>
      </c>
      <c r="R2422" s="38">
        <v>0.24149999999999999</v>
      </c>
      <c r="S2422" s="32">
        <v>-0.11035</v>
      </c>
      <c r="T2422" s="29">
        <v>0.64334000000000002</v>
      </c>
      <c r="U2422" s="29">
        <v>4.6649999999999997E-2</v>
      </c>
      <c r="V2422" s="29">
        <v>0.41176000000000001</v>
      </c>
      <c r="W2422" s="29">
        <v>0.13725000000000001</v>
      </c>
      <c r="X2422" s="30">
        <v>85.05</v>
      </c>
      <c r="Y2422" s="29">
        <v>0.54923</v>
      </c>
      <c r="Z2422" s="29">
        <v>0.42603999999999997</v>
      </c>
      <c r="AA2422" s="29">
        <v>0.39900000000000002</v>
      </c>
      <c r="AB2422" s="30">
        <v>13</v>
      </c>
      <c r="AC2422" s="29">
        <v>0.63636000000000004</v>
      </c>
      <c r="AD2422" s="30">
        <v>51</v>
      </c>
      <c r="AE2422" s="29">
        <v>0.76471</v>
      </c>
      <c r="AF2422" s="33">
        <v>1.6140000000000001</v>
      </c>
      <c r="AG2422" s="33">
        <v>1.9390000000000001</v>
      </c>
      <c r="AH2422" s="33">
        <v>2.96</v>
      </c>
      <c r="AI2422" s="33">
        <v>54.164000000000001</v>
      </c>
      <c r="AJ2422" s="33">
        <v>6.2169999999999996</v>
      </c>
      <c r="AK2422" s="34">
        <v>40</v>
      </c>
      <c r="AL2422" s="29">
        <v>0.13725000000000001</v>
      </c>
      <c r="AM2422" s="29">
        <v>0.15686</v>
      </c>
      <c r="AN2422" s="50">
        <v>30969</v>
      </c>
      <c r="AO2422" s="30">
        <v>220.2</v>
      </c>
      <c r="AP2422" s="29">
        <v>0.47554999999999997</v>
      </c>
      <c r="AQ2422" s="29">
        <v>0.99280000000000002</v>
      </c>
      <c r="AR2422" s="29">
        <v>0.495</v>
      </c>
      <c r="AS2422" s="54">
        <v>15</v>
      </c>
      <c r="AT2422" s="29">
        <v>0.57576000000000005</v>
      </c>
      <c r="AU2422" s="29">
        <v>0.80489999999999995</v>
      </c>
      <c r="AV2422" s="54">
        <v>9</v>
      </c>
      <c r="AW2422" s="29">
        <v>0.75758000000000003</v>
      </c>
    </row>
    <row r="2423" spans="1:49" x14ac:dyDescent="0.2">
      <c r="A2423" s="17" t="str">
        <f t="shared" si="46"/>
        <v>UM</v>
      </c>
      <c r="B2423" s="17" t="str">
        <f>IF(AND(OR(NOT(IsForecastDateRestricted),AND(D2423&gt;=StartDate,D2423&lt;=EndDate)),OR(NOT(IsTargetDateRestricted),AND(F2423&gt;=FirstTargetDate,F2423&lt;=EndTargetDate)),
OR(AND(Is1Week,E2423="1 wk ahead inc death"),AND(Is2Week,E2423="2 wk ahead inc death"),AND(Is3Week,E2423="3 wk ahead inc death"),AND(Is4Week,E2423="4 wk ahead inc death")),
OR(NOT(IsActiveModelsOnly),_xlfn.XLOOKUP(C2423,'Model Analyzer'!B$4:B$100,'Model Analyzer'!C$4:C$100))),EvalData!C2423,"NA")</f>
        <v>UM</v>
      </c>
      <c r="C2423" s="17" t="s">
        <v>31</v>
      </c>
      <c r="D2423" s="36" t="d">
        <v>2020-11-02</v>
      </c>
      <c r="E2423" s="17" t="s">
        <v>11</v>
      </c>
      <c r="F2423" s="36" t="d">
        <v>2020-11-07</v>
      </c>
      <c r="G2423" s="30">
        <v>-968</v>
      </c>
      <c r="H2423" s="32">
        <v>-0.15</v>
      </c>
      <c r="I2423" s="28">
        <v>-0.13900000000000001</v>
      </c>
      <c r="J2423" s="28">
        <v>-0.16144</v>
      </c>
      <c r="K2423" s="29">
        <v>0.75</v>
      </c>
      <c r="L2423" s="30">
        <v>20</v>
      </c>
      <c r="M2423" s="29">
        <v>0.40625</v>
      </c>
      <c r="N2423" s="30">
        <v>50</v>
      </c>
      <c r="O2423" s="30">
        <v>21.19</v>
      </c>
      <c r="P2423" s="30">
        <v>1384.42</v>
      </c>
      <c r="Q2423" s="30">
        <v>46.38</v>
      </c>
      <c r="R2423" s="38">
        <v>0.31297999999999998</v>
      </c>
      <c r="S2423" s="32">
        <v>-0.18012</v>
      </c>
      <c r="T2423" s="29">
        <v>0.87146999999999997</v>
      </c>
      <c r="U2423" s="29">
        <v>4.0620000000000003E-2</v>
      </c>
      <c r="V2423" s="29">
        <v>0.34</v>
      </c>
      <c r="W2423" s="29">
        <v>0.12</v>
      </c>
      <c r="X2423" s="30">
        <v>84.63</v>
      </c>
      <c r="Y2423" s="29">
        <v>0.68318999999999996</v>
      </c>
      <c r="Z2423" s="29">
        <v>0.45849000000000001</v>
      </c>
      <c r="AA2423" s="29">
        <v>0.16500000000000001</v>
      </c>
      <c r="AB2423" s="30">
        <v>26</v>
      </c>
      <c r="AC2423" s="29">
        <v>0.24242</v>
      </c>
      <c r="AD2423" s="30">
        <v>50</v>
      </c>
      <c r="AE2423" s="29">
        <v>0.34</v>
      </c>
      <c r="AF2423" s="33">
        <v>1.2350000000000001</v>
      </c>
      <c r="AG2423" s="33">
        <v>1.331</v>
      </c>
      <c r="AH2423" s="33">
        <v>1.54</v>
      </c>
      <c r="AI2423" s="33">
        <v>14.045</v>
      </c>
      <c r="AJ2423" s="33">
        <v>1.94</v>
      </c>
      <c r="AK2423" s="34">
        <v>3.5489999999999999</v>
      </c>
      <c r="AL2423" s="29">
        <v>0.02</v>
      </c>
      <c r="AM2423" s="29">
        <v>0.02</v>
      </c>
      <c r="AN2423" s="50">
        <v>55823</v>
      </c>
      <c r="AO2423" s="30">
        <v>816.6</v>
      </c>
      <c r="AP2423" s="29">
        <v>0.73016999999999999</v>
      </c>
      <c r="AQ2423" s="29">
        <v>1</v>
      </c>
      <c r="AR2423" s="29">
        <v>0.31</v>
      </c>
      <c r="AS2423" s="54">
        <v>24</v>
      </c>
      <c r="AT2423" s="29">
        <v>0.30303000000000002</v>
      </c>
      <c r="AU2423" s="29">
        <v>0.35088000000000003</v>
      </c>
      <c r="AV2423" s="54">
        <v>29</v>
      </c>
      <c r="AW2423" s="29">
        <v>0.15151999999999999</v>
      </c>
    </row>
    <row r="2424" spans="1:49" x14ac:dyDescent="0.2">
      <c r="A2424" s="17" t="str">
        <f t="shared" si="46"/>
        <v>UMass-MB</v>
      </c>
      <c r="B2424" s="17" t="str">
        <f>IF(AND(OR(NOT(IsForecastDateRestricted),AND(D2424&gt;=StartDate,D2424&lt;=EndDate)),OR(NOT(IsTargetDateRestricted),AND(F2424&gt;=FirstTargetDate,F2424&lt;=EndTargetDate)),
OR(AND(Is1Week,E2424="1 wk ahead inc death"),AND(Is2Week,E2424="2 wk ahead inc death"),AND(Is3Week,E2424="3 wk ahead inc death"),AND(Is4Week,E2424="4 wk ahead inc death")),
OR(NOT(IsActiveModelsOnly),_xlfn.XLOOKUP(C2424,'Model Analyzer'!B$4:B$100,'Model Analyzer'!C$4:C$100))),EvalData!C2424,"NA")</f>
        <v>UMass-MB</v>
      </c>
      <c r="C2424" s="17" t="s">
        <v>32</v>
      </c>
      <c r="D2424" s="36" t="d">
        <v>2020-11-02</v>
      </c>
      <c r="E2424" s="17" t="s">
        <v>11</v>
      </c>
      <c r="F2424" s="36" t="d">
        <v>2020-11-07</v>
      </c>
      <c r="G2424" s="30">
        <v>-80</v>
      </c>
      <c r="H2424" s="32">
        <v>-1.2E-2</v>
      </c>
      <c r="I2424" s="28">
        <v>-1.149E-2</v>
      </c>
      <c r="J2424" s="28">
        <v>-1.162E-2</v>
      </c>
      <c r="K2424" s="29">
        <v>1</v>
      </c>
      <c r="L2424" s="30">
        <v>2</v>
      </c>
      <c r="M2424" s="29">
        <v>0.96875</v>
      </c>
      <c r="N2424" s="30">
        <v>51</v>
      </c>
      <c r="O2424" s="30">
        <v>15.99</v>
      </c>
      <c r="P2424" s="30">
        <v>978.59</v>
      </c>
      <c r="Q2424" s="30">
        <v>32.9</v>
      </c>
      <c r="R2424" s="38">
        <v>0.18165000000000001</v>
      </c>
      <c r="S2424" s="32">
        <v>-3.0769999999999999E-2</v>
      </c>
      <c r="T2424" s="29">
        <v>0.62373999999999996</v>
      </c>
      <c r="U2424" s="29">
        <v>0.28927999999999998</v>
      </c>
      <c r="V2424" s="29">
        <v>0.50980000000000003</v>
      </c>
      <c r="W2424" s="29">
        <v>9.8040000000000002E-2</v>
      </c>
      <c r="X2424" s="30">
        <v>77.02</v>
      </c>
      <c r="Y2424" s="29">
        <v>0.57684000000000002</v>
      </c>
      <c r="Z2424" s="29">
        <v>0.33803</v>
      </c>
      <c r="AA2424" s="29">
        <v>0.64700000000000002</v>
      </c>
      <c r="AB2424" s="30">
        <v>1</v>
      </c>
      <c r="AC2424" s="29">
        <v>1</v>
      </c>
      <c r="AD2424" s="30">
        <v>51</v>
      </c>
      <c r="AE2424" s="29">
        <v>0.90195999999999998</v>
      </c>
      <c r="AF2424" s="33">
        <v>2.488</v>
      </c>
      <c r="AG2424" s="33">
        <v>2.9609999999999999</v>
      </c>
      <c r="AH2424" s="33">
        <v>3.6669999999999998</v>
      </c>
      <c r="AI2424" s="33">
        <v>4.5019999999999998</v>
      </c>
      <c r="AJ2424" s="33">
        <v>4.7670000000000003</v>
      </c>
      <c r="AK2424" s="34">
        <v>7.25</v>
      </c>
      <c r="AL2424" s="29">
        <v>0.19608</v>
      </c>
      <c r="AM2424" s="29">
        <v>5.8819999999999997E-2</v>
      </c>
      <c r="AN2424" s="50">
        <v>22650</v>
      </c>
      <c r="AO2424" s="30">
        <v>301.2</v>
      </c>
      <c r="AP2424" s="29">
        <v>0.41871000000000003</v>
      </c>
      <c r="AQ2424" s="29">
        <v>0.87412999999999996</v>
      </c>
      <c r="AR2424" s="29">
        <v>0.68100000000000005</v>
      </c>
      <c r="AS2424" s="54">
        <v>4</v>
      </c>
      <c r="AT2424" s="29">
        <v>0.90908999999999995</v>
      </c>
      <c r="AU2424" s="29">
        <v>0.93359000000000003</v>
      </c>
      <c r="AV2424" s="54">
        <v>1</v>
      </c>
      <c r="AW2424" s="29">
        <v>1</v>
      </c>
    </row>
    <row r="2425" spans="1:49" x14ac:dyDescent="0.2">
      <c r="A2425" s="17" t="str">
        <f t="shared" si="46"/>
        <v>UT</v>
      </c>
      <c r="B2425" s="17" t="str">
        <f>IF(AND(OR(NOT(IsForecastDateRestricted),AND(D2425&gt;=StartDate,D2425&lt;=EndDate)),OR(NOT(IsTargetDateRestricted),AND(F2425&gt;=FirstTargetDate,F2425&lt;=EndTargetDate)),
OR(AND(Is1Week,E2425="1 wk ahead inc death"),AND(Is2Week,E2425="2 wk ahead inc death"),AND(Is3Week,E2425="3 wk ahead inc death"),AND(Is4Week,E2425="4 wk ahead inc death")),
OR(NOT(IsActiveModelsOnly),_xlfn.XLOOKUP(C2425,'Model Analyzer'!B$4:B$100,'Model Analyzer'!C$4:C$100))),EvalData!C2425,"NA")</f>
        <v>UT</v>
      </c>
      <c r="C2425" s="17" t="s">
        <v>34</v>
      </c>
      <c r="D2425" s="36" t="d">
        <v>2020-11-02</v>
      </c>
      <c r="E2425" s="17" t="s">
        <v>11</v>
      </c>
      <c r="F2425" s="36" t="d">
        <v>2020-11-07</v>
      </c>
      <c r="G2425" s="30">
        <v>-1900</v>
      </c>
      <c r="H2425" s="32">
        <v>-0.31900000000000001</v>
      </c>
      <c r="I2425" s="28">
        <v>-0.27283000000000002</v>
      </c>
      <c r="J2425" s="28">
        <v>-0.37519999999999998</v>
      </c>
      <c r="K2425" s="29">
        <v>0</v>
      </c>
      <c r="L2425" s="30">
        <v>30</v>
      </c>
      <c r="M2425" s="29">
        <v>9.375E-2</v>
      </c>
      <c r="N2425" s="30">
        <v>51</v>
      </c>
      <c r="O2425" s="30">
        <v>33.75</v>
      </c>
      <c r="P2425" s="30">
        <v>2307.96</v>
      </c>
      <c r="Q2425" s="30">
        <v>59.27</v>
      </c>
      <c r="R2425" s="38">
        <v>0.41872999999999999</v>
      </c>
      <c r="S2425" s="32">
        <v>0.10742</v>
      </c>
      <c r="T2425" s="29">
        <v>1.1171599999999999</v>
      </c>
      <c r="U2425" s="29">
        <v>0.36764999999999998</v>
      </c>
      <c r="V2425" s="29">
        <v>0.27450999999999998</v>
      </c>
      <c r="W2425" s="29">
        <v>0.23529</v>
      </c>
      <c r="X2425" s="30">
        <v>106.73</v>
      </c>
      <c r="Y2425" s="29">
        <v>0.92188000000000003</v>
      </c>
      <c r="Z2425" s="29">
        <v>0.54318999999999995</v>
      </c>
      <c r="AA2425" s="29">
        <v>7.5999999999999998E-2</v>
      </c>
      <c r="AB2425" s="30">
        <v>31</v>
      </c>
      <c r="AC2425" s="29">
        <v>9.0910000000000005E-2</v>
      </c>
      <c r="AD2425" s="30">
        <v>51</v>
      </c>
      <c r="AE2425" s="29">
        <v>0.60784000000000005</v>
      </c>
      <c r="AF2425" s="33">
        <v>1.732</v>
      </c>
      <c r="AG2425" s="33">
        <v>1.9990000000000001</v>
      </c>
      <c r="AH2425" s="33">
        <v>3.0209999999999999</v>
      </c>
      <c r="AI2425" s="33">
        <v>8.048</v>
      </c>
      <c r="AJ2425" s="33">
        <v>4.8890000000000002</v>
      </c>
      <c r="AK2425" s="34">
        <v>9.2859999999999996</v>
      </c>
      <c r="AL2425" s="29">
        <v>0.13725000000000001</v>
      </c>
      <c r="AM2425" s="29">
        <v>7.843E-2</v>
      </c>
      <c r="AN2425" s="50">
        <v>52211</v>
      </c>
      <c r="AO2425" s="30">
        <v>619.70000000000005</v>
      </c>
      <c r="AP2425" s="29">
        <v>0.48259000000000002</v>
      </c>
      <c r="AQ2425" s="29">
        <v>1</v>
      </c>
      <c r="AR2425" s="29">
        <v>0.41299999999999998</v>
      </c>
      <c r="AS2425" s="54">
        <v>20</v>
      </c>
      <c r="AT2425" s="29">
        <v>0.42424000000000001</v>
      </c>
      <c r="AU2425" s="29">
        <v>0.63983000000000001</v>
      </c>
      <c r="AV2425" s="54">
        <v>19</v>
      </c>
      <c r="AW2425" s="29">
        <v>0.45455000000000001</v>
      </c>
    </row>
    <row r="2426" spans="1:49" x14ac:dyDescent="0.2">
      <c r="A2426" s="17" t="str">
        <f t="shared" si="46"/>
        <v>Baseline</v>
      </c>
      <c r="B2426" s="17" t="str">
        <f>IF(AND(OR(NOT(IsForecastDateRestricted),AND(D2426&gt;=StartDate,D2426&lt;=EndDate)),OR(NOT(IsTargetDateRestricted),AND(F2426&gt;=FirstTargetDate,F2426&lt;=EndTargetDate)),
OR(AND(Is1Week,E2426="1 wk ahead inc death"),AND(Is2Week,E2426="2 wk ahead inc death"),AND(Is3Week,E2426="3 wk ahead inc death"),AND(Is4Week,E2426="4 wk ahead inc death")),
OR(NOT(IsActiveModelsOnly),_xlfn.XLOOKUP(C2426,'Model Analyzer'!B$4:B$100,'Model Analyzer'!C$4:C$100))),EvalData!C2426,"NA")</f>
        <v>Baseline</v>
      </c>
      <c r="C2426" s="17" t="s">
        <v>12</v>
      </c>
      <c r="D2426" s="36" t="d">
        <v>2020-11-02</v>
      </c>
      <c r="E2426" s="17" t="s">
        <v>36</v>
      </c>
      <c r="F2426" s="36" t="d">
        <v>2020-11-14</v>
      </c>
      <c r="G2426" s="30">
        <v>-3129</v>
      </c>
      <c r="H2426" s="32">
        <v>-0.24199999999999999</v>
      </c>
      <c r="I2426" s="28">
        <v>-0.21468000000000001</v>
      </c>
      <c r="J2426" s="28">
        <v>-0.27337</v>
      </c>
      <c r="K2426" s="29">
        <v>0.75</v>
      </c>
      <c r="L2426" s="30">
        <v>26</v>
      </c>
      <c r="M2426" s="29">
        <v>0.21875</v>
      </c>
      <c r="N2426" s="30">
        <v>51</v>
      </c>
      <c r="O2426" s="30">
        <v>23.32</v>
      </c>
      <c r="P2426" s="30">
        <v>2265.98</v>
      </c>
      <c r="Q2426" s="30">
        <v>93.71</v>
      </c>
      <c r="R2426" s="38">
        <v>0.31969999999999998</v>
      </c>
      <c r="S2426" s="32">
        <v>-0.27407999999999999</v>
      </c>
      <c r="T2426" s="29">
        <v>0.94835000000000003</v>
      </c>
      <c r="U2426" s="29">
        <v>-0.42892999999999998</v>
      </c>
      <c r="V2426" s="29">
        <v>0.31373000000000001</v>
      </c>
      <c r="W2426" s="29">
        <v>0.13725000000000001</v>
      </c>
      <c r="X2426" s="30">
        <v>154.41999999999999</v>
      </c>
      <c r="Y2426" s="29">
        <v>0.52090999999999998</v>
      </c>
      <c r="Z2426" s="29">
        <v>0.43997999999999998</v>
      </c>
      <c r="AA2426" s="29">
        <v>0.14199999999999999</v>
      </c>
      <c r="AB2426" s="30">
        <v>25</v>
      </c>
      <c r="AC2426" s="29">
        <v>0.27272999999999997</v>
      </c>
      <c r="AD2426" s="30">
        <v>51</v>
      </c>
      <c r="AE2426" s="29">
        <v>0.84314</v>
      </c>
      <c r="AF2426" s="33">
        <v>3.944</v>
      </c>
      <c r="AG2426" s="33">
        <v>3.976</v>
      </c>
      <c r="AH2426" s="33">
        <v>3.996</v>
      </c>
      <c r="AI2426" s="33">
        <v>3.903</v>
      </c>
      <c r="AJ2426" s="33">
        <v>4</v>
      </c>
      <c r="AK2426" s="34">
        <v>4</v>
      </c>
      <c r="AL2426" s="29">
        <v>0</v>
      </c>
      <c r="AM2426" s="29">
        <v>0</v>
      </c>
      <c r="AN2426" s="50">
        <v>29381</v>
      </c>
      <c r="AO2426" s="30">
        <v>355.1</v>
      </c>
      <c r="AP2426" s="29">
        <v>0.41332000000000002</v>
      </c>
      <c r="AQ2426" s="29">
        <v>0.86287999999999998</v>
      </c>
      <c r="AR2426" s="29">
        <v>0.88800000000000001</v>
      </c>
      <c r="AS2426" s="54">
        <v>2</v>
      </c>
      <c r="AT2426" s="29">
        <v>0.96970000000000001</v>
      </c>
      <c r="AU2426" s="29">
        <v>0.86870999999999998</v>
      </c>
      <c r="AV2426" s="54">
        <v>6</v>
      </c>
      <c r="AW2426" s="29">
        <v>0.84848000000000001</v>
      </c>
    </row>
    <row r="2427" spans="1:49" x14ac:dyDescent="0.2">
      <c r="A2427" s="17" t="str">
        <f t="shared" si="46"/>
        <v>BPagano</v>
      </c>
      <c r="B2427" s="17" t="str">
        <f>IF(AND(OR(NOT(IsForecastDateRestricted),AND(D2427&gt;=StartDate,D2427&lt;=EndDate)),OR(NOT(IsTargetDateRestricted),AND(F2427&gt;=FirstTargetDate,F2427&lt;=EndTargetDate)),
OR(AND(Is1Week,E2427="1 wk ahead inc death"),AND(Is2Week,E2427="2 wk ahead inc death"),AND(Is3Week,E2427="3 wk ahead inc death"),AND(Is4Week,E2427="4 wk ahead inc death")),
OR(NOT(IsActiveModelsOnly),_xlfn.XLOOKUP(C2427,'Model Analyzer'!B$4:B$100,'Model Analyzer'!C$4:C$100))),EvalData!C2427,"NA")</f>
        <v>BPagano</v>
      </c>
      <c r="C2427" s="17" t="s">
        <v>59</v>
      </c>
      <c r="D2427" s="36" t="d">
        <v>2020-11-02</v>
      </c>
      <c r="E2427" s="17" t="s">
        <v>36</v>
      </c>
      <c r="F2427" s="36" t="d">
        <v>2020-11-14</v>
      </c>
      <c r="G2427" s="30">
        <v>-850</v>
      </c>
      <c r="H2427" s="32">
        <v>-0.06</v>
      </c>
      <c r="I2427" s="28">
        <v>-5.8319999999999997E-2</v>
      </c>
      <c r="J2427" s="28">
        <v>-6.1929999999999999E-2</v>
      </c>
      <c r="K2427" s="29">
        <v>0.9</v>
      </c>
      <c r="L2427" s="30">
        <v>7</v>
      </c>
      <c r="M2427" s="29">
        <v>0.8125</v>
      </c>
      <c r="N2427" s="30">
        <v>51</v>
      </c>
      <c r="O2427" s="30">
        <v>40.65</v>
      </c>
      <c r="P2427" s="30">
        <v>4957.1000000000004</v>
      </c>
      <c r="Q2427" s="30">
        <v>100.2</v>
      </c>
      <c r="R2427" s="38">
        <v>0.26239000000000001</v>
      </c>
      <c r="S2427" s="32">
        <v>-1.333E-2</v>
      </c>
      <c r="T2427" s="29">
        <v>1.6026</v>
      </c>
      <c r="U2427" s="29">
        <v>-0.32363999999999998</v>
      </c>
      <c r="V2427" s="29">
        <v>0.41176000000000001</v>
      </c>
      <c r="W2427" s="29">
        <v>0.25490000000000002</v>
      </c>
      <c r="X2427" s="30">
        <v>166.96</v>
      </c>
      <c r="Y2427" s="29">
        <v>0.86212</v>
      </c>
      <c r="Z2427" s="29">
        <v>0.49714999999999998</v>
      </c>
      <c r="AA2427" s="29">
        <v>0.21099999999999999</v>
      </c>
      <c r="AB2427" s="30">
        <v>24</v>
      </c>
      <c r="AC2427" s="29">
        <v>0.30303000000000002</v>
      </c>
      <c r="AD2427" s="30">
        <v>51</v>
      </c>
      <c r="AE2427" s="29">
        <v>0.60784000000000005</v>
      </c>
      <c r="AF2427" s="33">
        <v>2.2799999999999998</v>
      </c>
      <c r="AG2427" s="33">
        <v>2.2850000000000001</v>
      </c>
      <c r="AH2427" s="33">
        <v>2.306</v>
      </c>
      <c r="AI2427" s="33">
        <v>2.589</v>
      </c>
      <c r="AJ2427" s="33">
        <v>2.3420000000000001</v>
      </c>
      <c r="AK2427" s="34">
        <v>2.5</v>
      </c>
      <c r="AL2427" s="29">
        <v>0</v>
      </c>
      <c r="AM2427" s="29">
        <v>0</v>
      </c>
      <c r="AN2427" s="50">
        <v>76104</v>
      </c>
      <c r="AO2427" s="30">
        <v>916.6</v>
      </c>
      <c r="AP2427" s="29">
        <v>0.58018000000000003</v>
      </c>
      <c r="AQ2427" s="29">
        <v>1</v>
      </c>
      <c r="AR2427" s="29">
        <v>0.64</v>
      </c>
      <c r="AS2427" s="54">
        <v>7</v>
      </c>
      <c r="AT2427" s="29">
        <v>0.81818000000000002</v>
      </c>
      <c r="AU2427" s="29">
        <v>0.63983000000000001</v>
      </c>
      <c r="AV2427" s="54">
        <v>20</v>
      </c>
      <c r="AW2427" s="29">
        <v>0.42424000000000001</v>
      </c>
    </row>
    <row r="2428" spans="1:49" x14ac:dyDescent="0.2">
      <c r="A2428" s="17" t="str">
        <f t="shared" si="46"/>
        <v>CMU</v>
      </c>
      <c r="B2428" s="17" t="str">
        <f>IF(AND(OR(NOT(IsForecastDateRestricted),AND(D2428&gt;=StartDate,D2428&lt;=EndDate)),OR(NOT(IsTargetDateRestricted),AND(F2428&gt;=FirstTargetDate,F2428&lt;=EndTargetDate)),
OR(AND(Is1Week,E2428="1 wk ahead inc death"),AND(Is2Week,E2428="2 wk ahead inc death"),AND(Is3Week,E2428="3 wk ahead inc death"),AND(Is4Week,E2428="4 wk ahead inc death")),
OR(NOT(IsActiveModelsOnly),_xlfn.XLOOKUP(C2428,'Model Analyzer'!B$4:B$100,'Model Analyzer'!C$4:C$100))),EvalData!C2428,"NA")</f>
        <v>CMU</v>
      </c>
      <c r="C2428" s="17" t="s">
        <v>43</v>
      </c>
      <c r="D2428" s="36" t="d">
        <v>2020-11-02</v>
      </c>
      <c r="E2428" s="17" t="s">
        <v>36</v>
      </c>
      <c r="F2428" s="36" t="d">
        <v>2020-11-14</v>
      </c>
      <c r="G2428" s="30"/>
      <c r="H2428" s="32"/>
      <c r="N2428" s="30">
        <v>51</v>
      </c>
      <c r="O2428" s="30">
        <v>14.39</v>
      </c>
      <c r="P2428" s="30">
        <v>1528.12</v>
      </c>
      <c r="Q2428" s="30">
        <v>74.2</v>
      </c>
      <c r="R2428" s="38">
        <v>0.20671999999999999</v>
      </c>
      <c r="S2428" s="32">
        <v>-0.17141999999999999</v>
      </c>
      <c r="T2428" s="29">
        <v>0.59902999999999995</v>
      </c>
      <c r="U2428" s="29">
        <v>-0.23632</v>
      </c>
      <c r="V2428" s="29">
        <v>0.47059000000000001</v>
      </c>
      <c r="W2428" s="29">
        <v>9.8040000000000002E-2</v>
      </c>
      <c r="X2428" s="30">
        <v>134.93</v>
      </c>
      <c r="Y2428" s="29">
        <v>0.37064000000000002</v>
      </c>
      <c r="Z2428" s="29">
        <v>0.31835999999999998</v>
      </c>
      <c r="AA2428" s="29">
        <v>0.49</v>
      </c>
      <c r="AB2428" s="30">
        <v>8</v>
      </c>
      <c r="AC2428" s="29">
        <v>0.78788000000000002</v>
      </c>
      <c r="AD2428" s="30">
        <v>51</v>
      </c>
      <c r="AE2428" s="29">
        <v>0.76471</v>
      </c>
      <c r="AF2428" s="33">
        <v>1.5820000000000001</v>
      </c>
      <c r="AG2428" s="33">
        <v>1.853</v>
      </c>
      <c r="AH2428" s="33">
        <v>2.8359999999999999</v>
      </c>
      <c r="AI2428" s="33">
        <v>20.481999999999999</v>
      </c>
      <c r="AJ2428" s="33">
        <v>5.024</v>
      </c>
      <c r="AK2428" s="34">
        <v>19.5</v>
      </c>
      <c r="AL2428" s="29">
        <v>7.843E-2</v>
      </c>
      <c r="AM2428" s="29">
        <v>0.15686</v>
      </c>
      <c r="AN2428" s="50">
        <v>63074</v>
      </c>
      <c r="AO2428" s="30">
        <v>176.7</v>
      </c>
      <c r="AP2428" s="29">
        <v>0.49547000000000002</v>
      </c>
      <c r="AQ2428" s="29">
        <v>1</v>
      </c>
      <c r="AR2428" s="29">
        <v>0.55700000000000005</v>
      </c>
      <c r="AS2428" s="54">
        <v>11</v>
      </c>
      <c r="AT2428" s="29">
        <v>0.69696999999999998</v>
      </c>
      <c r="AU2428" s="29">
        <v>0.80495000000000005</v>
      </c>
      <c r="AV2428" s="54">
        <v>11</v>
      </c>
      <c r="AW2428" s="29">
        <v>0.69696999999999998</v>
      </c>
    </row>
    <row r="2429" spans="1:49" x14ac:dyDescent="0.2">
      <c r="A2429" s="17" t="str">
        <f t="shared" si="46"/>
        <v>Columbia</v>
      </c>
      <c r="B2429" s="17" t="str">
        <f>IF(AND(OR(NOT(IsForecastDateRestricted),AND(D2429&gt;=StartDate,D2429&lt;=EndDate)),OR(NOT(IsTargetDateRestricted),AND(F2429&gt;=FirstTargetDate,F2429&lt;=EndTargetDate)),
OR(AND(Is1Week,E2429="1 wk ahead inc death"),AND(Is2Week,E2429="2 wk ahead inc death"),AND(Is3Week,E2429="3 wk ahead inc death"),AND(Is4Week,E2429="4 wk ahead inc death")),
OR(NOT(IsActiveModelsOnly),_xlfn.XLOOKUP(C2429,'Model Analyzer'!B$4:B$100,'Model Analyzer'!C$4:C$100))),EvalData!C2429,"NA")</f>
        <v>Columbia</v>
      </c>
      <c r="C2429" s="17" t="s">
        <v>13</v>
      </c>
      <c r="D2429" s="36" t="d">
        <v>2020-11-02</v>
      </c>
      <c r="E2429" s="17" t="s">
        <v>36</v>
      </c>
      <c r="F2429" s="36" t="d">
        <v>2020-11-14</v>
      </c>
      <c r="G2429" s="30">
        <v>209</v>
      </c>
      <c r="H2429" s="32">
        <v>1.4E-2</v>
      </c>
      <c r="I2429" s="28">
        <v>1.434E-2</v>
      </c>
      <c r="J2429" s="28">
        <v>1.434E-2</v>
      </c>
      <c r="K2429" s="29">
        <v>1</v>
      </c>
      <c r="L2429" s="30">
        <v>5</v>
      </c>
      <c r="M2429" s="29">
        <v>0.875</v>
      </c>
      <c r="N2429" s="30">
        <v>51</v>
      </c>
      <c r="O2429" s="30">
        <v>16.48</v>
      </c>
      <c r="P2429" s="30">
        <v>2104.7399999999998</v>
      </c>
      <c r="Q2429" s="30">
        <v>83.49</v>
      </c>
      <c r="R2429" s="38">
        <v>0.24348</v>
      </c>
      <c r="S2429" s="32">
        <v>-2.598E-2</v>
      </c>
      <c r="T2429" s="29">
        <v>0.70945999999999998</v>
      </c>
      <c r="U2429" s="29">
        <v>-0.37056</v>
      </c>
      <c r="V2429" s="29">
        <v>0.37254999999999999</v>
      </c>
      <c r="W2429" s="29">
        <v>0.13725000000000001</v>
      </c>
      <c r="X2429" s="30">
        <v>136.4</v>
      </c>
      <c r="Y2429" s="29">
        <v>0.34477999999999998</v>
      </c>
      <c r="Z2429" s="29">
        <v>0.37839</v>
      </c>
      <c r="AA2429" s="29">
        <v>0.41499999999999998</v>
      </c>
      <c r="AB2429" s="30">
        <v>13</v>
      </c>
      <c r="AC2429" s="29">
        <v>0.63636000000000004</v>
      </c>
      <c r="AD2429" s="30">
        <v>51</v>
      </c>
      <c r="AE2429" s="29">
        <v>0.86275000000000002</v>
      </c>
      <c r="AF2429" s="33">
        <v>2.3730000000000002</v>
      </c>
      <c r="AG2429" s="33">
        <v>2.6760000000000002</v>
      </c>
      <c r="AH2429" s="33">
        <v>3.9689999999999999</v>
      </c>
      <c r="AI2429" s="33">
        <v>18.934999999999999</v>
      </c>
      <c r="AJ2429" s="33">
        <v>6.9779999999999998</v>
      </c>
      <c r="AK2429" s="34">
        <v>72</v>
      </c>
      <c r="AL2429" s="29">
        <v>0.15686</v>
      </c>
      <c r="AM2429" s="29">
        <v>0.19608</v>
      </c>
      <c r="AN2429" s="50">
        <v>39697</v>
      </c>
      <c r="AO2429" s="30">
        <v>139.5</v>
      </c>
      <c r="AP2429" s="29">
        <v>0.37805</v>
      </c>
      <c r="AQ2429" s="29">
        <v>0.78925000000000001</v>
      </c>
      <c r="AR2429" s="29">
        <v>0.53700000000000003</v>
      </c>
      <c r="AS2429" s="54">
        <v>13</v>
      </c>
      <c r="AT2429" s="29">
        <v>0.63636000000000004</v>
      </c>
      <c r="AU2429" s="29">
        <v>0.86373999999999995</v>
      </c>
      <c r="AV2429" s="54">
        <v>7</v>
      </c>
      <c r="AW2429" s="29">
        <v>0.81818000000000002</v>
      </c>
    </row>
    <row r="2430" spans="1:49" x14ac:dyDescent="0.2">
      <c r="A2430" s="17" t="str">
        <f t="shared" si="46"/>
        <v>Columbia-UNC</v>
      </c>
      <c r="B2430" s="17" t="str">
        <f>IF(AND(OR(NOT(IsForecastDateRestricted),AND(D2430&gt;=StartDate,D2430&lt;=EndDate)),OR(NOT(IsTargetDateRestricted),AND(F2430&gt;=FirstTargetDate,F2430&lt;=EndTargetDate)),
OR(AND(Is1Week,E2430="1 wk ahead inc death"),AND(Is2Week,E2430="2 wk ahead inc death"),AND(Is3Week,E2430="3 wk ahead inc death"),AND(Is4Week,E2430="4 wk ahead inc death")),
OR(NOT(IsActiveModelsOnly),_xlfn.XLOOKUP(C2430,'Model Analyzer'!B$4:B$100,'Model Analyzer'!C$4:C$100))),EvalData!C2430,"NA")</f>
        <v>Columbia-UNC</v>
      </c>
      <c r="C2430" s="17" t="s">
        <v>14</v>
      </c>
      <c r="D2430" s="36" t="d">
        <v>2020-11-02</v>
      </c>
      <c r="E2430" s="17" t="s">
        <v>36</v>
      </c>
      <c r="F2430" s="36" t="d">
        <v>2020-11-14</v>
      </c>
      <c r="G2430" s="30">
        <v>-2162</v>
      </c>
      <c r="H2430" s="32">
        <v>-0.161</v>
      </c>
      <c r="I2430" s="28">
        <v>-0.14834</v>
      </c>
      <c r="J2430" s="28">
        <v>-0.17416999999999999</v>
      </c>
      <c r="K2430" s="29">
        <v>0.75</v>
      </c>
      <c r="L2430" s="30">
        <v>20</v>
      </c>
      <c r="M2430" s="29">
        <v>0.40625</v>
      </c>
      <c r="N2430" s="30">
        <v>50</v>
      </c>
      <c r="O2430" s="30">
        <v>10.86</v>
      </c>
      <c r="P2430" s="30">
        <v>2390.52</v>
      </c>
      <c r="Q2430" s="30">
        <v>91.34</v>
      </c>
      <c r="R2430" s="38">
        <v>0.20616000000000001</v>
      </c>
      <c r="S2430" s="32">
        <v>7.8100000000000003E-2</v>
      </c>
      <c r="T2430" s="29">
        <v>0.4798</v>
      </c>
      <c r="U2430" s="29">
        <v>-3.4889999999999997E-2</v>
      </c>
      <c r="V2430" s="29">
        <v>0.48</v>
      </c>
      <c r="W2430" s="29">
        <v>0.12</v>
      </c>
      <c r="X2430" s="30">
        <v>151.01</v>
      </c>
      <c r="Y2430" s="29">
        <v>0.35203000000000001</v>
      </c>
      <c r="Z2430" s="29">
        <v>0.35825000000000001</v>
      </c>
      <c r="AA2430" s="29">
        <v>0.442</v>
      </c>
      <c r="AB2430" s="30">
        <v>10</v>
      </c>
      <c r="AC2430" s="29">
        <v>0.72726999999999997</v>
      </c>
      <c r="AD2430" s="30">
        <v>50</v>
      </c>
      <c r="AE2430" s="29">
        <v>0.36</v>
      </c>
      <c r="AF2430" s="33">
        <v>1.2589999999999999</v>
      </c>
      <c r="AG2430" s="33">
        <v>1.343</v>
      </c>
      <c r="AH2430" s="33">
        <v>1.4390000000000001</v>
      </c>
      <c r="AI2430" s="33">
        <v>1.6759999999999999</v>
      </c>
      <c r="AJ2430" s="33">
        <v>1.722</v>
      </c>
      <c r="AK2430" s="34">
        <v>2.46</v>
      </c>
      <c r="AL2430" s="29">
        <v>0</v>
      </c>
      <c r="AM2430" s="29">
        <v>0</v>
      </c>
      <c r="AN2430" s="50">
        <v>100419</v>
      </c>
      <c r="AO2430" s="30">
        <v>363.9</v>
      </c>
      <c r="AP2430" s="29">
        <v>0.77556000000000003</v>
      </c>
      <c r="AQ2430" s="29">
        <v>1</v>
      </c>
      <c r="AR2430" s="29">
        <v>0.372</v>
      </c>
      <c r="AS2430" s="54">
        <v>21</v>
      </c>
      <c r="AT2430" s="29">
        <v>0.39394000000000001</v>
      </c>
      <c r="AU2430" s="29">
        <v>0.37152000000000002</v>
      </c>
      <c r="AV2430" s="54">
        <v>29</v>
      </c>
      <c r="AW2430" s="29">
        <v>0.15151999999999999</v>
      </c>
    </row>
    <row r="2431" spans="1:49" x14ac:dyDescent="0.2">
      <c r="A2431" s="17" t="str">
        <f t="shared" si="46"/>
        <v>Covid19Sim</v>
      </c>
      <c r="B2431" s="17" t="str">
        <f>IF(AND(OR(NOT(IsForecastDateRestricted),AND(D2431&gt;=StartDate,D2431&lt;=EndDate)),OR(NOT(IsTargetDateRestricted),AND(F2431&gt;=FirstTargetDate,F2431&lt;=EndTargetDate)),
OR(AND(Is1Week,E2431="1 wk ahead inc death"),AND(Is2Week,E2431="2 wk ahead inc death"),AND(Is3Week,E2431="3 wk ahead inc death"),AND(Is4Week,E2431="4 wk ahead inc death")),
OR(NOT(IsActiveModelsOnly),_xlfn.XLOOKUP(C2431,'Model Analyzer'!B$4:B$100,'Model Analyzer'!C$4:C$100))),EvalData!C2431,"NA")</f>
        <v>Covid19Sim</v>
      </c>
      <c r="C2431" s="17" t="s">
        <v>39</v>
      </c>
      <c r="D2431" s="36" t="d">
        <v>2020-11-02</v>
      </c>
      <c r="E2431" s="17" t="s">
        <v>36</v>
      </c>
      <c r="F2431" s="36" t="d">
        <v>2020-11-14</v>
      </c>
      <c r="G2431" s="30">
        <v>-111</v>
      </c>
      <c r="H2431" s="32">
        <v>-8.0000000000000002E-3</v>
      </c>
      <c r="I2431" s="28">
        <v>-7.62E-3</v>
      </c>
      <c r="J2431" s="28">
        <v>-7.6699999999999997E-3</v>
      </c>
      <c r="K2431" s="29">
        <v>1</v>
      </c>
      <c r="L2431" s="30">
        <v>4</v>
      </c>
      <c r="M2431" s="29">
        <v>0.90625</v>
      </c>
      <c r="N2431" s="30">
        <v>51</v>
      </c>
      <c r="O2431" s="30">
        <v>14.43</v>
      </c>
      <c r="P2431" s="30">
        <v>2270.5</v>
      </c>
      <c r="Q2431" s="30">
        <v>76.69</v>
      </c>
      <c r="R2431" s="38">
        <v>0.17215</v>
      </c>
      <c r="S2431" s="32">
        <v>-4.8700000000000002E-3</v>
      </c>
      <c r="T2431" s="29">
        <v>0.59389000000000003</v>
      </c>
      <c r="U2431" s="29">
        <v>0.19478999999999999</v>
      </c>
      <c r="V2431" s="29">
        <v>0.50980000000000003</v>
      </c>
      <c r="W2431" s="29">
        <v>0.13725000000000001</v>
      </c>
      <c r="X2431" s="30">
        <v>151.51</v>
      </c>
      <c r="Y2431" s="29">
        <v>0.51780000000000004</v>
      </c>
      <c r="Z2431" s="29">
        <v>0.33352999999999999</v>
      </c>
      <c r="AA2431" s="29">
        <v>0.55600000000000005</v>
      </c>
      <c r="AB2431" s="30">
        <v>4</v>
      </c>
      <c r="AC2431" s="29">
        <v>0.90908999999999995</v>
      </c>
      <c r="AD2431" s="30">
        <v>51</v>
      </c>
      <c r="AE2431" s="29">
        <v>0.33333000000000002</v>
      </c>
      <c r="AF2431" s="33">
        <v>1.04</v>
      </c>
      <c r="AG2431" s="33">
        <v>1.054</v>
      </c>
      <c r="AH2431" s="33">
        <v>1.105</v>
      </c>
      <c r="AI2431" s="33">
        <v>1.494</v>
      </c>
      <c r="AJ2431" s="33">
        <v>1.3080000000000001</v>
      </c>
      <c r="AK2431" s="34">
        <v>2.222</v>
      </c>
      <c r="AL2431" s="29">
        <v>1.9609999999999999E-2</v>
      </c>
      <c r="AM2431" s="29">
        <v>0</v>
      </c>
      <c r="AN2431" s="50">
        <v>132597</v>
      </c>
      <c r="AO2431" s="30">
        <v>825.5</v>
      </c>
      <c r="AP2431" s="29">
        <v>0.87090000000000001</v>
      </c>
      <c r="AQ2431" s="29">
        <v>1</v>
      </c>
      <c r="AR2431" s="29">
        <v>0.33</v>
      </c>
      <c r="AS2431" s="54">
        <v>24</v>
      </c>
      <c r="AT2431" s="29">
        <v>0.30303000000000002</v>
      </c>
      <c r="AU2431" s="29">
        <v>0.35088000000000003</v>
      </c>
      <c r="AV2431" s="54">
        <v>30</v>
      </c>
      <c r="AW2431" s="29">
        <v>0.12121</v>
      </c>
    </row>
    <row r="2432" spans="1:49" x14ac:dyDescent="0.2">
      <c r="A2432" s="17" t="str">
        <f t="shared" si="46"/>
        <v>CovidComplete</v>
      </c>
      <c r="B2432" s="17" t="str">
        <f>IF(AND(OR(NOT(IsForecastDateRestricted),AND(D2432&gt;=StartDate,D2432&lt;=EndDate)),OR(NOT(IsTargetDateRestricted),AND(F2432&gt;=FirstTargetDate,F2432&lt;=EndTargetDate)),
OR(AND(Is1Week,E2432="1 wk ahead inc death"),AND(Is2Week,E2432="2 wk ahead inc death"),AND(Is3Week,E2432="3 wk ahead inc death"),AND(Is4Week,E2432="4 wk ahead inc death")),
OR(NOT(IsActiveModelsOnly),_xlfn.XLOOKUP(C2432,'Model Analyzer'!B$4:B$100,'Model Analyzer'!C$4:C$100))),EvalData!C2432,"NA")</f>
        <v>CovidComplete</v>
      </c>
      <c r="C2432" s="17" t="s">
        <v>51</v>
      </c>
      <c r="D2432" s="36" t="d">
        <v>2020-11-02</v>
      </c>
      <c r="E2432" s="17" t="s">
        <v>36</v>
      </c>
      <c r="F2432" s="36" t="d">
        <v>2020-11-14</v>
      </c>
      <c r="G2432" s="30">
        <v>50</v>
      </c>
      <c r="H2432" s="32">
        <v>3.0000000000000001E-3</v>
      </c>
      <c r="I2432" s="28">
        <v>3.4299999999999999E-3</v>
      </c>
      <c r="J2432" s="28">
        <v>3.4299999999999999E-3</v>
      </c>
      <c r="K2432" s="29">
        <v>1</v>
      </c>
      <c r="L2432" s="30">
        <v>1</v>
      </c>
      <c r="M2432" s="29">
        <v>1</v>
      </c>
      <c r="N2432" s="30">
        <v>51</v>
      </c>
      <c r="O2432" s="30">
        <v>15.3</v>
      </c>
      <c r="P2432" s="30">
        <v>1734.66</v>
      </c>
      <c r="Q2432" s="30">
        <v>75.45</v>
      </c>
      <c r="R2432" s="38">
        <v>0.21668999999999999</v>
      </c>
      <c r="S2432" s="32">
        <v>-3.5990000000000001E-2</v>
      </c>
      <c r="T2432" s="29">
        <v>0.64493999999999996</v>
      </c>
      <c r="U2432" s="29">
        <v>5.7800000000000004E-3</v>
      </c>
      <c r="V2432" s="29">
        <v>0.41176000000000001</v>
      </c>
      <c r="W2432" s="29">
        <v>7.843E-2</v>
      </c>
      <c r="X2432" s="30">
        <v>129.71</v>
      </c>
      <c r="Y2432" s="29">
        <v>0.46150000000000002</v>
      </c>
      <c r="Z2432" s="29">
        <v>0.32224999999999998</v>
      </c>
      <c r="AA2432" s="29">
        <v>0.52500000000000002</v>
      </c>
      <c r="AB2432" s="30">
        <v>6</v>
      </c>
      <c r="AC2432" s="29">
        <v>0.84848000000000001</v>
      </c>
      <c r="AD2432" s="30">
        <v>51</v>
      </c>
      <c r="AE2432" s="29">
        <v>0.94118000000000002</v>
      </c>
      <c r="AF2432" s="33">
        <v>3.8370000000000002</v>
      </c>
      <c r="AG2432" s="33">
        <v>3.97</v>
      </c>
      <c r="AH2432" s="33">
        <v>4</v>
      </c>
      <c r="AI2432" s="33">
        <v>3.9689999999999999</v>
      </c>
      <c r="AJ2432" s="33">
        <v>4.0060000000000002</v>
      </c>
      <c r="AK2432" s="34">
        <v>4.03</v>
      </c>
      <c r="AL2432" s="29">
        <v>0</v>
      </c>
      <c r="AM2432" s="29">
        <v>0</v>
      </c>
      <c r="AN2432" s="50">
        <v>27602</v>
      </c>
      <c r="AO2432" s="30">
        <v>258.39999999999998</v>
      </c>
      <c r="AP2432" s="29">
        <v>0.40265000000000001</v>
      </c>
      <c r="AQ2432" s="29">
        <v>0.84060000000000001</v>
      </c>
      <c r="AR2432" s="29">
        <v>0.99099999999999999</v>
      </c>
      <c r="AS2432" s="54">
        <v>1</v>
      </c>
      <c r="AT2432" s="29">
        <v>1</v>
      </c>
      <c r="AU2432" s="29">
        <v>0.96530000000000005</v>
      </c>
      <c r="AV2432" s="54">
        <v>1</v>
      </c>
      <c r="AW2432" s="29">
        <v>1</v>
      </c>
    </row>
    <row r="2433" spans="1:49" x14ac:dyDescent="0.2">
      <c r="A2433" s="17" t="str">
        <f t="shared" si="46"/>
        <v>DDS</v>
      </c>
      <c r="B2433" s="17" t="str">
        <f>IF(AND(OR(NOT(IsForecastDateRestricted),AND(D2433&gt;=StartDate,D2433&lt;=EndDate)),OR(NOT(IsTargetDateRestricted),AND(F2433&gt;=FirstTargetDate,F2433&lt;=EndTargetDate)),
OR(AND(Is1Week,E2433="1 wk ahead inc death"),AND(Is2Week,E2433="2 wk ahead inc death"),AND(Is3Week,E2433="3 wk ahead inc death"),AND(Is4Week,E2433="4 wk ahead inc death")),
OR(NOT(IsActiveModelsOnly),_xlfn.XLOOKUP(C2433,'Model Analyzer'!B$4:B$100,'Model Analyzer'!C$4:C$100))),EvalData!C2433,"NA")</f>
        <v>DDS</v>
      </c>
      <c r="C2433" s="17" t="s">
        <v>44</v>
      </c>
      <c r="D2433" s="36" t="d">
        <v>2020-11-02</v>
      </c>
      <c r="E2433" s="17" t="s">
        <v>36</v>
      </c>
      <c r="F2433" s="36" t="d">
        <v>2020-11-14</v>
      </c>
      <c r="G2433" s="30">
        <v>-3489</v>
      </c>
      <c r="H2433" s="32">
        <v>-0.27400000000000002</v>
      </c>
      <c r="I2433" s="28">
        <v>-0.23938000000000001</v>
      </c>
      <c r="J2433" s="28">
        <v>-0.31472</v>
      </c>
      <c r="K2433" s="29">
        <v>0</v>
      </c>
      <c r="L2433" s="30">
        <v>28</v>
      </c>
      <c r="M2433" s="29">
        <v>0.15625</v>
      </c>
      <c r="N2433" s="30">
        <v>51</v>
      </c>
      <c r="O2433" s="30">
        <v>18.7</v>
      </c>
      <c r="P2433" s="30">
        <v>2310.1</v>
      </c>
      <c r="Q2433" s="30">
        <v>93.35</v>
      </c>
      <c r="R2433" s="38">
        <v>0.27678999999999998</v>
      </c>
      <c r="S2433" s="32">
        <v>-0.16882</v>
      </c>
      <c r="T2433" s="29">
        <v>0.74766999999999995</v>
      </c>
      <c r="U2433" s="29">
        <v>-0.21512000000000001</v>
      </c>
      <c r="V2433" s="29">
        <v>0.37254999999999999</v>
      </c>
      <c r="W2433" s="29">
        <v>0.17646999999999999</v>
      </c>
      <c r="X2433" s="30">
        <v>164.43</v>
      </c>
      <c r="Y2433" s="29">
        <v>0.50265000000000004</v>
      </c>
      <c r="Z2433" s="29">
        <v>0.41924</v>
      </c>
      <c r="AA2433" s="29">
        <v>0.23799999999999999</v>
      </c>
      <c r="AB2433" s="30">
        <v>23</v>
      </c>
      <c r="AC2433" s="29">
        <v>0.33333000000000002</v>
      </c>
      <c r="AD2433" s="30">
        <v>51</v>
      </c>
      <c r="AE2433" s="29">
        <v>0.84314</v>
      </c>
      <c r="AF2433" s="33">
        <v>3.052</v>
      </c>
      <c r="AG2433" s="33">
        <v>3.2370000000000001</v>
      </c>
      <c r="AH2433" s="33">
        <v>4.0629999999999997</v>
      </c>
      <c r="AI2433" s="33">
        <v>5.9279999999999999</v>
      </c>
      <c r="AJ2433" s="33">
        <v>4.9820000000000002</v>
      </c>
      <c r="AK2433" s="34">
        <v>10.75</v>
      </c>
      <c r="AL2433" s="29">
        <v>0.19608</v>
      </c>
      <c r="AM2433" s="29">
        <v>9.8040000000000002E-2</v>
      </c>
      <c r="AN2433" s="50">
        <v>44806</v>
      </c>
      <c r="AO2433" s="30">
        <v>203.4</v>
      </c>
      <c r="AP2433" s="29">
        <v>0.37836999999999998</v>
      </c>
      <c r="AQ2433" s="29">
        <v>0.78991</v>
      </c>
      <c r="AR2433" s="29">
        <v>0.57799999999999996</v>
      </c>
      <c r="AS2433" s="54">
        <v>10</v>
      </c>
      <c r="AT2433" s="29">
        <v>0.72726999999999997</v>
      </c>
      <c r="AU2433" s="29">
        <v>0.84336999999999995</v>
      </c>
      <c r="AV2433" s="54">
        <v>10</v>
      </c>
      <c r="AW2433" s="29">
        <v>0.72726999999999997</v>
      </c>
    </row>
    <row r="2434" spans="1:49" x14ac:dyDescent="0.2">
      <c r="A2434" s="17" t="str">
        <f t="shared" si="46"/>
        <v>Ensemble</v>
      </c>
      <c r="B2434" s="17" t="str">
        <f>IF(AND(OR(NOT(IsForecastDateRestricted),AND(D2434&gt;=StartDate,D2434&lt;=EndDate)),OR(NOT(IsTargetDateRestricted),AND(F2434&gt;=FirstTargetDate,F2434&lt;=EndTargetDate)),
OR(AND(Is1Week,E2434="1 wk ahead inc death"),AND(Is2Week,E2434="2 wk ahead inc death"),AND(Is3Week,E2434="3 wk ahead inc death"),AND(Is4Week,E2434="4 wk ahead inc death")),
OR(NOT(IsActiveModelsOnly),_xlfn.XLOOKUP(C2434,'Model Analyzer'!B$4:B$100,'Model Analyzer'!C$4:C$100))),EvalData!C2434,"NA")</f>
        <v>Ensemble</v>
      </c>
      <c r="C2434" s="17" t="s">
        <v>15</v>
      </c>
      <c r="D2434" s="36" t="d">
        <v>2020-11-02</v>
      </c>
      <c r="E2434" s="17" t="s">
        <v>36</v>
      </c>
      <c r="F2434" s="36" t="d">
        <v>2020-11-14</v>
      </c>
      <c r="G2434" s="30">
        <v>-1762</v>
      </c>
      <c r="H2434" s="32">
        <v>-0.129</v>
      </c>
      <c r="I2434" s="28">
        <v>-0.12089</v>
      </c>
      <c r="J2434" s="28">
        <v>-0.13752</v>
      </c>
      <c r="K2434" s="29">
        <v>0.75</v>
      </c>
      <c r="L2434" s="30">
        <v>16</v>
      </c>
      <c r="M2434" s="29">
        <v>0.53125</v>
      </c>
      <c r="N2434" s="30">
        <v>51</v>
      </c>
      <c r="O2434" s="30">
        <v>13.1</v>
      </c>
      <c r="P2434" s="30">
        <v>1482.25</v>
      </c>
      <c r="Q2434" s="30">
        <v>75</v>
      </c>
      <c r="R2434" s="38">
        <v>0.24787999999999999</v>
      </c>
      <c r="S2434" s="32">
        <v>-0.12975</v>
      </c>
      <c r="T2434" s="29">
        <v>0.54898000000000002</v>
      </c>
      <c r="U2434" s="29">
        <v>-0.12313</v>
      </c>
      <c r="V2434" s="29">
        <v>0.39216000000000001</v>
      </c>
      <c r="W2434" s="29">
        <v>5.8819999999999997E-2</v>
      </c>
      <c r="X2434" s="30">
        <v>131.07</v>
      </c>
      <c r="Y2434" s="29">
        <v>0.40732000000000002</v>
      </c>
      <c r="Z2434" s="29">
        <v>0.35327999999999998</v>
      </c>
      <c r="AA2434" s="29">
        <v>0.48499999999999999</v>
      </c>
      <c r="AB2434" s="30">
        <v>9</v>
      </c>
      <c r="AC2434" s="29">
        <v>0.75758000000000003</v>
      </c>
      <c r="AD2434" s="30">
        <v>51</v>
      </c>
      <c r="AE2434" s="29">
        <v>0.86275000000000002</v>
      </c>
      <c r="AF2434" s="33">
        <v>2.2589999999999999</v>
      </c>
      <c r="AG2434" s="33">
        <v>2.375</v>
      </c>
      <c r="AH2434" s="33">
        <v>2.7330000000000001</v>
      </c>
      <c r="AI2434" s="33">
        <v>4.2960000000000003</v>
      </c>
      <c r="AJ2434" s="33">
        <v>3.5230000000000001</v>
      </c>
      <c r="AK2434" s="34">
        <v>5.625</v>
      </c>
      <c r="AL2434" s="29">
        <v>5.8819999999999997E-2</v>
      </c>
      <c r="AM2434" s="29">
        <v>1.9609999999999999E-2</v>
      </c>
      <c r="AN2434" s="50">
        <v>30350</v>
      </c>
      <c r="AO2434" s="30">
        <v>157.69999999999999</v>
      </c>
      <c r="AP2434" s="29">
        <v>0.49218000000000001</v>
      </c>
      <c r="AQ2434" s="29">
        <v>1</v>
      </c>
      <c r="AR2434" s="29">
        <v>0.82599999999999996</v>
      </c>
      <c r="AS2434" s="54">
        <v>3</v>
      </c>
      <c r="AT2434" s="29">
        <v>0.93938999999999995</v>
      </c>
      <c r="AU2434" s="29">
        <v>0.90815000000000001</v>
      </c>
      <c r="AV2434" s="54">
        <v>4</v>
      </c>
      <c r="AW2434" s="29">
        <v>0.90908999999999995</v>
      </c>
    </row>
    <row r="2435" spans="1:49" x14ac:dyDescent="0.2">
      <c r="A2435" s="17" t="str">
        <f t="shared" si="46"/>
        <v>ESG</v>
      </c>
      <c r="B2435" s="17" t="str">
        <f>IF(AND(OR(NOT(IsForecastDateRestricted),AND(D2435&gt;=StartDate,D2435&lt;=EndDate)),OR(NOT(IsTargetDateRestricted),AND(F2435&gt;=FirstTargetDate,F2435&lt;=EndTargetDate)),
OR(AND(Is1Week,E2435="1 wk ahead inc death"),AND(Is2Week,E2435="2 wk ahead inc death"),AND(Is3Week,E2435="3 wk ahead inc death"),AND(Is4Week,E2435="4 wk ahead inc death")),
OR(NOT(IsActiveModelsOnly),_xlfn.XLOOKUP(C2435,'Model Analyzer'!B$4:B$100,'Model Analyzer'!C$4:C$100))),EvalData!C2435,"NA")</f>
        <v>ESG</v>
      </c>
      <c r="C2435" s="17" t="s">
        <v>40</v>
      </c>
      <c r="D2435" s="36" t="d">
        <v>2020-11-02</v>
      </c>
      <c r="E2435" s="17" t="s">
        <v>36</v>
      </c>
      <c r="F2435" s="36" t="d">
        <v>2020-11-14</v>
      </c>
      <c r="G2435" s="30">
        <v>-65</v>
      </c>
      <c r="H2435" s="32">
        <v>-4.0000000000000001E-3</v>
      </c>
      <c r="I2435" s="28">
        <v>-4.4600000000000004E-3</v>
      </c>
      <c r="J2435" s="28">
        <v>-4.4799999999999996E-3</v>
      </c>
      <c r="K2435" s="29">
        <v>1</v>
      </c>
      <c r="L2435" s="30">
        <v>2</v>
      </c>
      <c r="M2435" s="29">
        <v>0.96875</v>
      </c>
      <c r="N2435" s="30">
        <v>51</v>
      </c>
      <c r="O2435" s="30">
        <v>71.260000000000005</v>
      </c>
      <c r="P2435" s="30">
        <v>4787.45</v>
      </c>
      <c r="Q2435" s="30">
        <v>147.02000000000001</v>
      </c>
      <c r="R2435" s="38">
        <v>0.57518000000000002</v>
      </c>
      <c r="S2435" s="32">
        <v>-0.61834999999999996</v>
      </c>
      <c r="T2435" s="29">
        <v>2.1333700000000002</v>
      </c>
      <c r="U2435" s="29">
        <v>-1.90147</v>
      </c>
      <c r="V2435" s="29">
        <v>0.13725000000000001</v>
      </c>
      <c r="W2435" s="29">
        <v>0.39216000000000001</v>
      </c>
      <c r="X2435" s="30">
        <v>233.66</v>
      </c>
      <c r="Y2435" s="29">
        <v>0.55937999999999999</v>
      </c>
      <c r="Z2435" s="29">
        <v>0.76361000000000001</v>
      </c>
      <c r="AA2435" s="29">
        <v>0.01</v>
      </c>
      <c r="AB2435" s="30">
        <v>34</v>
      </c>
      <c r="AC2435" s="29">
        <v>0</v>
      </c>
      <c r="AD2435" s="30">
        <v>51</v>
      </c>
      <c r="AE2435" s="29">
        <v>0.13725000000000001</v>
      </c>
      <c r="AF2435" s="33">
        <v>1.266</v>
      </c>
      <c r="AG2435" s="33">
        <v>1.42</v>
      </c>
      <c r="AH2435" s="33">
        <v>1.671</v>
      </c>
      <c r="AI2435" s="33">
        <v>3.6219999999999999</v>
      </c>
      <c r="AJ2435" s="33">
        <v>2.4780000000000002</v>
      </c>
      <c r="AK2435" s="34">
        <v>8</v>
      </c>
      <c r="AL2435" s="29">
        <v>1.9609999999999999E-2</v>
      </c>
      <c r="AM2435" s="29">
        <v>0</v>
      </c>
      <c r="AN2435" s="50">
        <v>228946</v>
      </c>
      <c r="AO2435" s="30">
        <v>840.2</v>
      </c>
      <c r="AP2435" s="29">
        <v>0.66518999999999995</v>
      </c>
      <c r="AQ2435" s="29">
        <v>1</v>
      </c>
      <c r="AR2435" s="29">
        <v>0.124</v>
      </c>
      <c r="AS2435" s="54">
        <v>33</v>
      </c>
      <c r="AT2435" s="29">
        <v>3.0300000000000001E-2</v>
      </c>
      <c r="AU2435" s="29">
        <v>0.14448</v>
      </c>
      <c r="AV2435" s="54">
        <v>33</v>
      </c>
      <c r="AW2435" s="29">
        <v>3.0300000000000001E-2</v>
      </c>
    </row>
    <row r="2436" spans="1:49" x14ac:dyDescent="0.2">
      <c r="A2436" s="17" t="str">
        <f t="shared" si="46"/>
        <v>GT-DeepCOVID</v>
      </c>
      <c r="B2436" s="17" t="str">
        <f>IF(AND(OR(NOT(IsForecastDateRestricted),AND(D2436&gt;=StartDate,D2436&lt;=EndDate)),OR(NOT(IsTargetDateRestricted),AND(F2436&gt;=FirstTargetDate,F2436&lt;=EndTargetDate)),
OR(AND(Is1Week,E2436="1 wk ahead inc death"),AND(Is2Week,E2436="2 wk ahead inc death"),AND(Is3Week,E2436="3 wk ahead inc death"),AND(Is4Week,E2436="4 wk ahead inc death")),
OR(NOT(IsActiveModelsOnly),_xlfn.XLOOKUP(C2436,'Model Analyzer'!B$4:B$100,'Model Analyzer'!C$4:C$100))),EvalData!C2436,"NA")</f>
        <v>GT-DeepCOVID</v>
      </c>
      <c r="C2436" s="17" t="s">
        <v>17</v>
      </c>
      <c r="D2436" s="36" t="d">
        <v>2020-11-02</v>
      </c>
      <c r="E2436" s="17" t="s">
        <v>36</v>
      </c>
      <c r="F2436" s="36" t="d">
        <v>2020-11-14</v>
      </c>
      <c r="G2436" s="30">
        <v>-1462</v>
      </c>
      <c r="H2436" s="32">
        <v>-0.106</v>
      </c>
      <c r="I2436" s="28">
        <v>-0.10031</v>
      </c>
      <c r="J2436" s="28">
        <v>-0.11149000000000001</v>
      </c>
      <c r="K2436" s="29">
        <v>0.75</v>
      </c>
      <c r="L2436" s="30">
        <v>12</v>
      </c>
      <c r="M2436" s="29">
        <v>0.65625</v>
      </c>
      <c r="N2436" s="30">
        <v>46</v>
      </c>
      <c r="O2436" s="30">
        <v>6.15</v>
      </c>
      <c r="P2436" s="30">
        <v>1115.3599999999999</v>
      </c>
      <c r="Q2436" s="30">
        <v>62.85</v>
      </c>
      <c r="R2436" s="38">
        <v>0.16575999999999999</v>
      </c>
      <c r="S2436" s="32">
        <v>-0.12542</v>
      </c>
      <c r="T2436" s="29">
        <v>0.35877999999999999</v>
      </c>
      <c r="U2436" s="29">
        <v>-0.21087</v>
      </c>
      <c r="V2436" s="29">
        <v>0.54347999999999996</v>
      </c>
      <c r="W2436" s="29">
        <v>8.6959999999999996E-2</v>
      </c>
      <c r="X2436" s="30">
        <v>118.98</v>
      </c>
      <c r="Y2436" s="29">
        <v>0.24354999999999999</v>
      </c>
      <c r="Z2436" s="29">
        <v>0.26780999999999999</v>
      </c>
      <c r="AA2436" s="29">
        <v>0.59499999999999997</v>
      </c>
      <c r="AB2436" s="30">
        <v>3</v>
      </c>
      <c r="AC2436" s="29">
        <v>0.93938999999999995</v>
      </c>
      <c r="AD2436" s="30">
        <v>46</v>
      </c>
      <c r="AE2436" s="29">
        <v>0.93478000000000006</v>
      </c>
      <c r="AF2436" s="33">
        <v>2.044</v>
      </c>
      <c r="AG2436" s="33">
        <v>2.645</v>
      </c>
      <c r="AH2436" s="33">
        <v>3.3769999999999998</v>
      </c>
      <c r="AI2436" s="33">
        <v>48.387999999999998</v>
      </c>
      <c r="AJ2436" s="33">
        <v>9.8059999999999992</v>
      </c>
      <c r="AK2436" s="34">
        <v>113</v>
      </c>
      <c r="AL2436" s="29">
        <v>0.19564999999999999</v>
      </c>
      <c r="AM2436" s="29">
        <v>0.23913000000000001</v>
      </c>
      <c r="AN2436" s="50">
        <v>34380</v>
      </c>
      <c r="AO2436" s="30">
        <v>84.6</v>
      </c>
      <c r="AP2436" s="29">
        <v>0.37419999999999998</v>
      </c>
      <c r="AQ2436" s="29">
        <v>0.78120999999999996</v>
      </c>
      <c r="AR2436" s="29">
        <v>0.47499999999999998</v>
      </c>
      <c r="AS2436" s="54">
        <v>15</v>
      </c>
      <c r="AT2436" s="29">
        <v>0.57576000000000005</v>
      </c>
      <c r="AU2436" s="29">
        <v>0.84433999999999998</v>
      </c>
      <c r="AV2436" s="54">
        <v>9</v>
      </c>
      <c r="AW2436" s="29">
        <v>0.75758000000000003</v>
      </c>
    </row>
    <row r="2437" spans="1:49" x14ac:dyDescent="0.2">
      <c r="A2437" s="17" t="str">
        <f t="shared" si="46"/>
        <v>ISU</v>
      </c>
      <c r="B2437" s="17" t="str">
        <f>IF(AND(OR(NOT(IsForecastDateRestricted),AND(D2437&gt;=StartDate,D2437&lt;=EndDate)),OR(NOT(IsTargetDateRestricted),AND(F2437&gt;=FirstTargetDate,F2437&lt;=EndTargetDate)),
OR(AND(Is1Week,E2437="1 wk ahead inc death"),AND(Is2Week,E2437="2 wk ahead inc death"),AND(Is3Week,E2437="3 wk ahead inc death"),AND(Is4Week,E2437="4 wk ahead inc death")),
OR(NOT(IsActiveModelsOnly),_xlfn.XLOOKUP(C2437,'Model Analyzer'!B$4:B$100,'Model Analyzer'!C$4:C$100))),EvalData!C2437,"NA")</f>
        <v>ISU</v>
      </c>
      <c r="C2437" s="17" t="s">
        <v>41</v>
      </c>
      <c r="D2437" s="36" t="d">
        <v>2020-11-02</v>
      </c>
      <c r="E2437" s="17" t="s">
        <v>36</v>
      </c>
      <c r="F2437" s="36" t="d">
        <v>2020-11-14</v>
      </c>
      <c r="G2437" s="30">
        <v>-2147</v>
      </c>
      <c r="H2437" s="32">
        <v>-0.159</v>
      </c>
      <c r="I2437" s="28">
        <v>-0.14731</v>
      </c>
      <c r="J2437" s="28">
        <v>-0.17276</v>
      </c>
      <c r="K2437" s="29">
        <v>0.75</v>
      </c>
      <c r="L2437" s="30">
        <v>19</v>
      </c>
      <c r="M2437" s="29">
        <v>0.4375</v>
      </c>
      <c r="N2437" s="30">
        <v>49</v>
      </c>
      <c r="O2437" s="30">
        <v>8.9</v>
      </c>
      <c r="P2437" s="30">
        <v>1525.28</v>
      </c>
      <c r="Q2437" s="30">
        <v>83.78</v>
      </c>
      <c r="R2437" s="38">
        <v>0.25180999999999998</v>
      </c>
      <c r="S2437" s="32">
        <v>-0.23280999999999999</v>
      </c>
      <c r="T2437" s="29">
        <v>0.43695000000000001</v>
      </c>
      <c r="U2437" s="29">
        <v>-0.29227999999999998</v>
      </c>
      <c r="V2437" s="29">
        <v>0.40816000000000002</v>
      </c>
      <c r="W2437" s="29">
        <v>0.10204000000000001</v>
      </c>
      <c r="X2437" s="30">
        <v>133.94999999999999</v>
      </c>
      <c r="Y2437" s="29">
        <v>0.30103000000000002</v>
      </c>
      <c r="Z2437" s="29">
        <v>0.35979</v>
      </c>
      <c r="AA2437" s="29">
        <v>0.38100000000000001</v>
      </c>
      <c r="AB2437" s="30">
        <v>17</v>
      </c>
      <c r="AC2437" s="29">
        <v>0.51515</v>
      </c>
      <c r="AD2437" s="30">
        <v>49</v>
      </c>
      <c r="AE2437" s="29">
        <v>0.53061000000000003</v>
      </c>
      <c r="AF2437" s="33">
        <v>1.4470000000000001</v>
      </c>
      <c r="AG2437" s="33">
        <v>1.55</v>
      </c>
      <c r="AH2437" s="33">
        <v>1.774</v>
      </c>
      <c r="AI2437" s="33">
        <v>2.613</v>
      </c>
      <c r="AJ2437" s="33">
        <v>2.1110000000000002</v>
      </c>
      <c r="AK2437" s="34">
        <v>3.52</v>
      </c>
      <c r="AL2437" s="29">
        <v>4.0820000000000002E-2</v>
      </c>
      <c r="AM2437" s="29">
        <v>2.0410000000000001E-2</v>
      </c>
      <c r="AN2437" s="50">
        <v>81974</v>
      </c>
      <c r="AO2437" s="30">
        <v>213</v>
      </c>
      <c r="AP2437" s="29">
        <v>0.67578000000000005</v>
      </c>
      <c r="AQ2437" s="29">
        <v>1</v>
      </c>
      <c r="AR2437" s="29">
        <v>0.47499999999999998</v>
      </c>
      <c r="AS2437" s="54">
        <v>15</v>
      </c>
      <c r="AT2437" s="29">
        <v>0.57576000000000005</v>
      </c>
      <c r="AU2437" s="29">
        <v>0.53664000000000001</v>
      </c>
      <c r="AV2437" s="54">
        <v>24</v>
      </c>
      <c r="AW2437" s="29">
        <v>0.30303000000000002</v>
      </c>
    </row>
    <row r="2438" spans="1:49" x14ac:dyDescent="0.2">
      <c r="A2438" s="17" t="str">
        <f t="shared" si="46"/>
        <v>JCB</v>
      </c>
      <c r="B2438" s="17" t="str">
        <f>IF(AND(OR(NOT(IsForecastDateRestricted),AND(D2438&gt;=StartDate,D2438&lt;=EndDate)),OR(NOT(IsTargetDateRestricted),AND(F2438&gt;=FirstTargetDate,F2438&lt;=EndTargetDate)),
OR(AND(Is1Week,E2438="1 wk ahead inc death"),AND(Is2Week,E2438="2 wk ahead inc death"),AND(Is3Week,E2438="3 wk ahead inc death"),AND(Is4Week,E2438="4 wk ahead inc death")),
OR(NOT(IsActiveModelsOnly),_xlfn.XLOOKUP(C2438,'Model Analyzer'!B$4:B$100,'Model Analyzer'!C$4:C$100))),EvalData!C2438,"NA")</f>
        <v>JCB</v>
      </c>
      <c r="C2438" s="17" t="s">
        <v>45</v>
      </c>
      <c r="D2438" s="36" t="d">
        <v>2020-11-02</v>
      </c>
      <c r="E2438" s="17" t="s">
        <v>36</v>
      </c>
      <c r="F2438" s="36" t="d">
        <v>2020-11-14</v>
      </c>
      <c r="G2438" s="30">
        <v>-1080</v>
      </c>
      <c r="H2438" s="32">
        <v>-7.6999999999999999E-2</v>
      </c>
      <c r="I2438" s="28">
        <v>-7.4099999999999999E-2</v>
      </c>
      <c r="J2438" s="28">
        <v>-8.0030000000000004E-2</v>
      </c>
      <c r="K2438" s="29">
        <v>0.9</v>
      </c>
      <c r="L2438" s="30">
        <v>9</v>
      </c>
      <c r="M2438" s="29">
        <v>0.75</v>
      </c>
      <c r="N2438" s="30">
        <v>51</v>
      </c>
      <c r="O2438" s="30">
        <v>18.62</v>
      </c>
      <c r="P2438" s="30">
        <v>2421.86</v>
      </c>
      <c r="Q2438" s="30">
        <v>83.63</v>
      </c>
      <c r="R2438" s="38">
        <v>0.23369999999999999</v>
      </c>
      <c r="S2438" s="32">
        <v>-0.14366999999999999</v>
      </c>
      <c r="T2438" s="29">
        <v>0.76681999999999995</v>
      </c>
      <c r="U2438" s="29">
        <v>-9.3200000000000002E-3</v>
      </c>
      <c r="V2438" s="29">
        <v>0.43136999999999998</v>
      </c>
      <c r="W2438" s="29">
        <v>7.843E-2</v>
      </c>
      <c r="X2438" s="30">
        <v>151.41999999999999</v>
      </c>
      <c r="Y2438" s="29">
        <v>0.56842000000000004</v>
      </c>
      <c r="Z2438" s="29">
        <v>0.38013000000000002</v>
      </c>
      <c r="AA2438" s="29">
        <v>0.377</v>
      </c>
      <c r="AB2438" s="30">
        <v>18</v>
      </c>
      <c r="AC2438" s="29">
        <v>0.48485</v>
      </c>
      <c r="AD2438" s="30">
        <v>51</v>
      </c>
      <c r="AE2438" s="29">
        <v>0.60784000000000005</v>
      </c>
      <c r="AF2438" s="33">
        <v>2.1389999999999998</v>
      </c>
      <c r="AG2438" s="33">
        <v>2.1440000000000001</v>
      </c>
      <c r="AH2438" s="33">
        <v>2.157</v>
      </c>
      <c r="AI2438" s="33">
        <v>2.2989999999999999</v>
      </c>
      <c r="AJ2438" s="33">
        <v>2.1779999999999999</v>
      </c>
      <c r="AK2438" s="34">
        <v>2.2730000000000001</v>
      </c>
      <c r="AL2438" s="29">
        <v>0</v>
      </c>
      <c r="AM2438" s="29">
        <v>0</v>
      </c>
      <c r="AN2438" s="50">
        <v>52125</v>
      </c>
      <c r="AO2438" s="30">
        <v>545.1</v>
      </c>
      <c r="AP2438" s="29">
        <v>0.62319000000000002</v>
      </c>
      <c r="AQ2438" s="29">
        <v>1</v>
      </c>
      <c r="AR2438" s="29">
        <v>0.64</v>
      </c>
      <c r="AS2438" s="54">
        <v>7</v>
      </c>
      <c r="AT2438" s="29">
        <v>0.81818000000000002</v>
      </c>
      <c r="AU2438" s="29">
        <v>0.63983000000000001</v>
      </c>
      <c r="AV2438" s="54">
        <v>20</v>
      </c>
      <c r="AW2438" s="29">
        <v>0.42424000000000001</v>
      </c>
    </row>
    <row r="2439" spans="1:49" x14ac:dyDescent="0.2">
      <c r="A2439" s="17" t="str">
        <f t="shared" ref="A2439:A2502" si="47">IF(OR(B2439="NA",NOT(IsMinimumForecastsToParticipate),COUNTIF(B$7:B$3184,"="&amp;C2439)&gt;=MinForecastsToParticipate),B2439,"NA")</f>
        <v>JHU-APL</v>
      </c>
      <c r="B2439" s="17" t="str">
        <f>IF(AND(OR(NOT(IsForecastDateRestricted),AND(D2439&gt;=StartDate,D2439&lt;=EndDate)),OR(NOT(IsTargetDateRestricted),AND(F2439&gt;=FirstTargetDate,F2439&lt;=EndTargetDate)),
OR(AND(Is1Week,E2439="1 wk ahead inc death"),AND(Is2Week,E2439="2 wk ahead inc death"),AND(Is3Week,E2439="3 wk ahead inc death"),AND(Is4Week,E2439="4 wk ahead inc death")),
OR(NOT(IsActiveModelsOnly),_xlfn.XLOOKUP(C2439,'Model Analyzer'!B$4:B$100,'Model Analyzer'!C$4:C$100))),EvalData!C2439,"NA")</f>
        <v>JHU-APL</v>
      </c>
      <c r="C2439" s="17" t="s">
        <v>52</v>
      </c>
      <c r="D2439" s="36" t="d">
        <v>2020-11-02</v>
      </c>
      <c r="E2439" s="17" t="s">
        <v>36</v>
      </c>
      <c r="F2439" s="36" t="d">
        <v>2020-11-14</v>
      </c>
      <c r="G2439" s="30">
        <v>-873</v>
      </c>
      <c r="H2439" s="32">
        <v>-6.2E-2</v>
      </c>
      <c r="I2439" s="28">
        <v>-5.9900000000000002E-2</v>
      </c>
      <c r="J2439" s="28">
        <v>-6.3710000000000003E-2</v>
      </c>
      <c r="K2439" s="29">
        <v>0.9</v>
      </c>
      <c r="L2439" s="30">
        <v>8</v>
      </c>
      <c r="M2439" s="29">
        <v>0.78125</v>
      </c>
      <c r="N2439" s="30">
        <v>51</v>
      </c>
      <c r="O2439" s="30">
        <v>12.35</v>
      </c>
      <c r="P2439" s="30">
        <v>1821.17</v>
      </c>
      <c r="Q2439" s="30">
        <v>73.900000000000006</v>
      </c>
      <c r="R2439" s="38">
        <v>0.22006999999999999</v>
      </c>
      <c r="S2439" s="32">
        <v>-0.15447</v>
      </c>
      <c r="T2439" s="29">
        <v>0.53641000000000005</v>
      </c>
      <c r="U2439" s="29">
        <v>1.7799999999999999E-3</v>
      </c>
      <c r="V2439" s="29">
        <v>0.41176000000000001</v>
      </c>
      <c r="W2439" s="29">
        <v>7.843E-2</v>
      </c>
      <c r="X2439" s="30">
        <v>134.74</v>
      </c>
      <c r="Y2439" s="29">
        <v>0.45184000000000002</v>
      </c>
      <c r="Z2439" s="29">
        <v>0.35115000000000002</v>
      </c>
      <c r="AA2439" s="29">
        <v>0.49099999999999999</v>
      </c>
      <c r="AB2439" s="30">
        <v>7</v>
      </c>
      <c r="AC2439" s="29">
        <v>0.81818000000000002</v>
      </c>
      <c r="AD2439" s="30">
        <v>51</v>
      </c>
      <c r="AE2439" s="29">
        <v>0.62744999999999995</v>
      </c>
      <c r="AF2439" s="33">
        <v>1.7090000000000001</v>
      </c>
      <c r="AG2439" s="33">
        <v>1.86</v>
      </c>
      <c r="AH2439" s="33">
        <v>2</v>
      </c>
      <c r="AI2439" s="33">
        <v>2.073</v>
      </c>
      <c r="AJ2439" s="33">
        <v>2.1219999999999999</v>
      </c>
      <c r="AK2439" s="34">
        <v>2.391</v>
      </c>
      <c r="AL2439" s="29">
        <v>0</v>
      </c>
      <c r="AM2439" s="29">
        <v>0</v>
      </c>
      <c r="AN2439" s="50">
        <v>51664</v>
      </c>
      <c r="AO2439" s="30">
        <v>335.6</v>
      </c>
      <c r="AP2439" s="29">
        <v>0.65952</v>
      </c>
      <c r="AQ2439" s="29">
        <v>1</v>
      </c>
      <c r="AR2439" s="29">
        <v>0.66</v>
      </c>
      <c r="AS2439" s="54">
        <v>6</v>
      </c>
      <c r="AT2439" s="29">
        <v>0.84848000000000001</v>
      </c>
      <c r="AU2439" s="29">
        <v>0.66047</v>
      </c>
      <c r="AV2439" s="54">
        <v>18</v>
      </c>
      <c r="AW2439" s="29">
        <v>0.48485</v>
      </c>
    </row>
    <row r="2440" spans="1:49" x14ac:dyDescent="0.2">
      <c r="A2440" s="17" t="str">
        <f t="shared" si="47"/>
        <v>JHU-CSSE</v>
      </c>
      <c r="B2440" s="17" t="str">
        <f>IF(AND(OR(NOT(IsForecastDateRestricted),AND(D2440&gt;=StartDate,D2440&lt;=EndDate)),OR(NOT(IsTargetDateRestricted),AND(F2440&gt;=FirstTargetDate,F2440&lt;=EndTargetDate)),
OR(AND(Is1Week,E2440="1 wk ahead inc death"),AND(Is2Week,E2440="2 wk ahead inc death"),AND(Is3Week,E2440="3 wk ahead inc death"),AND(Is4Week,E2440="4 wk ahead inc death")),
OR(NOT(IsActiveModelsOnly),_xlfn.XLOOKUP(C2440,'Model Analyzer'!B$4:B$100,'Model Analyzer'!C$4:C$100))),EvalData!C2440,"NA")</f>
        <v>JHU-CSSE</v>
      </c>
      <c r="C2440" s="17" t="s">
        <v>58</v>
      </c>
      <c r="D2440" s="36" t="d">
        <v>2020-11-02</v>
      </c>
      <c r="E2440" s="17" t="s">
        <v>36</v>
      </c>
      <c r="F2440" s="36" t="d">
        <v>2020-11-14</v>
      </c>
      <c r="G2440" s="30">
        <v>-2338</v>
      </c>
      <c r="H2440" s="32">
        <v>-0.17499999999999999</v>
      </c>
      <c r="I2440" s="28">
        <v>-0.16041</v>
      </c>
      <c r="J2440" s="28">
        <v>-0.19106000000000001</v>
      </c>
      <c r="K2440" s="29">
        <v>0.75</v>
      </c>
      <c r="L2440" s="30">
        <v>22</v>
      </c>
      <c r="M2440" s="29">
        <v>0.34375</v>
      </c>
      <c r="N2440" s="30">
        <v>51</v>
      </c>
      <c r="O2440" s="30">
        <v>12.43</v>
      </c>
      <c r="P2440" s="30">
        <v>1783.92</v>
      </c>
      <c r="Q2440" s="30">
        <v>82.9</v>
      </c>
      <c r="R2440" s="38">
        <v>0.25795000000000001</v>
      </c>
      <c r="S2440" s="32">
        <v>-0.13941999999999999</v>
      </c>
      <c r="T2440" s="29">
        <v>0.56379999999999997</v>
      </c>
      <c r="U2440" s="29">
        <v>-9.1400000000000006E-3</v>
      </c>
      <c r="V2440" s="29">
        <v>0.37254999999999999</v>
      </c>
      <c r="W2440" s="29">
        <v>7.843E-2</v>
      </c>
      <c r="X2440" s="30">
        <v>144.9</v>
      </c>
      <c r="Y2440" s="29">
        <v>0.45080999999999999</v>
      </c>
      <c r="Z2440" s="29">
        <v>0.35105999999999998</v>
      </c>
      <c r="AA2440" s="29">
        <v>0.437</v>
      </c>
      <c r="AB2440" s="30">
        <v>11</v>
      </c>
      <c r="AC2440" s="29">
        <v>0.69696999999999998</v>
      </c>
      <c r="AD2440" s="30">
        <v>51</v>
      </c>
      <c r="AE2440" s="29">
        <v>0.98038999999999998</v>
      </c>
      <c r="AF2440" s="33">
        <v>4.657</v>
      </c>
      <c r="AG2440" s="33">
        <v>6.4530000000000003</v>
      </c>
      <c r="AH2440" s="33">
        <v>8.2469999999999999</v>
      </c>
      <c r="AI2440" s="33">
        <v>11.385999999999999</v>
      </c>
      <c r="AJ2440" s="33">
        <v>11.569000000000001</v>
      </c>
      <c r="AK2440" s="34">
        <v>17.59</v>
      </c>
      <c r="AL2440" s="29">
        <v>0.50980000000000003</v>
      </c>
      <c r="AM2440" s="29">
        <v>0.37254999999999999</v>
      </c>
      <c r="AN2440" s="50">
        <v>25670</v>
      </c>
      <c r="AO2440" s="30">
        <v>196.6</v>
      </c>
      <c r="AP2440" s="29">
        <v>0.21984000000000001</v>
      </c>
      <c r="AQ2440" s="29">
        <v>0.45896999999999999</v>
      </c>
      <c r="AR2440" s="29">
        <v>0.10299999999999999</v>
      </c>
      <c r="AS2440" s="54">
        <v>34</v>
      </c>
      <c r="AT2440" s="29">
        <v>0</v>
      </c>
      <c r="AU2440" s="29">
        <v>0.70728000000000002</v>
      </c>
      <c r="AV2440" s="54">
        <v>15</v>
      </c>
      <c r="AW2440" s="29">
        <v>0.57576000000000005</v>
      </c>
    </row>
    <row r="2441" spans="1:49" x14ac:dyDescent="0.2">
      <c r="A2441" s="17" t="str">
        <f t="shared" si="47"/>
        <v>JHU-IDD</v>
      </c>
      <c r="B2441" s="17" t="str">
        <f>IF(AND(OR(NOT(IsForecastDateRestricted),AND(D2441&gt;=StartDate,D2441&lt;=EndDate)),OR(NOT(IsTargetDateRestricted),AND(F2441&gt;=FirstTargetDate,F2441&lt;=EndTargetDate)),
OR(AND(Is1Week,E2441="1 wk ahead inc death"),AND(Is2Week,E2441="2 wk ahead inc death"),AND(Is3Week,E2441="3 wk ahead inc death"),AND(Is4Week,E2441="4 wk ahead inc death")),
OR(NOT(IsActiveModelsOnly),_xlfn.XLOOKUP(C2441,'Model Analyzer'!B$4:B$100,'Model Analyzer'!C$4:C$100))),EvalData!C2441,"NA")</f>
        <v>JHU-IDD</v>
      </c>
      <c r="C2441" s="17" t="s">
        <v>53</v>
      </c>
      <c r="D2441" s="36" t="d">
        <v>2020-11-02</v>
      </c>
      <c r="E2441" s="17" t="s">
        <v>36</v>
      </c>
      <c r="F2441" s="36" t="d">
        <v>2020-11-14</v>
      </c>
      <c r="G2441" s="30">
        <v>-6765</v>
      </c>
      <c r="H2441" s="32">
        <v>-0.624</v>
      </c>
      <c r="I2441" s="28">
        <v>-0.46415000000000001</v>
      </c>
      <c r="J2441" s="28">
        <v>-0.86619999999999997</v>
      </c>
      <c r="K2441" s="29">
        <v>0</v>
      </c>
      <c r="L2441" s="30">
        <v>33</v>
      </c>
      <c r="M2441" s="29">
        <v>0</v>
      </c>
      <c r="N2441" s="30">
        <v>51</v>
      </c>
      <c r="O2441" s="30">
        <v>42.45</v>
      </c>
      <c r="P2441" s="30">
        <v>4378.9399999999996</v>
      </c>
      <c r="Q2441" s="30">
        <v>137.72999999999999</v>
      </c>
      <c r="R2441" s="38">
        <v>0.54357</v>
      </c>
      <c r="S2441" s="32">
        <v>-0.54966999999999999</v>
      </c>
      <c r="T2441" s="29">
        <v>1.51122</v>
      </c>
      <c r="U2441" s="29">
        <v>-0.89461000000000002</v>
      </c>
      <c r="V2441" s="29">
        <v>0.17646999999999999</v>
      </c>
      <c r="W2441" s="29">
        <v>0.49020000000000002</v>
      </c>
      <c r="X2441" s="30">
        <v>222.77</v>
      </c>
      <c r="Y2441" s="29">
        <v>0.72277999999999998</v>
      </c>
      <c r="Z2441" s="29">
        <v>0.65493000000000001</v>
      </c>
      <c r="AA2441" s="29">
        <v>1.6E-2</v>
      </c>
      <c r="AB2441" s="30">
        <v>33</v>
      </c>
      <c r="AC2441" s="29">
        <v>3.0300000000000001E-2</v>
      </c>
      <c r="AD2441" s="30">
        <v>51</v>
      </c>
      <c r="AE2441" s="29">
        <v>0.70587999999999995</v>
      </c>
      <c r="AF2441" s="33">
        <v>3.976</v>
      </c>
      <c r="AG2441" s="33">
        <v>4.2859999999999996</v>
      </c>
      <c r="AH2441" s="33">
        <v>7.8449999999999998</v>
      </c>
      <c r="AI2441" s="33">
        <v>45.753</v>
      </c>
      <c r="AJ2441" s="33">
        <v>24.571000000000002</v>
      </c>
      <c r="AK2441" s="34">
        <v>136</v>
      </c>
      <c r="AL2441" s="29">
        <v>0.13725000000000001</v>
      </c>
      <c r="AM2441" s="29">
        <v>0.39216000000000001</v>
      </c>
      <c r="AN2441" s="50">
        <v>82829</v>
      </c>
      <c r="AO2441" s="30">
        <v>346.2</v>
      </c>
      <c r="AP2441" s="29">
        <v>0.21617</v>
      </c>
      <c r="AQ2441" s="29">
        <v>0.45129000000000002</v>
      </c>
      <c r="AR2441" s="29">
        <v>0.186</v>
      </c>
      <c r="AS2441" s="54">
        <v>30</v>
      </c>
      <c r="AT2441" s="29">
        <v>0.12121</v>
      </c>
      <c r="AU2441" s="29">
        <v>0.44196000000000002</v>
      </c>
      <c r="AV2441" s="54">
        <v>26</v>
      </c>
      <c r="AW2441" s="29">
        <v>0.24242</v>
      </c>
    </row>
    <row r="2442" spans="1:49" x14ac:dyDescent="0.2">
      <c r="A2442" s="17" t="str">
        <f t="shared" si="47"/>
        <v>Karlen</v>
      </c>
      <c r="B2442" s="17" t="str">
        <f>IF(AND(OR(NOT(IsForecastDateRestricted),AND(D2442&gt;=StartDate,D2442&lt;=EndDate)),OR(NOT(IsTargetDateRestricted),AND(F2442&gt;=FirstTargetDate,F2442&lt;=EndTargetDate)),
OR(AND(Is1Week,E2442="1 wk ahead inc death"),AND(Is2Week,E2442="2 wk ahead inc death"),AND(Is3Week,E2442="3 wk ahead inc death"),AND(Is4Week,E2442="4 wk ahead inc death")),
OR(NOT(IsActiveModelsOnly),_xlfn.XLOOKUP(C2442,'Model Analyzer'!B$4:B$100,'Model Analyzer'!C$4:C$100))),EvalData!C2442,"NA")</f>
        <v>Karlen</v>
      </c>
      <c r="C2442" s="17" t="s">
        <v>46</v>
      </c>
      <c r="D2442" s="36" t="d">
        <v>2020-11-02</v>
      </c>
      <c r="E2442" s="17" t="s">
        <v>36</v>
      </c>
      <c r="F2442" s="36" t="d">
        <v>2020-11-14</v>
      </c>
      <c r="G2442" s="30">
        <v>408</v>
      </c>
      <c r="H2442" s="32">
        <v>2.8000000000000001E-2</v>
      </c>
      <c r="I2442" s="28">
        <v>2.7990000000000001E-2</v>
      </c>
      <c r="J2442" s="28">
        <v>2.7990000000000001E-2</v>
      </c>
      <c r="K2442" s="29">
        <v>1</v>
      </c>
      <c r="L2442" s="30">
        <v>6</v>
      </c>
      <c r="M2442" s="29">
        <v>0.84375</v>
      </c>
      <c r="N2442" s="30">
        <v>51</v>
      </c>
      <c r="O2442" s="30">
        <v>12.31</v>
      </c>
      <c r="P2442" s="30">
        <v>1690.6</v>
      </c>
      <c r="Q2442" s="30">
        <v>69.53</v>
      </c>
      <c r="R2442" s="38">
        <v>0.18995999999999999</v>
      </c>
      <c r="S2442" s="32">
        <v>-6.7799999999999996E-3</v>
      </c>
      <c r="T2442" s="29">
        <v>0.51949999999999996</v>
      </c>
      <c r="U2442" s="29">
        <v>0.13761999999999999</v>
      </c>
      <c r="V2442" s="29">
        <v>0.52941000000000005</v>
      </c>
      <c r="W2442" s="29">
        <v>5.8819999999999997E-2</v>
      </c>
      <c r="X2442" s="30">
        <v>122.43</v>
      </c>
      <c r="Y2442" s="29">
        <v>0.45323000000000002</v>
      </c>
      <c r="Z2442" s="29">
        <v>0.32612000000000002</v>
      </c>
      <c r="AA2442" s="29">
        <v>0.64200000000000002</v>
      </c>
      <c r="AB2442" s="30">
        <v>2</v>
      </c>
      <c r="AC2442" s="29">
        <v>0.96970000000000001</v>
      </c>
      <c r="AD2442" s="30">
        <v>51</v>
      </c>
      <c r="AE2442" s="29">
        <v>0.88234999999999997</v>
      </c>
      <c r="AF2442" s="33">
        <v>1.8879999999999999</v>
      </c>
      <c r="AG2442" s="33">
        <v>2.2469999999999999</v>
      </c>
      <c r="AH2442" s="33">
        <v>2.8479999999999999</v>
      </c>
      <c r="AI2442" s="33">
        <v>4.6379999999999999</v>
      </c>
      <c r="AJ2442" s="33">
        <v>3.52</v>
      </c>
      <c r="AK2442" s="34">
        <v>7.1109999999999998</v>
      </c>
      <c r="AL2442" s="29">
        <v>0.13725000000000001</v>
      </c>
      <c r="AM2442" s="29">
        <v>1.9609999999999999E-2</v>
      </c>
      <c r="AN2442" s="50">
        <v>34494</v>
      </c>
      <c r="AO2442" s="30">
        <v>140.30000000000001</v>
      </c>
      <c r="AP2442" s="29">
        <v>0.50266999999999995</v>
      </c>
      <c r="AQ2442" s="29">
        <v>1</v>
      </c>
      <c r="AR2442" s="29">
        <v>0.76400000000000001</v>
      </c>
      <c r="AS2442" s="54">
        <v>4</v>
      </c>
      <c r="AT2442" s="29">
        <v>0.90908999999999995</v>
      </c>
      <c r="AU2442" s="29">
        <v>0.92879</v>
      </c>
      <c r="AV2442" s="54">
        <v>3</v>
      </c>
      <c r="AW2442" s="29">
        <v>0.93938999999999995</v>
      </c>
    </row>
    <row r="2443" spans="1:49" x14ac:dyDescent="0.2">
      <c r="A2443" s="17" t="str">
        <f t="shared" si="47"/>
        <v>LANL</v>
      </c>
      <c r="B2443" s="17" t="str">
        <f>IF(AND(OR(NOT(IsForecastDateRestricted),AND(D2443&gt;=StartDate,D2443&lt;=EndDate)),OR(NOT(IsTargetDateRestricted),AND(F2443&gt;=FirstTargetDate,F2443&lt;=EndTargetDate)),
OR(AND(Is1Week,E2443="1 wk ahead inc death"),AND(Is2Week,E2443="2 wk ahead inc death"),AND(Is3Week,E2443="3 wk ahead inc death"),AND(Is4Week,E2443="4 wk ahead inc death")),
OR(NOT(IsActiveModelsOnly),_xlfn.XLOOKUP(C2443,'Model Analyzer'!B$4:B$100,'Model Analyzer'!C$4:C$100))),EvalData!C2443,"NA")</f>
        <v>LANL</v>
      </c>
      <c r="C2443" s="17" t="s">
        <v>20</v>
      </c>
      <c r="D2443" s="36" t="d">
        <v>2020-11-02</v>
      </c>
      <c r="E2443" s="17" t="s">
        <v>36</v>
      </c>
      <c r="F2443" s="36" t="d">
        <v>2020-11-14</v>
      </c>
      <c r="G2443" s="30">
        <v>-1661</v>
      </c>
      <c r="H2443" s="32">
        <v>-0.121</v>
      </c>
      <c r="I2443" s="28">
        <v>-0.11396000000000001</v>
      </c>
      <c r="J2443" s="28">
        <v>-0.12862000000000001</v>
      </c>
      <c r="K2443" s="29">
        <v>0.75</v>
      </c>
      <c r="L2443" s="30">
        <v>14</v>
      </c>
      <c r="M2443" s="29">
        <v>0.59375</v>
      </c>
      <c r="N2443" s="30">
        <v>51</v>
      </c>
      <c r="O2443" s="30">
        <v>16.989999999999998</v>
      </c>
      <c r="P2443" s="30">
        <v>2215.63</v>
      </c>
      <c r="Q2443" s="30">
        <v>83.31</v>
      </c>
      <c r="R2443" s="38">
        <v>0.27515000000000001</v>
      </c>
      <c r="S2443" s="32">
        <v>-0.17707999999999999</v>
      </c>
      <c r="T2443" s="29">
        <v>0.66420999999999997</v>
      </c>
      <c r="U2443" s="29">
        <v>-0.18206</v>
      </c>
      <c r="V2443" s="29">
        <v>0.33333000000000002</v>
      </c>
      <c r="W2443" s="29">
        <v>0.13725000000000001</v>
      </c>
      <c r="X2443" s="30">
        <v>147.01</v>
      </c>
      <c r="Y2443" s="29">
        <v>0.42851</v>
      </c>
      <c r="Z2443" s="29">
        <v>0.39400000000000002</v>
      </c>
      <c r="AA2443" s="29">
        <v>0.28599999999999998</v>
      </c>
      <c r="AB2443" s="30">
        <v>21</v>
      </c>
      <c r="AC2443" s="29">
        <v>0.39394000000000001</v>
      </c>
      <c r="AD2443" s="30">
        <v>51</v>
      </c>
      <c r="AE2443" s="29">
        <v>0.92157</v>
      </c>
      <c r="AF2443" s="33">
        <v>2.6240000000000001</v>
      </c>
      <c r="AG2443" s="33">
        <v>3.669</v>
      </c>
      <c r="AH2443" s="33">
        <v>5.8019999999999996</v>
      </c>
      <c r="AI2443" s="33">
        <v>11.526</v>
      </c>
      <c r="AJ2443" s="33">
        <v>11.930999999999999</v>
      </c>
      <c r="AK2443" s="34">
        <v>20.149999999999999</v>
      </c>
      <c r="AL2443" s="29">
        <v>0.29411999999999999</v>
      </c>
      <c r="AM2443" s="29">
        <v>0.23529</v>
      </c>
      <c r="AN2443" s="50">
        <v>36591</v>
      </c>
      <c r="AO2443" s="30">
        <v>185.4</v>
      </c>
      <c r="AP2443" s="29">
        <v>0.31048999999999999</v>
      </c>
      <c r="AQ2443" s="29">
        <v>0.6482</v>
      </c>
      <c r="AR2443" s="29">
        <v>0.41299999999999998</v>
      </c>
      <c r="AS2443" s="54">
        <v>20</v>
      </c>
      <c r="AT2443" s="29">
        <v>0.42424000000000001</v>
      </c>
      <c r="AU2443" s="29">
        <v>0.84631000000000001</v>
      </c>
      <c r="AV2443" s="54">
        <v>8</v>
      </c>
      <c r="AW2443" s="29">
        <v>0.78788000000000002</v>
      </c>
    </row>
    <row r="2444" spans="1:49" x14ac:dyDescent="0.2">
      <c r="A2444" s="17" t="str">
        <f t="shared" si="47"/>
        <v>LSHTM</v>
      </c>
      <c r="B2444" s="17" t="str">
        <f>IF(AND(OR(NOT(IsForecastDateRestricted),AND(D2444&gt;=StartDate,D2444&lt;=EndDate)),OR(NOT(IsTargetDateRestricted),AND(F2444&gt;=FirstTargetDate,F2444&lt;=EndTargetDate)),
OR(AND(Is1Week,E2444="1 wk ahead inc death"),AND(Is2Week,E2444="2 wk ahead inc death"),AND(Is3Week,E2444="3 wk ahead inc death"),AND(Is4Week,E2444="4 wk ahead inc death")),
OR(NOT(IsActiveModelsOnly),_xlfn.XLOOKUP(C2444,'Model Analyzer'!B$4:B$100,'Model Analyzer'!C$4:C$100))),EvalData!C2444,"NA")</f>
        <v>LSHTM</v>
      </c>
      <c r="C2444" s="17" t="s">
        <v>21</v>
      </c>
      <c r="D2444" s="36" t="d">
        <v>2020-11-02</v>
      </c>
      <c r="E2444" s="17" t="s">
        <v>36</v>
      </c>
      <c r="F2444" s="36" t="d">
        <v>2020-11-14</v>
      </c>
      <c r="G2444" s="30">
        <v>-1739</v>
      </c>
      <c r="H2444" s="32">
        <v>-0.127</v>
      </c>
      <c r="I2444" s="28">
        <v>-0.11931</v>
      </c>
      <c r="J2444" s="28">
        <v>-0.13547999999999999</v>
      </c>
      <c r="K2444" s="29">
        <v>0.75</v>
      </c>
      <c r="L2444" s="30">
        <v>15</v>
      </c>
      <c r="M2444" s="29">
        <v>0.5625</v>
      </c>
      <c r="N2444" s="30">
        <v>48</v>
      </c>
      <c r="O2444" s="30">
        <v>11.26</v>
      </c>
      <c r="P2444" s="30">
        <v>1894.14</v>
      </c>
      <c r="Q2444" s="30">
        <v>92.92</v>
      </c>
      <c r="R2444" s="38">
        <v>0.24836</v>
      </c>
      <c r="S2444" s="32">
        <v>-0.14277000000000001</v>
      </c>
      <c r="T2444" s="29">
        <v>0.54305999999999999</v>
      </c>
      <c r="U2444" s="29">
        <v>-0.16256000000000001</v>
      </c>
      <c r="V2444" s="29">
        <v>0.3125</v>
      </c>
      <c r="W2444" s="29">
        <v>6.25E-2</v>
      </c>
      <c r="X2444" s="30">
        <v>158.03</v>
      </c>
      <c r="Y2444" s="29">
        <v>0.38883000000000001</v>
      </c>
      <c r="Z2444" s="29">
        <v>0.35610999999999998</v>
      </c>
      <c r="AA2444" s="29">
        <v>0.33200000000000002</v>
      </c>
      <c r="AB2444" s="30">
        <v>19</v>
      </c>
      <c r="AC2444" s="29">
        <v>0.45455000000000001</v>
      </c>
      <c r="AD2444" s="30">
        <v>48</v>
      </c>
      <c r="AE2444" s="29">
        <v>0.75</v>
      </c>
      <c r="AF2444" s="33">
        <v>1.976</v>
      </c>
      <c r="AG2444" s="33">
        <v>2.472</v>
      </c>
      <c r="AH2444" s="33">
        <v>3.53</v>
      </c>
      <c r="AI2444" s="33">
        <v>10.221</v>
      </c>
      <c r="AJ2444" s="33">
        <v>6.3659999999999997</v>
      </c>
      <c r="AK2444" s="34">
        <v>19.675999999999998</v>
      </c>
      <c r="AL2444" s="29">
        <v>8.3330000000000001E-2</v>
      </c>
      <c r="AM2444" s="29">
        <v>0.20832999999999999</v>
      </c>
      <c r="AN2444" s="50">
        <v>50046</v>
      </c>
      <c r="AO2444" s="30">
        <v>143.80000000000001</v>
      </c>
      <c r="AP2444" s="29">
        <v>0.42043999999999998</v>
      </c>
      <c r="AQ2444" s="29">
        <v>0.87775000000000003</v>
      </c>
      <c r="AR2444" s="29">
        <v>0.45400000000000001</v>
      </c>
      <c r="AS2444" s="54">
        <v>17</v>
      </c>
      <c r="AT2444" s="29">
        <v>0.51515</v>
      </c>
      <c r="AU2444" s="29">
        <v>0.72897000000000001</v>
      </c>
      <c r="AV2444" s="54">
        <v>13</v>
      </c>
      <c r="AW2444" s="29">
        <v>0.63636000000000004</v>
      </c>
    </row>
    <row r="2445" spans="1:49" x14ac:dyDescent="0.2">
      <c r="A2445" s="17" t="str">
        <f t="shared" si="47"/>
        <v>MIT-ORC</v>
      </c>
      <c r="B2445" s="17" t="str">
        <f>IF(AND(OR(NOT(IsForecastDateRestricted),AND(D2445&gt;=StartDate,D2445&lt;=EndDate)),OR(NOT(IsTargetDateRestricted),AND(F2445&gt;=FirstTargetDate,F2445&lt;=EndTargetDate)),
OR(AND(Is1Week,E2445="1 wk ahead inc death"),AND(Is2Week,E2445="2 wk ahead inc death"),AND(Is3Week,E2445="3 wk ahead inc death"),AND(Is4Week,E2445="4 wk ahead inc death")),
OR(NOT(IsActiveModelsOnly),_xlfn.XLOOKUP(C2445,'Model Analyzer'!B$4:B$100,'Model Analyzer'!C$4:C$100))),EvalData!C2445,"NA")</f>
        <v>MIT-ORC</v>
      </c>
      <c r="C2445" s="17" t="s">
        <v>23</v>
      </c>
      <c r="D2445" s="36" t="d">
        <v>2020-11-02</v>
      </c>
      <c r="E2445" s="17" t="s">
        <v>36</v>
      </c>
      <c r="F2445" s="36" t="d">
        <v>2020-11-14</v>
      </c>
      <c r="G2445" s="30">
        <v>-4301</v>
      </c>
      <c r="H2445" s="32">
        <v>-0.35</v>
      </c>
      <c r="I2445" s="28">
        <v>-0.29509000000000002</v>
      </c>
      <c r="J2445" s="28">
        <v>-0.41863</v>
      </c>
      <c r="K2445" s="29">
        <v>0</v>
      </c>
      <c r="L2445" s="30">
        <v>31</v>
      </c>
      <c r="M2445" s="29">
        <v>6.25E-2</v>
      </c>
      <c r="N2445" s="30">
        <v>51</v>
      </c>
      <c r="O2445" s="30">
        <v>23.24</v>
      </c>
      <c r="P2445" s="30">
        <v>2607.71</v>
      </c>
      <c r="Q2445" s="30">
        <v>103.61</v>
      </c>
      <c r="R2445" s="38">
        <v>0.36525999999999997</v>
      </c>
      <c r="S2445" s="32">
        <v>-0.37469000000000002</v>
      </c>
      <c r="T2445" s="29">
        <v>0.88671</v>
      </c>
      <c r="U2445" s="29">
        <v>-0.49510999999999999</v>
      </c>
      <c r="V2445" s="29">
        <v>0.33333000000000002</v>
      </c>
      <c r="W2445" s="29">
        <v>0.27450999999999998</v>
      </c>
      <c r="X2445" s="30">
        <v>177.59</v>
      </c>
      <c r="Y2445" s="29">
        <v>0.49279000000000001</v>
      </c>
      <c r="Z2445" s="29">
        <v>0.47865000000000002</v>
      </c>
      <c r="AA2445" s="29">
        <v>9.0999999999999998E-2</v>
      </c>
      <c r="AB2445" s="30">
        <v>28</v>
      </c>
      <c r="AC2445" s="29">
        <v>0.18182000000000001</v>
      </c>
      <c r="AD2445" s="30">
        <v>51</v>
      </c>
      <c r="AE2445" s="29">
        <v>0.80391999999999997</v>
      </c>
      <c r="AF2445" s="33">
        <v>2.3039999999999998</v>
      </c>
      <c r="AG2445" s="33">
        <v>3.734</v>
      </c>
      <c r="AH2445" s="33">
        <v>10.654999999999999</v>
      </c>
      <c r="AI2445" s="33">
        <v>93.763000000000005</v>
      </c>
      <c r="AJ2445" s="33">
        <v>53.75</v>
      </c>
      <c r="AK2445" s="34">
        <v>240</v>
      </c>
      <c r="AL2445" s="29">
        <v>0.11765</v>
      </c>
      <c r="AM2445" s="29">
        <v>0.43136999999999998</v>
      </c>
      <c r="AN2445" s="50">
        <v>53569</v>
      </c>
      <c r="AO2445" s="30">
        <v>181</v>
      </c>
      <c r="AP2445" s="29">
        <v>0.24607999999999999</v>
      </c>
      <c r="AQ2445" s="29">
        <v>0.51373999999999997</v>
      </c>
      <c r="AR2445" s="29">
        <v>0.26800000000000002</v>
      </c>
      <c r="AS2445" s="54">
        <v>27</v>
      </c>
      <c r="AT2445" s="29">
        <v>0.21212</v>
      </c>
      <c r="AU2445" s="29">
        <v>0.60977999999999999</v>
      </c>
      <c r="AV2445" s="54">
        <v>23</v>
      </c>
      <c r="AW2445" s="29">
        <v>0.33333000000000002</v>
      </c>
    </row>
    <row r="2446" spans="1:49" x14ac:dyDescent="0.2">
      <c r="A2446" s="17" t="str">
        <f t="shared" si="47"/>
        <v>MOBS</v>
      </c>
      <c r="B2446" s="17" t="str">
        <f>IF(AND(OR(NOT(IsForecastDateRestricted),AND(D2446&gt;=StartDate,D2446&lt;=EndDate)),OR(NOT(IsTargetDateRestricted),AND(F2446&gt;=FirstTargetDate,F2446&lt;=EndTargetDate)),
OR(AND(Is1Week,E2446="1 wk ahead inc death"),AND(Is2Week,E2446="2 wk ahead inc death"),AND(Is3Week,E2446="3 wk ahead inc death"),AND(Is4Week,E2446="4 wk ahead inc death")),
OR(NOT(IsActiveModelsOnly),_xlfn.XLOOKUP(C2446,'Model Analyzer'!B$4:B$100,'Model Analyzer'!C$4:C$100))),EvalData!C2446,"NA")</f>
        <v>MOBS</v>
      </c>
      <c r="C2446" s="17" t="s">
        <v>24</v>
      </c>
      <c r="D2446" s="36" t="d">
        <v>2020-11-02</v>
      </c>
      <c r="E2446" s="17" t="s">
        <v>36</v>
      </c>
      <c r="F2446" s="36" t="d">
        <v>2020-11-14</v>
      </c>
      <c r="G2446" s="30">
        <v>-2302</v>
      </c>
      <c r="H2446" s="32">
        <v>-0.17199999999999999</v>
      </c>
      <c r="I2446" s="28">
        <v>-0.15794</v>
      </c>
      <c r="J2446" s="28">
        <v>-0.18756999999999999</v>
      </c>
      <c r="K2446" s="29">
        <v>0.75</v>
      </c>
      <c r="L2446" s="30">
        <v>21</v>
      </c>
      <c r="M2446" s="29">
        <v>0.375</v>
      </c>
      <c r="N2446" s="30">
        <v>50</v>
      </c>
      <c r="O2446" s="30">
        <v>12.05</v>
      </c>
      <c r="P2446" s="30">
        <v>1850.17</v>
      </c>
      <c r="Q2446" s="30">
        <v>86.3</v>
      </c>
      <c r="R2446" s="38">
        <v>0.24087</v>
      </c>
      <c r="S2446" s="32">
        <v>-0.11809</v>
      </c>
      <c r="T2446" s="29">
        <v>0.51658999999999999</v>
      </c>
      <c r="U2446" s="29">
        <v>-0.17238999999999999</v>
      </c>
      <c r="V2446" s="29">
        <v>0.42</v>
      </c>
      <c r="W2446" s="29">
        <v>0.1</v>
      </c>
      <c r="X2446" s="30">
        <v>148.97</v>
      </c>
      <c r="Y2446" s="29">
        <v>0.36181000000000002</v>
      </c>
      <c r="Z2446" s="29">
        <v>0.37458999999999998</v>
      </c>
      <c r="AA2446" s="29">
        <v>0.41299999999999998</v>
      </c>
      <c r="AB2446" s="30">
        <v>14</v>
      </c>
      <c r="AC2446" s="29">
        <v>0.60606000000000004</v>
      </c>
      <c r="AD2446" s="30">
        <v>50</v>
      </c>
      <c r="AE2446" s="29">
        <v>0.64</v>
      </c>
      <c r="AF2446" s="33">
        <v>1.6559999999999999</v>
      </c>
      <c r="AG2446" s="33">
        <v>1.756</v>
      </c>
      <c r="AH2446" s="33">
        <v>1.982</v>
      </c>
      <c r="AI2446" s="33">
        <v>2.6030000000000002</v>
      </c>
      <c r="AJ2446" s="33">
        <v>2.2290000000000001</v>
      </c>
      <c r="AK2446" s="34">
        <v>2.5030000000000001</v>
      </c>
      <c r="AL2446" s="29">
        <v>0.02</v>
      </c>
      <c r="AM2446" s="29">
        <v>0</v>
      </c>
      <c r="AN2446" s="50">
        <v>61810</v>
      </c>
      <c r="AO2446" s="30">
        <v>234.7</v>
      </c>
      <c r="AP2446" s="29">
        <v>0.65395999999999999</v>
      </c>
      <c r="AQ2446" s="29">
        <v>1</v>
      </c>
      <c r="AR2446" s="29">
        <v>0.64</v>
      </c>
      <c r="AS2446" s="54">
        <v>7</v>
      </c>
      <c r="AT2446" s="29">
        <v>0.81818000000000002</v>
      </c>
      <c r="AU2446" s="29">
        <v>0.66047</v>
      </c>
      <c r="AV2446" s="54">
        <v>17</v>
      </c>
      <c r="AW2446" s="29">
        <v>0.51515</v>
      </c>
    </row>
    <row r="2447" spans="1:49" x14ac:dyDescent="0.2">
      <c r="A2447" s="17" t="str">
        <f t="shared" si="47"/>
        <v>MSRA</v>
      </c>
      <c r="B2447" s="17" t="str">
        <f>IF(AND(OR(NOT(IsForecastDateRestricted),AND(D2447&gt;=StartDate,D2447&lt;=EndDate)),OR(NOT(IsTargetDateRestricted),AND(F2447&gt;=FirstTargetDate,F2447&lt;=EndTargetDate)),
OR(AND(Is1Week,E2447="1 wk ahead inc death"),AND(Is2Week,E2447="2 wk ahead inc death"),AND(Is3Week,E2447="3 wk ahead inc death"),AND(Is4Week,E2447="4 wk ahead inc death")),
OR(NOT(IsActiveModelsOnly),_xlfn.XLOOKUP(C2447,'Model Analyzer'!B$4:B$100,'Model Analyzer'!C$4:C$100))),EvalData!C2447,"NA")</f>
        <v>MSRA</v>
      </c>
      <c r="C2447" s="17" t="s">
        <v>60</v>
      </c>
      <c r="D2447" s="36" t="d">
        <v>2020-11-02</v>
      </c>
      <c r="E2447" s="17" t="s">
        <v>36</v>
      </c>
      <c r="F2447" s="36" t="d">
        <v>2020-11-14</v>
      </c>
      <c r="G2447" s="30">
        <v>-1967</v>
      </c>
      <c r="H2447" s="32">
        <v>-0.14499999999999999</v>
      </c>
      <c r="I2447" s="28">
        <v>-0.13496</v>
      </c>
      <c r="J2447" s="28">
        <v>-0.15601000000000001</v>
      </c>
      <c r="K2447" s="29">
        <v>0.75</v>
      </c>
      <c r="L2447" s="30">
        <v>18</v>
      </c>
      <c r="M2447" s="29">
        <v>0.46875</v>
      </c>
      <c r="N2447" s="30">
        <v>47</v>
      </c>
      <c r="O2447" s="30">
        <v>16.05</v>
      </c>
      <c r="P2447" s="30">
        <v>1559.1</v>
      </c>
      <c r="Q2447" s="30">
        <v>71.7</v>
      </c>
      <c r="R2447" s="38">
        <v>0.18744</v>
      </c>
      <c r="S2447" s="32">
        <v>-8.1280000000000005E-2</v>
      </c>
      <c r="T2447" s="29">
        <v>0.71365999999999996</v>
      </c>
      <c r="U2447" s="29">
        <v>0.37096000000000001</v>
      </c>
      <c r="V2447" s="29">
        <v>0.55318999999999996</v>
      </c>
      <c r="W2447" s="29">
        <v>8.5110000000000005E-2</v>
      </c>
      <c r="X2447" s="30">
        <v>130.47</v>
      </c>
      <c r="Y2447" s="29">
        <v>0.65669</v>
      </c>
      <c r="Z2447" s="29">
        <v>0.30248999999999998</v>
      </c>
      <c r="AA2447" s="29">
        <v>0.40899999999999997</v>
      </c>
      <c r="AB2447" s="30">
        <v>15</v>
      </c>
      <c r="AC2447" s="29">
        <v>0.57576000000000005</v>
      </c>
      <c r="AD2447" s="30">
        <v>47</v>
      </c>
      <c r="AE2447" s="29">
        <v>0.46809000000000001</v>
      </c>
      <c r="AF2447" s="33">
        <v>1.2789999999999999</v>
      </c>
      <c r="AG2447" s="33">
        <v>1.341</v>
      </c>
      <c r="AH2447" s="33">
        <v>1.474</v>
      </c>
      <c r="AI2447" s="33">
        <v>1.494</v>
      </c>
      <c r="AJ2447" s="33">
        <v>1.593</v>
      </c>
      <c r="AK2447" s="34">
        <v>1.728</v>
      </c>
      <c r="AL2447" s="29">
        <v>0</v>
      </c>
      <c r="AM2447" s="29">
        <v>0</v>
      </c>
      <c r="AN2447" s="50">
        <v>67112</v>
      </c>
      <c r="AO2447" s="30">
        <v>863.8</v>
      </c>
      <c r="AP2447" s="29">
        <v>0.80737999999999999</v>
      </c>
      <c r="AQ2447" s="29">
        <v>1</v>
      </c>
      <c r="AR2447" s="29">
        <v>0.45400000000000001</v>
      </c>
      <c r="AS2447" s="54">
        <v>17</v>
      </c>
      <c r="AT2447" s="29">
        <v>0.51515</v>
      </c>
      <c r="AU2447" s="29">
        <v>0.45407999999999998</v>
      </c>
      <c r="AV2447" s="54">
        <v>25</v>
      </c>
      <c r="AW2447" s="29">
        <v>0.27272999999999997</v>
      </c>
    </row>
    <row r="2448" spans="1:49" x14ac:dyDescent="0.2">
      <c r="A2448" s="17" t="str">
        <f t="shared" si="47"/>
        <v>NotreDame-Mobility</v>
      </c>
      <c r="B2448" s="17" t="str">
        <f>IF(AND(OR(NOT(IsForecastDateRestricted),AND(D2448&gt;=StartDate,D2448&lt;=EndDate)),OR(NOT(IsTargetDateRestricted),AND(F2448&gt;=FirstTargetDate,F2448&lt;=EndTargetDate)),
OR(AND(Is1Week,E2448="1 wk ahead inc death"),AND(Is2Week,E2448="2 wk ahead inc death"),AND(Is3Week,E2448="3 wk ahead inc death"),AND(Is4Week,E2448="4 wk ahead inc death")),
OR(NOT(IsActiveModelsOnly),_xlfn.XLOOKUP(C2448,'Model Analyzer'!B$4:B$100,'Model Analyzer'!C$4:C$100))),EvalData!C2448,"NA")</f>
        <v>NotreDame-Mobility</v>
      </c>
      <c r="C2448" s="17" t="s">
        <v>25</v>
      </c>
      <c r="D2448" s="36" t="d">
        <v>2020-11-02</v>
      </c>
      <c r="E2448" s="17" t="s">
        <v>36</v>
      </c>
      <c r="F2448" s="36" t="d">
        <v>2020-11-14</v>
      </c>
      <c r="G2448" s="30">
        <v>-4339</v>
      </c>
      <c r="H2448" s="32">
        <v>-0.35299999999999998</v>
      </c>
      <c r="I2448" s="28">
        <v>-0.29770000000000002</v>
      </c>
      <c r="J2448" s="28">
        <v>-0.4239</v>
      </c>
      <c r="K2448" s="29">
        <v>0</v>
      </c>
      <c r="L2448" s="30">
        <v>32</v>
      </c>
      <c r="M2448" s="29">
        <v>3.125E-2</v>
      </c>
      <c r="N2448" s="30">
        <v>51</v>
      </c>
      <c r="O2448" s="30">
        <v>32.130000000000003</v>
      </c>
      <c r="P2448" s="30">
        <v>6202.72</v>
      </c>
      <c r="Q2448" s="30">
        <v>104.02</v>
      </c>
      <c r="R2448" s="38">
        <v>0.29064000000000001</v>
      </c>
      <c r="S2448" s="32">
        <v>-0.30458000000000002</v>
      </c>
      <c r="T2448" s="29">
        <v>1.4423900000000001</v>
      </c>
      <c r="U2448" s="29">
        <v>3.2599999999999997E-2</v>
      </c>
      <c r="V2448" s="29">
        <v>0.33333000000000002</v>
      </c>
      <c r="W2448" s="29">
        <v>0.21568999999999999</v>
      </c>
      <c r="X2448" s="30">
        <v>185.89</v>
      </c>
      <c r="Y2448" s="29">
        <v>1.01258</v>
      </c>
      <c r="Z2448" s="29">
        <v>0.45317000000000002</v>
      </c>
      <c r="AA2448" s="29">
        <v>4.8000000000000001E-2</v>
      </c>
      <c r="AB2448" s="30">
        <v>31</v>
      </c>
      <c r="AC2448" s="29">
        <v>9.0910000000000005E-2</v>
      </c>
      <c r="AD2448" s="30">
        <v>51</v>
      </c>
      <c r="AE2448" s="29">
        <v>0.33333000000000002</v>
      </c>
      <c r="AF2448" s="33">
        <v>1.3109999999999999</v>
      </c>
      <c r="AG2448" s="33">
        <v>1.4119999999999999</v>
      </c>
      <c r="AH2448" s="33">
        <v>1.577</v>
      </c>
      <c r="AI2448" s="33">
        <v>2.8780000000000001</v>
      </c>
      <c r="AJ2448" s="33">
        <v>1.853</v>
      </c>
      <c r="AK2448" s="34">
        <v>3.25</v>
      </c>
      <c r="AL2448" s="29">
        <v>3.9219999999999998E-2</v>
      </c>
      <c r="AM2448" s="29">
        <v>3.9219999999999998E-2</v>
      </c>
      <c r="AN2448" s="50">
        <v>155216</v>
      </c>
      <c r="AO2448" s="30">
        <v>1373.1</v>
      </c>
      <c r="AP2448" s="29">
        <v>0.71079999999999999</v>
      </c>
      <c r="AQ2448" s="29">
        <v>1</v>
      </c>
      <c r="AR2448" s="29">
        <v>0.26800000000000002</v>
      </c>
      <c r="AS2448" s="54">
        <v>27</v>
      </c>
      <c r="AT2448" s="29">
        <v>0.21212</v>
      </c>
      <c r="AU2448" s="29">
        <v>0.35088000000000003</v>
      </c>
      <c r="AV2448" s="54">
        <v>30</v>
      </c>
      <c r="AW2448" s="29">
        <v>0.12121</v>
      </c>
    </row>
    <row r="2449" spans="1:49" x14ac:dyDescent="0.2">
      <c r="A2449" s="17" t="str">
        <f t="shared" si="47"/>
        <v>Oliver Wyman</v>
      </c>
      <c r="B2449" s="17" t="str">
        <f>IF(AND(OR(NOT(IsForecastDateRestricted),AND(D2449&gt;=StartDate,D2449&lt;=EndDate)),OR(NOT(IsTargetDateRestricted),AND(F2449&gt;=FirstTargetDate,F2449&lt;=EndTargetDate)),
OR(AND(Is1Week,E2449="1 wk ahead inc death"),AND(Is2Week,E2449="2 wk ahead inc death"),AND(Is3Week,E2449="3 wk ahead inc death"),AND(Is4Week,E2449="4 wk ahead inc death")),
OR(NOT(IsActiveModelsOnly),_xlfn.XLOOKUP(C2449,'Model Analyzer'!B$4:B$100,'Model Analyzer'!C$4:C$100))),EvalData!C2449,"NA")</f>
        <v>Oliver Wyman</v>
      </c>
      <c r="C2449" s="17" t="s">
        <v>26</v>
      </c>
      <c r="D2449" s="36" t="d">
        <v>2020-11-02</v>
      </c>
      <c r="E2449" s="17" t="s">
        <v>36</v>
      </c>
      <c r="F2449" s="36" t="d">
        <v>2020-11-14</v>
      </c>
      <c r="G2449" s="30">
        <v>-1442</v>
      </c>
      <c r="H2449" s="32">
        <v>-0.104</v>
      </c>
      <c r="I2449" s="28">
        <v>-9.894E-2</v>
      </c>
      <c r="J2449" s="28">
        <v>-0.10979999999999999</v>
      </c>
      <c r="K2449" s="29">
        <v>0.75</v>
      </c>
      <c r="L2449" s="30">
        <v>11</v>
      </c>
      <c r="M2449" s="29">
        <v>0.6875</v>
      </c>
      <c r="N2449" s="30">
        <v>51</v>
      </c>
      <c r="O2449" s="30">
        <v>13.53</v>
      </c>
      <c r="P2449" s="30">
        <v>1545.54</v>
      </c>
      <c r="Q2449" s="30">
        <v>73</v>
      </c>
      <c r="R2449" s="38">
        <v>0.20859</v>
      </c>
      <c r="S2449" s="32">
        <v>-7.8780000000000003E-2</v>
      </c>
      <c r="T2449" s="29">
        <v>0.55212000000000006</v>
      </c>
      <c r="U2449" s="29">
        <v>-9.6809999999999993E-2</v>
      </c>
      <c r="V2449" s="29">
        <v>0.47059000000000001</v>
      </c>
      <c r="W2449" s="29">
        <v>9.8040000000000002E-2</v>
      </c>
      <c r="X2449" s="30">
        <v>129.32</v>
      </c>
      <c r="Y2449" s="29">
        <v>0.38749</v>
      </c>
      <c r="Z2449" s="29">
        <v>0.35174</v>
      </c>
      <c r="AA2449" s="29">
        <v>0.54200000000000004</v>
      </c>
      <c r="AB2449" s="30">
        <v>5</v>
      </c>
      <c r="AC2449" s="29">
        <v>0.87878999999999996</v>
      </c>
      <c r="AD2449" s="30">
        <v>51</v>
      </c>
      <c r="AE2449" s="29">
        <v>0.84314</v>
      </c>
      <c r="AF2449" s="33">
        <v>1.667</v>
      </c>
      <c r="AG2449" s="33">
        <v>2.2970000000000002</v>
      </c>
      <c r="AH2449" s="33">
        <v>3.2130000000000001</v>
      </c>
      <c r="AI2449" s="33">
        <v>8.3290000000000006</v>
      </c>
      <c r="AJ2449" s="33">
        <v>5.3330000000000002</v>
      </c>
      <c r="AK2449" s="34">
        <v>17.571000000000002</v>
      </c>
      <c r="AL2449" s="29">
        <v>0.17646999999999999</v>
      </c>
      <c r="AM2449" s="29">
        <v>0.13725000000000001</v>
      </c>
      <c r="AN2449" s="50">
        <v>49756</v>
      </c>
      <c r="AO2449" s="30">
        <v>269.39999999999998</v>
      </c>
      <c r="AP2449" s="29">
        <v>0.45734999999999998</v>
      </c>
      <c r="AQ2449" s="29">
        <v>0.95479999999999998</v>
      </c>
      <c r="AR2449" s="29">
        <v>0.55700000000000005</v>
      </c>
      <c r="AS2449" s="54">
        <v>11</v>
      </c>
      <c r="AT2449" s="29">
        <v>0.69696999999999998</v>
      </c>
      <c r="AU2449" s="29">
        <v>0.88546999999999998</v>
      </c>
      <c r="AV2449" s="54">
        <v>5</v>
      </c>
      <c r="AW2449" s="29">
        <v>0.87878999999999996</v>
      </c>
    </row>
    <row r="2450" spans="1:49" x14ac:dyDescent="0.2">
      <c r="A2450" s="17" t="str">
        <f t="shared" si="47"/>
        <v>PSI</v>
      </c>
      <c r="B2450" s="17" t="str">
        <f>IF(AND(OR(NOT(IsForecastDateRestricted),AND(D2450&gt;=StartDate,D2450&lt;=EndDate)),OR(NOT(IsTargetDateRestricted),AND(F2450&gt;=FirstTargetDate,F2450&lt;=EndTargetDate)),
OR(AND(Is1Week,E2450="1 wk ahead inc death"),AND(Is2Week,E2450="2 wk ahead inc death"),AND(Is3Week,E2450="3 wk ahead inc death"),AND(Is4Week,E2450="4 wk ahead inc death")),
OR(NOT(IsActiveModelsOnly),_xlfn.XLOOKUP(C2450,'Model Analyzer'!B$4:B$100,'Model Analyzer'!C$4:C$100))),EvalData!C2450,"NA")</f>
        <v>PSI</v>
      </c>
      <c r="C2450" s="17" t="s">
        <v>27</v>
      </c>
      <c r="D2450" s="36" t="d">
        <v>2020-11-02</v>
      </c>
      <c r="E2450" s="17" t="s">
        <v>36</v>
      </c>
      <c r="F2450" s="36" t="d">
        <v>2020-11-14</v>
      </c>
      <c r="G2450" s="30">
        <v>-3034</v>
      </c>
      <c r="H2450" s="32">
        <v>-0.23300000000000001</v>
      </c>
      <c r="I2450" s="28">
        <v>-0.20816000000000001</v>
      </c>
      <c r="J2450" s="28">
        <v>-0.26289000000000001</v>
      </c>
      <c r="K2450" s="29">
        <v>0.75</v>
      </c>
      <c r="L2450" s="30">
        <v>25</v>
      </c>
      <c r="M2450" s="29">
        <v>0.25</v>
      </c>
      <c r="N2450" s="30">
        <v>51</v>
      </c>
      <c r="O2450" s="30">
        <v>29.87</v>
      </c>
      <c r="P2450" s="30">
        <v>3030.77</v>
      </c>
      <c r="Q2450" s="30">
        <v>104.94</v>
      </c>
      <c r="R2450" s="38">
        <v>0.34367999999999999</v>
      </c>
      <c r="S2450" s="32">
        <v>-0.30673</v>
      </c>
      <c r="T2450" s="29">
        <v>1.14001</v>
      </c>
      <c r="U2450" s="29">
        <v>-0.57508999999999999</v>
      </c>
      <c r="V2450" s="29">
        <v>0.33333000000000002</v>
      </c>
      <c r="W2450" s="29">
        <v>0.25490000000000002</v>
      </c>
      <c r="X2450" s="30">
        <v>165.36</v>
      </c>
      <c r="Y2450" s="29">
        <v>0.58433000000000002</v>
      </c>
      <c r="Z2450" s="29">
        <v>0.51431000000000004</v>
      </c>
      <c r="AA2450" s="29">
        <v>6.8000000000000005E-2</v>
      </c>
      <c r="AB2450" s="30">
        <v>29</v>
      </c>
      <c r="AC2450" s="29">
        <v>0.15151999999999999</v>
      </c>
      <c r="AD2450" s="30">
        <v>51</v>
      </c>
      <c r="AE2450" s="29">
        <v>0.41176000000000001</v>
      </c>
      <c r="AF2450" s="33">
        <v>1.327</v>
      </c>
      <c r="AG2450" s="33">
        <v>1.45</v>
      </c>
      <c r="AH2450" s="33">
        <v>1.6739999999999999</v>
      </c>
      <c r="AI2450" s="33">
        <v>3.625</v>
      </c>
      <c r="AJ2450" s="33">
        <v>2.8239999999999998</v>
      </c>
      <c r="AK2450" s="34">
        <v>5.4169999999999998</v>
      </c>
      <c r="AL2450" s="29">
        <v>1.9609999999999999E-2</v>
      </c>
      <c r="AM2450" s="29">
        <v>3.9219999999999998E-2</v>
      </c>
      <c r="AN2450" s="50">
        <v>142941</v>
      </c>
      <c r="AO2450" s="30">
        <v>540.1</v>
      </c>
      <c r="AP2450" s="29">
        <v>0.65774999999999995</v>
      </c>
      <c r="AQ2450" s="29">
        <v>1</v>
      </c>
      <c r="AR2450" s="29">
        <v>0.372</v>
      </c>
      <c r="AS2450" s="54">
        <v>21</v>
      </c>
      <c r="AT2450" s="29">
        <v>0.39394000000000001</v>
      </c>
      <c r="AU2450" s="29">
        <v>0.43343999999999999</v>
      </c>
      <c r="AV2450" s="54">
        <v>27</v>
      </c>
      <c r="AW2450" s="29">
        <v>0.21212</v>
      </c>
    </row>
    <row r="2451" spans="1:49" x14ac:dyDescent="0.2">
      <c r="A2451" s="17" t="str">
        <f t="shared" si="47"/>
        <v>RPI-UW</v>
      </c>
      <c r="B2451" s="17" t="str">
        <f>IF(AND(OR(NOT(IsForecastDateRestricted),AND(D2451&gt;=StartDate,D2451&lt;=EndDate)),OR(NOT(IsTargetDateRestricted),AND(F2451&gt;=FirstTargetDate,F2451&lt;=EndTargetDate)),
OR(AND(Is1Week,E2451="1 wk ahead inc death"),AND(Is2Week,E2451="2 wk ahead inc death"),AND(Is3Week,E2451="3 wk ahead inc death"),AND(Is4Week,E2451="4 wk ahead inc death")),
OR(NOT(IsActiveModelsOnly),_xlfn.XLOOKUP(C2451,'Model Analyzer'!B$4:B$100,'Model Analyzer'!C$4:C$100))),EvalData!C2451,"NA")</f>
        <v>RPI-UW</v>
      </c>
      <c r="C2451" s="17" t="s">
        <v>49</v>
      </c>
      <c r="D2451" s="36" t="d">
        <v>2020-11-02</v>
      </c>
      <c r="E2451" s="17" t="s">
        <v>36</v>
      </c>
      <c r="F2451" s="36" t="d">
        <v>2020-11-14</v>
      </c>
      <c r="G2451" s="30">
        <v>-2982</v>
      </c>
      <c r="H2451" s="32">
        <v>-0.22900000000000001</v>
      </c>
      <c r="I2451" s="28">
        <v>-0.2046</v>
      </c>
      <c r="J2451" s="28">
        <v>-0.25722</v>
      </c>
      <c r="K2451" s="29">
        <v>0.75</v>
      </c>
      <c r="L2451" s="30">
        <v>24</v>
      </c>
      <c r="M2451" s="29">
        <v>0.28125</v>
      </c>
      <c r="N2451" s="30">
        <v>30</v>
      </c>
      <c r="O2451" s="30">
        <v>7.35</v>
      </c>
      <c r="P2451" s="30">
        <v>1816.76</v>
      </c>
      <c r="Q2451" s="30">
        <v>138.27000000000001</v>
      </c>
      <c r="R2451" s="38">
        <v>0.29733999999999999</v>
      </c>
      <c r="S2451" s="32">
        <v>-0.28600999999999999</v>
      </c>
      <c r="T2451" s="29">
        <v>0.57335999999999998</v>
      </c>
      <c r="U2451" s="29">
        <v>-0.37927</v>
      </c>
      <c r="V2451" s="29">
        <v>0.23333000000000001</v>
      </c>
      <c r="W2451" s="29">
        <v>0.16667000000000001</v>
      </c>
      <c r="X2451" s="30">
        <v>180.52</v>
      </c>
      <c r="Y2451" s="29">
        <v>0.35331000000000001</v>
      </c>
      <c r="Z2451" s="29">
        <v>0.40106999999999998</v>
      </c>
      <c r="AA2451" s="29">
        <v>0.04</v>
      </c>
      <c r="AB2451" s="30">
        <v>32</v>
      </c>
      <c r="AC2451" s="29">
        <v>6.0609999999999997E-2</v>
      </c>
      <c r="AD2451" s="30">
        <v>30</v>
      </c>
      <c r="AE2451" s="29">
        <v>0.66666999999999998</v>
      </c>
      <c r="AF2451" s="33">
        <v>2.1509999999999998</v>
      </c>
      <c r="AG2451" s="33">
        <v>2.4550000000000001</v>
      </c>
      <c r="AH2451" s="33">
        <v>2.8660000000000001</v>
      </c>
      <c r="AI2451" s="33">
        <v>4.4480000000000004</v>
      </c>
      <c r="AJ2451" s="33">
        <v>4.4020000000000001</v>
      </c>
      <c r="AK2451" s="34">
        <v>9.3780000000000001</v>
      </c>
      <c r="AL2451" s="29">
        <v>0.13333</v>
      </c>
      <c r="AM2451" s="29">
        <v>6.6669999999999993E-2</v>
      </c>
      <c r="AN2451" s="50">
        <v>59966</v>
      </c>
      <c r="AO2451" s="30">
        <v>127.1</v>
      </c>
      <c r="AP2451" s="29">
        <v>0.46998000000000001</v>
      </c>
      <c r="AQ2451" s="29">
        <v>0.98116000000000003</v>
      </c>
      <c r="AR2451" s="29">
        <v>0.28899999999999998</v>
      </c>
      <c r="AS2451" s="54">
        <v>25</v>
      </c>
      <c r="AT2451" s="29">
        <v>0.27272999999999997</v>
      </c>
      <c r="AU2451" s="29">
        <v>0.41259000000000001</v>
      </c>
      <c r="AV2451" s="54">
        <v>28</v>
      </c>
      <c r="AW2451" s="29">
        <v>0.18182000000000001</v>
      </c>
    </row>
    <row r="2452" spans="1:49" x14ac:dyDescent="0.2">
      <c r="A2452" s="17" t="str">
        <f t="shared" si="47"/>
        <v>UA</v>
      </c>
      <c r="B2452" s="17" t="str">
        <f>IF(AND(OR(NOT(IsForecastDateRestricted),AND(D2452&gt;=StartDate,D2452&lt;=EndDate)),OR(NOT(IsTargetDateRestricted),AND(F2452&gt;=FirstTargetDate,F2452&lt;=EndTargetDate)),
OR(AND(Is1Week,E2452="1 wk ahead inc death"),AND(Is2Week,E2452="2 wk ahead inc death"),AND(Is3Week,E2452="3 wk ahead inc death"),AND(Is4Week,E2452="4 wk ahead inc death")),
OR(NOT(IsActiveModelsOnly),_xlfn.XLOOKUP(C2452,'Model Analyzer'!B$4:B$100,'Model Analyzer'!C$4:C$100))),EvalData!C2452,"NA")</f>
        <v>UA</v>
      </c>
      <c r="C2452" s="17" t="s">
        <v>29</v>
      </c>
      <c r="D2452" s="36" t="d">
        <v>2020-11-02</v>
      </c>
      <c r="E2452" s="17" t="s">
        <v>36</v>
      </c>
      <c r="F2452" s="36" t="d">
        <v>2020-11-14</v>
      </c>
      <c r="G2452" s="30">
        <v>-1126</v>
      </c>
      <c r="H2452" s="32">
        <v>-0.08</v>
      </c>
      <c r="I2452" s="28">
        <v>-7.7259999999999995E-2</v>
      </c>
      <c r="J2452" s="28">
        <v>-8.3720000000000003E-2</v>
      </c>
      <c r="K2452" s="29">
        <v>0.9</v>
      </c>
      <c r="L2452" s="30">
        <v>10</v>
      </c>
      <c r="M2452" s="29">
        <v>0.71875</v>
      </c>
      <c r="N2452" s="30">
        <v>51</v>
      </c>
      <c r="O2452" s="30">
        <v>17.760000000000002</v>
      </c>
      <c r="P2452" s="30">
        <v>2330.33</v>
      </c>
      <c r="Q2452" s="30">
        <v>88.25</v>
      </c>
      <c r="R2452" s="38">
        <v>0.21496000000000001</v>
      </c>
      <c r="S2452" s="32">
        <v>-5.2229999999999999E-2</v>
      </c>
      <c r="T2452" s="29">
        <v>0.71648000000000001</v>
      </c>
      <c r="U2452" s="29">
        <v>0.15165000000000001</v>
      </c>
      <c r="V2452" s="29">
        <v>0.39216000000000001</v>
      </c>
      <c r="W2452" s="29">
        <v>0.15686</v>
      </c>
      <c r="X2452" s="30">
        <v>150.16999999999999</v>
      </c>
      <c r="Y2452" s="29">
        <v>0.58725000000000005</v>
      </c>
      <c r="Z2452" s="29">
        <v>0.37165999999999999</v>
      </c>
      <c r="AA2452" s="29">
        <v>0.39900000000000002</v>
      </c>
      <c r="AB2452" s="30">
        <v>16</v>
      </c>
      <c r="AC2452" s="29">
        <v>0.54544999999999999</v>
      </c>
      <c r="AD2452" s="30">
        <v>51</v>
      </c>
      <c r="AE2452" s="29">
        <v>0.68627000000000005</v>
      </c>
      <c r="AF2452" s="33">
        <v>1.466</v>
      </c>
      <c r="AG2452" s="33">
        <v>1.5009999999999999</v>
      </c>
      <c r="AH2452" s="33">
        <v>2</v>
      </c>
      <c r="AI2452" s="33">
        <v>2.7090000000000001</v>
      </c>
      <c r="AJ2452" s="33">
        <v>3.13</v>
      </c>
      <c r="AK2452" s="34">
        <v>4.5110000000000001</v>
      </c>
      <c r="AL2452" s="29">
        <v>3.9219999999999998E-2</v>
      </c>
      <c r="AM2452" s="29">
        <v>0</v>
      </c>
      <c r="AN2452" s="50">
        <v>60438</v>
      </c>
      <c r="AO2452" s="30">
        <v>318.10000000000002</v>
      </c>
      <c r="AP2452" s="29">
        <v>0.61917999999999995</v>
      </c>
      <c r="AQ2452" s="29">
        <v>1</v>
      </c>
      <c r="AR2452" s="29">
        <v>0.68100000000000005</v>
      </c>
      <c r="AS2452" s="54">
        <v>5</v>
      </c>
      <c r="AT2452" s="29">
        <v>0.87878999999999996</v>
      </c>
      <c r="AU2452" s="29">
        <v>0.72238999999999998</v>
      </c>
      <c r="AV2452" s="54">
        <v>14</v>
      </c>
      <c r="AW2452" s="29">
        <v>0.60606000000000004</v>
      </c>
    </row>
    <row r="2453" spans="1:49" x14ac:dyDescent="0.2">
      <c r="A2453" s="17" t="str">
        <f t="shared" si="47"/>
        <v>UCLA</v>
      </c>
      <c r="B2453" s="17" t="str">
        <f>IF(AND(OR(NOT(IsForecastDateRestricted),AND(D2453&gt;=StartDate,D2453&lt;=EndDate)),OR(NOT(IsTargetDateRestricted),AND(F2453&gt;=FirstTargetDate,F2453&lt;=EndTargetDate)),
OR(AND(Is1Week,E2453="1 wk ahead inc death"),AND(Is2Week,E2453="2 wk ahead inc death"),AND(Is3Week,E2453="3 wk ahead inc death"),AND(Is4Week,E2453="4 wk ahead inc death")),
OR(NOT(IsActiveModelsOnly),_xlfn.XLOOKUP(C2453,'Model Analyzer'!B$4:B$100,'Model Analyzer'!C$4:C$100))),EvalData!C2453,"NA")</f>
        <v>UCLA</v>
      </c>
      <c r="C2453" s="17" t="s">
        <v>30</v>
      </c>
      <c r="D2453" s="36" t="d">
        <v>2020-11-02</v>
      </c>
      <c r="E2453" s="17" t="s">
        <v>36</v>
      </c>
      <c r="F2453" s="36" t="d">
        <v>2020-11-14</v>
      </c>
      <c r="G2453" s="30">
        <v>-3578</v>
      </c>
      <c r="H2453" s="32">
        <v>-0.28199999999999997</v>
      </c>
      <c r="I2453" s="28">
        <v>-0.24549000000000001</v>
      </c>
      <c r="J2453" s="28">
        <v>-0.32535999999999998</v>
      </c>
      <c r="K2453" s="29">
        <v>0</v>
      </c>
      <c r="L2453" s="30">
        <v>30</v>
      </c>
      <c r="M2453" s="29">
        <v>9.375E-2</v>
      </c>
      <c r="N2453" s="30">
        <v>51</v>
      </c>
      <c r="O2453" s="30">
        <v>24.41</v>
      </c>
      <c r="P2453" s="30">
        <v>2387.98</v>
      </c>
      <c r="Q2453" s="30">
        <v>96.59</v>
      </c>
      <c r="R2453" s="38">
        <v>0.30574000000000001</v>
      </c>
      <c r="S2453" s="32">
        <v>-0.34260000000000002</v>
      </c>
      <c r="T2453" s="29">
        <v>0.89075000000000004</v>
      </c>
      <c r="U2453" s="29">
        <v>-0.74182000000000003</v>
      </c>
      <c r="V2453" s="29">
        <v>0.29411999999999999</v>
      </c>
      <c r="W2453" s="29">
        <v>0.25490000000000002</v>
      </c>
      <c r="X2453" s="30">
        <v>170.89</v>
      </c>
      <c r="Y2453" s="29">
        <v>0.39781</v>
      </c>
      <c r="Z2453" s="29">
        <v>0.50356000000000001</v>
      </c>
      <c r="AA2453" s="29">
        <v>9.7000000000000003E-2</v>
      </c>
      <c r="AB2453" s="30">
        <v>27</v>
      </c>
      <c r="AC2453" s="29">
        <v>0.21212</v>
      </c>
      <c r="AD2453" s="30">
        <v>51</v>
      </c>
      <c r="AE2453" s="29">
        <v>0.13725000000000001</v>
      </c>
      <c r="AF2453" s="33">
        <v>1.069</v>
      </c>
      <c r="AG2453" s="33">
        <v>1.1000000000000001</v>
      </c>
      <c r="AH2453" s="33">
        <v>1.139</v>
      </c>
      <c r="AI2453" s="33">
        <v>1.8819999999999999</v>
      </c>
      <c r="AJ2453" s="33">
        <v>1.25</v>
      </c>
      <c r="AK2453" s="34">
        <v>3</v>
      </c>
      <c r="AL2453" s="29">
        <v>0</v>
      </c>
      <c r="AM2453" s="29">
        <v>0</v>
      </c>
      <c r="AN2453" s="50">
        <v>171670</v>
      </c>
      <c r="AO2453" s="30">
        <v>635.6</v>
      </c>
      <c r="AP2453" s="29">
        <v>0.84082000000000001</v>
      </c>
      <c r="AQ2453" s="29">
        <v>1</v>
      </c>
      <c r="AR2453" s="29">
        <v>0.14399999999999999</v>
      </c>
      <c r="AS2453" s="54">
        <v>31</v>
      </c>
      <c r="AT2453" s="29">
        <v>9.0910000000000005E-2</v>
      </c>
      <c r="AU2453" s="29">
        <v>0.14448</v>
      </c>
      <c r="AV2453" s="54">
        <v>33</v>
      </c>
      <c r="AW2453" s="29">
        <v>3.0300000000000001E-2</v>
      </c>
    </row>
    <row r="2454" spans="1:49" x14ac:dyDescent="0.2">
      <c r="A2454" s="17" t="str">
        <f t="shared" si="47"/>
        <v>UCM</v>
      </c>
      <c r="B2454" s="17" t="str">
        <f>IF(AND(OR(NOT(IsForecastDateRestricted),AND(D2454&gt;=StartDate,D2454&lt;=EndDate)),OR(NOT(IsTargetDateRestricted),AND(F2454&gt;=FirstTargetDate,F2454&lt;=EndTargetDate)),
OR(AND(Is1Week,E2454="1 wk ahead inc death"),AND(Is2Week,E2454="2 wk ahead inc death"),AND(Is3Week,E2454="3 wk ahead inc death"),AND(Is4Week,E2454="4 wk ahead inc death")),
OR(NOT(IsActiveModelsOnly),_xlfn.XLOOKUP(C2454,'Model Analyzer'!B$4:B$100,'Model Analyzer'!C$4:C$100))),EvalData!C2454,"NA")</f>
        <v>UCM</v>
      </c>
      <c r="C2454" s="17" t="s">
        <v>48</v>
      </c>
      <c r="D2454" s="36" t="d">
        <v>2020-11-02</v>
      </c>
      <c r="E2454" s="17" t="s">
        <v>36</v>
      </c>
      <c r="F2454" s="36" t="d">
        <v>2020-11-14</v>
      </c>
      <c r="G2454" s="30">
        <v>-1495</v>
      </c>
      <c r="H2454" s="32">
        <v>-0.108</v>
      </c>
      <c r="I2454" s="28">
        <v>-0.10256999999999999</v>
      </c>
      <c r="J2454" s="28">
        <v>-0.1143</v>
      </c>
      <c r="K2454" s="29">
        <v>0.75</v>
      </c>
      <c r="L2454" s="30">
        <v>13</v>
      </c>
      <c r="M2454" s="29">
        <v>0.625</v>
      </c>
      <c r="O2454" s="30"/>
      <c r="P2454" s="30"/>
      <c r="Q2454" s="30"/>
      <c r="R2454" s="38"/>
    </row>
    <row r="2455" spans="1:49" x14ac:dyDescent="0.2">
      <c r="A2455" s="17" t="str">
        <f t="shared" si="47"/>
        <v>UCSB</v>
      </c>
      <c r="B2455" s="17" t="str">
        <f>IF(AND(OR(NOT(IsForecastDateRestricted),AND(D2455&gt;=StartDate,D2455&lt;=EndDate)),OR(NOT(IsTargetDateRestricted),AND(F2455&gt;=FirstTargetDate,F2455&lt;=EndTargetDate)),
OR(AND(Is1Week,E2455="1 wk ahead inc death"),AND(Is2Week,E2455="2 wk ahead inc death"),AND(Is3Week,E2455="3 wk ahead inc death"),AND(Is4Week,E2455="4 wk ahead inc death")),
OR(NOT(IsActiveModelsOnly),_xlfn.XLOOKUP(C2455,'Model Analyzer'!B$4:B$100,'Model Analyzer'!C$4:C$100))),EvalData!C2455,"NA")</f>
        <v>UCSB</v>
      </c>
      <c r="C2455" s="17" t="s">
        <v>61</v>
      </c>
      <c r="D2455" s="36" t="d">
        <v>2020-11-02</v>
      </c>
      <c r="E2455" s="17" t="s">
        <v>36</v>
      </c>
      <c r="F2455" s="36" t="d">
        <v>2020-11-14</v>
      </c>
      <c r="G2455" s="30"/>
      <c r="H2455" s="32"/>
      <c r="N2455" s="30">
        <v>51</v>
      </c>
      <c r="O2455" s="30">
        <v>22.07</v>
      </c>
      <c r="P2455" s="30">
        <v>3934.43</v>
      </c>
      <c r="Q2455" s="30">
        <v>88.51</v>
      </c>
      <c r="R2455" s="38">
        <v>0.20846999999999999</v>
      </c>
      <c r="S2455" s="32">
        <v>-7.8200000000000006E-2</v>
      </c>
      <c r="T2455" s="29">
        <v>0.92190000000000005</v>
      </c>
      <c r="U2455" s="29">
        <v>0.27124999999999999</v>
      </c>
      <c r="V2455" s="29">
        <v>0.50980000000000003</v>
      </c>
      <c r="W2455" s="29">
        <v>0.17646999999999999</v>
      </c>
      <c r="X2455" s="30">
        <v>159.15</v>
      </c>
      <c r="Y2455" s="29">
        <v>0.76197000000000004</v>
      </c>
      <c r="Z2455" s="29">
        <v>0.38705000000000001</v>
      </c>
      <c r="AA2455" s="29">
        <v>0.29499999999999998</v>
      </c>
      <c r="AB2455" s="30">
        <v>20</v>
      </c>
      <c r="AC2455" s="29">
        <v>0.42424000000000001</v>
      </c>
      <c r="AD2455" s="30">
        <v>51</v>
      </c>
      <c r="AE2455" s="29">
        <v>0.86275000000000002</v>
      </c>
      <c r="AF2455" s="33">
        <v>1.5329999999999999</v>
      </c>
      <c r="AG2455" s="33">
        <v>4.3630000000000004</v>
      </c>
      <c r="AH2455" s="33">
        <v>28.303000000000001</v>
      </c>
      <c r="AI2455" s="33">
        <v>368.39100000000002</v>
      </c>
      <c r="AJ2455" s="33">
        <v>517</v>
      </c>
      <c r="AK2455" s="34">
        <v>1116</v>
      </c>
      <c r="AL2455" s="29">
        <v>0.15686</v>
      </c>
      <c r="AM2455" s="29">
        <v>0.56862999999999997</v>
      </c>
      <c r="AN2455" s="50">
        <v>84782</v>
      </c>
      <c r="AO2455" s="30">
        <v>251</v>
      </c>
      <c r="AP2455" s="29">
        <v>0.24060000000000001</v>
      </c>
      <c r="AQ2455" s="29">
        <v>0.50229000000000001</v>
      </c>
      <c r="AR2455" s="29">
        <v>0.14399999999999999</v>
      </c>
      <c r="AS2455" s="54">
        <v>31</v>
      </c>
      <c r="AT2455" s="29">
        <v>9.0910000000000005E-2</v>
      </c>
      <c r="AU2455" s="29">
        <v>0.66044000000000003</v>
      </c>
      <c r="AV2455" s="54">
        <v>19</v>
      </c>
      <c r="AW2455" s="29">
        <v>0.45455000000000001</v>
      </c>
    </row>
    <row r="2456" spans="1:49" x14ac:dyDescent="0.2">
      <c r="A2456" s="17" t="str">
        <f t="shared" si="47"/>
        <v>UCSD-NEU</v>
      </c>
      <c r="B2456" s="17" t="str">
        <f>IF(AND(OR(NOT(IsForecastDateRestricted),AND(D2456&gt;=StartDate,D2456&lt;=EndDate)),OR(NOT(IsTargetDateRestricted),AND(F2456&gt;=FirstTargetDate,F2456&lt;=EndTargetDate)),
OR(AND(Is1Week,E2456="1 wk ahead inc death"),AND(Is2Week,E2456="2 wk ahead inc death"),AND(Is3Week,E2456="3 wk ahead inc death"),AND(Is4Week,E2456="4 wk ahead inc death")),
OR(NOT(IsActiveModelsOnly),_xlfn.XLOOKUP(C2456,'Model Analyzer'!B$4:B$100,'Model Analyzer'!C$4:C$100))),EvalData!C2456,"NA")</f>
        <v>UCSD-NEU</v>
      </c>
      <c r="C2456" s="17" t="s">
        <v>54</v>
      </c>
      <c r="D2456" s="36" t="d">
        <v>2020-11-02</v>
      </c>
      <c r="E2456" s="17" t="s">
        <v>36</v>
      </c>
      <c r="F2456" s="36" t="d">
        <v>2020-11-14</v>
      </c>
      <c r="G2456" s="30">
        <v>-1945</v>
      </c>
      <c r="H2456" s="32">
        <v>-0.14299999999999999</v>
      </c>
      <c r="I2456" s="28">
        <v>-0.13345000000000001</v>
      </c>
      <c r="J2456" s="28">
        <v>-0.154</v>
      </c>
      <c r="K2456" s="29">
        <v>0.75</v>
      </c>
      <c r="L2456" s="30">
        <v>17</v>
      </c>
      <c r="M2456" s="29">
        <v>0.5</v>
      </c>
      <c r="N2456" s="30">
        <v>50</v>
      </c>
      <c r="O2456" s="30">
        <v>14.36</v>
      </c>
      <c r="P2456" s="30">
        <v>1933.91</v>
      </c>
      <c r="Q2456" s="30">
        <v>85.8</v>
      </c>
      <c r="R2456" s="38">
        <v>0.23307</v>
      </c>
      <c r="S2456" s="32">
        <v>-6.3E-2</v>
      </c>
      <c r="T2456" s="29">
        <v>0.61494000000000004</v>
      </c>
      <c r="U2456" s="29">
        <v>0.12515999999999999</v>
      </c>
      <c r="V2456" s="29">
        <v>0.46</v>
      </c>
      <c r="W2456" s="29">
        <v>0.08</v>
      </c>
      <c r="X2456" s="30">
        <v>149.56</v>
      </c>
      <c r="Y2456" s="29">
        <v>0.50765000000000005</v>
      </c>
      <c r="Z2456" s="29">
        <v>0.34394999999999998</v>
      </c>
      <c r="AA2456" s="29">
        <v>0.435</v>
      </c>
      <c r="AB2456" s="30">
        <v>12</v>
      </c>
      <c r="AC2456" s="29">
        <v>0.66666999999999998</v>
      </c>
      <c r="AD2456" s="30">
        <v>50</v>
      </c>
      <c r="AE2456" s="29">
        <v>0.96</v>
      </c>
      <c r="AF2456" s="33">
        <v>2.9079999999999999</v>
      </c>
      <c r="AG2456" s="33">
        <v>4.5190000000000001</v>
      </c>
      <c r="AH2456" s="33">
        <v>24.01</v>
      </c>
      <c r="AI2456" s="33">
        <v>248.041</v>
      </c>
      <c r="AJ2456" s="33">
        <v>535</v>
      </c>
      <c r="AK2456" s="34">
        <v>689.4</v>
      </c>
      <c r="AL2456" s="29">
        <v>0.14000000000000001</v>
      </c>
      <c r="AM2456" s="29">
        <v>0.57999999999999996</v>
      </c>
      <c r="AN2456" s="50">
        <v>44162</v>
      </c>
      <c r="AO2456" s="30">
        <v>463.5</v>
      </c>
      <c r="AP2456" s="29">
        <v>0.18998999999999999</v>
      </c>
      <c r="AQ2456" s="29">
        <v>0.39663999999999999</v>
      </c>
      <c r="AR2456" s="29">
        <v>0.248</v>
      </c>
      <c r="AS2456" s="54">
        <v>29</v>
      </c>
      <c r="AT2456" s="29">
        <v>0.15151999999999999</v>
      </c>
      <c r="AU2456" s="29">
        <v>0.62348000000000003</v>
      </c>
      <c r="AV2456" s="54">
        <v>22</v>
      </c>
      <c r="AW2456" s="29">
        <v>0.36364000000000002</v>
      </c>
    </row>
    <row r="2457" spans="1:49" x14ac:dyDescent="0.2">
      <c r="A2457" s="17" t="str">
        <f t="shared" si="47"/>
        <v>UGA-CEID</v>
      </c>
      <c r="B2457" s="17" t="str">
        <f>IF(AND(OR(NOT(IsForecastDateRestricted),AND(D2457&gt;=StartDate,D2457&lt;=EndDate)),OR(NOT(IsTargetDateRestricted),AND(F2457&gt;=FirstTargetDate,F2457&lt;=EndTargetDate)),
OR(AND(Is1Week,E2457="1 wk ahead inc death"),AND(Is2Week,E2457="2 wk ahead inc death"),AND(Is3Week,E2457="3 wk ahead inc death"),AND(Is4Week,E2457="4 wk ahead inc death")),
OR(NOT(IsActiveModelsOnly),_xlfn.XLOOKUP(C2457,'Model Analyzer'!B$4:B$100,'Model Analyzer'!C$4:C$100))),EvalData!C2457,"NA")</f>
        <v>UGA-CEID</v>
      </c>
      <c r="C2457" s="17" t="s">
        <v>50</v>
      </c>
      <c r="D2457" s="36" t="d">
        <v>2020-11-02</v>
      </c>
      <c r="E2457" s="17" t="s">
        <v>36</v>
      </c>
      <c r="F2457" s="36" t="d">
        <v>2020-11-14</v>
      </c>
      <c r="G2457" s="30">
        <v>-3208</v>
      </c>
      <c r="H2457" s="32">
        <v>-0.249</v>
      </c>
      <c r="I2457" s="28">
        <v>-0.22009999999999999</v>
      </c>
      <c r="J2457" s="28">
        <v>-0.28222000000000003</v>
      </c>
      <c r="K2457" s="29">
        <v>0.75</v>
      </c>
      <c r="L2457" s="30">
        <v>27</v>
      </c>
      <c r="M2457" s="29">
        <v>0.1875</v>
      </c>
      <c r="N2457" s="30">
        <v>51</v>
      </c>
      <c r="O2457" s="30">
        <v>22.56</v>
      </c>
      <c r="P2457" s="30">
        <v>1828.21</v>
      </c>
      <c r="Q2457" s="30">
        <v>84.57</v>
      </c>
      <c r="R2457" s="38">
        <v>0.23804</v>
      </c>
      <c r="S2457" s="32">
        <v>-0.25896999999999998</v>
      </c>
      <c r="T2457" s="29">
        <v>0.46975</v>
      </c>
      <c r="U2457" s="29">
        <v>-0.17635000000000001</v>
      </c>
      <c r="V2457" s="29">
        <v>0.35293999999999998</v>
      </c>
      <c r="W2457" s="29">
        <v>9.8040000000000002E-2</v>
      </c>
      <c r="X2457" s="30">
        <v>154.53</v>
      </c>
      <c r="Y2457" s="29">
        <v>0.37803999999999999</v>
      </c>
      <c r="Z2457" s="29">
        <v>0.39784000000000003</v>
      </c>
      <c r="AA2457" s="29">
        <v>0.28299999999999997</v>
      </c>
      <c r="AB2457" s="30">
        <v>22</v>
      </c>
      <c r="AC2457" s="29">
        <v>0.36364000000000002</v>
      </c>
      <c r="AD2457" s="30">
        <v>51</v>
      </c>
      <c r="AE2457" s="29">
        <v>0.78430999999999995</v>
      </c>
      <c r="AF2457" s="33">
        <v>1.7929999999999999</v>
      </c>
      <c r="AG2457" s="33">
        <v>2.1960000000000002</v>
      </c>
      <c r="AH2457" s="33">
        <v>4.0709999999999997</v>
      </c>
      <c r="AI2457" s="33">
        <v>118.76300000000001</v>
      </c>
      <c r="AJ2457" s="33">
        <v>11.135</v>
      </c>
      <c r="AK2457" s="34">
        <v>102</v>
      </c>
      <c r="AL2457" s="29">
        <v>0.21568999999999999</v>
      </c>
      <c r="AM2457" s="29">
        <v>0.23529</v>
      </c>
      <c r="AN2457" s="50">
        <v>59514</v>
      </c>
      <c r="AO2457" s="30">
        <v>191.8</v>
      </c>
      <c r="AP2457" s="29">
        <v>0.39800999999999997</v>
      </c>
      <c r="AQ2457" s="29">
        <v>0.83091000000000004</v>
      </c>
      <c r="AR2457" s="29">
        <v>0.35099999999999998</v>
      </c>
      <c r="AS2457" s="54">
        <v>23</v>
      </c>
      <c r="AT2457" s="29">
        <v>0.33333000000000002</v>
      </c>
      <c r="AU2457" s="29">
        <v>0.79700000000000004</v>
      </c>
      <c r="AV2457" s="54">
        <v>12</v>
      </c>
      <c r="AW2457" s="29">
        <v>0.66666999999999998</v>
      </c>
    </row>
    <row r="2458" spans="1:49" x14ac:dyDescent="0.2">
      <c r="A2458" s="17" t="str">
        <f t="shared" si="47"/>
        <v>UM</v>
      </c>
      <c r="B2458" s="17" t="str">
        <f>IF(AND(OR(NOT(IsForecastDateRestricted),AND(D2458&gt;=StartDate,D2458&lt;=EndDate)),OR(NOT(IsTargetDateRestricted),AND(F2458&gt;=FirstTargetDate,F2458&lt;=EndTargetDate)),
OR(AND(Is1Week,E2458="1 wk ahead inc death"),AND(Is2Week,E2458="2 wk ahead inc death"),AND(Is3Week,E2458="3 wk ahead inc death"),AND(Is4Week,E2458="4 wk ahead inc death")),
OR(NOT(IsActiveModelsOnly),_xlfn.XLOOKUP(C2458,'Model Analyzer'!B$4:B$100,'Model Analyzer'!C$4:C$100))),EvalData!C2458,"NA")</f>
        <v>UM</v>
      </c>
      <c r="C2458" s="17" t="s">
        <v>31</v>
      </c>
      <c r="D2458" s="36" t="d">
        <v>2020-11-02</v>
      </c>
      <c r="E2458" s="17" t="s">
        <v>36</v>
      </c>
      <c r="F2458" s="36" t="d">
        <v>2020-11-14</v>
      </c>
      <c r="G2458" s="26">
        <v>-2406</v>
      </c>
      <c r="H2458" s="27">
        <v>-0.18</v>
      </c>
      <c r="I2458" s="28">
        <v>-0.16508</v>
      </c>
      <c r="J2458" s="28">
        <v>-0.19772000000000001</v>
      </c>
      <c r="K2458" s="29">
        <v>0.75</v>
      </c>
      <c r="L2458" s="30">
        <v>23</v>
      </c>
      <c r="M2458" s="29">
        <v>0.3125</v>
      </c>
      <c r="N2458" s="30">
        <v>50</v>
      </c>
      <c r="O2458" s="26">
        <v>20.62</v>
      </c>
      <c r="P2458" s="26">
        <v>2843.02</v>
      </c>
      <c r="Q2458" s="26">
        <v>100.72</v>
      </c>
      <c r="R2458" s="31">
        <v>0.35393999999999998</v>
      </c>
      <c r="S2458" s="32">
        <v>-0.21373</v>
      </c>
      <c r="T2458" s="29">
        <v>0.82926999999999995</v>
      </c>
      <c r="U2458" s="29">
        <v>-0.25720999999999999</v>
      </c>
      <c r="V2458" s="29">
        <v>0.3</v>
      </c>
      <c r="W2458" s="29">
        <v>0.24</v>
      </c>
      <c r="X2458" s="30">
        <v>164.71</v>
      </c>
      <c r="Y2458" s="29">
        <v>0.52630999999999994</v>
      </c>
      <c r="Z2458" s="29">
        <v>0.42787999999999998</v>
      </c>
      <c r="AA2458" s="29">
        <v>5.5E-2</v>
      </c>
      <c r="AB2458" s="30">
        <v>30</v>
      </c>
      <c r="AC2458" s="29">
        <v>0.12121</v>
      </c>
      <c r="AD2458" s="30">
        <v>50</v>
      </c>
      <c r="AE2458" s="29">
        <v>0.32</v>
      </c>
      <c r="AF2458" s="33">
        <v>1.2230000000000001</v>
      </c>
      <c r="AG2458" s="33">
        <v>1.3260000000000001</v>
      </c>
      <c r="AH2458" s="33">
        <v>1.5349999999999999</v>
      </c>
      <c r="AI2458" s="33">
        <v>24.222000000000001</v>
      </c>
      <c r="AJ2458" s="33">
        <v>1.9279999999999999</v>
      </c>
      <c r="AK2458" s="34">
        <v>3.5110000000000001</v>
      </c>
      <c r="AL2458" s="29">
        <v>0.02</v>
      </c>
      <c r="AM2458" s="29">
        <v>0.02</v>
      </c>
      <c r="AN2458" s="50">
        <v>125000</v>
      </c>
      <c r="AO2458" s="30">
        <v>674.3</v>
      </c>
      <c r="AP2458" s="29">
        <v>0.72350000000000003</v>
      </c>
      <c r="AQ2458" s="29">
        <v>1</v>
      </c>
      <c r="AR2458" s="29">
        <v>0.28899999999999998</v>
      </c>
      <c r="AS2458" s="54">
        <v>25</v>
      </c>
      <c r="AT2458" s="29">
        <v>0.27272999999999997</v>
      </c>
      <c r="AU2458" s="29">
        <v>0.33023999999999998</v>
      </c>
      <c r="AV2458" s="54">
        <v>32</v>
      </c>
      <c r="AW2458" s="29">
        <v>6.0609999999999997E-2</v>
      </c>
    </row>
    <row r="2459" spans="1:49" x14ac:dyDescent="0.2">
      <c r="A2459" s="17" t="str">
        <f t="shared" si="47"/>
        <v>UMass-MB</v>
      </c>
      <c r="B2459" s="17" t="str">
        <f>IF(AND(OR(NOT(IsForecastDateRestricted),AND(D2459&gt;=StartDate,D2459&lt;=EndDate)),OR(NOT(IsTargetDateRestricted),AND(F2459&gt;=FirstTargetDate,F2459&lt;=EndTargetDate)),
OR(AND(Is1Week,E2459="1 wk ahead inc death"),AND(Is2Week,E2459="2 wk ahead inc death"),AND(Is3Week,E2459="3 wk ahead inc death"),AND(Is4Week,E2459="4 wk ahead inc death")),
OR(NOT(IsActiveModelsOnly),_xlfn.XLOOKUP(C2459,'Model Analyzer'!B$4:B$100,'Model Analyzer'!C$4:C$100))),EvalData!C2459,"NA")</f>
        <v>UMass-MB</v>
      </c>
      <c r="C2459" s="17" t="s">
        <v>32</v>
      </c>
      <c r="D2459" s="36" t="d">
        <v>2020-11-02</v>
      </c>
      <c r="E2459" s="17" t="s">
        <v>36</v>
      </c>
      <c r="F2459" s="36" t="d">
        <v>2020-11-14</v>
      </c>
      <c r="G2459" s="30">
        <v>105</v>
      </c>
      <c r="H2459" s="32">
        <v>7.0000000000000001E-3</v>
      </c>
      <c r="I2459" s="28">
        <v>7.1999999999999998E-3</v>
      </c>
      <c r="J2459" s="28">
        <v>7.1999999999999998E-3</v>
      </c>
      <c r="K2459" s="29">
        <v>1</v>
      </c>
      <c r="L2459" s="30">
        <v>3</v>
      </c>
      <c r="M2459" s="29">
        <v>0.9375</v>
      </c>
      <c r="N2459" s="30">
        <v>51</v>
      </c>
      <c r="O2459" s="30">
        <v>8.9600000000000009</v>
      </c>
      <c r="P2459" s="30">
        <v>1183.21</v>
      </c>
      <c r="Q2459" s="30">
        <v>62.73</v>
      </c>
      <c r="R2459" s="38">
        <v>0.17335</v>
      </c>
      <c r="S2459" s="32">
        <v>-3.3750000000000002E-2</v>
      </c>
      <c r="T2459" s="29">
        <v>0.40508</v>
      </c>
      <c r="U2459" s="29">
        <v>8.8900000000000007E-2</v>
      </c>
      <c r="V2459" s="29">
        <v>0.56862999999999997</v>
      </c>
      <c r="W2459" s="29">
        <v>5.8819999999999997E-2</v>
      </c>
      <c r="X2459" s="30">
        <v>114.82</v>
      </c>
      <c r="Y2459" s="29">
        <v>0.36663000000000001</v>
      </c>
      <c r="Z2459" s="29">
        <v>0.29969000000000001</v>
      </c>
      <c r="AA2459" s="29">
        <v>0.72299999999999998</v>
      </c>
      <c r="AB2459" s="30">
        <v>1</v>
      </c>
      <c r="AC2459" s="29">
        <v>1</v>
      </c>
      <c r="AD2459" s="30">
        <v>51</v>
      </c>
      <c r="AE2459" s="29">
        <v>0.96077999999999997</v>
      </c>
      <c r="AF2459" s="33">
        <v>2.94</v>
      </c>
      <c r="AG2459" s="33">
        <v>3.3410000000000002</v>
      </c>
      <c r="AH2459" s="33">
        <v>4.1790000000000003</v>
      </c>
      <c r="AI2459" s="33">
        <v>5.8879999999999999</v>
      </c>
      <c r="AJ2459" s="33">
        <v>5.8090000000000002</v>
      </c>
      <c r="AK2459" s="34">
        <v>10</v>
      </c>
      <c r="AL2459" s="29">
        <v>0.35293999999999998</v>
      </c>
      <c r="AM2459" s="29">
        <v>9.8040000000000002E-2</v>
      </c>
      <c r="AN2459" s="50">
        <v>31691</v>
      </c>
      <c r="AO2459" s="30">
        <v>156</v>
      </c>
      <c r="AP2459" s="29">
        <v>0.36581999999999998</v>
      </c>
      <c r="AQ2459" s="29">
        <v>0.76371999999999995</v>
      </c>
      <c r="AR2459" s="29">
        <v>0.53700000000000003</v>
      </c>
      <c r="AS2459" s="54">
        <v>13</v>
      </c>
      <c r="AT2459" s="29">
        <v>0.63636000000000004</v>
      </c>
      <c r="AU2459" s="29">
        <v>0.94416999999999995</v>
      </c>
      <c r="AV2459" s="54">
        <v>2</v>
      </c>
      <c r="AW2459" s="29">
        <v>0.96970000000000001</v>
      </c>
    </row>
    <row r="2460" spans="1:49" x14ac:dyDescent="0.2">
      <c r="A2460" s="17" t="str">
        <f t="shared" si="47"/>
        <v>UT</v>
      </c>
      <c r="B2460" s="17" t="str">
        <f>IF(AND(OR(NOT(IsForecastDateRestricted),AND(D2460&gt;=StartDate,D2460&lt;=EndDate)),OR(NOT(IsTargetDateRestricted),AND(F2460&gt;=FirstTargetDate,F2460&lt;=EndTargetDate)),
OR(AND(Is1Week,E2460="1 wk ahead inc death"),AND(Is2Week,E2460="2 wk ahead inc death"),AND(Is3Week,E2460="3 wk ahead inc death"),AND(Is4Week,E2460="4 wk ahead inc death")),
OR(NOT(IsActiveModelsOnly),_xlfn.XLOOKUP(C2460,'Model Analyzer'!B$4:B$100,'Model Analyzer'!C$4:C$100))),EvalData!C2460,"NA")</f>
        <v>UT</v>
      </c>
      <c r="C2460" s="17" t="s">
        <v>34</v>
      </c>
      <c r="D2460" s="36" t="d">
        <v>2020-11-02</v>
      </c>
      <c r="E2460" s="17" t="s">
        <v>36</v>
      </c>
      <c r="F2460" s="36" t="d">
        <v>2020-11-14</v>
      </c>
      <c r="G2460" s="30">
        <v>-3536</v>
      </c>
      <c r="H2460" s="32">
        <v>-0.27800000000000002</v>
      </c>
      <c r="I2460" s="28">
        <v>-0.24260999999999999</v>
      </c>
      <c r="J2460" s="28">
        <v>-0.32031999999999999</v>
      </c>
      <c r="K2460" s="29">
        <v>0</v>
      </c>
      <c r="L2460" s="30">
        <v>29</v>
      </c>
      <c r="M2460" s="29">
        <v>0.125</v>
      </c>
      <c r="N2460" s="30">
        <v>51</v>
      </c>
      <c r="O2460" s="30">
        <v>34.26</v>
      </c>
      <c r="P2460" s="30">
        <v>4863.9799999999996</v>
      </c>
      <c r="Q2460" s="30">
        <v>124.27</v>
      </c>
      <c r="R2460" s="38">
        <v>0.35749999999999998</v>
      </c>
      <c r="S2460" s="32">
        <v>9.8900000000000002E-2</v>
      </c>
      <c r="T2460" s="29">
        <v>0.87661999999999995</v>
      </c>
      <c r="U2460" s="29">
        <v>0.23388999999999999</v>
      </c>
      <c r="V2460" s="29">
        <v>0.29411999999999999</v>
      </c>
      <c r="W2460" s="29">
        <v>0.19608</v>
      </c>
      <c r="X2460" s="30">
        <v>198.5</v>
      </c>
      <c r="Y2460" s="29">
        <v>0.73817999999999995</v>
      </c>
      <c r="Z2460" s="29">
        <v>0.51756000000000002</v>
      </c>
      <c r="AA2460" s="29">
        <v>0.109</v>
      </c>
      <c r="AB2460" s="30">
        <v>26</v>
      </c>
      <c r="AC2460" s="29">
        <v>0.24242</v>
      </c>
      <c r="AD2460" s="30">
        <v>51</v>
      </c>
      <c r="AE2460" s="29">
        <v>0.66666999999999998</v>
      </c>
      <c r="AF2460" s="33">
        <v>1.8620000000000001</v>
      </c>
      <c r="AG2460" s="33">
        <v>2.0649999999999999</v>
      </c>
      <c r="AH2460" s="33">
        <v>3.347</v>
      </c>
      <c r="AI2460" s="33">
        <v>13.574999999999999</v>
      </c>
      <c r="AJ2460" s="33">
        <v>5.4589999999999996</v>
      </c>
      <c r="AK2460" s="34">
        <v>9.25</v>
      </c>
      <c r="AL2460" s="29">
        <v>0.15686</v>
      </c>
      <c r="AM2460" s="29">
        <v>7.843E-2</v>
      </c>
      <c r="AN2460" s="50">
        <v>96897</v>
      </c>
      <c r="AO2460" s="30">
        <v>455.8</v>
      </c>
      <c r="AP2460" s="29">
        <v>0.45343</v>
      </c>
      <c r="AQ2460" s="29">
        <v>0.94660999999999995</v>
      </c>
      <c r="AR2460" s="29">
        <v>0.45400000000000001</v>
      </c>
      <c r="AS2460" s="54">
        <v>17</v>
      </c>
      <c r="AT2460" s="29">
        <v>0.51515</v>
      </c>
      <c r="AU2460" s="29">
        <v>0.69889999999999997</v>
      </c>
      <c r="AV2460" s="54">
        <v>16</v>
      </c>
      <c r="AW2460" s="29">
        <v>0.54544999999999999</v>
      </c>
    </row>
    <row r="2461" spans="1:49" x14ac:dyDescent="0.2">
      <c r="A2461" s="17" t="str">
        <f t="shared" si="47"/>
        <v>Baseline</v>
      </c>
      <c r="B2461" s="17" t="str">
        <f>IF(AND(OR(NOT(IsForecastDateRestricted),AND(D2461&gt;=StartDate,D2461&lt;=EndDate)),OR(NOT(IsTargetDateRestricted),AND(F2461&gt;=FirstTargetDate,F2461&lt;=EndTargetDate)),
OR(AND(Is1Week,E2461="1 wk ahead inc death"),AND(Is2Week,E2461="2 wk ahead inc death"),AND(Is3Week,E2461="3 wk ahead inc death"),AND(Is4Week,E2461="4 wk ahead inc death")),
OR(NOT(IsActiveModelsOnly),_xlfn.XLOOKUP(C2461,'Model Analyzer'!B$4:B$100,'Model Analyzer'!C$4:C$100))),EvalData!C2461,"NA")</f>
        <v>Baseline</v>
      </c>
      <c r="C2461" s="17" t="s">
        <v>12</v>
      </c>
      <c r="D2461" s="36" t="d">
        <v>2020-11-02</v>
      </c>
      <c r="E2461" s="17" t="s">
        <v>37</v>
      </c>
      <c r="F2461" s="36" t="d">
        <v>2020-11-21</v>
      </c>
      <c r="G2461" s="30">
        <v>-7670</v>
      </c>
      <c r="H2461" s="32">
        <v>-0.36899999999999999</v>
      </c>
      <c r="I2461" s="28">
        <v>-0.30879000000000001</v>
      </c>
      <c r="J2461" s="28">
        <v>-0.44674000000000003</v>
      </c>
      <c r="K2461" s="29">
        <v>0</v>
      </c>
      <c r="L2461" s="30">
        <v>26</v>
      </c>
      <c r="M2461" s="29">
        <v>0.21875</v>
      </c>
      <c r="N2461" s="30">
        <v>51</v>
      </c>
      <c r="O2461" s="30">
        <v>28.05</v>
      </c>
      <c r="P2461" s="30">
        <v>4061.92</v>
      </c>
      <c r="Q2461" s="30">
        <v>173.2</v>
      </c>
      <c r="R2461" s="38">
        <v>0.37019000000000002</v>
      </c>
      <c r="S2461" s="32">
        <v>-0.47078999999999999</v>
      </c>
      <c r="T2461" s="29">
        <v>0.91241000000000005</v>
      </c>
      <c r="U2461" s="29">
        <v>-0.70891999999999999</v>
      </c>
      <c r="V2461" s="29">
        <v>0.27450999999999998</v>
      </c>
      <c r="W2461" s="29">
        <v>0.29411999999999999</v>
      </c>
      <c r="X2461" s="30">
        <v>278.60000000000002</v>
      </c>
      <c r="Y2461" s="29">
        <v>0.42797000000000002</v>
      </c>
      <c r="Z2461" s="29">
        <v>0.50756000000000001</v>
      </c>
      <c r="AA2461" s="29">
        <v>0.10100000000000001</v>
      </c>
      <c r="AB2461" s="30">
        <v>26</v>
      </c>
      <c r="AC2461" s="29">
        <v>0.24242</v>
      </c>
      <c r="AD2461" s="30">
        <v>51</v>
      </c>
      <c r="AE2461" s="29">
        <v>0.70587999999999995</v>
      </c>
      <c r="AF2461" s="33">
        <v>3.9249999999999998</v>
      </c>
      <c r="AG2461" s="33">
        <v>3.9750000000000001</v>
      </c>
      <c r="AH2461" s="33">
        <v>3.9950000000000001</v>
      </c>
      <c r="AI2461" s="33">
        <v>3.948</v>
      </c>
      <c r="AJ2461" s="33">
        <v>4.0010000000000003</v>
      </c>
      <c r="AK2461" s="34">
        <v>4.0149999999999997</v>
      </c>
      <c r="AL2461" s="29">
        <v>0</v>
      </c>
      <c r="AM2461" s="29">
        <v>0</v>
      </c>
      <c r="AN2461" s="50">
        <v>55341</v>
      </c>
      <c r="AO2461" s="30">
        <v>237.4</v>
      </c>
      <c r="AP2461" s="29">
        <v>0.41059000000000001</v>
      </c>
      <c r="AQ2461" s="29">
        <v>0.85718000000000005</v>
      </c>
      <c r="AR2461" s="29">
        <v>0.74299999999999999</v>
      </c>
      <c r="AS2461" s="54">
        <v>2</v>
      </c>
      <c r="AT2461" s="29">
        <v>0.96970000000000001</v>
      </c>
      <c r="AU2461" s="29">
        <v>0.72263999999999995</v>
      </c>
      <c r="AV2461" s="54">
        <v>9</v>
      </c>
      <c r="AW2461" s="29">
        <v>0.75758000000000003</v>
      </c>
    </row>
    <row r="2462" spans="1:49" x14ac:dyDescent="0.2">
      <c r="A2462" s="17" t="str">
        <f t="shared" si="47"/>
        <v>BPagano</v>
      </c>
      <c r="B2462" s="17" t="str">
        <f>IF(AND(OR(NOT(IsForecastDateRestricted),AND(D2462&gt;=StartDate,D2462&lt;=EndDate)),OR(NOT(IsTargetDateRestricted),AND(F2462&gt;=FirstTargetDate,F2462&lt;=EndTargetDate)),
OR(AND(Is1Week,E2462="1 wk ahead inc death"),AND(Is2Week,E2462="2 wk ahead inc death"),AND(Is3Week,E2462="3 wk ahead inc death"),AND(Is4Week,E2462="4 wk ahead inc death")),
OR(NOT(IsActiveModelsOnly),_xlfn.XLOOKUP(C2462,'Model Analyzer'!B$4:B$100,'Model Analyzer'!C$4:C$100))),EvalData!C2462,"NA")</f>
        <v>BPagano</v>
      </c>
      <c r="C2462" s="17" t="s">
        <v>59</v>
      </c>
      <c r="D2462" s="36" t="d">
        <v>2020-11-02</v>
      </c>
      <c r="E2462" s="17" t="s">
        <v>37</v>
      </c>
      <c r="F2462" s="36" t="d">
        <v>2020-11-21</v>
      </c>
      <c r="G2462" s="30">
        <v>-2829</v>
      </c>
      <c r="H2462" s="32">
        <v>-0.121</v>
      </c>
      <c r="I2462" s="28">
        <v>-0.11389000000000001</v>
      </c>
      <c r="J2462" s="28">
        <v>-0.12853000000000001</v>
      </c>
      <c r="K2462" s="29">
        <v>0.75</v>
      </c>
      <c r="L2462" s="30">
        <v>6</v>
      </c>
      <c r="M2462" s="29">
        <v>0.84375</v>
      </c>
      <c r="N2462" s="30">
        <v>51</v>
      </c>
      <c r="O2462" s="30">
        <v>50.81</v>
      </c>
      <c r="P2462" s="30">
        <v>6849</v>
      </c>
      <c r="Q2462" s="30">
        <v>178.51</v>
      </c>
      <c r="R2462" s="38">
        <v>0.29114000000000001</v>
      </c>
      <c r="S2462" s="32">
        <v>-9.4890000000000002E-2</v>
      </c>
      <c r="T2462" s="29">
        <v>1.86999</v>
      </c>
      <c r="U2462" s="29">
        <v>-1.15649</v>
      </c>
      <c r="V2462" s="29">
        <v>0.33333000000000002</v>
      </c>
      <c r="W2462" s="29">
        <v>0.29411999999999999</v>
      </c>
      <c r="X2462" s="30">
        <v>280.36</v>
      </c>
      <c r="Y2462" s="29">
        <v>0.61065999999999998</v>
      </c>
      <c r="Z2462" s="29">
        <v>0.53566999999999998</v>
      </c>
      <c r="AA2462" s="29">
        <v>0.183</v>
      </c>
      <c r="AB2462" s="30">
        <v>22</v>
      </c>
      <c r="AC2462" s="29">
        <v>0.36364000000000002</v>
      </c>
      <c r="AD2462" s="30">
        <v>51</v>
      </c>
      <c r="AE2462" s="29">
        <v>0.54901999999999995</v>
      </c>
      <c r="AF2462" s="33">
        <v>2.2789999999999999</v>
      </c>
      <c r="AG2462" s="33">
        <v>2.2829999999999999</v>
      </c>
      <c r="AH2462" s="33">
        <v>2.3050000000000002</v>
      </c>
      <c r="AI2462" s="33">
        <v>2.7949999999999999</v>
      </c>
      <c r="AJ2462" s="33">
        <v>2.3380000000000001</v>
      </c>
      <c r="AK2462" s="34">
        <v>2.4239999999999999</v>
      </c>
      <c r="AL2462" s="29">
        <v>0</v>
      </c>
      <c r="AM2462" s="29">
        <v>0</v>
      </c>
      <c r="AN2462" s="50">
        <v>138985</v>
      </c>
      <c r="AO2462" s="30">
        <v>619</v>
      </c>
      <c r="AP2462" s="29">
        <v>0.57201000000000002</v>
      </c>
      <c r="AQ2462" s="29">
        <v>1</v>
      </c>
      <c r="AR2462" s="29">
        <v>0.57799999999999996</v>
      </c>
      <c r="AS2462" s="54">
        <v>5</v>
      </c>
      <c r="AT2462" s="29">
        <v>0.87878999999999996</v>
      </c>
      <c r="AU2462" s="29">
        <v>0.57791999999999999</v>
      </c>
      <c r="AV2462" s="54">
        <v>18</v>
      </c>
      <c r="AW2462" s="29">
        <v>0.48485</v>
      </c>
    </row>
    <row r="2463" spans="1:49" x14ac:dyDescent="0.2">
      <c r="A2463" s="17" t="str">
        <f t="shared" si="47"/>
        <v>CMU</v>
      </c>
      <c r="B2463" s="17" t="str">
        <f>IF(AND(OR(NOT(IsForecastDateRestricted),AND(D2463&gt;=StartDate,D2463&lt;=EndDate)),OR(NOT(IsTargetDateRestricted),AND(F2463&gt;=FirstTargetDate,F2463&lt;=EndTargetDate)),
OR(AND(Is1Week,E2463="1 wk ahead inc death"),AND(Is2Week,E2463="2 wk ahead inc death"),AND(Is3Week,E2463="3 wk ahead inc death"),AND(Is4Week,E2463="4 wk ahead inc death")),
OR(NOT(IsActiveModelsOnly),_xlfn.XLOOKUP(C2463,'Model Analyzer'!B$4:B$100,'Model Analyzer'!C$4:C$100))),EvalData!C2463,"NA")</f>
        <v>CMU</v>
      </c>
      <c r="C2463" s="17" t="s">
        <v>43</v>
      </c>
      <c r="D2463" s="36" t="d">
        <v>2020-11-02</v>
      </c>
      <c r="E2463" s="17" t="s">
        <v>37</v>
      </c>
      <c r="F2463" s="36" t="d">
        <v>2020-11-21</v>
      </c>
      <c r="G2463" s="30"/>
      <c r="H2463" s="32"/>
      <c r="N2463" s="30">
        <v>51</v>
      </c>
      <c r="O2463" s="30">
        <v>13.78</v>
      </c>
      <c r="P2463" s="30">
        <v>2728.66</v>
      </c>
      <c r="Q2463" s="30">
        <v>142.38999999999999</v>
      </c>
      <c r="R2463" s="38">
        <v>0.2858</v>
      </c>
      <c r="S2463" s="32">
        <v>-0.29848999999999998</v>
      </c>
      <c r="T2463" s="29">
        <v>0.60858000000000001</v>
      </c>
      <c r="U2463" s="29">
        <v>-0.45512999999999998</v>
      </c>
      <c r="V2463" s="29">
        <v>0.29411999999999999</v>
      </c>
      <c r="W2463" s="29">
        <v>0.13725000000000001</v>
      </c>
      <c r="X2463" s="30">
        <v>235.58</v>
      </c>
      <c r="Y2463" s="29">
        <v>0.33904000000000001</v>
      </c>
      <c r="Z2463" s="29">
        <v>0.38768000000000002</v>
      </c>
      <c r="AA2463" s="29">
        <v>0.36399999999999999</v>
      </c>
      <c r="AB2463" s="30">
        <v>14</v>
      </c>
      <c r="AC2463" s="29">
        <v>0.60606000000000004</v>
      </c>
      <c r="AD2463" s="30">
        <v>51</v>
      </c>
      <c r="AE2463" s="29">
        <v>0.58823999999999999</v>
      </c>
      <c r="AF2463" s="33">
        <v>1.6459999999999999</v>
      </c>
      <c r="AG2463" s="33">
        <v>2.1</v>
      </c>
      <c r="AH2463" s="33">
        <v>2.819</v>
      </c>
      <c r="AI2463" s="33">
        <v>11.256</v>
      </c>
      <c r="AJ2463" s="33">
        <v>4.8570000000000002</v>
      </c>
      <c r="AK2463" s="34">
        <v>26.6</v>
      </c>
      <c r="AL2463" s="29">
        <v>9.8040000000000002E-2</v>
      </c>
      <c r="AM2463" s="29">
        <v>0.15686</v>
      </c>
      <c r="AN2463" s="50">
        <v>117018</v>
      </c>
      <c r="AO2463" s="30">
        <v>210.4</v>
      </c>
      <c r="AP2463" s="29">
        <v>0.47434999999999999</v>
      </c>
      <c r="AQ2463" s="29">
        <v>0.99029999999999996</v>
      </c>
      <c r="AR2463" s="29">
        <v>0.35099999999999998</v>
      </c>
      <c r="AS2463" s="54">
        <v>15</v>
      </c>
      <c r="AT2463" s="29">
        <v>0.57576000000000005</v>
      </c>
      <c r="AU2463" s="29">
        <v>0.61909999999999998</v>
      </c>
      <c r="AV2463" s="54">
        <v>13</v>
      </c>
      <c r="AW2463" s="29">
        <v>0.63636000000000004</v>
      </c>
    </row>
    <row r="2464" spans="1:49" x14ac:dyDescent="0.2">
      <c r="A2464" s="17" t="str">
        <f t="shared" si="47"/>
        <v>Columbia</v>
      </c>
      <c r="B2464" s="17" t="str">
        <f>IF(AND(OR(NOT(IsForecastDateRestricted),AND(D2464&gt;=StartDate,D2464&lt;=EndDate)),OR(NOT(IsTargetDateRestricted),AND(F2464&gt;=FirstTargetDate,F2464&lt;=EndTargetDate)),
OR(AND(Is1Week,E2464="1 wk ahead inc death"),AND(Is2Week,E2464="2 wk ahead inc death"),AND(Is3Week,E2464="3 wk ahead inc death"),AND(Is4Week,E2464="4 wk ahead inc death")),
OR(NOT(IsActiveModelsOnly),_xlfn.XLOOKUP(C2464,'Model Analyzer'!B$4:B$100,'Model Analyzer'!C$4:C$100))),EvalData!C2464,"NA")</f>
        <v>Columbia</v>
      </c>
      <c r="C2464" s="17" t="s">
        <v>13</v>
      </c>
      <c r="D2464" s="36" t="d">
        <v>2020-11-02</v>
      </c>
      <c r="E2464" s="17" t="s">
        <v>37</v>
      </c>
      <c r="F2464" s="36" t="d">
        <v>2020-11-21</v>
      </c>
      <c r="G2464" s="30">
        <v>-1056</v>
      </c>
      <c r="H2464" s="32">
        <v>-4.2999999999999997E-2</v>
      </c>
      <c r="I2464" s="28">
        <v>-4.2509999999999999E-2</v>
      </c>
      <c r="J2464" s="28">
        <v>-4.4400000000000002E-2</v>
      </c>
      <c r="K2464" s="29">
        <v>1</v>
      </c>
      <c r="L2464" s="30">
        <v>2</v>
      </c>
      <c r="M2464" s="29">
        <v>0.96875</v>
      </c>
      <c r="N2464" s="30">
        <v>51</v>
      </c>
      <c r="O2464" s="30">
        <v>18.62</v>
      </c>
      <c r="P2464" s="30">
        <v>2825.21</v>
      </c>
      <c r="Q2464" s="30">
        <v>124.43</v>
      </c>
      <c r="R2464" s="38">
        <v>0.23368</v>
      </c>
      <c r="S2464" s="32">
        <v>-0.13181000000000001</v>
      </c>
      <c r="T2464" s="29">
        <v>0.55930999999999997</v>
      </c>
      <c r="U2464" s="29">
        <v>-0.27322999999999997</v>
      </c>
      <c r="V2464" s="29">
        <v>0.45097999999999999</v>
      </c>
      <c r="W2464" s="29">
        <v>0.19608</v>
      </c>
      <c r="X2464" s="30">
        <v>190</v>
      </c>
      <c r="Y2464" s="29">
        <v>0.34406999999999999</v>
      </c>
      <c r="Z2464" s="29">
        <v>0.38357999999999998</v>
      </c>
      <c r="AA2464" s="29">
        <v>0.443</v>
      </c>
      <c r="AB2464" s="30">
        <v>6</v>
      </c>
      <c r="AC2464" s="29">
        <v>0.84848000000000001</v>
      </c>
      <c r="AD2464" s="30">
        <v>51</v>
      </c>
      <c r="AE2464" s="29">
        <v>0.84314</v>
      </c>
      <c r="AF2464" s="33">
        <v>2.4420000000000002</v>
      </c>
      <c r="AG2464" s="33">
        <v>2.8380000000000001</v>
      </c>
      <c r="AH2464" s="33">
        <v>4.1710000000000003</v>
      </c>
      <c r="AI2464" s="33">
        <v>23.765999999999998</v>
      </c>
      <c r="AJ2464" s="33">
        <v>6.7519999999999998</v>
      </c>
      <c r="AK2464" s="34">
        <v>71</v>
      </c>
      <c r="AL2464" s="29">
        <v>0.17646999999999999</v>
      </c>
      <c r="AM2464" s="29">
        <v>0.17646999999999999</v>
      </c>
      <c r="AN2464" s="50">
        <v>47962</v>
      </c>
      <c r="AO2464" s="30">
        <v>117.6</v>
      </c>
      <c r="AP2464" s="29">
        <v>0.36291000000000001</v>
      </c>
      <c r="AQ2464" s="29">
        <v>0.75765000000000005</v>
      </c>
      <c r="AR2464" s="29">
        <v>0.51600000000000001</v>
      </c>
      <c r="AS2464" s="54">
        <v>9</v>
      </c>
      <c r="AT2464" s="29">
        <v>0.75758000000000003</v>
      </c>
      <c r="AU2464" s="29">
        <v>0.82877999999999996</v>
      </c>
      <c r="AV2464" s="54">
        <v>4</v>
      </c>
      <c r="AW2464" s="29">
        <v>0.90908999999999995</v>
      </c>
    </row>
    <row r="2465" spans="1:49" x14ac:dyDescent="0.2">
      <c r="A2465" s="17" t="str">
        <f t="shared" si="47"/>
        <v>Columbia-UNC</v>
      </c>
      <c r="B2465" s="17" t="str">
        <f>IF(AND(OR(NOT(IsForecastDateRestricted),AND(D2465&gt;=StartDate,D2465&lt;=EndDate)),OR(NOT(IsTargetDateRestricted),AND(F2465&gt;=FirstTargetDate,F2465&lt;=EndTargetDate)),
OR(AND(Is1Week,E2465="1 wk ahead inc death"),AND(Is2Week,E2465="2 wk ahead inc death"),AND(Is3Week,E2465="3 wk ahead inc death"),AND(Is4Week,E2465="4 wk ahead inc death")),
OR(NOT(IsActiveModelsOnly),_xlfn.XLOOKUP(C2465,'Model Analyzer'!B$4:B$100,'Model Analyzer'!C$4:C$100))),EvalData!C2465,"NA")</f>
        <v>Columbia-UNC</v>
      </c>
      <c r="C2465" s="17" t="s">
        <v>14</v>
      </c>
      <c r="D2465" s="36" t="d">
        <v>2020-11-02</v>
      </c>
      <c r="E2465" s="17" t="s">
        <v>37</v>
      </c>
      <c r="F2465" s="36" t="d">
        <v>2020-11-21</v>
      </c>
      <c r="G2465" s="30">
        <v>-4925</v>
      </c>
      <c r="H2465" s="32">
        <v>-0.221</v>
      </c>
      <c r="I2465" s="28">
        <v>-0.19828000000000001</v>
      </c>
      <c r="J2465" s="28">
        <v>-0.24731</v>
      </c>
      <c r="K2465" s="29">
        <v>0.75</v>
      </c>
      <c r="L2465" s="30">
        <v>14</v>
      </c>
      <c r="M2465" s="29">
        <v>0.59375</v>
      </c>
      <c r="N2465" s="30">
        <v>50</v>
      </c>
      <c r="O2465" s="30">
        <v>16.23</v>
      </c>
      <c r="P2465" s="30">
        <v>4100.1099999999997</v>
      </c>
      <c r="Q2465" s="30">
        <v>152.5</v>
      </c>
      <c r="R2465" s="38">
        <v>0.22211</v>
      </c>
      <c r="S2465" s="32">
        <v>5.2240000000000002E-2</v>
      </c>
      <c r="T2465" s="29">
        <v>0.50229000000000001</v>
      </c>
      <c r="U2465" s="29">
        <v>-4.573E-2</v>
      </c>
      <c r="V2465" s="29">
        <v>0.4</v>
      </c>
      <c r="W2465" s="29">
        <v>0.16</v>
      </c>
      <c r="X2465" s="30">
        <v>253.72</v>
      </c>
      <c r="Y2465" s="29">
        <v>0.37165999999999999</v>
      </c>
      <c r="Z2465" s="29">
        <v>0.37735999999999997</v>
      </c>
      <c r="AA2465" s="29">
        <v>0.39300000000000002</v>
      </c>
      <c r="AB2465" s="30">
        <v>11</v>
      </c>
      <c r="AC2465" s="29">
        <v>0.69696999999999998</v>
      </c>
      <c r="AD2465" s="30">
        <v>50</v>
      </c>
      <c r="AE2465" s="29">
        <v>0.4</v>
      </c>
      <c r="AF2465" s="33">
        <v>1.3129999999999999</v>
      </c>
      <c r="AG2465" s="33">
        <v>1.4</v>
      </c>
      <c r="AH2465" s="33">
        <v>1.512</v>
      </c>
      <c r="AI2465" s="33">
        <v>1.7769999999999999</v>
      </c>
      <c r="AJ2465" s="33">
        <v>1.798</v>
      </c>
      <c r="AK2465" s="34">
        <v>2.5840000000000001</v>
      </c>
      <c r="AL2465" s="29">
        <v>0</v>
      </c>
      <c r="AM2465" s="29">
        <v>0</v>
      </c>
      <c r="AN2465" s="50">
        <v>148456</v>
      </c>
      <c r="AO2465" s="30">
        <v>346.1</v>
      </c>
      <c r="AP2465" s="29">
        <v>0.75021000000000004</v>
      </c>
      <c r="AQ2465" s="29">
        <v>1</v>
      </c>
      <c r="AR2465" s="29">
        <v>0.41299999999999998</v>
      </c>
      <c r="AS2465" s="54">
        <v>13</v>
      </c>
      <c r="AT2465" s="29">
        <v>0.63636000000000004</v>
      </c>
      <c r="AU2465" s="29">
        <v>0.4128</v>
      </c>
      <c r="AV2465" s="54">
        <v>23</v>
      </c>
      <c r="AW2465" s="29">
        <v>0.33333000000000002</v>
      </c>
    </row>
    <row r="2466" spans="1:49" x14ac:dyDescent="0.2">
      <c r="A2466" s="17" t="str">
        <f t="shared" si="47"/>
        <v>Covid19Sim</v>
      </c>
      <c r="B2466" s="17" t="str">
        <f>IF(AND(OR(NOT(IsForecastDateRestricted),AND(D2466&gt;=StartDate,D2466&lt;=EndDate)),OR(NOT(IsTargetDateRestricted),AND(F2466&gt;=FirstTargetDate,F2466&lt;=EndTargetDate)),
OR(AND(Is1Week,E2466="1 wk ahead inc death"),AND(Is2Week,E2466="2 wk ahead inc death"),AND(Is3Week,E2466="3 wk ahead inc death"),AND(Is4Week,E2466="4 wk ahead inc death")),
OR(NOT(IsActiveModelsOnly),_xlfn.XLOOKUP(C2466,'Model Analyzer'!B$4:B$100,'Model Analyzer'!C$4:C$100))),EvalData!C2466,"NA")</f>
        <v>Covid19Sim</v>
      </c>
      <c r="C2466" s="17" t="s">
        <v>39</v>
      </c>
      <c r="D2466" s="36" t="d">
        <v>2020-11-02</v>
      </c>
      <c r="E2466" s="17" t="s">
        <v>37</v>
      </c>
      <c r="F2466" s="36" t="d">
        <v>2020-11-21</v>
      </c>
      <c r="G2466" s="30">
        <v>-1718</v>
      </c>
      <c r="H2466" s="32">
        <v>-7.1999999999999995E-2</v>
      </c>
      <c r="I2466" s="28">
        <v>-6.9169999999999995E-2</v>
      </c>
      <c r="J2466" s="28">
        <v>-7.4300000000000005E-2</v>
      </c>
      <c r="K2466" s="29">
        <v>0.9</v>
      </c>
      <c r="L2466" s="30">
        <v>4</v>
      </c>
      <c r="M2466" s="29">
        <v>0.90625</v>
      </c>
      <c r="N2466" s="30">
        <v>51</v>
      </c>
      <c r="O2466" s="30">
        <v>16.16</v>
      </c>
      <c r="P2466" s="30">
        <v>2900.35</v>
      </c>
      <c r="Q2466" s="30">
        <v>122.25</v>
      </c>
      <c r="R2466" s="38">
        <v>0.2</v>
      </c>
      <c r="S2466" s="32">
        <v>-6.8769999999999998E-2</v>
      </c>
      <c r="T2466" s="29">
        <v>0.47844999999999999</v>
      </c>
      <c r="U2466" s="29">
        <v>-3.9800000000000002E-2</v>
      </c>
      <c r="V2466" s="29">
        <v>0.49020000000000002</v>
      </c>
      <c r="W2466" s="29">
        <v>0.13725000000000001</v>
      </c>
      <c r="X2466" s="30">
        <v>227.7</v>
      </c>
      <c r="Y2466" s="29">
        <v>0.37959999999999999</v>
      </c>
      <c r="Z2466" s="29">
        <v>0.34594999999999998</v>
      </c>
      <c r="AA2466" s="29">
        <v>0.52500000000000002</v>
      </c>
      <c r="AB2466" s="30">
        <v>3</v>
      </c>
      <c r="AC2466" s="29">
        <v>0.93938999999999995</v>
      </c>
      <c r="AD2466" s="30">
        <v>51</v>
      </c>
      <c r="AE2466" s="29">
        <v>0.23529</v>
      </c>
      <c r="AF2466" s="33">
        <v>1.0409999999999999</v>
      </c>
      <c r="AG2466" s="33">
        <v>1.0640000000000001</v>
      </c>
      <c r="AH2466" s="33">
        <v>1.113</v>
      </c>
      <c r="AI2466" s="33">
        <v>1.5509999999999999</v>
      </c>
      <c r="AJ2466" s="33">
        <v>1.302</v>
      </c>
      <c r="AK2466" s="34">
        <v>2.25</v>
      </c>
      <c r="AL2466" s="29">
        <v>3.9219999999999998E-2</v>
      </c>
      <c r="AM2466" s="29">
        <v>0</v>
      </c>
      <c r="AN2466" s="50">
        <v>198487</v>
      </c>
      <c r="AO2466" s="30">
        <v>525.6</v>
      </c>
      <c r="AP2466" s="29">
        <v>0.86968999999999996</v>
      </c>
      <c r="AQ2466" s="29">
        <v>1</v>
      </c>
      <c r="AR2466" s="29">
        <v>0.20599999999999999</v>
      </c>
      <c r="AS2466" s="54">
        <v>25</v>
      </c>
      <c r="AT2466" s="29">
        <v>0.27272999999999997</v>
      </c>
      <c r="AU2466" s="29">
        <v>0.24768000000000001</v>
      </c>
      <c r="AV2466" s="54">
        <v>32</v>
      </c>
      <c r="AW2466" s="29">
        <v>6.0609999999999997E-2</v>
      </c>
    </row>
    <row r="2467" spans="1:49" x14ac:dyDescent="0.2">
      <c r="A2467" s="17" t="str">
        <f t="shared" si="47"/>
        <v>CovidComplete</v>
      </c>
      <c r="B2467" s="17" t="str">
        <f>IF(AND(OR(NOT(IsForecastDateRestricted),AND(D2467&gt;=StartDate,D2467&lt;=EndDate)),OR(NOT(IsTargetDateRestricted),AND(F2467&gt;=FirstTargetDate,F2467&lt;=EndTargetDate)),
OR(AND(Is1Week,E2467="1 wk ahead inc death"),AND(Is2Week,E2467="2 wk ahead inc death"),AND(Is3Week,E2467="3 wk ahead inc death"),AND(Is4Week,E2467="4 wk ahead inc death")),
OR(NOT(IsActiveModelsOnly),_xlfn.XLOOKUP(C2467,'Model Analyzer'!B$4:B$100,'Model Analyzer'!C$4:C$100))),EvalData!C2467,"NA")</f>
        <v>CovidComplete</v>
      </c>
      <c r="C2467" s="17" t="s">
        <v>51</v>
      </c>
      <c r="D2467" s="36" t="d">
        <v>2020-11-02</v>
      </c>
      <c r="E2467" s="17" t="s">
        <v>37</v>
      </c>
      <c r="F2467" s="36" t="d">
        <v>2020-11-21</v>
      </c>
      <c r="G2467" s="30">
        <v>-1856</v>
      </c>
      <c r="H2467" s="32">
        <v>-7.8E-2</v>
      </c>
      <c r="I2467" s="28">
        <v>-7.4719999999999995E-2</v>
      </c>
      <c r="J2467" s="28">
        <v>-8.0759999999999998E-2</v>
      </c>
      <c r="K2467" s="29">
        <v>0.9</v>
      </c>
      <c r="L2467" s="30">
        <v>5</v>
      </c>
      <c r="M2467" s="29">
        <v>0.875</v>
      </c>
      <c r="N2467" s="30">
        <v>51</v>
      </c>
      <c r="O2467" s="30">
        <v>17.28</v>
      </c>
      <c r="P2467" s="30">
        <v>3676.71</v>
      </c>
      <c r="Q2467" s="30">
        <v>130.02000000000001</v>
      </c>
      <c r="R2467" s="38">
        <v>0.21962000000000001</v>
      </c>
      <c r="S2467" s="32">
        <v>-7.2590000000000002E-2</v>
      </c>
      <c r="T2467" s="29">
        <v>0.70598000000000005</v>
      </c>
      <c r="U2467" s="29">
        <v>-0.10109</v>
      </c>
      <c r="V2467" s="29">
        <v>0.41176000000000001</v>
      </c>
      <c r="W2467" s="29">
        <v>9.8040000000000002E-2</v>
      </c>
      <c r="X2467" s="30">
        <v>195.27</v>
      </c>
      <c r="Y2467" s="29">
        <v>0.47266999999999998</v>
      </c>
      <c r="Z2467" s="29">
        <v>0.34572999999999998</v>
      </c>
      <c r="AA2467" s="29">
        <v>0.47599999999999998</v>
      </c>
      <c r="AB2467" s="30">
        <v>4</v>
      </c>
      <c r="AC2467" s="29">
        <v>0.90908999999999995</v>
      </c>
      <c r="AD2467" s="30">
        <v>51</v>
      </c>
      <c r="AE2467" s="29">
        <v>0.88234999999999997</v>
      </c>
      <c r="AF2467" s="33">
        <v>3.835</v>
      </c>
      <c r="AG2467" s="33">
        <v>3.9550000000000001</v>
      </c>
      <c r="AH2467" s="33">
        <v>3.9969999999999999</v>
      </c>
      <c r="AI2467" s="33">
        <v>4.0010000000000003</v>
      </c>
      <c r="AJ2467" s="33">
        <v>4.01</v>
      </c>
      <c r="AK2467" s="34">
        <v>4.0259999999999998</v>
      </c>
      <c r="AL2467" s="29">
        <v>0</v>
      </c>
      <c r="AM2467" s="29">
        <v>0</v>
      </c>
      <c r="AN2467" s="50">
        <v>37655</v>
      </c>
      <c r="AO2467" s="30">
        <v>254</v>
      </c>
      <c r="AP2467" s="29">
        <v>0.40099000000000001</v>
      </c>
      <c r="AQ2467" s="29">
        <v>0.83714</v>
      </c>
      <c r="AR2467" s="29">
        <v>0.92900000000000005</v>
      </c>
      <c r="AS2467" s="54">
        <v>1</v>
      </c>
      <c r="AT2467" s="29">
        <v>1</v>
      </c>
      <c r="AU2467" s="29">
        <v>0.90227000000000002</v>
      </c>
      <c r="AV2467" s="54">
        <v>2</v>
      </c>
      <c r="AW2467" s="29">
        <v>0.96970000000000001</v>
      </c>
    </row>
    <row r="2468" spans="1:49" x14ac:dyDescent="0.2">
      <c r="A2468" s="17" t="str">
        <f t="shared" si="47"/>
        <v>DDS</v>
      </c>
      <c r="B2468" s="17" t="str">
        <f>IF(AND(OR(NOT(IsForecastDateRestricted),AND(D2468&gt;=StartDate,D2468&lt;=EndDate)),OR(NOT(IsTargetDateRestricted),AND(F2468&gt;=FirstTargetDate,F2468&lt;=EndTargetDate)),
OR(AND(Is1Week,E2468="1 wk ahead inc death"),AND(Is2Week,E2468="2 wk ahead inc death"),AND(Is3Week,E2468="3 wk ahead inc death"),AND(Is4Week,E2468="4 wk ahead inc death")),
OR(NOT(IsActiveModelsOnly),_xlfn.XLOOKUP(C2468,'Model Analyzer'!B$4:B$100,'Model Analyzer'!C$4:C$100))),EvalData!C2468,"NA")</f>
        <v>DDS</v>
      </c>
      <c r="C2468" s="17" t="s">
        <v>44</v>
      </c>
      <c r="D2468" s="36" t="d">
        <v>2020-11-02</v>
      </c>
      <c r="E2468" s="17" t="s">
        <v>37</v>
      </c>
      <c r="F2468" s="36" t="d">
        <v>2020-11-21</v>
      </c>
      <c r="G2468" s="30">
        <v>-8496</v>
      </c>
      <c r="H2468" s="32">
        <v>-0.41899999999999998</v>
      </c>
      <c r="I2468" s="28">
        <v>-0.34204000000000001</v>
      </c>
      <c r="J2468" s="28">
        <v>-0.51985999999999999</v>
      </c>
      <c r="K2468" s="29">
        <v>0</v>
      </c>
      <c r="L2468" s="30">
        <v>30</v>
      </c>
      <c r="M2468" s="29">
        <v>9.375E-2</v>
      </c>
      <c r="N2468" s="30">
        <v>51</v>
      </c>
      <c r="O2468" s="30">
        <v>20.92</v>
      </c>
      <c r="P2468" s="30">
        <v>4534.12</v>
      </c>
      <c r="Q2468" s="30">
        <v>185.59</v>
      </c>
      <c r="R2468" s="38">
        <v>0.41592000000000001</v>
      </c>
      <c r="S2468" s="32">
        <v>-0.36771999999999999</v>
      </c>
      <c r="T2468" s="29">
        <v>0.82847000000000004</v>
      </c>
      <c r="U2468" s="29">
        <v>-0.58728999999999998</v>
      </c>
      <c r="V2468" s="29">
        <v>0.19608</v>
      </c>
      <c r="W2468" s="29">
        <v>0.35293999999999998</v>
      </c>
      <c r="X2468" s="30">
        <v>299.08</v>
      </c>
      <c r="Y2468" s="29">
        <v>0.44864999999999999</v>
      </c>
      <c r="Z2468" s="29">
        <v>0.51229000000000002</v>
      </c>
      <c r="AA2468" s="29">
        <v>0.108</v>
      </c>
      <c r="AB2468" s="30">
        <v>25</v>
      </c>
      <c r="AC2468" s="29">
        <v>0.27272999999999997</v>
      </c>
      <c r="AD2468" s="30">
        <v>51</v>
      </c>
      <c r="AE2468" s="29">
        <v>0.64705999999999997</v>
      </c>
      <c r="AF2468" s="33">
        <v>3.1389999999999998</v>
      </c>
      <c r="AG2468" s="33">
        <v>3.52</v>
      </c>
      <c r="AH2468" s="33">
        <v>4.2880000000000003</v>
      </c>
      <c r="AI2468" s="33">
        <v>6.9809999999999999</v>
      </c>
      <c r="AJ2468" s="33">
        <v>5.56</v>
      </c>
      <c r="AK2468" s="34">
        <v>11.167</v>
      </c>
      <c r="AL2468" s="29">
        <v>0.25490000000000002</v>
      </c>
      <c r="AM2468" s="29">
        <v>7.843E-2</v>
      </c>
      <c r="AN2468" s="50">
        <v>87036</v>
      </c>
      <c r="AO2468" s="30">
        <v>175.7</v>
      </c>
      <c r="AP2468" s="29">
        <v>0.35524</v>
      </c>
      <c r="AQ2468" s="29">
        <v>0.74163999999999997</v>
      </c>
      <c r="AR2468" s="29">
        <v>0.33</v>
      </c>
      <c r="AS2468" s="54">
        <v>18</v>
      </c>
      <c r="AT2468" s="29">
        <v>0.48485</v>
      </c>
      <c r="AU2468" s="29">
        <v>0.61436000000000002</v>
      </c>
      <c r="AV2468" s="54">
        <v>14</v>
      </c>
      <c r="AW2468" s="29">
        <v>0.60606000000000004</v>
      </c>
    </row>
    <row r="2469" spans="1:49" x14ac:dyDescent="0.2">
      <c r="A2469" s="17" t="str">
        <f t="shared" si="47"/>
        <v>Ensemble</v>
      </c>
      <c r="B2469" s="17" t="str">
        <f>IF(AND(OR(NOT(IsForecastDateRestricted),AND(D2469&gt;=StartDate,D2469&lt;=EndDate)),OR(NOT(IsTargetDateRestricted),AND(F2469&gt;=FirstTargetDate,F2469&lt;=EndTargetDate)),
OR(AND(Is1Week,E2469="1 wk ahead inc death"),AND(Is2Week,E2469="2 wk ahead inc death"),AND(Is3Week,E2469="3 wk ahead inc death"),AND(Is4Week,E2469="4 wk ahead inc death")),
OR(NOT(IsActiveModelsOnly),_xlfn.XLOOKUP(C2469,'Model Analyzer'!B$4:B$100,'Model Analyzer'!C$4:C$100))),EvalData!C2469,"NA")</f>
        <v>Ensemble</v>
      </c>
      <c r="C2469" s="17" t="s">
        <v>15</v>
      </c>
      <c r="D2469" s="36" t="d">
        <v>2020-11-02</v>
      </c>
      <c r="E2469" s="17" t="s">
        <v>37</v>
      </c>
      <c r="F2469" s="36" t="d">
        <v>2020-11-21</v>
      </c>
      <c r="G2469" s="26">
        <v>-5207</v>
      </c>
      <c r="H2469" s="27">
        <v>-0.23499999999999999</v>
      </c>
      <c r="I2469" s="28">
        <v>-0.20963000000000001</v>
      </c>
      <c r="J2469" s="28">
        <v>-0.26523000000000002</v>
      </c>
      <c r="K2469" s="29">
        <v>0.75</v>
      </c>
      <c r="L2469" s="30">
        <v>17</v>
      </c>
      <c r="M2469" s="29">
        <v>0.5</v>
      </c>
      <c r="N2469" s="30">
        <v>51</v>
      </c>
      <c r="O2469" s="26">
        <v>16.95</v>
      </c>
      <c r="P2469" s="26">
        <v>2561.56</v>
      </c>
      <c r="Q2469" s="26">
        <v>133.91999999999999</v>
      </c>
      <c r="R2469" s="31">
        <v>0.28317999999999999</v>
      </c>
      <c r="S2469" s="32">
        <v>-0.28111999999999998</v>
      </c>
      <c r="T2469" s="29">
        <v>0.5282</v>
      </c>
      <c r="U2469" s="29">
        <v>-0.34715000000000001</v>
      </c>
      <c r="V2469" s="29">
        <v>0.35293999999999998</v>
      </c>
      <c r="W2469" s="29">
        <v>0.11765</v>
      </c>
      <c r="X2469" s="30">
        <v>222.44</v>
      </c>
      <c r="Y2469" s="29">
        <v>0.33825</v>
      </c>
      <c r="Z2469" s="29">
        <v>0.39138000000000001</v>
      </c>
      <c r="AA2469" s="29">
        <v>0.378</v>
      </c>
      <c r="AB2469" s="30">
        <v>13</v>
      </c>
      <c r="AC2469" s="29">
        <v>0.63636000000000004</v>
      </c>
      <c r="AD2469" s="30">
        <v>51</v>
      </c>
      <c r="AE2469" s="29">
        <v>0.68627000000000005</v>
      </c>
      <c r="AF2469" s="33">
        <v>2.355</v>
      </c>
      <c r="AG2469" s="33">
        <v>2.536</v>
      </c>
      <c r="AH2469" s="33">
        <v>3</v>
      </c>
      <c r="AI2469" s="33">
        <v>5.3</v>
      </c>
      <c r="AJ2469" s="33">
        <v>3.698</v>
      </c>
      <c r="AK2469" s="34">
        <v>8</v>
      </c>
      <c r="AL2469" s="29">
        <v>0.13725000000000001</v>
      </c>
      <c r="AM2469" s="29">
        <v>1.9609999999999999E-2</v>
      </c>
      <c r="AN2469" s="50">
        <v>57641</v>
      </c>
      <c r="AO2469" s="30">
        <v>125.3</v>
      </c>
      <c r="AP2469" s="29">
        <v>0.46398</v>
      </c>
      <c r="AQ2469" s="29">
        <v>0.96865000000000001</v>
      </c>
      <c r="AR2469" s="29">
        <v>0.55700000000000005</v>
      </c>
      <c r="AS2469" s="54">
        <v>7</v>
      </c>
      <c r="AT2469" s="29">
        <v>0.81818000000000002</v>
      </c>
      <c r="AU2469" s="29">
        <v>0.72141</v>
      </c>
      <c r="AV2469" s="54">
        <v>10</v>
      </c>
      <c r="AW2469" s="29">
        <v>0.72726999999999997</v>
      </c>
    </row>
    <row r="2470" spans="1:49" x14ac:dyDescent="0.2">
      <c r="A2470" s="17" t="str">
        <f t="shared" si="47"/>
        <v>ESG</v>
      </c>
      <c r="B2470" s="17" t="str">
        <f>IF(AND(OR(NOT(IsForecastDateRestricted),AND(D2470&gt;=StartDate,D2470&lt;=EndDate)),OR(NOT(IsTargetDateRestricted),AND(F2470&gt;=FirstTargetDate,F2470&lt;=EndTargetDate)),
OR(AND(Is1Week,E2470="1 wk ahead inc death"),AND(Is2Week,E2470="2 wk ahead inc death"),AND(Is3Week,E2470="3 wk ahead inc death"),AND(Is4Week,E2470="4 wk ahead inc death")),
OR(NOT(IsActiveModelsOnly),_xlfn.XLOOKUP(C2470,'Model Analyzer'!B$4:B$100,'Model Analyzer'!C$4:C$100))),EvalData!C2470,"NA")</f>
        <v>ESG</v>
      </c>
      <c r="C2470" s="17" t="s">
        <v>40</v>
      </c>
      <c r="D2470" s="36" t="d">
        <v>2020-11-02</v>
      </c>
      <c r="E2470" s="17" t="s">
        <v>37</v>
      </c>
      <c r="F2470" s="36" t="d">
        <v>2020-11-21</v>
      </c>
      <c r="G2470" s="30">
        <v>-3889</v>
      </c>
      <c r="H2470" s="32">
        <v>-0.17</v>
      </c>
      <c r="I2470" s="28">
        <v>-0.15656999999999999</v>
      </c>
      <c r="J2470" s="28">
        <v>-0.18562999999999999</v>
      </c>
      <c r="K2470" s="29">
        <v>0.75</v>
      </c>
      <c r="L2470" s="30">
        <v>10</v>
      </c>
      <c r="M2470" s="29">
        <v>0.71875</v>
      </c>
      <c r="N2470" s="30">
        <v>51</v>
      </c>
      <c r="O2470" s="30">
        <v>100.48</v>
      </c>
      <c r="P2470" s="30">
        <v>9329.1</v>
      </c>
      <c r="Q2470" s="30">
        <v>274.06</v>
      </c>
      <c r="R2470" s="38">
        <v>0.75297999999999998</v>
      </c>
      <c r="S2470" s="32">
        <v>-0.7752</v>
      </c>
      <c r="T2470" s="29">
        <v>3.1044100000000001</v>
      </c>
      <c r="U2470" s="29">
        <v>-2.9411</v>
      </c>
      <c r="V2470" s="29">
        <v>0.13725000000000001</v>
      </c>
      <c r="W2470" s="29">
        <v>0.66666999999999998</v>
      </c>
      <c r="X2470" s="30">
        <v>414.55</v>
      </c>
      <c r="Y2470" s="29">
        <v>0.60504999999999998</v>
      </c>
      <c r="Z2470" s="29">
        <v>0.86831000000000003</v>
      </c>
      <c r="AA2470" s="29">
        <v>0</v>
      </c>
      <c r="AB2470" s="30">
        <v>33</v>
      </c>
      <c r="AC2470" s="29">
        <v>3.0300000000000001E-2</v>
      </c>
      <c r="AD2470" s="30">
        <v>51</v>
      </c>
      <c r="AE2470" s="29">
        <v>9.8040000000000002E-2</v>
      </c>
      <c r="AF2470" s="33">
        <v>1.26</v>
      </c>
      <c r="AG2470" s="33">
        <v>1.429</v>
      </c>
      <c r="AH2470" s="33">
        <v>1.6859999999999999</v>
      </c>
      <c r="AI2470" s="33">
        <v>4.3280000000000003</v>
      </c>
      <c r="AJ2470" s="33">
        <v>2.52</v>
      </c>
      <c r="AK2470" s="34">
        <v>10</v>
      </c>
      <c r="AL2470" s="29">
        <v>0</v>
      </c>
      <c r="AM2470" s="29">
        <v>0</v>
      </c>
      <c r="AN2470" s="50">
        <v>454774</v>
      </c>
      <c r="AO2470" s="30">
        <v>1003.4</v>
      </c>
      <c r="AP2470" s="29">
        <v>0.65032999999999996</v>
      </c>
      <c r="AQ2470" s="29">
        <v>1</v>
      </c>
      <c r="AR2470" s="29">
        <v>0.10299999999999999</v>
      </c>
      <c r="AS2470" s="54">
        <v>32</v>
      </c>
      <c r="AT2470" s="29">
        <v>6.0609999999999997E-2</v>
      </c>
      <c r="AU2470" s="29">
        <v>0.1032</v>
      </c>
      <c r="AV2470" s="54">
        <v>34</v>
      </c>
      <c r="AW2470" s="29">
        <v>0</v>
      </c>
    </row>
    <row r="2471" spans="1:49" x14ac:dyDescent="0.2">
      <c r="A2471" s="17" t="str">
        <f t="shared" si="47"/>
        <v>GT-DeepCOVID</v>
      </c>
      <c r="B2471" s="17" t="str">
        <f>IF(AND(OR(NOT(IsForecastDateRestricted),AND(D2471&gt;=StartDate,D2471&lt;=EndDate)),OR(NOT(IsTargetDateRestricted),AND(F2471&gt;=FirstTargetDate,F2471&lt;=EndTargetDate)),
OR(AND(Is1Week,E2471="1 wk ahead inc death"),AND(Is2Week,E2471="2 wk ahead inc death"),AND(Is3Week,E2471="3 wk ahead inc death"),AND(Is4Week,E2471="4 wk ahead inc death")),
OR(NOT(IsActiveModelsOnly),_xlfn.XLOOKUP(C2471,'Model Analyzer'!B$4:B$100,'Model Analyzer'!C$4:C$100))),EvalData!C2471,"NA")</f>
        <v>GT-DeepCOVID</v>
      </c>
      <c r="C2471" s="17" t="s">
        <v>17</v>
      </c>
      <c r="D2471" s="36" t="d">
        <v>2020-11-02</v>
      </c>
      <c r="E2471" s="17" t="s">
        <v>37</v>
      </c>
      <c r="F2471" s="36" t="d">
        <v>2020-11-21</v>
      </c>
      <c r="G2471" s="30">
        <v>-5870</v>
      </c>
      <c r="H2471" s="32">
        <v>-0.27</v>
      </c>
      <c r="I2471" s="28">
        <v>-0.23632</v>
      </c>
      <c r="J2471" s="28">
        <v>-0.30945</v>
      </c>
      <c r="K2471" s="29">
        <v>0</v>
      </c>
      <c r="L2471" s="30">
        <v>21</v>
      </c>
      <c r="M2471" s="29">
        <v>0.375</v>
      </c>
      <c r="N2471" s="30">
        <v>46</v>
      </c>
      <c r="O2471" s="30">
        <v>8.59</v>
      </c>
      <c r="P2471" s="30">
        <v>1958.62</v>
      </c>
      <c r="Q2471" s="30">
        <v>118.96</v>
      </c>
      <c r="R2471" s="38">
        <v>0.2477</v>
      </c>
      <c r="S2471" s="32">
        <v>-0.24901999999999999</v>
      </c>
      <c r="T2471" s="29">
        <v>0.46631</v>
      </c>
      <c r="U2471" s="29">
        <v>-0.35214000000000001</v>
      </c>
      <c r="V2471" s="29">
        <v>0.39129999999999998</v>
      </c>
      <c r="W2471" s="29">
        <v>0.1087</v>
      </c>
      <c r="X2471" s="30">
        <v>181.83</v>
      </c>
      <c r="Y2471" s="29">
        <v>0.28895999999999999</v>
      </c>
      <c r="Z2471" s="29">
        <v>0.33511000000000002</v>
      </c>
      <c r="AA2471" s="29">
        <v>0.39100000000000001</v>
      </c>
      <c r="AB2471" s="30">
        <v>12</v>
      </c>
      <c r="AC2471" s="29">
        <v>0.66666999999999998</v>
      </c>
      <c r="AD2471" s="30">
        <v>46</v>
      </c>
      <c r="AE2471" s="29">
        <v>0.78261000000000003</v>
      </c>
      <c r="AF2471" s="33">
        <v>2.161</v>
      </c>
      <c r="AG2471" s="33">
        <v>2.6709999999999998</v>
      </c>
      <c r="AH2471" s="33">
        <v>4.0860000000000003</v>
      </c>
      <c r="AI2471" s="33">
        <v>66.144999999999996</v>
      </c>
      <c r="AJ2471" s="33">
        <v>8.5410000000000004</v>
      </c>
      <c r="AK2471" s="34">
        <v>163</v>
      </c>
      <c r="AL2471" s="29">
        <v>0.21739</v>
      </c>
      <c r="AM2471" s="29">
        <v>0.21739</v>
      </c>
      <c r="AN2471" s="50">
        <v>52334</v>
      </c>
      <c r="AO2471" s="30">
        <v>104</v>
      </c>
      <c r="AP2471" s="29">
        <v>0.36053000000000002</v>
      </c>
      <c r="AQ2471" s="29">
        <v>0.75268000000000002</v>
      </c>
      <c r="AR2471" s="29">
        <v>0.33</v>
      </c>
      <c r="AS2471" s="54">
        <v>18</v>
      </c>
      <c r="AT2471" s="29">
        <v>0.48485</v>
      </c>
      <c r="AU2471" s="29">
        <v>0.68786000000000003</v>
      </c>
      <c r="AV2471" s="54">
        <v>12</v>
      </c>
      <c r="AW2471" s="29">
        <v>0.66666999999999998</v>
      </c>
    </row>
    <row r="2472" spans="1:49" x14ac:dyDescent="0.2">
      <c r="A2472" s="17" t="str">
        <f t="shared" si="47"/>
        <v>ISU</v>
      </c>
      <c r="B2472" s="17" t="str">
        <f>IF(AND(OR(NOT(IsForecastDateRestricted),AND(D2472&gt;=StartDate,D2472&lt;=EndDate)),OR(NOT(IsTargetDateRestricted),AND(F2472&gt;=FirstTargetDate,F2472&lt;=EndTargetDate)),
OR(AND(Is1Week,E2472="1 wk ahead inc death"),AND(Is2Week,E2472="2 wk ahead inc death"),AND(Is3Week,E2472="3 wk ahead inc death"),AND(Is4Week,E2472="4 wk ahead inc death")),
OR(NOT(IsActiveModelsOnly),_xlfn.XLOOKUP(C2472,'Model Analyzer'!B$4:B$100,'Model Analyzer'!C$4:C$100))),EvalData!C2472,"NA")</f>
        <v>ISU</v>
      </c>
      <c r="C2472" s="17" t="s">
        <v>41</v>
      </c>
      <c r="D2472" s="36" t="d">
        <v>2020-11-02</v>
      </c>
      <c r="E2472" s="17" t="s">
        <v>37</v>
      </c>
      <c r="F2472" s="36" t="d">
        <v>2020-11-21</v>
      </c>
      <c r="G2472" s="30">
        <v>-6497</v>
      </c>
      <c r="H2472" s="32">
        <v>-0.30299999999999999</v>
      </c>
      <c r="I2472" s="28">
        <v>-0.26156000000000001</v>
      </c>
      <c r="J2472" s="28">
        <v>-0.35421000000000002</v>
      </c>
      <c r="K2472" s="29">
        <v>0</v>
      </c>
      <c r="L2472" s="30">
        <v>23</v>
      </c>
      <c r="M2472" s="29">
        <v>0.3125</v>
      </c>
      <c r="N2472" s="30">
        <v>49</v>
      </c>
      <c r="O2472" s="30">
        <v>18.489999999999998</v>
      </c>
      <c r="P2472" s="30">
        <v>3346.85</v>
      </c>
      <c r="Q2472" s="30">
        <v>163.94</v>
      </c>
      <c r="R2472" s="38">
        <v>0.29499999999999998</v>
      </c>
      <c r="S2472" s="32">
        <v>-0.36214000000000002</v>
      </c>
      <c r="T2472" s="29">
        <v>0.59719999999999995</v>
      </c>
      <c r="U2472" s="29">
        <v>-0.53042</v>
      </c>
      <c r="V2472" s="29">
        <v>0.28571000000000002</v>
      </c>
      <c r="W2472" s="29">
        <v>0.20408000000000001</v>
      </c>
      <c r="X2472" s="30">
        <v>257.72000000000003</v>
      </c>
      <c r="Y2472" s="29">
        <v>0.34016000000000002</v>
      </c>
      <c r="Z2472" s="29">
        <v>0.44031999999999999</v>
      </c>
      <c r="AA2472" s="29">
        <v>0.187</v>
      </c>
      <c r="AB2472" s="30">
        <v>21</v>
      </c>
      <c r="AC2472" s="29">
        <v>0.39394000000000001</v>
      </c>
      <c r="AD2472" s="30">
        <v>49</v>
      </c>
      <c r="AE2472" s="29">
        <v>0.38775999999999999</v>
      </c>
      <c r="AF2472" s="33">
        <v>1.4830000000000001</v>
      </c>
      <c r="AG2472" s="33">
        <v>1.5629999999999999</v>
      </c>
      <c r="AH2472" s="33">
        <v>1.821</v>
      </c>
      <c r="AI2472" s="33">
        <v>2.9780000000000002</v>
      </c>
      <c r="AJ2472" s="33">
        <v>2.2360000000000002</v>
      </c>
      <c r="AK2472" s="34">
        <v>3.68</v>
      </c>
      <c r="AL2472" s="29">
        <v>4.0820000000000002E-2</v>
      </c>
      <c r="AM2472" s="29">
        <v>0</v>
      </c>
      <c r="AN2472" s="50">
        <v>190632</v>
      </c>
      <c r="AO2472" s="30">
        <v>311.39999999999998</v>
      </c>
      <c r="AP2472" s="29">
        <v>0.66408999999999996</v>
      </c>
      <c r="AQ2472" s="29">
        <v>1</v>
      </c>
      <c r="AR2472" s="29">
        <v>0.35099999999999998</v>
      </c>
      <c r="AS2472" s="54">
        <v>15</v>
      </c>
      <c r="AT2472" s="29">
        <v>0.57576000000000005</v>
      </c>
      <c r="AU2472" s="29">
        <v>0.39216000000000001</v>
      </c>
      <c r="AV2472" s="54">
        <v>25</v>
      </c>
      <c r="AW2472" s="29">
        <v>0.27272999999999997</v>
      </c>
    </row>
    <row r="2473" spans="1:49" x14ac:dyDescent="0.2">
      <c r="A2473" s="17" t="str">
        <f t="shared" si="47"/>
        <v>JCB</v>
      </c>
      <c r="B2473" s="17" t="str">
        <f>IF(AND(OR(NOT(IsForecastDateRestricted),AND(D2473&gt;=StartDate,D2473&lt;=EndDate)),OR(NOT(IsTargetDateRestricted),AND(F2473&gt;=FirstTargetDate,F2473&lt;=EndTargetDate)),
OR(AND(Is1Week,E2473="1 wk ahead inc death"),AND(Is2Week,E2473="2 wk ahead inc death"),AND(Is3Week,E2473="3 wk ahead inc death"),AND(Is4Week,E2473="4 wk ahead inc death")),
OR(NOT(IsActiveModelsOnly),_xlfn.XLOOKUP(C2473,'Model Analyzer'!B$4:B$100,'Model Analyzer'!C$4:C$100))),EvalData!C2473,"NA")</f>
        <v>JCB</v>
      </c>
      <c r="C2473" s="17" t="s">
        <v>45</v>
      </c>
      <c r="D2473" s="36" t="d">
        <v>2020-11-02</v>
      </c>
      <c r="E2473" s="17" t="s">
        <v>37</v>
      </c>
      <c r="F2473" s="36" t="d">
        <v>2020-11-21</v>
      </c>
      <c r="G2473" s="30">
        <v>-3672</v>
      </c>
      <c r="H2473" s="32">
        <v>-0.16</v>
      </c>
      <c r="I2473" s="28">
        <v>-0.14782999999999999</v>
      </c>
      <c r="J2473" s="28">
        <v>-0.17348</v>
      </c>
      <c r="K2473" s="29">
        <v>0.75</v>
      </c>
      <c r="L2473" s="30">
        <v>7</v>
      </c>
      <c r="M2473" s="29">
        <v>0.8125</v>
      </c>
      <c r="N2473" s="30">
        <v>51</v>
      </c>
      <c r="O2473" s="30">
        <v>21.5</v>
      </c>
      <c r="P2473" s="30">
        <v>3365.88</v>
      </c>
      <c r="Q2473" s="30">
        <v>146.76</v>
      </c>
      <c r="R2473" s="38">
        <v>0.26512999999999998</v>
      </c>
      <c r="S2473" s="32">
        <v>-0.25523000000000001</v>
      </c>
      <c r="T2473" s="29">
        <v>0.67257999999999996</v>
      </c>
      <c r="U2473" s="29">
        <v>-0.31677</v>
      </c>
      <c r="V2473" s="29">
        <v>0.37254999999999999</v>
      </c>
      <c r="W2473" s="29">
        <v>0.17646999999999999</v>
      </c>
      <c r="X2473" s="30">
        <v>241.55</v>
      </c>
      <c r="Y2473" s="29">
        <v>0.41110000000000002</v>
      </c>
      <c r="Z2473" s="29">
        <v>0.41408</v>
      </c>
      <c r="AA2473" s="29">
        <v>0.33300000000000002</v>
      </c>
      <c r="AB2473" s="30">
        <v>17</v>
      </c>
      <c r="AC2473" s="29">
        <v>0.51515</v>
      </c>
      <c r="AD2473" s="30">
        <v>51</v>
      </c>
      <c r="AE2473" s="29">
        <v>0.50980000000000003</v>
      </c>
      <c r="AF2473" s="33">
        <v>2.1869999999999998</v>
      </c>
      <c r="AG2473" s="33">
        <v>2.1930000000000001</v>
      </c>
      <c r="AH2473" s="33">
        <v>2.2050000000000001</v>
      </c>
      <c r="AI2473" s="33">
        <v>2.4220000000000002</v>
      </c>
      <c r="AJ2473" s="33">
        <v>2.2320000000000002</v>
      </c>
      <c r="AK2473" s="34">
        <v>2.3159999999999998</v>
      </c>
      <c r="AL2473" s="29">
        <v>0</v>
      </c>
      <c r="AM2473" s="29">
        <v>0</v>
      </c>
      <c r="AN2473" s="50">
        <v>97827</v>
      </c>
      <c r="AO2473" s="30">
        <v>359.5</v>
      </c>
      <c r="AP2473" s="29">
        <v>0.61321000000000003</v>
      </c>
      <c r="AQ2473" s="29">
        <v>1</v>
      </c>
      <c r="AR2473" s="29">
        <v>0.53700000000000003</v>
      </c>
      <c r="AS2473" s="54">
        <v>8</v>
      </c>
      <c r="AT2473" s="29">
        <v>0.78788000000000002</v>
      </c>
      <c r="AU2473" s="29">
        <v>0.53664000000000001</v>
      </c>
      <c r="AV2473" s="54">
        <v>21</v>
      </c>
      <c r="AW2473" s="29">
        <v>0.39394000000000001</v>
      </c>
    </row>
    <row r="2474" spans="1:49" x14ac:dyDescent="0.2">
      <c r="A2474" s="17" t="str">
        <f t="shared" si="47"/>
        <v>JHU-APL</v>
      </c>
      <c r="B2474" s="17" t="str">
        <f>IF(AND(OR(NOT(IsForecastDateRestricted),AND(D2474&gt;=StartDate,D2474&lt;=EndDate)),OR(NOT(IsTargetDateRestricted),AND(F2474&gt;=FirstTargetDate,F2474&lt;=EndTargetDate)),
OR(AND(Is1Week,E2474="1 wk ahead inc death"),AND(Is2Week,E2474="2 wk ahead inc death"),AND(Is3Week,E2474="3 wk ahead inc death"),AND(Is4Week,E2474="4 wk ahead inc death")),
OR(NOT(IsActiveModelsOnly),_xlfn.XLOOKUP(C2474,'Model Analyzer'!B$4:B$100,'Model Analyzer'!C$4:C$100))),EvalData!C2474,"NA")</f>
        <v>JHU-APL</v>
      </c>
      <c r="C2474" s="17" t="s">
        <v>52</v>
      </c>
      <c r="D2474" s="36" t="d">
        <v>2020-11-02</v>
      </c>
      <c r="E2474" s="17" t="s">
        <v>37</v>
      </c>
      <c r="F2474" s="36" t="d">
        <v>2020-11-21</v>
      </c>
      <c r="G2474" s="30">
        <v>-3830</v>
      </c>
      <c r="H2474" s="32">
        <v>-0.16700000000000001</v>
      </c>
      <c r="I2474" s="28">
        <v>-0.15418999999999999</v>
      </c>
      <c r="J2474" s="28">
        <v>-0.18229999999999999</v>
      </c>
      <c r="K2474" s="29">
        <v>0.75</v>
      </c>
      <c r="L2474" s="30">
        <v>9</v>
      </c>
      <c r="M2474" s="29">
        <v>0.75</v>
      </c>
      <c r="N2474" s="30">
        <v>51</v>
      </c>
      <c r="O2474" s="30">
        <v>14.34</v>
      </c>
      <c r="P2474" s="30">
        <v>2426.58</v>
      </c>
      <c r="Q2474" s="30">
        <v>131.57</v>
      </c>
      <c r="R2474" s="38">
        <v>0.28321000000000002</v>
      </c>
      <c r="S2474" s="32">
        <v>-0.24969</v>
      </c>
      <c r="T2474" s="29">
        <v>0.45907999999999999</v>
      </c>
      <c r="U2474" s="29">
        <v>-0.22706000000000001</v>
      </c>
      <c r="V2474" s="29">
        <v>0.35293999999999998</v>
      </c>
      <c r="W2474" s="29">
        <v>9.8040000000000002E-2</v>
      </c>
      <c r="X2474" s="30">
        <v>203.68</v>
      </c>
      <c r="Y2474" s="29">
        <v>0.34638000000000002</v>
      </c>
      <c r="Z2474" s="29">
        <v>0.37541999999999998</v>
      </c>
      <c r="AA2474" s="29">
        <v>0.41299999999999998</v>
      </c>
      <c r="AB2474" s="30">
        <v>10</v>
      </c>
      <c r="AC2474" s="29">
        <v>0.72726999999999997</v>
      </c>
      <c r="AD2474" s="30">
        <v>51</v>
      </c>
      <c r="AE2474" s="29">
        <v>0.37254999999999999</v>
      </c>
      <c r="AF2474" s="33">
        <v>1.6279999999999999</v>
      </c>
      <c r="AG2474" s="33">
        <v>1.718</v>
      </c>
      <c r="AH2474" s="33">
        <v>1.8</v>
      </c>
      <c r="AI2474" s="33">
        <v>1.9410000000000001</v>
      </c>
      <c r="AJ2474" s="33">
        <v>1.887</v>
      </c>
      <c r="AK2474" s="34">
        <v>2.093</v>
      </c>
      <c r="AL2474" s="29">
        <v>0</v>
      </c>
      <c r="AM2474" s="29">
        <v>0</v>
      </c>
      <c r="AN2474" s="50">
        <v>104265</v>
      </c>
      <c r="AO2474" s="30">
        <v>278</v>
      </c>
      <c r="AP2474" s="29">
        <v>0.69704999999999995</v>
      </c>
      <c r="AQ2474" s="29">
        <v>1</v>
      </c>
      <c r="AR2474" s="29">
        <v>0.39200000000000002</v>
      </c>
      <c r="AS2474" s="54">
        <v>14</v>
      </c>
      <c r="AT2474" s="29">
        <v>0.60606000000000004</v>
      </c>
      <c r="AU2474" s="29">
        <v>0.39216000000000001</v>
      </c>
      <c r="AV2474" s="54">
        <v>24</v>
      </c>
      <c r="AW2474" s="29">
        <v>0.30303000000000002</v>
      </c>
    </row>
    <row r="2475" spans="1:49" x14ac:dyDescent="0.2">
      <c r="A2475" s="17" t="str">
        <f t="shared" si="47"/>
        <v>JHU-CSSE</v>
      </c>
      <c r="B2475" s="17" t="str">
        <f>IF(AND(OR(NOT(IsForecastDateRestricted),AND(D2475&gt;=StartDate,D2475&lt;=EndDate)),OR(NOT(IsTargetDateRestricted),AND(F2475&gt;=FirstTargetDate,F2475&lt;=EndTargetDate)),
OR(AND(Is1Week,E2475="1 wk ahead inc death"),AND(Is2Week,E2475="2 wk ahead inc death"),AND(Is3Week,E2475="3 wk ahead inc death"),AND(Is4Week,E2475="4 wk ahead inc death")),
OR(NOT(IsActiveModelsOnly),_xlfn.XLOOKUP(C2475,'Model Analyzer'!B$4:B$100,'Model Analyzer'!C$4:C$100))),EvalData!C2475,"NA")</f>
        <v>JHU-CSSE</v>
      </c>
      <c r="C2475" s="17" t="s">
        <v>58</v>
      </c>
      <c r="D2475" s="36" t="d">
        <v>2020-11-02</v>
      </c>
      <c r="E2475" s="17" t="s">
        <v>37</v>
      </c>
      <c r="F2475" s="36" t="d">
        <v>2020-11-21</v>
      </c>
      <c r="G2475" s="30">
        <v>-5437</v>
      </c>
      <c r="H2475" s="32">
        <v>-0.247</v>
      </c>
      <c r="I2475" s="28">
        <v>-0.21889</v>
      </c>
      <c r="J2475" s="28">
        <v>-0.28022999999999998</v>
      </c>
      <c r="K2475" s="29">
        <v>0.75</v>
      </c>
      <c r="L2475" s="30">
        <v>19</v>
      </c>
      <c r="M2475" s="29">
        <v>0.4375</v>
      </c>
      <c r="N2475" s="30">
        <v>51</v>
      </c>
      <c r="O2475" s="30">
        <v>10.28</v>
      </c>
      <c r="P2475" s="30">
        <v>2928.19</v>
      </c>
      <c r="Q2475" s="30">
        <v>143.47</v>
      </c>
      <c r="R2475" s="38">
        <v>0.25634000000000001</v>
      </c>
      <c r="S2475" s="32">
        <v>-0.21789</v>
      </c>
      <c r="T2475" s="29">
        <v>0.49711</v>
      </c>
      <c r="U2475" s="29">
        <v>-0.19409000000000001</v>
      </c>
      <c r="V2475" s="29">
        <v>0.37254999999999999</v>
      </c>
      <c r="W2475" s="29">
        <v>9.8040000000000002E-2</v>
      </c>
      <c r="X2475" s="30">
        <v>247.19</v>
      </c>
      <c r="Y2475" s="29">
        <v>0.36112</v>
      </c>
      <c r="Z2475" s="29">
        <v>0.35624</v>
      </c>
      <c r="AA2475" s="29">
        <v>0.45200000000000001</v>
      </c>
      <c r="AB2475" s="30">
        <v>5</v>
      </c>
      <c r="AC2475" s="29">
        <v>0.87878999999999996</v>
      </c>
      <c r="AD2475" s="30">
        <v>51</v>
      </c>
      <c r="AE2475" s="29">
        <v>1</v>
      </c>
      <c r="AF2475" s="33">
        <v>4.6029999999999998</v>
      </c>
      <c r="AG2475" s="33">
        <v>6.7329999999999997</v>
      </c>
      <c r="AH2475" s="33">
        <v>8.6319999999999997</v>
      </c>
      <c r="AI2475" s="33">
        <v>13.638</v>
      </c>
      <c r="AJ2475" s="33">
        <v>12.637</v>
      </c>
      <c r="AK2475" s="34">
        <v>16.692</v>
      </c>
      <c r="AL2475" s="29">
        <v>0.54901999999999995</v>
      </c>
      <c r="AM2475" s="29">
        <v>0.37254999999999999</v>
      </c>
      <c r="AN2475" s="50">
        <v>40876</v>
      </c>
      <c r="AO2475" s="30">
        <v>114.4</v>
      </c>
      <c r="AP2475" s="29">
        <v>0.21426000000000001</v>
      </c>
      <c r="AQ2475" s="29">
        <v>0.44729999999999998</v>
      </c>
      <c r="AR2475" s="29">
        <v>8.3000000000000004E-2</v>
      </c>
      <c r="AS2475" s="54">
        <v>33</v>
      </c>
      <c r="AT2475" s="29">
        <v>3.0300000000000001E-2</v>
      </c>
      <c r="AU2475" s="29">
        <v>0.69452999999999998</v>
      </c>
      <c r="AV2475" s="54">
        <v>11</v>
      </c>
      <c r="AW2475" s="29">
        <v>0.69696999999999998</v>
      </c>
    </row>
    <row r="2476" spans="1:49" x14ac:dyDescent="0.2">
      <c r="A2476" s="17" t="str">
        <f t="shared" si="47"/>
        <v>JHU-IDD</v>
      </c>
      <c r="B2476" s="17" t="str">
        <f>IF(AND(OR(NOT(IsForecastDateRestricted),AND(D2476&gt;=StartDate,D2476&lt;=EndDate)),OR(NOT(IsTargetDateRestricted),AND(F2476&gt;=FirstTargetDate,F2476&lt;=EndTargetDate)),
OR(AND(Is1Week,E2476="1 wk ahead inc death"),AND(Is2Week,E2476="2 wk ahead inc death"),AND(Is3Week,E2476="3 wk ahead inc death"),AND(Is4Week,E2476="4 wk ahead inc death")),
OR(NOT(IsActiveModelsOnly),_xlfn.XLOOKUP(C2476,'Model Analyzer'!B$4:B$100,'Model Analyzer'!C$4:C$100))),EvalData!C2476,"NA")</f>
        <v>JHU-IDD</v>
      </c>
      <c r="C2476" s="17" t="s">
        <v>53</v>
      </c>
      <c r="D2476" s="36" t="d">
        <v>2020-11-02</v>
      </c>
      <c r="E2476" s="17" t="s">
        <v>37</v>
      </c>
      <c r="F2476" s="36" t="d">
        <v>2020-11-21</v>
      </c>
      <c r="G2476" s="30">
        <v>-12738</v>
      </c>
      <c r="H2476" s="32">
        <v>-0.71899999999999997</v>
      </c>
      <c r="I2476" s="28">
        <v>-0.51282000000000005</v>
      </c>
      <c r="J2476" s="28">
        <v>-1.05264</v>
      </c>
      <c r="K2476" s="29">
        <v>0</v>
      </c>
      <c r="L2476" s="30">
        <v>33</v>
      </c>
      <c r="M2476" s="29">
        <v>0</v>
      </c>
      <c r="N2476" s="30">
        <v>51</v>
      </c>
      <c r="O2476" s="30">
        <v>43.78</v>
      </c>
      <c r="P2476" s="30">
        <v>7757.23</v>
      </c>
      <c r="Q2476" s="30">
        <v>249.49</v>
      </c>
      <c r="R2476" s="38">
        <v>0.60992000000000002</v>
      </c>
      <c r="S2476" s="32">
        <v>-0.76270000000000004</v>
      </c>
      <c r="T2476" s="29">
        <v>1.5379700000000001</v>
      </c>
      <c r="U2476" s="29">
        <v>-1.3639300000000001</v>
      </c>
      <c r="V2476" s="29">
        <v>0.11765</v>
      </c>
      <c r="W2476" s="29">
        <v>0.54901999999999995</v>
      </c>
      <c r="X2476" s="30">
        <v>385.26</v>
      </c>
      <c r="Y2476" s="29">
        <v>0.55130000000000001</v>
      </c>
      <c r="Z2476" s="29">
        <v>0.70138999999999996</v>
      </c>
      <c r="AA2476" s="29">
        <v>0</v>
      </c>
      <c r="AB2476" s="30">
        <v>33</v>
      </c>
      <c r="AC2476" s="29">
        <v>3.0300000000000001E-2</v>
      </c>
      <c r="AD2476" s="30">
        <v>51</v>
      </c>
      <c r="AE2476" s="29">
        <v>0.60784000000000005</v>
      </c>
      <c r="AF2476" s="33">
        <v>3.9710000000000001</v>
      </c>
      <c r="AG2476" s="33">
        <v>4.617</v>
      </c>
      <c r="AH2476" s="33">
        <v>9</v>
      </c>
      <c r="AI2476" s="33">
        <v>69.5</v>
      </c>
      <c r="AJ2476" s="33">
        <v>26.178000000000001</v>
      </c>
      <c r="AK2476" s="34">
        <v>171.333</v>
      </c>
      <c r="AL2476" s="29">
        <v>0.13725000000000001</v>
      </c>
      <c r="AM2476" s="29">
        <v>0.39216000000000001</v>
      </c>
      <c r="AN2476" s="50">
        <v>146927</v>
      </c>
      <c r="AO2476" s="30">
        <v>317.7</v>
      </c>
      <c r="AP2476" s="29">
        <v>0.20415</v>
      </c>
      <c r="AQ2476" s="29">
        <v>0.42620000000000002</v>
      </c>
      <c r="AR2476" s="29">
        <v>8.3000000000000004E-2</v>
      </c>
      <c r="AS2476" s="54">
        <v>33</v>
      </c>
      <c r="AT2476" s="29">
        <v>3.0300000000000001E-2</v>
      </c>
      <c r="AU2476" s="29">
        <v>0.31058999999999998</v>
      </c>
      <c r="AV2476" s="54">
        <v>29</v>
      </c>
      <c r="AW2476" s="29">
        <v>0.15151999999999999</v>
      </c>
    </row>
    <row r="2477" spans="1:49" x14ac:dyDescent="0.2">
      <c r="A2477" s="17" t="str">
        <f t="shared" si="47"/>
        <v>Karlen</v>
      </c>
      <c r="B2477" s="17" t="str">
        <f>IF(AND(OR(NOT(IsForecastDateRestricted),AND(D2477&gt;=StartDate,D2477&lt;=EndDate)),OR(NOT(IsTargetDateRestricted),AND(F2477&gt;=FirstTargetDate,F2477&lt;=EndTargetDate)),
OR(AND(Is1Week,E2477="1 wk ahead inc death"),AND(Is2Week,E2477="2 wk ahead inc death"),AND(Is3Week,E2477="3 wk ahead inc death"),AND(Is4Week,E2477="4 wk ahead inc death")),
OR(NOT(IsActiveModelsOnly),_xlfn.XLOOKUP(C2477,'Model Analyzer'!B$4:B$100,'Model Analyzer'!C$4:C$100))),EvalData!C2477,"NA")</f>
        <v>Karlen</v>
      </c>
      <c r="C2477" s="17" t="s">
        <v>46</v>
      </c>
      <c r="D2477" s="36" t="d">
        <v>2020-11-02</v>
      </c>
      <c r="E2477" s="17" t="s">
        <v>37</v>
      </c>
      <c r="F2477" s="36" t="d">
        <v>2020-11-21</v>
      </c>
      <c r="G2477" s="30">
        <v>-446</v>
      </c>
      <c r="H2477" s="32">
        <v>-1.7999999999999999E-2</v>
      </c>
      <c r="I2477" s="28">
        <v>-1.796E-2</v>
      </c>
      <c r="J2477" s="28">
        <v>-1.8280000000000001E-2</v>
      </c>
      <c r="K2477" s="29">
        <v>1</v>
      </c>
      <c r="L2477" s="30">
        <v>1</v>
      </c>
      <c r="M2477" s="29">
        <v>1</v>
      </c>
      <c r="N2477" s="30">
        <v>51</v>
      </c>
      <c r="O2477" s="30">
        <v>11.75</v>
      </c>
      <c r="P2477" s="30">
        <v>2046.66</v>
      </c>
      <c r="Q2477" s="30">
        <v>107.31</v>
      </c>
      <c r="R2477" s="38">
        <v>0.20061000000000001</v>
      </c>
      <c r="S2477" s="32">
        <v>-7.6069999999999999E-2</v>
      </c>
      <c r="T2477" s="29">
        <v>0.50639999999999996</v>
      </c>
      <c r="U2477" s="29">
        <v>-0.12162000000000001</v>
      </c>
      <c r="V2477" s="29">
        <v>0.49020000000000002</v>
      </c>
      <c r="W2477" s="29">
        <v>9.8040000000000002E-2</v>
      </c>
      <c r="X2477" s="30">
        <v>165.48</v>
      </c>
      <c r="Y2477" s="29">
        <v>0.33760000000000001</v>
      </c>
      <c r="Z2477" s="29">
        <v>0.31535000000000002</v>
      </c>
      <c r="AA2477" s="29">
        <v>0.58799999999999997</v>
      </c>
      <c r="AB2477" s="30">
        <v>2</v>
      </c>
      <c r="AC2477" s="29">
        <v>0.96970000000000001</v>
      </c>
      <c r="AD2477" s="30">
        <v>51</v>
      </c>
      <c r="AE2477" s="29">
        <v>0.86275000000000002</v>
      </c>
      <c r="AF2477" s="33">
        <v>1.9370000000000001</v>
      </c>
      <c r="AG2477" s="33">
        <v>2.35</v>
      </c>
      <c r="AH2477" s="33">
        <v>3.0150000000000001</v>
      </c>
      <c r="AI2477" s="33">
        <v>5.75</v>
      </c>
      <c r="AJ2477" s="33">
        <v>3.76</v>
      </c>
      <c r="AK2477" s="34">
        <v>6.4379999999999997</v>
      </c>
      <c r="AL2477" s="29">
        <v>9.8040000000000002E-2</v>
      </c>
      <c r="AM2477" s="29">
        <v>5.8819999999999997E-2</v>
      </c>
      <c r="AN2477" s="50">
        <v>35902</v>
      </c>
      <c r="AO2477" s="30">
        <v>99.7</v>
      </c>
      <c r="AP2477" s="29">
        <v>0.47885</v>
      </c>
      <c r="AQ2477" s="29">
        <v>0.99968000000000001</v>
      </c>
      <c r="AR2477" s="29">
        <v>0.74299999999999999</v>
      </c>
      <c r="AS2477" s="54">
        <v>2</v>
      </c>
      <c r="AT2477" s="29">
        <v>0.96970000000000001</v>
      </c>
      <c r="AU2477" s="29">
        <v>0.90815000000000001</v>
      </c>
      <c r="AV2477" s="54">
        <v>1</v>
      </c>
      <c r="AW2477" s="29">
        <v>1</v>
      </c>
    </row>
    <row r="2478" spans="1:49" x14ac:dyDescent="0.2">
      <c r="A2478" s="17" t="str">
        <f t="shared" si="47"/>
        <v>LANL</v>
      </c>
      <c r="B2478" s="17" t="str">
        <f>IF(AND(OR(NOT(IsForecastDateRestricted),AND(D2478&gt;=StartDate,D2478&lt;=EndDate)),OR(NOT(IsTargetDateRestricted),AND(F2478&gt;=FirstTargetDate,F2478&lt;=EndTargetDate)),
OR(AND(Is1Week,E2478="1 wk ahead inc death"),AND(Is2Week,E2478="2 wk ahead inc death"),AND(Is3Week,E2478="3 wk ahead inc death"),AND(Is4Week,E2478="4 wk ahead inc death")),
OR(NOT(IsActiveModelsOnly),_xlfn.XLOOKUP(C2478,'Model Analyzer'!B$4:B$100,'Model Analyzer'!C$4:C$100))),EvalData!C2478,"NA")</f>
        <v>LANL</v>
      </c>
      <c r="C2478" s="17" t="s">
        <v>20</v>
      </c>
      <c r="D2478" s="36" t="d">
        <v>2020-11-02</v>
      </c>
      <c r="E2478" s="17" t="s">
        <v>37</v>
      </c>
      <c r="F2478" s="36" t="d">
        <v>2020-11-21</v>
      </c>
      <c r="G2478" s="30">
        <v>-4743</v>
      </c>
      <c r="H2478" s="32">
        <v>-0.21199999999999999</v>
      </c>
      <c r="I2478" s="28">
        <v>-0.19095000000000001</v>
      </c>
      <c r="J2478" s="28">
        <v>-0.23602000000000001</v>
      </c>
      <c r="K2478" s="29">
        <v>0.75</v>
      </c>
      <c r="L2478" s="30">
        <v>12</v>
      </c>
      <c r="M2478" s="29">
        <v>0.65625</v>
      </c>
      <c r="N2478" s="30">
        <v>51</v>
      </c>
      <c r="O2478" s="30">
        <v>20.43</v>
      </c>
      <c r="P2478" s="30">
        <v>3256.27</v>
      </c>
      <c r="Q2478" s="30">
        <v>145.63</v>
      </c>
      <c r="R2478" s="38">
        <v>0.26074000000000003</v>
      </c>
      <c r="S2478" s="32">
        <v>-0.18382000000000001</v>
      </c>
      <c r="T2478" s="29">
        <v>0.63724000000000003</v>
      </c>
      <c r="U2478" s="29">
        <v>-0.37635000000000002</v>
      </c>
      <c r="V2478" s="29">
        <v>0.29411999999999999</v>
      </c>
      <c r="W2478" s="29">
        <v>0.17646999999999999</v>
      </c>
      <c r="X2478" s="30">
        <v>233.38</v>
      </c>
      <c r="Y2478" s="29">
        <v>0.35102</v>
      </c>
      <c r="Z2478" s="29">
        <v>0.40310000000000001</v>
      </c>
      <c r="AA2478" s="29">
        <v>0.35199999999999998</v>
      </c>
      <c r="AB2478" s="30">
        <v>15</v>
      </c>
      <c r="AC2478" s="29">
        <v>0.57576000000000005</v>
      </c>
      <c r="AD2478" s="30">
        <v>51</v>
      </c>
      <c r="AE2478" s="29">
        <v>0.92157</v>
      </c>
      <c r="AF2478" s="33">
        <v>3.2090000000000001</v>
      </c>
      <c r="AG2478" s="33">
        <v>4.0039999999999996</v>
      </c>
      <c r="AH2478" s="33">
        <v>7.0549999999999997</v>
      </c>
      <c r="AI2478" s="33">
        <v>15.353</v>
      </c>
      <c r="AJ2478" s="33">
        <v>13.362</v>
      </c>
      <c r="AK2478" s="34">
        <v>24.131</v>
      </c>
      <c r="AL2478" s="29">
        <v>0.31373000000000001</v>
      </c>
      <c r="AM2478" s="29">
        <v>0.29411999999999999</v>
      </c>
      <c r="AN2478" s="50">
        <v>47650</v>
      </c>
      <c r="AO2478" s="30">
        <v>141.4</v>
      </c>
      <c r="AP2478" s="29">
        <v>0.27354000000000001</v>
      </c>
      <c r="AQ2478" s="29">
        <v>0.57106999999999997</v>
      </c>
      <c r="AR2478" s="29">
        <v>0.33</v>
      </c>
      <c r="AS2478" s="54">
        <v>18</v>
      </c>
      <c r="AT2478" s="29">
        <v>0.48485</v>
      </c>
      <c r="AU2478" s="29">
        <v>0.78608999999999996</v>
      </c>
      <c r="AV2478" s="54">
        <v>6</v>
      </c>
      <c r="AW2478" s="29">
        <v>0.84848000000000001</v>
      </c>
    </row>
    <row r="2479" spans="1:49" x14ac:dyDescent="0.2">
      <c r="A2479" s="17" t="str">
        <f t="shared" si="47"/>
        <v>LSHTM</v>
      </c>
      <c r="B2479" s="17" t="str">
        <f>IF(AND(OR(NOT(IsForecastDateRestricted),AND(D2479&gt;=StartDate,D2479&lt;=EndDate)),OR(NOT(IsTargetDateRestricted),AND(F2479&gt;=FirstTargetDate,F2479&lt;=EndTargetDate)),
OR(AND(Is1Week,E2479="1 wk ahead inc death"),AND(Is2Week,E2479="2 wk ahead inc death"),AND(Is3Week,E2479="3 wk ahead inc death"),AND(Is4Week,E2479="4 wk ahead inc death")),
OR(NOT(IsActiveModelsOnly),_xlfn.XLOOKUP(C2479,'Model Analyzer'!B$4:B$100,'Model Analyzer'!C$4:C$100))),EvalData!C2479,"NA")</f>
        <v>LSHTM</v>
      </c>
      <c r="C2479" s="17" t="s">
        <v>21</v>
      </c>
      <c r="D2479" s="36" t="d">
        <v>2020-11-02</v>
      </c>
      <c r="E2479" s="17" t="s">
        <v>37</v>
      </c>
      <c r="F2479" s="36" t="d">
        <v>2020-11-21</v>
      </c>
      <c r="G2479" s="30">
        <v>-4971</v>
      </c>
      <c r="H2479" s="32">
        <v>-0.223</v>
      </c>
      <c r="I2479" s="28">
        <v>-0.20013</v>
      </c>
      <c r="J2479" s="28">
        <v>-0.25019999999999998</v>
      </c>
      <c r="K2479" s="29">
        <v>0.75</v>
      </c>
      <c r="L2479" s="30">
        <v>15</v>
      </c>
      <c r="M2479" s="29">
        <v>0.5625</v>
      </c>
      <c r="N2479" s="30">
        <v>48</v>
      </c>
      <c r="O2479" s="30">
        <v>12.81</v>
      </c>
      <c r="P2479" s="30">
        <v>3776.82</v>
      </c>
      <c r="Q2479" s="30">
        <v>176.13</v>
      </c>
      <c r="R2479" s="38">
        <v>0.29193999999999998</v>
      </c>
      <c r="S2479" s="32">
        <v>-0.26884000000000002</v>
      </c>
      <c r="T2479" s="29">
        <v>0.60455999999999999</v>
      </c>
      <c r="U2479" s="29">
        <v>-0.38961000000000001</v>
      </c>
      <c r="V2479" s="29">
        <v>0.29166999999999998</v>
      </c>
      <c r="W2479" s="29">
        <v>0.16667000000000001</v>
      </c>
      <c r="X2479" s="30">
        <v>275.76</v>
      </c>
      <c r="Y2479" s="29">
        <v>0.36660999999999999</v>
      </c>
      <c r="Z2479" s="29">
        <v>0.41310000000000002</v>
      </c>
      <c r="AA2479" s="29">
        <v>0.25700000000000001</v>
      </c>
      <c r="AB2479" s="30">
        <v>20</v>
      </c>
      <c r="AC2479" s="29">
        <v>0.42424000000000001</v>
      </c>
      <c r="AD2479" s="30">
        <v>48</v>
      </c>
      <c r="AE2479" s="29">
        <v>0.64583000000000002</v>
      </c>
      <c r="AF2479" s="33">
        <v>2.121</v>
      </c>
      <c r="AG2479" s="33">
        <v>2.74</v>
      </c>
      <c r="AH2479" s="33">
        <v>4.25</v>
      </c>
      <c r="AI2479" s="33">
        <v>16.047999999999998</v>
      </c>
      <c r="AJ2479" s="33">
        <v>9.5690000000000008</v>
      </c>
      <c r="AK2479" s="34">
        <v>33.939</v>
      </c>
      <c r="AL2479" s="29">
        <v>8.3330000000000001E-2</v>
      </c>
      <c r="AM2479" s="29">
        <v>0.25</v>
      </c>
      <c r="AN2479" s="50">
        <v>115152</v>
      </c>
      <c r="AO2479" s="30">
        <v>196.3</v>
      </c>
      <c r="AP2479" s="29">
        <v>0.36802000000000001</v>
      </c>
      <c r="AQ2479" s="29">
        <v>0.76829999999999998</v>
      </c>
      <c r="AR2479" s="29">
        <v>0.31</v>
      </c>
      <c r="AS2479" s="54">
        <v>21</v>
      </c>
      <c r="AT2479" s="29">
        <v>0.39394000000000001</v>
      </c>
      <c r="AU2479" s="29">
        <v>0.58931</v>
      </c>
      <c r="AV2479" s="54">
        <v>17</v>
      </c>
      <c r="AW2479" s="29">
        <v>0.51515</v>
      </c>
    </row>
    <row r="2480" spans="1:49" x14ac:dyDescent="0.2">
      <c r="A2480" s="17" t="str">
        <f t="shared" si="47"/>
        <v>MIT-ORC</v>
      </c>
      <c r="B2480" s="17" t="str">
        <f>IF(AND(OR(NOT(IsForecastDateRestricted),AND(D2480&gt;=StartDate,D2480&lt;=EndDate)),OR(NOT(IsTargetDateRestricted),AND(F2480&gt;=FirstTargetDate,F2480&lt;=EndTargetDate)),
OR(AND(Is1Week,E2480="1 wk ahead inc death"),AND(Is2Week,E2480="2 wk ahead inc death"),AND(Is3Week,E2480="3 wk ahead inc death"),AND(Is4Week,E2480="4 wk ahead inc death")),
OR(NOT(IsActiveModelsOnly),_xlfn.XLOOKUP(C2480,'Model Analyzer'!B$4:B$100,'Model Analyzer'!C$4:C$100))),EvalData!C2480,"NA")</f>
        <v>MIT-ORC</v>
      </c>
      <c r="C2480" s="17" t="s">
        <v>23</v>
      </c>
      <c r="D2480" s="36" t="d">
        <v>2020-11-02</v>
      </c>
      <c r="E2480" s="17" t="s">
        <v>37</v>
      </c>
      <c r="F2480" s="36" t="d">
        <v>2020-11-21</v>
      </c>
      <c r="G2480" s="30">
        <v>-9087</v>
      </c>
      <c r="H2480" s="32">
        <v>-0.45500000000000002</v>
      </c>
      <c r="I2480" s="28">
        <v>-0.36584</v>
      </c>
      <c r="J2480" s="28">
        <v>-0.57687999999999995</v>
      </c>
      <c r="K2480" s="29">
        <v>0</v>
      </c>
      <c r="L2480" s="30">
        <v>31</v>
      </c>
      <c r="M2480" s="29">
        <v>6.25E-2</v>
      </c>
      <c r="N2480" s="30">
        <v>51</v>
      </c>
      <c r="O2480" s="30">
        <v>28.09</v>
      </c>
      <c r="P2480" s="30">
        <v>5131.95</v>
      </c>
      <c r="Q2480" s="30">
        <v>200.16</v>
      </c>
      <c r="R2480" s="38">
        <v>0.40899999999999997</v>
      </c>
      <c r="S2480" s="32">
        <v>-0.59087000000000001</v>
      </c>
      <c r="T2480" s="29">
        <v>1.02871</v>
      </c>
      <c r="U2480" s="29">
        <v>-0.86829000000000001</v>
      </c>
      <c r="V2480" s="29">
        <v>0.25490000000000002</v>
      </c>
      <c r="W2480" s="29">
        <v>0.33333000000000002</v>
      </c>
      <c r="X2480" s="30">
        <v>320.25</v>
      </c>
      <c r="Y2480" s="29">
        <v>0.44850000000000001</v>
      </c>
      <c r="Z2480" s="29">
        <v>0.56525999999999998</v>
      </c>
      <c r="AA2480" s="29">
        <v>6.2E-2</v>
      </c>
      <c r="AB2480" s="30">
        <v>29</v>
      </c>
      <c r="AC2480" s="29">
        <v>0.15151999999999999</v>
      </c>
      <c r="AD2480" s="30">
        <v>51</v>
      </c>
      <c r="AE2480" s="29">
        <v>0.66666999999999998</v>
      </c>
      <c r="AF2480" s="33">
        <v>2.4390000000000001</v>
      </c>
      <c r="AG2480" s="33">
        <v>5.0140000000000002</v>
      </c>
      <c r="AH2480" s="33">
        <v>17</v>
      </c>
      <c r="AI2480" s="33">
        <v>152.376</v>
      </c>
      <c r="AJ2480" s="33">
        <v>87.25</v>
      </c>
      <c r="AK2480" s="34">
        <v>399</v>
      </c>
      <c r="AL2480" s="29">
        <v>9.8040000000000002E-2</v>
      </c>
      <c r="AM2480" s="29">
        <v>0.41176000000000001</v>
      </c>
      <c r="AN2480" s="50">
        <v>102451</v>
      </c>
      <c r="AO2480" s="30">
        <v>222.7</v>
      </c>
      <c r="AP2480" s="29">
        <v>0.20777000000000001</v>
      </c>
      <c r="AQ2480" s="29">
        <v>0.43375999999999998</v>
      </c>
      <c r="AR2480" s="29">
        <v>0.16500000000000001</v>
      </c>
      <c r="AS2480" s="54">
        <v>29</v>
      </c>
      <c r="AT2480" s="29">
        <v>0.15151999999999999</v>
      </c>
      <c r="AU2480" s="29">
        <v>0.38112000000000001</v>
      </c>
      <c r="AV2480" s="54">
        <v>26</v>
      </c>
      <c r="AW2480" s="29">
        <v>0.24242</v>
      </c>
    </row>
    <row r="2481" spans="1:49" x14ac:dyDescent="0.2">
      <c r="A2481" s="17" t="str">
        <f t="shared" si="47"/>
        <v>MOBS</v>
      </c>
      <c r="B2481" s="17" t="str">
        <f>IF(AND(OR(NOT(IsForecastDateRestricted),AND(D2481&gt;=StartDate,D2481&lt;=EndDate)),OR(NOT(IsTargetDateRestricted),AND(F2481&gt;=FirstTargetDate,F2481&lt;=EndTargetDate)),
OR(AND(Is1Week,E2481="1 wk ahead inc death"),AND(Is2Week,E2481="2 wk ahead inc death"),AND(Is3Week,E2481="3 wk ahead inc death"),AND(Is4Week,E2481="4 wk ahead inc death")),
OR(NOT(IsActiveModelsOnly),_xlfn.XLOOKUP(C2481,'Model Analyzer'!B$4:B$100,'Model Analyzer'!C$4:C$100))),EvalData!C2481,"NA")</f>
        <v>MOBS</v>
      </c>
      <c r="C2481" s="17" t="s">
        <v>24</v>
      </c>
      <c r="D2481" s="36" t="d">
        <v>2020-11-02</v>
      </c>
      <c r="E2481" s="17" t="s">
        <v>37</v>
      </c>
      <c r="F2481" s="36" t="d">
        <v>2020-11-21</v>
      </c>
      <c r="G2481" s="30">
        <v>-5486</v>
      </c>
      <c r="H2481" s="32">
        <v>-0.25</v>
      </c>
      <c r="I2481" s="28">
        <v>-0.22086</v>
      </c>
      <c r="J2481" s="28">
        <v>-0.28347</v>
      </c>
      <c r="K2481" s="29">
        <v>0.75</v>
      </c>
      <c r="L2481" s="30">
        <v>20</v>
      </c>
      <c r="M2481" s="29">
        <v>0.40625</v>
      </c>
      <c r="N2481" s="30">
        <v>50</v>
      </c>
      <c r="O2481" s="30">
        <v>18.55</v>
      </c>
      <c r="P2481" s="30">
        <v>3422.44</v>
      </c>
      <c r="Q2481" s="30">
        <v>158</v>
      </c>
      <c r="R2481" s="38">
        <v>0.25306000000000001</v>
      </c>
      <c r="S2481" s="32">
        <v>-0.19363</v>
      </c>
      <c r="T2481" s="29">
        <v>0.57567999999999997</v>
      </c>
      <c r="U2481" s="29">
        <v>-0.33072000000000001</v>
      </c>
      <c r="V2481" s="29">
        <v>0.36</v>
      </c>
      <c r="W2481" s="29">
        <v>0.16</v>
      </c>
      <c r="X2481" s="30">
        <v>253.64</v>
      </c>
      <c r="Y2481" s="29">
        <v>0.35314000000000001</v>
      </c>
      <c r="Z2481" s="29">
        <v>0.40372999999999998</v>
      </c>
      <c r="AA2481" s="29">
        <v>0.32600000000000001</v>
      </c>
      <c r="AB2481" s="30">
        <v>18</v>
      </c>
      <c r="AC2481" s="29">
        <v>0.48485</v>
      </c>
      <c r="AD2481" s="30">
        <v>50</v>
      </c>
      <c r="AE2481" s="29">
        <v>0.57999999999999996</v>
      </c>
      <c r="AF2481" s="33">
        <v>1.68</v>
      </c>
      <c r="AG2481" s="33">
        <v>1.839</v>
      </c>
      <c r="AH2481" s="33">
        <v>2.1160000000000001</v>
      </c>
      <c r="AI2481" s="33">
        <v>3.1779999999999999</v>
      </c>
      <c r="AJ2481" s="33">
        <v>2.4169999999999998</v>
      </c>
      <c r="AK2481" s="34">
        <v>2.8250000000000002</v>
      </c>
      <c r="AL2481" s="29">
        <v>0</v>
      </c>
      <c r="AM2481" s="29">
        <v>0.02</v>
      </c>
      <c r="AN2481" s="50">
        <v>118477</v>
      </c>
      <c r="AO2481" s="30">
        <v>246.6</v>
      </c>
      <c r="AP2481" s="29">
        <v>0.62685999999999997</v>
      </c>
      <c r="AQ2481" s="29">
        <v>1</v>
      </c>
      <c r="AR2481" s="29">
        <v>0.57799999999999996</v>
      </c>
      <c r="AS2481" s="54">
        <v>5</v>
      </c>
      <c r="AT2481" s="29">
        <v>0.87878999999999996</v>
      </c>
      <c r="AU2481" s="29">
        <v>0.59855999999999998</v>
      </c>
      <c r="AV2481" s="54">
        <v>16</v>
      </c>
      <c r="AW2481" s="29">
        <v>0.54544999999999999</v>
      </c>
    </row>
    <row r="2482" spans="1:49" x14ac:dyDescent="0.2">
      <c r="A2482" s="17" t="str">
        <f t="shared" si="47"/>
        <v>MSRA</v>
      </c>
      <c r="B2482" s="17" t="str">
        <f>IF(AND(OR(NOT(IsForecastDateRestricted),AND(D2482&gt;=StartDate,D2482&lt;=EndDate)),OR(NOT(IsTargetDateRestricted),AND(F2482&gt;=FirstTargetDate,F2482&lt;=EndTargetDate)),
OR(AND(Is1Week,E2482="1 wk ahead inc death"),AND(Is2Week,E2482="2 wk ahead inc death"),AND(Is3Week,E2482="3 wk ahead inc death"),AND(Is4Week,E2482="4 wk ahead inc death")),
OR(NOT(IsActiveModelsOnly),_xlfn.XLOOKUP(C2482,'Model Analyzer'!B$4:B$100,'Model Analyzer'!C$4:C$100))),EvalData!C2482,"NA")</f>
        <v>MSRA</v>
      </c>
      <c r="C2482" s="17" t="s">
        <v>60</v>
      </c>
      <c r="D2482" s="36" t="d">
        <v>2020-11-02</v>
      </c>
      <c r="E2482" s="17" t="s">
        <v>37</v>
      </c>
      <c r="F2482" s="36" t="d">
        <v>2020-11-21</v>
      </c>
      <c r="G2482" s="30">
        <v>-5302</v>
      </c>
      <c r="H2482" s="32">
        <v>-0.24</v>
      </c>
      <c r="I2482" s="28">
        <v>-0.21345</v>
      </c>
      <c r="J2482" s="28">
        <v>-0.27138000000000001</v>
      </c>
      <c r="K2482" s="29">
        <v>0.75</v>
      </c>
      <c r="L2482" s="30">
        <v>18</v>
      </c>
      <c r="M2482" s="29">
        <v>0.46875</v>
      </c>
      <c r="N2482" s="30">
        <v>47</v>
      </c>
      <c r="O2482" s="30">
        <v>9.89</v>
      </c>
      <c r="P2482" s="30">
        <v>2369</v>
      </c>
      <c r="Q2482" s="30">
        <v>133.43</v>
      </c>
      <c r="R2482" s="38">
        <v>0.21248</v>
      </c>
      <c r="S2482" s="32">
        <v>-0.17735999999999999</v>
      </c>
      <c r="T2482" s="29">
        <v>0.48657</v>
      </c>
      <c r="U2482" s="29">
        <v>-1.3129999999999999E-2</v>
      </c>
      <c r="V2482" s="29">
        <v>0.44680999999999998</v>
      </c>
      <c r="W2482" s="29">
        <v>8.5110000000000005E-2</v>
      </c>
      <c r="X2482" s="30">
        <v>224.4</v>
      </c>
      <c r="Y2482" s="29">
        <v>0.40318999999999999</v>
      </c>
      <c r="Z2482" s="29">
        <v>0.32366</v>
      </c>
      <c r="AA2482" s="29">
        <v>0.44</v>
      </c>
      <c r="AB2482" s="30">
        <v>7</v>
      </c>
      <c r="AC2482" s="29">
        <v>0.81818000000000002</v>
      </c>
      <c r="AD2482" s="30">
        <v>47</v>
      </c>
      <c r="AE2482" s="29">
        <v>0.51063999999999998</v>
      </c>
      <c r="AF2482" s="33">
        <v>1.4370000000000001</v>
      </c>
      <c r="AG2482" s="33">
        <v>1.52</v>
      </c>
      <c r="AH2482" s="33">
        <v>1.6950000000000001</v>
      </c>
      <c r="AI2482" s="33">
        <v>1.78</v>
      </c>
      <c r="AJ2482" s="33">
        <v>1.8819999999999999</v>
      </c>
      <c r="AK2482" s="34">
        <v>2.2320000000000002</v>
      </c>
      <c r="AL2482" s="29">
        <v>0</v>
      </c>
      <c r="AM2482" s="29">
        <v>0</v>
      </c>
      <c r="AN2482" s="50">
        <v>108913</v>
      </c>
      <c r="AO2482" s="30">
        <v>373.1</v>
      </c>
      <c r="AP2482" s="29">
        <v>0.73162000000000005</v>
      </c>
      <c r="AQ2482" s="29">
        <v>1</v>
      </c>
      <c r="AR2482" s="29">
        <v>0.495</v>
      </c>
      <c r="AS2482" s="54">
        <v>10</v>
      </c>
      <c r="AT2482" s="29">
        <v>0.72726999999999997</v>
      </c>
      <c r="AU2482" s="29">
        <v>0.49536000000000002</v>
      </c>
      <c r="AV2482" s="54">
        <v>22</v>
      </c>
      <c r="AW2482" s="29">
        <v>0.36364000000000002</v>
      </c>
    </row>
    <row r="2483" spans="1:49" x14ac:dyDescent="0.2">
      <c r="A2483" s="17" t="str">
        <f t="shared" si="47"/>
        <v>NotreDame-Mobility</v>
      </c>
      <c r="B2483" s="17" t="str">
        <f>IF(AND(OR(NOT(IsForecastDateRestricted),AND(D2483&gt;=StartDate,D2483&lt;=EndDate)),OR(NOT(IsTargetDateRestricted),AND(F2483&gt;=FirstTargetDate,F2483&lt;=EndTargetDate)),
OR(AND(Is1Week,E2483="1 wk ahead inc death"),AND(Is2Week,E2483="2 wk ahead inc death"),AND(Is3Week,E2483="3 wk ahead inc death"),AND(Is4Week,E2483="4 wk ahead inc death")),
OR(NOT(IsActiveModelsOnly),_xlfn.XLOOKUP(C2483,'Model Analyzer'!B$4:B$100,'Model Analyzer'!C$4:C$100))),EvalData!C2483,"NA")</f>
        <v>NotreDame-Mobility</v>
      </c>
      <c r="C2483" s="17" t="s">
        <v>25</v>
      </c>
      <c r="D2483" s="36" t="d">
        <v>2020-11-02</v>
      </c>
      <c r="E2483" s="17" t="s">
        <v>37</v>
      </c>
      <c r="F2483" s="36" t="d">
        <v>2020-11-21</v>
      </c>
      <c r="G2483" s="30">
        <v>-9153</v>
      </c>
      <c r="H2483" s="32">
        <v>-0.46</v>
      </c>
      <c r="I2483" s="28">
        <v>-0.36848999999999998</v>
      </c>
      <c r="J2483" s="28">
        <v>-0.58350999999999997</v>
      </c>
      <c r="K2483" s="29">
        <v>0</v>
      </c>
      <c r="L2483" s="30">
        <v>32</v>
      </c>
      <c r="M2483" s="29">
        <v>3.125E-2</v>
      </c>
      <c r="N2483" s="30">
        <v>51</v>
      </c>
      <c r="O2483" s="30">
        <v>34.06</v>
      </c>
      <c r="P2483" s="30">
        <v>7760.98</v>
      </c>
      <c r="Q2483" s="30">
        <v>201.63</v>
      </c>
      <c r="R2483" s="38">
        <v>0.44395000000000001</v>
      </c>
      <c r="S2483" s="32">
        <v>-0.47699999999999998</v>
      </c>
      <c r="T2483" s="29">
        <v>1.2916000000000001</v>
      </c>
      <c r="U2483" s="29">
        <v>-0.65146000000000004</v>
      </c>
      <c r="V2483" s="29">
        <v>0.19608</v>
      </c>
      <c r="W2483" s="29">
        <v>0.31373000000000001</v>
      </c>
      <c r="X2483" s="30">
        <v>326.99</v>
      </c>
      <c r="Y2483" s="29">
        <v>0.67727999999999999</v>
      </c>
      <c r="Z2483" s="29">
        <v>0.55688000000000004</v>
      </c>
      <c r="AA2483" s="29">
        <v>1.0999999999999999E-2</v>
      </c>
      <c r="AB2483" s="30">
        <v>32</v>
      </c>
      <c r="AC2483" s="29">
        <v>6.0609999999999997E-2</v>
      </c>
      <c r="AD2483" s="30">
        <v>51</v>
      </c>
      <c r="AE2483" s="29">
        <v>0.25490000000000002</v>
      </c>
      <c r="AF2483" s="33">
        <v>1.31</v>
      </c>
      <c r="AG2483" s="33">
        <v>1.411</v>
      </c>
      <c r="AH2483" s="33">
        <v>1.59</v>
      </c>
      <c r="AI2483" s="33">
        <v>2.9889999999999999</v>
      </c>
      <c r="AJ2483" s="33">
        <v>1.8</v>
      </c>
      <c r="AK2483" s="34">
        <v>3.3530000000000002</v>
      </c>
      <c r="AL2483" s="29">
        <v>1.9609999999999999E-2</v>
      </c>
      <c r="AM2483" s="29">
        <v>3.9219999999999998E-2</v>
      </c>
      <c r="AN2483" s="50">
        <v>314429</v>
      </c>
      <c r="AO2483" s="30">
        <v>910.3</v>
      </c>
      <c r="AP2483" s="29">
        <v>0.71106999999999998</v>
      </c>
      <c r="AQ2483" s="29">
        <v>1</v>
      </c>
      <c r="AR2483" s="29">
        <v>0.20599999999999999</v>
      </c>
      <c r="AS2483" s="54">
        <v>25</v>
      </c>
      <c r="AT2483" s="29">
        <v>0.27272999999999997</v>
      </c>
      <c r="AU2483" s="29">
        <v>0.26832</v>
      </c>
      <c r="AV2483" s="54">
        <v>31</v>
      </c>
      <c r="AW2483" s="29">
        <v>9.0910000000000005E-2</v>
      </c>
    </row>
    <row r="2484" spans="1:49" x14ac:dyDescent="0.2">
      <c r="A2484" s="17" t="str">
        <f t="shared" si="47"/>
        <v>Oliver Wyman</v>
      </c>
      <c r="B2484" s="17" t="str">
        <f>IF(AND(OR(NOT(IsForecastDateRestricted),AND(D2484&gt;=StartDate,D2484&lt;=EndDate)),OR(NOT(IsTargetDateRestricted),AND(F2484&gt;=FirstTargetDate,F2484&lt;=EndTargetDate)),
OR(AND(Is1Week,E2484="1 wk ahead inc death"),AND(Is2Week,E2484="2 wk ahead inc death"),AND(Is3Week,E2484="3 wk ahead inc death"),AND(Is4Week,E2484="4 wk ahead inc death")),
OR(NOT(IsActiveModelsOnly),_xlfn.XLOOKUP(C2484,'Model Analyzer'!B$4:B$100,'Model Analyzer'!C$4:C$100))),EvalData!C2484,"NA")</f>
        <v>Oliver Wyman</v>
      </c>
      <c r="C2484" s="17" t="s">
        <v>26</v>
      </c>
      <c r="D2484" s="36" t="d">
        <v>2020-11-02</v>
      </c>
      <c r="E2484" s="17" t="s">
        <v>37</v>
      </c>
      <c r="F2484" s="36" t="d">
        <v>2020-11-21</v>
      </c>
      <c r="G2484" s="30">
        <v>-4576</v>
      </c>
      <c r="H2484" s="32">
        <v>-0.20399999999999999</v>
      </c>
      <c r="I2484" s="28">
        <v>-0.18423</v>
      </c>
      <c r="J2484" s="28">
        <v>-0.22583</v>
      </c>
      <c r="K2484" s="29">
        <v>0.75</v>
      </c>
      <c r="L2484" s="30">
        <v>11</v>
      </c>
      <c r="M2484" s="29">
        <v>0.6875</v>
      </c>
      <c r="N2484" s="30">
        <v>51</v>
      </c>
      <c r="O2484" s="30">
        <v>18.579999999999998</v>
      </c>
      <c r="P2484" s="30">
        <v>2611.91</v>
      </c>
      <c r="Q2484" s="30">
        <v>133.12</v>
      </c>
      <c r="R2484" s="38">
        <v>0.25252999999999998</v>
      </c>
      <c r="S2484" s="32">
        <v>-0.21401000000000001</v>
      </c>
      <c r="T2484" s="29">
        <v>0.58382000000000001</v>
      </c>
      <c r="U2484" s="29">
        <v>-0.27788000000000002</v>
      </c>
      <c r="V2484" s="29">
        <v>0.35293999999999998</v>
      </c>
      <c r="W2484" s="29">
        <v>9.8040000000000002E-2</v>
      </c>
      <c r="X2484" s="30">
        <v>218.99</v>
      </c>
      <c r="Y2484" s="29">
        <v>0.36697999999999997</v>
      </c>
      <c r="Z2484" s="29">
        <v>0.38335000000000002</v>
      </c>
      <c r="AA2484" s="29">
        <v>0.41599999999999998</v>
      </c>
      <c r="AB2484" s="30">
        <v>9</v>
      </c>
      <c r="AC2484" s="29">
        <v>0.75758000000000003</v>
      </c>
      <c r="AD2484" s="30">
        <v>51</v>
      </c>
      <c r="AE2484" s="29">
        <v>0.76471</v>
      </c>
      <c r="AF2484" s="33">
        <v>1.7110000000000001</v>
      </c>
      <c r="AG2484" s="33">
        <v>2.4380000000000002</v>
      </c>
      <c r="AH2484" s="33">
        <v>3.3769999999999998</v>
      </c>
      <c r="AI2484" s="33">
        <v>10.577999999999999</v>
      </c>
      <c r="AJ2484" s="33">
        <v>6.7990000000000004</v>
      </c>
      <c r="AK2484" s="34">
        <v>18.091000000000001</v>
      </c>
      <c r="AL2484" s="29">
        <v>0.21568999999999999</v>
      </c>
      <c r="AM2484" s="29">
        <v>0.11765</v>
      </c>
      <c r="AN2484" s="50">
        <v>76987</v>
      </c>
      <c r="AO2484" s="30">
        <v>289.5</v>
      </c>
      <c r="AP2484" s="29">
        <v>0.44005</v>
      </c>
      <c r="AQ2484" s="29">
        <v>0.91869000000000001</v>
      </c>
      <c r="AR2484" s="29">
        <v>0.45400000000000001</v>
      </c>
      <c r="AS2484" s="54">
        <v>11</v>
      </c>
      <c r="AT2484" s="29">
        <v>0.69696999999999998</v>
      </c>
      <c r="AU2484" s="29">
        <v>0.79834000000000005</v>
      </c>
      <c r="AV2484" s="54">
        <v>5</v>
      </c>
      <c r="AW2484" s="29">
        <v>0.87878999999999996</v>
      </c>
    </row>
    <row r="2485" spans="1:49" x14ac:dyDescent="0.2">
      <c r="A2485" s="17" t="str">
        <f t="shared" si="47"/>
        <v>PSI</v>
      </c>
      <c r="B2485" s="17" t="str">
        <f>IF(AND(OR(NOT(IsForecastDateRestricted),AND(D2485&gt;=StartDate,D2485&lt;=EndDate)),OR(NOT(IsTargetDateRestricted),AND(F2485&gt;=FirstTargetDate,F2485&lt;=EndTargetDate)),
OR(AND(Is1Week,E2485="1 wk ahead inc death"),AND(Is2Week,E2485="2 wk ahead inc death"),AND(Is3Week,E2485="3 wk ahead inc death"),AND(Is4Week,E2485="4 wk ahead inc death")),
OR(NOT(IsActiveModelsOnly),_xlfn.XLOOKUP(C2485,'Model Analyzer'!B$4:B$100,'Model Analyzer'!C$4:C$100))),EvalData!C2485,"NA")</f>
        <v>PSI</v>
      </c>
      <c r="C2485" s="17" t="s">
        <v>27</v>
      </c>
      <c r="D2485" s="36" t="d">
        <v>2020-11-02</v>
      </c>
      <c r="E2485" s="17" t="s">
        <v>37</v>
      </c>
      <c r="F2485" s="36" t="d">
        <v>2020-11-21</v>
      </c>
      <c r="G2485" s="30">
        <v>-7055</v>
      </c>
      <c r="H2485" s="32">
        <v>-0.33400000000000002</v>
      </c>
      <c r="I2485" s="28">
        <v>-0.28403</v>
      </c>
      <c r="J2485" s="28">
        <v>-0.3967</v>
      </c>
      <c r="K2485" s="29">
        <v>0</v>
      </c>
      <c r="L2485" s="30">
        <v>25</v>
      </c>
      <c r="M2485" s="29">
        <v>0.25</v>
      </c>
      <c r="N2485" s="30">
        <v>51</v>
      </c>
      <c r="O2485" s="30">
        <v>38.43</v>
      </c>
      <c r="P2485" s="30">
        <v>5246.03</v>
      </c>
      <c r="Q2485" s="30">
        <v>185.92</v>
      </c>
      <c r="R2485" s="38">
        <v>0.38830999999999999</v>
      </c>
      <c r="S2485" s="32">
        <v>-0.45506000000000002</v>
      </c>
      <c r="T2485" s="29">
        <v>1.28749</v>
      </c>
      <c r="U2485" s="29">
        <v>-1.0538400000000001</v>
      </c>
      <c r="V2485" s="29">
        <v>0.23529</v>
      </c>
      <c r="W2485" s="29">
        <v>0.29411999999999999</v>
      </c>
      <c r="X2485" s="30">
        <v>295.95</v>
      </c>
      <c r="Y2485" s="29">
        <v>0.46510000000000001</v>
      </c>
      <c r="Z2485" s="29">
        <v>0.56764000000000003</v>
      </c>
      <c r="AA2485" s="29">
        <v>3.1E-2</v>
      </c>
      <c r="AB2485" s="30">
        <v>31</v>
      </c>
      <c r="AC2485" s="29">
        <v>9.0910000000000005E-2</v>
      </c>
      <c r="AD2485" s="30">
        <v>51</v>
      </c>
      <c r="AE2485" s="29">
        <v>0.33333000000000002</v>
      </c>
      <c r="AF2485" s="33">
        <v>1.331</v>
      </c>
      <c r="AG2485" s="33">
        <v>1.464</v>
      </c>
      <c r="AH2485" s="33">
        <v>1.6839999999999999</v>
      </c>
      <c r="AI2485" s="33">
        <v>3.6059999999999999</v>
      </c>
      <c r="AJ2485" s="33">
        <v>2.7770000000000001</v>
      </c>
      <c r="AK2485" s="34">
        <v>5.4210000000000003</v>
      </c>
      <c r="AL2485" s="29">
        <v>1.9609999999999999E-2</v>
      </c>
      <c r="AM2485" s="29">
        <v>3.9219999999999998E-2</v>
      </c>
      <c r="AN2485" s="50">
        <v>270948</v>
      </c>
      <c r="AO2485" s="30">
        <v>510.8</v>
      </c>
      <c r="AP2485" s="29">
        <v>0.65713999999999995</v>
      </c>
      <c r="AQ2485" s="29">
        <v>1</v>
      </c>
      <c r="AR2485" s="29">
        <v>0.28899999999999998</v>
      </c>
      <c r="AS2485" s="54">
        <v>22</v>
      </c>
      <c r="AT2485" s="29">
        <v>0.36364000000000002</v>
      </c>
      <c r="AU2485" s="29">
        <v>0.35088000000000003</v>
      </c>
      <c r="AV2485" s="54">
        <v>27</v>
      </c>
      <c r="AW2485" s="29">
        <v>0.21212</v>
      </c>
    </row>
    <row r="2486" spans="1:49" x14ac:dyDescent="0.2">
      <c r="A2486" s="17" t="str">
        <f t="shared" si="47"/>
        <v>RPI-UW</v>
      </c>
      <c r="B2486" s="17" t="str">
        <f>IF(AND(OR(NOT(IsForecastDateRestricted),AND(D2486&gt;=StartDate,D2486&lt;=EndDate)),OR(NOT(IsTargetDateRestricted),AND(F2486&gt;=FirstTargetDate,F2486&lt;=EndTargetDate)),
OR(AND(Is1Week,E2486="1 wk ahead inc death"),AND(Is2Week,E2486="2 wk ahead inc death"),AND(Is3Week,E2486="3 wk ahead inc death"),AND(Is4Week,E2486="4 wk ahead inc death")),
OR(NOT(IsActiveModelsOnly),_xlfn.XLOOKUP(C2486,'Model Analyzer'!B$4:B$100,'Model Analyzer'!C$4:C$100))),EvalData!C2486,"NA")</f>
        <v>RPI-UW</v>
      </c>
      <c r="C2486" s="17" t="s">
        <v>49</v>
      </c>
      <c r="D2486" s="36" t="d">
        <v>2020-11-02</v>
      </c>
      <c r="E2486" s="17" t="s">
        <v>37</v>
      </c>
      <c r="F2486" s="36" t="d">
        <v>2020-11-21</v>
      </c>
      <c r="G2486" s="30">
        <v>-6669</v>
      </c>
      <c r="H2486" s="32">
        <v>-0.313</v>
      </c>
      <c r="I2486" s="28">
        <v>-0.26849000000000001</v>
      </c>
      <c r="J2486" s="28">
        <v>-0.36703000000000002</v>
      </c>
      <c r="K2486" s="29">
        <v>0</v>
      </c>
      <c r="L2486" s="30">
        <v>24</v>
      </c>
      <c r="M2486" s="29">
        <v>0.28125</v>
      </c>
      <c r="N2486" s="30">
        <v>30</v>
      </c>
      <c r="O2486" s="30">
        <v>10.15</v>
      </c>
      <c r="P2486" s="30">
        <v>3508.89</v>
      </c>
      <c r="Q2486" s="30">
        <v>252.1</v>
      </c>
      <c r="R2486" s="38">
        <v>0.34403</v>
      </c>
      <c r="S2486" s="32">
        <v>-0.40694000000000002</v>
      </c>
      <c r="T2486" s="29">
        <v>0.71189000000000002</v>
      </c>
      <c r="U2486" s="29">
        <v>-0.58599000000000001</v>
      </c>
      <c r="V2486" s="29">
        <v>0.33333000000000002</v>
      </c>
      <c r="W2486" s="29">
        <v>0.2</v>
      </c>
      <c r="X2486" s="30">
        <v>326.01</v>
      </c>
      <c r="Y2486" s="29">
        <v>0.36771999999999999</v>
      </c>
      <c r="Z2486" s="29">
        <v>0.45567999999999997</v>
      </c>
      <c r="AA2486" s="29">
        <v>8.6999999999999994E-2</v>
      </c>
      <c r="AB2486" s="30">
        <v>27</v>
      </c>
      <c r="AC2486" s="29">
        <v>0.21212</v>
      </c>
      <c r="AD2486" s="30">
        <v>30</v>
      </c>
      <c r="AE2486" s="29">
        <v>0.53332999999999997</v>
      </c>
      <c r="AF2486" s="33">
        <v>2.2690000000000001</v>
      </c>
      <c r="AG2486" s="33">
        <v>2.5230000000000001</v>
      </c>
      <c r="AH2486" s="33">
        <v>3.0150000000000001</v>
      </c>
      <c r="AI2486" s="33">
        <v>5.62</v>
      </c>
      <c r="AJ2486" s="33">
        <v>4.6349999999999998</v>
      </c>
      <c r="AK2486" s="34">
        <v>11.426</v>
      </c>
      <c r="AL2486" s="29">
        <v>6.6669999999999993E-2</v>
      </c>
      <c r="AM2486" s="29">
        <v>0.13333</v>
      </c>
      <c r="AN2486" s="50">
        <v>138646</v>
      </c>
      <c r="AO2486" s="30">
        <v>182.4</v>
      </c>
      <c r="AP2486" s="29">
        <v>0.44706000000000001</v>
      </c>
      <c r="AQ2486" s="29">
        <v>0.93332000000000004</v>
      </c>
      <c r="AR2486" s="29">
        <v>0.20599999999999999</v>
      </c>
      <c r="AS2486" s="54">
        <v>25</v>
      </c>
      <c r="AT2486" s="29">
        <v>0.27272999999999997</v>
      </c>
      <c r="AU2486" s="29">
        <v>0.32762000000000002</v>
      </c>
      <c r="AV2486" s="54">
        <v>28</v>
      </c>
      <c r="AW2486" s="29">
        <v>0.18182000000000001</v>
      </c>
    </row>
    <row r="2487" spans="1:49" x14ac:dyDescent="0.2">
      <c r="A2487" s="17" t="str">
        <f t="shared" si="47"/>
        <v>UA</v>
      </c>
      <c r="B2487" s="17" t="str">
        <f>IF(AND(OR(NOT(IsForecastDateRestricted),AND(D2487&gt;=StartDate,D2487&lt;=EndDate)),OR(NOT(IsTargetDateRestricted),AND(F2487&gt;=FirstTargetDate,F2487&lt;=EndTargetDate)),
OR(AND(Is1Week,E2487="1 wk ahead inc death"),AND(Is2Week,E2487="2 wk ahead inc death"),AND(Is3Week,E2487="3 wk ahead inc death"),AND(Is4Week,E2487="4 wk ahead inc death")),
OR(NOT(IsActiveModelsOnly),_xlfn.XLOOKUP(C2487,'Model Analyzer'!B$4:B$100,'Model Analyzer'!C$4:C$100))),EvalData!C2487,"NA")</f>
        <v>UA</v>
      </c>
      <c r="C2487" s="17" t="s">
        <v>29</v>
      </c>
      <c r="D2487" s="36" t="d">
        <v>2020-11-02</v>
      </c>
      <c r="E2487" s="17" t="s">
        <v>37</v>
      </c>
      <c r="F2487" s="36" t="d">
        <v>2020-11-21</v>
      </c>
      <c r="G2487" s="30">
        <v>-3744</v>
      </c>
      <c r="H2487" s="32">
        <v>-0.16300000000000001</v>
      </c>
      <c r="I2487" s="28">
        <v>-0.15073</v>
      </c>
      <c r="J2487" s="28">
        <v>-0.17748</v>
      </c>
      <c r="K2487" s="29">
        <v>0.75</v>
      </c>
      <c r="L2487" s="30">
        <v>8</v>
      </c>
      <c r="M2487" s="29">
        <v>0.78125</v>
      </c>
      <c r="N2487" s="30">
        <v>51</v>
      </c>
      <c r="O2487" s="30">
        <v>14.8</v>
      </c>
      <c r="P2487" s="30">
        <v>3764.28</v>
      </c>
      <c r="Q2487" s="30">
        <v>160.78</v>
      </c>
      <c r="R2487" s="38">
        <v>0.30356</v>
      </c>
      <c r="S2487" s="32">
        <v>-0.16017000000000001</v>
      </c>
      <c r="T2487" s="29">
        <v>0.62590999999999997</v>
      </c>
      <c r="U2487" s="29">
        <v>-0.16968</v>
      </c>
      <c r="V2487" s="29">
        <v>0.35293999999999998</v>
      </c>
      <c r="W2487" s="29">
        <v>0.21568999999999999</v>
      </c>
      <c r="X2487" s="30">
        <v>249.89</v>
      </c>
      <c r="Y2487" s="29">
        <v>0.43258999999999997</v>
      </c>
      <c r="Z2487" s="29">
        <v>0.40428999999999998</v>
      </c>
      <c r="AA2487" s="29">
        <v>0.34100000000000003</v>
      </c>
      <c r="AB2487" s="30">
        <v>16</v>
      </c>
      <c r="AC2487" s="29">
        <v>0.54544999999999999</v>
      </c>
      <c r="AD2487" s="30">
        <v>51</v>
      </c>
      <c r="AE2487" s="29">
        <v>0.70587999999999995</v>
      </c>
      <c r="AF2487" s="33">
        <v>1.641</v>
      </c>
      <c r="AG2487" s="33">
        <v>2.0470000000000002</v>
      </c>
      <c r="AH2487" s="33">
        <v>2.6080000000000001</v>
      </c>
      <c r="AI2487" s="33">
        <v>3.47</v>
      </c>
      <c r="AJ2487" s="33">
        <v>3.681</v>
      </c>
      <c r="AK2487" s="34">
        <v>5.65</v>
      </c>
      <c r="AL2487" s="29">
        <v>3.9219999999999998E-2</v>
      </c>
      <c r="AM2487" s="29">
        <v>3.9219999999999998E-2</v>
      </c>
      <c r="AN2487" s="50">
        <v>84860</v>
      </c>
      <c r="AO2487" s="30">
        <v>169.1</v>
      </c>
      <c r="AP2487" s="29">
        <v>0.54037999999999997</v>
      </c>
      <c r="AQ2487" s="29">
        <v>1</v>
      </c>
      <c r="AR2487" s="29">
        <v>0.66</v>
      </c>
      <c r="AS2487" s="54">
        <v>4</v>
      </c>
      <c r="AT2487" s="29">
        <v>0.90908999999999995</v>
      </c>
      <c r="AU2487" s="29">
        <v>0.74302999999999997</v>
      </c>
      <c r="AV2487" s="54">
        <v>7</v>
      </c>
      <c r="AW2487" s="29">
        <v>0.81818000000000002</v>
      </c>
    </row>
    <row r="2488" spans="1:49" x14ac:dyDescent="0.2">
      <c r="A2488" s="17" t="str">
        <f t="shared" si="47"/>
        <v>UCLA</v>
      </c>
      <c r="B2488" s="17" t="str">
        <f>IF(AND(OR(NOT(IsForecastDateRestricted),AND(D2488&gt;=StartDate,D2488&lt;=EndDate)),OR(NOT(IsTargetDateRestricted),AND(F2488&gt;=FirstTargetDate,F2488&lt;=EndTargetDate)),
OR(AND(Is1Week,E2488="1 wk ahead inc death"),AND(Is2Week,E2488="2 wk ahead inc death"),AND(Is3Week,E2488="3 wk ahead inc death"),AND(Is4Week,E2488="4 wk ahead inc death")),
OR(NOT(IsActiveModelsOnly),_xlfn.XLOOKUP(C2488,'Model Analyzer'!B$4:B$100,'Model Analyzer'!C$4:C$100))),EvalData!C2488,"NA")</f>
        <v>UCLA</v>
      </c>
      <c r="C2488" s="17" t="s">
        <v>30</v>
      </c>
      <c r="D2488" s="36" t="d">
        <v>2020-11-02</v>
      </c>
      <c r="E2488" s="17" t="s">
        <v>37</v>
      </c>
      <c r="F2488" s="36" t="d">
        <v>2020-11-21</v>
      </c>
      <c r="G2488" s="30">
        <v>-8487</v>
      </c>
      <c r="H2488" s="32">
        <v>-0.41799999999999998</v>
      </c>
      <c r="I2488" s="28">
        <v>-0.34167999999999998</v>
      </c>
      <c r="J2488" s="28">
        <v>-0.51902000000000004</v>
      </c>
      <c r="K2488" s="29">
        <v>0</v>
      </c>
      <c r="L2488" s="30">
        <v>29</v>
      </c>
      <c r="M2488" s="29">
        <v>0.125</v>
      </c>
      <c r="N2488" s="30">
        <v>51</v>
      </c>
      <c r="O2488" s="30">
        <v>37.01</v>
      </c>
      <c r="P2488" s="30">
        <v>5463.93</v>
      </c>
      <c r="Q2488" s="30">
        <v>197.1</v>
      </c>
      <c r="R2488" s="38">
        <v>0.39576</v>
      </c>
      <c r="S2488" s="32">
        <v>-0.57708000000000004</v>
      </c>
      <c r="T2488" s="29">
        <v>1.1263300000000001</v>
      </c>
      <c r="U2488" s="29">
        <v>-1.1108899999999999</v>
      </c>
      <c r="V2488" s="29">
        <v>0.27450999999999998</v>
      </c>
      <c r="W2488" s="29">
        <v>0.37254999999999999</v>
      </c>
      <c r="X2488" s="30">
        <v>326.32</v>
      </c>
      <c r="Y2488" s="29">
        <v>0.41316999999999998</v>
      </c>
      <c r="Z2488" s="29">
        <v>0.59226000000000001</v>
      </c>
      <c r="AA2488" s="29">
        <v>3.3000000000000002E-2</v>
      </c>
      <c r="AB2488" s="30">
        <v>30</v>
      </c>
      <c r="AC2488" s="29">
        <v>0.12121</v>
      </c>
      <c r="AD2488" s="30">
        <v>51</v>
      </c>
      <c r="AE2488" s="29">
        <v>0.13725000000000001</v>
      </c>
      <c r="AF2488" s="33">
        <v>1.0960000000000001</v>
      </c>
      <c r="AG2488" s="33">
        <v>1.139</v>
      </c>
      <c r="AH2488" s="33">
        <v>1.1930000000000001</v>
      </c>
      <c r="AI2488" s="33">
        <v>2.1909999999999998</v>
      </c>
      <c r="AJ2488" s="33">
        <v>1.357</v>
      </c>
      <c r="AK2488" s="34">
        <v>3</v>
      </c>
      <c r="AL2488" s="29">
        <v>0</v>
      </c>
      <c r="AM2488" s="29">
        <v>0</v>
      </c>
      <c r="AN2488" s="50">
        <v>346668</v>
      </c>
      <c r="AO2488" s="30">
        <v>686.3</v>
      </c>
      <c r="AP2488" s="29">
        <v>0.81637000000000004</v>
      </c>
      <c r="AQ2488" s="29">
        <v>1</v>
      </c>
      <c r="AR2488" s="29">
        <v>0.14399999999999999</v>
      </c>
      <c r="AS2488" s="54">
        <v>30</v>
      </c>
      <c r="AT2488" s="29">
        <v>0.12121</v>
      </c>
      <c r="AU2488" s="29">
        <v>0.14448</v>
      </c>
      <c r="AV2488" s="54">
        <v>33</v>
      </c>
      <c r="AW2488" s="29">
        <v>3.0300000000000001E-2</v>
      </c>
    </row>
    <row r="2489" spans="1:49" x14ac:dyDescent="0.2">
      <c r="A2489" s="17" t="str">
        <f t="shared" si="47"/>
        <v>UCM</v>
      </c>
      <c r="B2489" s="17" t="str">
        <f>IF(AND(OR(NOT(IsForecastDateRestricted),AND(D2489&gt;=StartDate,D2489&lt;=EndDate)),OR(NOT(IsTargetDateRestricted),AND(F2489&gt;=FirstTargetDate,F2489&lt;=EndTargetDate)),
OR(AND(Is1Week,E2489="1 wk ahead inc death"),AND(Is2Week,E2489="2 wk ahead inc death"),AND(Is3Week,E2489="3 wk ahead inc death"),AND(Is4Week,E2489="4 wk ahead inc death")),
OR(NOT(IsActiveModelsOnly),_xlfn.XLOOKUP(C2489,'Model Analyzer'!B$4:B$100,'Model Analyzer'!C$4:C$100))),EvalData!C2489,"NA")</f>
        <v>UCM</v>
      </c>
      <c r="C2489" s="17" t="s">
        <v>48</v>
      </c>
      <c r="D2489" s="36" t="d">
        <v>2020-11-02</v>
      </c>
      <c r="E2489" s="17" t="s">
        <v>37</v>
      </c>
      <c r="F2489" s="36" t="d">
        <v>2020-11-21</v>
      </c>
      <c r="G2489" s="30">
        <v>-5068</v>
      </c>
      <c r="H2489" s="32">
        <v>-0.22800000000000001</v>
      </c>
      <c r="I2489" s="28">
        <v>-0.20402999999999999</v>
      </c>
      <c r="J2489" s="28">
        <v>-0.25634000000000001</v>
      </c>
      <c r="K2489" s="29">
        <v>0.75</v>
      </c>
      <c r="L2489" s="30">
        <v>16</v>
      </c>
      <c r="M2489" s="29">
        <v>0.53125</v>
      </c>
      <c r="O2489" s="30"/>
      <c r="P2489" s="30"/>
      <c r="Q2489" s="30"/>
      <c r="R2489" s="38"/>
    </row>
    <row r="2490" spans="1:49" x14ac:dyDescent="0.2">
      <c r="A2490" s="17" t="str">
        <f t="shared" si="47"/>
        <v>UCSB</v>
      </c>
      <c r="B2490" s="17" t="str">
        <f>IF(AND(OR(NOT(IsForecastDateRestricted),AND(D2490&gt;=StartDate,D2490&lt;=EndDate)),OR(NOT(IsTargetDateRestricted),AND(F2490&gt;=FirstTargetDate,F2490&lt;=EndTargetDate)),
OR(AND(Is1Week,E2490="1 wk ahead inc death"),AND(Is2Week,E2490="2 wk ahead inc death"),AND(Is3Week,E2490="3 wk ahead inc death"),AND(Is4Week,E2490="4 wk ahead inc death")),
OR(NOT(IsActiveModelsOnly),_xlfn.XLOOKUP(C2490,'Model Analyzer'!B$4:B$100,'Model Analyzer'!C$4:C$100))),EvalData!C2490,"NA")</f>
        <v>UCSB</v>
      </c>
      <c r="C2490" s="17" t="s">
        <v>61</v>
      </c>
      <c r="D2490" s="36" t="d">
        <v>2020-11-02</v>
      </c>
      <c r="E2490" s="17" t="s">
        <v>37</v>
      </c>
      <c r="F2490" s="36" t="d">
        <v>2020-11-21</v>
      </c>
      <c r="G2490" s="30"/>
      <c r="H2490" s="32"/>
      <c r="N2490" s="30">
        <v>51</v>
      </c>
      <c r="O2490" s="30">
        <v>25.08</v>
      </c>
      <c r="P2490" s="30">
        <v>4550.4399999999996</v>
      </c>
      <c r="Q2490" s="30">
        <v>160.08000000000001</v>
      </c>
      <c r="R2490" s="38">
        <v>0.27664</v>
      </c>
      <c r="S2490" s="32">
        <v>-0.18873999999999999</v>
      </c>
      <c r="T2490" s="29">
        <v>0.76642999999999994</v>
      </c>
      <c r="U2490" s="29">
        <v>-0.21765999999999999</v>
      </c>
      <c r="V2490" s="29">
        <v>0.39216000000000001</v>
      </c>
      <c r="W2490" s="29">
        <v>0.23529</v>
      </c>
      <c r="X2490" s="30">
        <v>269.81</v>
      </c>
      <c r="Y2490" s="29">
        <v>0.50214999999999999</v>
      </c>
      <c r="Z2490" s="29">
        <v>0.43652999999999997</v>
      </c>
      <c r="AA2490" s="29">
        <v>0.27400000000000002</v>
      </c>
      <c r="AB2490" s="30">
        <v>19</v>
      </c>
      <c r="AC2490" s="29">
        <v>0.45455000000000001</v>
      </c>
      <c r="AD2490" s="30">
        <v>51</v>
      </c>
      <c r="AE2490" s="29">
        <v>0.76471</v>
      </c>
      <c r="AF2490" s="33">
        <v>1.5720000000000001</v>
      </c>
      <c r="AG2490" s="33">
        <v>4.2430000000000003</v>
      </c>
      <c r="AH2490" s="33">
        <v>24.684000000000001</v>
      </c>
      <c r="AI2490" s="33">
        <v>418.31</v>
      </c>
      <c r="AJ2490" s="33">
        <v>565</v>
      </c>
      <c r="AK2490" s="34">
        <v>1258</v>
      </c>
      <c r="AL2490" s="29">
        <v>7.843E-2</v>
      </c>
      <c r="AM2490" s="29">
        <v>0.54901999999999995</v>
      </c>
      <c r="AN2490" s="50">
        <v>139335</v>
      </c>
      <c r="AO2490" s="30">
        <v>244.4</v>
      </c>
      <c r="AP2490" s="29">
        <v>0.24704000000000001</v>
      </c>
      <c r="AQ2490" s="29">
        <v>0.51573999999999998</v>
      </c>
      <c r="AR2490" s="29">
        <v>0.14399999999999999</v>
      </c>
      <c r="AS2490" s="54">
        <v>30</v>
      </c>
      <c r="AT2490" s="29">
        <v>0.12121</v>
      </c>
      <c r="AU2490" s="29">
        <v>0.57045000000000001</v>
      </c>
      <c r="AV2490" s="54">
        <v>19</v>
      </c>
      <c r="AW2490" s="29">
        <v>0.45455000000000001</v>
      </c>
    </row>
    <row r="2491" spans="1:49" x14ac:dyDescent="0.2">
      <c r="A2491" s="17" t="str">
        <f t="shared" si="47"/>
        <v>UCSD-NEU</v>
      </c>
      <c r="B2491" s="17" t="str">
        <f>IF(AND(OR(NOT(IsForecastDateRestricted),AND(D2491&gt;=StartDate,D2491&lt;=EndDate)),OR(NOT(IsTargetDateRestricted),AND(F2491&gt;=FirstTargetDate,F2491&lt;=EndTargetDate)),
OR(AND(Is1Week,E2491="1 wk ahead inc death"),AND(Is2Week,E2491="2 wk ahead inc death"),AND(Is3Week,E2491="3 wk ahead inc death"),AND(Is4Week,E2491="4 wk ahead inc death")),
OR(NOT(IsActiveModelsOnly),_xlfn.XLOOKUP(C2491,'Model Analyzer'!B$4:B$100,'Model Analyzer'!C$4:C$100))),EvalData!C2491,"NA")</f>
        <v>UCSD-NEU</v>
      </c>
      <c r="C2491" s="17" t="s">
        <v>54</v>
      </c>
      <c r="D2491" s="36" t="d">
        <v>2020-11-02</v>
      </c>
      <c r="E2491" s="17" t="s">
        <v>37</v>
      </c>
      <c r="F2491" s="36" t="d">
        <v>2020-11-21</v>
      </c>
      <c r="G2491" s="30">
        <v>-4902</v>
      </c>
      <c r="H2491" s="32">
        <v>-0.22</v>
      </c>
      <c r="I2491" s="28">
        <v>-0.19735</v>
      </c>
      <c r="J2491" s="28">
        <v>-0.24587000000000001</v>
      </c>
      <c r="K2491" s="29">
        <v>0.75</v>
      </c>
      <c r="L2491" s="30">
        <v>13</v>
      </c>
      <c r="M2491" s="29">
        <v>0.625</v>
      </c>
      <c r="N2491" s="30">
        <v>50</v>
      </c>
      <c r="O2491" s="30">
        <v>11.51</v>
      </c>
      <c r="P2491" s="30">
        <v>3382.7</v>
      </c>
      <c r="Q2491" s="30">
        <v>156.12</v>
      </c>
      <c r="R2491" s="38">
        <v>0.24034</v>
      </c>
      <c r="S2491" s="32">
        <v>-0.1128</v>
      </c>
      <c r="T2491" s="29">
        <v>0.52592000000000005</v>
      </c>
      <c r="U2491" s="29">
        <v>-0.13561000000000001</v>
      </c>
      <c r="V2491" s="29">
        <v>0.4</v>
      </c>
      <c r="W2491" s="29">
        <v>0.16</v>
      </c>
      <c r="X2491" s="30">
        <v>253.13</v>
      </c>
      <c r="Y2491" s="29">
        <v>0.37219999999999998</v>
      </c>
      <c r="Z2491" s="29">
        <v>0.35589999999999999</v>
      </c>
      <c r="AA2491" s="29">
        <v>0.41699999999999998</v>
      </c>
      <c r="AB2491" s="30">
        <v>8</v>
      </c>
      <c r="AC2491" s="29">
        <v>0.78788000000000002</v>
      </c>
      <c r="AD2491" s="30">
        <v>50</v>
      </c>
      <c r="AE2491" s="29">
        <v>0.92</v>
      </c>
      <c r="AF2491" s="33">
        <v>2.7330000000000001</v>
      </c>
      <c r="AG2491" s="33">
        <v>4.7549999999999999</v>
      </c>
      <c r="AH2491" s="33">
        <v>21.202000000000002</v>
      </c>
      <c r="AI2491" s="33">
        <v>329.053</v>
      </c>
      <c r="AJ2491" s="33">
        <v>750</v>
      </c>
      <c r="AK2491" s="34">
        <v>968.6</v>
      </c>
      <c r="AL2491" s="29">
        <v>0.16</v>
      </c>
      <c r="AM2491" s="29">
        <v>0.57999999999999996</v>
      </c>
      <c r="AN2491" s="50">
        <v>73070</v>
      </c>
      <c r="AO2491" s="30">
        <v>261.8</v>
      </c>
      <c r="AP2491" s="29">
        <v>0.19356999999999999</v>
      </c>
      <c r="AQ2491" s="29">
        <v>0.40410000000000001</v>
      </c>
      <c r="AR2491" s="29">
        <v>0.186</v>
      </c>
      <c r="AS2491" s="54">
        <v>28</v>
      </c>
      <c r="AT2491" s="29">
        <v>0.18182000000000001</v>
      </c>
      <c r="AU2491" s="29">
        <v>0.60129999999999995</v>
      </c>
      <c r="AV2491" s="54">
        <v>15</v>
      </c>
      <c r="AW2491" s="29">
        <v>0.57576000000000005</v>
      </c>
    </row>
    <row r="2492" spans="1:49" x14ac:dyDescent="0.2">
      <c r="A2492" s="17" t="str">
        <f t="shared" si="47"/>
        <v>UGA-CEID</v>
      </c>
      <c r="B2492" s="17" t="str">
        <f>IF(AND(OR(NOT(IsForecastDateRestricted),AND(D2492&gt;=StartDate,D2492&lt;=EndDate)),OR(NOT(IsTargetDateRestricted),AND(F2492&gt;=FirstTargetDate,F2492&lt;=EndTargetDate)),
OR(AND(Is1Week,E2492="1 wk ahead inc death"),AND(Is2Week,E2492="2 wk ahead inc death"),AND(Is3Week,E2492="3 wk ahead inc death"),AND(Is4Week,E2492="4 wk ahead inc death")),
OR(NOT(IsActiveModelsOnly),_xlfn.XLOOKUP(C2492,'Model Analyzer'!B$4:B$100,'Model Analyzer'!C$4:C$100))),EvalData!C2492,"NA")</f>
        <v>UGA-CEID</v>
      </c>
      <c r="C2492" s="17" t="s">
        <v>50</v>
      </c>
      <c r="D2492" s="36" t="d">
        <v>2020-11-02</v>
      </c>
      <c r="E2492" s="17" t="s">
        <v>37</v>
      </c>
      <c r="F2492" s="36" t="d">
        <v>2020-11-21</v>
      </c>
      <c r="G2492" s="30">
        <v>-7774</v>
      </c>
      <c r="H2492" s="32">
        <v>-0.375</v>
      </c>
      <c r="I2492" s="28">
        <v>-0.31297999999999998</v>
      </c>
      <c r="J2492" s="28">
        <v>-0.45555000000000001</v>
      </c>
      <c r="K2492" s="29">
        <v>0</v>
      </c>
      <c r="L2492" s="30">
        <v>27</v>
      </c>
      <c r="M2492" s="29">
        <v>0.1875</v>
      </c>
      <c r="N2492" s="30">
        <v>51</v>
      </c>
      <c r="O2492" s="30">
        <v>33.79</v>
      </c>
      <c r="P2492" s="30">
        <v>3896.87</v>
      </c>
      <c r="Q2492" s="30">
        <v>168.02</v>
      </c>
      <c r="R2492" s="38">
        <v>0.34006999999999998</v>
      </c>
      <c r="S2492" s="32">
        <v>-0.35793000000000003</v>
      </c>
      <c r="T2492" s="29">
        <v>0.56796000000000002</v>
      </c>
      <c r="U2492" s="29">
        <v>-0.42027999999999999</v>
      </c>
      <c r="V2492" s="29">
        <v>0.33333000000000002</v>
      </c>
      <c r="W2492" s="29">
        <v>0.23529</v>
      </c>
      <c r="X2492" s="30">
        <v>284.77</v>
      </c>
      <c r="Y2492" s="29">
        <v>0.38074999999999998</v>
      </c>
      <c r="Z2492" s="29">
        <v>0.47511999999999999</v>
      </c>
      <c r="AA2492" s="29">
        <v>0.13600000000000001</v>
      </c>
      <c r="AB2492" s="30">
        <v>24</v>
      </c>
      <c r="AC2492" s="29">
        <v>0.30303000000000002</v>
      </c>
      <c r="AD2492" s="30">
        <v>51</v>
      </c>
      <c r="AE2492" s="29">
        <v>0.60784000000000005</v>
      </c>
      <c r="AF2492" s="33">
        <v>1.9570000000000001</v>
      </c>
      <c r="AG2492" s="33">
        <v>2.589</v>
      </c>
      <c r="AH2492" s="33">
        <v>6.5</v>
      </c>
      <c r="AI2492" s="33">
        <v>190.755</v>
      </c>
      <c r="AJ2492" s="33">
        <v>17.742999999999999</v>
      </c>
      <c r="AK2492" s="34">
        <v>164</v>
      </c>
      <c r="AL2492" s="29">
        <v>0.11765</v>
      </c>
      <c r="AM2492" s="29">
        <v>0.23529</v>
      </c>
      <c r="AN2492" s="50">
        <v>121699</v>
      </c>
      <c r="AO2492" s="30">
        <v>231.5</v>
      </c>
      <c r="AP2492" s="29">
        <v>0.34255999999999998</v>
      </c>
      <c r="AQ2492" s="29">
        <v>0.71514999999999995</v>
      </c>
      <c r="AR2492" s="29">
        <v>0.26800000000000002</v>
      </c>
      <c r="AS2492" s="54">
        <v>23</v>
      </c>
      <c r="AT2492" s="29">
        <v>0.33333000000000002</v>
      </c>
      <c r="AU2492" s="29">
        <v>0.55869000000000002</v>
      </c>
      <c r="AV2492" s="54">
        <v>20</v>
      </c>
      <c r="AW2492" s="29">
        <v>0.42424000000000001</v>
      </c>
    </row>
    <row r="2493" spans="1:49" x14ac:dyDescent="0.2">
      <c r="A2493" s="17" t="str">
        <f t="shared" si="47"/>
        <v>UM</v>
      </c>
      <c r="B2493" s="17" t="str">
        <f>IF(AND(OR(NOT(IsForecastDateRestricted),AND(D2493&gt;=StartDate,D2493&lt;=EndDate)),OR(NOT(IsTargetDateRestricted),AND(F2493&gt;=FirstTargetDate,F2493&lt;=EndTargetDate)),
OR(AND(Is1Week,E2493="1 wk ahead inc death"),AND(Is2Week,E2493="2 wk ahead inc death"),AND(Is3Week,E2493="3 wk ahead inc death"),AND(Is4Week,E2493="4 wk ahead inc death")),
OR(NOT(IsActiveModelsOnly),_xlfn.XLOOKUP(C2493,'Model Analyzer'!B$4:B$100,'Model Analyzer'!C$4:C$100))),EvalData!C2493,"NA")</f>
        <v>UM</v>
      </c>
      <c r="C2493" s="17" t="s">
        <v>31</v>
      </c>
      <c r="D2493" s="36" t="d">
        <v>2020-11-02</v>
      </c>
      <c r="E2493" s="17" t="s">
        <v>37</v>
      </c>
      <c r="F2493" s="36" t="d">
        <v>2020-11-21</v>
      </c>
      <c r="G2493" s="30">
        <v>-6369</v>
      </c>
      <c r="H2493" s="32">
        <v>-0.29599999999999999</v>
      </c>
      <c r="I2493" s="28">
        <v>-0.25641000000000003</v>
      </c>
      <c r="J2493" s="28">
        <v>-0.34483000000000003</v>
      </c>
      <c r="K2493" s="29">
        <v>0</v>
      </c>
      <c r="L2493" s="30">
        <v>22</v>
      </c>
      <c r="M2493" s="29">
        <v>0.34375</v>
      </c>
      <c r="N2493" s="30">
        <v>50</v>
      </c>
      <c r="O2493" s="30">
        <v>22.25</v>
      </c>
      <c r="P2493" s="30">
        <v>4840.97</v>
      </c>
      <c r="Q2493" s="30">
        <v>191.04</v>
      </c>
      <c r="R2493" s="38">
        <v>0.40561999999999998</v>
      </c>
      <c r="S2493" s="32">
        <v>-0.32857999999999998</v>
      </c>
      <c r="T2493" s="29">
        <v>0.88465000000000005</v>
      </c>
      <c r="U2493" s="29">
        <v>-0.61365999999999998</v>
      </c>
      <c r="V2493" s="29">
        <v>0.2</v>
      </c>
      <c r="W2493" s="29">
        <v>0.3</v>
      </c>
      <c r="X2493" s="30">
        <v>295.27999999999997</v>
      </c>
      <c r="Y2493" s="29">
        <v>0.44413999999999998</v>
      </c>
      <c r="Z2493" s="29">
        <v>0.50388999999999995</v>
      </c>
      <c r="AA2493" s="29">
        <v>6.5000000000000002E-2</v>
      </c>
      <c r="AB2493" s="30">
        <v>28</v>
      </c>
      <c r="AC2493" s="29">
        <v>0.18182000000000001</v>
      </c>
      <c r="AD2493" s="30">
        <v>50</v>
      </c>
      <c r="AE2493" s="29">
        <v>0.3</v>
      </c>
      <c r="AF2493" s="33">
        <v>1.2090000000000001</v>
      </c>
      <c r="AG2493" s="33">
        <v>1.32</v>
      </c>
      <c r="AH2493" s="33">
        <v>1.546</v>
      </c>
      <c r="AI2493" s="33">
        <v>34.863999999999997</v>
      </c>
      <c r="AJ2493" s="33">
        <v>1.895</v>
      </c>
      <c r="AK2493" s="34">
        <v>3.34</v>
      </c>
      <c r="AL2493" s="29">
        <v>0</v>
      </c>
      <c r="AM2493" s="29">
        <v>0.04</v>
      </c>
      <c r="AN2493" s="50">
        <v>255399</v>
      </c>
      <c r="AO2493" s="30">
        <v>550.5</v>
      </c>
      <c r="AP2493" s="29">
        <v>0.72604000000000002</v>
      </c>
      <c r="AQ2493" s="29">
        <v>1</v>
      </c>
      <c r="AR2493" s="29">
        <v>0.26800000000000002</v>
      </c>
      <c r="AS2493" s="54">
        <v>23</v>
      </c>
      <c r="AT2493" s="29">
        <v>0.33333000000000002</v>
      </c>
      <c r="AU2493" s="29">
        <v>0.30959999999999999</v>
      </c>
      <c r="AV2493" s="54">
        <v>30</v>
      </c>
      <c r="AW2493" s="29">
        <v>0.12121</v>
      </c>
    </row>
    <row r="2494" spans="1:49" x14ac:dyDescent="0.2">
      <c r="A2494" s="17" t="str">
        <f t="shared" si="47"/>
        <v>UMass-MB</v>
      </c>
      <c r="B2494" s="17" t="str">
        <f>IF(AND(OR(NOT(IsForecastDateRestricted),AND(D2494&gt;=StartDate,D2494&lt;=EndDate)),OR(NOT(IsTargetDateRestricted),AND(F2494&gt;=FirstTargetDate,F2494&lt;=EndTargetDate)),
OR(AND(Is1Week,E2494="1 wk ahead inc death"),AND(Is2Week,E2494="2 wk ahead inc death"),AND(Is3Week,E2494="3 wk ahead inc death"),AND(Is4Week,E2494="4 wk ahead inc death")),
OR(NOT(IsActiveModelsOnly),_xlfn.XLOOKUP(C2494,'Model Analyzer'!B$4:B$100,'Model Analyzer'!C$4:C$100))),EvalData!C2494,"NA")</f>
        <v>UMass-MB</v>
      </c>
      <c r="C2494" s="17" t="s">
        <v>32</v>
      </c>
      <c r="D2494" s="36" t="d">
        <v>2020-11-02</v>
      </c>
      <c r="E2494" s="17" t="s">
        <v>37</v>
      </c>
      <c r="F2494" s="36" t="d">
        <v>2020-11-21</v>
      </c>
      <c r="G2494" s="30">
        <v>-1357</v>
      </c>
      <c r="H2494" s="32">
        <v>-5.6000000000000001E-2</v>
      </c>
      <c r="I2494" s="28">
        <v>-5.4629999999999998E-2</v>
      </c>
      <c r="J2494" s="28">
        <v>-5.7790000000000001E-2</v>
      </c>
      <c r="K2494" s="29">
        <v>0.9</v>
      </c>
      <c r="L2494" s="30">
        <v>3</v>
      </c>
      <c r="M2494" s="29">
        <v>0.9375</v>
      </c>
      <c r="N2494" s="30">
        <v>51</v>
      </c>
      <c r="O2494" s="30">
        <v>8.82</v>
      </c>
      <c r="P2494" s="30">
        <v>1646.73</v>
      </c>
      <c r="Q2494" s="30">
        <v>105.71</v>
      </c>
      <c r="R2494" s="38">
        <v>0.18864</v>
      </c>
      <c r="S2494" s="32">
        <v>-0.12399</v>
      </c>
      <c r="T2494" s="29">
        <v>0.4294</v>
      </c>
      <c r="U2494" s="29">
        <v>-0.13475000000000001</v>
      </c>
      <c r="V2494" s="29">
        <v>0.43136999999999998</v>
      </c>
      <c r="W2494" s="29">
        <v>5.8819999999999997E-2</v>
      </c>
      <c r="X2494" s="30">
        <v>169.72</v>
      </c>
      <c r="Y2494" s="29">
        <v>0.29915999999999998</v>
      </c>
      <c r="Z2494" s="29">
        <v>0.29687999999999998</v>
      </c>
      <c r="AA2494" s="29">
        <v>0.61099999999999999</v>
      </c>
      <c r="AB2494" s="30">
        <v>1</v>
      </c>
      <c r="AC2494" s="29">
        <v>1</v>
      </c>
      <c r="AD2494" s="30">
        <v>51</v>
      </c>
      <c r="AE2494" s="29">
        <v>0.98038999999999998</v>
      </c>
      <c r="AF2494" s="33">
        <v>3.3479999999999999</v>
      </c>
      <c r="AG2494" s="33">
        <v>4.0010000000000003</v>
      </c>
      <c r="AH2494" s="33">
        <v>5.6130000000000004</v>
      </c>
      <c r="AI2494" s="33">
        <v>7.2830000000000004</v>
      </c>
      <c r="AJ2494" s="33">
        <v>7.21</v>
      </c>
      <c r="AK2494" s="34">
        <v>12.090999999999999</v>
      </c>
      <c r="AL2494" s="29">
        <v>0.47059000000000001</v>
      </c>
      <c r="AM2494" s="29">
        <v>0.17646999999999999</v>
      </c>
      <c r="AN2494" s="50">
        <v>43328</v>
      </c>
      <c r="AO2494" s="30">
        <v>110.3</v>
      </c>
      <c r="AP2494" s="29">
        <v>0.31190000000000001</v>
      </c>
      <c r="AQ2494" s="29">
        <v>0.65115000000000001</v>
      </c>
      <c r="AR2494" s="29">
        <v>0.35099999999999998</v>
      </c>
      <c r="AS2494" s="54">
        <v>15</v>
      </c>
      <c r="AT2494" s="29">
        <v>0.57576000000000005</v>
      </c>
      <c r="AU2494" s="29">
        <v>0.87829999999999997</v>
      </c>
      <c r="AV2494" s="54">
        <v>3</v>
      </c>
      <c r="AW2494" s="29">
        <v>0.93938999999999995</v>
      </c>
    </row>
    <row r="2495" spans="1:49" x14ac:dyDescent="0.2">
      <c r="A2495" s="17" t="str">
        <f t="shared" si="47"/>
        <v>UT</v>
      </c>
      <c r="B2495" s="17" t="str">
        <f>IF(AND(OR(NOT(IsForecastDateRestricted),AND(D2495&gt;=StartDate,D2495&lt;=EndDate)),OR(NOT(IsTargetDateRestricted),AND(F2495&gt;=FirstTargetDate,F2495&lt;=EndTargetDate)),
OR(AND(Is1Week,E2495="1 wk ahead inc death"),AND(Is2Week,E2495="2 wk ahead inc death"),AND(Is3Week,E2495="3 wk ahead inc death"),AND(Is4Week,E2495="4 wk ahead inc death")),
OR(NOT(IsActiveModelsOnly),_xlfn.XLOOKUP(C2495,'Model Analyzer'!B$4:B$100,'Model Analyzer'!C$4:C$100))),EvalData!C2495,"NA")</f>
        <v>UT</v>
      </c>
      <c r="C2495" s="17" t="s">
        <v>34</v>
      </c>
      <c r="D2495" s="36" t="d">
        <v>2020-11-02</v>
      </c>
      <c r="E2495" s="17" t="s">
        <v>37</v>
      </c>
      <c r="F2495" s="36" t="d">
        <v>2020-11-21</v>
      </c>
      <c r="G2495" s="30">
        <v>-7849</v>
      </c>
      <c r="H2495" s="32">
        <v>-0.38</v>
      </c>
      <c r="I2495" s="28">
        <v>-0.316</v>
      </c>
      <c r="J2495" s="28">
        <v>-0.46198</v>
      </c>
      <c r="K2495" s="29">
        <v>0</v>
      </c>
      <c r="L2495" s="30">
        <v>28</v>
      </c>
      <c r="M2495" s="29">
        <v>0.15625</v>
      </c>
      <c r="N2495" s="30">
        <v>51</v>
      </c>
      <c r="O2495" s="30">
        <v>40.25</v>
      </c>
      <c r="P2495" s="30">
        <v>5827.94</v>
      </c>
      <c r="Q2495" s="30">
        <v>188.45</v>
      </c>
      <c r="R2495" s="38">
        <v>0.37358000000000002</v>
      </c>
      <c r="S2495" s="32">
        <v>1.848E-2</v>
      </c>
      <c r="T2495" s="29">
        <v>0.74973000000000001</v>
      </c>
      <c r="U2495" s="29">
        <v>-8.5000000000000006E-2</v>
      </c>
      <c r="V2495" s="29">
        <v>0.31373000000000001</v>
      </c>
      <c r="W2495" s="29">
        <v>0.29411999999999999</v>
      </c>
      <c r="X2495" s="30">
        <v>280.42</v>
      </c>
      <c r="Y2495" s="29">
        <v>0.55932000000000004</v>
      </c>
      <c r="Z2495" s="29">
        <v>0.52549000000000001</v>
      </c>
      <c r="AA2495" s="29">
        <v>0.13700000000000001</v>
      </c>
      <c r="AB2495" s="30">
        <v>23</v>
      </c>
      <c r="AC2495" s="29">
        <v>0.33333000000000002</v>
      </c>
      <c r="AD2495" s="30">
        <v>51</v>
      </c>
      <c r="AE2495" s="29">
        <v>0.70587999999999995</v>
      </c>
      <c r="AF2495" s="33">
        <v>1.9410000000000001</v>
      </c>
      <c r="AG2495" s="33">
        <v>2.2189999999999999</v>
      </c>
      <c r="AH2495" s="33">
        <v>3.6589999999999998</v>
      </c>
      <c r="AI2495" s="33">
        <v>26.027000000000001</v>
      </c>
      <c r="AJ2495" s="33">
        <v>6.13</v>
      </c>
      <c r="AK2495" s="34">
        <v>12.19</v>
      </c>
      <c r="AL2495" s="29">
        <v>0.17646999999999999</v>
      </c>
      <c r="AM2495" s="29">
        <v>9.8040000000000002E-2</v>
      </c>
      <c r="AN2495" s="50">
        <v>108130</v>
      </c>
      <c r="AO2495" s="30">
        <v>300.89999999999998</v>
      </c>
      <c r="AP2495" s="29">
        <v>0.42387999999999998</v>
      </c>
      <c r="AQ2495" s="29">
        <v>0.88493999999999995</v>
      </c>
      <c r="AR2495" s="29">
        <v>0.45400000000000001</v>
      </c>
      <c r="AS2495" s="54">
        <v>11</v>
      </c>
      <c r="AT2495" s="29">
        <v>0.69696999999999998</v>
      </c>
      <c r="AU2495" s="29">
        <v>0.72979000000000005</v>
      </c>
      <c r="AV2495" s="54">
        <v>8</v>
      </c>
      <c r="AW2495" s="29">
        <v>0.78788000000000002</v>
      </c>
    </row>
    <row r="2496" spans="1:49" x14ac:dyDescent="0.2">
      <c r="A2496" s="17" t="str">
        <f t="shared" si="47"/>
        <v>Baseline</v>
      </c>
      <c r="B2496" s="17" t="str">
        <f>IF(AND(OR(NOT(IsForecastDateRestricted),AND(D2496&gt;=StartDate,D2496&lt;=EndDate)),OR(NOT(IsTargetDateRestricted),AND(F2496&gt;=FirstTargetDate,F2496&lt;=EndTargetDate)),
OR(AND(Is1Week,E2496="1 wk ahead inc death"),AND(Is2Week,E2496="2 wk ahead inc death"),AND(Is3Week,E2496="3 wk ahead inc death"),AND(Is4Week,E2496="4 wk ahead inc death")),
OR(NOT(IsActiveModelsOnly),_xlfn.XLOOKUP(C2496,'Model Analyzer'!B$4:B$100,'Model Analyzer'!C$4:C$100))),EvalData!C2496,"NA")</f>
        <v>Baseline</v>
      </c>
      <c r="C2496" s="17" t="s">
        <v>12</v>
      </c>
      <c r="D2496" s="36" t="d">
        <v>2020-11-02</v>
      </c>
      <c r="E2496" s="17" t="s">
        <v>38</v>
      </c>
      <c r="F2496" s="36" t="d">
        <v>2020-11-28</v>
      </c>
      <c r="G2496" s="30">
        <v>-12077</v>
      </c>
      <c r="H2496" s="32">
        <v>-0.42399999999999999</v>
      </c>
      <c r="I2496" s="28">
        <v>-0.34536</v>
      </c>
      <c r="J2496" s="28">
        <v>-0.52756000000000003</v>
      </c>
      <c r="K2496" s="29">
        <v>0</v>
      </c>
      <c r="L2496" s="30">
        <v>26</v>
      </c>
      <c r="M2496" s="29">
        <v>0.21875</v>
      </c>
      <c r="N2496" s="30">
        <v>51</v>
      </c>
      <c r="O2496" s="30">
        <v>33.43</v>
      </c>
      <c r="P2496" s="30">
        <v>6370.78</v>
      </c>
      <c r="Q2496" s="30">
        <v>254.31</v>
      </c>
      <c r="R2496" s="38">
        <v>0.37541999999999998</v>
      </c>
      <c r="S2496" s="32">
        <v>-0.46822000000000003</v>
      </c>
      <c r="T2496" s="29">
        <v>0.99224999999999997</v>
      </c>
      <c r="U2496" s="29">
        <v>-0.84984000000000004</v>
      </c>
      <c r="V2496" s="29">
        <v>0.23529</v>
      </c>
      <c r="W2496" s="29">
        <v>0.41176000000000001</v>
      </c>
      <c r="X2496" s="30">
        <v>415.54</v>
      </c>
      <c r="Y2496" s="29">
        <v>0.42727999999999999</v>
      </c>
      <c r="Z2496" s="29">
        <v>0.53922999999999999</v>
      </c>
      <c r="AA2496" s="29">
        <v>7.5999999999999998E-2</v>
      </c>
      <c r="AB2496" s="30">
        <v>26</v>
      </c>
      <c r="AC2496" s="29">
        <v>0.24242</v>
      </c>
      <c r="AD2496" s="30">
        <v>51</v>
      </c>
      <c r="AE2496" s="29">
        <v>0.58823999999999999</v>
      </c>
      <c r="AF2496" s="33">
        <v>3.9159999999999999</v>
      </c>
      <c r="AG2496" s="33">
        <v>3.9740000000000002</v>
      </c>
      <c r="AH2496" s="33">
        <v>3.9940000000000002</v>
      </c>
      <c r="AI2496" s="33">
        <v>3.9910000000000001</v>
      </c>
      <c r="AJ2496" s="33">
        <v>4.0019999999999998</v>
      </c>
      <c r="AK2496" s="34">
        <v>4.0229999999999997</v>
      </c>
      <c r="AL2496" s="29">
        <v>0</v>
      </c>
      <c r="AM2496" s="29">
        <v>0</v>
      </c>
      <c r="AN2496" s="50">
        <v>108901</v>
      </c>
      <c r="AO2496" s="30">
        <v>251.6</v>
      </c>
      <c r="AP2496" s="29">
        <v>0.40909000000000001</v>
      </c>
      <c r="AQ2496" s="29">
        <v>0.85404999999999998</v>
      </c>
      <c r="AR2496" s="29">
        <v>0.61899999999999999</v>
      </c>
      <c r="AS2496" s="54">
        <v>4</v>
      </c>
      <c r="AT2496" s="29">
        <v>0.90908999999999995</v>
      </c>
      <c r="AU2496" s="29">
        <v>0.59789000000000003</v>
      </c>
      <c r="AV2496" s="54">
        <v>13</v>
      </c>
      <c r="AW2496" s="29">
        <v>0.63636000000000004</v>
      </c>
    </row>
    <row r="2497" spans="1:49" x14ac:dyDescent="0.2">
      <c r="A2497" s="17" t="str">
        <f t="shared" si="47"/>
        <v>BPagano</v>
      </c>
      <c r="B2497" s="17" t="str">
        <f>IF(AND(OR(NOT(IsForecastDateRestricted),AND(D2497&gt;=StartDate,D2497&lt;=EndDate)),OR(NOT(IsTargetDateRestricted),AND(F2497&gt;=FirstTargetDate,F2497&lt;=EndTargetDate)),
OR(AND(Is1Week,E2497="1 wk ahead inc death"),AND(Is2Week,E2497="2 wk ahead inc death"),AND(Is3Week,E2497="3 wk ahead inc death"),AND(Is4Week,E2497="4 wk ahead inc death")),
OR(NOT(IsActiveModelsOnly),_xlfn.XLOOKUP(C2497,'Model Analyzer'!B$4:B$100,'Model Analyzer'!C$4:C$100))),EvalData!C2497,"NA")</f>
        <v>BPagano</v>
      </c>
      <c r="C2497" s="17" t="s">
        <v>59</v>
      </c>
      <c r="D2497" s="36" t="d">
        <v>2020-11-02</v>
      </c>
      <c r="E2497" s="17" t="s">
        <v>38</v>
      </c>
      <c r="F2497" s="36" t="d">
        <v>2020-11-28</v>
      </c>
      <c r="G2497" s="30">
        <v>-3832</v>
      </c>
      <c r="H2497" s="32">
        <v>-0.11600000000000001</v>
      </c>
      <c r="I2497" s="28">
        <v>-0.10958</v>
      </c>
      <c r="J2497" s="28">
        <v>-0.12307</v>
      </c>
      <c r="K2497" s="29">
        <v>0.75</v>
      </c>
      <c r="L2497" s="30">
        <v>5</v>
      </c>
      <c r="M2497" s="29">
        <v>0.875</v>
      </c>
      <c r="N2497" s="30">
        <v>51</v>
      </c>
      <c r="O2497" s="30">
        <v>63.61</v>
      </c>
      <c r="P2497" s="30">
        <v>11811.39</v>
      </c>
      <c r="Q2497" s="30">
        <v>272.12</v>
      </c>
      <c r="R2497" s="38">
        <v>0.38736999999999999</v>
      </c>
      <c r="S2497" s="32">
        <v>-0.13188</v>
      </c>
      <c r="T2497" s="29">
        <v>2.5013200000000002</v>
      </c>
      <c r="U2497" s="29">
        <v>-1.75973</v>
      </c>
      <c r="V2497" s="29">
        <v>0.31373000000000001</v>
      </c>
      <c r="W2497" s="29">
        <v>0.31373000000000001</v>
      </c>
      <c r="X2497" s="30">
        <v>421.06</v>
      </c>
      <c r="Y2497" s="29">
        <v>0.63683000000000001</v>
      </c>
      <c r="Z2497" s="29">
        <v>0.57460999999999995</v>
      </c>
      <c r="AA2497" s="29">
        <v>0.11700000000000001</v>
      </c>
      <c r="AB2497" s="30">
        <v>22</v>
      </c>
      <c r="AC2497" s="29">
        <v>0.36364000000000002</v>
      </c>
      <c r="AD2497" s="30">
        <v>51</v>
      </c>
      <c r="AE2497" s="29">
        <v>0.49020000000000002</v>
      </c>
      <c r="AF2497" s="33">
        <v>2.2789999999999999</v>
      </c>
      <c r="AG2497" s="33">
        <v>2.2839999999999998</v>
      </c>
      <c r="AH2497" s="33">
        <v>2.3050000000000002</v>
      </c>
      <c r="AI2497" s="33">
        <v>2.9630000000000001</v>
      </c>
      <c r="AJ2497" s="33">
        <v>2.335</v>
      </c>
      <c r="AK2497" s="34">
        <v>2.4039999999999999</v>
      </c>
      <c r="AL2497" s="29">
        <v>0</v>
      </c>
      <c r="AM2497" s="29">
        <v>0</v>
      </c>
      <c r="AN2497" s="50">
        <v>207314</v>
      </c>
      <c r="AO2497" s="30">
        <v>646.4</v>
      </c>
      <c r="AP2497" s="29">
        <v>0.56747000000000003</v>
      </c>
      <c r="AQ2497" s="29">
        <v>1</v>
      </c>
      <c r="AR2497" s="29">
        <v>0.51600000000000001</v>
      </c>
      <c r="AS2497" s="54">
        <v>10</v>
      </c>
      <c r="AT2497" s="29">
        <v>0.72726999999999997</v>
      </c>
      <c r="AU2497" s="29">
        <v>0.51600000000000001</v>
      </c>
      <c r="AV2497" s="54">
        <v>22</v>
      </c>
      <c r="AW2497" s="29">
        <v>0.36364000000000002</v>
      </c>
    </row>
    <row r="2498" spans="1:49" x14ac:dyDescent="0.2">
      <c r="A2498" s="17" t="str">
        <f t="shared" si="47"/>
        <v>CMU</v>
      </c>
      <c r="B2498" s="17" t="str">
        <f>IF(AND(OR(NOT(IsForecastDateRestricted),AND(D2498&gt;=StartDate,D2498&lt;=EndDate)),OR(NOT(IsTargetDateRestricted),AND(F2498&gt;=FirstTargetDate,F2498&lt;=EndTargetDate)),
OR(AND(Is1Week,E2498="1 wk ahead inc death"),AND(Is2Week,E2498="2 wk ahead inc death"),AND(Is3Week,E2498="3 wk ahead inc death"),AND(Is4Week,E2498="4 wk ahead inc death")),
OR(NOT(IsActiveModelsOnly),_xlfn.XLOOKUP(C2498,'Model Analyzer'!B$4:B$100,'Model Analyzer'!C$4:C$100))),EvalData!C2498,"NA")</f>
        <v>CMU</v>
      </c>
      <c r="C2498" s="17" t="s">
        <v>43</v>
      </c>
      <c r="D2498" s="36" t="d">
        <v>2020-11-02</v>
      </c>
      <c r="E2498" s="17" t="s">
        <v>38</v>
      </c>
      <c r="F2498" s="36" t="d">
        <v>2020-11-28</v>
      </c>
      <c r="G2498" s="30"/>
      <c r="H2498" s="32"/>
      <c r="N2498" s="30">
        <v>51</v>
      </c>
      <c r="O2498" s="30">
        <v>13.18</v>
      </c>
      <c r="P2498" s="30">
        <v>4454.83</v>
      </c>
      <c r="Q2498" s="30">
        <v>222.59</v>
      </c>
      <c r="R2498" s="38">
        <v>0.31448999999999999</v>
      </c>
      <c r="S2498" s="32">
        <v>-0.37703999999999999</v>
      </c>
      <c r="T2498" s="29">
        <v>0.59491000000000005</v>
      </c>
      <c r="U2498" s="29">
        <v>-0.49587999999999999</v>
      </c>
      <c r="V2498" s="29">
        <v>0.33333000000000002</v>
      </c>
      <c r="W2498" s="29">
        <v>0.13725000000000001</v>
      </c>
      <c r="X2498" s="30">
        <v>359.32</v>
      </c>
      <c r="Y2498" s="29">
        <v>0.33106000000000002</v>
      </c>
      <c r="Z2498" s="29">
        <v>0.39888000000000001</v>
      </c>
      <c r="AA2498" s="29">
        <v>0.29899999999999999</v>
      </c>
      <c r="AB2498" s="30">
        <v>14</v>
      </c>
      <c r="AC2498" s="29">
        <v>0.60606000000000004</v>
      </c>
      <c r="AD2498" s="30">
        <v>51</v>
      </c>
      <c r="AE2498" s="29">
        <v>0.60784000000000005</v>
      </c>
      <c r="AF2498" s="33">
        <v>1.6870000000000001</v>
      </c>
      <c r="AG2498" s="33">
        <v>2.1880000000000002</v>
      </c>
      <c r="AH2498" s="33">
        <v>2.9489999999999998</v>
      </c>
      <c r="AI2498" s="33">
        <v>12.234999999999999</v>
      </c>
      <c r="AJ2498" s="33">
        <v>4.9729999999999999</v>
      </c>
      <c r="AK2498" s="34">
        <v>32.286000000000001</v>
      </c>
      <c r="AL2498" s="29">
        <v>0.17646999999999999</v>
      </c>
      <c r="AM2498" s="29">
        <v>0.11765</v>
      </c>
      <c r="AN2498" s="50">
        <v>185793</v>
      </c>
      <c r="AO2498" s="30">
        <v>235</v>
      </c>
      <c r="AP2498" s="29">
        <v>0.46394999999999997</v>
      </c>
      <c r="AQ2498" s="29">
        <v>0.96857000000000004</v>
      </c>
      <c r="AR2498" s="29">
        <v>0.33</v>
      </c>
      <c r="AS2498" s="54">
        <v>15</v>
      </c>
      <c r="AT2498" s="29">
        <v>0.57576000000000005</v>
      </c>
      <c r="AU2498" s="29">
        <v>0.63885000000000003</v>
      </c>
      <c r="AV2498" s="54">
        <v>12</v>
      </c>
      <c r="AW2498" s="29">
        <v>0.66666999999999998</v>
      </c>
    </row>
    <row r="2499" spans="1:49" x14ac:dyDescent="0.2">
      <c r="A2499" s="17" t="str">
        <f t="shared" si="47"/>
        <v>Columbia</v>
      </c>
      <c r="B2499" s="17" t="str">
        <f>IF(AND(OR(NOT(IsForecastDateRestricted),AND(D2499&gt;=StartDate,D2499&lt;=EndDate)),OR(NOT(IsTargetDateRestricted),AND(F2499&gt;=FirstTargetDate,F2499&lt;=EndTargetDate)),
OR(AND(Is1Week,E2499="1 wk ahead inc death"),AND(Is2Week,E2499="2 wk ahead inc death"),AND(Is3Week,E2499="3 wk ahead inc death"),AND(Is4Week,E2499="4 wk ahead inc death")),
OR(NOT(IsActiveModelsOnly),_xlfn.XLOOKUP(C2499,'Model Analyzer'!B$4:B$100,'Model Analyzer'!C$4:C$100))),EvalData!C2499,"NA")</f>
        <v>Columbia</v>
      </c>
      <c r="C2499" s="17" t="s">
        <v>13</v>
      </c>
      <c r="D2499" s="36" t="d">
        <v>2020-11-02</v>
      </c>
      <c r="E2499" s="17" t="s">
        <v>38</v>
      </c>
      <c r="F2499" s="36" t="d">
        <v>2020-11-28</v>
      </c>
      <c r="G2499" s="30">
        <v>-1281</v>
      </c>
      <c r="H2499" s="32">
        <v>-3.6999999999999998E-2</v>
      </c>
      <c r="I2499" s="28">
        <v>-3.6630000000000003E-2</v>
      </c>
      <c r="J2499" s="28">
        <v>-3.8030000000000001E-2</v>
      </c>
      <c r="K2499" s="29">
        <v>1</v>
      </c>
      <c r="L2499" s="30">
        <v>2</v>
      </c>
      <c r="M2499" s="29">
        <v>0.96875</v>
      </c>
      <c r="N2499" s="30">
        <v>51</v>
      </c>
      <c r="O2499" s="30">
        <v>22.56</v>
      </c>
      <c r="P2499" s="30">
        <v>3766.73</v>
      </c>
      <c r="Q2499" s="30">
        <v>176.43</v>
      </c>
      <c r="R2499" s="38">
        <v>0.25241000000000002</v>
      </c>
      <c r="S2499" s="32">
        <v>-0.13958999999999999</v>
      </c>
      <c r="T2499" s="29">
        <v>0.61643000000000003</v>
      </c>
      <c r="U2499" s="29">
        <v>-0.33302999999999999</v>
      </c>
      <c r="V2499" s="29">
        <v>0.41176000000000001</v>
      </c>
      <c r="W2499" s="29">
        <v>0.15686</v>
      </c>
      <c r="X2499" s="30">
        <v>255.65</v>
      </c>
      <c r="Y2499" s="29">
        <v>0.34255000000000002</v>
      </c>
      <c r="Z2499" s="29">
        <v>0.38472000000000001</v>
      </c>
      <c r="AA2499" s="29">
        <v>0.41099999999999998</v>
      </c>
      <c r="AB2499" s="30">
        <v>5</v>
      </c>
      <c r="AC2499" s="29">
        <v>0.87878999999999996</v>
      </c>
      <c r="AD2499" s="30">
        <v>51</v>
      </c>
      <c r="AE2499" s="29">
        <v>0.90195999999999998</v>
      </c>
      <c r="AF2499" s="33">
        <v>2.5310000000000001</v>
      </c>
      <c r="AG2499" s="33">
        <v>3.0449999999999999</v>
      </c>
      <c r="AH2499" s="33">
        <v>4.359</v>
      </c>
      <c r="AI2499" s="33">
        <v>32.020000000000003</v>
      </c>
      <c r="AJ2499" s="33">
        <v>6.65</v>
      </c>
      <c r="AK2499" s="34">
        <v>60</v>
      </c>
      <c r="AL2499" s="29">
        <v>0.21568999999999999</v>
      </c>
      <c r="AM2499" s="29">
        <v>0.17646999999999999</v>
      </c>
      <c r="AN2499" s="50">
        <v>49335</v>
      </c>
      <c r="AO2499" s="30">
        <v>98.3</v>
      </c>
      <c r="AP2499" s="29">
        <v>0.34960000000000002</v>
      </c>
      <c r="AQ2499" s="29">
        <v>0.72985</v>
      </c>
      <c r="AR2499" s="29">
        <v>0.53700000000000003</v>
      </c>
      <c r="AS2499" s="54">
        <v>8</v>
      </c>
      <c r="AT2499" s="29">
        <v>0.78788000000000002</v>
      </c>
      <c r="AU2499" s="29">
        <v>0.87644999999999995</v>
      </c>
      <c r="AV2499" s="54">
        <v>3</v>
      </c>
      <c r="AW2499" s="29">
        <v>0.93938999999999995</v>
      </c>
    </row>
    <row r="2500" spans="1:49" x14ac:dyDescent="0.2">
      <c r="A2500" s="17" t="str">
        <f t="shared" si="47"/>
        <v>Columbia-UNC</v>
      </c>
      <c r="B2500" s="17" t="str">
        <f>IF(AND(OR(NOT(IsForecastDateRestricted),AND(D2500&gt;=StartDate,D2500&lt;=EndDate)),OR(NOT(IsTargetDateRestricted),AND(F2500&gt;=FirstTargetDate,F2500&lt;=EndTargetDate)),
OR(AND(Is1Week,E2500="1 wk ahead inc death"),AND(Is2Week,E2500="2 wk ahead inc death"),AND(Is3Week,E2500="3 wk ahead inc death"),AND(Is4Week,E2500="4 wk ahead inc death")),
OR(NOT(IsActiveModelsOnly),_xlfn.XLOOKUP(C2500,'Model Analyzer'!B$4:B$100,'Model Analyzer'!C$4:C$100))),EvalData!C2500,"NA")</f>
        <v>Columbia-UNC</v>
      </c>
      <c r="C2500" s="17" t="s">
        <v>14</v>
      </c>
      <c r="D2500" s="36" t="d">
        <v>2020-11-02</v>
      </c>
      <c r="E2500" s="17" t="s">
        <v>38</v>
      </c>
      <c r="F2500" s="36" t="d">
        <v>2020-11-28</v>
      </c>
      <c r="G2500" s="30">
        <v>-5402</v>
      </c>
      <c r="H2500" s="32">
        <v>-0.16800000000000001</v>
      </c>
      <c r="I2500" s="28">
        <v>-0.15448000000000001</v>
      </c>
      <c r="J2500" s="28">
        <v>-0.1827</v>
      </c>
      <c r="K2500" s="29">
        <v>0.75</v>
      </c>
      <c r="L2500" s="30">
        <v>7</v>
      </c>
      <c r="M2500" s="29">
        <v>0.8125</v>
      </c>
      <c r="N2500" s="30">
        <v>50</v>
      </c>
      <c r="O2500" s="30">
        <v>20.39</v>
      </c>
      <c r="P2500" s="30">
        <v>9385.2800000000007</v>
      </c>
      <c r="Q2500" s="30">
        <v>277.10000000000002</v>
      </c>
      <c r="R2500" s="38">
        <v>0.27831</v>
      </c>
      <c r="S2500" s="32">
        <v>0.19908000000000001</v>
      </c>
      <c r="T2500" s="29">
        <v>0.54708999999999997</v>
      </c>
      <c r="U2500" s="29">
        <v>4.6379999999999998E-2</v>
      </c>
      <c r="V2500" s="29">
        <v>0.38</v>
      </c>
      <c r="W2500" s="29">
        <v>0.18</v>
      </c>
      <c r="X2500" s="30">
        <v>469.68</v>
      </c>
      <c r="Y2500" s="29">
        <v>0.43164999999999998</v>
      </c>
      <c r="Z2500" s="29">
        <v>0.40858</v>
      </c>
      <c r="AA2500" s="29">
        <v>0.26600000000000001</v>
      </c>
      <c r="AB2500" s="30">
        <v>18</v>
      </c>
      <c r="AC2500" s="29">
        <v>0.48485</v>
      </c>
      <c r="AD2500" s="30">
        <v>50</v>
      </c>
      <c r="AE2500" s="29">
        <v>0.4</v>
      </c>
      <c r="AF2500" s="33">
        <v>1.387</v>
      </c>
      <c r="AG2500" s="33">
        <v>1.4650000000000001</v>
      </c>
      <c r="AH2500" s="33">
        <v>1.6240000000000001</v>
      </c>
      <c r="AI2500" s="33">
        <v>1.927</v>
      </c>
      <c r="AJ2500" s="33">
        <v>1.9379999999999999</v>
      </c>
      <c r="AK2500" s="34">
        <v>2.782</v>
      </c>
      <c r="AL2500" s="29">
        <v>0</v>
      </c>
      <c r="AM2500" s="29">
        <v>0</v>
      </c>
      <c r="AN2500" s="50">
        <v>261508</v>
      </c>
      <c r="AO2500" s="30">
        <v>400.5</v>
      </c>
      <c r="AP2500" s="29">
        <v>0.71972999999999998</v>
      </c>
      <c r="AQ2500" s="29">
        <v>1</v>
      </c>
      <c r="AR2500" s="29">
        <v>0.41299999999999998</v>
      </c>
      <c r="AS2500" s="54">
        <v>13</v>
      </c>
      <c r="AT2500" s="29">
        <v>0.63636000000000004</v>
      </c>
      <c r="AU2500" s="29">
        <v>0.4128</v>
      </c>
      <c r="AV2500" s="54">
        <v>24</v>
      </c>
      <c r="AW2500" s="29">
        <v>0.30303000000000002</v>
      </c>
    </row>
    <row r="2501" spans="1:49" x14ac:dyDescent="0.2">
      <c r="A2501" s="17" t="str">
        <f t="shared" si="47"/>
        <v>Covid19Sim</v>
      </c>
      <c r="B2501" s="17" t="str">
        <f>IF(AND(OR(NOT(IsForecastDateRestricted),AND(D2501&gt;=StartDate,D2501&lt;=EndDate)),OR(NOT(IsTargetDateRestricted),AND(F2501&gt;=FirstTargetDate,F2501&lt;=EndTargetDate)),
OR(AND(Is1Week,E2501="1 wk ahead inc death"),AND(Is2Week,E2501="2 wk ahead inc death"),AND(Is3Week,E2501="3 wk ahead inc death"),AND(Is4Week,E2501="4 wk ahead inc death")),
OR(NOT(IsActiveModelsOnly),_xlfn.XLOOKUP(C2501,'Model Analyzer'!B$4:B$100,'Model Analyzer'!C$4:C$100))),EvalData!C2501,"NA")</f>
        <v>Covid19Sim</v>
      </c>
      <c r="C2501" s="17" t="s">
        <v>39</v>
      </c>
      <c r="D2501" s="36" t="d">
        <v>2020-11-02</v>
      </c>
      <c r="E2501" s="17" t="s">
        <v>38</v>
      </c>
      <c r="F2501" s="36" t="d">
        <v>2020-11-28</v>
      </c>
      <c r="G2501" s="30">
        <v>-2065</v>
      </c>
      <c r="H2501" s="32">
        <v>-6.0999999999999999E-2</v>
      </c>
      <c r="I2501" s="28">
        <v>-5.9049999999999998E-2</v>
      </c>
      <c r="J2501" s="28">
        <v>-6.2759999999999996E-2</v>
      </c>
      <c r="K2501" s="29">
        <v>0.9</v>
      </c>
      <c r="L2501" s="30">
        <v>4</v>
      </c>
      <c r="M2501" s="29">
        <v>0.90625</v>
      </c>
      <c r="N2501" s="30">
        <v>51</v>
      </c>
      <c r="O2501" s="30">
        <v>18.739999999999998</v>
      </c>
      <c r="P2501" s="30">
        <v>3584.57</v>
      </c>
      <c r="Q2501" s="30">
        <v>174.43</v>
      </c>
      <c r="R2501" s="38">
        <v>0.25718000000000002</v>
      </c>
      <c r="S2501" s="32">
        <v>-0.12452000000000001</v>
      </c>
      <c r="T2501" s="29">
        <v>0.47882000000000002</v>
      </c>
      <c r="U2501" s="29">
        <v>-0.12509000000000001</v>
      </c>
      <c r="V2501" s="29">
        <v>0.43136999999999998</v>
      </c>
      <c r="W2501" s="29">
        <v>9.8040000000000002E-2</v>
      </c>
      <c r="X2501" s="30">
        <v>296.13</v>
      </c>
      <c r="Y2501" s="29">
        <v>0.35152</v>
      </c>
      <c r="Z2501" s="29">
        <v>0.35464000000000001</v>
      </c>
      <c r="AA2501" s="29">
        <v>0.44600000000000001</v>
      </c>
      <c r="AB2501" s="30">
        <v>3</v>
      </c>
      <c r="AC2501" s="29">
        <v>0.93938999999999995</v>
      </c>
      <c r="AD2501" s="30">
        <v>51</v>
      </c>
      <c r="AE2501" s="29">
        <v>0.17646999999999999</v>
      </c>
      <c r="AF2501" s="33">
        <v>1.0549999999999999</v>
      </c>
      <c r="AG2501" s="33">
        <v>1.0820000000000001</v>
      </c>
      <c r="AH2501" s="33">
        <v>1.1359999999999999</v>
      </c>
      <c r="AI2501" s="33">
        <v>1.7789999999999999</v>
      </c>
      <c r="AJ2501" s="33">
        <v>1.306</v>
      </c>
      <c r="AK2501" s="34">
        <v>2.2000000000000002</v>
      </c>
      <c r="AL2501" s="29">
        <v>1.9609999999999999E-2</v>
      </c>
      <c r="AM2501" s="29">
        <v>1.9609999999999999E-2</v>
      </c>
      <c r="AN2501" s="50">
        <v>269005</v>
      </c>
      <c r="AO2501" s="30">
        <v>472.4</v>
      </c>
      <c r="AP2501" s="29">
        <v>0.86375000000000002</v>
      </c>
      <c r="AQ2501" s="29">
        <v>1</v>
      </c>
      <c r="AR2501" s="29">
        <v>0.14399999999999999</v>
      </c>
      <c r="AS2501" s="54">
        <v>28</v>
      </c>
      <c r="AT2501" s="29">
        <v>0.18182000000000001</v>
      </c>
      <c r="AU2501" s="29">
        <v>0.18576000000000001</v>
      </c>
      <c r="AV2501" s="54">
        <v>32</v>
      </c>
      <c r="AW2501" s="29">
        <v>6.0609999999999997E-2</v>
      </c>
    </row>
    <row r="2502" spans="1:49" x14ac:dyDescent="0.2">
      <c r="A2502" s="17" t="str">
        <f t="shared" si="47"/>
        <v>CovidComplete</v>
      </c>
      <c r="B2502" s="17" t="str">
        <f>IF(AND(OR(NOT(IsForecastDateRestricted),AND(D2502&gt;=StartDate,D2502&lt;=EndDate)),OR(NOT(IsTargetDateRestricted),AND(F2502&gt;=FirstTargetDate,F2502&lt;=EndTargetDate)),
OR(AND(Is1Week,E2502="1 wk ahead inc death"),AND(Is2Week,E2502="2 wk ahead inc death"),AND(Is3Week,E2502="3 wk ahead inc death"),AND(Is4Week,E2502="4 wk ahead inc death")),
OR(NOT(IsActiveModelsOnly),_xlfn.XLOOKUP(C2502,'Model Analyzer'!B$4:B$100,'Model Analyzer'!C$4:C$100))),EvalData!C2502,"NA")</f>
        <v>CovidComplete</v>
      </c>
      <c r="C2502" s="17" t="s">
        <v>51</v>
      </c>
      <c r="D2502" s="36" t="d">
        <v>2020-11-02</v>
      </c>
      <c r="E2502" s="17" t="s">
        <v>38</v>
      </c>
      <c r="F2502" s="36" t="d">
        <v>2020-11-28</v>
      </c>
      <c r="G2502" s="30">
        <v>-3853</v>
      </c>
      <c r="H2502" s="32">
        <v>-0.11700000000000001</v>
      </c>
      <c r="I2502" s="28">
        <v>-0.11018</v>
      </c>
      <c r="J2502" s="28">
        <v>-0.12383</v>
      </c>
      <c r="K2502" s="29">
        <v>0.75</v>
      </c>
      <c r="L2502" s="30">
        <v>6</v>
      </c>
      <c r="M2502" s="29">
        <v>0.84375</v>
      </c>
      <c r="N2502" s="30">
        <v>51</v>
      </c>
      <c r="O2502" s="30">
        <v>18.899999999999999</v>
      </c>
      <c r="P2502" s="30">
        <v>6047.17</v>
      </c>
      <c r="Q2502" s="30">
        <v>191.27</v>
      </c>
      <c r="R2502" s="38">
        <v>0.24340000000000001</v>
      </c>
      <c r="S2502" s="32">
        <v>-0.13750000000000001</v>
      </c>
      <c r="T2502" s="29">
        <v>0.77441000000000004</v>
      </c>
      <c r="U2502" s="29">
        <v>-0.22620999999999999</v>
      </c>
      <c r="V2502" s="29">
        <v>0.43136999999999998</v>
      </c>
      <c r="W2502" s="29">
        <v>9.8040000000000002E-2</v>
      </c>
      <c r="X2502" s="30">
        <v>285.77999999999997</v>
      </c>
      <c r="Y2502" s="29">
        <v>0.46777999999999997</v>
      </c>
      <c r="Z2502" s="29">
        <v>0.37168000000000001</v>
      </c>
      <c r="AA2502" s="29">
        <v>0.41699999999999998</v>
      </c>
      <c r="AB2502" s="30">
        <v>4</v>
      </c>
      <c r="AC2502" s="29">
        <v>0.90908999999999995</v>
      </c>
      <c r="AD2502" s="30">
        <v>51</v>
      </c>
      <c r="AE2502" s="29">
        <v>0.92157</v>
      </c>
      <c r="AF2502" s="33">
        <v>3.8359999999999999</v>
      </c>
      <c r="AG2502" s="33">
        <v>3.9470000000000001</v>
      </c>
      <c r="AH2502" s="33">
        <v>3.9969999999999999</v>
      </c>
      <c r="AI2502" s="33">
        <v>4.0389999999999997</v>
      </c>
      <c r="AJ2502" s="33">
        <v>4.0110000000000001</v>
      </c>
      <c r="AK2502" s="34">
        <v>4.03</v>
      </c>
      <c r="AL2502" s="29">
        <v>0</v>
      </c>
      <c r="AM2502" s="29">
        <v>0</v>
      </c>
      <c r="AN2502" s="50">
        <v>50668</v>
      </c>
      <c r="AO2502" s="30">
        <v>241.2</v>
      </c>
      <c r="AP2502" s="29">
        <v>0.39982000000000001</v>
      </c>
      <c r="AQ2502" s="29">
        <v>0.83469000000000004</v>
      </c>
      <c r="AR2502" s="29">
        <v>0.97</v>
      </c>
      <c r="AS2502" s="54">
        <v>1</v>
      </c>
      <c r="AT2502" s="29">
        <v>1</v>
      </c>
      <c r="AU2502" s="29">
        <v>0.94274000000000002</v>
      </c>
      <c r="AV2502" s="54">
        <v>2</v>
      </c>
      <c r="AW2502" s="29">
        <v>0.96970000000000001</v>
      </c>
    </row>
    <row r="2503" spans="1:49" x14ac:dyDescent="0.2">
      <c r="A2503" s="17" t="str">
        <f t="shared" ref="A2503:A2566" si="48">IF(OR(B2503="NA",NOT(IsMinimumForecastsToParticipate),COUNTIF(B$7:B$3184,"="&amp;C2503)&gt;=MinForecastsToParticipate),B2503,"NA")</f>
        <v>DDS</v>
      </c>
      <c r="B2503" s="17" t="str">
        <f>IF(AND(OR(NOT(IsForecastDateRestricted),AND(D2503&gt;=StartDate,D2503&lt;=EndDate)),OR(NOT(IsTargetDateRestricted),AND(F2503&gt;=FirstTargetDate,F2503&lt;=EndTargetDate)),
OR(AND(Is1Week,E2503="1 wk ahead inc death"),AND(Is2Week,E2503="2 wk ahead inc death"),AND(Is3Week,E2503="3 wk ahead inc death"),AND(Is4Week,E2503="4 wk ahead inc death")),
OR(NOT(IsActiveModelsOnly),_xlfn.XLOOKUP(C2503,'Model Analyzer'!B$4:B$100,'Model Analyzer'!C$4:C$100))),EvalData!C2503,"NA")</f>
        <v>DDS</v>
      </c>
      <c r="C2503" s="17" t="s">
        <v>44</v>
      </c>
      <c r="D2503" s="36" t="d">
        <v>2020-11-02</v>
      </c>
      <c r="E2503" s="17" t="s">
        <v>38</v>
      </c>
      <c r="F2503" s="36" t="d">
        <v>2020-11-28</v>
      </c>
      <c r="G2503" s="30">
        <v>-13484</v>
      </c>
      <c r="H2503" s="32">
        <v>-0.48699999999999999</v>
      </c>
      <c r="I2503" s="28">
        <v>-0.3856</v>
      </c>
      <c r="J2503" s="28">
        <v>-0.62760000000000005</v>
      </c>
      <c r="K2503" s="29">
        <v>0</v>
      </c>
      <c r="L2503" s="30">
        <v>31</v>
      </c>
      <c r="M2503" s="29">
        <v>6.25E-2</v>
      </c>
      <c r="N2503" s="30">
        <v>51</v>
      </c>
      <c r="O2503" s="30">
        <v>24.93</v>
      </c>
      <c r="P2503" s="30">
        <v>7358.13</v>
      </c>
      <c r="Q2503" s="30">
        <v>282.51</v>
      </c>
      <c r="R2503" s="38">
        <v>0.4294</v>
      </c>
      <c r="S2503" s="32">
        <v>-0.42120999999999997</v>
      </c>
      <c r="T2503" s="29">
        <v>0.94201000000000001</v>
      </c>
      <c r="U2503" s="29">
        <v>-0.77924000000000004</v>
      </c>
      <c r="V2503" s="29">
        <v>0.19608</v>
      </c>
      <c r="W2503" s="29">
        <v>0.41176000000000001</v>
      </c>
      <c r="X2503" s="30">
        <v>451</v>
      </c>
      <c r="Y2503" s="29">
        <v>0.44291000000000003</v>
      </c>
      <c r="Z2503" s="29">
        <v>0.55025000000000002</v>
      </c>
      <c r="AA2503" s="29">
        <v>8.3000000000000004E-2</v>
      </c>
      <c r="AB2503" s="30">
        <v>24</v>
      </c>
      <c r="AC2503" s="29">
        <v>0.30303000000000002</v>
      </c>
      <c r="AD2503" s="30">
        <v>51</v>
      </c>
      <c r="AE2503" s="29">
        <v>0.60784000000000005</v>
      </c>
      <c r="AF2503" s="33">
        <v>3.375</v>
      </c>
      <c r="AG2503" s="33">
        <v>3.86</v>
      </c>
      <c r="AH2503" s="33">
        <v>4.5449999999999999</v>
      </c>
      <c r="AI2503" s="33">
        <v>8.0370000000000008</v>
      </c>
      <c r="AJ2503" s="33">
        <v>6.1310000000000002</v>
      </c>
      <c r="AK2503" s="34">
        <v>11.9</v>
      </c>
      <c r="AL2503" s="29">
        <v>0.21568999999999999</v>
      </c>
      <c r="AM2503" s="29">
        <v>9.8040000000000002E-2</v>
      </c>
      <c r="AN2503" s="50">
        <v>153646</v>
      </c>
      <c r="AO2503" s="30">
        <v>219.7</v>
      </c>
      <c r="AP2503" s="29">
        <v>0.33352999999999999</v>
      </c>
      <c r="AQ2503" s="29">
        <v>0.69630999999999998</v>
      </c>
      <c r="AR2503" s="29">
        <v>0.31</v>
      </c>
      <c r="AS2503" s="54">
        <v>17</v>
      </c>
      <c r="AT2503" s="29">
        <v>0.51515</v>
      </c>
      <c r="AU2503" s="29">
        <v>0.54761000000000004</v>
      </c>
      <c r="AV2503" s="54">
        <v>18</v>
      </c>
      <c r="AW2503" s="29">
        <v>0.48485</v>
      </c>
    </row>
    <row r="2504" spans="1:49" x14ac:dyDescent="0.2">
      <c r="A2504" s="17" t="str">
        <f t="shared" si="48"/>
        <v>Ensemble</v>
      </c>
      <c r="B2504" s="17" t="str">
        <f>IF(AND(OR(NOT(IsForecastDateRestricted),AND(D2504&gt;=StartDate,D2504&lt;=EndDate)),OR(NOT(IsTargetDateRestricted),AND(F2504&gt;=FirstTargetDate,F2504&lt;=EndTargetDate)),
OR(AND(Is1Week,E2504="1 wk ahead inc death"),AND(Is2Week,E2504="2 wk ahead inc death"),AND(Is3Week,E2504="3 wk ahead inc death"),AND(Is4Week,E2504="4 wk ahead inc death")),
OR(NOT(IsActiveModelsOnly),_xlfn.XLOOKUP(C2504,'Model Analyzer'!B$4:B$100,'Model Analyzer'!C$4:C$100))),EvalData!C2504,"NA")</f>
        <v>Ensemble</v>
      </c>
      <c r="C2504" s="17" t="s">
        <v>15</v>
      </c>
      <c r="D2504" s="36" t="d">
        <v>2020-11-02</v>
      </c>
      <c r="E2504" s="17" t="s">
        <v>38</v>
      </c>
      <c r="F2504" s="36" t="d">
        <v>2020-11-28</v>
      </c>
      <c r="G2504" s="30">
        <v>-8303</v>
      </c>
      <c r="H2504" s="32">
        <v>-0.27100000000000002</v>
      </c>
      <c r="I2504" s="28">
        <v>-0.23744000000000001</v>
      </c>
      <c r="J2504" s="28">
        <v>-0.31136999999999998</v>
      </c>
      <c r="K2504" s="29">
        <v>0</v>
      </c>
      <c r="L2504" s="30">
        <v>17</v>
      </c>
      <c r="M2504" s="29">
        <v>0.5</v>
      </c>
      <c r="N2504" s="30">
        <v>51</v>
      </c>
      <c r="O2504" s="30">
        <v>20.7</v>
      </c>
      <c r="P2504" s="30">
        <v>3936.81</v>
      </c>
      <c r="Q2504" s="30">
        <v>198.96</v>
      </c>
      <c r="R2504" s="38">
        <v>0.27168999999999999</v>
      </c>
      <c r="S2504" s="32">
        <v>-0.27400000000000002</v>
      </c>
      <c r="T2504" s="29">
        <v>0.55522000000000005</v>
      </c>
      <c r="U2504" s="29">
        <v>-0.43123</v>
      </c>
      <c r="V2504" s="29">
        <v>0.33333000000000002</v>
      </c>
      <c r="W2504" s="29">
        <v>0.13725000000000001</v>
      </c>
      <c r="X2504" s="30">
        <v>328.58</v>
      </c>
      <c r="Y2504" s="29">
        <v>0.32806000000000002</v>
      </c>
      <c r="Z2504" s="29">
        <v>0.40260000000000001</v>
      </c>
      <c r="AA2504" s="29">
        <v>0.34200000000000003</v>
      </c>
      <c r="AB2504" s="30">
        <v>11</v>
      </c>
      <c r="AC2504" s="29">
        <v>0.69696999999999998</v>
      </c>
      <c r="AD2504" s="30">
        <v>51</v>
      </c>
      <c r="AE2504" s="29">
        <v>0.74509999999999998</v>
      </c>
      <c r="AF2504" s="33">
        <v>2.5099999999999998</v>
      </c>
      <c r="AG2504" s="33">
        <v>2.7069999999999999</v>
      </c>
      <c r="AH2504" s="33">
        <v>3.2160000000000002</v>
      </c>
      <c r="AI2504" s="33">
        <v>6.4180000000000001</v>
      </c>
      <c r="AJ2504" s="33">
        <v>4.0519999999999996</v>
      </c>
      <c r="AK2504" s="34">
        <v>9.5289999999999999</v>
      </c>
      <c r="AL2504" s="29">
        <v>0.11765</v>
      </c>
      <c r="AM2504" s="29">
        <v>3.9219999999999998E-2</v>
      </c>
      <c r="AN2504" s="50">
        <v>89830</v>
      </c>
      <c r="AO2504" s="30">
        <v>140.69999999999999</v>
      </c>
      <c r="AP2504" s="29">
        <v>0.43762000000000001</v>
      </c>
      <c r="AQ2504" s="29">
        <v>0.91361000000000003</v>
      </c>
      <c r="AR2504" s="29">
        <v>0.61899999999999999</v>
      </c>
      <c r="AS2504" s="54">
        <v>4</v>
      </c>
      <c r="AT2504" s="29">
        <v>0.90908999999999995</v>
      </c>
      <c r="AU2504" s="29">
        <v>0.77685000000000004</v>
      </c>
      <c r="AV2504" s="54">
        <v>6</v>
      </c>
      <c r="AW2504" s="29">
        <v>0.84848000000000001</v>
      </c>
    </row>
    <row r="2505" spans="1:49" x14ac:dyDescent="0.2">
      <c r="A2505" s="17" t="str">
        <f t="shared" si="48"/>
        <v>ESG</v>
      </c>
      <c r="B2505" s="17" t="str">
        <f>IF(AND(OR(NOT(IsForecastDateRestricted),AND(D2505&gt;=StartDate,D2505&lt;=EndDate)),OR(NOT(IsTargetDateRestricted),AND(F2505&gt;=FirstTargetDate,F2505&lt;=EndTargetDate)),
OR(AND(Is1Week,E2505="1 wk ahead inc death"),AND(Is2Week,E2505="2 wk ahead inc death"),AND(Is3Week,E2505="3 wk ahead inc death"),AND(Is4Week,E2505="4 wk ahead inc death")),
OR(NOT(IsActiveModelsOnly),_xlfn.XLOOKUP(C2505,'Model Analyzer'!B$4:B$100,'Model Analyzer'!C$4:C$100))),EvalData!C2505,"NA")</f>
        <v>ESG</v>
      </c>
      <c r="C2505" s="17" t="s">
        <v>40</v>
      </c>
      <c r="D2505" s="36" t="d">
        <v>2020-11-02</v>
      </c>
      <c r="E2505" s="17" t="s">
        <v>38</v>
      </c>
      <c r="F2505" s="36" t="d">
        <v>2020-11-28</v>
      </c>
      <c r="G2505" s="26">
        <v>-8740</v>
      </c>
      <c r="H2505" s="27">
        <v>-0.28799999999999998</v>
      </c>
      <c r="I2505" s="28">
        <v>-0.24994</v>
      </c>
      <c r="J2505" s="28">
        <v>-0.33322000000000002</v>
      </c>
      <c r="K2505" s="29">
        <v>0</v>
      </c>
      <c r="L2505" s="30">
        <v>20</v>
      </c>
      <c r="M2505" s="29">
        <v>0.40625</v>
      </c>
      <c r="N2505" s="30">
        <v>51</v>
      </c>
      <c r="O2505" s="26">
        <v>127.69</v>
      </c>
      <c r="P2505" s="26">
        <v>14621.46</v>
      </c>
      <c r="Q2505" s="26">
        <v>412.78</v>
      </c>
      <c r="R2505" s="31">
        <v>0.90508999999999995</v>
      </c>
      <c r="S2505" s="32">
        <v>-0.93484</v>
      </c>
      <c r="T2505" s="29">
        <v>4.0948599999999997</v>
      </c>
      <c r="U2505" s="29">
        <v>-3.9275500000000001</v>
      </c>
      <c r="V2505" s="29">
        <v>9.8040000000000002E-2</v>
      </c>
      <c r="W2505" s="29">
        <v>0.70587999999999995</v>
      </c>
      <c r="X2505" s="30">
        <v>611</v>
      </c>
      <c r="Y2505" s="29">
        <v>0.65354999999999996</v>
      </c>
      <c r="Z2505" s="29">
        <v>0.95401000000000002</v>
      </c>
      <c r="AA2505" s="29">
        <v>0</v>
      </c>
      <c r="AB2505" s="30">
        <v>33</v>
      </c>
      <c r="AC2505" s="29">
        <v>3.0300000000000001E-2</v>
      </c>
      <c r="AD2505" s="30">
        <v>51</v>
      </c>
      <c r="AE2505" s="29">
        <v>7.843E-2</v>
      </c>
      <c r="AF2505" s="33">
        <v>1.2669999999999999</v>
      </c>
      <c r="AG2505" s="33">
        <v>1.4359999999999999</v>
      </c>
      <c r="AH2505" s="33">
        <v>1.704</v>
      </c>
      <c r="AI2505" s="33">
        <v>4.92</v>
      </c>
      <c r="AJ2505" s="33">
        <v>2.5710000000000002</v>
      </c>
      <c r="AK2505" s="34">
        <v>11</v>
      </c>
      <c r="AL2505" s="29">
        <v>0</v>
      </c>
      <c r="AM2505" s="29">
        <v>0</v>
      </c>
      <c r="AN2505" s="50">
        <v>704047</v>
      </c>
      <c r="AO2505" s="30">
        <v>1119.5999999999999</v>
      </c>
      <c r="AP2505" s="29">
        <v>0.63954</v>
      </c>
      <c r="AQ2505" s="29">
        <v>1</v>
      </c>
      <c r="AR2505" s="29">
        <v>8.3000000000000004E-2</v>
      </c>
      <c r="AS2505" s="54">
        <v>32</v>
      </c>
      <c r="AT2505" s="29">
        <v>6.0609999999999997E-2</v>
      </c>
      <c r="AU2505" s="29">
        <v>8.2559999999999995E-2</v>
      </c>
      <c r="AV2505" s="54">
        <v>33</v>
      </c>
      <c r="AW2505" s="29">
        <v>3.0300000000000001E-2</v>
      </c>
    </row>
    <row r="2506" spans="1:49" x14ac:dyDescent="0.2">
      <c r="A2506" s="17" t="str">
        <f t="shared" si="48"/>
        <v>GT-DeepCOVID</v>
      </c>
      <c r="B2506" s="17" t="str">
        <f>IF(AND(OR(NOT(IsForecastDateRestricted),AND(D2506&gt;=StartDate,D2506&lt;=EndDate)),OR(NOT(IsTargetDateRestricted),AND(F2506&gt;=FirstTargetDate,F2506&lt;=EndTargetDate)),
OR(AND(Is1Week,E2506="1 wk ahead inc death"),AND(Is2Week,E2506="2 wk ahead inc death"),AND(Is3Week,E2506="3 wk ahead inc death"),AND(Is4Week,E2506="4 wk ahead inc death")),
OR(NOT(IsActiveModelsOnly),_xlfn.XLOOKUP(C2506,'Model Analyzer'!B$4:B$100,'Model Analyzer'!C$4:C$100))),EvalData!C2506,"NA")</f>
        <v>GT-DeepCOVID</v>
      </c>
      <c r="C2506" s="17" t="s">
        <v>17</v>
      </c>
      <c r="D2506" s="36" t="d">
        <v>2020-11-02</v>
      </c>
      <c r="E2506" s="17" t="s">
        <v>38</v>
      </c>
      <c r="F2506" s="36" t="d">
        <v>2020-11-28</v>
      </c>
      <c r="G2506" s="30">
        <v>-10516</v>
      </c>
      <c r="H2506" s="32">
        <v>-0.35799999999999998</v>
      </c>
      <c r="I2506" s="28">
        <v>-0.30071999999999999</v>
      </c>
      <c r="J2506" s="28">
        <v>-0.43004999999999999</v>
      </c>
      <c r="K2506" s="29">
        <v>0</v>
      </c>
      <c r="L2506" s="30">
        <v>23</v>
      </c>
      <c r="M2506" s="29">
        <v>0.3125</v>
      </c>
      <c r="N2506" s="30">
        <v>46</v>
      </c>
      <c r="O2506" s="30">
        <v>9.93</v>
      </c>
      <c r="P2506" s="30">
        <v>2872.42</v>
      </c>
      <c r="Q2506" s="30">
        <v>168.46</v>
      </c>
      <c r="R2506" s="38">
        <v>0.25087999999999999</v>
      </c>
      <c r="S2506" s="32">
        <v>-0.31164999999999998</v>
      </c>
      <c r="T2506" s="29">
        <v>0.51126000000000005</v>
      </c>
      <c r="U2506" s="29">
        <v>-0.42474000000000001</v>
      </c>
      <c r="V2506" s="29">
        <v>0.41304000000000002</v>
      </c>
      <c r="W2506" s="29">
        <v>8.6959999999999996E-2</v>
      </c>
      <c r="X2506" s="30">
        <v>253.61</v>
      </c>
      <c r="Y2506" s="29">
        <v>0.29339999999999999</v>
      </c>
      <c r="Z2506" s="29">
        <v>0.35383999999999999</v>
      </c>
      <c r="AA2506" s="29">
        <v>0.35699999999999998</v>
      </c>
      <c r="AB2506" s="30">
        <v>10</v>
      </c>
      <c r="AC2506" s="29">
        <v>0.72726999999999997</v>
      </c>
      <c r="AD2506" s="30">
        <v>46</v>
      </c>
      <c r="AE2506" s="29">
        <v>0.78261000000000003</v>
      </c>
      <c r="AF2506" s="33">
        <v>2.1589999999999998</v>
      </c>
      <c r="AG2506" s="33">
        <v>2.867</v>
      </c>
      <c r="AH2506" s="33">
        <v>4.4749999999999996</v>
      </c>
      <c r="AI2506" s="33">
        <v>83.682000000000002</v>
      </c>
      <c r="AJ2506" s="33">
        <v>9.1419999999999995</v>
      </c>
      <c r="AK2506" s="34">
        <v>136.5</v>
      </c>
      <c r="AL2506" s="29">
        <v>0.21739</v>
      </c>
      <c r="AM2506" s="29">
        <v>0.23913000000000001</v>
      </c>
      <c r="AN2506" s="50">
        <v>68680</v>
      </c>
      <c r="AO2506" s="30">
        <v>106.1</v>
      </c>
      <c r="AP2506" s="29">
        <v>0.33994999999999997</v>
      </c>
      <c r="AQ2506" s="29">
        <v>0.7097</v>
      </c>
      <c r="AR2506" s="29">
        <v>0.31</v>
      </c>
      <c r="AS2506" s="54">
        <v>17</v>
      </c>
      <c r="AT2506" s="29">
        <v>0.51515</v>
      </c>
      <c r="AU2506" s="29">
        <v>0.66701999999999995</v>
      </c>
      <c r="AV2506" s="54">
        <v>11</v>
      </c>
      <c r="AW2506" s="29">
        <v>0.69696999999999998</v>
      </c>
    </row>
    <row r="2507" spans="1:49" x14ac:dyDescent="0.2">
      <c r="A2507" s="17" t="str">
        <f t="shared" si="48"/>
        <v>ISU</v>
      </c>
      <c r="B2507" s="17" t="str">
        <f>IF(AND(OR(NOT(IsForecastDateRestricted),AND(D2507&gt;=StartDate,D2507&lt;=EndDate)),OR(NOT(IsTargetDateRestricted),AND(F2507&gt;=FirstTargetDate,F2507&lt;=EndTargetDate)),
OR(AND(Is1Week,E2507="1 wk ahead inc death"),AND(Is2Week,E2507="2 wk ahead inc death"),AND(Is3Week,E2507="3 wk ahead inc death"),AND(Is4Week,E2507="4 wk ahead inc death")),
OR(NOT(IsActiveModelsOnly),_xlfn.XLOOKUP(C2507,'Model Analyzer'!B$4:B$100,'Model Analyzer'!C$4:C$100))),EvalData!C2507,"NA")</f>
        <v>ISU</v>
      </c>
      <c r="C2507" s="17" t="s">
        <v>41</v>
      </c>
      <c r="D2507" s="36" t="d">
        <v>2020-11-02</v>
      </c>
      <c r="E2507" s="17" t="s">
        <v>38</v>
      </c>
      <c r="F2507" s="36" t="d">
        <v>2020-11-28</v>
      </c>
      <c r="G2507" s="30">
        <v>-10875</v>
      </c>
      <c r="H2507" s="32">
        <v>-0.372</v>
      </c>
      <c r="I2507" s="28">
        <v>-0.31098999999999999</v>
      </c>
      <c r="J2507" s="28">
        <v>-0.45135999999999998</v>
      </c>
      <c r="K2507" s="29">
        <v>0</v>
      </c>
      <c r="L2507" s="30">
        <v>25</v>
      </c>
      <c r="M2507" s="29">
        <v>0.25</v>
      </c>
      <c r="N2507" s="30">
        <v>49</v>
      </c>
      <c r="O2507" s="30">
        <v>25.06</v>
      </c>
      <c r="P2507" s="30">
        <v>5664.98</v>
      </c>
      <c r="Q2507" s="30">
        <v>254.12</v>
      </c>
      <c r="R2507" s="38">
        <v>0.34977000000000003</v>
      </c>
      <c r="S2507" s="32">
        <v>-0.39512999999999998</v>
      </c>
      <c r="T2507" s="29">
        <v>0.71267000000000003</v>
      </c>
      <c r="U2507" s="29">
        <v>-0.66251000000000004</v>
      </c>
      <c r="V2507" s="29">
        <v>0.20408000000000001</v>
      </c>
      <c r="W2507" s="29">
        <v>0.24490000000000001</v>
      </c>
      <c r="X2507" s="30">
        <v>397.47</v>
      </c>
      <c r="Y2507" s="29">
        <v>0.37184</v>
      </c>
      <c r="Z2507" s="29">
        <v>0.49462</v>
      </c>
      <c r="AA2507" s="29">
        <v>7.6999999999999999E-2</v>
      </c>
      <c r="AB2507" s="30">
        <v>25</v>
      </c>
      <c r="AC2507" s="29">
        <v>0.27272999999999997</v>
      </c>
      <c r="AD2507" s="30">
        <v>49</v>
      </c>
      <c r="AE2507" s="29">
        <v>0.36735000000000001</v>
      </c>
      <c r="AF2507" s="33">
        <v>1.5149999999999999</v>
      </c>
      <c r="AG2507" s="33">
        <v>1.5860000000000001</v>
      </c>
      <c r="AH2507" s="33">
        <v>1.863</v>
      </c>
      <c r="AI2507" s="33">
        <v>3.379</v>
      </c>
      <c r="AJ2507" s="33">
        <v>2.3079999999999998</v>
      </c>
      <c r="AK2507" s="34">
        <v>3.61</v>
      </c>
      <c r="AL2507" s="29">
        <v>4.0820000000000002E-2</v>
      </c>
      <c r="AM2507" s="29">
        <v>0</v>
      </c>
      <c r="AN2507" s="50">
        <v>313774</v>
      </c>
      <c r="AO2507" s="30">
        <v>369.1</v>
      </c>
      <c r="AP2507" s="29">
        <v>0.65432999999999997</v>
      </c>
      <c r="AQ2507" s="29">
        <v>1</v>
      </c>
      <c r="AR2507" s="29">
        <v>0.33</v>
      </c>
      <c r="AS2507" s="54">
        <v>15</v>
      </c>
      <c r="AT2507" s="29">
        <v>0.57576000000000005</v>
      </c>
      <c r="AU2507" s="29">
        <v>0.37152000000000002</v>
      </c>
      <c r="AV2507" s="54">
        <v>25</v>
      </c>
      <c r="AW2507" s="29">
        <v>0.27272999999999997</v>
      </c>
    </row>
    <row r="2508" spans="1:49" x14ac:dyDescent="0.2">
      <c r="A2508" s="17" t="str">
        <f t="shared" si="48"/>
        <v>JCB</v>
      </c>
      <c r="B2508" s="17" t="str">
        <f>IF(AND(OR(NOT(IsForecastDateRestricted),AND(D2508&gt;=StartDate,D2508&lt;=EndDate)),OR(NOT(IsTargetDateRestricted),AND(F2508&gt;=FirstTargetDate,F2508&lt;=EndTargetDate)),
OR(AND(Is1Week,E2508="1 wk ahead inc death"),AND(Is2Week,E2508="2 wk ahead inc death"),AND(Is3Week,E2508="3 wk ahead inc death"),AND(Is4Week,E2508="4 wk ahead inc death")),
OR(NOT(IsActiveModelsOnly),_xlfn.XLOOKUP(C2508,'Model Analyzer'!B$4:B$100,'Model Analyzer'!C$4:C$100))),EvalData!C2508,"NA")</f>
        <v>JCB</v>
      </c>
      <c r="C2508" s="17" t="s">
        <v>45</v>
      </c>
      <c r="D2508" s="36" t="d">
        <v>2020-11-02</v>
      </c>
      <c r="E2508" s="17" t="s">
        <v>38</v>
      </c>
      <c r="F2508" s="36" t="d">
        <v>2020-11-28</v>
      </c>
      <c r="G2508" s="30">
        <v>-5659</v>
      </c>
      <c r="H2508" s="32">
        <v>-0.17699999999999999</v>
      </c>
      <c r="I2508" s="28">
        <v>-0.16183</v>
      </c>
      <c r="J2508" s="28">
        <v>-0.19306999999999999</v>
      </c>
      <c r="K2508" s="29">
        <v>0.75</v>
      </c>
      <c r="L2508" s="30">
        <v>8</v>
      </c>
      <c r="M2508" s="29">
        <v>0.78125</v>
      </c>
      <c r="N2508" s="30">
        <v>51</v>
      </c>
      <c r="O2508" s="30">
        <v>25.16</v>
      </c>
      <c r="P2508" s="30">
        <v>4571.5600000000004</v>
      </c>
      <c r="Q2508" s="30">
        <v>210.98</v>
      </c>
      <c r="R2508" s="38">
        <v>0.29054000000000002</v>
      </c>
      <c r="S2508" s="32">
        <v>-0.25045000000000001</v>
      </c>
      <c r="T2508" s="29">
        <v>0.70814999999999995</v>
      </c>
      <c r="U2508" s="29">
        <v>-0.41610999999999998</v>
      </c>
      <c r="V2508" s="29">
        <v>0.37254999999999999</v>
      </c>
      <c r="W2508" s="29">
        <v>0.13725000000000001</v>
      </c>
      <c r="X2508" s="30">
        <v>335.1</v>
      </c>
      <c r="Y2508" s="29">
        <v>0.39141999999999999</v>
      </c>
      <c r="Z2508" s="29">
        <v>0.42616999999999999</v>
      </c>
      <c r="AA2508" s="29">
        <v>0.317</v>
      </c>
      <c r="AB2508" s="30">
        <v>13</v>
      </c>
      <c r="AC2508" s="29">
        <v>0.63636000000000004</v>
      </c>
      <c r="AD2508" s="30">
        <v>51</v>
      </c>
      <c r="AE2508" s="29">
        <v>0.50980000000000003</v>
      </c>
      <c r="AF2508" s="33">
        <v>2.2330000000000001</v>
      </c>
      <c r="AG2508" s="33">
        <v>2.238</v>
      </c>
      <c r="AH2508" s="33">
        <v>2.2519999999999998</v>
      </c>
      <c r="AI2508" s="33">
        <v>2.5449999999999999</v>
      </c>
      <c r="AJ2508" s="33">
        <v>2.2759999999999998</v>
      </c>
      <c r="AK2508" s="34">
        <v>2.3540000000000001</v>
      </c>
      <c r="AL2508" s="29">
        <v>0</v>
      </c>
      <c r="AM2508" s="29">
        <v>0</v>
      </c>
      <c r="AN2508" s="50">
        <v>143290</v>
      </c>
      <c r="AO2508" s="30">
        <v>334.5</v>
      </c>
      <c r="AP2508" s="29">
        <v>0.60436999999999996</v>
      </c>
      <c r="AQ2508" s="29">
        <v>1</v>
      </c>
      <c r="AR2508" s="29">
        <v>0.53700000000000003</v>
      </c>
      <c r="AS2508" s="54">
        <v>8</v>
      </c>
      <c r="AT2508" s="29">
        <v>0.78788000000000002</v>
      </c>
      <c r="AU2508" s="29">
        <v>0.53664000000000001</v>
      </c>
      <c r="AV2508" s="54">
        <v>19</v>
      </c>
      <c r="AW2508" s="29">
        <v>0.45455000000000001</v>
      </c>
    </row>
    <row r="2509" spans="1:49" x14ac:dyDescent="0.2">
      <c r="A2509" s="17" t="str">
        <f t="shared" si="48"/>
        <v>JHU-APL</v>
      </c>
      <c r="B2509" s="17" t="str">
        <f>IF(AND(OR(NOT(IsForecastDateRestricted),AND(D2509&gt;=StartDate,D2509&lt;=EndDate)),OR(NOT(IsTargetDateRestricted),AND(F2509&gt;=FirstTargetDate,F2509&lt;=EndTargetDate)),
OR(AND(Is1Week,E2509="1 wk ahead inc death"),AND(Is2Week,E2509="2 wk ahead inc death"),AND(Is3Week,E2509="3 wk ahead inc death"),AND(Is4Week,E2509="4 wk ahead inc death")),
OR(NOT(IsActiveModelsOnly),_xlfn.XLOOKUP(C2509,'Model Analyzer'!B$4:B$100,'Model Analyzer'!C$4:C$100))),EvalData!C2509,"NA")</f>
        <v>JHU-APL</v>
      </c>
      <c r="C2509" s="17" t="s">
        <v>52</v>
      </c>
      <c r="D2509" s="36" t="d">
        <v>2020-11-02</v>
      </c>
      <c r="E2509" s="17" t="s">
        <v>38</v>
      </c>
      <c r="F2509" s="36" t="d">
        <v>2020-11-28</v>
      </c>
      <c r="G2509" s="30">
        <v>-6324</v>
      </c>
      <c r="H2509" s="32">
        <v>-0.19900000000000001</v>
      </c>
      <c r="I2509" s="28">
        <v>-0.18085000000000001</v>
      </c>
      <c r="J2509" s="28">
        <v>-0.22076999999999999</v>
      </c>
      <c r="K2509" s="29">
        <v>0.75</v>
      </c>
      <c r="L2509" s="30">
        <v>10</v>
      </c>
      <c r="M2509" s="29">
        <v>0.71875</v>
      </c>
      <c r="N2509" s="30">
        <v>51</v>
      </c>
      <c r="O2509" s="30">
        <v>16.899999999999999</v>
      </c>
      <c r="P2509" s="30">
        <v>3255.77</v>
      </c>
      <c r="Q2509" s="30">
        <v>181.33</v>
      </c>
      <c r="R2509" s="38">
        <v>0.24795</v>
      </c>
      <c r="S2509" s="32">
        <v>-0.27732000000000001</v>
      </c>
      <c r="T2509" s="29">
        <v>0.43409999999999999</v>
      </c>
      <c r="U2509" s="29">
        <v>-0.27823999999999999</v>
      </c>
      <c r="V2509" s="29">
        <v>0.37254999999999999</v>
      </c>
      <c r="W2509" s="29">
        <v>0.13725000000000001</v>
      </c>
      <c r="X2509" s="30">
        <v>280.05</v>
      </c>
      <c r="Y2509" s="29">
        <v>0.30996000000000001</v>
      </c>
      <c r="Z2509" s="29">
        <v>0.35932999999999998</v>
      </c>
      <c r="AA2509" s="29">
        <v>0.39600000000000002</v>
      </c>
      <c r="AB2509" s="30">
        <v>6</v>
      </c>
      <c r="AC2509" s="29">
        <v>0.84848000000000001</v>
      </c>
      <c r="AD2509" s="30">
        <v>51</v>
      </c>
      <c r="AE2509" s="29">
        <v>0.43136999999999998</v>
      </c>
      <c r="AF2509" s="33">
        <v>1.62</v>
      </c>
      <c r="AG2509" s="33">
        <v>1.7050000000000001</v>
      </c>
      <c r="AH2509" s="33">
        <v>1.7849999999999999</v>
      </c>
      <c r="AI2509" s="33">
        <v>1.9650000000000001</v>
      </c>
      <c r="AJ2509" s="33">
        <v>1.865</v>
      </c>
      <c r="AK2509" s="34">
        <v>1.9870000000000001</v>
      </c>
      <c r="AL2509" s="29">
        <v>0</v>
      </c>
      <c r="AM2509" s="29">
        <v>0</v>
      </c>
      <c r="AN2509" s="50">
        <v>158004</v>
      </c>
      <c r="AO2509" s="30">
        <v>271.8</v>
      </c>
      <c r="AP2509" s="29">
        <v>0.70082</v>
      </c>
      <c r="AQ2509" s="29">
        <v>1</v>
      </c>
      <c r="AR2509" s="29">
        <v>0.45400000000000001</v>
      </c>
      <c r="AS2509" s="54">
        <v>11</v>
      </c>
      <c r="AT2509" s="29">
        <v>0.69696999999999998</v>
      </c>
      <c r="AU2509" s="29">
        <v>0.45407999999999998</v>
      </c>
      <c r="AV2509" s="54">
        <v>23</v>
      </c>
      <c r="AW2509" s="29">
        <v>0.33333000000000002</v>
      </c>
    </row>
    <row r="2510" spans="1:49" x14ac:dyDescent="0.2">
      <c r="A2510" s="17" t="str">
        <f t="shared" si="48"/>
        <v>JHU-CSSE</v>
      </c>
      <c r="B2510" s="17" t="str">
        <f>IF(AND(OR(NOT(IsForecastDateRestricted),AND(D2510&gt;=StartDate,D2510&lt;=EndDate)),OR(NOT(IsTargetDateRestricted),AND(F2510&gt;=FirstTargetDate,F2510&lt;=EndTargetDate)),
OR(AND(Is1Week,E2510="1 wk ahead inc death"),AND(Is2Week,E2510="2 wk ahead inc death"),AND(Is3Week,E2510="3 wk ahead inc death"),AND(Is4Week,E2510="4 wk ahead inc death")),
OR(NOT(IsActiveModelsOnly),_xlfn.XLOOKUP(C2510,'Model Analyzer'!B$4:B$100,'Model Analyzer'!C$4:C$100))),EvalData!C2510,"NA")</f>
        <v>JHU-CSSE</v>
      </c>
      <c r="C2510" s="17" t="s">
        <v>58</v>
      </c>
      <c r="D2510" s="36" t="d">
        <v>2020-11-02</v>
      </c>
      <c r="E2510" s="17" t="s">
        <v>38</v>
      </c>
      <c r="F2510" s="36" t="d">
        <v>2020-11-28</v>
      </c>
      <c r="G2510" s="30">
        <v>-7853</v>
      </c>
      <c r="H2510" s="32">
        <v>-0.254</v>
      </c>
      <c r="I2510" s="28">
        <v>-0.22456999999999999</v>
      </c>
      <c r="J2510" s="28">
        <v>-0.28960999999999998</v>
      </c>
      <c r="K2510" s="29">
        <v>0</v>
      </c>
      <c r="L2510" s="30">
        <v>16</v>
      </c>
      <c r="M2510" s="29">
        <v>0.53125</v>
      </c>
      <c r="N2510" s="30">
        <v>51</v>
      </c>
      <c r="O2510" s="30">
        <v>9.7899999999999991</v>
      </c>
      <c r="P2510" s="30">
        <v>4276.9799999999996</v>
      </c>
      <c r="Q2510" s="30">
        <v>208.8</v>
      </c>
      <c r="R2510" s="38">
        <v>0.27694999999999997</v>
      </c>
      <c r="S2510" s="32">
        <v>-0.24348</v>
      </c>
      <c r="T2510" s="29">
        <v>0.48946000000000001</v>
      </c>
      <c r="U2510" s="29">
        <v>-0.23264000000000001</v>
      </c>
      <c r="V2510" s="29">
        <v>0.27450999999999998</v>
      </c>
      <c r="W2510" s="29">
        <v>0.13725000000000001</v>
      </c>
      <c r="X2510" s="30">
        <v>355.78</v>
      </c>
      <c r="Y2510" s="29">
        <v>0.34306999999999999</v>
      </c>
      <c r="Z2510" s="29">
        <v>0.36004999999999998</v>
      </c>
      <c r="AA2510" s="29">
        <v>0.37</v>
      </c>
      <c r="AB2510" s="30">
        <v>9</v>
      </c>
      <c r="AC2510" s="29">
        <v>0.75758000000000003</v>
      </c>
      <c r="AD2510" s="30">
        <v>51</v>
      </c>
      <c r="AE2510" s="29">
        <v>0.98038999999999998</v>
      </c>
      <c r="AF2510" s="33">
        <v>4.617</v>
      </c>
      <c r="AG2510" s="33">
        <v>6.6139999999999999</v>
      </c>
      <c r="AH2510" s="33">
        <v>8.3049999999999997</v>
      </c>
      <c r="AI2510" s="33">
        <v>15.791</v>
      </c>
      <c r="AJ2510" s="33">
        <v>12.215</v>
      </c>
      <c r="AK2510" s="34">
        <v>17.706</v>
      </c>
      <c r="AL2510" s="29">
        <v>0.52941000000000005</v>
      </c>
      <c r="AM2510" s="29">
        <v>0.35293999999999998</v>
      </c>
      <c r="AN2510" s="50">
        <v>57362</v>
      </c>
      <c r="AO2510" s="30">
        <v>110.5</v>
      </c>
      <c r="AP2510" s="29">
        <v>0.21711</v>
      </c>
      <c r="AQ2510" s="29">
        <v>0.45324999999999999</v>
      </c>
      <c r="AR2510" s="29">
        <v>0.10299999999999999</v>
      </c>
      <c r="AS2510" s="54">
        <v>30</v>
      </c>
      <c r="AT2510" s="29">
        <v>0.12121</v>
      </c>
      <c r="AU2510" s="29">
        <v>0.70106999999999997</v>
      </c>
      <c r="AV2510" s="54">
        <v>10</v>
      </c>
      <c r="AW2510" s="29">
        <v>0.72726999999999997</v>
      </c>
    </row>
    <row r="2511" spans="1:49" x14ac:dyDescent="0.2">
      <c r="A2511" s="17" t="str">
        <f t="shared" si="48"/>
        <v>JHU-IDD</v>
      </c>
      <c r="B2511" s="17" t="str">
        <f>IF(AND(OR(NOT(IsForecastDateRestricted),AND(D2511&gt;=StartDate,D2511&lt;=EndDate)),OR(NOT(IsTargetDateRestricted),AND(F2511&gt;=FirstTargetDate,F2511&lt;=EndTargetDate)),
OR(AND(Is1Week,E2511="1 wk ahead inc death"),AND(Is2Week,E2511="2 wk ahead inc death"),AND(Is3Week,E2511="3 wk ahead inc death"),AND(Is4Week,E2511="4 wk ahead inc death")),
OR(NOT(IsActiveModelsOnly),_xlfn.XLOOKUP(C2511,'Model Analyzer'!B$4:B$100,'Model Analyzer'!C$4:C$100))),EvalData!C2511,"NA")</f>
        <v>JHU-IDD</v>
      </c>
      <c r="C2511" s="17" t="s">
        <v>53</v>
      </c>
      <c r="D2511" s="36" t="d">
        <v>2020-11-02</v>
      </c>
      <c r="E2511" s="17" t="s">
        <v>38</v>
      </c>
      <c r="F2511" s="36" t="d">
        <v>2020-11-28</v>
      </c>
      <c r="G2511" s="30">
        <v>-18202</v>
      </c>
      <c r="H2511" s="32">
        <v>-0.73499999999999999</v>
      </c>
      <c r="I2511" s="28">
        <v>-0.52051999999999998</v>
      </c>
      <c r="J2511" s="28">
        <v>-1.08558</v>
      </c>
      <c r="K2511" s="29">
        <v>0</v>
      </c>
      <c r="L2511" s="30">
        <v>33</v>
      </c>
      <c r="M2511" s="29">
        <v>0</v>
      </c>
      <c r="N2511" s="30">
        <v>51</v>
      </c>
      <c r="O2511" s="30">
        <v>45.35</v>
      </c>
      <c r="P2511" s="30">
        <v>10952.82</v>
      </c>
      <c r="Q2511" s="30">
        <v>356.12</v>
      </c>
      <c r="R2511" s="38">
        <v>0.64256000000000002</v>
      </c>
      <c r="S2511" s="32">
        <v>-0.77598</v>
      </c>
      <c r="T2511" s="29">
        <v>1.60605</v>
      </c>
      <c r="U2511" s="29">
        <v>-1.4759899999999999</v>
      </c>
      <c r="V2511" s="29">
        <v>9.8040000000000002E-2</v>
      </c>
      <c r="W2511" s="29">
        <v>0.60784000000000005</v>
      </c>
      <c r="X2511" s="30">
        <v>540.30999999999995</v>
      </c>
      <c r="Y2511" s="29">
        <v>0.55401</v>
      </c>
      <c r="Z2511" s="29">
        <v>0.72819999999999996</v>
      </c>
      <c r="AA2511" s="29">
        <v>0</v>
      </c>
      <c r="AB2511" s="30">
        <v>33</v>
      </c>
      <c r="AC2511" s="29">
        <v>3.0300000000000001E-2</v>
      </c>
      <c r="AD2511" s="30">
        <v>51</v>
      </c>
      <c r="AE2511" s="29">
        <v>0.62744999999999995</v>
      </c>
      <c r="AF2511" s="33">
        <v>4.1669999999999998</v>
      </c>
      <c r="AG2511" s="33">
        <v>5.0369999999999999</v>
      </c>
      <c r="AH2511" s="33">
        <v>10.256</v>
      </c>
      <c r="AI2511" s="33">
        <v>98.38</v>
      </c>
      <c r="AJ2511" s="33">
        <v>27.052</v>
      </c>
      <c r="AK2511" s="34">
        <v>253.333</v>
      </c>
      <c r="AL2511" s="29">
        <v>0.21568999999999999</v>
      </c>
      <c r="AM2511" s="29">
        <v>0.39216000000000001</v>
      </c>
      <c r="AN2511" s="50">
        <v>191298</v>
      </c>
      <c r="AO2511" s="30">
        <v>308</v>
      </c>
      <c r="AP2511" s="29">
        <v>0.19339000000000001</v>
      </c>
      <c r="AQ2511" s="29">
        <v>0.40372999999999998</v>
      </c>
      <c r="AR2511" s="29">
        <v>2.1000000000000001E-2</v>
      </c>
      <c r="AS2511" s="54">
        <v>34</v>
      </c>
      <c r="AT2511" s="29">
        <v>0</v>
      </c>
      <c r="AU2511" s="29">
        <v>0.30493999999999999</v>
      </c>
      <c r="AV2511" s="54">
        <v>29</v>
      </c>
      <c r="AW2511" s="29">
        <v>0.15151999999999999</v>
      </c>
    </row>
    <row r="2512" spans="1:49" x14ac:dyDescent="0.2">
      <c r="A2512" s="17" t="str">
        <f t="shared" si="48"/>
        <v>Karlen</v>
      </c>
      <c r="B2512" s="17" t="str">
        <f>IF(AND(OR(NOT(IsForecastDateRestricted),AND(D2512&gt;=StartDate,D2512&lt;=EndDate)),OR(NOT(IsTargetDateRestricted),AND(F2512&gt;=FirstTargetDate,F2512&lt;=EndTargetDate)),
OR(AND(Is1Week,E2512="1 wk ahead inc death"),AND(Is2Week,E2512="2 wk ahead inc death"),AND(Is3Week,E2512="3 wk ahead inc death"),AND(Is4Week,E2512="4 wk ahead inc death")),
OR(NOT(IsActiveModelsOnly),_xlfn.XLOOKUP(C2512,'Model Analyzer'!B$4:B$100,'Model Analyzer'!C$4:C$100))),EvalData!C2512,"NA")</f>
        <v>Karlen</v>
      </c>
      <c r="C2512" s="17" t="s">
        <v>46</v>
      </c>
      <c r="D2512" s="36" t="d">
        <v>2020-11-02</v>
      </c>
      <c r="E2512" s="17" t="s">
        <v>38</v>
      </c>
      <c r="F2512" s="36" t="d">
        <v>2020-11-28</v>
      </c>
      <c r="G2512" s="30">
        <v>469</v>
      </c>
      <c r="H2512" s="32">
        <v>1.2999999999999999E-2</v>
      </c>
      <c r="I2512" s="28">
        <v>1.341E-2</v>
      </c>
      <c r="J2512" s="28">
        <v>1.341E-2</v>
      </c>
      <c r="K2512" s="29">
        <v>1</v>
      </c>
      <c r="L2512" s="30">
        <v>1</v>
      </c>
      <c r="M2512" s="29">
        <v>1</v>
      </c>
      <c r="N2512" s="30">
        <v>51</v>
      </c>
      <c r="O2512" s="30">
        <v>10.79</v>
      </c>
      <c r="P2512" s="30">
        <v>2704.72</v>
      </c>
      <c r="Q2512" s="30">
        <v>147.16</v>
      </c>
      <c r="R2512" s="38">
        <v>0.23488999999999999</v>
      </c>
      <c r="S2512" s="32">
        <v>-8.2659999999999997E-2</v>
      </c>
      <c r="T2512" s="29">
        <v>0.48869000000000001</v>
      </c>
      <c r="U2512" s="29">
        <v>-0.12992000000000001</v>
      </c>
      <c r="V2512" s="29">
        <v>0.43136999999999998</v>
      </c>
      <c r="W2512" s="29">
        <v>5.8819999999999997E-2</v>
      </c>
      <c r="X2512" s="30">
        <v>211.3</v>
      </c>
      <c r="Y2512" s="29">
        <v>0.31884000000000001</v>
      </c>
      <c r="Z2512" s="29">
        <v>0.31239</v>
      </c>
      <c r="AA2512" s="29">
        <v>0.53</v>
      </c>
      <c r="AB2512" s="30">
        <v>2</v>
      </c>
      <c r="AC2512" s="29">
        <v>0.96970000000000001</v>
      </c>
      <c r="AD2512" s="30">
        <v>51</v>
      </c>
      <c r="AE2512" s="29">
        <v>0.90195999999999998</v>
      </c>
      <c r="AF2512" s="33">
        <v>2.0680000000000001</v>
      </c>
      <c r="AG2512" s="33">
        <v>2.4319999999999999</v>
      </c>
      <c r="AH2512" s="33">
        <v>3.226</v>
      </c>
      <c r="AI2512" s="33">
        <v>6.8540000000000001</v>
      </c>
      <c r="AJ2512" s="33">
        <v>4.0599999999999996</v>
      </c>
      <c r="AK2512" s="34">
        <v>7.1829999999999998</v>
      </c>
      <c r="AL2512" s="29">
        <v>0.13725000000000001</v>
      </c>
      <c r="AM2512" s="29">
        <v>5.8819999999999997E-2</v>
      </c>
      <c r="AN2512" s="50">
        <v>48380</v>
      </c>
      <c r="AO2512" s="30">
        <v>96.7</v>
      </c>
      <c r="AP2512" s="29">
        <v>0.45762999999999998</v>
      </c>
      <c r="AQ2512" s="29">
        <v>0.95538999999999996</v>
      </c>
      <c r="AR2512" s="29">
        <v>0.74299999999999999</v>
      </c>
      <c r="AS2512" s="54">
        <v>2</v>
      </c>
      <c r="AT2512" s="29">
        <v>0.96970000000000001</v>
      </c>
      <c r="AU2512" s="29">
        <v>0.94743999999999995</v>
      </c>
      <c r="AV2512" s="54">
        <v>1</v>
      </c>
      <c r="AW2512" s="29">
        <v>1</v>
      </c>
    </row>
    <row r="2513" spans="1:49" x14ac:dyDescent="0.2">
      <c r="A2513" s="17" t="str">
        <f t="shared" si="48"/>
        <v>LANL</v>
      </c>
      <c r="B2513" s="17" t="str">
        <f>IF(AND(OR(NOT(IsForecastDateRestricted),AND(D2513&gt;=StartDate,D2513&lt;=EndDate)),OR(NOT(IsTargetDateRestricted),AND(F2513&gt;=FirstTargetDate,F2513&lt;=EndTargetDate)),
OR(AND(Is1Week,E2513="1 wk ahead inc death"),AND(Is2Week,E2513="2 wk ahead inc death"),AND(Is3Week,E2513="3 wk ahead inc death"),AND(Is4Week,E2513="4 wk ahead inc death")),
OR(NOT(IsActiveModelsOnly),_xlfn.XLOOKUP(C2513,'Model Analyzer'!B$4:B$100,'Model Analyzer'!C$4:C$100))),EvalData!C2513,"NA")</f>
        <v>LANL</v>
      </c>
      <c r="C2513" s="17" t="s">
        <v>20</v>
      </c>
      <c r="D2513" s="36" t="d">
        <v>2020-11-02</v>
      </c>
      <c r="E2513" s="17" t="s">
        <v>38</v>
      </c>
      <c r="F2513" s="36" t="d">
        <v>2020-11-28</v>
      </c>
      <c r="G2513" s="30">
        <v>-7468</v>
      </c>
      <c r="H2513" s="32">
        <v>-0.24</v>
      </c>
      <c r="I2513" s="28">
        <v>-0.21356</v>
      </c>
      <c r="J2513" s="28">
        <v>-0.27155000000000001</v>
      </c>
      <c r="K2513" s="29">
        <v>0.75</v>
      </c>
      <c r="L2513" s="30">
        <v>13</v>
      </c>
      <c r="M2513" s="29">
        <v>0.625</v>
      </c>
      <c r="N2513" s="30">
        <v>51</v>
      </c>
      <c r="O2513" s="30">
        <v>25.84</v>
      </c>
      <c r="P2513" s="30">
        <v>5498.04</v>
      </c>
      <c r="Q2513" s="30">
        <v>220.33</v>
      </c>
      <c r="R2513" s="38">
        <v>0.28588000000000002</v>
      </c>
      <c r="S2513" s="32">
        <v>-0.23562</v>
      </c>
      <c r="T2513" s="29">
        <v>0.72511000000000003</v>
      </c>
      <c r="U2513" s="29">
        <v>-0.44919999999999999</v>
      </c>
      <c r="V2513" s="29">
        <v>0.27450999999999998</v>
      </c>
      <c r="W2513" s="29">
        <v>0.17646999999999999</v>
      </c>
      <c r="X2513" s="30">
        <v>343.6</v>
      </c>
      <c r="Y2513" s="29">
        <v>0.37487999999999999</v>
      </c>
      <c r="Z2513" s="29">
        <v>0.43101</v>
      </c>
      <c r="AA2513" s="29">
        <v>0.27700000000000002</v>
      </c>
      <c r="AB2513" s="30">
        <v>17</v>
      </c>
      <c r="AC2513" s="29">
        <v>0.51515</v>
      </c>
      <c r="AD2513" s="30">
        <v>51</v>
      </c>
      <c r="AE2513" s="29">
        <v>0.92157</v>
      </c>
      <c r="AF2513" s="33">
        <v>3.6379999999999999</v>
      </c>
      <c r="AG2513" s="33">
        <v>4.42</v>
      </c>
      <c r="AH2513" s="33">
        <v>8</v>
      </c>
      <c r="AI2513" s="33">
        <v>19.521999999999998</v>
      </c>
      <c r="AJ2513" s="33">
        <v>14.983000000000001</v>
      </c>
      <c r="AK2513" s="34">
        <v>28.585000000000001</v>
      </c>
      <c r="AL2513" s="29">
        <v>0.35293999999999998</v>
      </c>
      <c r="AM2513" s="29">
        <v>0.31373000000000001</v>
      </c>
      <c r="AN2513" s="50">
        <v>63960</v>
      </c>
      <c r="AO2513" s="30">
        <v>156.19999999999999</v>
      </c>
      <c r="AP2513" s="29">
        <v>0.24254000000000001</v>
      </c>
      <c r="AQ2513" s="29">
        <v>0.50634000000000001</v>
      </c>
      <c r="AR2513" s="29">
        <v>0.26800000000000002</v>
      </c>
      <c r="AS2513" s="54">
        <v>21</v>
      </c>
      <c r="AT2513" s="29">
        <v>0.39394000000000001</v>
      </c>
      <c r="AU2513" s="29">
        <v>0.72636999999999996</v>
      </c>
      <c r="AV2513" s="54">
        <v>9</v>
      </c>
      <c r="AW2513" s="29">
        <v>0.75758000000000003</v>
      </c>
    </row>
    <row r="2514" spans="1:49" x14ac:dyDescent="0.2">
      <c r="A2514" s="17" t="str">
        <f t="shared" si="48"/>
        <v>LSHTM</v>
      </c>
      <c r="B2514" s="17" t="str">
        <f>IF(AND(OR(NOT(IsForecastDateRestricted),AND(D2514&gt;=StartDate,D2514&lt;=EndDate)),OR(NOT(IsTargetDateRestricted),AND(F2514&gt;=FirstTargetDate,F2514&lt;=EndTargetDate)),
OR(AND(Is1Week,E2514="1 wk ahead inc death"),AND(Is2Week,E2514="2 wk ahead inc death"),AND(Is3Week,E2514="3 wk ahead inc death"),AND(Is4Week,E2514="4 wk ahead inc death")),
OR(NOT(IsActiveModelsOnly),_xlfn.XLOOKUP(C2514,'Model Analyzer'!B$4:B$100,'Model Analyzer'!C$4:C$100))),EvalData!C2514,"NA")</f>
        <v>LSHTM</v>
      </c>
      <c r="C2514" s="17" t="s">
        <v>21</v>
      </c>
      <c r="D2514" s="36" t="d">
        <v>2020-11-02</v>
      </c>
      <c r="E2514" s="17" t="s">
        <v>38</v>
      </c>
      <c r="F2514" s="36" t="d">
        <v>2020-11-28</v>
      </c>
      <c r="G2514" s="30">
        <v>-7659</v>
      </c>
      <c r="H2514" s="32">
        <v>-0.247</v>
      </c>
      <c r="I2514" s="28">
        <v>-0.21901999999999999</v>
      </c>
      <c r="J2514" s="28">
        <v>-0.28044999999999998</v>
      </c>
      <c r="K2514" s="29">
        <v>0.75</v>
      </c>
      <c r="L2514" s="30">
        <v>14</v>
      </c>
      <c r="M2514" s="29">
        <v>0.59375</v>
      </c>
      <c r="N2514" s="30">
        <v>48</v>
      </c>
      <c r="O2514" s="30">
        <v>14.37</v>
      </c>
      <c r="P2514" s="30">
        <v>6019.57</v>
      </c>
      <c r="Q2514" s="30">
        <v>261.92</v>
      </c>
      <c r="R2514" s="38">
        <v>0.30055999999999999</v>
      </c>
      <c r="S2514" s="32">
        <v>-0.30897999999999998</v>
      </c>
      <c r="T2514" s="29">
        <v>0.64753000000000005</v>
      </c>
      <c r="U2514" s="29">
        <v>-0.47988999999999998</v>
      </c>
      <c r="V2514" s="29">
        <v>0.33333000000000002</v>
      </c>
      <c r="W2514" s="29">
        <v>0.27083000000000002</v>
      </c>
      <c r="X2514" s="30">
        <v>407.16</v>
      </c>
      <c r="Y2514" s="29">
        <v>0.36270999999999998</v>
      </c>
      <c r="Z2514" s="29">
        <v>0.42858000000000002</v>
      </c>
      <c r="AA2514" s="29">
        <v>0.21299999999999999</v>
      </c>
      <c r="AB2514" s="30">
        <v>19</v>
      </c>
      <c r="AC2514" s="29">
        <v>0.45455000000000001</v>
      </c>
      <c r="AD2514" s="30">
        <v>48</v>
      </c>
      <c r="AE2514" s="29">
        <v>0.66666999999999998</v>
      </c>
      <c r="AF2514" s="33">
        <v>2.23</v>
      </c>
      <c r="AG2514" s="33">
        <v>3.3180000000000001</v>
      </c>
      <c r="AH2514" s="33">
        <v>4.851</v>
      </c>
      <c r="AI2514" s="33">
        <v>25.1</v>
      </c>
      <c r="AJ2514" s="33">
        <v>16.760000000000002</v>
      </c>
      <c r="AK2514" s="34">
        <v>56.32</v>
      </c>
      <c r="AL2514" s="29">
        <v>8.3330000000000001E-2</v>
      </c>
      <c r="AM2514" s="29">
        <v>0.29166999999999998</v>
      </c>
      <c r="AN2514" s="50">
        <v>212874</v>
      </c>
      <c r="AO2514" s="30">
        <v>248.4</v>
      </c>
      <c r="AP2514" s="29">
        <v>0.32375999999999999</v>
      </c>
      <c r="AQ2514" s="29">
        <v>0.67589999999999995</v>
      </c>
      <c r="AR2514" s="29">
        <v>0.28899999999999998</v>
      </c>
      <c r="AS2514" s="54">
        <v>19</v>
      </c>
      <c r="AT2514" s="29">
        <v>0.45455000000000001</v>
      </c>
      <c r="AU2514" s="29">
        <v>0.56161000000000005</v>
      </c>
      <c r="AV2514" s="54">
        <v>17</v>
      </c>
      <c r="AW2514" s="29">
        <v>0.51515</v>
      </c>
    </row>
    <row r="2515" spans="1:49" x14ac:dyDescent="0.2">
      <c r="A2515" s="17" t="str">
        <f t="shared" si="48"/>
        <v>MIT-ORC</v>
      </c>
      <c r="B2515" s="17" t="str">
        <f>IF(AND(OR(NOT(IsForecastDateRestricted),AND(D2515&gt;=StartDate,D2515&lt;=EndDate)),OR(NOT(IsTargetDateRestricted),AND(F2515&gt;=FirstTargetDate,F2515&lt;=EndTargetDate)),
OR(AND(Is1Week,E2515="1 wk ahead inc death"),AND(Is2Week,E2515="2 wk ahead inc death"),AND(Is3Week,E2515="3 wk ahead inc death"),AND(Is4Week,E2515="4 wk ahead inc death")),
OR(NOT(IsActiveModelsOnly),_xlfn.XLOOKUP(C2515,'Model Analyzer'!B$4:B$100,'Model Analyzer'!C$4:C$100))),EvalData!C2515,"NA")</f>
        <v>MIT-ORC</v>
      </c>
      <c r="C2515" s="17" t="s">
        <v>23</v>
      </c>
      <c r="D2515" s="36" t="d">
        <v>2020-11-02</v>
      </c>
      <c r="E2515" s="17" t="s">
        <v>38</v>
      </c>
      <c r="F2515" s="36" t="d">
        <v>2020-11-28</v>
      </c>
      <c r="G2515" s="30">
        <v>-13452</v>
      </c>
      <c r="H2515" s="32">
        <v>-0.48599999999999999</v>
      </c>
      <c r="I2515" s="28">
        <v>-0.38468000000000002</v>
      </c>
      <c r="J2515" s="28">
        <v>-0.62517999999999996</v>
      </c>
      <c r="K2515" s="29">
        <v>0</v>
      </c>
      <c r="L2515" s="30">
        <v>30</v>
      </c>
      <c r="M2515" s="29">
        <v>9.375E-2</v>
      </c>
      <c r="N2515" s="30">
        <v>51</v>
      </c>
      <c r="O2515" s="30">
        <v>35.159999999999997</v>
      </c>
      <c r="P2515" s="30">
        <v>8718.75</v>
      </c>
      <c r="Q2515" s="30">
        <v>311.49</v>
      </c>
      <c r="R2515" s="38">
        <v>0.47223999999999999</v>
      </c>
      <c r="S2515" s="32">
        <v>-0.65678000000000003</v>
      </c>
      <c r="T2515" s="29">
        <v>1.2416700000000001</v>
      </c>
      <c r="U2515" s="29">
        <v>-1.10741</v>
      </c>
      <c r="V2515" s="29">
        <v>0.15686</v>
      </c>
      <c r="W2515" s="29">
        <v>0.49020000000000002</v>
      </c>
      <c r="X2515" s="30">
        <v>483.92</v>
      </c>
      <c r="Y2515" s="29">
        <v>0.47303000000000001</v>
      </c>
      <c r="Z2515" s="29">
        <v>0.62473000000000001</v>
      </c>
      <c r="AA2515" s="29">
        <v>2.1999999999999999E-2</v>
      </c>
      <c r="AB2515" s="30">
        <v>30</v>
      </c>
      <c r="AC2515" s="29">
        <v>0.12121</v>
      </c>
      <c r="AD2515" s="30">
        <v>51</v>
      </c>
      <c r="AE2515" s="29">
        <v>0.64705999999999997</v>
      </c>
      <c r="AF2515" s="33">
        <v>2.625</v>
      </c>
      <c r="AG2515" s="33">
        <v>6.8019999999999996</v>
      </c>
      <c r="AH2515" s="33">
        <v>23.827999999999999</v>
      </c>
      <c r="AI2515" s="33">
        <v>216.26599999999999</v>
      </c>
      <c r="AJ2515" s="33">
        <v>123.5</v>
      </c>
      <c r="AK2515" s="34">
        <v>562</v>
      </c>
      <c r="AL2515" s="29">
        <v>0.13725000000000001</v>
      </c>
      <c r="AM2515" s="29">
        <v>0.41176000000000001</v>
      </c>
      <c r="AN2515" s="50">
        <v>162152</v>
      </c>
      <c r="AO2515" s="30">
        <v>254.9</v>
      </c>
      <c r="AP2515" s="29">
        <v>0.18212999999999999</v>
      </c>
      <c r="AQ2515" s="29">
        <v>0.38022</v>
      </c>
      <c r="AR2515" s="29">
        <v>0.10299999999999999</v>
      </c>
      <c r="AS2515" s="54">
        <v>30</v>
      </c>
      <c r="AT2515" s="29">
        <v>0.12121</v>
      </c>
      <c r="AU2515" s="29">
        <v>0.29698999999999998</v>
      </c>
      <c r="AV2515" s="54">
        <v>30</v>
      </c>
      <c r="AW2515" s="29">
        <v>0.12121</v>
      </c>
    </row>
    <row r="2516" spans="1:49" x14ac:dyDescent="0.2">
      <c r="A2516" s="17" t="str">
        <f t="shared" si="48"/>
        <v>MOBS</v>
      </c>
      <c r="B2516" s="17" t="str">
        <f>IF(AND(OR(NOT(IsForecastDateRestricted),AND(D2516&gt;=StartDate,D2516&lt;=EndDate)),OR(NOT(IsTargetDateRestricted),AND(F2516&gt;=FirstTargetDate,F2516&lt;=EndTargetDate)),
OR(AND(Is1Week,E2516="1 wk ahead inc death"),AND(Is2Week,E2516="2 wk ahead inc death"),AND(Is3Week,E2516="3 wk ahead inc death"),AND(Is4Week,E2516="4 wk ahead inc death")),
OR(NOT(IsActiveModelsOnly),_xlfn.XLOOKUP(C2516,'Model Analyzer'!B$4:B$100,'Model Analyzer'!C$4:C$100))),EvalData!C2516,"NA")</f>
        <v>MOBS</v>
      </c>
      <c r="C2516" s="17" t="s">
        <v>24</v>
      </c>
      <c r="D2516" s="36" t="d">
        <v>2020-11-02</v>
      </c>
      <c r="E2516" s="17" t="s">
        <v>38</v>
      </c>
      <c r="F2516" s="36" t="d">
        <v>2020-11-28</v>
      </c>
      <c r="G2516" s="30">
        <v>-7813</v>
      </c>
      <c r="H2516" s="32">
        <v>-0.253</v>
      </c>
      <c r="I2516" s="28">
        <v>-0.22342999999999999</v>
      </c>
      <c r="J2516" s="28">
        <v>-0.28771000000000002</v>
      </c>
      <c r="K2516" s="29">
        <v>0</v>
      </c>
      <c r="L2516" s="30">
        <v>15</v>
      </c>
      <c r="M2516" s="29">
        <v>0.5625</v>
      </c>
      <c r="N2516" s="30">
        <v>50</v>
      </c>
      <c r="O2516" s="30">
        <v>22.84</v>
      </c>
      <c r="P2516" s="30">
        <v>5409.58</v>
      </c>
      <c r="Q2516" s="30">
        <v>237.14</v>
      </c>
      <c r="R2516" s="38">
        <v>0.29429</v>
      </c>
      <c r="S2516" s="32">
        <v>-0.17735999999999999</v>
      </c>
      <c r="T2516" s="29">
        <v>0.61928000000000005</v>
      </c>
      <c r="U2516" s="29">
        <v>-0.38685000000000003</v>
      </c>
      <c r="V2516" s="29">
        <v>0.38</v>
      </c>
      <c r="W2516" s="29">
        <v>0.18</v>
      </c>
      <c r="X2516" s="30">
        <v>374.62</v>
      </c>
      <c r="Y2516" s="29">
        <v>0.35674</v>
      </c>
      <c r="Z2516" s="29">
        <v>0.41966999999999999</v>
      </c>
      <c r="AA2516" s="29">
        <v>0.28199999999999997</v>
      </c>
      <c r="AB2516" s="30">
        <v>16</v>
      </c>
      <c r="AC2516" s="29">
        <v>0.54544999999999999</v>
      </c>
      <c r="AD2516" s="30">
        <v>50</v>
      </c>
      <c r="AE2516" s="29">
        <v>0.56000000000000005</v>
      </c>
      <c r="AF2516" s="33">
        <v>1.7010000000000001</v>
      </c>
      <c r="AG2516" s="33">
        <v>1.8959999999999999</v>
      </c>
      <c r="AH2516" s="33">
        <v>2.246</v>
      </c>
      <c r="AI2516" s="33">
        <v>3.847</v>
      </c>
      <c r="AJ2516" s="33">
        <v>2.6869999999999998</v>
      </c>
      <c r="AK2516" s="34">
        <v>3.2280000000000002</v>
      </c>
      <c r="AL2516" s="29">
        <v>0</v>
      </c>
      <c r="AM2516" s="29">
        <v>0</v>
      </c>
      <c r="AN2516" s="50">
        <v>172507</v>
      </c>
      <c r="AO2516" s="30">
        <v>241.8</v>
      </c>
      <c r="AP2516" s="29">
        <v>0.60121000000000002</v>
      </c>
      <c r="AQ2516" s="29">
        <v>1</v>
      </c>
      <c r="AR2516" s="29">
        <v>0.57799999999999996</v>
      </c>
      <c r="AS2516" s="54">
        <v>6</v>
      </c>
      <c r="AT2516" s="29">
        <v>0.84848000000000001</v>
      </c>
      <c r="AU2516" s="29">
        <v>0.57791999999999999</v>
      </c>
      <c r="AV2516" s="54">
        <v>14</v>
      </c>
      <c r="AW2516" s="29">
        <v>0.60606000000000004</v>
      </c>
    </row>
    <row r="2517" spans="1:49" x14ac:dyDescent="0.2">
      <c r="A2517" s="17" t="str">
        <f t="shared" si="48"/>
        <v>MSRA</v>
      </c>
      <c r="B2517" s="17" t="str">
        <f>IF(AND(OR(NOT(IsForecastDateRestricted),AND(D2517&gt;=StartDate,D2517&lt;=EndDate)),OR(NOT(IsTargetDateRestricted),AND(F2517&gt;=FirstTargetDate,F2517&lt;=EndTargetDate)),
OR(AND(Is1Week,E2517="1 wk ahead inc death"),AND(Is2Week,E2517="2 wk ahead inc death"),AND(Is3Week,E2517="3 wk ahead inc death"),AND(Is4Week,E2517="4 wk ahead inc death")),
OR(NOT(IsActiveModelsOnly),_xlfn.XLOOKUP(C2517,'Model Analyzer'!B$4:B$100,'Model Analyzer'!C$4:C$100))),EvalData!C2517,"NA")</f>
        <v>MSRA</v>
      </c>
      <c r="C2517" s="17" t="s">
        <v>60</v>
      </c>
      <c r="D2517" s="36" t="d">
        <v>2020-11-02</v>
      </c>
      <c r="E2517" s="17" t="s">
        <v>38</v>
      </c>
      <c r="F2517" s="36" t="d">
        <v>2020-11-28</v>
      </c>
      <c r="G2517" s="30">
        <v>-8558</v>
      </c>
      <c r="H2517" s="32">
        <v>-0.28100000000000003</v>
      </c>
      <c r="I2517" s="28">
        <v>-0.24473</v>
      </c>
      <c r="J2517" s="28">
        <v>-0.32402999999999998</v>
      </c>
      <c r="K2517" s="29">
        <v>0</v>
      </c>
      <c r="L2517" s="30">
        <v>19</v>
      </c>
      <c r="M2517" s="29">
        <v>0.4375</v>
      </c>
      <c r="N2517" s="30">
        <v>47</v>
      </c>
      <c r="O2517" s="30">
        <v>9.25</v>
      </c>
      <c r="P2517" s="30">
        <v>3511.98</v>
      </c>
      <c r="Q2517" s="30">
        <v>197.53</v>
      </c>
      <c r="R2517" s="38">
        <v>0.21945999999999999</v>
      </c>
      <c r="S2517" s="32">
        <v>-0.22536999999999999</v>
      </c>
      <c r="T2517" s="29">
        <v>0.47621999999999998</v>
      </c>
      <c r="U2517" s="29">
        <v>-0.11561</v>
      </c>
      <c r="V2517" s="29">
        <v>0.38297999999999999</v>
      </c>
      <c r="W2517" s="29">
        <v>8.5110000000000005E-2</v>
      </c>
      <c r="X2517" s="30">
        <v>326.62</v>
      </c>
      <c r="Y2517" s="29">
        <v>0.36775999999999998</v>
      </c>
      <c r="Z2517" s="29">
        <v>0.33638000000000001</v>
      </c>
      <c r="AA2517" s="29">
        <v>0.39600000000000002</v>
      </c>
      <c r="AB2517" s="30">
        <v>7</v>
      </c>
      <c r="AC2517" s="29">
        <v>0.81818000000000002</v>
      </c>
      <c r="AD2517" s="30">
        <v>47</v>
      </c>
      <c r="AE2517" s="29">
        <v>0.59574000000000005</v>
      </c>
      <c r="AF2517" s="33">
        <v>1.62</v>
      </c>
      <c r="AG2517" s="33">
        <v>1.742</v>
      </c>
      <c r="AH2517" s="33">
        <v>2.0419999999999998</v>
      </c>
      <c r="AI2517" s="33">
        <v>2.1429999999999998</v>
      </c>
      <c r="AJ2517" s="33">
        <v>2.306</v>
      </c>
      <c r="AK2517" s="34">
        <v>2.9169999999999998</v>
      </c>
      <c r="AL2517" s="29">
        <v>0</v>
      </c>
      <c r="AM2517" s="29">
        <v>0</v>
      </c>
      <c r="AN2517" s="50">
        <v>141476</v>
      </c>
      <c r="AO2517" s="30">
        <v>281.5</v>
      </c>
      <c r="AP2517" s="29">
        <v>0.65208999999999995</v>
      </c>
      <c r="AQ2517" s="29">
        <v>1</v>
      </c>
      <c r="AR2517" s="29">
        <v>0.57799999999999996</v>
      </c>
      <c r="AS2517" s="54">
        <v>6</v>
      </c>
      <c r="AT2517" s="29">
        <v>0.84848000000000001</v>
      </c>
      <c r="AU2517" s="29">
        <v>0.57791999999999999</v>
      </c>
      <c r="AV2517" s="54">
        <v>15</v>
      </c>
      <c r="AW2517" s="29">
        <v>0.57576000000000005</v>
      </c>
    </row>
    <row r="2518" spans="1:49" x14ac:dyDescent="0.2">
      <c r="A2518" s="17" t="str">
        <f t="shared" si="48"/>
        <v>NotreDame-Mobility</v>
      </c>
      <c r="B2518" s="17" t="str">
        <f>IF(AND(OR(NOT(IsForecastDateRestricted),AND(D2518&gt;=StartDate,D2518&lt;=EndDate)),OR(NOT(IsTargetDateRestricted),AND(F2518&gt;=FirstTargetDate,F2518&lt;=EndTargetDate)),
OR(AND(Is1Week,E2518="1 wk ahead inc death"),AND(Is2Week,E2518="2 wk ahead inc death"),AND(Is3Week,E2518="3 wk ahead inc death"),AND(Is4Week,E2518="4 wk ahead inc death")),
OR(NOT(IsActiveModelsOnly),_xlfn.XLOOKUP(C2518,'Model Analyzer'!B$4:B$100,'Model Analyzer'!C$4:C$100))),EvalData!C2518,"NA")</f>
        <v>NotreDame-Mobility</v>
      </c>
      <c r="C2518" s="17" t="s">
        <v>25</v>
      </c>
      <c r="D2518" s="36" t="d">
        <v>2020-11-02</v>
      </c>
      <c r="E2518" s="17" t="s">
        <v>38</v>
      </c>
      <c r="F2518" s="36" t="d">
        <v>2020-11-28</v>
      </c>
      <c r="G2518" s="30">
        <v>-13563</v>
      </c>
      <c r="H2518" s="32">
        <v>-0.49099999999999999</v>
      </c>
      <c r="I2518" s="28">
        <v>-0.38785999999999998</v>
      </c>
      <c r="J2518" s="28">
        <v>-0.63361000000000001</v>
      </c>
      <c r="K2518" s="29">
        <v>0</v>
      </c>
      <c r="L2518" s="30">
        <v>32</v>
      </c>
      <c r="M2518" s="29">
        <v>3.125E-2</v>
      </c>
      <c r="N2518" s="30">
        <v>51</v>
      </c>
      <c r="O2518" s="30">
        <v>39.049999999999997</v>
      </c>
      <c r="P2518" s="30">
        <v>11204.16</v>
      </c>
      <c r="Q2518" s="30">
        <v>300.52999999999997</v>
      </c>
      <c r="R2518" s="38">
        <v>0.47437000000000001</v>
      </c>
      <c r="S2518" s="32">
        <v>-0.47484999999999999</v>
      </c>
      <c r="T2518" s="29">
        <v>1.4430000000000001</v>
      </c>
      <c r="U2518" s="29">
        <v>-0.90458000000000005</v>
      </c>
      <c r="V2518" s="29">
        <v>0.19608</v>
      </c>
      <c r="W2518" s="29">
        <v>0.39216000000000001</v>
      </c>
      <c r="X2518" s="30">
        <v>476.93</v>
      </c>
      <c r="Y2518" s="29">
        <v>0.65281</v>
      </c>
      <c r="Z2518" s="29">
        <v>0.59548999999999996</v>
      </c>
      <c r="AA2518" s="29">
        <v>3.0000000000000001E-3</v>
      </c>
      <c r="AB2518" s="30">
        <v>32</v>
      </c>
      <c r="AC2518" s="29">
        <v>6.0609999999999997E-2</v>
      </c>
      <c r="AD2518" s="30">
        <v>51</v>
      </c>
      <c r="AE2518" s="29">
        <v>0.21568999999999999</v>
      </c>
      <c r="AF2518" s="33">
        <v>1.3029999999999999</v>
      </c>
      <c r="AG2518" s="33">
        <v>1.4139999999999999</v>
      </c>
      <c r="AH2518" s="33">
        <v>1.591</v>
      </c>
      <c r="AI2518" s="33">
        <v>3.3919999999999999</v>
      </c>
      <c r="AJ2518" s="33">
        <v>1.835</v>
      </c>
      <c r="AK2518" s="34">
        <v>3.6840000000000002</v>
      </c>
      <c r="AL2518" s="29">
        <v>1.9609999999999999E-2</v>
      </c>
      <c r="AM2518" s="29">
        <v>3.9219999999999998E-2</v>
      </c>
      <c r="AN2518" s="50">
        <v>478728</v>
      </c>
      <c r="AO2518" s="30">
        <v>912.3</v>
      </c>
      <c r="AP2518" s="29">
        <v>0.71026</v>
      </c>
      <c r="AQ2518" s="29">
        <v>1</v>
      </c>
      <c r="AR2518" s="29">
        <v>0.16500000000000001</v>
      </c>
      <c r="AS2518" s="54">
        <v>26</v>
      </c>
      <c r="AT2518" s="29">
        <v>0.24242</v>
      </c>
      <c r="AU2518" s="29">
        <v>0.22703999999999999</v>
      </c>
      <c r="AV2518" s="54">
        <v>31</v>
      </c>
      <c r="AW2518" s="29">
        <v>9.0910000000000005E-2</v>
      </c>
    </row>
    <row r="2519" spans="1:49" x14ac:dyDescent="0.2">
      <c r="A2519" s="17" t="str">
        <f t="shared" si="48"/>
        <v>Oliver Wyman</v>
      </c>
      <c r="B2519" s="17" t="str">
        <f>IF(AND(OR(NOT(IsForecastDateRestricted),AND(D2519&gt;=StartDate,D2519&lt;=EndDate)),OR(NOT(IsTargetDateRestricted),AND(F2519&gt;=FirstTargetDate,F2519&lt;=EndTargetDate)),
OR(AND(Is1Week,E2519="1 wk ahead inc death"),AND(Is2Week,E2519="2 wk ahead inc death"),AND(Is3Week,E2519="3 wk ahead inc death"),AND(Is4Week,E2519="4 wk ahead inc death")),
OR(NOT(IsActiveModelsOnly),_xlfn.XLOOKUP(C2519,'Model Analyzer'!B$4:B$100,'Model Analyzer'!C$4:C$100))),EvalData!C2519,"NA")</f>
        <v>Oliver Wyman</v>
      </c>
      <c r="C2519" s="17" t="s">
        <v>26</v>
      </c>
      <c r="D2519" s="36" t="d">
        <v>2020-11-02</v>
      </c>
      <c r="E2519" s="17" t="s">
        <v>38</v>
      </c>
      <c r="F2519" s="36" t="d">
        <v>2020-11-28</v>
      </c>
      <c r="G2519" s="30">
        <v>-7170</v>
      </c>
      <c r="H2519" s="32">
        <v>-0.22900000000000001</v>
      </c>
      <c r="I2519" s="28">
        <v>-0.20504</v>
      </c>
      <c r="J2519" s="28">
        <v>-0.25791999999999998</v>
      </c>
      <c r="K2519" s="29">
        <v>0.75</v>
      </c>
      <c r="L2519" s="30">
        <v>12</v>
      </c>
      <c r="M2519" s="29">
        <v>0.65625</v>
      </c>
      <c r="N2519" s="30">
        <v>51</v>
      </c>
      <c r="O2519" s="30">
        <v>22.5</v>
      </c>
      <c r="P2519" s="30">
        <v>3976.26</v>
      </c>
      <c r="Q2519" s="30">
        <v>202.55</v>
      </c>
      <c r="R2519" s="38">
        <v>0.29188999999999998</v>
      </c>
      <c r="S2519" s="32">
        <v>-0.23896999999999999</v>
      </c>
      <c r="T2519" s="29">
        <v>0.63482000000000005</v>
      </c>
      <c r="U2519" s="29">
        <v>-0.37161</v>
      </c>
      <c r="V2519" s="29">
        <v>0.29411999999999999</v>
      </c>
      <c r="W2519" s="29">
        <v>0.11765</v>
      </c>
      <c r="X2519" s="30">
        <v>324.29000000000002</v>
      </c>
      <c r="Y2519" s="29">
        <v>0.36153999999999997</v>
      </c>
      <c r="Z2519" s="29">
        <v>0.40039000000000002</v>
      </c>
      <c r="AA2519" s="29">
        <v>0.32300000000000001</v>
      </c>
      <c r="AB2519" s="30">
        <v>12</v>
      </c>
      <c r="AC2519" s="29">
        <v>0.66666999999999998</v>
      </c>
      <c r="AD2519" s="30">
        <v>51</v>
      </c>
      <c r="AE2519" s="29">
        <v>0.70587999999999995</v>
      </c>
      <c r="AF2519" s="33">
        <v>1.83</v>
      </c>
      <c r="AG2519" s="33">
        <v>2.5</v>
      </c>
      <c r="AH2519" s="33">
        <v>3.5270000000000001</v>
      </c>
      <c r="AI2519" s="33">
        <v>10.679</v>
      </c>
      <c r="AJ2519" s="33">
        <v>6.71</v>
      </c>
      <c r="AK2519" s="34">
        <v>18.649000000000001</v>
      </c>
      <c r="AL2519" s="29">
        <v>0.17646999999999999</v>
      </c>
      <c r="AM2519" s="29">
        <v>0.17646999999999999</v>
      </c>
      <c r="AN2519" s="50">
        <v>117325</v>
      </c>
      <c r="AO2519" s="30">
        <v>265.39999999999998</v>
      </c>
      <c r="AP2519" s="29">
        <v>0.42625000000000002</v>
      </c>
      <c r="AQ2519" s="29">
        <v>0.88987000000000005</v>
      </c>
      <c r="AR2519" s="29">
        <v>0.372</v>
      </c>
      <c r="AS2519" s="54">
        <v>14</v>
      </c>
      <c r="AT2519" s="29">
        <v>0.60606000000000004</v>
      </c>
      <c r="AU2519" s="29">
        <v>0.73090999999999995</v>
      </c>
      <c r="AV2519" s="54">
        <v>8</v>
      </c>
      <c r="AW2519" s="29">
        <v>0.78788000000000002</v>
      </c>
    </row>
    <row r="2520" spans="1:49" x14ac:dyDescent="0.2">
      <c r="A2520" s="17" t="str">
        <f t="shared" si="48"/>
        <v>PSI</v>
      </c>
      <c r="B2520" s="17" t="str">
        <f>IF(AND(OR(NOT(IsForecastDateRestricted),AND(D2520&gt;=StartDate,D2520&lt;=EndDate)),OR(NOT(IsTargetDateRestricted),AND(F2520&gt;=FirstTargetDate,F2520&lt;=EndTargetDate)),
OR(AND(Is1Week,E2520="1 wk ahead inc death"),AND(Is2Week,E2520="2 wk ahead inc death"),AND(Is3Week,E2520="3 wk ahead inc death"),AND(Is4Week,E2520="4 wk ahead inc death")),
OR(NOT(IsActiveModelsOnly),_xlfn.XLOOKUP(C2520,'Model Analyzer'!B$4:B$100,'Model Analyzer'!C$4:C$100))),EvalData!C2520,"NA")</f>
        <v>PSI</v>
      </c>
      <c r="C2520" s="17" t="s">
        <v>27</v>
      </c>
      <c r="D2520" s="36" t="d">
        <v>2020-11-02</v>
      </c>
      <c r="E2520" s="17" t="s">
        <v>38</v>
      </c>
      <c r="F2520" s="36" t="d">
        <v>2020-11-28</v>
      </c>
      <c r="G2520" s="30">
        <v>-10599</v>
      </c>
      <c r="H2520" s="32">
        <v>-0.36099999999999999</v>
      </c>
      <c r="I2520" s="28">
        <v>-0.30309999999999998</v>
      </c>
      <c r="J2520" s="28">
        <v>-0.43491999999999997</v>
      </c>
      <c r="K2520" s="29">
        <v>0</v>
      </c>
      <c r="L2520" s="30">
        <v>24</v>
      </c>
      <c r="M2520" s="29">
        <v>0.28125</v>
      </c>
      <c r="N2520" s="30">
        <v>51</v>
      </c>
      <c r="O2520" s="30">
        <v>46.25</v>
      </c>
      <c r="P2520" s="30">
        <v>7994.99</v>
      </c>
      <c r="Q2520" s="30">
        <v>271.2</v>
      </c>
      <c r="R2520" s="38">
        <v>0.36626999999999998</v>
      </c>
      <c r="S2520" s="32">
        <v>-0.52176999999999996</v>
      </c>
      <c r="T2520" s="29">
        <v>1.4912099999999999</v>
      </c>
      <c r="U2520" s="29">
        <v>-1.3101</v>
      </c>
      <c r="V2520" s="29">
        <v>0.23529</v>
      </c>
      <c r="W2520" s="29">
        <v>0.35293999999999998</v>
      </c>
      <c r="X2520" s="30">
        <v>447.63</v>
      </c>
      <c r="Y2520" s="29">
        <v>0.45090999999999998</v>
      </c>
      <c r="Z2520" s="29">
        <v>0.58794000000000002</v>
      </c>
      <c r="AA2520" s="29">
        <v>0.04</v>
      </c>
      <c r="AB2520" s="30">
        <v>29</v>
      </c>
      <c r="AC2520" s="29">
        <v>0.15151999999999999</v>
      </c>
      <c r="AD2520" s="30">
        <v>51</v>
      </c>
      <c r="AE2520" s="29">
        <v>0.33333000000000002</v>
      </c>
      <c r="AF2520" s="33">
        <v>1.321</v>
      </c>
      <c r="AG2520" s="33">
        <v>1.4530000000000001</v>
      </c>
      <c r="AH2520" s="33">
        <v>1.7230000000000001</v>
      </c>
      <c r="AI2520" s="33">
        <v>3.6240000000000001</v>
      </c>
      <c r="AJ2520" s="33">
        <v>2.798</v>
      </c>
      <c r="AK2520" s="34">
        <v>5.3330000000000002</v>
      </c>
      <c r="AL2520" s="29">
        <v>1.9609999999999999E-2</v>
      </c>
      <c r="AM2520" s="29">
        <v>3.9219999999999998E-2</v>
      </c>
      <c r="AN2520" s="50">
        <v>409411</v>
      </c>
      <c r="AO2520" s="30">
        <v>527.1</v>
      </c>
      <c r="AP2520" s="29">
        <v>0.65720999999999996</v>
      </c>
      <c r="AQ2520" s="29">
        <v>1</v>
      </c>
      <c r="AR2520" s="29">
        <v>0.28899999999999998</v>
      </c>
      <c r="AS2520" s="54">
        <v>19</v>
      </c>
      <c r="AT2520" s="29">
        <v>0.45455000000000001</v>
      </c>
      <c r="AU2520" s="29">
        <v>0.35088000000000003</v>
      </c>
      <c r="AV2520" s="54">
        <v>26</v>
      </c>
      <c r="AW2520" s="29">
        <v>0.24242</v>
      </c>
    </row>
    <row r="2521" spans="1:49" x14ac:dyDescent="0.2">
      <c r="A2521" s="17" t="str">
        <f t="shared" si="48"/>
        <v>RPI-UW</v>
      </c>
      <c r="B2521" s="17" t="str">
        <f>IF(AND(OR(NOT(IsForecastDateRestricted),AND(D2521&gt;=StartDate,D2521&lt;=EndDate)),OR(NOT(IsTargetDateRestricted),AND(F2521&gt;=FirstTargetDate,F2521&lt;=EndTargetDate)),
OR(AND(Is1Week,E2521="1 wk ahead inc death"),AND(Is2Week,E2521="2 wk ahead inc death"),AND(Is3Week,E2521="3 wk ahead inc death"),AND(Is4Week,E2521="4 wk ahead inc death")),
OR(NOT(IsActiveModelsOnly),_xlfn.XLOOKUP(C2521,'Model Analyzer'!B$4:B$100,'Model Analyzer'!C$4:C$100))),EvalData!C2521,"NA")</f>
        <v>RPI-UW</v>
      </c>
      <c r="C2521" s="17" t="s">
        <v>49</v>
      </c>
      <c r="D2521" s="36" t="d">
        <v>2020-11-02</v>
      </c>
      <c r="E2521" s="17" t="s">
        <v>38</v>
      </c>
      <c r="F2521" s="36" t="d">
        <v>2020-11-28</v>
      </c>
      <c r="G2521" s="30">
        <v>-9643</v>
      </c>
      <c r="H2521" s="32">
        <v>-0.32300000000000001</v>
      </c>
      <c r="I2521" s="28">
        <v>-0.27576000000000001</v>
      </c>
      <c r="J2521" s="28">
        <v>-0.38074999999999998</v>
      </c>
      <c r="K2521" s="29">
        <v>0</v>
      </c>
      <c r="L2521" s="30">
        <v>21</v>
      </c>
      <c r="M2521" s="29">
        <v>0.375</v>
      </c>
      <c r="N2521" s="30">
        <v>30</v>
      </c>
      <c r="O2521" s="30">
        <v>11.64</v>
      </c>
      <c r="P2521" s="30">
        <v>5383.56</v>
      </c>
      <c r="Q2521" s="30">
        <v>360.1</v>
      </c>
      <c r="R2521" s="38">
        <v>0.35239999999999999</v>
      </c>
      <c r="S2521" s="32">
        <v>-0.32407999999999998</v>
      </c>
      <c r="T2521" s="29">
        <v>0.78210000000000002</v>
      </c>
      <c r="U2521" s="29">
        <v>-0.64949999999999997</v>
      </c>
      <c r="V2521" s="29">
        <v>0.26667000000000002</v>
      </c>
      <c r="W2521" s="29">
        <v>0.36667</v>
      </c>
      <c r="X2521" s="30">
        <v>480.21</v>
      </c>
      <c r="Y2521" s="29">
        <v>0.38268000000000002</v>
      </c>
      <c r="Z2521" s="29">
        <v>0.48035</v>
      </c>
      <c r="AA2521" s="29">
        <v>5.6000000000000001E-2</v>
      </c>
      <c r="AB2521" s="30">
        <v>28</v>
      </c>
      <c r="AC2521" s="29">
        <v>0.18182000000000001</v>
      </c>
      <c r="AD2521" s="30">
        <v>30</v>
      </c>
      <c r="AE2521" s="29">
        <v>0.53332999999999997</v>
      </c>
      <c r="AF2521" s="33">
        <v>2.3959999999999999</v>
      </c>
      <c r="AG2521" s="33">
        <v>2.6339999999999999</v>
      </c>
      <c r="AH2521" s="33">
        <v>3.1339999999999999</v>
      </c>
      <c r="AI2521" s="33">
        <v>7.2030000000000003</v>
      </c>
      <c r="AJ2521" s="33">
        <v>5.468</v>
      </c>
      <c r="AK2521" s="34">
        <v>14.385999999999999</v>
      </c>
      <c r="AL2521" s="29">
        <v>0.1</v>
      </c>
      <c r="AM2521" s="29">
        <v>0.1</v>
      </c>
      <c r="AN2521" s="50">
        <v>219927</v>
      </c>
      <c r="AO2521" s="30">
        <v>202</v>
      </c>
      <c r="AP2521" s="29">
        <v>0.42548999999999998</v>
      </c>
      <c r="AQ2521" s="29">
        <v>0.88829000000000002</v>
      </c>
      <c r="AR2521" s="29">
        <v>0.20599999999999999</v>
      </c>
      <c r="AS2521" s="54">
        <v>24</v>
      </c>
      <c r="AT2521" s="29">
        <v>0.30303000000000002</v>
      </c>
      <c r="AU2521" s="29">
        <v>0.32290000000000002</v>
      </c>
      <c r="AV2521" s="54">
        <v>27</v>
      </c>
      <c r="AW2521" s="29">
        <v>0.21212</v>
      </c>
    </row>
    <row r="2522" spans="1:49" x14ac:dyDescent="0.2">
      <c r="A2522" s="17" t="str">
        <f t="shared" si="48"/>
        <v>UA</v>
      </c>
      <c r="B2522" s="17" t="str">
        <f>IF(AND(OR(NOT(IsForecastDateRestricted),AND(D2522&gt;=StartDate,D2522&lt;=EndDate)),OR(NOT(IsTargetDateRestricted),AND(F2522&gt;=FirstTargetDate,F2522&lt;=EndTargetDate)),
OR(AND(Is1Week,E2522="1 wk ahead inc death"),AND(Is2Week,E2522="2 wk ahead inc death"),AND(Is3Week,E2522="3 wk ahead inc death"),AND(Is4Week,E2522="4 wk ahead inc death")),
OR(NOT(IsActiveModelsOnly),_xlfn.XLOOKUP(C2522,'Model Analyzer'!B$4:B$100,'Model Analyzer'!C$4:C$100))),EvalData!C2522,"NA")</f>
        <v>UA</v>
      </c>
      <c r="C2522" s="17" t="s">
        <v>29</v>
      </c>
      <c r="D2522" s="36" t="d">
        <v>2020-11-02</v>
      </c>
      <c r="E2522" s="17" t="s">
        <v>38</v>
      </c>
      <c r="F2522" s="36" t="d">
        <v>2020-11-28</v>
      </c>
      <c r="G2522" s="30">
        <v>-6198</v>
      </c>
      <c r="H2522" s="32">
        <v>-0.19500000000000001</v>
      </c>
      <c r="I2522" s="28">
        <v>-0.17724000000000001</v>
      </c>
      <c r="J2522" s="28">
        <v>-0.21543000000000001</v>
      </c>
      <c r="K2522" s="29">
        <v>0.75</v>
      </c>
      <c r="L2522" s="30">
        <v>9</v>
      </c>
      <c r="M2522" s="29">
        <v>0.75</v>
      </c>
      <c r="N2522" s="30">
        <v>51</v>
      </c>
      <c r="O2522" s="30">
        <v>16.11</v>
      </c>
      <c r="P2522" s="30">
        <v>5631.15</v>
      </c>
      <c r="Q2522" s="30">
        <v>237.78</v>
      </c>
      <c r="R2522" s="38">
        <v>0.32081999999999999</v>
      </c>
      <c r="S2522" s="32">
        <v>-0.21873000000000001</v>
      </c>
      <c r="T2522" s="29">
        <v>0.67003999999999997</v>
      </c>
      <c r="U2522" s="29">
        <v>-0.27698</v>
      </c>
      <c r="V2522" s="29">
        <v>0.27450999999999998</v>
      </c>
      <c r="W2522" s="29">
        <v>0.19608</v>
      </c>
      <c r="X2522" s="30">
        <v>363.44</v>
      </c>
      <c r="Y2522" s="29">
        <v>0.42126999999999998</v>
      </c>
      <c r="Z2522" s="29">
        <v>0.42292999999999997</v>
      </c>
      <c r="AA2522" s="29">
        <v>0.28599999999999998</v>
      </c>
      <c r="AB2522" s="30">
        <v>15</v>
      </c>
      <c r="AC2522" s="29">
        <v>0.57576000000000005</v>
      </c>
      <c r="AD2522" s="30">
        <v>51</v>
      </c>
      <c r="AE2522" s="29">
        <v>0.80391999999999997</v>
      </c>
      <c r="AF2522" s="33">
        <v>2.0390000000000001</v>
      </c>
      <c r="AG2522" s="33">
        <v>2.5230000000000001</v>
      </c>
      <c r="AH2522" s="33">
        <v>2.9849999999999999</v>
      </c>
      <c r="AI2522" s="33">
        <v>4.5149999999999997</v>
      </c>
      <c r="AJ2522" s="33">
        <v>4.5730000000000004</v>
      </c>
      <c r="AK2522" s="34">
        <v>6.7549999999999999</v>
      </c>
      <c r="AL2522" s="29">
        <v>9.8040000000000002E-2</v>
      </c>
      <c r="AM2522" s="29">
        <v>5.8819999999999997E-2</v>
      </c>
      <c r="AN2522" s="50">
        <v>100047</v>
      </c>
      <c r="AO2522" s="30">
        <v>145.9</v>
      </c>
      <c r="AP2522" s="29">
        <v>0.46715000000000001</v>
      </c>
      <c r="AQ2522" s="29">
        <v>0.97526000000000002</v>
      </c>
      <c r="AR2522" s="29">
        <v>0.68100000000000005</v>
      </c>
      <c r="AS2522" s="54">
        <v>3</v>
      </c>
      <c r="AT2522" s="29">
        <v>0.93938999999999995</v>
      </c>
      <c r="AU2522" s="29">
        <v>0.84562000000000004</v>
      </c>
      <c r="AV2522" s="54">
        <v>4</v>
      </c>
      <c r="AW2522" s="29">
        <v>0.90908999999999995</v>
      </c>
    </row>
    <row r="2523" spans="1:49" x14ac:dyDescent="0.2">
      <c r="A2523" s="17" t="str">
        <f t="shared" si="48"/>
        <v>UCLA</v>
      </c>
      <c r="B2523" s="17" t="str">
        <f>IF(AND(OR(NOT(IsForecastDateRestricted),AND(D2523&gt;=StartDate,D2523&lt;=EndDate)),OR(NOT(IsTargetDateRestricted),AND(F2523&gt;=FirstTargetDate,F2523&lt;=EndTargetDate)),
OR(AND(Is1Week,E2523="1 wk ahead inc death"),AND(Is2Week,E2523="2 wk ahead inc death"),AND(Is3Week,E2523="3 wk ahead inc death"),AND(Is4Week,E2523="4 wk ahead inc death")),
OR(NOT(IsActiveModelsOnly),_xlfn.XLOOKUP(C2523,'Model Analyzer'!B$4:B$100,'Model Analyzer'!C$4:C$100))),EvalData!C2523,"NA")</f>
        <v>UCLA</v>
      </c>
      <c r="C2523" s="17" t="s">
        <v>30</v>
      </c>
      <c r="D2523" s="36" t="d">
        <v>2020-11-02</v>
      </c>
      <c r="E2523" s="17" t="s">
        <v>38</v>
      </c>
      <c r="F2523" s="36" t="d">
        <v>2020-11-28</v>
      </c>
      <c r="G2523" s="26">
        <v>-13297</v>
      </c>
      <c r="H2523" s="27">
        <v>-0.47799999999999998</v>
      </c>
      <c r="I2523" s="28">
        <v>-0.38024999999999998</v>
      </c>
      <c r="J2523" s="28">
        <v>-0.61355999999999999</v>
      </c>
      <c r="K2523" s="29">
        <v>0</v>
      </c>
      <c r="L2523" s="30">
        <v>29</v>
      </c>
      <c r="M2523" s="29">
        <v>0.125</v>
      </c>
      <c r="N2523" s="30">
        <v>51</v>
      </c>
      <c r="O2523" s="26">
        <v>48.35</v>
      </c>
      <c r="P2523" s="26">
        <v>9195.7900000000009</v>
      </c>
      <c r="Q2523" s="26">
        <v>311.06</v>
      </c>
      <c r="R2523" s="31">
        <v>0.49515999999999999</v>
      </c>
      <c r="S2523" s="32">
        <v>-0.71911999999999998</v>
      </c>
      <c r="T2523" s="29">
        <v>1.3855599999999999</v>
      </c>
      <c r="U2523" s="29">
        <v>-1.3795299999999999</v>
      </c>
      <c r="V2523" s="29">
        <v>0.21568999999999999</v>
      </c>
      <c r="W2523" s="29">
        <v>0.52941000000000005</v>
      </c>
      <c r="X2523" s="30">
        <v>502.7</v>
      </c>
      <c r="Y2523" s="29">
        <v>0.46171000000000001</v>
      </c>
      <c r="Z2523" s="29">
        <v>0.67471999999999999</v>
      </c>
      <c r="AA2523" s="29">
        <v>1.2999999999999999E-2</v>
      </c>
      <c r="AB2523" s="30">
        <v>31</v>
      </c>
      <c r="AC2523" s="29">
        <v>9.0910000000000005E-2</v>
      </c>
      <c r="AD2523" s="30">
        <v>51</v>
      </c>
      <c r="AE2523" s="29">
        <v>7.843E-2</v>
      </c>
      <c r="AF2523" s="33">
        <v>1.123</v>
      </c>
      <c r="AG2523" s="33">
        <v>1.1739999999999999</v>
      </c>
      <c r="AH2523" s="33">
        <v>1.252</v>
      </c>
      <c r="AI2523" s="33">
        <v>2.488</v>
      </c>
      <c r="AJ2523" s="33">
        <v>1.448</v>
      </c>
      <c r="AK2523" s="34">
        <v>3.0910000000000002</v>
      </c>
      <c r="AL2523" s="29">
        <v>0</v>
      </c>
      <c r="AM2523" s="29">
        <v>0</v>
      </c>
      <c r="AN2523" s="50">
        <v>547575</v>
      </c>
      <c r="AO2523" s="30">
        <v>776.5</v>
      </c>
      <c r="AP2523" s="29">
        <v>0.79632999999999998</v>
      </c>
      <c r="AQ2523" s="29">
        <v>1</v>
      </c>
      <c r="AR2523" s="29">
        <v>8.3000000000000004E-2</v>
      </c>
      <c r="AS2523" s="54">
        <v>32</v>
      </c>
      <c r="AT2523" s="29">
        <v>6.0609999999999997E-2</v>
      </c>
      <c r="AU2523" s="29">
        <v>8.2559999999999995E-2</v>
      </c>
      <c r="AV2523" s="54">
        <v>33</v>
      </c>
      <c r="AW2523" s="29">
        <v>3.0300000000000001E-2</v>
      </c>
    </row>
    <row r="2524" spans="1:49" x14ac:dyDescent="0.2">
      <c r="A2524" s="17" t="str">
        <f t="shared" si="48"/>
        <v>UCM</v>
      </c>
      <c r="B2524" s="17" t="str">
        <f>IF(AND(OR(NOT(IsForecastDateRestricted),AND(D2524&gt;=StartDate,D2524&lt;=EndDate)),OR(NOT(IsTargetDateRestricted),AND(F2524&gt;=FirstTargetDate,F2524&lt;=EndTargetDate)),
OR(AND(Is1Week,E2524="1 wk ahead inc death"),AND(Is2Week,E2524="2 wk ahead inc death"),AND(Is3Week,E2524="3 wk ahead inc death"),AND(Is4Week,E2524="4 wk ahead inc death")),
OR(NOT(IsActiveModelsOnly),_xlfn.XLOOKUP(C2524,'Model Analyzer'!B$4:B$100,'Model Analyzer'!C$4:C$100))),EvalData!C2524,"NA")</f>
        <v>UCM</v>
      </c>
      <c r="C2524" s="17" t="s">
        <v>48</v>
      </c>
      <c r="D2524" s="36" t="d">
        <v>2020-11-02</v>
      </c>
      <c r="E2524" s="17" t="s">
        <v>38</v>
      </c>
      <c r="F2524" s="36" t="d">
        <v>2020-11-28</v>
      </c>
      <c r="G2524" s="30">
        <v>-8407</v>
      </c>
      <c r="H2524" s="32">
        <v>-0.27500000000000002</v>
      </c>
      <c r="I2524" s="28">
        <v>-0.24041000000000001</v>
      </c>
      <c r="J2524" s="28">
        <v>-0.3165</v>
      </c>
      <c r="K2524" s="29">
        <v>0</v>
      </c>
      <c r="L2524" s="30">
        <v>18</v>
      </c>
      <c r="M2524" s="29">
        <v>0.46875</v>
      </c>
      <c r="O2524" s="30"/>
      <c r="P2524" s="30"/>
      <c r="Q2524" s="30"/>
      <c r="R2524" s="38"/>
    </row>
    <row r="2525" spans="1:49" x14ac:dyDescent="0.2">
      <c r="A2525" s="17" t="str">
        <f t="shared" si="48"/>
        <v>UCSB</v>
      </c>
      <c r="B2525" s="17" t="str">
        <f>IF(AND(OR(NOT(IsForecastDateRestricted),AND(D2525&gt;=StartDate,D2525&lt;=EndDate)),OR(NOT(IsTargetDateRestricted),AND(F2525&gt;=FirstTargetDate,F2525&lt;=EndTargetDate)),
OR(AND(Is1Week,E2525="1 wk ahead inc death"),AND(Is2Week,E2525="2 wk ahead inc death"),AND(Is3Week,E2525="3 wk ahead inc death"),AND(Is4Week,E2525="4 wk ahead inc death")),
OR(NOT(IsActiveModelsOnly),_xlfn.XLOOKUP(C2525,'Model Analyzer'!B$4:B$100,'Model Analyzer'!C$4:C$100))),EvalData!C2525,"NA")</f>
        <v>UCSB</v>
      </c>
      <c r="C2525" s="17" t="s">
        <v>61</v>
      </c>
      <c r="D2525" s="36" t="d">
        <v>2020-11-02</v>
      </c>
      <c r="E2525" s="17" t="s">
        <v>38</v>
      </c>
      <c r="F2525" s="36" t="d">
        <v>2020-11-28</v>
      </c>
      <c r="G2525" s="30"/>
      <c r="H2525" s="32"/>
      <c r="N2525" s="30">
        <v>51</v>
      </c>
      <c r="O2525" s="30">
        <v>30.81</v>
      </c>
      <c r="P2525" s="30">
        <v>6620.61</v>
      </c>
      <c r="Q2525" s="30">
        <v>239.67</v>
      </c>
      <c r="R2525" s="38">
        <v>0.31108999999999998</v>
      </c>
      <c r="S2525" s="32">
        <v>-0.25851000000000002</v>
      </c>
      <c r="T2525" s="29">
        <v>0.85687999999999998</v>
      </c>
      <c r="U2525" s="29">
        <v>-0.40583999999999998</v>
      </c>
      <c r="V2525" s="29">
        <v>0.29411999999999999</v>
      </c>
      <c r="W2525" s="29">
        <v>0.25490000000000002</v>
      </c>
      <c r="X2525" s="30">
        <v>393.69</v>
      </c>
      <c r="Y2525" s="29">
        <v>0.48514000000000002</v>
      </c>
      <c r="Z2525" s="29">
        <v>0.47437000000000001</v>
      </c>
      <c r="AA2525" s="29">
        <v>0.20399999999999999</v>
      </c>
      <c r="AB2525" s="30">
        <v>20</v>
      </c>
      <c r="AC2525" s="29">
        <v>0.42424000000000001</v>
      </c>
      <c r="AD2525" s="30">
        <v>51</v>
      </c>
      <c r="AE2525" s="29">
        <v>0.70587999999999995</v>
      </c>
      <c r="AF2525" s="33">
        <v>1.556</v>
      </c>
      <c r="AG2525" s="33">
        <v>4.0140000000000002</v>
      </c>
      <c r="AH2525" s="33">
        <v>20.515999999999998</v>
      </c>
      <c r="AI2525" s="33">
        <v>524.78700000000003</v>
      </c>
      <c r="AJ2525" s="33">
        <v>455</v>
      </c>
      <c r="AK2525" s="34">
        <v>1692</v>
      </c>
      <c r="AL2525" s="29">
        <v>0.11765</v>
      </c>
      <c r="AM2525" s="29">
        <v>0.47059000000000001</v>
      </c>
      <c r="AN2525" s="50">
        <v>209236</v>
      </c>
      <c r="AO2525" s="30">
        <v>257.39999999999998</v>
      </c>
      <c r="AP2525" s="29">
        <v>0.25478000000000001</v>
      </c>
      <c r="AQ2525" s="29">
        <v>0.53190000000000004</v>
      </c>
      <c r="AR2525" s="29">
        <v>0.124</v>
      </c>
      <c r="AS2525" s="54">
        <v>29</v>
      </c>
      <c r="AT2525" s="29">
        <v>0.15151999999999999</v>
      </c>
      <c r="AU2525" s="29">
        <v>0.52392000000000005</v>
      </c>
      <c r="AV2525" s="54">
        <v>21</v>
      </c>
      <c r="AW2525" s="29">
        <v>0.39394000000000001</v>
      </c>
    </row>
    <row r="2526" spans="1:49" x14ac:dyDescent="0.2">
      <c r="A2526" s="17" t="str">
        <f t="shared" si="48"/>
        <v>UCSD-NEU</v>
      </c>
      <c r="B2526" s="17" t="str">
        <f>IF(AND(OR(NOT(IsForecastDateRestricted),AND(D2526&gt;=StartDate,D2526&lt;=EndDate)),OR(NOT(IsTargetDateRestricted),AND(F2526&gt;=FirstTargetDate,F2526&lt;=EndTargetDate)),
OR(AND(Is1Week,E2526="1 wk ahead inc death"),AND(Is2Week,E2526="2 wk ahead inc death"),AND(Is3Week,E2526="3 wk ahead inc death"),AND(Is4Week,E2526="4 wk ahead inc death")),
OR(NOT(IsActiveModelsOnly),_xlfn.XLOOKUP(C2526,'Model Analyzer'!B$4:B$100,'Model Analyzer'!C$4:C$100))),EvalData!C2526,"NA")</f>
        <v>UCSD-NEU</v>
      </c>
      <c r="C2526" s="17" t="s">
        <v>54</v>
      </c>
      <c r="D2526" s="36" t="d">
        <v>2020-11-02</v>
      </c>
      <c r="E2526" s="17" t="s">
        <v>38</v>
      </c>
      <c r="F2526" s="36" t="d">
        <v>2020-11-28</v>
      </c>
      <c r="G2526" s="30">
        <v>-6963</v>
      </c>
      <c r="H2526" s="32">
        <v>-0.222</v>
      </c>
      <c r="I2526" s="28">
        <v>-0.19911999999999999</v>
      </c>
      <c r="J2526" s="28">
        <v>-0.24862999999999999</v>
      </c>
      <c r="K2526" s="29">
        <v>0.75</v>
      </c>
      <c r="L2526" s="30">
        <v>11</v>
      </c>
      <c r="M2526" s="29">
        <v>0.6875</v>
      </c>
      <c r="N2526" s="30">
        <v>50</v>
      </c>
      <c r="O2526" s="30">
        <v>11.81</v>
      </c>
      <c r="P2526" s="30">
        <v>5351.02</v>
      </c>
      <c r="Q2526" s="30">
        <v>233.88</v>
      </c>
      <c r="R2526" s="38">
        <v>0.26173000000000002</v>
      </c>
      <c r="S2526" s="32">
        <v>-9.7780000000000006E-2</v>
      </c>
      <c r="T2526" s="29">
        <v>0.54235</v>
      </c>
      <c r="U2526" s="29">
        <v>-0.18590000000000001</v>
      </c>
      <c r="V2526" s="29">
        <v>0.38</v>
      </c>
      <c r="W2526" s="29">
        <v>0.18</v>
      </c>
      <c r="X2526" s="30">
        <v>373.85</v>
      </c>
      <c r="Y2526" s="29">
        <v>0.36458000000000002</v>
      </c>
      <c r="Z2526" s="29">
        <v>0.36749999999999999</v>
      </c>
      <c r="AA2526" s="29">
        <v>0.38200000000000001</v>
      </c>
      <c r="AB2526" s="30">
        <v>8</v>
      </c>
      <c r="AC2526" s="29">
        <v>0.78788000000000002</v>
      </c>
      <c r="AD2526" s="30">
        <v>50</v>
      </c>
      <c r="AE2526" s="29">
        <v>0.88</v>
      </c>
      <c r="AF2526" s="33">
        <v>2.5510000000000002</v>
      </c>
      <c r="AG2526" s="33">
        <v>4.7489999999999997</v>
      </c>
      <c r="AH2526" s="33">
        <v>19.465</v>
      </c>
      <c r="AI2526" s="33">
        <v>405.06</v>
      </c>
      <c r="AJ2526" s="33">
        <v>1023</v>
      </c>
      <c r="AK2526" s="34">
        <v>1274</v>
      </c>
      <c r="AL2526" s="29">
        <v>0.14000000000000001</v>
      </c>
      <c r="AM2526" s="29">
        <v>0.57999999999999996</v>
      </c>
      <c r="AN2526" s="50">
        <v>113437</v>
      </c>
      <c r="AO2526" s="30">
        <v>235</v>
      </c>
      <c r="AP2526" s="29">
        <v>0.19936000000000001</v>
      </c>
      <c r="AQ2526" s="29">
        <v>0.41620000000000001</v>
      </c>
      <c r="AR2526" s="29">
        <v>0.16500000000000001</v>
      </c>
      <c r="AS2526" s="54">
        <v>26</v>
      </c>
      <c r="AT2526" s="29">
        <v>0.24242</v>
      </c>
      <c r="AU2526" s="29">
        <v>0.57401999999999997</v>
      </c>
      <c r="AV2526" s="54">
        <v>16</v>
      </c>
      <c r="AW2526" s="29">
        <v>0.54544999999999999</v>
      </c>
    </row>
    <row r="2527" spans="1:49" x14ac:dyDescent="0.2">
      <c r="A2527" s="17" t="str">
        <f t="shared" si="48"/>
        <v>UGA-CEID</v>
      </c>
      <c r="B2527" s="17" t="str">
        <f>IF(AND(OR(NOT(IsForecastDateRestricted),AND(D2527&gt;=StartDate,D2527&lt;=EndDate)),OR(NOT(IsTargetDateRestricted),AND(F2527&gt;=FirstTargetDate,F2527&lt;=EndTargetDate)),
OR(AND(Is1Week,E2527="1 wk ahead inc death"),AND(Is2Week,E2527="2 wk ahead inc death"),AND(Is3Week,E2527="3 wk ahead inc death"),AND(Is4Week,E2527="4 wk ahead inc death")),
OR(NOT(IsActiveModelsOnly),_xlfn.XLOOKUP(C2527,'Model Analyzer'!B$4:B$100,'Model Analyzer'!C$4:C$100))),EvalData!C2527,"NA")</f>
        <v>UGA-CEID</v>
      </c>
      <c r="C2527" s="17" t="s">
        <v>50</v>
      </c>
      <c r="D2527" s="36" t="d">
        <v>2020-11-02</v>
      </c>
      <c r="E2527" s="17" t="s">
        <v>38</v>
      </c>
      <c r="F2527" s="36" t="d">
        <v>2020-11-28</v>
      </c>
      <c r="G2527" s="30">
        <v>-12285</v>
      </c>
      <c r="H2527" s="32">
        <v>-0.433</v>
      </c>
      <c r="I2527" s="28">
        <v>-0.35131000000000001</v>
      </c>
      <c r="J2527" s="28">
        <v>-0.54157</v>
      </c>
      <c r="K2527" s="29">
        <v>0</v>
      </c>
      <c r="L2527" s="30">
        <v>28</v>
      </c>
      <c r="M2527" s="29">
        <v>0.15625</v>
      </c>
      <c r="N2527" s="30">
        <v>51</v>
      </c>
      <c r="O2527" s="30">
        <v>42.9</v>
      </c>
      <c r="P2527" s="30">
        <v>6257.06</v>
      </c>
      <c r="Q2527" s="30">
        <v>256.75</v>
      </c>
      <c r="R2527" s="38">
        <v>0.36019000000000001</v>
      </c>
      <c r="S2527" s="32">
        <v>-0.38635999999999998</v>
      </c>
      <c r="T2527" s="29">
        <v>0.62556</v>
      </c>
      <c r="U2527" s="29">
        <v>-0.53320000000000001</v>
      </c>
      <c r="V2527" s="29">
        <v>0.27450999999999998</v>
      </c>
      <c r="W2527" s="29">
        <v>0.33333000000000002</v>
      </c>
      <c r="X2527" s="30">
        <v>426.47</v>
      </c>
      <c r="Y2527" s="29">
        <v>0.38147999999999999</v>
      </c>
      <c r="Z2527" s="29">
        <v>0.50100999999999996</v>
      </c>
      <c r="AA2527" s="29">
        <v>8.4000000000000005E-2</v>
      </c>
      <c r="AB2527" s="30">
        <v>23</v>
      </c>
      <c r="AC2527" s="29">
        <v>0.33333000000000002</v>
      </c>
      <c r="AD2527" s="30">
        <v>51</v>
      </c>
      <c r="AE2527" s="29">
        <v>0.62744999999999995</v>
      </c>
      <c r="AF2527" s="33">
        <v>2.0880000000000001</v>
      </c>
      <c r="AG2527" s="33">
        <v>2.9849999999999999</v>
      </c>
      <c r="AH2527" s="33">
        <v>8.9290000000000003</v>
      </c>
      <c r="AI2527" s="33">
        <v>274.93599999999998</v>
      </c>
      <c r="AJ2527" s="33">
        <v>24.986000000000001</v>
      </c>
      <c r="AK2527" s="34">
        <v>236</v>
      </c>
      <c r="AL2527" s="29">
        <v>0.11765</v>
      </c>
      <c r="AM2527" s="29">
        <v>0.29411999999999999</v>
      </c>
      <c r="AN2527" s="50">
        <v>190951</v>
      </c>
      <c r="AO2527" s="30">
        <v>260.5</v>
      </c>
      <c r="AP2527" s="29">
        <v>0.30473</v>
      </c>
      <c r="AQ2527" s="29">
        <v>0.63617000000000001</v>
      </c>
      <c r="AR2527" s="29">
        <v>0.22700000000000001</v>
      </c>
      <c r="AS2527" s="54">
        <v>23</v>
      </c>
      <c r="AT2527" s="29">
        <v>0.33333000000000002</v>
      </c>
      <c r="AU2527" s="29">
        <v>0.52810999999999997</v>
      </c>
      <c r="AV2527" s="54">
        <v>20</v>
      </c>
      <c r="AW2527" s="29">
        <v>0.42424000000000001</v>
      </c>
    </row>
    <row r="2528" spans="1:49" x14ac:dyDescent="0.2">
      <c r="A2528" s="17" t="str">
        <f t="shared" si="48"/>
        <v>UM</v>
      </c>
      <c r="B2528" s="17" t="str">
        <f>IF(AND(OR(NOT(IsForecastDateRestricted),AND(D2528&gt;=StartDate,D2528&lt;=EndDate)),OR(NOT(IsTargetDateRestricted),AND(F2528&gt;=FirstTargetDate,F2528&lt;=EndTargetDate)),
OR(AND(Is1Week,E2528="1 wk ahead inc death"),AND(Is2Week,E2528="2 wk ahead inc death"),AND(Is3Week,E2528="3 wk ahead inc death"),AND(Is4Week,E2528="4 wk ahead inc death")),
OR(NOT(IsActiveModelsOnly),_xlfn.XLOOKUP(C2528,'Model Analyzer'!B$4:B$100,'Model Analyzer'!C$4:C$100))),EvalData!C2528,"NA")</f>
        <v>UM</v>
      </c>
      <c r="C2528" s="17" t="s">
        <v>31</v>
      </c>
      <c r="D2528" s="36" t="d">
        <v>2020-11-02</v>
      </c>
      <c r="E2528" s="17" t="s">
        <v>38</v>
      </c>
      <c r="F2528" s="36" t="d">
        <v>2020-11-28</v>
      </c>
      <c r="G2528" s="30">
        <v>-10192</v>
      </c>
      <c r="H2528" s="32">
        <v>-0.34499999999999997</v>
      </c>
      <c r="I2528" s="28">
        <v>-0.29146</v>
      </c>
      <c r="J2528" s="28">
        <v>-0.41134999999999999</v>
      </c>
      <c r="K2528" s="29">
        <v>0</v>
      </c>
      <c r="L2528" s="30">
        <v>22</v>
      </c>
      <c r="M2528" s="29">
        <v>0.34375</v>
      </c>
      <c r="N2528" s="30">
        <v>50</v>
      </c>
      <c r="O2528" s="30">
        <v>26.5</v>
      </c>
      <c r="P2528" s="30">
        <v>8380.3700000000008</v>
      </c>
      <c r="Q2528" s="30">
        <v>291</v>
      </c>
      <c r="R2528" s="38">
        <v>0.43578</v>
      </c>
      <c r="S2528" s="32">
        <v>-0.35594999999999999</v>
      </c>
      <c r="T2528" s="29">
        <v>1.00841</v>
      </c>
      <c r="U2528" s="29">
        <v>-0.76639000000000002</v>
      </c>
      <c r="V2528" s="29">
        <v>0.24</v>
      </c>
      <c r="W2528" s="29">
        <v>0.36</v>
      </c>
      <c r="X2528" s="30">
        <v>461.99</v>
      </c>
      <c r="Y2528" s="29">
        <v>0.45680999999999999</v>
      </c>
      <c r="Z2528" s="29">
        <v>0.54725000000000001</v>
      </c>
      <c r="AA2528" s="29">
        <v>5.6000000000000001E-2</v>
      </c>
      <c r="AB2528" s="30">
        <v>27</v>
      </c>
      <c r="AC2528" s="29">
        <v>0.21212</v>
      </c>
      <c r="AD2528" s="30">
        <v>50</v>
      </c>
      <c r="AE2528" s="29">
        <v>0.3</v>
      </c>
      <c r="AF2528" s="33">
        <v>1.2030000000000001</v>
      </c>
      <c r="AG2528" s="33">
        <v>1.337</v>
      </c>
      <c r="AH2528" s="33">
        <v>1.536</v>
      </c>
      <c r="AI2528" s="33">
        <v>2.5409999999999999</v>
      </c>
      <c r="AJ2528" s="33">
        <v>1.944</v>
      </c>
      <c r="AK2528" s="34">
        <v>3.2389999999999999</v>
      </c>
      <c r="AL2528" s="29">
        <v>0</v>
      </c>
      <c r="AM2528" s="29">
        <v>0.04</v>
      </c>
      <c r="AN2528" s="50">
        <v>407527</v>
      </c>
      <c r="AO2528" s="30">
        <v>594.4</v>
      </c>
      <c r="AP2528" s="29">
        <v>0.72960000000000003</v>
      </c>
      <c r="AQ2528" s="29">
        <v>1</v>
      </c>
      <c r="AR2528" s="29">
        <v>0.26800000000000002</v>
      </c>
      <c r="AS2528" s="54">
        <v>21</v>
      </c>
      <c r="AT2528" s="29">
        <v>0.39394000000000001</v>
      </c>
      <c r="AU2528" s="29">
        <v>0.30959999999999999</v>
      </c>
      <c r="AV2528" s="54">
        <v>28</v>
      </c>
      <c r="AW2528" s="29">
        <v>0.18182000000000001</v>
      </c>
    </row>
    <row r="2529" spans="1:49" x14ac:dyDescent="0.2">
      <c r="A2529" s="17" t="str">
        <f t="shared" si="48"/>
        <v>UMass-MB</v>
      </c>
      <c r="B2529" s="17" t="str">
        <f>IF(AND(OR(NOT(IsForecastDateRestricted),AND(D2529&gt;=StartDate,D2529&lt;=EndDate)),OR(NOT(IsTargetDateRestricted),AND(F2529&gt;=FirstTargetDate,F2529&lt;=EndTargetDate)),
OR(AND(Is1Week,E2529="1 wk ahead inc death"),AND(Is2Week,E2529="2 wk ahead inc death"),AND(Is3Week,E2529="3 wk ahead inc death"),AND(Is4Week,E2529="4 wk ahead inc death")),
OR(NOT(IsActiveModelsOnly),_xlfn.XLOOKUP(C2529,'Model Analyzer'!B$4:B$100,'Model Analyzer'!C$4:C$100))),EvalData!C2529,"NA")</f>
        <v>UMass-MB</v>
      </c>
      <c r="C2529" s="17" t="s">
        <v>32</v>
      </c>
      <c r="D2529" s="36" t="d">
        <v>2020-11-02</v>
      </c>
      <c r="E2529" s="17" t="s">
        <v>38</v>
      </c>
      <c r="F2529" s="36" t="d">
        <v>2020-11-28</v>
      </c>
      <c r="G2529" s="30">
        <v>-1389</v>
      </c>
      <c r="H2529" s="32">
        <v>-4.1000000000000002E-2</v>
      </c>
      <c r="I2529" s="28">
        <v>-3.9719999999999998E-2</v>
      </c>
      <c r="J2529" s="28">
        <v>-4.1360000000000001E-2</v>
      </c>
      <c r="K2529" s="29">
        <v>1</v>
      </c>
      <c r="L2529" s="30">
        <v>3</v>
      </c>
      <c r="M2529" s="29">
        <v>0.9375</v>
      </c>
      <c r="N2529" s="30">
        <v>51</v>
      </c>
      <c r="O2529" s="30">
        <v>7.75</v>
      </c>
      <c r="P2529" s="30">
        <v>2213.9899999999998</v>
      </c>
      <c r="Q2529" s="30">
        <v>147.1</v>
      </c>
      <c r="R2529" s="38">
        <v>0.20780999999999999</v>
      </c>
      <c r="S2529" s="32">
        <v>-9.4189999999999996E-2</v>
      </c>
      <c r="T2529" s="29">
        <v>0.40471000000000001</v>
      </c>
      <c r="U2529" s="29">
        <v>-0.13475000000000001</v>
      </c>
      <c r="V2529" s="29">
        <v>0.41176000000000001</v>
      </c>
      <c r="W2529" s="29">
        <v>1.9609999999999999E-2</v>
      </c>
      <c r="X2529" s="30">
        <v>220.2</v>
      </c>
      <c r="Y2529" s="29">
        <v>0.28327999999999998</v>
      </c>
      <c r="Z2529" s="29">
        <v>0.29350999999999999</v>
      </c>
      <c r="AA2529" s="29">
        <v>0.56699999999999995</v>
      </c>
      <c r="AB2529" s="30">
        <v>1</v>
      </c>
      <c r="AC2529" s="29">
        <v>1</v>
      </c>
      <c r="AD2529" s="30">
        <v>51</v>
      </c>
      <c r="AE2529" s="29">
        <v>1</v>
      </c>
      <c r="AF2529" s="33">
        <v>3.9660000000000002</v>
      </c>
      <c r="AG2529" s="33">
        <v>5.1239999999999997</v>
      </c>
      <c r="AH2529" s="33">
        <v>7.4729999999999999</v>
      </c>
      <c r="AI2529" s="33">
        <v>9.7420000000000009</v>
      </c>
      <c r="AJ2529" s="33">
        <v>10.063000000000001</v>
      </c>
      <c r="AK2529" s="34">
        <v>17.257000000000001</v>
      </c>
      <c r="AL2529" s="29">
        <v>0.56862999999999997</v>
      </c>
      <c r="AM2529" s="29">
        <v>0.23529</v>
      </c>
      <c r="AN2529" s="50">
        <v>69017</v>
      </c>
      <c r="AO2529" s="30">
        <v>130.69999999999999</v>
      </c>
      <c r="AP2529" s="29">
        <v>0.25368000000000002</v>
      </c>
      <c r="AQ2529" s="29">
        <v>0.52959000000000001</v>
      </c>
      <c r="AR2529" s="29">
        <v>0.20599999999999999</v>
      </c>
      <c r="AS2529" s="54">
        <v>24</v>
      </c>
      <c r="AT2529" s="29">
        <v>0.30303000000000002</v>
      </c>
      <c r="AU2529" s="29">
        <v>0.77871999999999997</v>
      </c>
      <c r="AV2529" s="54">
        <v>5</v>
      </c>
      <c r="AW2529" s="29">
        <v>0.87878999999999996</v>
      </c>
    </row>
    <row r="2530" spans="1:49" x14ac:dyDescent="0.2">
      <c r="A2530" s="17" t="str">
        <f t="shared" si="48"/>
        <v>UT</v>
      </c>
      <c r="B2530" s="17" t="str">
        <f>IF(AND(OR(NOT(IsForecastDateRestricted),AND(D2530&gt;=StartDate,D2530&lt;=EndDate)),OR(NOT(IsTargetDateRestricted),AND(F2530&gt;=FirstTargetDate,F2530&lt;=EndTargetDate)),
OR(AND(Is1Week,E2530="1 wk ahead inc death"),AND(Is2Week,E2530="2 wk ahead inc death"),AND(Is3Week,E2530="3 wk ahead inc death"),AND(Is4Week,E2530="4 wk ahead inc death")),
OR(NOT(IsActiveModelsOnly),_xlfn.XLOOKUP(C2530,'Model Analyzer'!B$4:B$100,'Model Analyzer'!C$4:C$100))),EvalData!C2530,"NA")</f>
        <v>UT</v>
      </c>
      <c r="C2530" s="17" t="s">
        <v>34</v>
      </c>
      <c r="D2530" s="36" t="d">
        <v>2020-11-02</v>
      </c>
      <c r="E2530" s="17" t="s">
        <v>38</v>
      </c>
      <c r="F2530" s="36" t="d">
        <v>2020-11-28</v>
      </c>
      <c r="G2530" s="30">
        <v>-12080</v>
      </c>
      <c r="H2530" s="32">
        <v>-0.42399999999999999</v>
      </c>
      <c r="I2530" s="28">
        <v>-0.34544999999999998</v>
      </c>
      <c r="J2530" s="28">
        <v>-0.52776000000000001</v>
      </c>
      <c r="K2530" s="29">
        <v>0</v>
      </c>
      <c r="L2530" s="30">
        <v>27</v>
      </c>
      <c r="M2530" s="29">
        <v>0.1875</v>
      </c>
      <c r="N2530" s="30">
        <v>51</v>
      </c>
      <c r="O2530" s="30">
        <v>48.11</v>
      </c>
      <c r="P2530" s="30">
        <v>8115.91</v>
      </c>
      <c r="Q2530" s="30">
        <v>260.45</v>
      </c>
      <c r="R2530" s="38">
        <v>0.34937000000000001</v>
      </c>
      <c r="S2530" s="32">
        <v>-0.14183000000000001</v>
      </c>
      <c r="T2530" s="29">
        <v>0.76500999999999997</v>
      </c>
      <c r="U2530" s="29">
        <v>-0.21831999999999999</v>
      </c>
      <c r="V2530" s="29">
        <v>0.29411999999999999</v>
      </c>
      <c r="W2530" s="29">
        <v>0.29411999999999999</v>
      </c>
      <c r="X2530" s="30">
        <v>390.27</v>
      </c>
      <c r="Y2530" s="29">
        <v>0.52361000000000002</v>
      </c>
      <c r="Z2530" s="29">
        <v>0.53134000000000003</v>
      </c>
      <c r="AA2530" s="29">
        <v>0.151</v>
      </c>
      <c r="AB2530" s="30">
        <v>21</v>
      </c>
      <c r="AC2530" s="29">
        <v>0.39394000000000001</v>
      </c>
      <c r="AD2530" s="30">
        <v>51</v>
      </c>
      <c r="AE2530" s="29">
        <v>0.72548999999999997</v>
      </c>
      <c r="AF2530" s="33">
        <v>2.0489999999999999</v>
      </c>
      <c r="AG2530" s="33">
        <v>2.3719999999999999</v>
      </c>
      <c r="AH2530" s="33">
        <v>4.0060000000000002</v>
      </c>
      <c r="AI2530" s="33">
        <v>46.146999999999998</v>
      </c>
      <c r="AJ2530" s="33">
        <v>7.31</v>
      </c>
      <c r="AK2530" s="34">
        <v>14.185</v>
      </c>
      <c r="AL2530" s="29">
        <v>0.17646999999999999</v>
      </c>
      <c r="AM2530" s="29">
        <v>0.11765</v>
      </c>
      <c r="AN2530" s="50">
        <v>137049</v>
      </c>
      <c r="AO2530" s="30">
        <v>281.5</v>
      </c>
      <c r="AP2530" s="29">
        <v>0.39942</v>
      </c>
      <c r="AQ2530" s="29">
        <v>0.83387</v>
      </c>
      <c r="AR2530" s="29">
        <v>0.45400000000000001</v>
      </c>
      <c r="AS2530" s="54">
        <v>11</v>
      </c>
      <c r="AT2530" s="29">
        <v>0.69696999999999998</v>
      </c>
      <c r="AU2530" s="29">
        <v>0.73607</v>
      </c>
      <c r="AV2530" s="54">
        <v>7</v>
      </c>
      <c r="AW2530" s="29">
        <v>0.81818000000000002</v>
      </c>
    </row>
    <row r="2531" spans="1:49" x14ac:dyDescent="0.2">
      <c r="A2531" s="17" t="str">
        <f t="shared" si="48"/>
        <v>Baseline</v>
      </c>
      <c r="B2531" s="17" t="str">
        <f>IF(AND(OR(NOT(IsForecastDateRestricted),AND(D2531&gt;=StartDate,D2531&lt;=EndDate)),OR(NOT(IsTargetDateRestricted),AND(F2531&gt;=FirstTargetDate,F2531&lt;=EndTargetDate)),
OR(AND(Is1Week,E2531="1 wk ahead inc death"),AND(Is2Week,E2531="2 wk ahead inc death"),AND(Is3Week,E2531="3 wk ahead inc death"),AND(Is4Week,E2531="4 wk ahead inc death")),
OR(NOT(IsActiveModelsOnly),_xlfn.XLOOKUP(C2531,'Model Analyzer'!B$4:B$100,'Model Analyzer'!C$4:C$100))),EvalData!C2531,"NA")</f>
        <v>Baseline</v>
      </c>
      <c r="C2531" s="17" t="s">
        <v>12</v>
      </c>
      <c r="D2531" s="36" t="d">
        <v>2020-11-09</v>
      </c>
      <c r="E2531" s="17" t="s">
        <v>11</v>
      </c>
      <c r="F2531" s="36" t="d">
        <v>2020-11-14</v>
      </c>
      <c r="G2531" s="30">
        <v>-1272</v>
      </c>
      <c r="H2531" s="32">
        <v>-0.183</v>
      </c>
      <c r="I2531" s="28">
        <v>-0.16713</v>
      </c>
      <c r="J2531" s="28">
        <v>-0.20066000000000001</v>
      </c>
      <c r="K2531" s="29">
        <v>0.75</v>
      </c>
      <c r="L2531" s="30">
        <v>27</v>
      </c>
      <c r="M2531" s="29">
        <v>0.21212</v>
      </c>
      <c r="N2531" s="30">
        <v>51</v>
      </c>
      <c r="O2531" s="30">
        <v>7.82</v>
      </c>
      <c r="P2531" s="30">
        <v>659.29</v>
      </c>
      <c r="Q2531" s="30">
        <v>38.630000000000003</v>
      </c>
      <c r="R2531" s="38">
        <v>0.23175000000000001</v>
      </c>
      <c r="S2531" s="32">
        <v>-0.21551999999999999</v>
      </c>
      <c r="T2531" s="29">
        <v>0.41306999999999999</v>
      </c>
      <c r="U2531" s="29">
        <v>-0.21944</v>
      </c>
      <c r="V2531" s="29">
        <v>0.43136999999999998</v>
      </c>
      <c r="W2531" s="29">
        <v>3.9219999999999998E-2</v>
      </c>
      <c r="X2531" s="30">
        <v>63.63</v>
      </c>
      <c r="Y2531" s="29">
        <v>0.30559999999999998</v>
      </c>
      <c r="Z2531" s="29">
        <v>0.33090000000000003</v>
      </c>
      <c r="AA2531" s="29">
        <v>0.44900000000000001</v>
      </c>
      <c r="AB2531" s="30">
        <v>19</v>
      </c>
      <c r="AC2531" s="29">
        <v>0.47059000000000001</v>
      </c>
      <c r="AD2531" s="30">
        <v>51</v>
      </c>
      <c r="AE2531" s="29">
        <v>0.94118000000000002</v>
      </c>
      <c r="AF2531" s="33">
        <v>4</v>
      </c>
      <c r="AG2531" s="33">
        <v>4</v>
      </c>
      <c r="AH2531" s="33">
        <v>4</v>
      </c>
      <c r="AI2531" s="33">
        <v>4</v>
      </c>
      <c r="AJ2531" s="33">
        <v>4</v>
      </c>
      <c r="AK2531" s="34">
        <v>4</v>
      </c>
      <c r="AL2531" s="29">
        <v>0</v>
      </c>
      <c r="AM2531" s="29">
        <v>0</v>
      </c>
      <c r="AN2531" s="50">
        <v>9999</v>
      </c>
      <c r="AO2531" s="30">
        <v>130.1</v>
      </c>
      <c r="AP2531" s="29">
        <v>0.4</v>
      </c>
      <c r="AQ2531" s="29">
        <v>0.83506999999999998</v>
      </c>
      <c r="AR2531" s="29">
        <v>0.99099999999999999</v>
      </c>
      <c r="AS2531" s="54">
        <v>2</v>
      </c>
      <c r="AT2531" s="29">
        <v>0.97058999999999995</v>
      </c>
      <c r="AU2531" s="29">
        <v>0.96350999999999998</v>
      </c>
      <c r="AV2531" s="54">
        <v>4</v>
      </c>
      <c r="AW2531" s="29">
        <v>0.91176000000000001</v>
      </c>
    </row>
    <row r="2532" spans="1:49" x14ac:dyDescent="0.2">
      <c r="A2532" s="17" t="str">
        <f t="shared" si="48"/>
        <v>BPagano</v>
      </c>
      <c r="B2532" s="17" t="str">
        <f>IF(AND(OR(NOT(IsForecastDateRestricted),AND(D2532&gt;=StartDate,D2532&lt;=EndDate)),OR(NOT(IsTargetDateRestricted),AND(F2532&gt;=FirstTargetDate,F2532&lt;=EndTargetDate)),
OR(AND(Is1Week,E2532="1 wk ahead inc death"),AND(Is2Week,E2532="2 wk ahead inc death"),AND(Is3Week,E2532="3 wk ahead inc death"),AND(Is4Week,E2532="4 wk ahead inc death")),
OR(NOT(IsActiveModelsOnly),_xlfn.XLOOKUP(C2532,'Model Analyzer'!B$4:B$100,'Model Analyzer'!C$4:C$100))),EvalData!C2532,"NA")</f>
        <v>BPagano</v>
      </c>
      <c r="C2532" s="17" t="s">
        <v>59</v>
      </c>
      <c r="D2532" s="36" t="d">
        <v>2020-11-09</v>
      </c>
      <c r="E2532" s="17" t="s">
        <v>11</v>
      </c>
      <c r="F2532" s="36" t="d">
        <v>2020-11-14</v>
      </c>
      <c r="G2532" s="30">
        <v>168</v>
      </c>
      <c r="H2532" s="32">
        <v>2.1999999999999999E-2</v>
      </c>
      <c r="I2532" s="28">
        <v>2.2069999999999999E-2</v>
      </c>
      <c r="J2532" s="28">
        <v>2.2069999999999999E-2</v>
      </c>
      <c r="K2532" s="29">
        <v>1</v>
      </c>
      <c r="L2532" s="30">
        <v>7</v>
      </c>
      <c r="M2532" s="29">
        <v>0.81818000000000002</v>
      </c>
      <c r="N2532" s="30">
        <v>51</v>
      </c>
      <c r="O2532" s="30">
        <v>11.44</v>
      </c>
      <c r="P2532" s="30">
        <v>872.59</v>
      </c>
      <c r="Q2532" s="30">
        <v>35.119999999999997</v>
      </c>
      <c r="R2532" s="38">
        <v>0.21434</v>
      </c>
      <c r="S2532" s="32">
        <v>-6.0100000000000001E-2</v>
      </c>
      <c r="T2532" s="29">
        <v>0.44305</v>
      </c>
      <c r="U2532" s="29">
        <v>-1.0630000000000001E-2</v>
      </c>
      <c r="V2532" s="29">
        <v>0.47059000000000001</v>
      </c>
      <c r="W2532" s="29">
        <v>9.8040000000000002E-2</v>
      </c>
      <c r="X2532" s="30">
        <v>52.27</v>
      </c>
      <c r="Y2532" s="29">
        <v>0.37973000000000001</v>
      </c>
      <c r="Z2532" s="29">
        <v>0.36975000000000002</v>
      </c>
      <c r="AA2532" s="29">
        <v>0.441</v>
      </c>
      <c r="AB2532" s="30">
        <v>21</v>
      </c>
      <c r="AC2532" s="29">
        <v>0.41176000000000001</v>
      </c>
      <c r="AD2532" s="30">
        <v>51</v>
      </c>
      <c r="AE2532" s="29">
        <v>0.68627000000000005</v>
      </c>
      <c r="AF2532" s="33">
        <v>2.2789999999999999</v>
      </c>
      <c r="AG2532" s="33">
        <v>2.2839999999999998</v>
      </c>
      <c r="AH2532" s="33">
        <v>2.298</v>
      </c>
      <c r="AI2532" s="33">
        <v>2.3759999999999999</v>
      </c>
      <c r="AJ2532" s="33">
        <v>2.3290000000000002</v>
      </c>
      <c r="AK2532" s="34">
        <v>2.4289999999999998</v>
      </c>
      <c r="AL2532" s="29">
        <v>0</v>
      </c>
      <c r="AM2532" s="29">
        <v>0</v>
      </c>
      <c r="AN2532" s="50">
        <v>14862</v>
      </c>
      <c r="AO2532" s="30">
        <v>188.6</v>
      </c>
      <c r="AP2532" s="29">
        <v>0.59560000000000002</v>
      </c>
      <c r="AQ2532" s="29">
        <v>1</v>
      </c>
      <c r="AR2532" s="29">
        <v>0.72199999999999998</v>
      </c>
      <c r="AS2532" s="54">
        <v>10</v>
      </c>
      <c r="AT2532" s="29">
        <v>0.73529</v>
      </c>
      <c r="AU2532" s="29">
        <v>0.72238999999999998</v>
      </c>
      <c r="AV2532" s="54">
        <v>19</v>
      </c>
      <c r="AW2532" s="29">
        <v>0.47059000000000001</v>
      </c>
    </row>
    <row r="2533" spans="1:49" x14ac:dyDescent="0.2">
      <c r="A2533" s="17" t="str">
        <f t="shared" si="48"/>
        <v>CMU</v>
      </c>
      <c r="B2533" s="17" t="str">
        <f>IF(AND(OR(NOT(IsForecastDateRestricted),AND(D2533&gt;=StartDate,D2533&lt;=EndDate)),OR(NOT(IsTargetDateRestricted),AND(F2533&gt;=FirstTargetDate,F2533&lt;=EndTargetDate)),
OR(AND(Is1Week,E2533="1 wk ahead inc death"),AND(Is2Week,E2533="2 wk ahead inc death"),AND(Is3Week,E2533="3 wk ahead inc death"),AND(Is4Week,E2533="4 wk ahead inc death")),
OR(NOT(IsActiveModelsOnly),_xlfn.XLOOKUP(C2533,'Model Analyzer'!B$4:B$100,'Model Analyzer'!C$4:C$100))),EvalData!C2533,"NA")</f>
        <v>CMU</v>
      </c>
      <c r="C2533" s="17" t="s">
        <v>43</v>
      </c>
      <c r="D2533" s="36" t="d">
        <v>2020-11-09</v>
      </c>
      <c r="E2533" s="17" t="s">
        <v>11</v>
      </c>
      <c r="F2533" s="36" t="d">
        <v>2020-11-14</v>
      </c>
      <c r="G2533" s="30"/>
      <c r="H2533" s="32"/>
      <c r="N2533" s="30">
        <v>51</v>
      </c>
      <c r="O2533" s="30">
        <v>7.77</v>
      </c>
      <c r="P2533" s="30">
        <v>655.29</v>
      </c>
      <c r="Q2533" s="30">
        <v>37.51</v>
      </c>
      <c r="R2533" s="38">
        <v>0.26821</v>
      </c>
      <c r="S2533" s="32">
        <v>-0.17957000000000001</v>
      </c>
      <c r="T2533" s="29">
        <v>0.40986</v>
      </c>
      <c r="U2533" s="29">
        <v>-0.23563000000000001</v>
      </c>
      <c r="V2533" s="29">
        <v>0.41176000000000001</v>
      </c>
      <c r="W2533" s="29">
        <v>5.8819999999999997E-2</v>
      </c>
      <c r="X2533" s="30">
        <v>58.05</v>
      </c>
      <c r="Y2533" s="29">
        <v>0.27768999999999999</v>
      </c>
      <c r="Z2533" s="29">
        <v>0.30553999999999998</v>
      </c>
      <c r="AA2533" s="29">
        <v>0.38200000000000001</v>
      </c>
      <c r="AB2533" s="30">
        <v>22</v>
      </c>
      <c r="AC2533" s="29">
        <v>0.38235000000000002</v>
      </c>
      <c r="AD2533" s="30">
        <v>51</v>
      </c>
      <c r="AE2533" s="29">
        <v>0.60784000000000005</v>
      </c>
      <c r="AF2533" s="33">
        <v>1.4319999999999999</v>
      </c>
      <c r="AG2533" s="33">
        <v>1.5249999999999999</v>
      </c>
      <c r="AH2533" s="33">
        <v>1.762</v>
      </c>
      <c r="AI2533" s="33">
        <v>9.7889999999999997</v>
      </c>
      <c r="AJ2533" s="33">
        <v>2.5419999999999998</v>
      </c>
      <c r="AK2533" s="34">
        <v>7.5750000000000002</v>
      </c>
      <c r="AL2533" s="29">
        <v>5.8819999999999997E-2</v>
      </c>
      <c r="AM2533" s="29">
        <v>7.843E-2</v>
      </c>
      <c r="AN2533" s="50">
        <v>30603</v>
      </c>
      <c r="AO2533" s="30">
        <v>188.9</v>
      </c>
      <c r="AP2533" s="29">
        <v>0.62853999999999999</v>
      </c>
      <c r="AQ2533" s="29">
        <v>1</v>
      </c>
      <c r="AR2533" s="29">
        <v>0.495</v>
      </c>
      <c r="AS2533" s="54">
        <v>19</v>
      </c>
      <c r="AT2533" s="29">
        <v>0.47059000000000001</v>
      </c>
      <c r="AU2533" s="29">
        <v>0.63983000000000001</v>
      </c>
      <c r="AV2533" s="54">
        <v>22</v>
      </c>
      <c r="AW2533" s="29">
        <v>0.38235000000000002</v>
      </c>
    </row>
    <row r="2534" spans="1:49" x14ac:dyDescent="0.2">
      <c r="A2534" s="17" t="str">
        <f t="shared" si="48"/>
        <v>Columbia</v>
      </c>
      <c r="B2534" s="17" t="str">
        <f>IF(AND(OR(NOT(IsForecastDateRestricted),AND(D2534&gt;=StartDate,D2534&lt;=EndDate)),OR(NOT(IsTargetDateRestricted),AND(F2534&gt;=FirstTargetDate,F2534&lt;=EndTargetDate)),
OR(AND(Is1Week,E2534="1 wk ahead inc death"),AND(Is2Week,E2534="2 wk ahead inc death"),AND(Is3Week,E2534="3 wk ahead inc death"),AND(Is4Week,E2534="4 wk ahead inc death")),
OR(NOT(IsActiveModelsOnly),_xlfn.XLOOKUP(C2534,'Model Analyzer'!B$4:B$100,'Model Analyzer'!C$4:C$100))),EvalData!C2534,"NA")</f>
        <v>Columbia</v>
      </c>
      <c r="C2534" s="17" t="s">
        <v>13</v>
      </c>
      <c r="D2534" s="36" t="d">
        <v>2020-11-09</v>
      </c>
      <c r="E2534" s="17" t="s">
        <v>11</v>
      </c>
      <c r="F2534" s="36" t="d">
        <v>2020-11-14</v>
      </c>
      <c r="G2534" s="30">
        <v>1136</v>
      </c>
      <c r="H2534" s="32">
        <v>0.13900000000000001</v>
      </c>
      <c r="I2534" s="28">
        <v>0.14926</v>
      </c>
      <c r="J2534" s="28">
        <v>0.14926</v>
      </c>
      <c r="K2534" s="29">
        <v>0.75</v>
      </c>
      <c r="L2534" s="30">
        <v>23</v>
      </c>
      <c r="M2534" s="29">
        <v>0.33333000000000002</v>
      </c>
      <c r="N2534" s="30">
        <v>51</v>
      </c>
      <c r="O2534" s="30">
        <v>9.8800000000000008</v>
      </c>
      <c r="P2534" s="30">
        <v>1432.04</v>
      </c>
      <c r="Q2534" s="30">
        <v>48.51</v>
      </c>
      <c r="R2534" s="38">
        <v>0.27424999999999999</v>
      </c>
      <c r="S2534" s="32">
        <v>9.5310000000000006E-2</v>
      </c>
      <c r="T2534" s="29">
        <v>0.46742</v>
      </c>
      <c r="U2534" s="29">
        <v>6.9510000000000002E-2</v>
      </c>
      <c r="V2534" s="29">
        <v>0.41176000000000001</v>
      </c>
      <c r="W2534" s="29">
        <v>0.15686</v>
      </c>
      <c r="X2534" s="30">
        <v>80</v>
      </c>
      <c r="Y2534" s="29">
        <v>0.37752000000000002</v>
      </c>
      <c r="Z2534" s="29">
        <v>0.33</v>
      </c>
      <c r="AA2534" s="29">
        <v>0.249</v>
      </c>
      <c r="AB2534" s="30">
        <v>25</v>
      </c>
      <c r="AC2534" s="29">
        <v>0.29411999999999999</v>
      </c>
      <c r="AD2534" s="30">
        <v>51</v>
      </c>
      <c r="AE2534" s="29">
        <v>0.78430999999999995</v>
      </c>
      <c r="AF2534" s="33">
        <v>1.94</v>
      </c>
      <c r="AG2534" s="33">
        <v>2.4129999999999998</v>
      </c>
      <c r="AH2534" s="33">
        <v>3.2879999999999998</v>
      </c>
      <c r="AI2534" s="33">
        <v>9.9499999999999993</v>
      </c>
      <c r="AJ2534" s="33">
        <v>5.3440000000000003</v>
      </c>
      <c r="AK2534" s="34">
        <v>40</v>
      </c>
      <c r="AL2534" s="29">
        <v>0.11765</v>
      </c>
      <c r="AM2534" s="29">
        <v>0.13725000000000001</v>
      </c>
      <c r="AN2534" s="50">
        <v>24046</v>
      </c>
      <c r="AO2534" s="30">
        <v>160.69999999999999</v>
      </c>
      <c r="AP2534" s="29">
        <v>0.43875999999999998</v>
      </c>
      <c r="AQ2534" s="29">
        <v>0.91598999999999997</v>
      </c>
      <c r="AR2534" s="29">
        <v>0.55700000000000005</v>
      </c>
      <c r="AS2534" s="54">
        <v>17</v>
      </c>
      <c r="AT2534" s="29">
        <v>0.52941000000000005</v>
      </c>
      <c r="AU2534" s="29">
        <v>0.81854000000000005</v>
      </c>
      <c r="AV2534" s="54">
        <v>14</v>
      </c>
      <c r="AW2534" s="29">
        <v>0.61765000000000003</v>
      </c>
    </row>
    <row r="2535" spans="1:49" x14ac:dyDescent="0.2">
      <c r="A2535" s="17" t="str">
        <f t="shared" si="48"/>
        <v>Columbia-UNC</v>
      </c>
      <c r="B2535" s="17" t="str">
        <f>IF(AND(OR(NOT(IsForecastDateRestricted),AND(D2535&gt;=StartDate,D2535&lt;=EndDate)),OR(NOT(IsTargetDateRestricted),AND(F2535&gt;=FirstTargetDate,F2535&lt;=EndTargetDate)),
OR(AND(Is1Week,E2535="1 wk ahead inc death"),AND(Is2Week,E2535="2 wk ahead inc death"),AND(Is3Week,E2535="3 wk ahead inc death"),AND(Is4Week,E2535="4 wk ahead inc death")),
OR(NOT(IsActiveModelsOnly),_xlfn.XLOOKUP(C2535,'Model Analyzer'!B$4:B$100,'Model Analyzer'!C$4:C$100))),EvalData!C2535,"NA")</f>
        <v>Columbia-UNC</v>
      </c>
      <c r="C2535" s="17" t="s">
        <v>14</v>
      </c>
      <c r="D2535" s="36" t="d">
        <v>2020-11-09</v>
      </c>
      <c r="E2535" s="17" t="s">
        <v>11</v>
      </c>
      <c r="F2535" s="36" t="d">
        <v>2020-11-14</v>
      </c>
      <c r="G2535" s="30">
        <v>178</v>
      </c>
      <c r="H2535" s="32">
        <v>2.3E-2</v>
      </c>
      <c r="I2535" s="28">
        <v>2.3390000000000001E-2</v>
      </c>
      <c r="J2535" s="28">
        <v>2.3390000000000001E-2</v>
      </c>
      <c r="K2535" s="29">
        <v>1</v>
      </c>
      <c r="L2535" s="30">
        <v>8</v>
      </c>
      <c r="M2535" s="29">
        <v>0.78788000000000002</v>
      </c>
      <c r="N2535" s="30">
        <v>51</v>
      </c>
      <c r="O2535" s="30">
        <v>4.5</v>
      </c>
      <c r="P2535" s="30">
        <v>647.02</v>
      </c>
      <c r="Q2535" s="30">
        <v>29.47</v>
      </c>
      <c r="R2535" s="38">
        <v>0.16636999999999999</v>
      </c>
      <c r="S2535" s="32">
        <v>2.598E-2</v>
      </c>
      <c r="T2535" s="29">
        <v>0.26702999999999999</v>
      </c>
      <c r="U2535" s="29">
        <v>0.14607999999999999</v>
      </c>
      <c r="V2535" s="29">
        <v>0.68627000000000005</v>
      </c>
      <c r="W2535" s="29">
        <v>5.8819999999999997E-2</v>
      </c>
      <c r="X2535" s="30">
        <v>47.53</v>
      </c>
      <c r="Y2535" s="29">
        <v>0.25614999999999999</v>
      </c>
      <c r="Z2535" s="29">
        <v>0.20707999999999999</v>
      </c>
      <c r="AA2535" s="29">
        <v>0.77400000000000002</v>
      </c>
      <c r="AB2535" s="30">
        <v>5</v>
      </c>
      <c r="AC2535" s="29">
        <v>0.88234999999999997</v>
      </c>
      <c r="AD2535" s="30">
        <v>51</v>
      </c>
      <c r="AE2535" s="29">
        <v>0.56862999999999997</v>
      </c>
      <c r="AF2535" s="33">
        <v>1.218</v>
      </c>
      <c r="AG2535" s="33">
        <v>1.2589999999999999</v>
      </c>
      <c r="AH2535" s="33">
        <v>1.4179999999999999</v>
      </c>
      <c r="AI2535" s="33">
        <v>1.526</v>
      </c>
      <c r="AJ2535" s="33">
        <v>1.6080000000000001</v>
      </c>
      <c r="AK2535" s="34">
        <v>2.1379999999999999</v>
      </c>
      <c r="AL2535" s="29">
        <v>0</v>
      </c>
      <c r="AM2535" s="29">
        <v>0</v>
      </c>
      <c r="AN2535" s="50">
        <v>29448</v>
      </c>
      <c r="AO2535" s="30">
        <v>259.8</v>
      </c>
      <c r="AP2535" s="29">
        <v>0.80335000000000001</v>
      </c>
      <c r="AQ2535" s="29">
        <v>1</v>
      </c>
      <c r="AR2535" s="29">
        <v>0.59899999999999998</v>
      </c>
      <c r="AS2535" s="54">
        <v>14</v>
      </c>
      <c r="AT2535" s="29">
        <v>0.61765000000000003</v>
      </c>
      <c r="AU2535" s="29">
        <v>0.59855999999999998</v>
      </c>
      <c r="AV2535" s="54">
        <v>24</v>
      </c>
      <c r="AW2535" s="29">
        <v>0.32352999999999998</v>
      </c>
    </row>
    <row r="2536" spans="1:49" x14ac:dyDescent="0.2">
      <c r="A2536" s="17" t="str">
        <f t="shared" si="48"/>
        <v>Covid19Sim</v>
      </c>
      <c r="B2536" s="17" t="str">
        <f>IF(AND(OR(NOT(IsForecastDateRestricted),AND(D2536&gt;=StartDate,D2536&lt;=EndDate)),OR(NOT(IsTargetDateRestricted),AND(F2536&gt;=FirstTargetDate,F2536&lt;=EndTargetDate)),
OR(AND(Is1Week,E2536="1 wk ahead inc death"),AND(Is2Week,E2536="2 wk ahead inc death"),AND(Is3Week,E2536="3 wk ahead inc death"),AND(Is4Week,E2536="4 wk ahead inc death")),
OR(NOT(IsActiveModelsOnly),_xlfn.XLOOKUP(C2536,'Model Analyzer'!B$4:B$100,'Model Analyzer'!C$4:C$100))),EvalData!C2536,"NA")</f>
        <v>Covid19Sim</v>
      </c>
      <c r="C2536" s="17" t="s">
        <v>39</v>
      </c>
      <c r="D2536" s="36" t="d">
        <v>2020-11-09</v>
      </c>
      <c r="E2536" s="17" t="s">
        <v>11</v>
      </c>
      <c r="F2536" s="36" t="d">
        <v>2020-11-14</v>
      </c>
      <c r="G2536" s="30">
        <v>-36</v>
      </c>
      <c r="H2536" s="32">
        <v>-5.0000000000000001E-3</v>
      </c>
      <c r="I2536" s="28">
        <v>-4.7299999999999998E-3</v>
      </c>
      <c r="J2536" s="28">
        <v>-4.7499999999999999E-3</v>
      </c>
      <c r="K2536" s="29">
        <v>1</v>
      </c>
      <c r="L2536" s="30">
        <v>1</v>
      </c>
      <c r="M2536" s="29">
        <v>1</v>
      </c>
      <c r="N2536" s="30">
        <v>51</v>
      </c>
      <c r="O2536" s="30">
        <v>9.92</v>
      </c>
      <c r="P2536" s="30">
        <v>769.42</v>
      </c>
      <c r="Q2536" s="30">
        <v>33.840000000000003</v>
      </c>
      <c r="R2536" s="38">
        <v>0.18862999999999999</v>
      </c>
      <c r="S2536" s="32">
        <v>1.307E-2</v>
      </c>
      <c r="T2536" s="29">
        <v>0.43980000000000002</v>
      </c>
      <c r="U2536" s="29">
        <v>0.15007000000000001</v>
      </c>
      <c r="V2536" s="29">
        <v>0.58823999999999999</v>
      </c>
      <c r="W2536" s="29">
        <v>5.8819999999999997E-2</v>
      </c>
      <c r="X2536" s="30">
        <v>53.62</v>
      </c>
      <c r="Y2536" s="29">
        <v>0.37115999999999999</v>
      </c>
      <c r="Z2536" s="29">
        <v>0.25863000000000003</v>
      </c>
      <c r="AA2536" s="29">
        <v>0.61799999999999999</v>
      </c>
      <c r="AB2536" s="30">
        <v>9</v>
      </c>
      <c r="AC2536" s="29">
        <v>0.76471</v>
      </c>
      <c r="AD2536" s="30">
        <v>51</v>
      </c>
      <c r="AE2536" s="29">
        <v>0.31373000000000001</v>
      </c>
      <c r="AF2536" s="33">
        <v>1.0489999999999999</v>
      </c>
      <c r="AG2536" s="33">
        <v>1.071</v>
      </c>
      <c r="AH2536" s="33">
        <v>1.129</v>
      </c>
      <c r="AI2536" s="33">
        <v>1.5669999999999999</v>
      </c>
      <c r="AJ2536" s="33">
        <v>1.3620000000000001</v>
      </c>
      <c r="AK2536" s="34">
        <v>2</v>
      </c>
      <c r="AL2536" s="29">
        <v>0</v>
      </c>
      <c r="AM2536" s="29">
        <v>1.9609999999999999E-2</v>
      </c>
      <c r="AN2536" s="50">
        <v>54250</v>
      </c>
      <c r="AO2536" s="30">
        <v>578.4</v>
      </c>
      <c r="AP2536" s="29">
        <v>0.87304000000000004</v>
      </c>
      <c r="AQ2536" s="29">
        <v>1</v>
      </c>
      <c r="AR2536" s="29">
        <v>0.31</v>
      </c>
      <c r="AS2536" s="54">
        <v>28</v>
      </c>
      <c r="AT2536" s="29">
        <v>0.20588000000000001</v>
      </c>
      <c r="AU2536" s="29">
        <v>0.33023999999999998</v>
      </c>
      <c r="AV2536" s="54">
        <v>32</v>
      </c>
      <c r="AW2536" s="29">
        <v>8.8239999999999999E-2</v>
      </c>
    </row>
    <row r="2537" spans="1:49" x14ac:dyDescent="0.2">
      <c r="A2537" s="17" t="str">
        <f t="shared" si="48"/>
        <v>CovidComplete</v>
      </c>
      <c r="B2537" s="17" t="str">
        <f>IF(AND(OR(NOT(IsForecastDateRestricted),AND(D2537&gt;=StartDate,D2537&lt;=EndDate)),OR(NOT(IsTargetDateRestricted),AND(F2537&gt;=FirstTargetDate,F2537&lt;=EndTargetDate)),
OR(AND(Is1Week,E2537="1 wk ahead inc death"),AND(Is2Week,E2537="2 wk ahead inc death"),AND(Is3Week,E2537="3 wk ahead inc death"),AND(Is4Week,E2537="4 wk ahead inc death")),
OR(NOT(IsActiveModelsOnly),_xlfn.XLOOKUP(C2537,'Model Analyzer'!B$4:B$100,'Model Analyzer'!C$4:C$100))),EvalData!C2537,"NA")</f>
        <v>CovidComplete</v>
      </c>
      <c r="C2537" s="17" t="s">
        <v>51</v>
      </c>
      <c r="D2537" s="36" t="d">
        <v>2020-11-09</v>
      </c>
      <c r="E2537" s="17" t="s">
        <v>11</v>
      </c>
      <c r="F2537" s="36" t="d">
        <v>2020-11-14</v>
      </c>
      <c r="G2537" s="30">
        <v>602</v>
      </c>
      <c r="H2537" s="32">
        <v>7.5999999999999998E-2</v>
      </c>
      <c r="I2537" s="28">
        <v>7.9100000000000004E-2</v>
      </c>
      <c r="J2537" s="28">
        <v>7.9100000000000004E-2</v>
      </c>
      <c r="K2537" s="29">
        <v>0.9</v>
      </c>
      <c r="L2537" s="30">
        <v>13</v>
      </c>
      <c r="M2537" s="29">
        <v>0.63636000000000004</v>
      </c>
      <c r="N2537" s="30">
        <v>51</v>
      </c>
      <c r="O2537" s="30">
        <v>5.85</v>
      </c>
      <c r="P2537" s="30">
        <v>621.04999999999995</v>
      </c>
      <c r="Q2537" s="30">
        <v>30.57</v>
      </c>
      <c r="R2537" s="38">
        <v>0.1565</v>
      </c>
      <c r="S2537" s="32">
        <v>0</v>
      </c>
      <c r="T2537" s="29">
        <v>0.30932999999999999</v>
      </c>
      <c r="U2537" s="29">
        <v>8.9539999999999995E-2</v>
      </c>
      <c r="V2537" s="29">
        <v>0.68627000000000005</v>
      </c>
      <c r="W2537" s="29">
        <v>3.9219999999999998E-2</v>
      </c>
      <c r="X2537" s="30">
        <v>51.73</v>
      </c>
      <c r="Y2537" s="29">
        <v>0.29355999999999999</v>
      </c>
      <c r="Z2537" s="29">
        <v>0.254</v>
      </c>
      <c r="AA2537" s="29">
        <v>0.81</v>
      </c>
      <c r="AB2537" s="30">
        <v>4</v>
      </c>
      <c r="AC2537" s="29">
        <v>0.91176000000000001</v>
      </c>
      <c r="AD2537" s="30">
        <v>51</v>
      </c>
      <c r="AE2537" s="29">
        <v>0.96077999999999997</v>
      </c>
      <c r="AF2537" s="33">
        <v>3.9569999999999999</v>
      </c>
      <c r="AG2537" s="33">
        <v>3.9790000000000001</v>
      </c>
      <c r="AH2537" s="33">
        <v>4</v>
      </c>
      <c r="AI2537" s="33">
        <v>4.0140000000000002</v>
      </c>
      <c r="AJ2537" s="33">
        <v>4.0179999999999998</v>
      </c>
      <c r="AK2537" s="34">
        <v>4.0510000000000002</v>
      </c>
      <c r="AL2537" s="29">
        <v>0</v>
      </c>
      <c r="AM2537" s="29">
        <v>0</v>
      </c>
      <c r="AN2537" s="50">
        <v>10722</v>
      </c>
      <c r="AO2537" s="30">
        <v>110.1</v>
      </c>
      <c r="AP2537" s="29">
        <v>0.39913999999999999</v>
      </c>
      <c r="AQ2537" s="29">
        <v>0.83326999999999996</v>
      </c>
      <c r="AR2537" s="29">
        <v>1</v>
      </c>
      <c r="AS2537" s="54">
        <v>1</v>
      </c>
      <c r="AT2537" s="29">
        <v>1</v>
      </c>
      <c r="AU2537" s="29">
        <v>0.97219999999999995</v>
      </c>
      <c r="AV2537" s="54">
        <v>2</v>
      </c>
      <c r="AW2537" s="29">
        <v>0.97058999999999995</v>
      </c>
    </row>
    <row r="2538" spans="1:49" x14ac:dyDescent="0.2">
      <c r="A2538" s="17" t="str">
        <f t="shared" si="48"/>
        <v>DDS</v>
      </c>
      <c r="B2538" s="17" t="str">
        <f>IF(AND(OR(NOT(IsForecastDateRestricted),AND(D2538&gt;=StartDate,D2538&lt;=EndDate)),OR(NOT(IsTargetDateRestricted),AND(F2538&gt;=FirstTargetDate,F2538&lt;=EndTargetDate)),
OR(AND(Is1Week,E2538="1 wk ahead inc death"),AND(Is2Week,E2538="2 wk ahead inc death"),AND(Is3Week,E2538="3 wk ahead inc death"),AND(Is4Week,E2538="4 wk ahead inc death")),
OR(NOT(IsActiveModelsOnly),_xlfn.XLOOKUP(C2538,'Model Analyzer'!B$4:B$100,'Model Analyzer'!C$4:C$100))),EvalData!C2538,"NA")</f>
        <v>DDS</v>
      </c>
      <c r="C2538" s="17" t="s">
        <v>44</v>
      </c>
      <c r="D2538" s="36" t="d">
        <v>2020-11-09</v>
      </c>
      <c r="E2538" s="17" t="s">
        <v>11</v>
      </c>
      <c r="F2538" s="36" t="d">
        <v>2020-11-14</v>
      </c>
      <c r="G2538" s="30">
        <v>-769</v>
      </c>
      <c r="H2538" s="32">
        <v>-0.107</v>
      </c>
      <c r="I2538" s="28">
        <v>-0.10104</v>
      </c>
      <c r="J2538" s="28">
        <v>-0.11239</v>
      </c>
      <c r="K2538" s="29">
        <v>0.75</v>
      </c>
      <c r="L2538" s="30">
        <v>18</v>
      </c>
      <c r="M2538" s="29">
        <v>0.48485</v>
      </c>
      <c r="N2538" s="30">
        <v>51</v>
      </c>
      <c r="O2538" s="30">
        <v>8.9499999999999993</v>
      </c>
      <c r="P2538" s="30">
        <v>765.34</v>
      </c>
      <c r="Q2538" s="30">
        <v>37</v>
      </c>
      <c r="R2538" s="38">
        <v>0.23175000000000001</v>
      </c>
      <c r="S2538" s="32">
        <v>-0.10536</v>
      </c>
      <c r="T2538" s="29">
        <v>0.43567</v>
      </c>
      <c r="U2538" s="29">
        <v>1.0000000000000001E-5</v>
      </c>
      <c r="V2538" s="29">
        <v>0.45097999999999999</v>
      </c>
      <c r="W2538" s="29">
        <v>7.843E-2</v>
      </c>
      <c r="X2538" s="30">
        <v>64.239999999999995</v>
      </c>
      <c r="Y2538" s="29">
        <v>0.37569000000000002</v>
      </c>
      <c r="Z2538" s="29">
        <v>0.32740999999999998</v>
      </c>
      <c r="AA2538" s="29">
        <v>0.44700000000000001</v>
      </c>
      <c r="AB2538" s="30">
        <v>20</v>
      </c>
      <c r="AC2538" s="29">
        <v>0.44118000000000002</v>
      </c>
      <c r="AD2538" s="30">
        <v>51</v>
      </c>
      <c r="AE2538" s="29">
        <v>0.94118000000000002</v>
      </c>
      <c r="AF2538" s="33">
        <v>2.802</v>
      </c>
      <c r="AG2538" s="33">
        <v>3.145</v>
      </c>
      <c r="AH2538" s="33">
        <v>3.8759999999999999</v>
      </c>
      <c r="AI2538" s="33">
        <v>5.51</v>
      </c>
      <c r="AJ2538" s="33">
        <v>4.9349999999999996</v>
      </c>
      <c r="AK2538" s="34">
        <v>7.75</v>
      </c>
      <c r="AL2538" s="29">
        <v>0.17646999999999999</v>
      </c>
      <c r="AM2538" s="29">
        <v>9.8040000000000002E-2</v>
      </c>
      <c r="AN2538" s="50">
        <v>9105</v>
      </c>
      <c r="AO2538" s="30">
        <v>111.2</v>
      </c>
      <c r="AP2538" s="29">
        <v>0.38951999999999998</v>
      </c>
      <c r="AQ2538" s="29">
        <v>0.81318000000000001</v>
      </c>
      <c r="AR2538" s="29">
        <v>0.70199999999999996</v>
      </c>
      <c r="AS2538" s="54">
        <v>11</v>
      </c>
      <c r="AT2538" s="29">
        <v>0.70587999999999995</v>
      </c>
      <c r="AU2538" s="29">
        <v>0.95581000000000005</v>
      </c>
      <c r="AV2538" s="54">
        <v>5</v>
      </c>
      <c r="AW2538" s="29">
        <v>0.88234999999999997</v>
      </c>
    </row>
    <row r="2539" spans="1:49" x14ac:dyDescent="0.2">
      <c r="A2539" s="17" t="str">
        <f t="shared" si="48"/>
        <v>Ensemble</v>
      </c>
      <c r="B2539" s="17" t="str">
        <f>IF(AND(OR(NOT(IsForecastDateRestricted),AND(D2539&gt;=StartDate,D2539&lt;=EndDate)),OR(NOT(IsTargetDateRestricted),AND(F2539&gt;=FirstTargetDate,F2539&lt;=EndTargetDate)),
OR(AND(Is1Week,E2539="1 wk ahead inc death"),AND(Is2Week,E2539="2 wk ahead inc death"),AND(Is3Week,E2539="3 wk ahead inc death"),AND(Is4Week,E2539="4 wk ahead inc death")),
OR(NOT(IsActiveModelsOnly),_xlfn.XLOOKUP(C2539,'Model Analyzer'!B$4:B$100,'Model Analyzer'!C$4:C$100))),EvalData!C2539,"NA")</f>
        <v>Ensemble</v>
      </c>
      <c r="C2539" s="17" t="s">
        <v>15</v>
      </c>
      <c r="D2539" s="36" t="d">
        <v>2020-11-09</v>
      </c>
      <c r="E2539" s="17" t="s">
        <v>11</v>
      </c>
      <c r="F2539" s="36" t="d">
        <v>2020-11-14</v>
      </c>
      <c r="G2539" s="26">
        <v>-681</v>
      </c>
      <c r="H2539" s="27">
        <v>-9.4E-2</v>
      </c>
      <c r="I2539" s="28">
        <v>-8.9480000000000004E-2</v>
      </c>
      <c r="J2539" s="28">
        <v>-9.8269999999999996E-2</v>
      </c>
      <c r="K2539" s="29">
        <v>0.9</v>
      </c>
      <c r="L2539" s="30">
        <v>15</v>
      </c>
      <c r="M2539" s="29">
        <v>0.57576000000000005</v>
      </c>
      <c r="N2539" s="30">
        <v>51</v>
      </c>
      <c r="O2539" s="26">
        <v>6.52</v>
      </c>
      <c r="P2539" s="26">
        <v>430.57</v>
      </c>
      <c r="Q2539" s="26">
        <v>28.25</v>
      </c>
      <c r="R2539" s="31">
        <v>0.19619</v>
      </c>
      <c r="S2539" s="32">
        <v>-0.11626</v>
      </c>
      <c r="T2539" s="29">
        <v>0.33415</v>
      </c>
      <c r="U2539" s="29">
        <v>-9.5369999999999996E-2</v>
      </c>
      <c r="V2539" s="29">
        <v>0.62744999999999995</v>
      </c>
      <c r="W2539" s="29">
        <v>5.8819999999999997E-2</v>
      </c>
      <c r="X2539" s="30">
        <v>46.62</v>
      </c>
      <c r="Y2539" s="29">
        <v>0.25102999999999998</v>
      </c>
      <c r="Z2539" s="29">
        <v>0.23934</v>
      </c>
      <c r="AA2539" s="29">
        <v>0.66600000000000004</v>
      </c>
      <c r="AB2539" s="30">
        <v>8</v>
      </c>
      <c r="AC2539" s="29">
        <v>0.79412000000000005</v>
      </c>
      <c r="AD2539" s="30">
        <v>51</v>
      </c>
      <c r="AE2539" s="29">
        <v>0.84314</v>
      </c>
      <c r="AF2539" s="33">
        <v>1.921</v>
      </c>
      <c r="AG2539" s="33">
        <v>2.105</v>
      </c>
      <c r="AH2539" s="33">
        <v>2.4260000000000002</v>
      </c>
      <c r="AI2539" s="33">
        <v>4.1680000000000001</v>
      </c>
      <c r="AJ2539" s="33">
        <v>3.044</v>
      </c>
      <c r="AK2539" s="34">
        <v>6</v>
      </c>
      <c r="AL2539" s="29">
        <v>5.8819999999999997E-2</v>
      </c>
      <c r="AM2539" s="29">
        <v>7.843E-2</v>
      </c>
      <c r="AN2539" s="50">
        <v>9606</v>
      </c>
      <c r="AO2539" s="30">
        <v>80.7</v>
      </c>
      <c r="AP2539" s="29">
        <v>0.53105000000000002</v>
      </c>
      <c r="AQ2539" s="29">
        <v>1</v>
      </c>
      <c r="AR2539" s="29">
        <v>0.74299999999999999</v>
      </c>
      <c r="AS2539" s="54">
        <v>8</v>
      </c>
      <c r="AT2539" s="29">
        <v>0.79412000000000005</v>
      </c>
      <c r="AU2539" s="29">
        <v>0.88751000000000002</v>
      </c>
      <c r="AV2539" s="54">
        <v>8</v>
      </c>
      <c r="AW2539" s="29">
        <v>0.79412000000000005</v>
      </c>
    </row>
    <row r="2540" spans="1:49" x14ac:dyDescent="0.2">
      <c r="A2540" s="17" t="str">
        <f t="shared" si="48"/>
        <v>ESG</v>
      </c>
      <c r="B2540" s="17" t="str">
        <f>IF(AND(OR(NOT(IsForecastDateRestricted),AND(D2540&gt;=StartDate,D2540&lt;=EndDate)),OR(NOT(IsTargetDateRestricted),AND(F2540&gt;=FirstTargetDate,F2540&lt;=EndTargetDate)),
OR(AND(Is1Week,E2540="1 wk ahead inc death"),AND(Is2Week,E2540="2 wk ahead inc death"),AND(Is3Week,E2540="3 wk ahead inc death"),AND(Is4Week,E2540="4 wk ahead inc death")),
OR(NOT(IsActiveModelsOnly),_xlfn.XLOOKUP(C2540,'Model Analyzer'!B$4:B$100,'Model Analyzer'!C$4:C$100))),EvalData!C2540,"NA")</f>
        <v>ESG</v>
      </c>
      <c r="C2540" s="17" t="s">
        <v>40</v>
      </c>
      <c r="D2540" s="36" t="d">
        <v>2020-11-09</v>
      </c>
      <c r="E2540" s="17" t="s">
        <v>11</v>
      </c>
      <c r="F2540" s="36" t="d">
        <v>2020-11-14</v>
      </c>
      <c r="G2540" s="30">
        <v>139</v>
      </c>
      <c r="H2540" s="32">
        <v>1.7999999999999999E-2</v>
      </c>
      <c r="I2540" s="28">
        <v>1.8259999999999998E-2</v>
      </c>
      <c r="J2540" s="28">
        <v>1.8259999999999998E-2</v>
      </c>
      <c r="K2540" s="29">
        <v>1</v>
      </c>
      <c r="L2540" s="30">
        <v>5</v>
      </c>
      <c r="M2540" s="29">
        <v>0.87878999999999996</v>
      </c>
      <c r="N2540" s="30">
        <v>51</v>
      </c>
      <c r="O2540" s="30">
        <v>21.17</v>
      </c>
      <c r="P2540" s="30">
        <v>981.21</v>
      </c>
      <c r="Q2540" s="30">
        <v>37.840000000000003</v>
      </c>
      <c r="R2540" s="38">
        <v>0.25585999999999998</v>
      </c>
      <c r="S2540" s="32">
        <v>-2.0830000000000001E-2</v>
      </c>
      <c r="T2540" s="29">
        <v>0.84865000000000002</v>
      </c>
      <c r="U2540" s="29">
        <v>-0.32989000000000002</v>
      </c>
      <c r="V2540" s="29">
        <v>0.37254999999999999</v>
      </c>
      <c r="W2540" s="29">
        <v>0.15686</v>
      </c>
      <c r="X2540" s="30">
        <v>53.91</v>
      </c>
      <c r="Y2540" s="29">
        <v>0.45277000000000001</v>
      </c>
      <c r="Z2540" s="29">
        <v>0.43923000000000001</v>
      </c>
      <c r="AA2540" s="29">
        <v>0.252</v>
      </c>
      <c r="AB2540" s="30">
        <v>24</v>
      </c>
      <c r="AC2540" s="29">
        <v>0.32352999999999998</v>
      </c>
      <c r="AD2540" s="30">
        <v>51</v>
      </c>
      <c r="AE2540" s="29">
        <v>0.17646999999999999</v>
      </c>
      <c r="AF2540" s="33">
        <v>1.004</v>
      </c>
      <c r="AG2540" s="33">
        <v>1.018</v>
      </c>
      <c r="AH2540" s="33">
        <v>1.17</v>
      </c>
      <c r="AI2540" s="33">
        <v>1.591</v>
      </c>
      <c r="AJ2540" s="33">
        <v>1.673</v>
      </c>
      <c r="AK2540" s="34">
        <v>2.5</v>
      </c>
      <c r="AL2540" s="29">
        <v>0</v>
      </c>
      <c r="AM2540" s="29">
        <v>0</v>
      </c>
      <c r="AN2540" s="50">
        <v>58131</v>
      </c>
      <c r="AO2540" s="30">
        <v>641.70000000000005</v>
      </c>
      <c r="AP2540" s="29">
        <v>0.84131999999999996</v>
      </c>
      <c r="AQ2540" s="29">
        <v>1</v>
      </c>
      <c r="AR2540" s="29">
        <v>0.186</v>
      </c>
      <c r="AS2540" s="54">
        <v>31</v>
      </c>
      <c r="AT2540" s="29">
        <v>0.11765</v>
      </c>
      <c r="AU2540" s="29">
        <v>0.18576000000000001</v>
      </c>
      <c r="AV2540" s="54">
        <v>34</v>
      </c>
      <c r="AW2540" s="29">
        <v>2.9409999999999999E-2</v>
      </c>
    </row>
    <row r="2541" spans="1:49" x14ac:dyDescent="0.2">
      <c r="A2541" s="17" t="str">
        <f t="shared" si="48"/>
        <v>GT-DeepCOVID</v>
      </c>
      <c r="B2541" s="17" t="str">
        <f>IF(AND(OR(NOT(IsForecastDateRestricted),AND(D2541&gt;=StartDate,D2541&lt;=EndDate)),OR(NOT(IsTargetDateRestricted),AND(F2541&gt;=FirstTargetDate,F2541&lt;=EndTargetDate)),
OR(AND(Is1Week,E2541="1 wk ahead inc death"),AND(Is2Week,E2541="2 wk ahead inc death"),AND(Is3Week,E2541="3 wk ahead inc death"),AND(Is4Week,E2541="4 wk ahead inc death")),
OR(NOT(IsActiveModelsOnly),_xlfn.XLOOKUP(C2541,'Model Analyzer'!B$4:B$100,'Model Analyzer'!C$4:C$100))),EvalData!C2541,"NA")</f>
        <v>GT-DeepCOVID</v>
      </c>
      <c r="C2541" s="17" t="s">
        <v>17</v>
      </c>
      <c r="D2541" s="36" t="d">
        <v>2020-11-09</v>
      </c>
      <c r="E2541" s="17" t="s">
        <v>11</v>
      </c>
      <c r="F2541" s="36" t="d">
        <v>2020-11-14</v>
      </c>
      <c r="G2541" s="30">
        <v>-905</v>
      </c>
      <c r="H2541" s="32">
        <v>-0.127</v>
      </c>
      <c r="I2541" s="28">
        <v>-0.11891</v>
      </c>
      <c r="J2541" s="28">
        <v>-0.13494999999999999</v>
      </c>
      <c r="K2541" s="29">
        <v>0.75</v>
      </c>
      <c r="L2541" s="30">
        <v>21</v>
      </c>
      <c r="M2541" s="29">
        <v>0.39394000000000001</v>
      </c>
      <c r="N2541" s="30">
        <v>45</v>
      </c>
      <c r="O2541" s="30">
        <v>3.46</v>
      </c>
      <c r="P2541" s="30">
        <v>289.35000000000002</v>
      </c>
      <c r="Q2541" s="30">
        <v>21.02</v>
      </c>
      <c r="R2541" s="38">
        <v>0.14843999999999999</v>
      </c>
      <c r="S2541" s="32">
        <v>0</v>
      </c>
      <c r="T2541" s="29">
        <v>0.24801999999999999</v>
      </c>
      <c r="U2541" s="29">
        <v>-4.7379999999999999E-2</v>
      </c>
      <c r="V2541" s="29">
        <v>0.66666999999999998</v>
      </c>
      <c r="W2541" s="29">
        <v>2.222E-2</v>
      </c>
      <c r="X2541" s="30">
        <v>34.299999999999997</v>
      </c>
      <c r="Y2541" s="29">
        <v>0.22061</v>
      </c>
      <c r="Z2541" s="29">
        <v>0.22844999999999999</v>
      </c>
      <c r="AA2541" s="29">
        <v>0.86199999999999999</v>
      </c>
      <c r="AB2541" s="30">
        <v>1</v>
      </c>
      <c r="AC2541" s="29">
        <v>1</v>
      </c>
      <c r="AD2541" s="30">
        <v>45</v>
      </c>
      <c r="AE2541" s="29">
        <v>0.86667000000000005</v>
      </c>
      <c r="AF2541" s="33">
        <v>2.0539999999999998</v>
      </c>
      <c r="AG2541" s="33">
        <v>2.4089999999999998</v>
      </c>
      <c r="AH2541" s="33">
        <v>3.6960000000000002</v>
      </c>
      <c r="AI2541" s="33">
        <v>37.054000000000002</v>
      </c>
      <c r="AJ2541" s="33">
        <v>19.5</v>
      </c>
      <c r="AK2541" s="34">
        <v>84</v>
      </c>
      <c r="AL2541" s="29">
        <v>0.17777999999999999</v>
      </c>
      <c r="AM2541" s="29">
        <v>0.26667000000000002</v>
      </c>
      <c r="AN2541" s="50">
        <v>13845</v>
      </c>
      <c r="AO2541" s="30">
        <v>110.4</v>
      </c>
      <c r="AP2541" s="29">
        <v>0.36675999999999997</v>
      </c>
      <c r="AQ2541" s="29">
        <v>0.76566999999999996</v>
      </c>
      <c r="AR2541" s="29">
        <v>0.39200000000000002</v>
      </c>
      <c r="AS2541" s="54">
        <v>22</v>
      </c>
      <c r="AT2541" s="29">
        <v>0.38235000000000002</v>
      </c>
      <c r="AU2541" s="29">
        <v>0.75649999999999995</v>
      </c>
      <c r="AV2541" s="54">
        <v>17</v>
      </c>
      <c r="AW2541" s="29">
        <v>0.52941000000000005</v>
      </c>
    </row>
    <row r="2542" spans="1:49" x14ac:dyDescent="0.2">
      <c r="A2542" s="17" t="str">
        <f t="shared" si="48"/>
        <v>ISU</v>
      </c>
      <c r="B2542" s="17" t="str">
        <f>IF(AND(OR(NOT(IsForecastDateRestricted),AND(D2542&gt;=StartDate,D2542&lt;=EndDate)),OR(NOT(IsTargetDateRestricted),AND(F2542&gt;=FirstTargetDate,F2542&lt;=EndTargetDate)),
OR(AND(Is1Week,E2542="1 wk ahead inc death"),AND(Is2Week,E2542="2 wk ahead inc death"),AND(Is3Week,E2542="3 wk ahead inc death"),AND(Is4Week,E2542="4 wk ahead inc death")),
OR(NOT(IsActiveModelsOnly),_xlfn.XLOOKUP(C2542,'Model Analyzer'!B$4:B$100,'Model Analyzer'!C$4:C$100))),EvalData!C2542,"NA")</f>
        <v>ISU</v>
      </c>
      <c r="C2542" s="17" t="s">
        <v>41</v>
      </c>
      <c r="D2542" s="36" t="d">
        <v>2020-11-09</v>
      </c>
      <c r="E2542" s="17" t="s">
        <v>11</v>
      </c>
      <c r="F2542" s="36" t="d">
        <v>2020-11-14</v>
      </c>
      <c r="G2542" s="30">
        <v>-839</v>
      </c>
      <c r="H2542" s="32">
        <v>-0.11700000000000001</v>
      </c>
      <c r="I2542" s="28">
        <v>-0.11024</v>
      </c>
      <c r="J2542" s="28">
        <v>-0.12389</v>
      </c>
      <c r="K2542" s="29">
        <v>0.75</v>
      </c>
      <c r="L2542" s="30">
        <v>19</v>
      </c>
      <c r="M2542" s="29">
        <v>0.45455000000000001</v>
      </c>
      <c r="N2542" s="30">
        <v>49</v>
      </c>
      <c r="O2542" s="30">
        <v>7.7</v>
      </c>
      <c r="P2542" s="30">
        <v>589.70000000000005</v>
      </c>
      <c r="Q2542" s="30">
        <v>36.08</v>
      </c>
      <c r="R2542" s="38">
        <v>0.18997</v>
      </c>
      <c r="S2542" s="32">
        <v>-0.14232</v>
      </c>
      <c r="T2542" s="29">
        <v>0.40744000000000002</v>
      </c>
      <c r="U2542" s="29">
        <v>7.0330000000000004E-2</v>
      </c>
      <c r="V2542" s="29">
        <v>0.53061000000000003</v>
      </c>
      <c r="W2542" s="29">
        <v>2.0410000000000001E-2</v>
      </c>
      <c r="X2542" s="30">
        <v>59.84</v>
      </c>
      <c r="Y2542" s="29">
        <v>0.38318999999999998</v>
      </c>
      <c r="Z2542" s="29">
        <v>0.26427</v>
      </c>
      <c r="AA2542" s="29">
        <v>0.52200000000000002</v>
      </c>
      <c r="AB2542" s="30">
        <v>18</v>
      </c>
      <c r="AC2542" s="29">
        <v>0.5</v>
      </c>
      <c r="AD2542" s="30">
        <v>49</v>
      </c>
      <c r="AE2542" s="29">
        <v>0.59184000000000003</v>
      </c>
      <c r="AF2542" s="33">
        <v>1.3819999999999999</v>
      </c>
      <c r="AG2542" s="33">
        <v>1.516</v>
      </c>
      <c r="AH2542" s="33">
        <v>1.663</v>
      </c>
      <c r="AI2542" s="33">
        <v>2.2730000000000001</v>
      </c>
      <c r="AJ2542" s="33">
        <v>1.984</v>
      </c>
      <c r="AK2542" s="34">
        <v>2.6859999999999999</v>
      </c>
      <c r="AL2542" s="29">
        <v>0</v>
      </c>
      <c r="AM2542" s="29">
        <v>2.0410000000000001E-2</v>
      </c>
      <c r="AN2542" s="50">
        <v>28588</v>
      </c>
      <c r="AO2542" s="30">
        <v>204</v>
      </c>
      <c r="AP2542" s="29">
        <v>0.70306999999999997</v>
      </c>
      <c r="AQ2542" s="29">
        <v>1</v>
      </c>
      <c r="AR2542" s="29">
        <v>0.57799999999999996</v>
      </c>
      <c r="AS2542" s="54">
        <v>15</v>
      </c>
      <c r="AT2542" s="29">
        <v>0.58823999999999999</v>
      </c>
      <c r="AU2542" s="29">
        <v>0.59855999999999998</v>
      </c>
      <c r="AV2542" s="54">
        <v>23</v>
      </c>
      <c r="AW2542" s="29">
        <v>0.35293999999999998</v>
      </c>
    </row>
    <row r="2543" spans="1:49" x14ac:dyDescent="0.2">
      <c r="A2543" s="17" t="str">
        <f t="shared" si="48"/>
        <v>JCB</v>
      </c>
      <c r="B2543" s="17" t="str">
        <f>IF(AND(OR(NOT(IsForecastDateRestricted),AND(D2543&gt;=StartDate,D2543&lt;=EndDate)),OR(NOT(IsTargetDateRestricted),AND(F2543&gt;=FirstTargetDate,F2543&lt;=EndTargetDate)),
OR(AND(Is1Week,E2543="1 wk ahead inc death"),AND(Is2Week,E2543="2 wk ahead inc death"),AND(Is3Week,E2543="3 wk ahead inc death"),AND(Is4Week,E2543="4 wk ahead inc death")),
OR(NOT(IsActiveModelsOnly),_xlfn.XLOOKUP(C2543,'Model Analyzer'!B$4:B$100,'Model Analyzer'!C$4:C$100))),EvalData!C2543,"NA")</f>
        <v>JCB</v>
      </c>
      <c r="C2543" s="17" t="s">
        <v>45</v>
      </c>
      <c r="D2543" s="36" t="d">
        <v>2020-11-09</v>
      </c>
      <c r="E2543" s="17" t="s">
        <v>11</v>
      </c>
      <c r="F2543" s="36" t="d">
        <v>2020-11-14</v>
      </c>
      <c r="G2543" s="30">
        <v>-160</v>
      </c>
      <c r="H2543" s="32">
        <v>-2.1000000000000001E-2</v>
      </c>
      <c r="I2543" s="28">
        <v>-2.102E-2</v>
      </c>
      <c r="J2543" s="28">
        <v>-2.147E-2</v>
      </c>
      <c r="K2543" s="29">
        <v>1</v>
      </c>
      <c r="L2543" s="30">
        <v>6</v>
      </c>
      <c r="M2543" s="29">
        <v>0.84848000000000001</v>
      </c>
      <c r="N2543" s="30">
        <v>51</v>
      </c>
      <c r="O2543" s="30">
        <v>12</v>
      </c>
      <c r="P2543" s="30">
        <v>676.43</v>
      </c>
      <c r="Q2543" s="30">
        <v>34.57</v>
      </c>
      <c r="R2543" s="38">
        <v>0.19675000000000001</v>
      </c>
      <c r="S2543" s="32">
        <v>-3.2390000000000002E-2</v>
      </c>
      <c r="T2543" s="29">
        <v>0.50080000000000002</v>
      </c>
      <c r="U2543" s="29">
        <v>-8.9690000000000006E-2</v>
      </c>
      <c r="V2543" s="29">
        <v>0.52941000000000005</v>
      </c>
      <c r="W2543" s="29">
        <v>5.8819999999999997E-2</v>
      </c>
      <c r="X2543" s="30">
        <v>54.96</v>
      </c>
      <c r="Y2543" s="29">
        <v>0.33089000000000002</v>
      </c>
      <c r="Z2543" s="29">
        <v>0.27632000000000001</v>
      </c>
      <c r="AA2543" s="29">
        <v>0.56899999999999995</v>
      </c>
      <c r="AB2543" s="30">
        <v>13</v>
      </c>
      <c r="AC2543" s="29">
        <v>0.64705999999999997</v>
      </c>
      <c r="AD2543" s="30">
        <v>51</v>
      </c>
      <c r="AE2543" s="29">
        <v>0.78430999999999995</v>
      </c>
      <c r="AF2543" s="33">
        <v>2.0840000000000001</v>
      </c>
      <c r="AG2543" s="33">
        <v>2.0920000000000001</v>
      </c>
      <c r="AH2543" s="33">
        <v>2.1</v>
      </c>
      <c r="AI2543" s="33">
        <v>2.2080000000000002</v>
      </c>
      <c r="AJ2543" s="33">
        <v>2.1179999999999999</v>
      </c>
      <c r="AK2543" s="34">
        <v>2.2309999999999999</v>
      </c>
      <c r="AL2543" s="29">
        <v>0</v>
      </c>
      <c r="AM2543" s="29">
        <v>0</v>
      </c>
      <c r="AN2543" s="50">
        <v>11930</v>
      </c>
      <c r="AO2543" s="30">
        <v>229.7</v>
      </c>
      <c r="AP2543" s="29">
        <v>0.63393999999999995</v>
      </c>
      <c r="AQ2543" s="29">
        <v>1</v>
      </c>
      <c r="AR2543" s="29">
        <v>0.82599999999999996</v>
      </c>
      <c r="AS2543" s="54">
        <v>4</v>
      </c>
      <c r="AT2543" s="29">
        <v>0.91176000000000001</v>
      </c>
      <c r="AU2543" s="29">
        <v>0.82559000000000005</v>
      </c>
      <c r="AV2543" s="54">
        <v>12</v>
      </c>
      <c r="AW2543" s="29">
        <v>0.67647000000000002</v>
      </c>
    </row>
    <row r="2544" spans="1:49" x14ac:dyDescent="0.2">
      <c r="A2544" s="17" t="str">
        <f t="shared" si="48"/>
        <v>JHU-APL</v>
      </c>
      <c r="B2544" s="17" t="str">
        <f>IF(AND(OR(NOT(IsForecastDateRestricted),AND(D2544&gt;=StartDate,D2544&lt;=EndDate)),OR(NOT(IsTargetDateRestricted),AND(F2544&gt;=FirstTargetDate,F2544&lt;=EndTargetDate)),
OR(AND(Is1Week,E2544="1 wk ahead inc death"),AND(Is2Week,E2544="2 wk ahead inc death"),AND(Is3Week,E2544="3 wk ahead inc death"),AND(Is4Week,E2544="4 wk ahead inc death")),
OR(NOT(IsActiveModelsOnly),_xlfn.XLOOKUP(C2544,'Model Analyzer'!B$4:B$100,'Model Analyzer'!C$4:C$100))),EvalData!C2544,"NA")</f>
        <v>JHU-APL</v>
      </c>
      <c r="C2544" s="17" t="s">
        <v>52</v>
      </c>
      <c r="D2544" s="36" t="d">
        <v>2020-11-09</v>
      </c>
      <c r="E2544" s="17" t="s">
        <v>11</v>
      </c>
      <c r="F2544" s="36" t="d">
        <v>2020-11-14</v>
      </c>
      <c r="G2544" s="30">
        <v>-336</v>
      </c>
      <c r="H2544" s="32">
        <v>-4.4999999999999998E-2</v>
      </c>
      <c r="I2544" s="28">
        <v>-4.4150000000000002E-2</v>
      </c>
      <c r="J2544" s="28">
        <v>-4.6190000000000002E-2</v>
      </c>
      <c r="K2544" s="29">
        <v>1</v>
      </c>
      <c r="L2544" s="30">
        <v>9</v>
      </c>
      <c r="M2544" s="29">
        <v>0.75758000000000003</v>
      </c>
      <c r="N2544" s="30">
        <v>51</v>
      </c>
      <c r="O2544" s="30">
        <v>8.9600000000000009</v>
      </c>
      <c r="P2544" s="30">
        <v>540.85</v>
      </c>
      <c r="Q2544" s="30">
        <v>31.82</v>
      </c>
      <c r="R2544" s="38">
        <v>0.2155</v>
      </c>
      <c r="S2544" s="32">
        <v>-5.407E-2</v>
      </c>
      <c r="T2544" s="29">
        <v>0.42263000000000001</v>
      </c>
      <c r="U2544" s="29">
        <v>-4.335E-2</v>
      </c>
      <c r="V2544" s="29">
        <v>0.47059000000000001</v>
      </c>
      <c r="W2544" s="29">
        <v>3.9219999999999998E-2</v>
      </c>
      <c r="X2544" s="30">
        <v>44.96</v>
      </c>
      <c r="Y2544" s="29">
        <v>0.32185000000000002</v>
      </c>
      <c r="Z2544" s="29">
        <v>0.27639999999999998</v>
      </c>
      <c r="AA2544" s="29">
        <v>0.61199999999999999</v>
      </c>
      <c r="AB2544" s="30">
        <v>10</v>
      </c>
      <c r="AC2544" s="29">
        <v>0.73529</v>
      </c>
      <c r="AD2544" s="30">
        <v>51</v>
      </c>
      <c r="AE2544" s="29">
        <v>0.82352999999999998</v>
      </c>
      <c r="AF2544" s="33">
        <v>2.262</v>
      </c>
      <c r="AG2544" s="33">
        <v>2.3239999999999998</v>
      </c>
      <c r="AH2544" s="33">
        <v>2.532</v>
      </c>
      <c r="AI2544" s="33">
        <v>2.5950000000000002</v>
      </c>
      <c r="AJ2544" s="33">
        <v>2.7149999999999999</v>
      </c>
      <c r="AK2544" s="34">
        <v>3.0529999999999999</v>
      </c>
      <c r="AL2544" s="29">
        <v>0</v>
      </c>
      <c r="AM2544" s="29">
        <v>0</v>
      </c>
      <c r="AN2544" s="50">
        <v>10711</v>
      </c>
      <c r="AO2544" s="30">
        <v>209.2</v>
      </c>
      <c r="AP2544" s="29">
        <v>0.56167999999999996</v>
      </c>
      <c r="AQ2544" s="29">
        <v>1</v>
      </c>
      <c r="AR2544" s="29">
        <v>0.86699999999999999</v>
      </c>
      <c r="AS2544" s="54">
        <v>3</v>
      </c>
      <c r="AT2544" s="29">
        <v>0.94118000000000002</v>
      </c>
      <c r="AU2544" s="29">
        <v>0.86687000000000003</v>
      </c>
      <c r="AV2544" s="54">
        <v>10</v>
      </c>
      <c r="AW2544" s="29">
        <v>0.73529</v>
      </c>
    </row>
    <row r="2545" spans="1:49" x14ac:dyDescent="0.2">
      <c r="A2545" s="17" t="str">
        <f t="shared" si="48"/>
        <v>JHU-CSSE</v>
      </c>
      <c r="B2545" s="17" t="str">
        <f>IF(AND(OR(NOT(IsForecastDateRestricted),AND(D2545&gt;=StartDate,D2545&lt;=EndDate)),OR(NOT(IsTargetDateRestricted),AND(F2545&gt;=FirstTargetDate,F2545&lt;=EndTargetDate)),
OR(AND(Is1Week,E2545="1 wk ahead inc death"),AND(Is2Week,E2545="2 wk ahead inc death"),AND(Is3Week,E2545="3 wk ahead inc death"),AND(Is4Week,E2545="4 wk ahead inc death")),
OR(NOT(IsActiveModelsOnly),_xlfn.XLOOKUP(C2545,'Model Analyzer'!B$4:B$100,'Model Analyzer'!C$4:C$100))),EvalData!C2545,"NA")</f>
        <v>JHU-CSSE</v>
      </c>
      <c r="C2545" s="17" t="s">
        <v>58</v>
      </c>
      <c r="D2545" s="36" t="d">
        <v>2020-11-09</v>
      </c>
      <c r="E2545" s="17" t="s">
        <v>11</v>
      </c>
      <c r="F2545" s="36" t="d">
        <v>2020-11-14</v>
      </c>
      <c r="G2545" s="30">
        <v>-693</v>
      </c>
      <c r="H2545" s="32">
        <v>-9.5000000000000001E-2</v>
      </c>
      <c r="I2545" s="28">
        <v>-9.1050000000000006E-2</v>
      </c>
      <c r="J2545" s="28">
        <v>-0.10017</v>
      </c>
      <c r="K2545" s="29">
        <v>0.9</v>
      </c>
      <c r="L2545" s="30">
        <v>17</v>
      </c>
      <c r="M2545" s="29">
        <v>0.51515</v>
      </c>
      <c r="N2545" s="30">
        <v>51</v>
      </c>
      <c r="O2545" s="30">
        <v>6.6</v>
      </c>
      <c r="P2545" s="30">
        <v>424.8</v>
      </c>
      <c r="Q2545" s="30">
        <v>27.25</v>
      </c>
      <c r="R2545" s="38">
        <v>0.16878000000000001</v>
      </c>
      <c r="S2545" s="32">
        <v>-0.10536</v>
      </c>
      <c r="T2545" s="29">
        <v>0.34417999999999999</v>
      </c>
      <c r="U2545" s="29">
        <v>-1.1999999999999999E-3</v>
      </c>
      <c r="V2545" s="29">
        <v>0.54901999999999995</v>
      </c>
      <c r="W2545" s="29">
        <v>3.9219999999999998E-2</v>
      </c>
      <c r="X2545" s="30">
        <v>44.9</v>
      </c>
      <c r="Y2545" s="29">
        <v>0.31420999999999999</v>
      </c>
      <c r="Z2545" s="29">
        <v>0.26524999999999999</v>
      </c>
      <c r="AA2545" s="29">
        <v>0.72399999999999998</v>
      </c>
      <c r="AB2545" s="30">
        <v>7</v>
      </c>
      <c r="AC2545" s="29">
        <v>0.82352999999999998</v>
      </c>
      <c r="AD2545" s="30">
        <v>51</v>
      </c>
      <c r="AE2545" s="29">
        <v>1</v>
      </c>
      <c r="AF2545" s="33">
        <v>4.3579999999999997</v>
      </c>
      <c r="AG2545" s="33">
        <v>5.0789999999999997</v>
      </c>
      <c r="AH2545" s="33">
        <v>6.4859999999999998</v>
      </c>
      <c r="AI2545" s="33">
        <v>12.125</v>
      </c>
      <c r="AJ2545" s="33">
        <v>10.763</v>
      </c>
      <c r="AK2545" s="34">
        <v>24</v>
      </c>
      <c r="AL2545" s="29">
        <v>0.58823999999999999</v>
      </c>
      <c r="AM2545" s="29">
        <v>0.27450999999999998</v>
      </c>
      <c r="AN2545" s="50">
        <v>12708</v>
      </c>
      <c r="AO2545" s="30">
        <v>119.6</v>
      </c>
      <c r="AP2545" s="29">
        <v>0.24757999999999999</v>
      </c>
      <c r="AQ2545" s="29">
        <v>0.51687000000000005</v>
      </c>
      <c r="AR2545" s="29">
        <v>0.14399999999999999</v>
      </c>
      <c r="AS2545" s="54">
        <v>33</v>
      </c>
      <c r="AT2545" s="29">
        <v>5.8819999999999997E-2</v>
      </c>
      <c r="AU2545" s="29">
        <v>0.76658000000000004</v>
      </c>
      <c r="AV2545" s="54">
        <v>15</v>
      </c>
      <c r="AW2545" s="29">
        <v>0.58823999999999999</v>
      </c>
    </row>
    <row r="2546" spans="1:49" x14ac:dyDescent="0.2">
      <c r="A2546" s="17" t="str">
        <f t="shared" si="48"/>
        <v>JHU-IDD</v>
      </c>
      <c r="B2546" s="17" t="str">
        <f>IF(AND(OR(NOT(IsForecastDateRestricted),AND(D2546&gt;=StartDate,D2546&lt;=EndDate)),OR(NOT(IsTargetDateRestricted),AND(F2546&gt;=FirstTargetDate,F2546&lt;=EndTargetDate)),
OR(AND(Is1Week,E2546="1 wk ahead inc death"),AND(Is2Week,E2546="2 wk ahead inc death"),AND(Is3Week,E2546="3 wk ahead inc death"),AND(Is4Week,E2546="4 wk ahead inc death")),
OR(NOT(IsActiveModelsOnly),_xlfn.XLOOKUP(C2546,'Model Analyzer'!B$4:B$100,'Model Analyzer'!C$4:C$100))),EvalData!C2546,"NA")</f>
        <v>JHU-IDD</v>
      </c>
      <c r="C2546" s="17" t="s">
        <v>53</v>
      </c>
      <c r="D2546" s="36" t="d">
        <v>2020-11-09</v>
      </c>
      <c r="E2546" s="17" t="s">
        <v>11</v>
      </c>
      <c r="F2546" s="36" t="d">
        <v>2020-11-14</v>
      </c>
      <c r="G2546" s="30">
        <v>-3846</v>
      </c>
      <c r="H2546" s="32">
        <v>-0.70399999999999996</v>
      </c>
      <c r="I2546" s="28">
        <v>-0.50531999999999999</v>
      </c>
      <c r="J2546" s="28">
        <v>-1.0215099999999999</v>
      </c>
      <c r="K2546" s="29">
        <v>0</v>
      </c>
      <c r="L2546" s="30">
        <v>34</v>
      </c>
      <c r="M2546" s="29">
        <v>0</v>
      </c>
      <c r="N2546" s="30">
        <v>51</v>
      </c>
      <c r="O2546" s="30">
        <v>42.04</v>
      </c>
      <c r="P2546" s="30">
        <v>2354.44</v>
      </c>
      <c r="Q2546" s="30">
        <v>76.349999999999994</v>
      </c>
      <c r="R2546" s="38">
        <v>0.64393</v>
      </c>
      <c r="S2546" s="32">
        <v>-0.71982000000000002</v>
      </c>
      <c r="T2546" s="29">
        <v>1.46915</v>
      </c>
      <c r="U2546" s="29">
        <v>-1.1530100000000001</v>
      </c>
      <c r="V2546" s="29">
        <v>0.11765</v>
      </c>
      <c r="W2546" s="29">
        <v>0.52941000000000005</v>
      </c>
      <c r="X2546" s="30">
        <v>123.71</v>
      </c>
      <c r="Y2546" s="29">
        <v>0.63090000000000002</v>
      </c>
      <c r="Z2546" s="29">
        <v>0.71894999999999998</v>
      </c>
      <c r="AA2546" s="29">
        <v>1.2999999999999999E-2</v>
      </c>
      <c r="AB2546" s="30">
        <v>35</v>
      </c>
      <c r="AC2546" s="29">
        <v>0</v>
      </c>
      <c r="AD2546" s="30">
        <v>51</v>
      </c>
      <c r="AE2546" s="29">
        <v>0.68627000000000005</v>
      </c>
      <c r="AF2546" s="33">
        <v>3.5089999999999999</v>
      </c>
      <c r="AG2546" s="33">
        <v>4.8499999999999996</v>
      </c>
      <c r="AH2546" s="33">
        <v>7.5289999999999999</v>
      </c>
      <c r="AI2546" s="33">
        <v>25.198</v>
      </c>
      <c r="AJ2546" s="33">
        <v>26.437999999999999</v>
      </c>
      <c r="AK2546" s="34">
        <v>66</v>
      </c>
      <c r="AL2546" s="29">
        <v>0.23529</v>
      </c>
      <c r="AM2546" s="29">
        <v>0.37254999999999999</v>
      </c>
      <c r="AN2546" s="50">
        <v>54967</v>
      </c>
      <c r="AO2546" s="30">
        <v>362.8</v>
      </c>
      <c r="AP2546" s="29">
        <v>0.22433</v>
      </c>
      <c r="AQ2546" s="29">
        <v>0.46832000000000001</v>
      </c>
      <c r="AR2546" s="29">
        <v>8.3000000000000004E-2</v>
      </c>
      <c r="AS2546" s="54">
        <v>35</v>
      </c>
      <c r="AT2546" s="29">
        <v>0</v>
      </c>
      <c r="AU2546" s="29">
        <v>0.43970999999999999</v>
      </c>
      <c r="AV2546" s="54">
        <v>27</v>
      </c>
      <c r="AW2546" s="29">
        <v>0.23529</v>
      </c>
    </row>
    <row r="2547" spans="1:49" x14ac:dyDescent="0.2">
      <c r="A2547" s="17" t="str">
        <f t="shared" si="48"/>
        <v>Karlen</v>
      </c>
      <c r="B2547" s="17" t="str">
        <f>IF(AND(OR(NOT(IsForecastDateRestricted),AND(D2547&gt;=StartDate,D2547&lt;=EndDate)),OR(NOT(IsTargetDateRestricted),AND(F2547&gt;=FirstTargetDate,F2547&lt;=EndTargetDate)),
OR(AND(Is1Week,E2547="1 wk ahead inc death"),AND(Is2Week,E2547="2 wk ahead inc death"),AND(Is3Week,E2547="3 wk ahead inc death"),AND(Is4Week,E2547="4 wk ahead inc death")),
OR(NOT(IsActiveModelsOnly),_xlfn.XLOOKUP(C2547,'Model Analyzer'!B$4:B$100,'Model Analyzer'!C$4:C$100))),EvalData!C2547,"NA")</f>
        <v>Karlen</v>
      </c>
      <c r="C2547" s="17" t="s">
        <v>46</v>
      </c>
      <c r="D2547" s="36" t="d">
        <v>2020-11-09</v>
      </c>
      <c r="E2547" s="17" t="s">
        <v>11</v>
      </c>
      <c r="F2547" s="36" t="d">
        <v>2020-11-14</v>
      </c>
      <c r="G2547" s="30">
        <v>415</v>
      </c>
      <c r="H2547" s="32">
        <v>5.2999999999999999E-2</v>
      </c>
      <c r="I2547" s="28">
        <v>5.4530000000000002E-2</v>
      </c>
      <c r="J2547" s="28">
        <v>5.4530000000000002E-2</v>
      </c>
      <c r="K2547" s="29">
        <v>0.9</v>
      </c>
      <c r="L2547" s="30">
        <v>11</v>
      </c>
      <c r="M2547" s="29">
        <v>0.69696999999999998</v>
      </c>
      <c r="N2547" s="30">
        <v>51</v>
      </c>
      <c r="O2547" s="30">
        <v>4.8600000000000003</v>
      </c>
      <c r="P2547" s="30">
        <v>417.78</v>
      </c>
      <c r="Q2547" s="30">
        <v>23.69</v>
      </c>
      <c r="R2547" s="38">
        <v>0.13963999999999999</v>
      </c>
      <c r="S2547" s="32">
        <v>6.8989999999999996E-2</v>
      </c>
      <c r="T2547" s="29">
        <v>0.26954</v>
      </c>
      <c r="U2547" s="29">
        <v>0.10381</v>
      </c>
      <c r="V2547" s="29">
        <v>0.72548999999999997</v>
      </c>
      <c r="W2547" s="29">
        <v>3.9219999999999998E-2</v>
      </c>
      <c r="X2547" s="30">
        <v>37.65</v>
      </c>
      <c r="Y2547" s="29">
        <v>0.23982999999999999</v>
      </c>
      <c r="Z2547" s="29">
        <v>0.20100000000000001</v>
      </c>
      <c r="AA2547" s="29">
        <v>0.86099999999999999</v>
      </c>
      <c r="AB2547" s="30">
        <v>2</v>
      </c>
      <c r="AC2547" s="29">
        <v>0.97058999999999995</v>
      </c>
      <c r="AD2547" s="30">
        <v>51</v>
      </c>
      <c r="AE2547" s="29">
        <v>0.92157</v>
      </c>
      <c r="AF2547" s="33">
        <v>1.744</v>
      </c>
      <c r="AG2547" s="33">
        <v>2.0489999999999999</v>
      </c>
      <c r="AH2547" s="33">
        <v>2.649</v>
      </c>
      <c r="AI2547" s="33">
        <v>10.244</v>
      </c>
      <c r="AJ2547" s="33">
        <v>3.3889999999999998</v>
      </c>
      <c r="AK2547" s="34">
        <v>11.8</v>
      </c>
      <c r="AL2547" s="29">
        <v>7.843E-2</v>
      </c>
      <c r="AM2547" s="29">
        <v>0.11765</v>
      </c>
      <c r="AN2547" s="50">
        <v>12485</v>
      </c>
      <c r="AO2547" s="30">
        <v>113.7</v>
      </c>
      <c r="AP2547" s="29">
        <v>0.50919000000000003</v>
      </c>
      <c r="AQ2547" s="29">
        <v>1</v>
      </c>
      <c r="AR2547" s="29">
        <v>0.76400000000000001</v>
      </c>
      <c r="AS2547" s="54">
        <v>5</v>
      </c>
      <c r="AT2547" s="29">
        <v>0.88234999999999997</v>
      </c>
      <c r="AU2547" s="29">
        <v>0.97006999999999999</v>
      </c>
      <c r="AV2547" s="54">
        <v>3</v>
      </c>
      <c r="AW2547" s="29">
        <v>0.94118000000000002</v>
      </c>
    </row>
    <row r="2548" spans="1:49" x14ac:dyDescent="0.2">
      <c r="A2548" s="17" t="str">
        <f t="shared" si="48"/>
        <v>LANL</v>
      </c>
      <c r="B2548" s="17" t="str">
        <f>IF(AND(OR(NOT(IsForecastDateRestricted),AND(D2548&gt;=StartDate,D2548&lt;=EndDate)),OR(NOT(IsTargetDateRestricted),AND(F2548&gt;=FirstTargetDate,F2548&lt;=EndTargetDate)),
OR(AND(Is1Week,E2548="1 wk ahead inc death"),AND(Is2Week,E2548="2 wk ahead inc death"),AND(Is3Week,E2548="3 wk ahead inc death"),AND(Is4Week,E2548="4 wk ahead inc death")),
OR(NOT(IsActiveModelsOnly),_xlfn.XLOOKUP(C2548,'Model Analyzer'!B$4:B$100,'Model Analyzer'!C$4:C$100))),EvalData!C2548,"NA")</f>
        <v>LANL</v>
      </c>
      <c r="C2548" s="17" t="s">
        <v>20</v>
      </c>
      <c r="D2548" s="36" t="d">
        <v>2020-11-09</v>
      </c>
      <c r="E2548" s="17" t="s">
        <v>11</v>
      </c>
      <c r="F2548" s="36" t="d">
        <v>2020-11-14</v>
      </c>
      <c r="G2548" s="30">
        <v>-39</v>
      </c>
      <c r="H2548" s="32">
        <v>-5.0000000000000001E-3</v>
      </c>
      <c r="I2548" s="28">
        <v>-5.1200000000000004E-3</v>
      </c>
      <c r="J2548" s="28">
        <v>-5.1500000000000001E-3</v>
      </c>
      <c r="K2548" s="29">
        <v>1</v>
      </c>
      <c r="L2548" s="30">
        <v>2</v>
      </c>
      <c r="M2548" s="29">
        <v>0.96970000000000001</v>
      </c>
      <c r="N2548" s="30">
        <v>51</v>
      </c>
      <c r="O2548" s="30">
        <v>7.92</v>
      </c>
      <c r="P2548" s="30">
        <v>613.92999999999995</v>
      </c>
      <c r="Q2548" s="30">
        <v>33.96</v>
      </c>
      <c r="R2548" s="38">
        <v>0.22459999999999999</v>
      </c>
      <c r="S2548" s="32">
        <v>-3.0769999999999999E-2</v>
      </c>
      <c r="T2548" s="29">
        <v>0.39212999999999998</v>
      </c>
      <c r="U2548" s="29">
        <v>-0.12149</v>
      </c>
      <c r="V2548" s="29">
        <v>0.50980000000000003</v>
      </c>
      <c r="W2548" s="29">
        <v>5.8819999999999997E-2</v>
      </c>
      <c r="X2548" s="30">
        <v>51.23</v>
      </c>
      <c r="Y2548" s="29">
        <v>0.27095000000000002</v>
      </c>
      <c r="Z2548" s="29">
        <v>0.27794999999999997</v>
      </c>
      <c r="AA2548" s="29">
        <v>0.60099999999999998</v>
      </c>
      <c r="AB2548" s="30">
        <v>11</v>
      </c>
      <c r="AC2548" s="29">
        <v>0.70587999999999995</v>
      </c>
      <c r="AD2548" s="30">
        <v>51</v>
      </c>
      <c r="AE2548" s="29">
        <v>0.88234999999999997</v>
      </c>
      <c r="AF2548" s="33">
        <v>2</v>
      </c>
      <c r="AG2548" s="33">
        <v>2.7839999999999998</v>
      </c>
      <c r="AH2548" s="33">
        <v>3.8969999999999998</v>
      </c>
      <c r="AI2548" s="33">
        <v>8.7940000000000005</v>
      </c>
      <c r="AJ2548" s="33">
        <v>11.648999999999999</v>
      </c>
      <c r="AK2548" s="34">
        <v>16.5</v>
      </c>
      <c r="AL2548" s="29">
        <v>0.13725000000000001</v>
      </c>
      <c r="AM2548" s="29">
        <v>0.27450999999999998</v>
      </c>
      <c r="AN2548" s="50">
        <v>13820</v>
      </c>
      <c r="AO2548" s="30">
        <v>118.5</v>
      </c>
      <c r="AP2548" s="29">
        <v>0.37391000000000002</v>
      </c>
      <c r="AQ2548" s="29">
        <v>0.78061000000000003</v>
      </c>
      <c r="AR2548" s="29">
        <v>0.495</v>
      </c>
      <c r="AS2548" s="54">
        <v>19</v>
      </c>
      <c r="AT2548" s="29">
        <v>0.47059000000000001</v>
      </c>
      <c r="AU2548" s="29">
        <v>0.88066</v>
      </c>
      <c r="AV2548" s="54">
        <v>9</v>
      </c>
      <c r="AW2548" s="29">
        <v>0.76471</v>
      </c>
    </row>
    <row r="2549" spans="1:49" x14ac:dyDescent="0.2">
      <c r="A2549" s="17" t="str">
        <f t="shared" si="48"/>
        <v>LSHTM</v>
      </c>
      <c r="B2549" s="17" t="str">
        <f>IF(AND(OR(NOT(IsForecastDateRestricted),AND(D2549&gt;=StartDate,D2549&lt;=EndDate)),OR(NOT(IsTargetDateRestricted),AND(F2549&gt;=FirstTargetDate,F2549&lt;=EndTargetDate)),
OR(AND(Is1Week,E2549="1 wk ahead inc death"),AND(Is2Week,E2549="2 wk ahead inc death"),AND(Is3Week,E2549="3 wk ahead inc death"),AND(Is4Week,E2549="4 wk ahead inc death")),
OR(NOT(IsActiveModelsOnly),_xlfn.XLOOKUP(C2549,'Model Analyzer'!B$4:B$100,'Model Analyzer'!C$4:C$100))),EvalData!C2549,"NA")</f>
        <v>LSHTM</v>
      </c>
      <c r="C2549" s="17" t="s">
        <v>21</v>
      </c>
      <c r="D2549" s="36" t="d">
        <v>2020-11-09</v>
      </c>
      <c r="E2549" s="17" t="s">
        <v>11</v>
      </c>
      <c r="F2549" s="36" t="d">
        <v>2020-11-14</v>
      </c>
      <c r="G2549" s="30">
        <v>-681</v>
      </c>
      <c r="H2549" s="32">
        <v>-9.4E-2</v>
      </c>
      <c r="I2549" s="28">
        <v>-8.9480000000000004E-2</v>
      </c>
      <c r="J2549" s="28">
        <v>-9.8269999999999996E-2</v>
      </c>
      <c r="K2549" s="29">
        <v>0.9</v>
      </c>
      <c r="L2549" s="30">
        <v>15</v>
      </c>
      <c r="M2549" s="29">
        <v>0.57576000000000005</v>
      </c>
      <c r="N2549" s="30">
        <v>47</v>
      </c>
      <c r="O2549" s="30">
        <v>4.09</v>
      </c>
      <c r="P2549" s="30">
        <v>510.39</v>
      </c>
      <c r="Q2549" s="30">
        <v>35.700000000000003</v>
      </c>
      <c r="R2549" s="38">
        <v>0.19919000000000001</v>
      </c>
      <c r="S2549" s="32">
        <v>-0.15543999999999999</v>
      </c>
      <c r="T2549" s="29">
        <v>0.30257000000000001</v>
      </c>
      <c r="U2549" s="29">
        <v>-0.15720999999999999</v>
      </c>
      <c r="V2549" s="29">
        <v>0.46809000000000001</v>
      </c>
      <c r="W2549" s="29">
        <v>0</v>
      </c>
      <c r="X2549" s="30">
        <v>51.75</v>
      </c>
      <c r="Y2549" s="29">
        <v>0.23302</v>
      </c>
      <c r="Z2549" s="29">
        <v>0.24948000000000001</v>
      </c>
      <c r="AA2549" s="29">
        <v>0.53800000000000003</v>
      </c>
      <c r="AB2549" s="30">
        <v>17</v>
      </c>
      <c r="AC2549" s="29">
        <v>0.52941000000000005</v>
      </c>
      <c r="AD2549" s="30">
        <v>47</v>
      </c>
      <c r="AE2549" s="29">
        <v>0.87234</v>
      </c>
      <c r="AF2549" s="33">
        <v>1.9410000000000001</v>
      </c>
      <c r="AG2549" s="33">
        <v>2.2429999999999999</v>
      </c>
      <c r="AH2549" s="33">
        <v>2.9249999999999998</v>
      </c>
      <c r="AI2549" s="33">
        <v>12.557</v>
      </c>
      <c r="AJ2549" s="33">
        <v>4.1740000000000004</v>
      </c>
      <c r="AK2549" s="34">
        <v>10.497</v>
      </c>
      <c r="AL2549" s="29">
        <v>0.12766</v>
      </c>
      <c r="AM2549" s="29">
        <v>0.10638</v>
      </c>
      <c r="AN2549" s="50">
        <v>12142</v>
      </c>
      <c r="AO2549" s="30">
        <v>78.400000000000006</v>
      </c>
      <c r="AP2549" s="29">
        <v>0.47714000000000001</v>
      </c>
      <c r="AQ2549" s="29">
        <v>0.99611000000000005</v>
      </c>
      <c r="AR2549" s="29">
        <v>0.61899999999999999</v>
      </c>
      <c r="AS2549" s="54">
        <v>13</v>
      </c>
      <c r="AT2549" s="29">
        <v>0.64705999999999997</v>
      </c>
      <c r="AU2549" s="29">
        <v>0.84621999999999997</v>
      </c>
      <c r="AV2549" s="54">
        <v>11</v>
      </c>
      <c r="AW2549" s="29">
        <v>0.70587999999999995</v>
      </c>
    </row>
    <row r="2550" spans="1:49" x14ac:dyDescent="0.2">
      <c r="A2550" s="17" t="str">
        <f t="shared" si="48"/>
        <v>MIT-ORC</v>
      </c>
      <c r="B2550" s="17" t="str">
        <f>IF(AND(OR(NOT(IsForecastDateRestricted),AND(D2550&gt;=StartDate,D2550&lt;=EndDate)),OR(NOT(IsTargetDateRestricted),AND(F2550&gt;=FirstTargetDate,F2550&lt;=EndTargetDate)),
OR(AND(Is1Week,E2550="1 wk ahead inc death"),AND(Is2Week,E2550="2 wk ahead inc death"),AND(Is3Week,E2550="3 wk ahead inc death"),AND(Is4Week,E2550="4 wk ahead inc death")),
OR(NOT(IsActiveModelsOnly),_xlfn.XLOOKUP(C2550,'Model Analyzer'!B$4:B$100,'Model Analyzer'!C$4:C$100))),EvalData!C2550,"NA")</f>
        <v>MIT-ORC</v>
      </c>
      <c r="C2550" s="17" t="s">
        <v>23</v>
      </c>
      <c r="D2550" s="36" t="d">
        <v>2020-11-09</v>
      </c>
      <c r="E2550" s="17" t="s">
        <v>11</v>
      </c>
      <c r="F2550" s="36" t="d">
        <v>2020-11-14</v>
      </c>
      <c r="G2550" s="30">
        <v>-1988</v>
      </c>
      <c r="H2550" s="32">
        <v>-0.30299999999999999</v>
      </c>
      <c r="I2550" s="28">
        <v>-0.26119999999999999</v>
      </c>
      <c r="J2550" s="28">
        <v>-0.35354999999999998</v>
      </c>
      <c r="K2550" s="29">
        <v>0</v>
      </c>
      <c r="L2550" s="30">
        <v>30</v>
      </c>
      <c r="M2550" s="29">
        <v>0.12121</v>
      </c>
      <c r="N2550" s="30">
        <v>51</v>
      </c>
      <c r="O2550" s="30">
        <v>16.98</v>
      </c>
      <c r="P2550" s="30">
        <v>1183.4000000000001</v>
      </c>
      <c r="Q2550" s="30">
        <v>51.47</v>
      </c>
      <c r="R2550" s="38">
        <v>0.32513999999999998</v>
      </c>
      <c r="S2550" s="32">
        <v>-0.31596999999999997</v>
      </c>
      <c r="T2550" s="29">
        <v>0.69894999999999996</v>
      </c>
      <c r="U2550" s="29">
        <v>-0.34477999999999998</v>
      </c>
      <c r="V2550" s="29">
        <v>0.27450999999999998</v>
      </c>
      <c r="W2550" s="29">
        <v>0.23529</v>
      </c>
      <c r="X2550" s="30">
        <v>85.02</v>
      </c>
      <c r="Y2550" s="29">
        <v>0.46081</v>
      </c>
      <c r="Z2550" s="29">
        <v>0.46160000000000001</v>
      </c>
      <c r="AA2550" s="29">
        <v>4.9000000000000002E-2</v>
      </c>
      <c r="AB2550" s="30">
        <v>33</v>
      </c>
      <c r="AC2550" s="29">
        <v>5.8819999999999997E-2</v>
      </c>
      <c r="AD2550" s="30">
        <v>51</v>
      </c>
      <c r="AE2550" s="29">
        <v>0.72548999999999997</v>
      </c>
      <c r="AF2550" s="33">
        <v>1.7689999999999999</v>
      </c>
      <c r="AG2550" s="33">
        <v>2.5830000000000002</v>
      </c>
      <c r="AH2550" s="33">
        <v>5.75</v>
      </c>
      <c r="AI2550" s="33">
        <v>15.913</v>
      </c>
      <c r="AJ2550" s="33">
        <v>11.696</v>
      </c>
      <c r="AK2550" s="34">
        <v>49</v>
      </c>
      <c r="AL2550" s="29">
        <v>0.19608</v>
      </c>
      <c r="AM2550" s="29">
        <v>0.19608</v>
      </c>
      <c r="AN2550" s="50">
        <v>21671</v>
      </c>
      <c r="AO2550" s="30">
        <v>137</v>
      </c>
      <c r="AP2550" s="29">
        <v>0.35185</v>
      </c>
      <c r="AQ2550" s="29">
        <v>0.73455000000000004</v>
      </c>
      <c r="AR2550" s="29">
        <v>0.35099999999999998</v>
      </c>
      <c r="AS2550" s="54">
        <v>24</v>
      </c>
      <c r="AT2550" s="29">
        <v>0.32352999999999998</v>
      </c>
      <c r="AU2550" s="29">
        <v>0.69320999999999999</v>
      </c>
      <c r="AV2550" s="54">
        <v>20</v>
      </c>
      <c r="AW2550" s="29">
        <v>0.44118000000000002</v>
      </c>
    </row>
    <row r="2551" spans="1:49" x14ac:dyDescent="0.2">
      <c r="A2551" s="17" t="str">
        <f t="shared" si="48"/>
        <v>MOBS</v>
      </c>
      <c r="B2551" s="17" t="str">
        <f>IF(AND(OR(NOT(IsForecastDateRestricted),AND(D2551&gt;=StartDate,D2551&lt;=EndDate)),OR(NOT(IsTargetDateRestricted),AND(F2551&gt;=FirstTargetDate,F2551&lt;=EndTargetDate)),
OR(AND(Is1Week,E2551="1 wk ahead inc death"),AND(Is2Week,E2551="2 wk ahead inc death"),AND(Is3Week,E2551="3 wk ahead inc death"),AND(Is4Week,E2551="4 wk ahead inc death")),
OR(NOT(IsActiveModelsOnly),_xlfn.XLOOKUP(C2551,'Model Analyzer'!B$4:B$100,'Model Analyzer'!C$4:C$100))),EvalData!C2551,"NA")</f>
        <v>MOBS</v>
      </c>
      <c r="C2551" s="17" t="s">
        <v>24</v>
      </c>
      <c r="D2551" s="36" t="d">
        <v>2020-11-09</v>
      </c>
      <c r="E2551" s="17" t="s">
        <v>11</v>
      </c>
      <c r="F2551" s="36" t="d">
        <v>2020-11-14</v>
      </c>
      <c r="G2551" s="30">
        <v>-537</v>
      </c>
      <c r="H2551" s="32">
        <v>-7.2999999999999995E-2</v>
      </c>
      <c r="I2551" s="28">
        <v>-7.0559999999999998E-2</v>
      </c>
      <c r="J2551" s="28">
        <v>-7.5910000000000005E-2</v>
      </c>
      <c r="K2551" s="29">
        <v>0.9</v>
      </c>
      <c r="L2551" s="30">
        <v>12</v>
      </c>
      <c r="M2551" s="29">
        <v>0.66666999999999998</v>
      </c>
      <c r="N2551" s="30">
        <v>50</v>
      </c>
      <c r="O2551" s="30">
        <v>9.3800000000000008</v>
      </c>
      <c r="P2551" s="30">
        <v>613.77</v>
      </c>
      <c r="Q2551" s="30">
        <v>31.14</v>
      </c>
      <c r="R2551" s="38">
        <v>0.18684999999999999</v>
      </c>
      <c r="S2551" s="32">
        <v>-2.7730000000000001E-2</v>
      </c>
      <c r="T2551" s="29">
        <v>0.43319999999999997</v>
      </c>
      <c r="U2551" s="29">
        <v>-0.13941000000000001</v>
      </c>
      <c r="V2551" s="29">
        <v>0.52</v>
      </c>
      <c r="W2551" s="29">
        <v>0.1</v>
      </c>
      <c r="X2551" s="30">
        <v>53.72</v>
      </c>
      <c r="Y2551" s="29">
        <v>0.30589</v>
      </c>
      <c r="Z2551" s="29">
        <v>0.31545000000000001</v>
      </c>
      <c r="AA2551" s="29">
        <v>0.55900000000000005</v>
      </c>
      <c r="AB2551" s="30">
        <v>14</v>
      </c>
      <c r="AC2551" s="29">
        <v>0.61765000000000003</v>
      </c>
      <c r="AD2551" s="30">
        <v>50</v>
      </c>
      <c r="AE2551" s="29">
        <v>0.72</v>
      </c>
      <c r="AF2551" s="33">
        <v>1.5649999999999999</v>
      </c>
      <c r="AG2551" s="33">
        <v>1.7210000000000001</v>
      </c>
      <c r="AH2551" s="33">
        <v>1.857</v>
      </c>
      <c r="AI2551" s="33">
        <v>3.907</v>
      </c>
      <c r="AJ2551" s="33">
        <v>2.1</v>
      </c>
      <c r="AK2551" s="34">
        <v>3.9249999999999998</v>
      </c>
      <c r="AL2551" s="29">
        <v>0</v>
      </c>
      <c r="AM2551" s="29">
        <v>0.06</v>
      </c>
      <c r="AN2551" s="50">
        <v>15684</v>
      </c>
      <c r="AO2551" s="30">
        <v>144.1</v>
      </c>
      <c r="AP2551" s="29">
        <v>0.64907000000000004</v>
      </c>
      <c r="AQ2551" s="29">
        <v>1</v>
      </c>
      <c r="AR2551" s="29">
        <v>0.68100000000000005</v>
      </c>
      <c r="AS2551" s="54">
        <v>12</v>
      </c>
      <c r="AT2551" s="29">
        <v>0.67647000000000002</v>
      </c>
      <c r="AU2551" s="29">
        <v>0.74302999999999997</v>
      </c>
      <c r="AV2551" s="54">
        <v>18</v>
      </c>
      <c r="AW2551" s="29">
        <v>0.5</v>
      </c>
    </row>
    <row r="2552" spans="1:49" x14ac:dyDescent="0.2">
      <c r="A2552" s="17" t="str">
        <f t="shared" si="48"/>
        <v>MSRA</v>
      </c>
      <c r="B2552" s="17" t="str">
        <f>IF(AND(OR(NOT(IsForecastDateRestricted),AND(D2552&gt;=StartDate,D2552&lt;=EndDate)),OR(NOT(IsTargetDateRestricted),AND(F2552&gt;=FirstTargetDate,F2552&lt;=EndTargetDate)),
OR(AND(Is1Week,E2552="1 wk ahead inc death"),AND(Is2Week,E2552="2 wk ahead inc death"),AND(Is3Week,E2552="3 wk ahead inc death"),AND(Is4Week,E2552="4 wk ahead inc death")),
OR(NOT(IsActiveModelsOnly),_xlfn.XLOOKUP(C2552,'Model Analyzer'!B$4:B$100,'Model Analyzer'!C$4:C$100))),EvalData!C2552,"NA")</f>
        <v>MSRA</v>
      </c>
      <c r="C2552" s="17" t="s">
        <v>60</v>
      </c>
      <c r="D2552" s="36" t="d">
        <v>2020-11-09</v>
      </c>
      <c r="E2552" s="17" t="s">
        <v>11</v>
      </c>
      <c r="F2552" s="36" t="d">
        <v>2020-11-14</v>
      </c>
      <c r="G2552" s="30">
        <v>-891</v>
      </c>
      <c r="H2552" s="32">
        <v>-0.125</v>
      </c>
      <c r="I2552" s="28">
        <v>-0.11706999999999999</v>
      </c>
      <c r="J2552" s="28">
        <v>-0.13259000000000001</v>
      </c>
      <c r="K2552" s="29">
        <v>0.75</v>
      </c>
      <c r="L2552" s="30">
        <v>20</v>
      </c>
      <c r="M2552" s="29">
        <v>0.42424000000000001</v>
      </c>
      <c r="N2552" s="30">
        <v>47</v>
      </c>
      <c r="O2552" s="30">
        <v>11.74</v>
      </c>
      <c r="P2552" s="30">
        <v>530.72</v>
      </c>
      <c r="Q2552" s="30">
        <v>26.85</v>
      </c>
      <c r="R2552" s="38">
        <v>0.14179</v>
      </c>
      <c r="S2552" s="32">
        <v>-3.0769999999999999E-2</v>
      </c>
      <c r="T2552" s="29">
        <v>0.53410999999999997</v>
      </c>
      <c r="U2552" s="29">
        <v>0.32074999999999998</v>
      </c>
      <c r="V2552" s="29">
        <v>0.72340000000000004</v>
      </c>
      <c r="W2552" s="29">
        <v>4.2549999999999998E-2</v>
      </c>
      <c r="X2552" s="30">
        <v>46.81</v>
      </c>
      <c r="Y2552" s="29">
        <v>0.52883000000000002</v>
      </c>
      <c r="Z2552" s="29">
        <v>0.23635</v>
      </c>
      <c r="AA2552" s="29">
        <v>0.58299999999999996</v>
      </c>
      <c r="AB2552" s="30">
        <v>12</v>
      </c>
      <c r="AC2552" s="29">
        <v>0.67647000000000002</v>
      </c>
      <c r="AD2552" s="30">
        <v>47</v>
      </c>
      <c r="AE2552" s="29">
        <v>0.38297999999999999</v>
      </c>
      <c r="AF2552" s="33">
        <v>1.109</v>
      </c>
      <c r="AG2552" s="33">
        <v>1.1299999999999999</v>
      </c>
      <c r="AH2552" s="33">
        <v>1.1579999999999999</v>
      </c>
      <c r="AI2552" s="33">
        <v>1.1859999999999999</v>
      </c>
      <c r="AJ2552" s="33">
        <v>1.1970000000000001</v>
      </c>
      <c r="AK2552" s="34">
        <v>1.292</v>
      </c>
      <c r="AL2552" s="29">
        <v>0</v>
      </c>
      <c r="AM2552" s="29">
        <v>0</v>
      </c>
      <c r="AN2552" s="50">
        <v>34865</v>
      </c>
      <c r="AO2552" s="30">
        <v>775.2</v>
      </c>
      <c r="AP2552" s="29">
        <v>0.91664000000000001</v>
      </c>
      <c r="AQ2552" s="29">
        <v>1</v>
      </c>
      <c r="AR2552" s="29">
        <v>0.372</v>
      </c>
      <c r="AS2552" s="54">
        <v>23</v>
      </c>
      <c r="AT2552" s="29">
        <v>0.35293999999999998</v>
      </c>
      <c r="AU2552" s="29">
        <v>0.37152000000000002</v>
      </c>
      <c r="AV2552" s="54">
        <v>29</v>
      </c>
      <c r="AW2552" s="29">
        <v>0.17646999999999999</v>
      </c>
    </row>
    <row r="2553" spans="1:49" x14ac:dyDescent="0.2">
      <c r="A2553" s="17" t="str">
        <f t="shared" si="48"/>
        <v>NotreDame-Mobility</v>
      </c>
      <c r="B2553" s="17" t="str">
        <f>IF(AND(OR(NOT(IsForecastDateRestricted),AND(D2553&gt;=StartDate,D2553&lt;=EndDate)),OR(NOT(IsTargetDateRestricted),AND(F2553&gt;=FirstTargetDate,F2553&lt;=EndTargetDate)),
OR(AND(Is1Week,E2553="1 wk ahead inc death"),AND(Is2Week,E2553="2 wk ahead inc death"),AND(Is3Week,E2553="3 wk ahead inc death"),AND(Is4Week,E2553="4 wk ahead inc death")),
OR(NOT(IsActiveModelsOnly),_xlfn.XLOOKUP(C2553,'Model Analyzer'!B$4:B$100,'Model Analyzer'!C$4:C$100))),EvalData!C2553,"NA")</f>
        <v>NotreDame-Mobility</v>
      </c>
      <c r="C2553" s="17" t="s">
        <v>25</v>
      </c>
      <c r="D2553" s="36" t="d">
        <v>2020-11-09</v>
      </c>
      <c r="E2553" s="17" t="s">
        <v>11</v>
      </c>
      <c r="F2553" s="36" t="d">
        <v>2020-11-14</v>
      </c>
      <c r="G2553" s="30">
        <v>-2185</v>
      </c>
      <c r="H2553" s="32">
        <v>-0.33800000000000002</v>
      </c>
      <c r="I2553" s="28">
        <v>-0.28708</v>
      </c>
      <c r="J2553" s="28">
        <v>-0.40268999999999999</v>
      </c>
      <c r="K2553" s="29">
        <v>0</v>
      </c>
      <c r="L2553" s="30">
        <v>32</v>
      </c>
      <c r="M2553" s="29">
        <v>6.0609999999999997E-2</v>
      </c>
      <c r="N2553" s="30">
        <v>51</v>
      </c>
      <c r="O2553" s="30">
        <v>41.73</v>
      </c>
      <c r="P2553" s="30">
        <v>2114.31</v>
      </c>
      <c r="Q2553" s="30">
        <v>54.67</v>
      </c>
      <c r="R2553" s="38">
        <v>0.34043000000000001</v>
      </c>
      <c r="S2553" s="32">
        <v>-0.34831000000000001</v>
      </c>
      <c r="T2553" s="29">
        <v>1.9861</v>
      </c>
      <c r="U2553" s="29">
        <v>-1.1160000000000001</v>
      </c>
      <c r="V2553" s="29">
        <v>0.37254999999999999</v>
      </c>
      <c r="W2553" s="29">
        <v>0.19608</v>
      </c>
      <c r="X2553" s="30">
        <v>96.91</v>
      </c>
      <c r="Y2553" s="29">
        <v>0.74112</v>
      </c>
      <c r="Z2553" s="29">
        <v>0.50756999999999997</v>
      </c>
      <c r="AA2553" s="29">
        <v>0.05</v>
      </c>
      <c r="AB2553" s="30">
        <v>32</v>
      </c>
      <c r="AC2553" s="29">
        <v>8.8239999999999999E-2</v>
      </c>
      <c r="AD2553" s="30">
        <v>51</v>
      </c>
      <c r="AE2553" s="29">
        <v>0.31373000000000001</v>
      </c>
      <c r="AF2553" s="33">
        <v>1.329</v>
      </c>
      <c r="AG2553" s="33">
        <v>1.4159999999999999</v>
      </c>
      <c r="AH2553" s="33">
        <v>1.5529999999999999</v>
      </c>
      <c r="AI2553" s="33">
        <v>2.6429999999999998</v>
      </c>
      <c r="AJ2553" s="33">
        <v>1.9790000000000001</v>
      </c>
      <c r="AK2553" s="34">
        <v>3.8330000000000002</v>
      </c>
      <c r="AL2553" s="29">
        <v>1.9609999999999999E-2</v>
      </c>
      <c r="AM2553" s="29">
        <v>1.9609999999999999E-2</v>
      </c>
      <c r="AN2553" s="50">
        <v>81358</v>
      </c>
      <c r="AO2553" s="30">
        <v>946.5</v>
      </c>
      <c r="AP2553" s="29">
        <v>0.70896000000000003</v>
      </c>
      <c r="AQ2553" s="29">
        <v>1</v>
      </c>
      <c r="AR2553" s="29">
        <v>0.28899999999999998</v>
      </c>
      <c r="AS2553" s="54">
        <v>29</v>
      </c>
      <c r="AT2553" s="29">
        <v>0.17646999999999999</v>
      </c>
      <c r="AU2553" s="29">
        <v>0.33023999999999998</v>
      </c>
      <c r="AV2553" s="54">
        <v>32</v>
      </c>
      <c r="AW2553" s="29">
        <v>8.8239999999999999E-2</v>
      </c>
    </row>
    <row r="2554" spans="1:49" x14ac:dyDescent="0.2">
      <c r="A2554" s="17" t="str">
        <f t="shared" si="48"/>
        <v>Oliver Wyman</v>
      </c>
      <c r="B2554" s="17" t="str">
        <f>IF(AND(OR(NOT(IsForecastDateRestricted),AND(D2554&gt;=StartDate,D2554&lt;=EndDate)),OR(NOT(IsTargetDateRestricted),AND(F2554&gt;=FirstTargetDate,F2554&lt;=EndTargetDate)),
OR(AND(Is1Week,E2554="1 wk ahead inc death"),AND(Is2Week,E2554="2 wk ahead inc death"),AND(Is3Week,E2554="3 wk ahead inc death"),AND(Is4Week,E2554="4 wk ahead inc death")),
OR(NOT(IsActiveModelsOnly),_xlfn.XLOOKUP(C2554,'Model Analyzer'!B$4:B$100,'Model Analyzer'!C$4:C$100))),EvalData!C2554,"NA")</f>
        <v>Oliver Wyman</v>
      </c>
      <c r="C2554" s="17" t="s">
        <v>26</v>
      </c>
      <c r="D2554" s="36" t="d">
        <v>2020-11-09</v>
      </c>
      <c r="E2554" s="17" t="s">
        <v>11</v>
      </c>
      <c r="F2554" s="36" t="d">
        <v>2020-11-14</v>
      </c>
      <c r="G2554" s="26">
        <v>125</v>
      </c>
      <c r="H2554" s="27">
        <v>1.6E-2</v>
      </c>
      <c r="I2554" s="28">
        <v>1.6420000000000001E-2</v>
      </c>
      <c r="J2554" s="28">
        <v>1.6420000000000001E-2</v>
      </c>
      <c r="K2554" s="29">
        <v>1</v>
      </c>
      <c r="L2554" s="30">
        <v>4</v>
      </c>
      <c r="M2554" s="29">
        <v>0.90908999999999995</v>
      </c>
      <c r="N2554" s="30">
        <v>51</v>
      </c>
      <c r="O2554" s="26">
        <v>5.44</v>
      </c>
      <c r="P2554" s="26">
        <v>457.64</v>
      </c>
      <c r="Q2554" s="26">
        <v>26.37</v>
      </c>
      <c r="R2554" s="31">
        <v>0.17485999999999999</v>
      </c>
      <c r="S2554" s="32">
        <v>0</v>
      </c>
      <c r="T2554" s="29">
        <v>0.30692000000000003</v>
      </c>
      <c r="U2554" s="29">
        <v>4.4380000000000003E-2</v>
      </c>
      <c r="V2554" s="29">
        <v>0.54901999999999995</v>
      </c>
      <c r="W2554" s="29">
        <v>3.9219999999999998E-2</v>
      </c>
      <c r="X2554" s="30">
        <v>38.85</v>
      </c>
      <c r="Y2554" s="29">
        <v>0.25900000000000001</v>
      </c>
      <c r="Z2554" s="29">
        <v>0.23522999999999999</v>
      </c>
      <c r="AA2554" s="29">
        <v>0.81399999999999995</v>
      </c>
      <c r="AB2554" s="30">
        <v>3</v>
      </c>
      <c r="AC2554" s="29">
        <v>0.94118000000000002</v>
      </c>
      <c r="AD2554" s="30">
        <v>51</v>
      </c>
      <c r="AE2554" s="29">
        <v>0.88234999999999997</v>
      </c>
      <c r="AF2554" s="33">
        <v>1.716</v>
      </c>
      <c r="AG2554" s="33">
        <v>2.0489999999999999</v>
      </c>
      <c r="AH2554" s="33">
        <v>2.4119999999999999</v>
      </c>
      <c r="AI2554" s="33">
        <v>7.5250000000000004</v>
      </c>
      <c r="AJ2554" s="33">
        <v>3.3050000000000002</v>
      </c>
      <c r="AK2554" s="34">
        <v>15</v>
      </c>
      <c r="AL2554" s="29">
        <v>1.9609999999999999E-2</v>
      </c>
      <c r="AM2554" s="29">
        <v>0.13725000000000001</v>
      </c>
      <c r="AN2554" s="50">
        <v>11194</v>
      </c>
      <c r="AO2554" s="30">
        <v>130.30000000000001</v>
      </c>
      <c r="AP2554" s="29">
        <v>0.53147999999999995</v>
      </c>
      <c r="AQ2554" s="29">
        <v>1</v>
      </c>
      <c r="AR2554" s="29">
        <v>0.76400000000000001</v>
      </c>
      <c r="AS2554" s="54">
        <v>5</v>
      </c>
      <c r="AT2554" s="29">
        <v>0.88234999999999997</v>
      </c>
      <c r="AU2554" s="29">
        <v>0.92879</v>
      </c>
      <c r="AV2554" s="54">
        <v>7</v>
      </c>
      <c r="AW2554" s="29">
        <v>0.82352999999999998</v>
      </c>
    </row>
    <row r="2555" spans="1:49" x14ac:dyDescent="0.2">
      <c r="A2555" s="17" t="str">
        <f t="shared" si="48"/>
        <v>PSI</v>
      </c>
      <c r="B2555" s="17" t="str">
        <f>IF(AND(OR(NOT(IsForecastDateRestricted),AND(D2555&gt;=StartDate,D2555&lt;=EndDate)),OR(NOT(IsTargetDateRestricted),AND(F2555&gt;=FirstTargetDate,F2555&lt;=EndTargetDate)),
OR(AND(Is1Week,E2555="1 wk ahead inc death"),AND(Is2Week,E2555="2 wk ahead inc death"),AND(Is3Week,E2555="3 wk ahead inc death"),AND(Is4Week,E2555="4 wk ahead inc death")),
OR(NOT(IsActiveModelsOnly),_xlfn.XLOOKUP(C2555,'Model Analyzer'!B$4:B$100,'Model Analyzer'!C$4:C$100))),EvalData!C2555,"NA")</f>
        <v>PSI</v>
      </c>
      <c r="C2555" s="17" t="s">
        <v>27</v>
      </c>
      <c r="D2555" s="36" t="d">
        <v>2020-11-09</v>
      </c>
      <c r="E2555" s="17" t="s">
        <v>11</v>
      </c>
      <c r="F2555" s="36" t="d">
        <v>2020-11-14</v>
      </c>
      <c r="G2555" s="30">
        <v>-2074</v>
      </c>
      <c r="H2555" s="32">
        <v>-0.318</v>
      </c>
      <c r="I2555" s="28">
        <v>-0.27250000000000002</v>
      </c>
      <c r="J2555" s="28">
        <v>-0.37457000000000001</v>
      </c>
      <c r="K2555" s="29">
        <v>0</v>
      </c>
      <c r="L2555" s="30">
        <v>31</v>
      </c>
      <c r="M2555" s="29">
        <v>9.0910000000000005E-2</v>
      </c>
      <c r="N2555" s="30">
        <v>51</v>
      </c>
      <c r="O2555" s="30">
        <v>61.57</v>
      </c>
      <c r="P2555" s="30">
        <v>1692.49</v>
      </c>
      <c r="Q2555" s="30">
        <v>61.27</v>
      </c>
      <c r="R2555" s="38">
        <v>0.434</v>
      </c>
      <c r="S2555" s="32">
        <v>-0.35666999999999999</v>
      </c>
      <c r="T2555" s="29">
        <v>2.0158299999999998</v>
      </c>
      <c r="U2555" s="29">
        <v>-1.6068800000000001</v>
      </c>
      <c r="V2555" s="29">
        <v>0.27450999999999998</v>
      </c>
      <c r="W2555" s="29">
        <v>0.21568999999999999</v>
      </c>
      <c r="X2555" s="30">
        <v>98.71</v>
      </c>
      <c r="Y2555" s="29">
        <v>0.50804000000000005</v>
      </c>
      <c r="Z2555" s="29">
        <v>0.51707999999999998</v>
      </c>
      <c r="AA2555" s="29">
        <v>3.5999999999999997E-2</v>
      </c>
      <c r="AB2555" s="30">
        <v>34</v>
      </c>
      <c r="AC2555" s="29">
        <v>2.9409999999999999E-2</v>
      </c>
      <c r="AD2555" s="30">
        <v>51</v>
      </c>
      <c r="AE2555" s="29">
        <v>0.37254999999999999</v>
      </c>
      <c r="AF2555" s="33">
        <v>1.3049999999999999</v>
      </c>
      <c r="AG2555" s="33">
        <v>1.4550000000000001</v>
      </c>
      <c r="AH2555" s="33">
        <v>1.643</v>
      </c>
      <c r="AI2555" s="33">
        <v>2.6389999999999998</v>
      </c>
      <c r="AJ2555" s="33">
        <v>2.605</v>
      </c>
      <c r="AK2555" s="34">
        <v>6</v>
      </c>
      <c r="AL2555" s="29">
        <v>5.8819999999999997E-2</v>
      </c>
      <c r="AM2555" s="29">
        <v>0</v>
      </c>
      <c r="AN2555" s="50">
        <v>87270</v>
      </c>
      <c r="AO2555" s="30">
        <v>496.5</v>
      </c>
      <c r="AP2555" s="29">
        <v>0.67301999999999995</v>
      </c>
      <c r="AQ2555" s="29">
        <v>1</v>
      </c>
      <c r="AR2555" s="29">
        <v>0.33</v>
      </c>
      <c r="AS2555" s="54">
        <v>25</v>
      </c>
      <c r="AT2555" s="29">
        <v>0.29411999999999999</v>
      </c>
      <c r="AU2555" s="29">
        <v>0.39216000000000001</v>
      </c>
      <c r="AV2555" s="54">
        <v>28</v>
      </c>
      <c r="AW2555" s="29">
        <v>0.20588000000000001</v>
      </c>
    </row>
    <row r="2556" spans="1:49" x14ac:dyDescent="0.2">
      <c r="A2556" s="17" t="str">
        <f t="shared" si="48"/>
        <v>RPI-UW</v>
      </c>
      <c r="B2556" s="17" t="str">
        <f>IF(AND(OR(NOT(IsForecastDateRestricted),AND(D2556&gt;=StartDate,D2556&lt;=EndDate)),OR(NOT(IsTargetDateRestricted),AND(F2556&gt;=FirstTargetDate,F2556&lt;=EndTargetDate)),
OR(AND(Is1Week,E2556="1 wk ahead inc death"),AND(Is2Week,E2556="2 wk ahead inc death"),AND(Is3Week,E2556="3 wk ahead inc death"),AND(Is4Week,E2556="4 wk ahead inc death")),
OR(NOT(IsActiveModelsOnly),_xlfn.XLOOKUP(C2556,'Model Analyzer'!B$4:B$100,'Model Analyzer'!C$4:C$100))),EvalData!C2556,"NA")</f>
        <v>RPI-UW</v>
      </c>
      <c r="C2556" s="17" t="s">
        <v>49</v>
      </c>
      <c r="D2556" s="36" t="d">
        <v>2020-11-09</v>
      </c>
      <c r="E2556" s="17" t="s">
        <v>11</v>
      </c>
      <c r="F2556" s="36" t="d">
        <v>2020-11-14</v>
      </c>
      <c r="G2556" s="30">
        <v>-1696</v>
      </c>
      <c r="H2556" s="32">
        <v>-0.252</v>
      </c>
      <c r="I2556" s="28">
        <v>-0.22284000000000001</v>
      </c>
      <c r="J2556" s="28">
        <v>-0.28672999999999998</v>
      </c>
      <c r="K2556" s="29">
        <v>0</v>
      </c>
      <c r="L2556" s="30">
        <v>28</v>
      </c>
      <c r="M2556" s="29">
        <v>0.18182000000000001</v>
      </c>
      <c r="N2556" s="30">
        <v>30</v>
      </c>
      <c r="O2556" s="30">
        <v>5.69</v>
      </c>
      <c r="P2556" s="30">
        <v>780.46</v>
      </c>
      <c r="Q2556" s="30">
        <v>62.73</v>
      </c>
      <c r="R2556" s="38">
        <v>0.27346999999999999</v>
      </c>
      <c r="S2556" s="32">
        <v>-0.27792</v>
      </c>
      <c r="T2556" s="29">
        <v>0.48426000000000002</v>
      </c>
      <c r="U2556" s="29">
        <v>-0.37387999999999999</v>
      </c>
      <c r="V2556" s="29">
        <v>0.3</v>
      </c>
      <c r="W2556" s="29">
        <v>6.6669999999999993E-2</v>
      </c>
      <c r="X2556" s="30">
        <v>90.64</v>
      </c>
      <c r="Y2556" s="29">
        <v>0.30413000000000001</v>
      </c>
      <c r="Z2556" s="29">
        <v>0.35674</v>
      </c>
      <c r="AA2556" s="29">
        <v>8.5000000000000006E-2</v>
      </c>
      <c r="AB2556" s="30">
        <v>30</v>
      </c>
      <c r="AC2556" s="29">
        <v>0.14706</v>
      </c>
      <c r="AD2556" s="30">
        <v>30</v>
      </c>
      <c r="AE2556" s="29">
        <v>0.56667000000000001</v>
      </c>
      <c r="AF2556" s="33">
        <v>1.9079999999999999</v>
      </c>
      <c r="AG2556" s="33">
        <v>2.1869999999999998</v>
      </c>
      <c r="AH2556" s="33">
        <v>2.4569999999999999</v>
      </c>
      <c r="AI2556" s="33">
        <v>3.3239999999999998</v>
      </c>
      <c r="AJ2556" s="33">
        <v>3.92</v>
      </c>
      <c r="AK2556" s="34">
        <v>5.9050000000000002</v>
      </c>
      <c r="AL2556" s="29">
        <v>0.16667000000000001</v>
      </c>
      <c r="AM2556" s="29">
        <v>3.3329999999999999E-2</v>
      </c>
      <c r="AN2556" s="50">
        <v>33891</v>
      </c>
      <c r="AO2556" s="30">
        <v>129.4</v>
      </c>
      <c r="AP2556" s="29">
        <v>0.52503999999999995</v>
      </c>
      <c r="AQ2556" s="29">
        <v>1</v>
      </c>
      <c r="AR2556" s="29">
        <v>0.22700000000000001</v>
      </c>
      <c r="AS2556" s="54">
        <v>30</v>
      </c>
      <c r="AT2556" s="29">
        <v>0.14706</v>
      </c>
      <c r="AU2556" s="29">
        <v>0.35088000000000003</v>
      </c>
      <c r="AV2556" s="54">
        <v>31</v>
      </c>
      <c r="AW2556" s="29">
        <v>0.11765</v>
      </c>
    </row>
    <row r="2557" spans="1:49" x14ac:dyDescent="0.2">
      <c r="A2557" s="17" t="str">
        <f t="shared" si="48"/>
        <v>UA</v>
      </c>
      <c r="B2557" s="17" t="str">
        <f>IF(AND(OR(NOT(IsForecastDateRestricted),AND(D2557&gt;=StartDate,D2557&lt;=EndDate)),OR(NOT(IsTargetDateRestricted),AND(F2557&gt;=FirstTargetDate,F2557&lt;=EndTargetDate)),
OR(AND(Is1Week,E2557="1 wk ahead inc death"),AND(Is2Week,E2557="2 wk ahead inc death"),AND(Is3Week,E2557="3 wk ahead inc death"),AND(Is4Week,E2557="4 wk ahead inc death")),
OR(NOT(IsActiveModelsOnly),_xlfn.XLOOKUP(C2557,'Model Analyzer'!B$4:B$100,'Model Analyzer'!C$4:C$100))),EvalData!C2557,"NA")</f>
        <v>UA</v>
      </c>
      <c r="C2557" s="17" t="s">
        <v>29</v>
      </c>
      <c r="D2557" s="36" t="d">
        <v>2020-11-09</v>
      </c>
      <c r="E2557" s="17" t="s">
        <v>11</v>
      </c>
      <c r="F2557" s="36" t="d">
        <v>2020-11-14</v>
      </c>
      <c r="G2557" s="30">
        <v>-93</v>
      </c>
      <c r="H2557" s="32">
        <v>-1.2E-2</v>
      </c>
      <c r="I2557" s="28">
        <v>-1.222E-2</v>
      </c>
      <c r="J2557" s="28">
        <v>-1.2370000000000001E-2</v>
      </c>
      <c r="K2557" s="29">
        <v>1</v>
      </c>
      <c r="L2557" s="30">
        <v>3</v>
      </c>
      <c r="M2557" s="29">
        <v>0.93938999999999995</v>
      </c>
      <c r="N2557" s="30">
        <v>51</v>
      </c>
      <c r="O2557" s="30">
        <v>18.73</v>
      </c>
      <c r="P2557" s="30">
        <v>1044.26</v>
      </c>
      <c r="Q2557" s="30">
        <v>35.92</v>
      </c>
      <c r="R2557" s="38">
        <v>0.22097</v>
      </c>
      <c r="S2557" s="32">
        <v>-8.2239999999999994E-2</v>
      </c>
      <c r="T2557" s="29">
        <v>0.79574999999999996</v>
      </c>
      <c r="U2557" s="29">
        <v>0.39304</v>
      </c>
      <c r="V2557" s="29">
        <v>0.56862999999999997</v>
      </c>
      <c r="W2557" s="29">
        <v>9.8040000000000002E-2</v>
      </c>
      <c r="X2557" s="30">
        <v>55.16</v>
      </c>
      <c r="Y2557" s="29">
        <v>0.73836999999999997</v>
      </c>
      <c r="Z2557" s="29">
        <v>0.33406999999999998</v>
      </c>
      <c r="AA2557" s="29">
        <v>0.29199999999999998</v>
      </c>
      <c r="AB2557" s="30">
        <v>23</v>
      </c>
      <c r="AC2557" s="29">
        <v>0.35293999999999998</v>
      </c>
      <c r="AD2557" s="30">
        <v>51</v>
      </c>
      <c r="AE2557" s="29">
        <v>0.52941000000000005</v>
      </c>
      <c r="AF2557" s="33">
        <v>1.2849999999999999</v>
      </c>
      <c r="AG2557" s="33">
        <v>1.3939999999999999</v>
      </c>
      <c r="AH2557" s="33">
        <v>1.5880000000000001</v>
      </c>
      <c r="AI2557" s="33">
        <v>2.0859999999999999</v>
      </c>
      <c r="AJ2557" s="33">
        <v>2.6110000000000002</v>
      </c>
      <c r="AK2557" s="34">
        <v>3.3159999999999998</v>
      </c>
      <c r="AL2557" s="29">
        <v>3.9219999999999998E-2</v>
      </c>
      <c r="AM2557" s="29">
        <v>0</v>
      </c>
      <c r="AN2557" s="50">
        <v>27508</v>
      </c>
      <c r="AO2557" s="30">
        <v>648.70000000000005</v>
      </c>
      <c r="AP2557" s="29">
        <v>0.70355000000000001</v>
      </c>
      <c r="AQ2557" s="29">
        <v>1</v>
      </c>
      <c r="AR2557" s="29">
        <v>0.51600000000000001</v>
      </c>
      <c r="AS2557" s="54">
        <v>18</v>
      </c>
      <c r="AT2557" s="29">
        <v>0.5</v>
      </c>
      <c r="AU2557" s="29">
        <v>0.55728</v>
      </c>
      <c r="AV2557" s="54">
        <v>25</v>
      </c>
      <c r="AW2557" s="29">
        <v>0.29411999999999999</v>
      </c>
    </row>
    <row r="2558" spans="1:49" x14ac:dyDescent="0.2">
      <c r="A2558" s="17" t="str">
        <f t="shared" si="48"/>
        <v>UCLA</v>
      </c>
      <c r="B2558" s="17" t="str">
        <f>IF(AND(OR(NOT(IsForecastDateRestricted),AND(D2558&gt;=StartDate,D2558&lt;=EndDate)),OR(NOT(IsTargetDateRestricted),AND(F2558&gt;=FirstTargetDate,F2558&lt;=EndTargetDate)),
OR(AND(Is1Week,E2558="1 wk ahead inc death"),AND(Is2Week,E2558="2 wk ahead inc death"),AND(Is3Week,E2558="3 wk ahead inc death"),AND(Is4Week,E2558="4 wk ahead inc death")),
OR(NOT(IsActiveModelsOnly),_xlfn.XLOOKUP(C2558,'Model Analyzer'!B$4:B$100,'Model Analyzer'!C$4:C$100))),EvalData!C2558,"NA")</f>
        <v>UCLA</v>
      </c>
      <c r="C2558" s="17" t="s">
        <v>30</v>
      </c>
      <c r="D2558" s="36" t="d">
        <v>2020-11-09</v>
      </c>
      <c r="E2558" s="17" t="s">
        <v>11</v>
      </c>
      <c r="F2558" s="36" t="d">
        <v>2020-11-14</v>
      </c>
      <c r="G2558" s="30">
        <v>-964</v>
      </c>
      <c r="H2558" s="32">
        <v>-0.13500000000000001</v>
      </c>
      <c r="I2558" s="28">
        <v>-0.12665999999999999</v>
      </c>
      <c r="J2558" s="28">
        <v>-0.14502999999999999</v>
      </c>
      <c r="K2558" s="29">
        <v>0.75</v>
      </c>
      <c r="L2558" s="30">
        <v>22</v>
      </c>
      <c r="M2558" s="29">
        <v>0.36364000000000002</v>
      </c>
      <c r="N2558" s="30">
        <v>51</v>
      </c>
      <c r="O2558" s="30">
        <v>26.79</v>
      </c>
      <c r="P2558" s="30">
        <v>707.49</v>
      </c>
      <c r="Q2558" s="30">
        <v>36.61</v>
      </c>
      <c r="R2558" s="38">
        <v>0.31475999999999998</v>
      </c>
      <c r="S2558" s="32">
        <v>-0.22714000000000001</v>
      </c>
      <c r="T2558" s="29">
        <v>0.98631999999999997</v>
      </c>
      <c r="U2558" s="29">
        <v>-0.78329000000000004</v>
      </c>
      <c r="V2558" s="29">
        <v>0.35293999999999998</v>
      </c>
      <c r="W2558" s="29">
        <v>0.21568999999999999</v>
      </c>
      <c r="X2558" s="30">
        <v>52.61</v>
      </c>
      <c r="Y2558" s="29">
        <v>0.35528999999999999</v>
      </c>
      <c r="Z2558" s="29">
        <v>0.43073</v>
      </c>
      <c r="AA2558" s="29">
        <v>0.14899999999999999</v>
      </c>
      <c r="AB2558" s="30">
        <v>28</v>
      </c>
      <c r="AC2558" s="29">
        <v>0.20588000000000001</v>
      </c>
      <c r="AD2558" s="30">
        <v>51</v>
      </c>
      <c r="AE2558" s="29">
        <v>0.17646999999999999</v>
      </c>
      <c r="AF2558" s="33">
        <v>1.028</v>
      </c>
      <c r="AG2558" s="33">
        <v>1.05</v>
      </c>
      <c r="AH2558" s="33">
        <v>1.075</v>
      </c>
      <c r="AI2558" s="33">
        <v>2.2909999999999999</v>
      </c>
      <c r="AJ2558" s="33">
        <v>1.3140000000000001</v>
      </c>
      <c r="AK2558" s="34">
        <v>2</v>
      </c>
      <c r="AL2558" s="29">
        <v>1.9609999999999999E-2</v>
      </c>
      <c r="AM2558" s="29">
        <v>1.9609999999999999E-2</v>
      </c>
      <c r="AN2558" s="50">
        <v>66449</v>
      </c>
      <c r="AO2558" s="30">
        <v>597.79999999999995</v>
      </c>
      <c r="AP2558" s="29">
        <v>0.86978999999999995</v>
      </c>
      <c r="AQ2558" s="29">
        <v>1</v>
      </c>
      <c r="AR2558" s="29">
        <v>0.14399999999999999</v>
      </c>
      <c r="AS2558" s="54">
        <v>33</v>
      </c>
      <c r="AT2558" s="29">
        <v>5.8819999999999997E-2</v>
      </c>
      <c r="AU2558" s="29">
        <v>0.18576000000000001</v>
      </c>
      <c r="AV2558" s="54">
        <v>34</v>
      </c>
      <c r="AW2558" s="29">
        <v>2.9409999999999999E-2</v>
      </c>
    </row>
    <row r="2559" spans="1:49" x14ac:dyDescent="0.2">
      <c r="A2559" s="17" t="str">
        <f t="shared" si="48"/>
        <v>UCM</v>
      </c>
      <c r="B2559" s="17" t="str">
        <f>IF(AND(OR(NOT(IsForecastDateRestricted),AND(D2559&gt;=StartDate,D2559&lt;=EndDate)),OR(NOT(IsTargetDateRestricted),AND(F2559&gt;=FirstTargetDate,F2559&lt;=EndTargetDate)),
OR(AND(Is1Week,E2559="1 wk ahead inc death"),AND(Is2Week,E2559="2 wk ahead inc death"),AND(Is3Week,E2559="3 wk ahead inc death"),AND(Is4Week,E2559="4 wk ahead inc death")),
OR(NOT(IsActiveModelsOnly),_xlfn.XLOOKUP(C2559,'Model Analyzer'!B$4:B$100,'Model Analyzer'!C$4:C$100))),EvalData!C2559,"NA")</f>
        <v>UCM</v>
      </c>
      <c r="C2559" s="17" t="s">
        <v>48</v>
      </c>
      <c r="D2559" s="36" t="d">
        <v>2020-11-09</v>
      </c>
      <c r="E2559" s="17" t="s">
        <v>11</v>
      </c>
      <c r="F2559" s="36" t="d">
        <v>2020-11-14</v>
      </c>
      <c r="G2559" s="30">
        <v>-1192</v>
      </c>
      <c r="H2559" s="32">
        <v>-0.17</v>
      </c>
      <c r="I2559" s="28">
        <v>-0.15662000000000001</v>
      </c>
      <c r="J2559" s="28">
        <v>-0.1857</v>
      </c>
      <c r="K2559" s="29">
        <v>0.75</v>
      </c>
      <c r="L2559" s="30">
        <v>26</v>
      </c>
      <c r="M2559" s="29">
        <v>0.24242</v>
      </c>
      <c r="O2559" s="30"/>
      <c r="P2559" s="30"/>
      <c r="Q2559" s="30"/>
      <c r="R2559" s="38"/>
    </row>
    <row r="2560" spans="1:49" x14ac:dyDescent="0.2">
      <c r="A2560" s="17" t="str">
        <f t="shared" si="48"/>
        <v>UCSB</v>
      </c>
      <c r="B2560" s="17" t="str">
        <f>IF(AND(OR(NOT(IsForecastDateRestricted),AND(D2560&gt;=StartDate,D2560&lt;=EndDate)),OR(NOT(IsTargetDateRestricted),AND(F2560&gt;=FirstTargetDate,F2560&lt;=EndTargetDate)),
OR(AND(Is1Week,E2560="1 wk ahead inc death"),AND(Is2Week,E2560="2 wk ahead inc death"),AND(Is3Week,E2560="3 wk ahead inc death"),AND(Is4Week,E2560="4 wk ahead inc death")),
OR(NOT(IsActiveModelsOnly),_xlfn.XLOOKUP(C2560,'Model Analyzer'!B$4:B$100,'Model Analyzer'!C$4:C$100))),EvalData!C2560,"NA")</f>
        <v>UCSB</v>
      </c>
      <c r="C2560" s="17" t="s">
        <v>61</v>
      </c>
      <c r="D2560" s="36" t="d">
        <v>2020-11-09</v>
      </c>
      <c r="E2560" s="17" t="s">
        <v>11</v>
      </c>
      <c r="F2560" s="36" t="d">
        <v>2020-11-14</v>
      </c>
      <c r="G2560" s="30"/>
      <c r="H2560" s="32"/>
      <c r="N2560" s="30">
        <v>51</v>
      </c>
      <c r="O2560" s="30">
        <v>19.510000000000002</v>
      </c>
      <c r="P2560" s="30">
        <v>1232.92</v>
      </c>
      <c r="Q2560" s="30">
        <v>49.12</v>
      </c>
      <c r="R2560" s="38">
        <v>0.31257000000000001</v>
      </c>
      <c r="S2560" s="32">
        <v>-0.16642000000000001</v>
      </c>
      <c r="T2560" s="29">
        <v>0.82362999999999997</v>
      </c>
      <c r="U2560" s="29">
        <v>-0.22955</v>
      </c>
      <c r="V2560" s="29">
        <v>0.37254999999999999</v>
      </c>
      <c r="W2560" s="29">
        <v>7.843E-2</v>
      </c>
      <c r="X2560" s="30">
        <v>82.65</v>
      </c>
      <c r="Y2560" s="29">
        <v>0.50314999999999999</v>
      </c>
      <c r="Z2560" s="29">
        <v>0.37391999999999997</v>
      </c>
      <c r="AA2560" s="29">
        <v>0.1</v>
      </c>
      <c r="AB2560" s="30">
        <v>29</v>
      </c>
      <c r="AC2560" s="29">
        <v>0.17646999999999999</v>
      </c>
      <c r="AD2560" s="30">
        <v>51</v>
      </c>
      <c r="AE2560" s="29">
        <v>0.50980000000000003</v>
      </c>
      <c r="AF2560" s="33">
        <v>1.2270000000000001</v>
      </c>
      <c r="AG2560" s="33">
        <v>1.508</v>
      </c>
      <c r="AH2560" s="33">
        <v>2</v>
      </c>
      <c r="AI2560" s="33">
        <v>80.968999999999994</v>
      </c>
      <c r="AJ2560" s="33">
        <v>13.03</v>
      </c>
      <c r="AK2560" s="34">
        <v>208</v>
      </c>
      <c r="AL2560" s="29">
        <v>5.8819999999999997E-2</v>
      </c>
      <c r="AM2560" s="29">
        <v>0.27450999999999998</v>
      </c>
      <c r="AN2560" s="50">
        <v>55229</v>
      </c>
      <c r="AO2560" s="30">
        <v>320.7</v>
      </c>
      <c r="AP2560" s="29">
        <v>0.52561000000000002</v>
      </c>
      <c r="AQ2560" s="29">
        <v>1</v>
      </c>
      <c r="AR2560" s="29">
        <v>0.186</v>
      </c>
      <c r="AS2560" s="54">
        <v>31</v>
      </c>
      <c r="AT2560" s="29">
        <v>0.11765</v>
      </c>
      <c r="AU2560" s="29">
        <v>0.53664000000000001</v>
      </c>
      <c r="AV2560" s="54">
        <v>26</v>
      </c>
      <c r="AW2560" s="29">
        <v>0.26471</v>
      </c>
    </row>
    <row r="2561" spans="1:49" x14ac:dyDescent="0.2">
      <c r="A2561" s="17" t="str">
        <f t="shared" si="48"/>
        <v>UCSD-NEU</v>
      </c>
      <c r="B2561" s="17" t="str">
        <f>IF(AND(OR(NOT(IsForecastDateRestricted),AND(D2561&gt;=StartDate,D2561&lt;=EndDate)),OR(NOT(IsTargetDateRestricted),AND(F2561&gt;=FirstTargetDate,F2561&lt;=EndTargetDate)),
OR(AND(Is1Week,E2561="1 wk ahead inc death"),AND(Is2Week,E2561="2 wk ahead inc death"),AND(Is3Week,E2561="3 wk ahead inc death"),AND(Is4Week,E2561="4 wk ahead inc death")),
OR(NOT(IsActiveModelsOnly),_xlfn.XLOOKUP(C2561,'Model Analyzer'!B$4:B$100,'Model Analyzer'!C$4:C$100))),EvalData!C2561,"NA")</f>
        <v>UCSD-NEU</v>
      </c>
      <c r="C2561" s="17" t="s">
        <v>54</v>
      </c>
      <c r="D2561" s="36" t="d">
        <v>2020-11-09</v>
      </c>
      <c r="E2561" s="17" t="s">
        <v>11</v>
      </c>
      <c r="F2561" s="36" t="d">
        <v>2020-11-14</v>
      </c>
      <c r="G2561" s="30">
        <v>-340</v>
      </c>
      <c r="H2561" s="32">
        <v>-4.5999999999999999E-2</v>
      </c>
      <c r="I2561" s="28">
        <v>-4.4670000000000001E-2</v>
      </c>
      <c r="J2561" s="28">
        <v>-4.6760000000000003E-2</v>
      </c>
      <c r="K2561" s="29">
        <v>1</v>
      </c>
      <c r="L2561" s="30">
        <v>10</v>
      </c>
      <c r="M2561" s="29">
        <v>0.72726999999999997</v>
      </c>
      <c r="N2561" s="30">
        <v>50</v>
      </c>
      <c r="O2561" s="30">
        <v>14.75</v>
      </c>
      <c r="P2561" s="30">
        <v>760.28</v>
      </c>
      <c r="Q2561" s="30">
        <v>30.72</v>
      </c>
      <c r="R2561" s="38">
        <v>0.14019000000000001</v>
      </c>
      <c r="S2561" s="32">
        <v>-3.4099999999999998E-3</v>
      </c>
      <c r="T2561" s="29">
        <v>0.62148000000000003</v>
      </c>
      <c r="U2561" s="29">
        <v>0.13636000000000001</v>
      </c>
      <c r="V2561" s="29">
        <v>0.5</v>
      </c>
      <c r="W2561" s="29">
        <v>0.06</v>
      </c>
      <c r="X2561" s="30">
        <v>52.58</v>
      </c>
      <c r="Y2561" s="29">
        <v>0.50234000000000001</v>
      </c>
      <c r="Z2561" s="29">
        <v>0.28714000000000001</v>
      </c>
      <c r="AA2561" s="29">
        <v>0.54600000000000004</v>
      </c>
      <c r="AB2561" s="30">
        <v>15</v>
      </c>
      <c r="AC2561" s="29">
        <v>0.58823999999999999</v>
      </c>
      <c r="AD2561" s="30">
        <v>50</v>
      </c>
      <c r="AE2561" s="29">
        <v>0.92</v>
      </c>
      <c r="AF2561" s="33">
        <v>2.2069999999999999</v>
      </c>
      <c r="AG2561" s="33">
        <v>3.3740000000000001</v>
      </c>
      <c r="AH2561" s="33">
        <v>8.0380000000000003</v>
      </c>
      <c r="AI2561" s="33">
        <v>94.552999999999997</v>
      </c>
      <c r="AJ2561" s="33">
        <v>210</v>
      </c>
      <c r="AK2561" s="34">
        <v>312.8</v>
      </c>
      <c r="AL2561" s="29">
        <v>0.16</v>
      </c>
      <c r="AM2561" s="29">
        <v>0.44</v>
      </c>
      <c r="AN2561" s="50">
        <v>13860</v>
      </c>
      <c r="AO2561" s="30">
        <v>391.1</v>
      </c>
      <c r="AP2561" s="29">
        <v>0.26885999999999999</v>
      </c>
      <c r="AQ2561" s="29">
        <v>0.56128999999999996</v>
      </c>
      <c r="AR2561" s="29">
        <v>0.33</v>
      </c>
      <c r="AS2561" s="54">
        <v>25</v>
      </c>
      <c r="AT2561" s="29">
        <v>0.29411999999999999</v>
      </c>
      <c r="AU2561" s="29">
        <v>0.76073999999999997</v>
      </c>
      <c r="AV2561" s="54">
        <v>16</v>
      </c>
      <c r="AW2561" s="29">
        <v>0.55881999999999998</v>
      </c>
    </row>
    <row r="2562" spans="1:49" x14ac:dyDescent="0.2">
      <c r="A2562" s="17" t="str">
        <f t="shared" si="48"/>
        <v>UGA-CEID</v>
      </c>
      <c r="B2562" s="17" t="str">
        <f>IF(AND(OR(NOT(IsForecastDateRestricted),AND(D2562&gt;=StartDate,D2562&lt;=EndDate)),OR(NOT(IsTargetDateRestricted),AND(F2562&gt;=FirstTargetDate,F2562&lt;=EndTargetDate)),
OR(AND(Is1Week,E2562="1 wk ahead inc death"),AND(Is2Week,E2562="2 wk ahead inc death"),AND(Is3Week,E2562="3 wk ahead inc death"),AND(Is4Week,E2562="4 wk ahead inc death")),
OR(NOT(IsActiveModelsOnly),_xlfn.XLOOKUP(C2562,'Model Analyzer'!B$4:B$100,'Model Analyzer'!C$4:C$100))),EvalData!C2562,"NA")</f>
        <v>UGA-CEID</v>
      </c>
      <c r="C2562" s="17" t="s">
        <v>50</v>
      </c>
      <c r="D2562" s="36" t="d">
        <v>2020-11-09</v>
      </c>
      <c r="E2562" s="17" t="s">
        <v>11</v>
      </c>
      <c r="F2562" s="36" t="d">
        <v>2020-11-14</v>
      </c>
      <c r="G2562" s="30">
        <v>-1121</v>
      </c>
      <c r="H2562" s="32">
        <v>-0.159</v>
      </c>
      <c r="I2562" s="28">
        <v>-0.14729</v>
      </c>
      <c r="J2562" s="28">
        <v>-0.17272999999999999</v>
      </c>
      <c r="K2562" s="29">
        <v>0.75</v>
      </c>
      <c r="L2562" s="30">
        <v>25</v>
      </c>
      <c r="M2562" s="29">
        <v>0.27272999999999997</v>
      </c>
      <c r="N2562" s="30">
        <v>51</v>
      </c>
      <c r="O2562" s="30">
        <v>20.36</v>
      </c>
      <c r="P2562" s="30">
        <v>566.88</v>
      </c>
      <c r="Q2562" s="30">
        <v>34.31</v>
      </c>
      <c r="R2562" s="38">
        <v>0.25070999999999999</v>
      </c>
      <c r="S2562" s="32">
        <v>-0.19003999999999999</v>
      </c>
      <c r="T2562" s="29">
        <v>0.38279000000000002</v>
      </c>
      <c r="U2562" s="29">
        <v>-0.18664</v>
      </c>
      <c r="V2562" s="29">
        <v>0.45097999999999999</v>
      </c>
      <c r="W2562" s="29">
        <v>0.11765</v>
      </c>
      <c r="X2562" s="30">
        <v>52.13</v>
      </c>
      <c r="Y2562" s="29">
        <v>0.32877000000000001</v>
      </c>
      <c r="Z2562" s="29">
        <v>0.38879999999999998</v>
      </c>
      <c r="AA2562" s="29">
        <v>0.23599999999999999</v>
      </c>
      <c r="AB2562" s="30">
        <v>26</v>
      </c>
      <c r="AC2562" s="29">
        <v>0.26471</v>
      </c>
      <c r="AD2562" s="30">
        <v>51</v>
      </c>
      <c r="AE2562" s="29">
        <v>0.78430999999999995</v>
      </c>
      <c r="AF2562" s="33">
        <v>1.5629999999999999</v>
      </c>
      <c r="AG2562" s="33">
        <v>1.8240000000000001</v>
      </c>
      <c r="AH2562" s="33">
        <v>2.681</v>
      </c>
      <c r="AI2562" s="33">
        <v>33.426000000000002</v>
      </c>
      <c r="AJ2562" s="33">
        <v>4.282</v>
      </c>
      <c r="AK2562" s="34">
        <v>52</v>
      </c>
      <c r="AL2562" s="29">
        <v>5.8819999999999997E-2</v>
      </c>
      <c r="AM2562" s="29">
        <v>0.17646999999999999</v>
      </c>
      <c r="AN2562" s="50">
        <v>17497</v>
      </c>
      <c r="AO2562" s="30">
        <v>121.7</v>
      </c>
      <c r="AP2562" s="29">
        <v>0.49580000000000002</v>
      </c>
      <c r="AQ2562" s="29">
        <v>1</v>
      </c>
      <c r="AR2562" s="29">
        <v>0.57799999999999996</v>
      </c>
      <c r="AS2562" s="54">
        <v>15</v>
      </c>
      <c r="AT2562" s="29">
        <v>0.58823999999999999</v>
      </c>
      <c r="AU2562" s="29">
        <v>0.82559000000000005</v>
      </c>
      <c r="AV2562" s="54">
        <v>12</v>
      </c>
      <c r="AW2562" s="29">
        <v>0.67647000000000002</v>
      </c>
    </row>
    <row r="2563" spans="1:49" x14ac:dyDescent="0.2">
      <c r="A2563" s="17" t="str">
        <f t="shared" si="48"/>
        <v>UM</v>
      </c>
      <c r="B2563" s="17" t="str">
        <f>IF(AND(OR(NOT(IsForecastDateRestricted),AND(D2563&gt;=StartDate,D2563&lt;=EndDate)),OR(NOT(IsTargetDateRestricted),AND(F2563&gt;=FirstTargetDate,F2563&lt;=EndTargetDate)),
OR(AND(Is1Week,E2563="1 wk ahead inc death"),AND(Is2Week,E2563="2 wk ahead inc death"),AND(Is3Week,E2563="3 wk ahead inc death"),AND(Is4Week,E2563="4 wk ahead inc death")),
OR(NOT(IsActiveModelsOnly),_xlfn.XLOOKUP(C2563,'Model Analyzer'!B$4:B$100,'Model Analyzer'!C$4:C$100))),EvalData!C2563,"NA")</f>
        <v>UM</v>
      </c>
      <c r="C2563" s="17" t="s">
        <v>31</v>
      </c>
      <c r="D2563" s="36" t="d">
        <v>2020-11-09</v>
      </c>
      <c r="E2563" s="17" t="s">
        <v>11</v>
      </c>
      <c r="F2563" s="36" t="d">
        <v>2020-11-14</v>
      </c>
      <c r="G2563" s="30">
        <v>-993</v>
      </c>
      <c r="H2563" s="32">
        <v>-0.14000000000000001</v>
      </c>
      <c r="I2563" s="28">
        <v>-0.13047</v>
      </c>
      <c r="J2563" s="28">
        <v>-0.15004999999999999</v>
      </c>
      <c r="K2563" s="29">
        <v>0.75</v>
      </c>
      <c r="L2563" s="30">
        <v>24</v>
      </c>
      <c r="M2563" s="29">
        <v>0.30303000000000002</v>
      </c>
      <c r="N2563" s="30">
        <v>50</v>
      </c>
      <c r="O2563" s="30">
        <v>14.84</v>
      </c>
      <c r="P2563" s="30">
        <v>937.11</v>
      </c>
      <c r="Q2563" s="30">
        <v>44.74</v>
      </c>
      <c r="R2563" s="38">
        <v>0.27779999999999999</v>
      </c>
      <c r="S2563" s="32">
        <v>-0.20341999999999999</v>
      </c>
      <c r="T2563" s="29">
        <v>0.62912000000000001</v>
      </c>
      <c r="U2563" s="29">
        <v>-0.22481999999999999</v>
      </c>
      <c r="V2563" s="29">
        <v>0.38</v>
      </c>
      <c r="W2563" s="29">
        <v>0.12</v>
      </c>
      <c r="X2563" s="30">
        <v>68.319999999999993</v>
      </c>
      <c r="Y2563" s="29">
        <v>0.42882999999999999</v>
      </c>
      <c r="Z2563" s="29">
        <v>0.40528999999999998</v>
      </c>
      <c r="AA2563" s="29">
        <v>7.0000000000000007E-2</v>
      </c>
      <c r="AB2563" s="30">
        <v>31</v>
      </c>
      <c r="AC2563" s="29">
        <v>0.11765</v>
      </c>
      <c r="AD2563" s="30">
        <v>50</v>
      </c>
      <c r="AE2563" s="29">
        <v>0.36</v>
      </c>
      <c r="AF2563" s="33">
        <v>1.1919999999999999</v>
      </c>
      <c r="AG2563" s="33">
        <v>1.2709999999999999</v>
      </c>
      <c r="AH2563" s="33">
        <v>1.532</v>
      </c>
      <c r="AI2563" s="33">
        <v>25.827999999999999</v>
      </c>
      <c r="AJ2563" s="33">
        <v>1.704</v>
      </c>
      <c r="AK2563" s="34">
        <v>3.069</v>
      </c>
      <c r="AL2563" s="29">
        <v>0.02</v>
      </c>
      <c r="AM2563" s="29">
        <v>0.02</v>
      </c>
      <c r="AN2563" s="50">
        <v>51315</v>
      </c>
      <c r="AO2563" s="30">
        <v>436</v>
      </c>
      <c r="AP2563" s="29">
        <v>0.74866999999999995</v>
      </c>
      <c r="AQ2563" s="29">
        <v>1</v>
      </c>
      <c r="AR2563" s="29">
        <v>0.33</v>
      </c>
      <c r="AS2563" s="54">
        <v>25</v>
      </c>
      <c r="AT2563" s="29">
        <v>0.29411999999999999</v>
      </c>
      <c r="AU2563" s="29">
        <v>0.37152000000000002</v>
      </c>
      <c r="AV2563" s="54">
        <v>29</v>
      </c>
      <c r="AW2563" s="29">
        <v>0.17646999999999999</v>
      </c>
    </row>
    <row r="2564" spans="1:49" x14ac:dyDescent="0.2">
      <c r="A2564" s="17" t="str">
        <f t="shared" si="48"/>
        <v>UMass-MB</v>
      </c>
      <c r="B2564" s="17" t="str">
        <f>IF(AND(OR(NOT(IsForecastDateRestricted),AND(D2564&gt;=StartDate,D2564&lt;=EndDate)),OR(NOT(IsTargetDateRestricted),AND(F2564&gt;=FirstTargetDate,F2564&lt;=EndTargetDate)),
OR(AND(Is1Week,E2564="1 wk ahead inc death"),AND(Is2Week,E2564="2 wk ahead inc death"),AND(Is3Week,E2564="3 wk ahead inc death"),AND(Is4Week,E2564="4 wk ahead inc death")),
OR(NOT(IsActiveModelsOnly),_xlfn.XLOOKUP(C2564,'Model Analyzer'!B$4:B$100,'Model Analyzer'!C$4:C$100))),EvalData!C2564,"NA")</f>
        <v>UMass-MB</v>
      </c>
      <c r="C2564" s="17" t="s">
        <v>32</v>
      </c>
      <c r="D2564" s="36" t="d">
        <v>2020-11-09</v>
      </c>
      <c r="E2564" s="17" t="s">
        <v>11</v>
      </c>
      <c r="F2564" s="36" t="d">
        <v>2020-11-14</v>
      </c>
      <c r="G2564" s="30">
        <v>645</v>
      </c>
      <c r="H2564" s="32">
        <v>8.1000000000000003E-2</v>
      </c>
      <c r="I2564" s="28">
        <v>8.4750000000000006E-2</v>
      </c>
      <c r="J2564" s="28">
        <v>8.4750000000000006E-2</v>
      </c>
      <c r="K2564" s="29">
        <v>0.9</v>
      </c>
      <c r="L2564" s="30">
        <v>14</v>
      </c>
      <c r="M2564" s="29">
        <v>0.60606000000000004</v>
      </c>
      <c r="N2564" s="30">
        <v>51</v>
      </c>
      <c r="O2564" s="30">
        <v>6.06</v>
      </c>
      <c r="P2564" s="30">
        <v>453.71</v>
      </c>
      <c r="Q2564" s="30">
        <v>27.63</v>
      </c>
      <c r="R2564" s="38">
        <v>0.16314999999999999</v>
      </c>
      <c r="S2564" s="32">
        <v>8.0350000000000005E-2</v>
      </c>
      <c r="T2564" s="29">
        <v>0.33073999999999998</v>
      </c>
      <c r="U2564" s="29">
        <v>0.13475000000000001</v>
      </c>
      <c r="V2564" s="29">
        <v>0.54901999999999995</v>
      </c>
      <c r="W2564" s="29">
        <v>1.9609999999999999E-2</v>
      </c>
      <c r="X2564" s="30">
        <v>41.76</v>
      </c>
      <c r="Y2564" s="29">
        <v>0.32203999999999999</v>
      </c>
      <c r="Z2564" s="29">
        <v>0.26727000000000001</v>
      </c>
      <c r="AA2564" s="29">
        <v>0.77100000000000002</v>
      </c>
      <c r="AB2564" s="30">
        <v>6</v>
      </c>
      <c r="AC2564" s="29">
        <v>0.85294000000000003</v>
      </c>
      <c r="AD2564" s="30">
        <v>51</v>
      </c>
      <c r="AE2564" s="29">
        <v>0.98038999999999998</v>
      </c>
      <c r="AF2564" s="33">
        <v>2.48</v>
      </c>
      <c r="AG2564" s="33">
        <v>3.0449999999999999</v>
      </c>
      <c r="AH2564" s="33">
        <v>3.6429999999999998</v>
      </c>
      <c r="AI2564" s="33">
        <v>4.5659999999999998</v>
      </c>
      <c r="AJ2564" s="33">
        <v>4.758</v>
      </c>
      <c r="AK2564" s="34">
        <v>8.1430000000000007</v>
      </c>
      <c r="AL2564" s="29">
        <v>0.19608</v>
      </c>
      <c r="AM2564" s="29">
        <v>5.8819999999999997E-2</v>
      </c>
      <c r="AN2564" s="50">
        <v>9667</v>
      </c>
      <c r="AO2564" s="30">
        <v>111.4</v>
      </c>
      <c r="AP2564" s="29">
        <v>0.41254000000000002</v>
      </c>
      <c r="AQ2564" s="29">
        <v>0.86124999999999996</v>
      </c>
      <c r="AR2564" s="29">
        <v>0.76400000000000001</v>
      </c>
      <c r="AS2564" s="54">
        <v>5</v>
      </c>
      <c r="AT2564" s="29">
        <v>0.88234999999999997</v>
      </c>
      <c r="AU2564" s="29">
        <v>0.98075000000000001</v>
      </c>
      <c r="AV2564" s="54">
        <v>1</v>
      </c>
      <c r="AW2564" s="29">
        <v>1</v>
      </c>
    </row>
    <row r="2565" spans="1:49" x14ac:dyDescent="0.2">
      <c r="A2565" s="17" t="str">
        <f t="shared" si="48"/>
        <v>USC</v>
      </c>
      <c r="B2565" s="17" t="str">
        <f>IF(AND(OR(NOT(IsForecastDateRestricted),AND(D2565&gt;=StartDate,D2565&lt;=EndDate)),OR(NOT(IsTargetDateRestricted),AND(F2565&gt;=FirstTargetDate,F2565&lt;=EndTargetDate)),
OR(AND(Is1Week,E2565="1 wk ahead inc death"),AND(Is2Week,E2565="2 wk ahead inc death"),AND(Is3Week,E2565="3 wk ahead inc death"),AND(Is4Week,E2565="4 wk ahead inc death")),
OR(NOT(IsActiveModelsOnly),_xlfn.XLOOKUP(C2565,'Model Analyzer'!B$4:B$100,'Model Analyzer'!C$4:C$100))),EvalData!C2565,"NA")</f>
        <v>USC</v>
      </c>
      <c r="C2565" s="17" t="s">
        <v>33</v>
      </c>
      <c r="D2565" s="36" t="d">
        <v>2020-11-09</v>
      </c>
      <c r="E2565" s="17" t="s">
        <v>11</v>
      </c>
      <c r="F2565" s="36" t="d">
        <v>2020-11-14</v>
      </c>
      <c r="G2565" s="26">
        <v>5390</v>
      </c>
      <c r="H2565" s="27">
        <v>0.53500000000000003</v>
      </c>
      <c r="I2565" s="28">
        <v>0.70818999999999999</v>
      </c>
      <c r="J2565" s="28">
        <v>0.70818999999999999</v>
      </c>
      <c r="K2565" s="29">
        <v>0</v>
      </c>
      <c r="L2565" s="30">
        <v>33</v>
      </c>
      <c r="M2565" s="29">
        <v>3.0300000000000001E-2</v>
      </c>
      <c r="N2565" s="30">
        <v>51</v>
      </c>
      <c r="O2565" s="26">
        <v>6.86</v>
      </c>
      <c r="P2565" s="26">
        <v>661.6</v>
      </c>
      <c r="Q2565" s="26">
        <v>38.96</v>
      </c>
      <c r="R2565" s="31">
        <v>0.21415999999999999</v>
      </c>
      <c r="S2565" s="32">
        <v>-0.15110999999999999</v>
      </c>
      <c r="T2565" s="29">
        <v>0.37719999999999998</v>
      </c>
      <c r="U2565" s="29">
        <v>-0.12562000000000001</v>
      </c>
      <c r="V2565" s="29">
        <v>0.50980000000000003</v>
      </c>
      <c r="W2565" s="29">
        <v>1.9609999999999999E-2</v>
      </c>
      <c r="X2565" s="30">
        <v>70.33</v>
      </c>
      <c r="Y2565" s="29">
        <v>0.29959000000000002</v>
      </c>
      <c r="Z2565" s="29">
        <v>0.30791000000000002</v>
      </c>
      <c r="AA2565" s="29">
        <v>0.54400000000000004</v>
      </c>
      <c r="AB2565" s="30">
        <v>16</v>
      </c>
      <c r="AC2565" s="29">
        <v>0.55881999999999998</v>
      </c>
      <c r="AD2565" s="30">
        <v>51</v>
      </c>
      <c r="AE2565" s="29">
        <v>0.90195999999999998</v>
      </c>
      <c r="AF2565" s="33">
        <v>2.2069999999999999</v>
      </c>
      <c r="AG2565" s="33">
        <v>2.5859999999999999</v>
      </c>
      <c r="AH2565" s="33">
        <v>3.14</v>
      </c>
      <c r="AI2565" s="33">
        <v>8.6029999999999998</v>
      </c>
      <c r="AJ2565" s="33">
        <v>3.395</v>
      </c>
      <c r="AK2565" s="34">
        <v>22</v>
      </c>
      <c r="AL2565" s="29">
        <v>5.8819999999999997E-2</v>
      </c>
      <c r="AM2565" s="29">
        <v>0.13725000000000001</v>
      </c>
      <c r="AN2565" s="50">
        <v>17425</v>
      </c>
      <c r="AO2565" s="30">
        <v>116.4</v>
      </c>
      <c r="AP2565" s="29">
        <v>0.44629999999999997</v>
      </c>
      <c r="AQ2565" s="29">
        <v>0.93174000000000001</v>
      </c>
      <c r="AR2565" s="29">
        <v>0.74299999999999999</v>
      </c>
      <c r="AS2565" s="54">
        <v>8</v>
      </c>
      <c r="AT2565" s="29">
        <v>0.79412000000000005</v>
      </c>
      <c r="AU2565" s="29">
        <v>0.94477</v>
      </c>
      <c r="AV2565" s="54">
        <v>6</v>
      </c>
      <c r="AW2565" s="29">
        <v>0.85294000000000003</v>
      </c>
    </row>
    <row r="2566" spans="1:49" x14ac:dyDescent="0.2">
      <c r="A2566" s="17" t="str">
        <f t="shared" si="48"/>
        <v>UT</v>
      </c>
      <c r="B2566" s="17" t="str">
        <f>IF(AND(OR(NOT(IsForecastDateRestricted),AND(D2566&gt;=StartDate,D2566&lt;=EndDate)),OR(NOT(IsTargetDateRestricted),AND(F2566&gt;=FirstTargetDate,F2566&lt;=EndTargetDate)),
OR(AND(Is1Week,E2566="1 wk ahead inc death"),AND(Is2Week,E2566="2 wk ahead inc death"),AND(Is3Week,E2566="3 wk ahead inc death"),AND(Is4Week,E2566="4 wk ahead inc death")),
OR(NOT(IsActiveModelsOnly),_xlfn.XLOOKUP(C2566,'Model Analyzer'!B$4:B$100,'Model Analyzer'!C$4:C$100))),EvalData!C2566,"NA")</f>
        <v>UT</v>
      </c>
      <c r="C2566" s="17" t="s">
        <v>34</v>
      </c>
      <c r="D2566" s="36" t="d">
        <v>2020-11-09</v>
      </c>
      <c r="E2566" s="17" t="s">
        <v>11</v>
      </c>
      <c r="F2566" s="36" t="d">
        <v>2020-11-14</v>
      </c>
      <c r="G2566" s="30">
        <v>-1896</v>
      </c>
      <c r="H2566" s="32">
        <v>-0.28699999999999998</v>
      </c>
      <c r="I2566" s="28">
        <v>-0.24911</v>
      </c>
      <c r="J2566" s="28">
        <v>-0.33176</v>
      </c>
      <c r="K2566" s="29">
        <v>0</v>
      </c>
      <c r="L2566" s="30">
        <v>29</v>
      </c>
      <c r="M2566" s="29">
        <v>0.15151999999999999</v>
      </c>
      <c r="N2566" s="30">
        <v>51</v>
      </c>
      <c r="O2566" s="30">
        <v>16.3</v>
      </c>
      <c r="P2566" s="30">
        <v>1776.6</v>
      </c>
      <c r="Q2566" s="30">
        <v>54.94</v>
      </c>
      <c r="R2566" s="38">
        <v>0.33710000000000001</v>
      </c>
      <c r="S2566" s="32">
        <v>-3.4849999999999999E-2</v>
      </c>
      <c r="T2566" s="29">
        <v>0.68523000000000001</v>
      </c>
      <c r="U2566" s="29">
        <v>8.3169999999999994E-2</v>
      </c>
      <c r="V2566" s="29">
        <v>0.29411999999999999</v>
      </c>
      <c r="W2566" s="29">
        <v>0.15686</v>
      </c>
      <c r="X2566" s="30">
        <v>77.47</v>
      </c>
      <c r="Y2566" s="29">
        <v>0.53920999999999997</v>
      </c>
      <c r="Z2566" s="29">
        <v>0.41211999999999999</v>
      </c>
      <c r="AA2566" s="29">
        <v>0.186</v>
      </c>
      <c r="AB2566" s="30">
        <v>27</v>
      </c>
      <c r="AC2566" s="29">
        <v>0.23529</v>
      </c>
      <c r="AD2566" s="30">
        <v>51</v>
      </c>
      <c r="AE2566" s="29">
        <v>0.64705999999999997</v>
      </c>
      <c r="AF2566" s="33">
        <v>1.8</v>
      </c>
      <c r="AG2566" s="33">
        <v>2.0840000000000001</v>
      </c>
      <c r="AH2566" s="33">
        <v>2.8809999999999998</v>
      </c>
      <c r="AI2566" s="33">
        <v>9.2149999999999999</v>
      </c>
      <c r="AJ2566" s="33">
        <v>4.3659999999999997</v>
      </c>
      <c r="AK2566" s="34">
        <v>12</v>
      </c>
      <c r="AL2566" s="29">
        <v>7.843E-2</v>
      </c>
      <c r="AM2566" s="29">
        <v>9.8040000000000002E-2</v>
      </c>
      <c r="AN2566" s="50">
        <v>32872</v>
      </c>
      <c r="AO2566" s="30">
        <v>375.5</v>
      </c>
      <c r="AP2566" s="29">
        <v>0.48620999999999998</v>
      </c>
      <c r="AQ2566" s="29">
        <v>1</v>
      </c>
      <c r="AR2566" s="29">
        <v>0.495</v>
      </c>
      <c r="AS2566" s="54">
        <v>19</v>
      </c>
      <c r="AT2566" s="29">
        <v>0.47059000000000001</v>
      </c>
      <c r="AU2566" s="29">
        <v>0.68110999999999999</v>
      </c>
      <c r="AV2566" s="54">
        <v>21</v>
      </c>
      <c r="AW2566" s="29">
        <v>0.41176000000000001</v>
      </c>
    </row>
    <row r="2567" spans="1:49" x14ac:dyDescent="0.2">
      <c r="A2567" s="17" t="str">
        <f t="shared" ref="A2567:A2630" si="49">IF(OR(B2567="NA",NOT(IsMinimumForecastsToParticipate),COUNTIF(B$7:B$3184,"="&amp;C2567)&gt;=MinForecastsToParticipate),B2567,"NA")</f>
        <v>Baseline</v>
      </c>
      <c r="B2567" s="17" t="str">
        <f>IF(AND(OR(NOT(IsForecastDateRestricted),AND(D2567&gt;=StartDate,D2567&lt;=EndDate)),OR(NOT(IsTargetDateRestricted),AND(F2567&gt;=FirstTargetDate,F2567&lt;=EndTargetDate)),
OR(AND(Is1Week,E2567="1 wk ahead inc death"),AND(Is2Week,E2567="2 wk ahead inc death"),AND(Is3Week,E2567="3 wk ahead inc death"),AND(Is4Week,E2567="4 wk ahead inc death")),
OR(NOT(IsActiveModelsOnly),_xlfn.XLOOKUP(C2567,'Model Analyzer'!B$4:B$100,'Model Analyzer'!C$4:C$100))),EvalData!C2567,"NA")</f>
        <v>Baseline</v>
      </c>
      <c r="C2567" s="17" t="s">
        <v>12</v>
      </c>
      <c r="D2567" s="36" t="d">
        <v>2020-11-09</v>
      </c>
      <c r="E2567" s="17" t="s">
        <v>36</v>
      </c>
      <c r="F2567" s="36" t="d">
        <v>2020-11-21</v>
      </c>
      <c r="G2567" s="30">
        <v>-5197</v>
      </c>
      <c r="H2567" s="32">
        <v>-0.34399999999999997</v>
      </c>
      <c r="I2567" s="28">
        <v>-0.29074</v>
      </c>
      <c r="J2567" s="28">
        <v>-0.40992000000000001</v>
      </c>
      <c r="K2567" s="29">
        <v>0</v>
      </c>
      <c r="L2567" s="30">
        <v>27</v>
      </c>
      <c r="M2567" s="29">
        <v>0.21212</v>
      </c>
      <c r="N2567" s="30">
        <v>51</v>
      </c>
      <c r="O2567" s="30">
        <v>13.27</v>
      </c>
      <c r="P2567" s="30">
        <v>2408.85</v>
      </c>
      <c r="Q2567" s="30">
        <v>115.14</v>
      </c>
      <c r="R2567" s="38">
        <v>0.29520000000000002</v>
      </c>
      <c r="S2567" s="32">
        <v>-0.32190000000000002</v>
      </c>
      <c r="T2567" s="29">
        <v>0.58940999999999999</v>
      </c>
      <c r="U2567" s="29">
        <v>-0.55266000000000004</v>
      </c>
      <c r="V2567" s="29">
        <v>0.33333000000000002</v>
      </c>
      <c r="W2567" s="29">
        <v>0.11765</v>
      </c>
      <c r="X2567" s="30">
        <v>187.31</v>
      </c>
      <c r="Y2567" s="29">
        <v>0.31270999999999999</v>
      </c>
      <c r="Z2567" s="29">
        <v>0.39123999999999998</v>
      </c>
      <c r="AA2567" s="29">
        <v>0.158</v>
      </c>
      <c r="AB2567" s="30">
        <v>26</v>
      </c>
      <c r="AC2567" s="29">
        <v>0.26471</v>
      </c>
      <c r="AD2567" s="30">
        <v>51</v>
      </c>
      <c r="AE2567" s="29">
        <v>0.88234999999999997</v>
      </c>
      <c r="AF2567" s="33">
        <v>3.9630000000000001</v>
      </c>
      <c r="AG2567" s="33">
        <v>3.9769999999999999</v>
      </c>
      <c r="AH2567" s="33">
        <v>3.9940000000000002</v>
      </c>
      <c r="AI2567" s="33">
        <v>3.9860000000000002</v>
      </c>
      <c r="AJ2567" s="33">
        <v>4</v>
      </c>
      <c r="AK2567" s="34">
        <v>4</v>
      </c>
      <c r="AL2567" s="29">
        <v>0</v>
      </c>
      <c r="AM2567" s="29">
        <v>0</v>
      </c>
      <c r="AN2567" s="50">
        <v>28151</v>
      </c>
      <c r="AO2567" s="30">
        <v>113.6</v>
      </c>
      <c r="AP2567" s="29">
        <v>0.40117000000000003</v>
      </c>
      <c r="AQ2567" s="29">
        <v>0.83750999999999998</v>
      </c>
      <c r="AR2567" s="29">
        <v>0.92900000000000005</v>
      </c>
      <c r="AS2567" s="54">
        <v>2</v>
      </c>
      <c r="AT2567" s="29">
        <v>0.97058999999999995</v>
      </c>
      <c r="AU2567" s="29">
        <v>0.90239000000000003</v>
      </c>
      <c r="AV2567" s="54">
        <v>5</v>
      </c>
      <c r="AW2567" s="29">
        <v>0.88234999999999997</v>
      </c>
    </row>
    <row r="2568" spans="1:49" x14ac:dyDescent="0.2">
      <c r="A2568" s="17" t="str">
        <f t="shared" si="49"/>
        <v>BPagano</v>
      </c>
      <c r="B2568" s="17" t="str">
        <f>IF(AND(OR(NOT(IsForecastDateRestricted),AND(D2568&gt;=StartDate,D2568&lt;=EndDate)),OR(NOT(IsTargetDateRestricted),AND(F2568&gt;=FirstTargetDate,F2568&lt;=EndTargetDate)),
OR(AND(Is1Week,E2568="1 wk ahead inc death"),AND(Is2Week,E2568="2 wk ahead inc death"),AND(Is3Week,E2568="3 wk ahead inc death"),AND(Is4Week,E2568="4 wk ahead inc death")),
OR(NOT(IsActiveModelsOnly),_xlfn.XLOOKUP(C2568,'Model Analyzer'!B$4:B$100,'Model Analyzer'!C$4:C$100))),EvalData!C2568,"NA")</f>
        <v>BPagano</v>
      </c>
      <c r="C2568" s="17" t="s">
        <v>59</v>
      </c>
      <c r="D2568" s="36" t="d">
        <v>2020-11-09</v>
      </c>
      <c r="E2568" s="17" t="s">
        <v>36</v>
      </c>
      <c r="F2568" s="36" t="d">
        <v>2020-11-21</v>
      </c>
      <c r="G2568" s="30">
        <v>-958</v>
      </c>
      <c r="H2568" s="32">
        <v>-5.5E-2</v>
      </c>
      <c r="I2568" s="28">
        <v>-5.3589999999999999E-2</v>
      </c>
      <c r="J2568" s="28">
        <v>-5.663E-2</v>
      </c>
      <c r="K2568" s="29">
        <v>0.9</v>
      </c>
      <c r="L2568" s="30">
        <v>4</v>
      </c>
      <c r="M2568" s="29">
        <v>0.90908999999999995</v>
      </c>
      <c r="N2568" s="30">
        <v>51</v>
      </c>
      <c r="O2568" s="30">
        <v>18.899999999999999</v>
      </c>
      <c r="P2568" s="30">
        <v>1777.66</v>
      </c>
      <c r="Q2568" s="30">
        <v>80.290000000000006</v>
      </c>
      <c r="R2568" s="38">
        <v>0.21723000000000001</v>
      </c>
      <c r="S2568" s="32">
        <v>-8.8590000000000002E-2</v>
      </c>
      <c r="T2568" s="29">
        <v>0.44358999999999998</v>
      </c>
      <c r="U2568" s="29">
        <v>-0.13886999999999999</v>
      </c>
      <c r="V2568" s="29">
        <v>0.47059000000000001</v>
      </c>
      <c r="W2568" s="29">
        <v>0.13725000000000001</v>
      </c>
      <c r="X2568" s="30">
        <v>116.62</v>
      </c>
      <c r="Y2568" s="29">
        <v>0.32551999999999998</v>
      </c>
      <c r="Z2568" s="29">
        <v>0.34444000000000002</v>
      </c>
      <c r="AA2568" s="29">
        <v>0.35399999999999998</v>
      </c>
      <c r="AB2568" s="30">
        <v>23</v>
      </c>
      <c r="AC2568" s="29">
        <v>0.35293999999999998</v>
      </c>
      <c r="AD2568" s="30">
        <v>51</v>
      </c>
      <c r="AE2568" s="29">
        <v>0.64705999999999997</v>
      </c>
      <c r="AF2568" s="33">
        <v>2.2810000000000001</v>
      </c>
      <c r="AG2568" s="33">
        <v>2.2839999999999998</v>
      </c>
      <c r="AH2568" s="33">
        <v>2.2959999999999998</v>
      </c>
      <c r="AI2568" s="33">
        <v>2.4089999999999998</v>
      </c>
      <c r="AJ2568" s="33">
        <v>2.3290000000000002</v>
      </c>
      <c r="AK2568" s="34">
        <v>2.464</v>
      </c>
      <c r="AL2568" s="29">
        <v>1.9609999999999999E-2</v>
      </c>
      <c r="AM2568" s="29">
        <v>0</v>
      </c>
      <c r="AN2568" s="50">
        <v>42134</v>
      </c>
      <c r="AO2568" s="30">
        <v>205.1</v>
      </c>
      <c r="AP2568" s="29">
        <v>0.59211000000000003</v>
      </c>
      <c r="AQ2568" s="29">
        <v>1</v>
      </c>
      <c r="AR2568" s="29">
        <v>0.66</v>
      </c>
      <c r="AS2568" s="54">
        <v>6</v>
      </c>
      <c r="AT2568" s="29">
        <v>0.85294000000000003</v>
      </c>
      <c r="AU2568" s="29">
        <v>0.68110999999999999</v>
      </c>
      <c r="AV2568" s="54">
        <v>17</v>
      </c>
      <c r="AW2568" s="29">
        <v>0.52941000000000005</v>
      </c>
    </row>
    <row r="2569" spans="1:49" x14ac:dyDescent="0.2">
      <c r="A2569" s="17" t="str">
        <f t="shared" si="49"/>
        <v>CMU</v>
      </c>
      <c r="B2569" s="17" t="str">
        <f>IF(AND(OR(NOT(IsForecastDateRestricted),AND(D2569&gt;=StartDate,D2569&lt;=EndDate)),OR(NOT(IsTargetDateRestricted),AND(F2569&gt;=FirstTargetDate,F2569&lt;=EndTargetDate)),
OR(AND(Is1Week,E2569="1 wk ahead inc death"),AND(Is2Week,E2569="2 wk ahead inc death"),AND(Is3Week,E2569="3 wk ahead inc death"),AND(Is4Week,E2569="4 wk ahead inc death")),
OR(NOT(IsActiveModelsOnly),_xlfn.XLOOKUP(C2569,'Model Analyzer'!B$4:B$100,'Model Analyzer'!C$4:C$100))),EvalData!C2569,"NA")</f>
        <v>CMU</v>
      </c>
      <c r="C2569" s="17" t="s">
        <v>43</v>
      </c>
      <c r="D2569" s="36" t="d">
        <v>2020-11-09</v>
      </c>
      <c r="E2569" s="17" t="s">
        <v>36</v>
      </c>
      <c r="F2569" s="36" t="d">
        <v>2020-11-21</v>
      </c>
      <c r="G2569" s="30"/>
      <c r="H2569" s="32"/>
      <c r="N2569" s="30">
        <v>51</v>
      </c>
      <c r="O2569" s="30">
        <v>9.61</v>
      </c>
      <c r="P2569" s="30">
        <v>1220.27</v>
      </c>
      <c r="Q2569" s="30">
        <v>81.819999999999993</v>
      </c>
      <c r="R2569" s="38">
        <v>0.22642000000000001</v>
      </c>
      <c r="S2569" s="32">
        <v>-0.25951000000000002</v>
      </c>
      <c r="T2569" s="29">
        <v>0.32639000000000001</v>
      </c>
      <c r="U2569" s="29">
        <v>-0.28743000000000002</v>
      </c>
      <c r="V2569" s="29">
        <v>0.37254999999999999</v>
      </c>
      <c r="W2569" s="29">
        <v>5.8819999999999997E-2</v>
      </c>
      <c r="X2569" s="30">
        <v>129.96</v>
      </c>
      <c r="Y2569" s="29">
        <v>0.24215</v>
      </c>
      <c r="Z2569" s="29">
        <v>0.29923</v>
      </c>
      <c r="AA2569" s="29">
        <v>0.44800000000000001</v>
      </c>
      <c r="AB2569" s="30">
        <v>19</v>
      </c>
      <c r="AC2569" s="29">
        <v>0.47059000000000001</v>
      </c>
      <c r="AD2569" s="30">
        <v>51</v>
      </c>
      <c r="AE2569" s="29">
        <v>0.62744999999999995</v>
      </c>
      <c r="AF2569" s="33">
        <v>1.4390000000000001</v>
      </c>
      <c r="AG2569" s="33">
        <v>1.573</v>
      </c>
      <c r="AH2569" s="33">
        <v>2</v>
      </c>
      <c r="AI2569" s="33">
        <v>10.287000000000001</v>
      </c>
      <c r="AJ2569" s="33">
        <v>2.96</v>
      </c>
      <c r="AK2569" s="34">
        <v>14.833</v>
      </c>
      <c r="AL2569" s="29">
        <v>5.8819999999999997E-2</v>
      </c>
      <c r="AM2569" s="29">
        <v>9.8040000000000002E-2</v>
      </c>
      <c r="AN2569" s="50">
        <v>67095</v>
      </c>
      <c r="AO2569" s="30">
        <v>185.6</v>
      </c>
      <c r="AP2569" s="29">
        <v>0.58684000000000003</v>
      </c>
      <c r="AQ2569" s="29">
        <v>1</v>
      </c>
      <c r="AR2569" s="29">
        <v>0.495</v>
      </c>
      <c r="AS2569" s="54">
        <v>16</v>
      </c>
      <c r="AT2569" s="29">
        <v>0.55881999999999998</v>
      </c>
      <c r="AU2569" s="29">
        <v>0.66047</v>
      </c>
      <c r="AV2569" s="54">
        <v>20</v>
      </c>
      <c r="AW2569" s="29">
        <v>0.44118000000000002</v>
      </c>
    </row>
    <row r="2570" spans="1:49" x14ac:dyDescent="0.2">
      <c r="A2570" s="17" t="str">
        <f t="shared" si="49"/>
        <v>Columbia</v>
      </c>
      <c r="B2570" s="17" t="str">
        <f>IF(AND(OR(NOT(IsForecastDateRestricted),AND(D2570&gt;=StartDate,D2570&lt;=EndDate)),OR(NOT(IsTargetDateRestricted),AND(F2570&gt;=FirstTargetDate,F2570&lt;=EndTargetDate)),
OR(AND(Is1Week,E2570="1 wk ahead inc death"),AND(Is2Week,E2570="2 wk ahead inc death"),AND(Is3Week,E2570="3 wk ahead inc death"),AND(Is4Week,E2570="4 wk ahead inc death")),
OR(NOT(IsActiveModelsOnly),_xlfn.XLOOKUP(C2570,'Model Analyzer'!B$4:B$100,'Model Analyzer'!C$4:C$100))),EvalData!C2570,"NA")</f>
        <v>Columbia</v>
      </c>
      <c r="C2570" s="17" t="s">
        <v>13</v>
      </c>
      <c r="D2570" s="36" t="d">
        <v>2020-11-09</v>
      </c>
      <c r="E2570" s="17" t="s">
        <v>36</v>
      </c>
      <c r="F2570" s="36" t="d">
        <v>2020-11-21</v>
      </c>
      <c r="G2570" s="30">
        <v>1562</v>
      </c>
      <c r="H2570" s="32">
        <v>8.4000000000000005E-2</v>
      </c>
      <c r="I2570" s="28">
        <v>8.7379999999999999E-2</v>
      </c>
      <c r="J2570" s="28">
        <v>8.7379999999999999E-2</v>
      </c>
      <c r="K2570" s="29">
        <v>0.9</v>
      </c>
      <c r="L2570" s="30">
        <v>7</v>
      </c>
      <c r="M2570" s="29">
        <v>0.81818000000000002</v>
      </c>
      <c r="N2570" s="30">
        <v>51</v>
      </c>
      <c r="O2570" s="30">
        <v>11.45</v>
      </c>
      <c r="P2570" s="30">
        <v>2723.73</v>
      </c>
      <c r="Q2570" s="30">
        <v>92.39</v>
      </c>
      <c r="R2570" s="38">
        <v>0.16983000000000001</v>
      </c>
      <c r="S2570" s="32">
        <v>2.844E-2</v>
      </c>
      <c r="T2570" s="29">
        <v>0.36701</v>
      </c>
      <c r="U2570" s="29">
        <v>-2.1749999999999999E-2</v>
      </c>
      <c r="V2570" s="29">
        <v>0.47059000000000001</v>
      </c>
      <c r="W2570" s="29">
        <v>0.11765</v>
      </c>
      <c r="X2570" s="30">
        <v>169.67</v>
      </c>
      <c r="Y2570" s="29">
        <v>0.30329</v>
      </c>
      <c r="Z2570" s="29">
        <v>0.31136000000000003</v>
      </c>
      <c r="AA2570" s="29">
        <v>0.47199999999999998</v>
      </c>
      <c r="AB2570" s="30">
        <v>17</v>
      </c>
      <c r="AC2570" s="29">
        <v>0.52941000000000005</v>
      </c>
      <c r="AD2570" s="30">
        <v>51</v>
      </c>
      <c r="AE2570" s="29">
        <v>0.86275000000000002</v>
      </c>
      <c r="AF2570" s="33">
        <v>2.1110000000000002</v>
      </c>
      <c r="AG2570" s="33">
        <v>2.4289999999999998</v>
      </c>
      <c r="AH2570" s="33">
        <v>3.2349999999999999</v>
      </c>
      <c r="AI2570" s="33">
        <v>16.992999999999999</v>
      </c>
      <c r="AJ2570" s="33">
        <v>5.0069999999999997</v>
      </c>
      <c r="AK2570" s="34">
        <v>26</v>
      </c>
      <c r="AL2570" s="29">
        <v>9.8040000000000002E-2</v>
      </c>
      <c r="AM2570" s="29">
        <v>0.15686</v>
      </c>
      <c r="AN2570" s="50">
        <v>48888</v>
      </c>
      <c r="AO2570" s="30">
        <v>140.6</v>
      </c>
      <c r="AP2570" s="29">
        <v>0.42675999999999997</v>
      </c>
      <c r="AQ2570" s="29">
        <v>0.89093</v>
      </c>
      <c r="AR2570" s="29">
        <v>0.64</v>
      </c>
      <c r="AS2570" s="54">
        <v>8</v>
      </c>
      <c r="AT2570" s="29">
        <v>0.79412000000000005</v>
      </c>
      <c r="AU2570" s="29">
        <v>0.89625999999999995</v>
      </c>
      <c r="AV2570" s="54">
        <v>6</v>
      </c>
      <c r="AW2570" s="29">
        <v>0.85294000000000003</v>
      </c>
    </row>
    <row r="2571" spans="1:49" x14ac:dyDescent="0.2">
      <c r="A2571" s="17" t="str">
        <f t="shared" si="49"/>
        <v>Columbia-UNC</v>
      </c>
      <c r="B2571" s="17" t="str">
        <f>IF(AND(OR(NOT(IsForecastDateRestricted),AND(D2571&gt;=StartDate,D2571&lt;=EndDate)),OR(NOT(IsTargetDateRestricted),AND(F2571&gt;=FirstTargetDate,F2571&lt;=EndTargetDate)),
OR(AND(Is1Week,E2571="1 wk ahead inc death"),AND(Is2Week,E2571="2 wk ahead inc death"),AND(Is3Week,E2571="3 wk ahead inc death"),AND(Is4Week,E2571="4 wk ahead inc death")),
OR(NOT(IsActiveModelsOnly),_xlfn.XLOOKUP(C2571,'Model Analyzer'!B$4:B$100,'Model Analyzer'!C$4:C$100))),EvalData!C2571,"NA")</f>
        <v>Columbia-UNC</v>
      </c>
      <c r="C2571" s="17" t="s">
        <v>14</v>
      </c>
      <c r="D2571" s="36" t="d">
        <v>2020-11-09</v>
      </c>
      <c r="E2571" s="17" t="s">
        <v>36</v>
      </c>
      <c r="F2571" s="36" t="d">
        <v>2020-11-21</v>
      </c>
      <c r="G2571" s="30">
        <v>-1672</v>
      </c>
      <c r="H2571" s="32">
        <v>-9.8000000000000004E-2</v>
      </c>
      <c r="I2571" s="28">
        <v>-9.3539999999999998E-2</v>
      </c>
      <c r="J2571" s="28">
        <v>-0.10319</v>
      </c>
      <c r="K2571" s="29">
        <v>0.9</v>
      </c>
      <c r="L2571" s="30">
        <v>10</v>
      </c>
      <c r="M2571" s="29">
        <v>0.72726999999999997</v>
      </c>
      <c r="N2571" s="30">
        <v>51</v>
      </c>
      <c r="O2571" s="30">
        <v>8.2899999999999991</v>
      </c>
      <c r="P2571" s="30">
        <v>1059.9100000000001</v>
      </c>
      <c r="Q2571" s="30">
        <v>65.31</v>
      </c>
      <c r="R2571" s="38">
        <v>0.18911</v>
      </c>
      <c r="S2571" s="32">
        <v>5.806E-2</v>
      </c>
      <c r="T2571" s="29">
        <v>0.26517000000000002</v>
      </c>
      <c r="U2571" s="29">
        <v>7.2919999999999999E-2</v>
      </c>
      <c r="V2571" s="29">
        <v>0.54901999999999995</v>
      </c>
      <c r="W2571" s="29">
        <v>3.9219999999999998E-2</v>
      </c>
      <c r="X2571" s="30">
        <v>95.35</v>
      </c>
      <c r="Y2571" s="29">
        <v>0.25974999999999998</v>
      </c>
      <c r="Z2571" s="29">
        <v>0.25544</v>
      </c>
      <c r="AA2571" s="29">
        <v>0.67100000000000004</v>
      </c>
      <c r="AB2571" s="30">
        <v>7</v>
      </c>
      <c r="AC2571" s="29">
        <v>0.82352999999999998</v>
      </c>
      <c r="AD2571" s="30">
        <v>51</v>
      </c>
      <c r="AE2571" s="29">
        <v>0.47059000000000001</v>
      </c>
      <c r="AF2571" s="33">
        <v>1.256</v>
      </c>
      <c r="AG2571" s="33">
        <v>1.3129999999999999</v>
      </c>
      <c r="AH2571" s="33">
        <v>1.474</v>
      </c>
      <c r="AI2571" s="33">
        <v>1.597</v>
      </c>
      <c r="AJ2571" s="33">
        <v>1.7290000000000001</v>
      </c>
      <c r="AK2571" s="34">
        <v>2.254</v>
      </c>
      <c r="AL2571" s="29">
        <v>0</v>
      </c>
      <c r="AM2571" s="29">
        <v>0</v>
      </c>
      <c r="AN2571" s="50">
        <v>56603</v>
      </c>
      <c r="AO2571" s="30">
        <v>245.1</v>
      </c>
      <c r="AP2571" s="29">
        <v>0.78237000000000001</v>
      </c>
      <c r="AQ2571" s="29">
        <v>1</v>
      </c>
      <c r="AR2571" s="29">
        <v>0.495</v>
      </c>
      <c r="AS2571" s="54">
        <v>16</v>
      </c>
      <c r="AT2571" s="29">
        <v>0.55881999999999998</v>
      </c>
      <c r="AU2571" s="29">
        <v>0.49536000000000002</v>
      </c>
      <c r="AV2571" s="54">
        <v>25</v>
      </c>
      <c r="AW2571" s="29">
        <v>0.29411999999999999</v>
      </c>
    </row>
    <row r="2572" spans="1:49" x14ac:dyDescent="0.2">
      <c r="A2572" s="17" t="str">
        <f t="shared" si="49"/>
        <v>Covid19Sim</v>
      </c>
      <c r="B2572" s="17" t="str">
        <f>IF(AND(OR(NOT(IsForecastDateRestricted),AND(D2572&gt;=StartDate,D2572&lt;=EndDate)),OR(NOT(IsTargetDateRestricted),AND(F2572&gt;=FirstTargetDate,F2572&lt;=EndTargetDate)),
OR(AND(Is1Week,E2572="1 wk ahead inc death"),AND(Is2Week,E2572="2 wk ahead inc death"),AND(Is3Week,E2572="3 wk ahead inc death"),AND(Is4Week,E2572="4 wk ahead inc death")),
OR(NOT(IsActiveModelsOnly),_xlfn.XLOOKUP(C2572,'Model Analyzer'!B$4:B$100,'Model Analyzer'!C$4:C$100))),EvalData!C2572,"NA")</f>
        <v>Covid19Sim</v>
      </c>
      <c r="C2572" s="17" t="s">
        <v>39</v>
      </c>
      <c r="D2572" s="36" t="d">
        <v>2020-11-09</v>
      </c>
      <c r="E2572" s="17" t="s">
        <v>36</v>
      </c>
      <c r="F2572" s="36" t="d">
        <v>2020-11-21</v>
      </c>
      <c r="G2572" s="26">
        <v>-1276</v>
      </c>
      <c r="H2572" s="27">
        <v>-7.3999999999999996E-2</v>
      </c>
      <c r="I2572" s="28">
        <v>-7.1379999999999999E-2</v>
      </c>
      <c r="J2572" s="28">
        <v>-7.6869999999999994E-2</v>
      </c>
      <c r="K2572" s="29">
        <v>0.9</v>
      </c>
      <c r="L2572" s="30">
        <v>5</v>
      </c>
      <c r="M2572" s="29">
        <v>0.87878999999999996</v>
      </c>
      <c r="N2572" s="30">
        <v>51</v>
      </c>
      <c r="O2572" s="26">
        <v>11.02</v>
      </c>
      <c r="P2572" s="26">
        <v>1105.46</v>
      </c>
      <c r="Q2572" s="26">
        <v>73.14</v>
      </c>
      <c r="R2572" s="31">
        <v>0.19444</v>
      </c>
      <c r="S2572" s="32">
        <v>-2.3939999999999999E-2</v>
      </c>
      <c r="T2572" s="29">
        <v>0.35860999999999998</v>
      </c>
      <c r="U2572" s="29">
        <v>-2.0060000000000001E-2</v>
      </c>
      <c r="V2572" s="29">
        <v>0.45097999999999999</v>
      </c>
      <c r="W2572" s="29">
        <v>5.8819999999999997E-2</v>
      </c>
      <c r="X2572" s="30">
        <v>109.95</v>
      </c>
      <c r="Y2572" s="29">
        <v>0.30125999999999997</v>
      </c>
      <c r="Z2572" s="29">
        <v>0.30623</v>
      </c>
      <c r="AA2572" s="29">
        <v>0.60899999999999999</v>
      </c>
      <c r="AB2572" s="30">
        <v>10</v>
      </c>
      <c r="AC2572" s="29">
        <v>0.73529</v>
      </c>
      <c r="AD2572" s="30">
        <v>51</v>
      </c>
      <c r="AE2572" s="29">
        <v>0.21568999999999999</v>
      </c>
      <c r="AF2572" s="33">
        <v>1.0429999999999999</v>
      </c>
      <c r="AG2572" s="33">
        <v>1.0640000000000001</v>
      </c>
      <c r="AH2572" s="33">
        <v>1.133</v>
      </c>
      <c r="AI2572" s="33">
        <v>1.4570000000000001</v>
      </c>
      <c r="AJ2572" s="33">
        <v>1.3180000000000001</v>
      </c>
      <c r="AK2572" s="34">
        <v>2.008</v>
      </c>
      <c r="AL2572" s="29">
        <v>1.9609999999999999E-2</v>
      </c>
      <c r="AM2572" s="29">
        <v>0</v>
      </c>
      <c r="AN2572" s="50">
        <v>112006</v>
      </c>
      <c r="AO2572" s="30">
        <v>400.4</v>
      </c>
      <c r="AP2572" s="29">
        <v>0.87321000000000004</v>
      </c>
      <c r="AQ2572" s="29">
        <v>1</v>
      </c>
      <c r="AR2572" s="29">
        <v>0.20599999999999999</v>
      </c>
      <c r="AS2572" s="54">
        <v>29</v>
      </c>
      <c r="AT2572" s="29">
        <v>0.17646999999999999</v>
      </c>
      <c r="AU2572" s="29">
        <v>0.22703999999999999</v>
      </c>
      <c r="AV2572" s="54">
        <v>32</v>
      </c>
      <c r="AW2572" s="29">
        <v>8.8239999999999999E-2</v>
      </c>
    </row>
    <row r="2573" spans="1:49" x14ac:dyDescent="0.2">
      <c r="A2573" s="17" t="str">
        <f t="shared" si="49"/>
        <v>CovidComplete</v>
      </c>
      <c r="B2573" s="17" t="str">
        <f>IF(AND(OR(NOT(IsForecastDateRestricted),AND(D2573&gt;=StartDate,D2573&lt;=EndDate)),OR(NOT(IsTargetDateRestricted),AND(F2573&gt;=FirstTargetDate,F2573&lt;=EndTargetDate)),
OR(AND(Is1Week,E2573="1 wk ahead inc death"),AND(Is2Week,E2573="2 wk ahead inc death"),AND(Is3Week,E2573="3 wk ahead inc death"),AND(Is4Week,E2573="4 wk ahead inc death")),
OR(NOT(IsActiveModelsOnly),_xlfn.XLOOKUP(C2573,'Model Analyzer'!B$4:B$100,'Model Analyzer'!C$4:C$100))),EvalData!C2573,"NA")</f>
        <v>CovidComplete</v>
      </c>
      <c r="C2573" s="17" t="s">
        <v>51</v>
      </c>
      <c r="D2573" s="36" t="d">
        <v>2020-11-09</v>
      </c>
      <c r="E2573" s="17" t="s">
        <v>36</v>
      </c>
      <c r="F2573" s="36" t="d">
        <v>2020-11-21</v>
      </c>
      <c r="G2573" s="30">
        <v>698</v>
      </c>
      <c r="H2573" s="32">
        <v>3.7999999999999999E-2</v>
      </c>
      <c r="I2573" s="28">
        <v>3.9050000000000001E-2</v>
      </c>
      <c r="J2573" s="28">
        <v>3.9050000000000001E-2</v>
      </c>
      <c r="K2573" s="29">
        <v>1</v>
      </c>
      <c r="L2573" s="30">
        <v>3</v>
      </c>
      <c r="M2573" s="29">
        <v>0.93938999999999995</v>
      </c>
      <c r="N2573" s="30">
        <v>51</v>
      </c>
      <c r="O2573" s="30">
        <v>4.68</v>
      </c>
      <c r="P2573" s="30">
        <v>1418.41</v>
      </c>
      <c r="Q2573" s="30">
        <v>76.94</v>
      </c>
      <c r="R2573" s="38">
        <v>0.16109999999999999</v>
      </c>
      <c r="S2573" s="32">
        <v>-5.0349999999999999E-2</v>
      </c>
      <c r="T2573" s="29">
        <v>0.2928</v>
      </c>
      <c r="U2573" s="29">
        <v>-6.3119999999999996E-2</v>
      </c>
      <c r="V2573" s="29">
        <v>0.54901999999999995</v>
      </c>
      <c r="W2573" s="29">
        <v>5.8819999999999997E-2</v>
      </c>
      <c r="X2573" s="30">
        <v>124.24</v>
      </c>
      <c r="Y2573" s="29">
        <v>0.23182</v>
      </c>
      <c r="Z2573" s="29">
        <v>0.23388999999999999</v>
      </c>
      <c r="AA2573" s="29">
        <v>0.70599999999999996</v>
      </c>
      <c r="AB2573" s="30">
        <v>5</v>
      </c>
      <c r="AC2573" s="29">
        <v>0.88234999999999997</v>
      </c>
      <c r="AD2573" s="30">
        <v>51</v>
      </c>
      <c r="AE2573" s="29">
        <v>0.98038999999999998</v>
      </c>
      <c r="AF2573" s="33">
        <v>3.96</v>
      </c>
      <c r="AG2573" s="33">
        <v>3.9889999999999999</v>
      </c>
      <c r="AH2573" s="33">
        <v>4</v>
      </c>
      <c r="AI2573" s="33">
        <v>3.9950000000000001</v>
      </c>
      <c r="AJ2573" s="33">
        <v>4.0049999999999999</v>
      </c>
      <c r="AK2573" s="34">
        <v>4.0279999999999996</v>
      </c>
      <c r="AL2573" s="29">
        <v>0</v>
      </c>
      <c r="AM2573" s="29">
        <v>0</v>
      </c>
      <c r="AN2573" s="50">
        <v>23273</v>
      </c>
      <c r="AO2573" s="30">
        <v>74.2</v>
      </c>
      <c r="AP2573" s="29">
        <v>0.40044999999999997</v>
      </c>
      <c r="AQ2573" s="29">
        <v>0.83601999999999999</v>
      </c>
      <c r="AR2573" s="29">
        <v>1</v>
      </c>
      <c r="AS2573" s="54">
        <v>1</v>
      </c>
      <c r="AT2573" s="29">
        <v>1</v>
      </c>
      <c r="AU2573" s="29">
        <v>0.97311000000000003</v>
      </c>
      <c r="AV2573" s="54">
        <v>2</v>
      </c>
      <c r="AW2573" s="29">
        <v>0.97058999999999995</v>
      </c>
    </row>
    <row r="2574" spans="1:49" x14ac:dyDescent="0.2">
      <c r="A2574" s="17" t="str">
        <f t="shared" si="49"/>
        <v>DDS</v>
      </c>
      <c r="B2574" s="17" t="str">
        <f>IF(AND(OR(NOT(IsForecastDateRestricted),AND(D2574&gt;=StartDate,D2574&lt;=EndDate)),OR(NOT(IsTargetDateRestricted),AND(F2574&gt;=FirstTargetDate,F2574&lt;=EndTargetDate)),
OR(AND(Is1Week,E2574="1 wk ahead inc death"),AND(Is2Week,E2574="2 wk ahead inc death"),AND(Is3Week,E2574="3 wk ahead inc death"),AND(Is4Week,E2574="4 wk ahead inc death")),
OR(NOT(IsActiveModelsOnly),_xlfn.XLOOKUP(C2574,'Model Analyzer'!B$4:B$100,'Model Analyzer'!C$4:C$100))),EvalData!C2574,"NA")</f>
        <v>DDS</v>
      </c>
      <c r="C2574" s="17" t="s">
        <v>44</v>
      </c>
      <c r="D2574" s="36" t="d">
        <v>2020-11-09</v>
      </c>
      <c r="E2574" s="17" t="s">
        <v>36</v>
      </c>
      <c r="F2574" s="36" t="d">
        <v>2020-11-21</v>
      </c>
      <c r="G2574" s="30">
        <v>-3447</v>
      </c>
      <c r="H2574" s="32">
        <v>-0.214</v>
      </c>
      <c r="I2574" s="28">
        <v>-0.19284000000000001</v>
      </c>
      <c r="J2574" s="28">
        <v>-0.23891000000000001</v>
      </c>
      <c r="K2574" s="29">
        <v>0.75</v>
      </c>
      <c r="L2574" s="30">
        <v>17</v>
      </c>
      <c r="M2574" s="29">
        <v>0.51515</v>
      </c>
      <c r="N2574" s="30">
        <v>51</v>
      </c>
      <c r="O2574" s="30">
        <v>7.48</v>
      </c>
      <c r="P2574" s="30">
        <v>1760.89</v>
      </c>
      <c r="Q2574" s="30">
        <v>96.16</v>
      </c>
      <c r="R2574" s="38">
        <v>0.19886999999999999</v>
      </c>
      <c r="S2574" s="32">
        <v>-0.22653000000000001</v>
      </c>
      <c r="T2574" s="29">
        <v>0.40427000000000002</v>
      </c>
      <c r="U2574" s="29">
        <v>-0.21586</v>
      </c>
      <c r="V2574" s="29">
        <v>0.35293999999999998</v>
      </c>
      <c r="W2574" s="29">
        <v>5.8819999999999997E-2</v>
      </c>
      <c r="X2574" s="30">
        <v>162.44999999999999</v>
      </c>
      <c r="Y2574" s="29">
        <v>0.28621999999999997</v>
      </c>
      <c r="Z2574" s="29">
        <v>0.30846000000000001</v>
      </c>
      <c r="AA2574" s="29">
        <v>0.47299999999999998</v>
      </c>
      <c r="AB2574" s="30">
        <v>16</v>
      </c>
      <c r="AC2574" s="29">
        <v>0.55881999999999998</v>
      </c>
      <c r="AD2574" s="30">
        <v>51</v>
      </c>
      <c r="AE2574" s="29">
        <v>0.96077999999999997</v>
      </c>
      <c r="AF2574" s="33">
        <v>3.0950000000000002</v>
      </c>
      <c r="AG2574" s="33">
        <v>3.4420000000000002</v>
      </c>
      <c r="AH2574" s="33">
        <v>4.3780000000000001</v>
      </c>
      <c r="AI2574" s="33">
        <v>6.1289999999999996</v>
      </c>
      <c r="AJ2574" s="33">
        <v>5.6790000000000003</v>
      </c>
      <c r="AK2574" s="34">
        <v>12.333</v>
      </c>
      <c r="AL2574" s="29">
        <v>0.29411999999999999</v>
      </c>
      <c r="AM2574" s="29">
        <v>0.11765</v>
      </c>
      <c r="AN2574" s="50">
        <v>21782</v>
      </c>
      <c r="AO2574" s="30">
        <v>84.8</v>
      </c>
      <c r="AP2574" s="29">
        <v>0.35636000000000001</v>
      </c>
      <c r="AQ2574" s="29">
        <v>0.74397000000000002</v>
      </c>
      <c r="AR2574" s="29">
        <v>0.57799999999999996</v>
      </c>
      <c r="AS2574" s="54">
        <v>12</v>
      </c>
      <c r="AT2574" s="29">
        <v>0.67647000000000002</v>
      </c>
      <c r="AU2574" s="29">
        <v>0.93445</v>
      </c>
      <c r="AV2574" s="54">
        <v>4</v>
      </c>
      <c r="AW2574" s="29">
        <v>0.91176000000000001</v>
      </c>
    </row>
    <row r="2575" spans="1:49" x14ac:dyDescent="0.2">
      <c r="A2575" s="17" t="str">
        <f t="shared" si="49"/>
        <v>Ensemble</v>
      </c>
      <c r="B2575" s="17" t="str">
        <f>IF(AND(OR(NOT(IsForecastDateRestricted),AND(D2575&gt;=StartDate,D2575&lt;=EndDate)),OR(NOT(IsTargetDateRestricted),AND(F2575&gt;=FirstTargetDate,F2575&lt;=EndTargetDate)),
OR(AND(Is1Week,E2575="1 wk ahead inc death"),AND(Is2Week,E2575="2 wk ahead inc death"),AND(Is3Week,E2575="3 wk ahead inc death"),AND(Is4Week,E2575="4 wk ahead inc death")),
OR(NOT(IsActiveModelsOnly),_xlfn.XLOOKUP(C2575,'Model Analyzer'!B$4:B$100,'Model Analyzer'!C$4:C$100))),EvalData!C2575,"NA")</f>
        <v>Ensemble</v>
      </c>
      <c r="C2575" s="17" t="s">
        <v>15</v>
      </c>
      <c r="D2575" s="36" t="d">
        <v>2020-11-09</v>
      </c>
      <c r="E2575" s="17" t="s">
        <v>36</v>
      </c>
      <c r="F2575" s="36" t="d">
        <v>2020-11-21</v>
      </c>
      <c r="G2575" s="30">
        <v>-3440</v>
      </c>
      <c r="H2575" s="32">
        <v>-0.214</v>
      </c>
      <c r="I2575" s="28">
        <v>-0.19245000000000001</v>
      </c>
      <c r="J2575" s="28">
        <v>-0.23830999999999999</v>
      </c>
      <c r="K2575" s="29">
        <v>0.75</v>
      </c>
      <c r="L2575" s="30">
        <v>16</v>
      </c>
      <c r="M2575" s="29">
        <v>0.54544999999999999</v>
      </c>
      <c r="N2575" s="30">
        <v>51</v>
      </c>
      <c r="O2575" s="30">
        <v>8.74</v>
      </c>
      <c r="P2575" s="30">
        <v>1047.8499999999999</v>
      </c>
      <c r="Q2575" s="30">
        <v>72.88</v>
      </c>
      <c r="R2575" s="38">
        <v>0.17598</v>
      </c>
      <c r="S2575" s="32">
        <v>-0.21426999999999999</v>
      </c>
      <c r="T2575" s="29">
        <v>0.28508</v>
      </c>
      <c r="U2575" s="29">
        <v>-0.24162</v>
      </c>
      <c r="V2575" s="29">
        <v>0.54901999999999995</v>
      </c>
      <c r="W2575" s="29">
        <v>3.9219999999999998E-2</v>
      </c>
      <c r="X2575" s="30">
        <v>123.06</v>
      </c>
      <c r="Y2575" s="29">
        <v>0.21920000000000001</v>
      </c>
      <c r="Z2575" s="29">
        <v>0.26909</v>
      </c>
      <c r="AA2575" s="29">
        <v>0.59599999999999997</v>
      </c>
      <c r="AB2575" s="30">
        <v>11</v>
      </c>
      <c r="AC2575" s="29">
        <v>0.70587999999999995</v>
      </c>
      <c r="AD2575" s="30">
        <v>51</v>
      </c>
      <c r="AE2575" s="29">
        <v>0.82352999999999998</v>
      </c>
      <c r="AF2575" s="33">
        <v>2.0670000000000002</v>
      </c>
      <c r="AG2575" s="33">
        <v>2.2589999999999999</v>
      </c>
      <c r="AH2575" s="33">
        <v>2.6309999999999998</v>
      </c>
      <c r="AI2575" s="33">
        <v>4.9550000000000001</v>
      </c>
      <c r="AJ2575" s="33">
        <v>3.1509999999999998</v>
      </c>
      <c r="AK2575" s="34">
        <v>10.714</v>
      </c>
      <c r="AL2575" s="29">
        <v>5.8819999999999997E-2</v>
      </c>
      <c r="AM2575" s="29">
        <v>0.11765</v>
      </c>
      <c r="AN2575" s="50">
        <v>27125</v>
      </c>
      <c r="AO2575" s="30">
        <v>72.8</v>
      </c>
      <c r="AP2575" s="29">
        <v>0.50721000000000005</v>
      </c>
      <c r="AQ2575" s="29">
        <v>1</v>
      </c>
      <c r="AR2575" s="29">
        <v>0.68100000000000005</v>
      </c>
      <c r="AS2575" s="54">
        <v>5</v>
      </c>
      <c r="AT2575" s="29">
        <v>0.88234999999999997</v>
      </c>
      <c r="AU2575" s="29">
        <v>0.86687000000000003</v>
      </c>
      <c r="AV2575" s="54">
        <v>8</v>
      </c>
      <c r="AW2575" s="29">
        <v>0.79412000000000005</v>
      </c>
    </row>
    <row r="2576" spans="1:49" x14ac:dyDescent="0.2">
      <c r="A2576" s="17" t="str">
        <f t="shared" si="49"/>
        <v>ESG</v>
      </c>
      <c r="B2576" s="17" t="str">
        <f>IF(AND(OR(NOT(IsForecastDateRestricted),AND(D2576&gt;=StartDate,D2576&lt;=EndDate)),OR(NOT(IsTargetDateRestricted),AND(F2576&gt;=FirstTargetDate,F2576&lt;=EndTargetDate)),
OR(AND(Is1Week,E2576="1 wk ahead inc death"),AND(Is2Week,E2576="2 wk ahead inc death"),AND(Is3Week,E2576="3 wk ahead inc death"),AND(Is4Week,E2576="4 wk ahead inc death")),
OR(NOT(IsActiveModelsOnly),_xlfn.XLOOKUP(C2576,'Model Analyzer'!B$4:B$100,'Model Analyzer'!C$4:C$100))),EvalData!C2576,"NA")</f>
        <v>ESG</v>
      </c>
      <c r="C2576" s="17" t="s">
        <v>40</v>
      </c>
      <c r="D2576" s="36" t="d">
        <v>2020-11-09</v>
      </c>
      <c r="E2576" s="17" t="s">
        <v>36</v>
      </c>
      <c r="F2576" s="36" t="d">
        <v>2020-11-21</v>
      </c>
      <c r="G2576" s="30">
        <v>-1813</v>
      </c>
      <c r="H2576" s="32">
        <v>-0.107</v>
      </c>
      <c r="I2576" s="28">
        <v>-0.10143000000000001</v>
      </c>
      <c r="J2576" s="28">
        <v>-0.11287999999999999</v>
      </c>
      <c r="K2576" s="29">
        <v>0.75</v>
      </c>
      <c r="L2576" s="30">
        <v>11</v>
      </c>
      <c r="M2576" s="29">
        <v>0.69696999999999998</v>
      </c>
      <c r="N2576" s="30">
        <v>51</v>
      </c>
      <c r="O2576" s="30">
        <v>23.95</v>
      </c>
      <c r="P2576" s="30">
        <v>1917.78</v>
      </c>
      <c r="Q2576" s="30">
        <v>87.2</v>
      </c>
      <c r="R2576" s="38">
        <v>0.29298999999999997</v>
      </c>
      <c r="S2576" s="32">
        <v>-0.16974</v>
      </c>
      <c r="T2576" s="29">
        <v>0.87870000000000004</v>
      </c>
      <c r="U2576" s="29">
        <v>-0.60824</v>
      </c>
      <c r="V2576" s="29">
        <v>0.35293999999999998</v>
      </c>
      <c r="W2576" s="29">
        <v>0.27450999999999998</v>
      </c>
      <c r="X2576" s="30">
        <v>113.64</v>
      </c>
      <c r="Y2576" s="29">
        <v>0.38199</v>
      </c>
      <c r="Z2576" s="29">
        <v>0.45552999999999999</v>
      </c>
      <c r="AA2576" s="29">
        <v>0.192</v>
      </c>
      <c r="AB2576" s="30">
        <v>24</v>
      </c>
      <c r="AC2576" s="29">
        <v>0.32352999999999998</v>
      </c>
      <c r="AD2576" s="30">
        <v>51</v>
      </c>
      <c r="AE2576" s="29">
        <v>9.8040000000000002E-2</v>
      </c>
      <c r="AF2576" s="33">
        <v>1.0049999999999999</v>
      </c>
      <c r="AG2576" s="33">
        <v>1.0189999999999999</v>
      </c>
      <c r="AH2576" s="33">
        <v>1.1579999999999999</v>
      </c>
      <c r="AI2576" s="33">
        <v>1.774</v>
      </c>
      <c r="AJ2576" s="33">
        <v>1.6819999999999999</v>
      </c>
      <c r="AK2576" s="34">
        <v>2.8</v>
      </c>
      <c r="AL2576" s="29">
        <v>0</v>
      </c>
      <c r="AM2576" s="29">
        <v>0</v>
      </c>
      <c r="AN2576" s="50">
        <v>137469</v>
      </c>
      <c r="AO2576" s="30">
        <v>603.9</v>
      </c>
      <c r="AP2576" s="29">
        <v>0.82808000000000004</v>
      </c>
      <c r="AQ2576" s="29">
        <v>1</v>
      </c>
      <c r="AR2576" s="29">
        <v>0.10299999999999999</v>
      </c>
      <c r="AS2576" s="54">
        <v>34</v>
      </c>
      <c r="AT2576" s="29">
        <v>2.9409999999999999E-2</v>
      </c>
      <c r="AU2576" s="29">
        <v>0.1032</v>
      </c>
      <c r="AV2576" s="54">
        <v>35</v>
      </c>
      <c r="AW2576" s="29">
        <v>0</v>
      </c>
    </row>
    <row r="2577" spans="1:49" x14ac:dyDescent="0.2">
      <c r="A2577" s="17" t="str">
        <f t="shared" si="49"/>
        <v>GT-DeepCOVID</v>
      </c>
      <c r="B2577" s="17" t="str">
        <f>IF(AND(OR(NOT(IsForecastDateRestricted),AND(D2577&gt;=StartDate,D2577&lt;=EndDate)),OR(NOT(IsTargetDateRestricted),AND(F2577&gt;=FirstTargetDate,F2577&lt;=EndTargetDate)),
OR(AND(Is1Week,E2577="1 wk ahead inc death"),AND(Is2Week,E2577="2 wk ahead inc death"),AND(Is3Week,E2577="3 wk ahead inc death"),AND(Is4Week,E2577="4 wk ahead inc death")),
OR(NOT(IsActiveModelsOnly),_xlfn.XLOOKUP(C2577,'Model Analyzer'!B$4:B$100,'Model Analyzer'!C$4:C$100))),EvalData!C2577,"NA")</f>
        <v>GT-DeepCOVID</v>
      </c>
      <c r="C2577" s="17" t="s">
        <v>17</v>
      </c>
      <c r="D2577" s="36" t="d">
        <v>2020-11-09</v>
      </c>
      <c r="E2577" s="17" t="s">
        <v>36</v>
      </c>
      <c r="F2577" s="36" t="d">
        <v>2020-11-21</v>
      </c>
      <c r="G2577" s="30">
        <v>-4502</v>
      </c>
      <c r="H2577" s="32">
        <v>-0.28999999999999998</v>
      </c>
      <c r="I2577" s="28">
        <v>-0.25185999999999997</v>
      </c>
      <c r="J2577" s="28">
        <v>-0.33665</v>
      </c>
      <c r="K2577" s="29">
        <v>0</v>
      </c>
      <c r="L2577" s="30">
        <v>22</v>
      </c>
      <c r="M2577" s="29">
        <v>0.36364000000000002</v>
      </c>
      <c r="N2577" s="30">
        <v>45</v>
      </c>
      <c r="O2577" s="30">
        <v>5.18</v>
      </c>
      <c r="P2577" s="30">
        <v>724.18</v>
      </c>
      <c r="Q2577" s="30">
        <v>52.47</v>
      </c>
      <c r="R2577" s="38">
        <v>0.15359</v>
      </c>
      <c r="S2577" s="32">
        <v>-0.13976</v>
      </c>
      <c r="T2577" s="29">
        <v>0.33</v>
      </c>
      <c r="U2577" s="29">
        <v>-0.19789999999999999</v>
      </c>
      <c r="V2577" s="29">
        <v>0.53332999999999997</v>
      </c>
      <c r="W2577" s="29">
        <v>2.222E-2</v>
      </c>
      <c r="X2577" s="30">
        <v>77.760000000000005</v>
      </c>
      <c r="Y2577" s="29">
        <v>0.23366000000000001</v>
      </c>
      <c r="Z2577" s="29">
        <v>0.25491000000000003</v>
      </c>
      <c r="AA2577" s="29">
        <v>0.64200000000000002</v>
      </c>
      <c r="AB2577" s="30">
        <v>8</v>
      </c>
      <c r="AC2577" s="29">
        <v>0.79412000000000005</v>
      </c>
      <c r="AD2577" s="30">
        <v>45</v>
      </c>
      <c r="AE2577" s="29">
        <v>0.88888999999999996</v>
      </c>
      <c r="AF2577" s="33">
        <v>2.2290000000000001</v>
      </c>
      <c r="AG2577" s="33">
        <v>2.6190000000000002</v>
      </c>
      <c r="AH2577" s="33">
        <v>4.63</v>
      </c>
      <c r="AI2577" s="33">
        <v>44.142000000000003</v>
      </c>
      <c r="AJ2577" s="33">
        <v>16.143000000000001</v>
      </c>
      <c r="AK2577" s="34">
        <v>147.76</v>
      </c>
      <c r="AL2577" s="29">
        <v>0.24443999999999999</v>
      </c>
      <c r="AM2577" s="29">
        <v>0.26667000000000002</v>
      </c>
      <c r="AN2577" s="50">
        <v>26103</v>
      </c>
      <c r="AO2577" s="30">
        <v>92.5</v>
      </c>
      <c r="AP2577" s="29">
        <v>0.35665000000000002</v>
      </c>
      <c r="AQ2577" s="29">
        <v>0.74456</v>
      </c>
      <c r="AR2577" s="29">
        <v>0.35099999999999998</v>
      </c>
      <c r="AS2577" s="54">
        <v>23</v>
      </c>
      <c r="AT2577" s="29">
        <v>0.35293999999999998</v>
      </c>
      <c r="AU2577" s="29">
        <v>0.76802000000000004</v>
      </c>
      <c r="AV2577" s="54">
        <v>12</v>
      </c>
      <c r="AW2577" s="29">
        <v>0.67647000000000002</v>
      </c>
    </row>
    <row r="2578" spans="1:49" x14ac:dyDescent="0.2">
      <c r="A2578" s="17" t="str">
        <f t="shared" si="49"/>
        <v>ISU</v>
      </c>
      <c r="B2578" s="17" t="str">
        <f>IF(AND(OR(NOT(IsForecastDateRestricted),AND(D2578&gt;=StartDate,D2578&lt;=EndDate)),OR(NOT(IsTargetDateRestricted),AND(F2578&gt;=FirstTargetDate,F2578&lt;=EndTargetDate)),
OR(AND(Is1Week,E2578="1 wk ahead inc death"),AND(Is2Week,E2578="2 wk ahead inc death"),AND(Is3Week,E2578="3 wk ahead inc death"),AND(Is4Week,E2578="4 wk ahead inc death")),
OR(NOT(IsActiveModelsOnly),_xlfn.XLOOKUP(C2578,'Model Analyzer'!B$4:B$100,'Model Analyzer'!C$4:C$100))),EvalData!C2578,"NA")</f>
        <v>ISU</v>
      </c>
      <c r="C2578" s="17" t="s">
        <v>41</v>
      </c>
      <c r="D2578" s="36" t="d">
        <v>2020-11-09</v>
      </c>
      <c r="E2578" s="17" t="s">
        <v>36</v>
      </c>
      <c r="F2578" s="36" t="d">
        <v>2020-11-21</v>
      </c>
      <c r="G2578" s="30">
        <v>-4535</v>
      </c>
      <c r="H2578" s="32">
        <v>-0.29299999999999998</v>
      </c>
      <c r="I2578" s="28">
        <v>-0.25370999999999999</v>
      </c>
      <c r="J2578" s="28">
        <v>-0.33995999999999998</v>
      </c>
      <c r="K2578" s="29">
        <v>0</v>
      </c>
      <c r="L2578" s="30">
        <v>23</v>
      </c>
      <c r="M2578" s="29">
        <v>0.33333000000000002</v>
      </c>
      <c r="N2578" s="30">
        <v>49</v>
      </c>
      <c r="O2578" s="30">
        <v>6.6</v>
      </c>
      <c r="P2578" s="30">
        <v>1675.35</v>
      </c>
      <c r="Q2578" s="30">
        <v>94.04</v>
      </c>
      <c r="R2578" s="38">
        <v>0.20161000000000001</v>
      </c>
      <c r="S2578" s="32">
        <v>-0.22400999999999999</v>
      </c>
      <c r="T2578" s="29">
        <v>0.37286000000000002</v>
      </c>
      <c r="U2578" s="29">
        <v>-0.29587999999999998</v>
      </c>
      <c r="V2578" s="29">
        <v>0.44897999999999999</v>
      </c>
      <c r="W2578" s="29">
        <v>6.1219999999999997E-2</v>
      </c>
      <c r="X2578" s="30">
        <v>172.16</v>
      </c>
      <c r="Y2578" s="29">
        <v>0.24615000000000001</v>
      </c>
      <c r="Z2578" s="29">
        <v>0.28382000000000002</v>
      </c>
      <c r="AA2578" s="29">
        <v>0.42899999999999999</v>
      </c>
      <c r="AB2578" s="30">
        <v>20</v>
      </c>
      <c r="AC2578" s="29">
        <v>0.44118000000000002</v>
      </c>
      <c r="AD2578" s="30">
        <v>49</v>
      </c>
      <c r="AE2578" s="29">
        <v>0.57142999999999999</v>
      </c>
      <c r="AF2578" s="33">
        <v>1.417</v>
      </c>
      <c r="AG2578" s="33">
        <v>1.5189999999999999</v>
      </c>
      <c r="AH2578" s="33">
        <v>1.6879999999999999</v>
      </c>
      <c r="AI2578" s="33">
        <v>2.7879999999999998</v>
      </c>
      <c r="AJ2578" s="33">
        <v>2</v>
      </c>
      <c r="AK2578" s="34">
        <v>2.9140000000000001</v>
      </c>
      <c r="AL2578" s="29">
        <v>2.0410000000000001E-2</v>
      </c>
      <c r="AM2578" s="29">
        <v>2.0410000000000001E-2</v>
      </c>
      <c r="AN2578" s="50">
        <v>104588</v>
      </c>
      <c r="AO2578" s="30">
        <v>181.1</v>
      </c>
      <c r="AP2578" s="29">
        <v>0.69738</v>
      </c>
      <c r="AQ2578" s="29">
        <v>1</v>
      </c>
      <c r="AR2578" s="29">
        <v>0.53700000000000003</v>
      </c>
      <c r="AS2578" s="54">
        <v>15</v>
      </c>
      <c r="AT2578" s="29">
        <v>0.58823999999999999</v>
      </c>
      <c r="AU2578" s="29">
        <v>0.57791999999999999</v>
      </c>
      <c r="AV2578" s="54">
        <v>23</v>
      </c>
      <c r="AW2578" s="29">
        <v>0.35293999999999998</v>
      </c>
    </row>
    <row r="2579" spans="1:49" x14ac:dyDescent="0.2">
      <c r="A2579" s="17" t="str">
        <f t="shared" si="49"/>
        <v>JCB</v>
      </c>
      <c r="B2579" s="17" t="str">
        <f>IF(AND(OR(NOT(IsForecastDateRestricted),AND(D2579&gt;=StartDate,D2579&lt;=EndDate)),OR(NOT(IsTargetDateRestricted),AND(F2579&gt;=FirstTargetDate,F2579&lt;=EndTargetDate)),
OR(AND(Is1Week,E2579="1 wk ahead inc death"),AND(Is2Week,E2579="2 wk ahead inc death"),AND(Is3Week,E2579="3 wk ahead inc death"),AND(Is4Week,E2579="4 wk ahead inc death")),
OR(NOT(IsActiveModelsOnly),_xlfn.XLOOKUP(C2579,'Model Analyzer'!B$4:B$100,'Model Analyzer'!C$4:C$100))),EvalData!C2579,"NA")</f>
        <v>JCB</v>
      </c>
      <c r="C2579" s="17" t="s">
        <v>45</v>
      </c>
      <c r="D2579" s="36" t="d">
        <v>2020-11-09</v>
      </c>
      <c r="E2579" s="17" t="s">
        <v>36</v>
      </c>
      <c r="F2579" s="36" t="d">
        <v>2020-11-21</v>
      </c>
      <c r="G2579" s="30">
        <v>-1997</v>
      </c>
      <c r="H2579" s="32">
        <v>-0.11799999999999999</v>
      </c>
      <c r="I2579" s="28">
        <v>-0.11172</v>
      </c>
      <c r="J2579" s="28">
        <v>-0.12576999999999999</v>
      </c>
      <c r="K2579" s="29">
        <v>0.75</v>
      </c>
      <c r="L2579" s="30">
        <v>12</v>
      </c>
      <c r="M2579" s="29">
        <v>0.66666999999999998</v>
      </c>
      <c r="N2579" s="30">
        <v>51</v>
      </c>
      <c r="O2579" s="30">
        <v>13.75</v>
      </c>
      <c r="P2579" s="30">
        <v>1333.29</v>
      </c>
      <c r="Q2579" s="30">
        <v>83.86</v>
      </c>
      <c r="R2579" s="38">
        <v>0.23555000000000001</v>
      </c>
      <c r="S2579" s="32">
        <v>-0.18315999999999999</v>
      </c>
      <c r="T2579" s="29">
        <v>0.44834000000000002</v>
      </c>
      <c r="U2579" s="29">
        <v>-0.26151000000000002</v>
      </c>
      <c r="V2579" s="29">
        <v>0.35293999999999998</v>
      </c>
      <c r="W2579" s="29">
        <v>7.843E-2</v>
      </c>
      <c r="X2579" s="30">
        <v>129.38999999999999</v>
      </c>
      <c r="Y2579" s="29">
        <v>0.29171000000000002</v>
      </c>
      <c r="Z2579" s="29">
        <v>0.33861999999999998</v>
      </c>
      <c r="AA2579" s="29">
        <v>0.39800000000000002</v>
      </c>
      <c r="AB2579" s="30">
        <v>21</v>
      </c>
      <c r="AC2579" s="29">
        <v>0.41176000000000001</v>
      </c>
      <c r="AD2579" s="30">
        <v>51</v>
      </c>
      <c r="AE2579" s="29">
        <v>0.62744999999999995</v>
      </c>
      <c r="AF2579" s="33">
        <v>2.137</v>
      </c>
      <c r="AG2579" s="33">
        <v>2.1429999999999998</v>
      </c>
      <c r="AH2579" s="33">
        <v>2.153</v>
      </c>
      <c r="AI2579" s="33">
        <v>2.2309999999999999</v>
      </c>
      <c r="AJ2579" s="33">
        <v>2.1720000000000002</v>
      </c>
      <c r="AK2579" s="34">
        <v>2.2330000000000001</v>
      </c>
      <c r="AL2579" s="29">
        <v>0</v>
      </c>
      <c r="AM2579" s="29">
        <v>0</v>
      </c>
      <c r="AN2579" s="50">
        <v>34084</v>
      </c>
      <c r="AO2579" s="30">
        <v>200.4</v>
      </c>
      <c r="AP2579" s="29">
        <v>0.62721000000000005</v>
      </c>
      <c r="AQ2579" s="29">
        <v>1</v>
      </c>
      <c r="AR2579" s="29">
        <v>0.66</v>
      </c>
      <c r="AS2579" s="54">
        <v>6</v>
      </c>
      <c r="AT2579" s="29">
        <v>0.85294000000000003</v>
      </c>
      <c r="AU2579" s="29">
        <v>0.66047</v>
      </c>
      <c r="AV2579" s="54">
        <v>20</v>
      </c>
      <c r="AW2579" s="29">
        <v>0.44118000000000002</v>
      </c>
    </row>
    <row r="2580" spans="1:49" x14ac:dyDescent="0.2">
      <c r="A2580" s="17" t="str">
        <f t="shared" si="49"/>
        <v>JHU-APL</v>
      </c>
      <c r="B2580" s="17" t="str">
        <f>IF(AND(OR(NOT(IsForecastDateRestricted),AND(D2580&gt;=StartDate,D2580&lt;=EndDate)),OR(NOT(IsTargetDateRestricted),AND(F2580&gt;=FirstTargetDate,F2580&lt;=EndTargetDate)),
OR(AND(Is1Week,E2580="1 wk ahead inc death"),AND(Is2Week,E2580="2 wk ahead inc death"),AND(Is3Week,E2580="3 wk ahead inc death"),AND(Is4Week,E2580="4 wk ahead inc death")),
OR(NOT(IsActiveModelsOnly),_xlfn.XLOOKUP(C2580,'Model Analyzer'!B$4:B$100,'Model Analyzer'!C$4:C$100))),EvalData!C2580,"NA")</f>
        <v>JHU-APL</v>
      </c>
      <c r="C2580" s="17" t="s">
        <v>52</v>
      </c>
      <c r="D2580" s="36" t="d">
        <v>2020-11-09</v>
      </c>
      <c r="E2580" s="17" t="s">
        <v>36</v>
      </c>
      <c r="F2580" s="36" t="d">
        <v>2020-11-21</v>
      </c>
      <c r="G2580" s="30">
        <v>-2132</v>
      </c>
      <c r="H2580" s="32">
        <v>-0.127</v>
      </c>
      <c r="I2580" s="28">
        <v>-0.11927</v>
      </c>
      <c r="J2580" s="28">
        <v>-0.13542999999999999</v>
      </c>
      <c r="K2580" s="29">
        <v>0.75</v>
      </c>
      <c r="L2580" s="30">
        <v>13</v>
      </c>
      <c r="M2580" s="29">
        <v>0.63636000000000004</v>
      </c>
      <c r="N2580" s="30">
        <v>51</v>
      </c>
      <c r="O2580" s="30">
        <v>11.23</v>
      </c>
      <c r="P2580" s="30">
        <v>1068.71</v>
      </c>
      <c r="Q2580" s="30">
        <v>71.88</v>
      </c>
      <c r="R2580" s="38">
        <v>0.21637999999999999</v>
      </c>
      <c r="S2580" s="32">
        <v>-0.14366999999999999</v>
      </c>
      <c r="T2580" s="29">
        <v>0.37253999999999998</v>
      </c>
      <c r="U2580" s="29">
        <v>-0.17263000000000001</v>
      </c>
      <c r="V2580" s="29">
        <v>0.49020000000000002</v>
      </c>
      <c r="W2580" s="29">
        <v>3.9219999999999998E-2</v>
      </c>
      <c r="X2580" s="30">
        <v>105.21</v>
      </c>
      <c r="Y2580" s="29">
        <v>0.28572999999999998</v>
      </c>
      <c r="Z2580" s="29">
        <v>0.32145000000000001</v>
      </c>
      <c r="AA2580" s="29">
        <v>0.54600000000000004</v>
      </c>
      <c r="AB2580" s="30">
        <v>12</v>
      </c>
      <c r="AC2580" s="29">
        <v>0.67647000000000002</v>
      </c>
      <c r="AD2580" s="30">
        <v>51</v>
      </c>
      <c r="AE2580" s="29">
        <v>0.60784000000000005</v>
      </c>
      <c r="AF2580" s="33">
        <v>1.7749999999999999</v>
      </c>
      <c r="AG2580" s="33">
        <v>1.8340000000000001</v>
      </c>
      <c r="AH2580" s="33">
        <v>2</v>
      </c>
      <c r="AI2580" s="33">
        <v>2.0459999999999998</v>
      </c>
      <c r="AJ2580" s="33">
        <v>2.1469999999999998</v>
      </c>
      <c r="AK2580" s="34">
        <v>2.294</v>
      </c>
      <c r="AL2580" s="29">
        <v>0</v>
      </c>
      <c r="AM2580" s="29">
        <v>0</v>
      </c>
      <c r="AN2580" s="50">
        <v>36827</v>
      </c>
      <c r="AO2580" s="30">
        <v>192.6</v>
      </c>
      <c r="AP2580" s="29">
        <v>0.66305000000000003</v>
      </c>
      <c r="AQ2580" s="29">
        <v>1</v>
      </c>
      <c r="AR2580" s="29">
        <v>0.64</v>
      </c>
      <c r="AS2580" s="54">
        <v>8</v>
      </c>
      <c r="AT2580" s="29">
        <v>0.79412000000000005</v>
      </c>
      <c r="AU2580" s="29">
        <v>0.63983000000000001</v>
      </c>
      <c r="AV2580" s="54">
        <v>22</v>
      </c>
      <c r="AW2580" s="29">
        <v>0.38235000000000002</v>
      </c>
    </row>
    <row r="2581" spans="1:49" x14ac:dyDescent="0.2">
      <c r="A2581" s="17" t="str">
        <f t="shared" si="49"/>
        <v>JHU-CSSE</v>
      </c>
      <c r="B2581" s="17" t="str">
        <f>IF(AND(OR(NOT(IsForecastDateRestricted),AND(D2581&gt;=StartDate,D2581&lt;=EndDate)),OR(NOT(IsTargetDateRestricted),AND(F2581&gt;=FirstTargetDate,F2581&lt;=EndTargetDate)),
OR(AND(Is1Week,E2581="1 wk ahead inc death"),AND(Is2Week,E2581="2 wk ahead inc death"),AND(Is3Week,E2581="3 wk ahead inc death"),AND(Is4Week,E2581="4 wk ahead inc death")),
OR(NOT(IsActiveModelsOnly),_xlfn.XLOOKUP(C2581,'Model Analyzer'!B$4:B$100,'Model Analyzer'!C$4:C$100))),EvalData!C2581,"NA")</f>
        <v>JHU-CSSE</v>
      </c>
      <c r="C2581" s="17" t="s">
        <v>58</v>
      </c>
      <c r="D2581" s="36" t="d">
        <v>2020-11-09</v>
      </c>
      <c r="E2581" s="17" t="s">
        <v>36</v>
      </c>
      <c r="F2581" s="36" t="d">
        <v>2020-11-21</v>
      </c>
      <c r="G2581" s="30">
        <v>-3714</v>
      </c>
      <c r="H2581" s="32">
        <v>-0.23300000000000001</v>
      </c>
      <c r="I2581" s="28">
        <v>-0.20777999999999999</v>
      </c>
      <c r="J2581" s="28">
        <v>-0.26227</v>
      </c>
      <c r="K2581" s="29">
        <v>0.75</v>
      </c>
      <c r="L2581" s="30">
        <v>20</v>
      </c>
      <c r="M2581" s="29">
        <v>0.42424000000000001</v>
      </c>
      <c r="N2581" s="30">
        <v>51</v>
      </c>
      <c r="O2581" s="30">
        <v>3.97</v>
      </c>
      <c r="P2581" s="30">
        <v>1103.97</v>
      </c>
      <c r="Q2581" s="30">
        <v>75.12</v>
      </c>
      <c r="R2581" s="38">
        <v>0.19106000000000001</v>
      </c>
      <c r="S2581" s="32">
        <v>-0.17988999999999999</v>
      </c>
      <c r="T2581" s="29">
        <v>0.26815</v>
      </c>
      <c r="U2581" s="29">
        <v>-0.22953000000000001</v>
      </c>
      <c r="V2581" s="29">
        <v>0.54901999999999995</v>
      </c>
      <c r="W2581" s="29">
        <v>0</v>
      </c>
      <c r="X2581" s="30">
        <v>126.8</v>
      </c>
      <c r="Y2581" s="29">
        <v>0.19278999999999999</v>
      </c>
      <c r="Z2581" s="29">
        <v>0.22051000000000001</v>
      </c>
      <c r="AA2581" s="29">
        <v>0.67900000000000005</v>
      </c>
      <c r="AB2581" s="30">
        <v>6</v>
      </c>
      <c r="AC2581" s="29">
        <v>0.85294000000000003</v>
      </c>
      <c r="AD2581" s="30">
        <v>51</v>
      </c>
      <c r="AE2581" s="29">
        <v>1</v>
      </c>
      <c r="AF2581" s="33">
        <v>4.3860000000000001</v>
      </c>
      <c r="AG2581" s="33">
        <v>5.0529999999999999</v>
      </c>
      <c r="AH2581" s="33">
        <v>7.4189999999999996</v>
      </c>
      <c r="AI2581" s="33">
        <v>19.170000000000002</v>
      </c>
      <c r="AJ2581" s="33">
        <v>13.09</v>
      </c>
      <c r="AK2581" s="34">
        <v>42</v>
      </c>
      <c r="AL2581" s="29">
        <v>0.54901999999999995</v>
      </c>
      <c r="AM2581" s="29">
        <v>0.31373000000000001</v>
      </c>
      <c r="AN2581" s="50">
        <v>26158</v>
      </c>
      <c r="AO2581" s="30">
        <v>94.7</v>
      </c>
      <c r="AP2581" s="29">
        <v>0.23200000000000001</v>
      </c>
      <c r="AQ2581" s="29">
        <v>0.48432999999999998</v>
      </c>
      <c r="AR2581" s="29">
        <v>0.14399999999999999</v>
      </c>
      <c r="AS2581" s="54">
        <v>32</v>
      </c>
      <c r="AT2581" s="29">
        <v>8.8239999999999999E-2</v>
      </c>
      <c r="AU2581" s="29">
        <v>0.73409000000000002</v>
      </c>
      <c r="AV2581" s="54">
        <v>14</v>
      </c>
      <c r="AW2581" s="29">
        <v>0.61765000000000003</v>
      </c>
    </row>
    <row r="2582" spans="1:49" x14ac:dyDescent="0.2">
      <c r="A2582" s="17" t="str">
        <f t="shared" si="49"/>
        <v>JHU-IDD</v>
      </c>
      <c r="B2582" s="17" t="str">
        <f>IF(AND(OR(NOT(IsForecastDateRestricted),AND(D2582&gt;=StartDate,D2582&lt;=EndDate)),OR(NOT(IsTargetDateRestricted),AND(F2582&gt;=FirstTargetDate,F2582&lt;=EndTargetDate)),
OR(AND(Is1Week,E2582="1 wk ahead inc death"),AND(Is2Week,E2582="2 wk ahead inc death"),AND(Is3Week,E2582="3 wk ahead inc death"),AND(Is4Week,E2582="4 wk ahead inc death")),
OR(NOT(IsActiveModelsOnly),_xlfn.XLOOKUP(C2582,'Model Analyzer'!B$4:B$100,'Model Analyzer'!C$4:C$100))),EvalData!C2582,"NA")</f>
        <v>JHU-IDD</v>
      </c>
      <c r="C2582" s="17" t="s">
        <v>53</v>
      </c>
      <c r="D2582" s="36" t="d">
        <v>2020-11-09</v>
      </c>
      <c r="E2582" s="17" t="s">
        <v>36</v>
      </c>
      <c r="F2582" s="36" t="d">
        <v>2020-11-21</v>
      </c>
      <c r="G2582" s="30">
        <v>-10084</v>
      </c>
      <c r="H2582" s="32">
        <v>-0.83</v>
      </c>
      <c r="I2582" s="28">
        <v>-0.56413999999999997</v>
      </c>
      <c r="J2582" s="28">
        <v>-1.2943100000000001</v>
      </c>
      <c r="K2582" s="29">
        <v>0</v>
      </c>
      <c r="L2582" s="30">
        <v>34</v>
      </c>
      <c r="M2582" s="29">
        <v>0</v>
      </c>
      <c r="N2582" s="30">
        <v>51</v>
      </c>
      <c r="O2582" s="30">
        <v>47.24</v>
      </c>
      <c r="P2582" s="30">
        <v>6167.48</v>
      </c>
      <c r="Q2582" s="30">
        <v>195.84</v>
      </c>
      <c r="R2582" s="38">
        <v>0.71311000000000002</v>
      </c>
      <c r="S2582" s="32">
        <v>-0.82667999999999997</v>
      </c>
      <c r="T2582" s="29">
        <v>1.6553800000000001</v>
      </c>
      <c r="U2582" s="29">
        <v>-1.6157300000000001</v>
      </c>
      <c r="V2582" s="29">
        <v>5.8819999999999997E-2</v>
      </c>
      <c r="W2582" s="29">
        <v>0.64705999999999997</v>
      </c>
      <c r="X2582" s="30">
        <v>300.27</v>
      </c>
      <c r="Y2582" s="29">
        <v>0.53683000000000003</v>
      </c>
      <c r="Z2582" s="29">
        <v>0.76068999999999998</v>
      </c>
      <c r="AA2582" s="29">
        <v>0</v>
      </c>
      <c r="AB2582" s="30">
        <v>35</v>
      </c>
      <c r="AC2582" s="29">
        <v>0</v>
      </c>
      <c r="AD2582" s="30">
        <v>51</v>
      </c>
      <c r="AE2582" s="29">
        <v>0.56862999999999997</v>
      </c>
      <c r="AF2582" s="33">
        <v>3.8639999999999999</v>
      </c>
      <c r="AG2582" s="33">
        <v>5.1230000000000002</v>
      </c>
      <c r="AH2582" s="33">
        <v>8.8000000000000007</v>
      </c>
      <c r="AI2582" s="33">
        <v>39.521000000000001</v>
      </c>
      <c r="AJ2582" s="33">
        <v>29.059000000000001</v>
      </c>
      <c r="AK2582" s="34">
        <v>126</v>
      </c>
      <c r="AL2582" s="29">
        <v>0.15686</v>
      </c>
      <c r="AM2582" s="29">
        <v>0.37254999999999999</v>
      </c>
      <c r="AN2582" s="50">
        <v>133245</v>
      </c>
      <c r="AO2582" s="30">
        <v>336.2</v>
      </c>
      <c r="AP2582" s="29">
        <v>0.20830000000000001</v>
      </c>
      <c r="AQ2582" s="29">
        <v>0.43486999999999998</v>
      </c>
      <c r="AR2582" s="29">
        <v>4.1000000000000002E-2</v>
      </c>
      <c r="AS2582" s="54">
        <v>35</v>
      </c>
      <c r="AT2582" s="29">
        <v>0</v>
      </c>
      <c r="AU2582" s="29">
        <v>0.27917999999999998</v>
      </c>
      <c r="AV2582" s="54">
        <v>31</v>
      </c>
      <c r="AW2582" s="29">
        <v>0.11765</v>
      </c>
    </row>
    <row r="2583" spans="1:49" x14ac:dyDescent="0.2">
      <c r="A2583" s="17" t="str">
        <f t="shared" si="49"/>
        <v>Karlen</v>
      </c>
      <c r="B2583" s="17" t="str">
        <f>IF(AND(OR(NOT(IsForecastDateRestricted),AND(D2583&gt;=StartDate,D2583&lt;=EndDate)),OR(NOT(IsTargetDateRestricted),AND(F2583&gt;=FirstTargetDate,F2583&lt;=EndTargetDate)),
OR(AND(Is1Week,E2583="1 wk ahead inc death"),AND(Is2Week,E2583="2 wk ahead inc death"),AND(Is3Week,E2583="3 wk ahead inc death"),AND(Is4Week,E2583="4 wk ahead inc death")),
OR(NOT(IsActiveModelsOnly),_xlfn.XLOOKUP(C2583,'Model Analyzer'!B$4:B$100,'Model Analyzer'!C$4:C$100))),EvalData!C2583,"NA")</f>
        <v>Karlen</v>
      </c>
      <c r="C2583" s="17" t="s">
        <v>46</v>
      </c>
      <c r="D2583" s="36" t="d">
        <v>2020-11-09</v>
      </c>
      <c r="E2583" s="17" t="s">
        <v>36</v>
      </c>
      <c r="F2583" s="36" t="d">
        <v>2020-11-21</v>
      </c>
      <c r="G2583" s="30">
        <v>-271</v>
      </c>
      <c r="H2583" s="32">
        <v>-1.4999999999999999E-2</v>
      </c>
      <c r="I2583" s="28">
        <v>-1.516E-2</v>
      </c>
      <c r="J2583" s="28">
        <v>-1.5389999999999999E-2</v>
      </c>
      <c r="K2583" s="29">
        <v>1</v>
      </c>
      <c r="L2583" s="30">
        <v>1</v>
      </c>
      <c r="M2583" s="29">
        <v>1</v>
      </c>
      <c r="N2583" s="30">
        <v>51</v>
      </c>
      <c r="O2583" s="30">
        <v>3.86</v>
      </c>
      <c r="P2583" s="30">
        <v>543.75</v>
      </c>
      <c r="Q2583" s="30">
        <v>46.94</v>
      </c>
      <c r="R2583" s="38">
        <v>0.11357</v>
      </c>
      <c r="S2583" s="32">
        <v>-1.4959999999999999E-2</v>
      </c>
      <c r="T2583" s="29">
        <v>0.23357</v>
      </c>
      <c r="U2583" s="29">
        <v>-6.0740000000000002E-2</v>
      </c>
      <c r="V2583" s="29">
        <v>0.70587999999999995</v>
      </c>
      <c r="W2583" s="29">
        <v>1.9609999999999999E-2</v>
      </c>
      <c r="X2583" s="30">
        <v>71.55</v>
      </c>
      <c r="Y2583" s="29">
        <v>0.16996</v>
      </c>
      <c r="Z2583" s="29">
        <v>0.17623</v>
      </c>
      <c r="AA2583" s="29">
        <v>0.91700000000000004</v>
      </c>
      <c r="AB2583" s="30">
        <v>1</v>
      </c>
      <c r="AC2583" s="29">
        <v>1</v>
      </c>
      <c r="AD2583" s="30">
        <v>51</v>
      </c>
      <c r="AE2583" s="29">
        <v>0.96077999999999997</v>
      </c>
      <c r="AF2583" s="33">
        <v>1.7809999999999999</v>
      </c>
      <c r="AG2583" s="33">
        <v>2.1259999999999999</v>
      </c>
      <c r="AH2583" s="33">
        <v>2.6669999999999998</v>
      </c>
      <c r="AI2583" s="33">
        <v>18.550999999999998</v>
      </c>
      <c r="AJ2583" s="33">
        <v>4.2229999999999999</v>
      </c>
      <c r="AK2583" s="34">
        <v>10</v>
      </c>
      <c r="AL2583" s="29">
        <v>0.11765</v>
      </c>
      <c r="AM2583" s="29">
        <v>9.8040000000000002E-2</v>
      </c>
      <c r="AN2583" s="50">
        <v>18980</v>
      </c>
      <c r="AO2583" s="30">
        <v>66.3</v>
      </c>
      <c r="AP2583" s="29">
        <v>0.49419999999999997</v>
      </c>
      <c r="AQ2583" s="29">
        <v>1</v>
      </c>
      <c r="AR2583" s="29">
        <v>0.78400000000000003</v>
      </c>
      <c r="AS2583" s="54">
        <v>3</v>
      </c>
      <c r="AT2583" s="29">
        <v>0.94118000000000002</v>
      </c>
      <c r="AU2583" s="29">
        <v>1</v>
      </c>
      <c r="AV2583" s="54">
        <v>1</v>
      </c>
      <c r="AW2583" s="29">
        <v>1</v>
      </c>
    </row>
    <row r="2584" spans="1:49" x14ac:dyDescent="0.2">
      <c r="A2584" s="17" t="str">
        <f t="shared" si="49"/>
        <v>LANL</v>
      </c>
      <c r="B2584" s="17" t="str">
        <f>IF(AND(OR(NOT(IsForecastDateRestricted),AND(D2584&gt;=StartDate,D2584&lt;=EndDate)),OR(NOT(IsTargetDateRestricted),AND(F2584&gt;=FirstTargetDate,F2584&lt;=EndTargetDate)),
OR(AND(Is1Week,E2584="1 wk ahead inc death"),AND(Is2Week,E2584="2 wk ahead inc death"),AND(Is3Week,E2584="3 wk ahead inc death"),AND(Is4Week,E2584="4 wk ahead inc death")),
OR(NOT(IsActiveModelsOnly),_xlfn.XLOOKUP(C2584,'Model Analyzer'!B$4:B$100,'Model Analyzer'!C$4:C$100))),EvalData!C2584,"NA")</f>
        <v>LANL</v>
      </c>
      <c r="C2584" s="17" t="s">
        <v>20</v>
      </c>
      <c r="D2584" s="36" t="d">
        <v>2020-11-09</v>
      </c>
      <c r="E2584" s="17" t="s">
        <v>36</v>
      </c>
      <c r="F2584" s="36" t="d">
        <v>2020-11-21</v>
      </c>
      <c r="G2584" s="30">
        <v>-1613</v>
      </c>
      <c r="H2584" s="32">
        <v>-9.5000000000000001E-2</v>
      </c>
      <c r="I2584" s="28">
        <v>-9.0240000000000001E-2</v>
      </c>
      <c r="J2584" s="28">
        <v>-9.919E-2</v>
      </c>
      <c r="K2584" s="29">
        <v>0.9</v>
      </c>
      <c r="L2584" s="30">
        <v>9</v>
      </c>
      <c r="M2584" s="29">
        <v>0.75758000000000003</v>
      </c>
      <c r="N2584" s="30">
        <v>51</v>
      </c>
      <c r="O2584" s="30">
        <v>12.94</v>
      </c>
      <c r="P2584" s="30">
        <v>1580.47</v>
      </c>
      <c r="Q2584" s="30">
        <v>85.73</v>
      </c>
      <c r="R2584" s="38">
        <v>0.19621</v>
      </c>
      <c r="S2584" s="32">
        <v>-0.18148</v>
      </c>
      <c r="T2584" s="29">
        <v>0.41793000000000002</v>
      </c>
      <c r="U2584" s="29">
        <v>-0.26744000000000001</v>
      </c>
      <c r="V2584" s="29">
        <v>0.50980000000000003</v>
      </c>
      <c r="W2584" s="29">
        <v>7.843E-2</v>
      </c>
      <c r="X2584" s="30">
        <v>131.41</v>
      </c>
      <c r="Y2584" s="29">
        <v>0.27756999999999998</v>
      </c>
      <c r="Z2584" s="29">
        <v>0.33104</v>
      </c>
      <c r="AA2584" s="29">
        <v>0.46</v>
      </c>
      <c r="AB2584" s="30">
        <v>18</v>
      </c>
      <c r="AC2584" s="29">
        <v>0.5</v>
      </c>
      <c r="AD2584" s="30">
        <v>51</v>
      </c>
      <c r="AE2584" s="29">
        <v>0.88234999999999997</v>
      </c>
      <c r="AF2584" s="33">
        <v>2.6240000000000001</v>
      </c>
      <c r="AG2584" s="33">
        <v>3.157</v>
      </c>
      <c r="AH2584" s="33">
        <v>4.6500000000000004</v>
      </c>
      <c r="AI2584" s="33">
        <v>12.545999999999999</v>
      </c>
      <c r="AJ2584" s="33">
        <v>13.153</v>
      </c>
      <c r="AK2584" s="34">
        <v>27</v>
      </c>
      <c r="AL2584" s="29">
        <v>0.19608</v>
      </c>
      <c r="AM2584" s="29">
        <v>0.29411999999999999</v>
      </c>
      <c r="AN2584" s="50">
        <v>23429</v>
      </c>
      <c r="AO2584" s="30">
        <v>116.4</v>
      </c>
      <c r="AP2584" s="29">
        <v>0.32583000000000001</v>
      </c>
      <c r="AQ2584" s="29">
        <v>0.68023999999999996</v>
      </c>
      <c r="AR2584" s="29">
        <v>0.41299999999999998</v>
      </c>
      <c r="AS2584" s="54">
        <v>20</v>
      </c>
      <c r="AT2584" s="29">
        <v>0.44118000000000002</v>
      </c>
      <c r="AU2584" s="29">
        <v>0.82655000000000001</v>
      </c>
      <c r="AV2584" s="54">
        <v>10</v>
      </c>
      <c r="AW2584" s="29">
        <v>0.73529</v>
      </c>
    </row>
    <row r="2585" spans="1:49" x14ac:dyDescent="0.2">
      <c r="A2585" s="17" t="str">
        <f t="shared" si="49"/>
        <v>LSHTM</v>
      </c>
      <c r="B2585" s="17" t="str">
        <f>IF(AND(OR(NOT(IsForecastDateRestricted),AND(D2585&gt;=StartDate,D2585&lt;=EndDate)),OR(NOT(IsTargetDateRestricted),AND(F2585&gt;=FirstTargetDate,F2585&lt;=EndTargetDate)),
OR(AND(Is1Week,E2585="1 wk ahead inc death"),AND(Is2Week,E2585="2 wk ahead inc death"),AND(Is3Week,E2585="3 wk ahead inc death"),AND(Is4Week,E2585="4 wk ahead inc death")),
OR(NOT(IsActiveModelsOnly),_xlfn.XLOOKUP(C2585,'Model Analyzer'!B$4:B$100,'Model Analyzer'!C$4:C$100))),EvalData!C2585,"NA")</f>
        <v>LSHTM</v>
      </c>
      <c r="C2585" s="17" t="s">
        <v>21</v>
      </c>
      <c r="D2585" s="36" t="d">
        <v>2020-11-09</v>
      </c>
      <c r="E2585" s="17" t="s">
        <v>36</v>
      </c>
      <c r="F2585" s="36" t="d">
        <v>2020-11-21</v>
      </c>
      <c r="G2585" s="30">
        <v>-3511</v>
      </c>
      <c r="H2585" s="32">
        <v>-0.219</v>
      </c>
      <c r="I2585" s="28">
        <v>-0.19642000000000001</v>
      </c>
      <c r="J2585" s="28">
        <v>-0.24443000000000001</v>
      </c>
      <c r="K2585" s="29">
        <v>0.75</v>
      </c>
      <c r="L2585" s="30">
        <v>18</v>
      </c>
      <c r="M2585" s="29">
        <v>0.48485</v>
      </c>
      <c r="N2585" s="30">
        <v>47</v>
      </c>
      <c r="O2585" s="30">
        <v>6.28</v>
      </c>
      <c r="P2585" s="30">
        <v>1559.32</v>
      </c>
      <c r="Q2585" s="30">
        <v>97.57</v>
      </c>
      <c r="R2585" s="38">
        <v>0.21018999999999999</v>
      </c>
      <c r="S2585" s="32">
        <v>-0.28072999999999998</v>
      </c>
      <c r="T2585" s="29">
        <v>0.38713999999999998</v>
      </c>
      <c r="U2585" s="29">
        <v>-0.35316999999999998</v>
      </c>
      <c r="V2585" s="29">
        <v>0.36170000000000002</v>
      </c>
      <c r="W2585" s="29">
        <v>6.3829999999999998E-2</v>
      </c>
      <c r="X2585" s="30">
        <v>142.69</v>
      </c>
      <c r="Y2585" s="29">
        <v>0.25311</v>
      </c>
      <c r="Z2585" s="29">
        <v>0.30132999999999999</v>
      </c>
      <c r="AA2585" s="29">
        <v>0.35799999999999998</v>
      </c>
      <c r="AB2585" s="30">
        <v>22</v>
      </c>
      <c r="AC2585" s="29">
        <v>0.38235000000000002</v>
      </c>
      <c r="AD2585" s="30">
        <v>47</v>
      </c>
      <c r="AE2585" s="29">
        <v>0.78722999999999999</v>
      </c>
      <c r="AF2585" s="33">
        <v>2.181</v>
      </c>
      <c r="AG2585" s="33">
        <v>2.7280000000000002</v>
      </c>
      <c r="AH2585" s="33">
        <v>3.581</v>
      </c>
      <c r="AI2585" s="33">
        <v>24.565999999999999</v>
      </c>
      <c r="AJ2585" s="33">
        <v>5.8680000000000003</v>
      </c>
      <c r="AK2585" s="34">
        <v>21.207999999999998</v>
      </c>
      <c r="AL2585" s="29">
        <v>0.17021</v>
      </c>
      <c r="AM2585" s="29">
        <v>0.14893999999999999</v>
      </c>
      <c r="AN2585" s="50">
        <v>40458</v>
      </c>
      <c r="AO2585" s="30">
        <v>105</v>
      </c>
      <c r="AP2585" s="29">
        <v>0.40688999999999997</v>
      </c>
      <c r="AQ2585" s="29">
        <v>0.84945000000000004</v>
      </c>
      <c r="AR2585" s="29">
        <v>0.45400000000000001</v>
      </c>
      <c r="AS2585" s="54">
        <v>18</v>
      </c>
      <c r="AT2585" s="29">
        <v>0.5</v>
      </c>
      <c r="AU2585" s="29">
        <v>0.74278999999999995</v>
      </c>
      <c r="AV2585" s="54">
        <v>13</v>
      </c>
      <c r="AW2585" s="29">
        <v>0.64705999999999997</v>
      </c>
    </row>
    <row r="2586" spans="1:49" x14ac:dyDescent="0.2">
      <c r="A2586" s="17" t="str">
        <f t="shared" si="49"/>
        <v>MIT-ORC</v>
      </c>
      <c r="B2586" s="17" t="str">
        <f>IF(AND(OR(NOT(IsForecastDateRestricted),AND(D2586&gt;=StartDate,D2586&lt;=EndDate)),OR(NOT(IsTargetDateRestricted),AND(F2586&gt;=FirstTargetDate,F2586&lt;=EndTargetDate)),
OR(AND(Is1Week,E2586="1 wk ahead inc death"),AND(Is2Week,E2586="2 wk ahead inc death"),AND(Is3Week,E2586="3 wk ahead inc death"),AND(Is4Week,E2586="4 wk ahead inc death")),
OR(NOT(IsActiveModelsOnly),_xlfn.XLOOKUP(C2586,'Model Analyzer'!B$4:B$100,'Model Analyzer'!C$4:C$100))),EvalData!C2586,"NA")</f>
        <v>MIT-ORC</v>
      </c>
      <c r="C2586" s="17" t="s">
        <v>23</v>
      </c>
      <c r="D2586" s="36" t="d">
        <v>2020-11-09</v>
      </c>
      <c r="E2586" s="17" t="s">
        <v>36</v>
      </c>
      <c r="F2586" s="36" t="d">
        <v>2020-11-21</v>
      </c>
      <c r="G2586" s="30">
        <v>-5867</v>
      </c>
      <c r="H2586" s="32">
        <v>-0.39800000000000002</v>
      </c>
      <c r="I2586" s="28">
        <v>-0.32822000000000001</v>
      </c>
      <c r="J2586" s="28">
        <v>-0.48859000000000002</v>
      </c>
      <c r="K2586" s="29">
        <v>0</v>
      </c>
      <c r="L2586" s="30">
        <v>31</v>
      </c>
      <c r="M2586" s="29">
        <v>9.0910000000000005E-2</v>
      </c>
      <c r="N2586" s="30">
        <v>51</v>
      </c>
      <c r="O2586" s="30">
        <v>18.559999999999999</v>
      </c>
      <c r="P2586" s="30">
        <v>3235.04</v>
      </c>
      <c r="Q2586" s="30">
        <v>135.13999999999999</v>
      </c>
      <c r="R2586" s="38">
        <v>0.36197000000000001</v>
      </c>
      <c r="S2586" s="32">
        <v>-0.44275999999999999</v>
      </c>
      <c r="T2586" s="29">
        <v>0.75773999999999997</v>
      </c>
      <c r="U2586" s="29">
        <v>-0.63583999999999996</v>
      </c>
      <c r="V2586" s="29">
        <v>0.17646999999999999</v>
      </c>
      <c r="W2586" s="29">
        <v>0.25490000000000002</v>
      </c>
      <c r="X2586" s="30">
        <v>217.82</v>
      </c>
      <c r="Y2586" s="29">
        <v>0.3906</v>
      </c>
      <c r="Z2586" s="29">
        <v>0.48532999999999998</v>
      </c>
      <c r="AA2586" s="29">
        <v>1.6E-2</v>
      </c>
      <c r="AB2586" s="30">
        <v>33</v>
      </c>
      <c r="AC2586" s="29">
        <v>5.8819999999999997E-2</v>
      </c>
      <c r="AD2586" s="30">
        <v>51</v>
      </c>
      <c r="AE2586" s="29">
        <v>0.68627000000000005</v>
      </c>
      <c r="AF2586" s="33">
        <v>1.9410000000000001</v>
      </c>
      <c r="AG2586" s="33">
        <v>2.9279999999999999</v>
      </c>
      <c r="AH2586" s="33">
        <v>9.3940000000000001</v>
      </c>
      <c r="AI2586" s="33">
        <v>34.557000000000002</v>
      </c>
      <c r="AJ2586" s="33">
        <v>25.913</v>
      </c>
      <c r="AK2586" s="34">
        <v>111</v>
      </c>
      <c r="AL2586" s="29">
        <v>0.11765</v>
      </c>
      <c r="AM2586" s="29">
        <v>0.33333000000000002</v>
      </c>
      <c r="AN2586" s="50">
        <v>60985</v>
      </c>
      <c r="AO2586" s="30">
        <v>136</v>
      </c>
      <c r="AP2586" s="29">
        <v>0.28475</v>
      </c>
      <c r="AQ2586" s="29">
        <v>0.59447000000000005</v>
      </c>
      <c r="AR2586" s="29">
        <v>0.248</v>
      </c>
      <c r="AS2586" s="54">
        <v>26</v>
      </c>
      <c r="AT2586" s="29">
        <v>0.26471</v>
      </c>
      <c r="AU2586" s="29">
        <v>0.55793999999999999</v>
      </c>
      <c r="AV2586" s="54">
        <v>24</v>
      </c>
      <c r="AW2586" s="29">
        <v>0.32352999999999998</v>
      </c>
    </row>
    <row r="2587" spans="1:49" x14ac:dyDescent="0.2">
      <c r="A2587" s="17" t="str">
        <f t="shared" si="49"/>
        <v>MOBS</v>
      </c>
      <c r="B2587" s="17" t="str">
        <f>IF(AND(OR(NOT(IsForecastDateRestricted),AND(D2587&gt;=StartDate,D2587&lt;=EndDate)),OR(NOT(IsTargetDateRestricted),AND(F2587&gt;=FirstTargetDate,F2587&lt;=EndTargetDate)),
OR(AND(Is1Week,E2587="1 wk ahead inc death"),AND(Is2Week,E2587="2 wk ahead inc death"),AND(Is3Week,E2587="3 wk ahead inc death"),AND(Is4Week,E2587="4 wk ahead inc death")),
OR(NOT(IsActiveModelsOnly),_xlfn.XLOOKUP(C2587,'Model Analyzer'!B$4:B$100,'Model Analyzer'!C$4:C$100))),EvalData!C2587,"NA")</f>
        <v>MOBS</v>
      </c>
      <c r="C2587" s="17" t="s">
        <v>24</v>
      </c>
      <c r="D2587" s="36" t="d">
        <v>2020-11-09</v>
      </c>
      <c r="E2587" s="17" t="s">
        <v>36</v>
      </c>
      <c r="F2587" s="36" t="d">
        <v>2020-11-21</v>
      </c>
      <c r="G2587" s="30">
        <v>-2929</v>
      </c>
      <c r="H2587" s="32">
        <v>-0.17899999999999999</v>
      </c>
      <c r="I2587" s="28">
        <v>-0.16386000000000001</v>
      </c>
      <c r="J2587" s="28">
        <v>-0.19597000000000001</v>
      </c>
      <c r="K2587" s="29">
        <v>0.75</v>
      </c>
      <c r="L2587" s="30">
        <v>15</v>
      </c>
      <c r="M2587" s="29">
        <v>0.57576000000000005</v>
      </c>
      <c r="N2587" s="30">
        <v>50</v>
      </c>
      <c r="O2587" s="30">
        <v>6.89</v>
      </c>
      <c r="P2587" s="30">
        <v>1225.73</v>
      </c>
      <c r="Q2587" s="30">
        <v>74.2</v>
      </c>
      <c r="R2587" s="38">
        <v>0.15514</v>
      </c>
      <c r="S2587" s="32">
        <v>-0.10863</v>
      </c>
      <c r="T2587" s="29">
        <v>0.36180000000000001</v>
      </c>
      <c r="U2587" s="29">
        <v>-0.28915000000000002</v>
      </c>
      <c r="V2587" s="29">
        <v>0.5</v>
      </c>
      <c r="W2587" s="29">
        <v>0.06</v>
      </c>
      <c r="X2587" s="30">
        <v>129.86000000000001</v>
      </c>
      <c r="Y2587" s="29">
        <v>0.22520000000000001</v>
      </c>
      <c r="Z2587" s="29">
        <v>0.26704</v>
      </c>
      <c r="AA2587" s="29">
        <v>0.627</v>
      </c>
      <c r="AB2587" s="30">
        <v>9</v>
      </c>
      <c r="AC2587" s="29">
        <v>0.76471</v>
      </c>
      <c r="AD2587" s="30">
        <v>50</v>
      </c>
      <c r="AE2587" s="29">
        <v>0.64</v>
      </c>
      <c r="AF2587" s="33">
        <v>1.5840000000000001</v>
      </c>
      <c r="AG2587" s="33">
        <v>1.764</v>
      </c>
      <c r="AH2587" s="33">
        <v>1.978</v>
      </c>
      <c r="AI2587" s="33">
        <v>5.6020000000000003</v>
      </c>
      <c r="AJ2587" s="33">
        <v>2.2919999999999998</v>
      </c>
      <c r="AK2587" s="34">
        <v>4.0970000000000004</v>
      </c>
      <c r="AL2587" s="29">
        <v>0.02</v>
      </c>
      <c r="AM2587" s="29">
        <v>0.06</v>
      </c>
      <c r="AN2587" s="50">
        <v>36342</v>
      </c>
      <c r="AO2587" s="30">
        <v>128.4</v>
      </c>
      <c r="AP2587" s="29">
        <v>0.62239999999999995</v>
      </c>
      <c r="AQ2587" s="29">
        <v>1</v>
      </c>
      <c r="AR2587" s="29">
        <v>0.57799999999999996</v>
      </c>
      <c r="AS2587" s="54">
        <v>12</v>
      </c>
      <c r="AT2587" s="29">
        <v>0.67647000000000002</v>
      </c>
      <c r="AU2587" s="29">
        <v>0.66047</v>
      </c>
      <c r="AV2587" s="54">
        <v>19</v>
      </c>
      <c r="AW2587" s="29">
        <v>0.47059000000000001</v>
      </c>
    </row>
    <row r="2588" spans="1:49" x14ac:dyDescent="0.2">
      <c r="A2588" s="17" t="str">
        <f t="shared" si="49"/>
        <v>MSRA</v>
      </c>
      <c r="B2588" s="17" t="str">
        <f>IF(AND(OR(NOT(IsForecastDateRestricted),AND(D2588&gt;=StartDate,D2588&lt;=EndDate)),OR(NOT(IsTargetDateRestricted),AND(F2588&gt;=FirstTargetDate,F2588&lt;=EndTargetDate)),
OR(AND(Is1Week,E2588="1 wk ahead inc death"),AND(Is2Week,E2588="2 wk ahead inc death"),AND(Is3Week,E2588="3 wk ahead inc death"),AND(Is4Week,E2588="4 wk ahead inc death")),
OR(NOT(IsActiveModelsOnly),_xlfn.XLOOKUP(C2588,'Model Analyzer'!B$4:B$100,'Model Analyzer'!C$4:C$100))),EvalData!C2588,"NA")</f>
        <v>MSRA</v>
      </c>
      <c r="C2588" s="17" t="s">
        <v>60</v>
      </c>
      <c r="D2588" s="36" t="d">
        <v>2020-11-09</v>
      </c>
      <c r="E2588" s="17" t="s">
        <v>36</v>
      </c>
      <c r="F2588" s="36" t="d">
        <v>2020-11-21</v>
      </c>
      <c r="G2588" s="30">
        <v>-3673</v>
      </c>
      <c r="H2588" s="32">
        <v>-0.23</v>
      </c>
      <c r="I2588" s="28">
        <v>-0.20548</v>
      </c>
      <c r="J2588" s="28">
        <v>-0.25863000000000003</v>
      </c>
      <c r="K2588" s="29">
        <v>0.75</v>
      </c>
      <c r="L2588" s="30">
        <v>19</v>
      </c>
      <c r="M2588" s="29">
        <v>0.45455000000000001</v>
      </c>
      <c r="N2588" s="30">
        <v>47</v>
      </c>
      <c r="O2588" s="30">
        <v>7.5</v>
      </c>
      <c r="P2588" s="30">
        <v>1184.69</v>
      </c>
      <c r="Q2588" s="30">
        <v>75.55</v>
      </c>
      <c r="R2588" s="38">
        <v>0.17521999999999999</v>
      </c>
      <c r="S2588" s="32">
        <v>-9.6939999999999998E-2</v>
      </c>
      <c r="T2588" s="29">
        <v>0.38590000000000002</v>
      </c>
      <c r="U2588" s="29">
        <v>1.6330000000000001E-2</v>
      </c>
      <c r="V2588" s="29">
        <v>0.53190999999999999</v>
      </c>
      <c r="W2588" s="29">
        <v>6.3829999999999998E-2</v>
      </c>
      <c r="X2588" s="30">
        <v>135.26</v>
      </c>
      <c r="Y2588" s="29">
        <v>0.33501999999999998</v>
      </c>
      <c r="Z2588" s="29">
        <v>0.26103999999999999</v>
      </c>
      <c r="AA2588" s="29">
        <v>0.52900000000000003</v>
      </c>
      <c r="AB2588" s="30">
        <v>13</v>
      </c>
      <c r="AC2588" s="29">
        <v>0.64705999999999997</v>
      </c>
      <c r="AD2588" s="30">
        <v>47</v>
      </c>
      <c r="AE2588" s="29">
        <v>0.40426000000000001</v>
      </c>
      <c r="AF2588" s="33">
        <v>1.1739999999999999</v>
      </c>
      <c r="AG2588" s="33">
        <v>1.2090000000000001</v>
      </c>
      <c r="AH2588" s="33">
        <v>1.2390000000000001</v>
      </c>
      <c r="AI2588" s="33">
        <v>1.2789999999999999</v>
      </c>
      <c r="AJ2588" s="33">
        <v>1.2749999999999999</v>
      </c>
      <c r="AK2588" s="34">
        <v>1.4730000000000001</v>
      </c>
      <c r="AL2588" s="29">
        <v>0</v>
      </c>
      <c r="AM2588" s="29">
        <v>0</v>
      </c>
      <c r="AN2588" s="50">
        <v>92540</v>
      </c>
      <c r="AO2588" s="30">
        <v>421.8</v>
      </c>
      <c r="AP2588" s="29">
        <v>0.88014000000000003</v>
      </c>
      <c r="AQ2588" s="29">
        <v>1</v>
      </c>
      <c r="AR2588" s="29">
        <v>0.39200000000000002</v>
      </c>
      <c r="AS2588" s="54">
        <v>21</v>
      </c>
      <c r="AT2588" s="29">
        <v>0.41176000000000001</v>
      </c>
      <c r="AU2588" s="29">
        <v>0.39216000000000001</v>
      </c>
      <c r="AV2588" s="54">
        <v>27</v>
      </c>
      <c r="AW2588" s="29">
        <v>0.23529</v>
      </c>
    </row>
    <row r="2589" spans="1:49" x14ac:dyDescent="0.2">
      <c r="A2589" s="17" t="str">
        <f t="shared" si="49"/>
        <v>NotreDame-Mobility</v>
      </c>
      <c r="B2589" s="17" t="str">
        <f>IF(AND(OR(NOT(IsForecastDateRestricted),AND(D2589&gt;=StartDate,D2589&lt;=EndDate)),OR(NOT(IsTargetDateRestricted),AND(F2589&gt;=FirstTargetDate,F2589&lt;=EndTargetDate)),
OR(AND(Is1Week,E2589="1 wk ahead inc death"),AND(Is2Week,E2589="2 wk ahead inc death"),AND(Is3Week,E2589="3 wk ahead inc death"),AND(Is4Week,E2589="4 wk ahead inc death")),
OR(NOT(IsActiveModelsOnly),_xlfn.XLOOKUP(C2589,'Model Analyzer'!B$4:B$100,'Model Analyzer'!C$4:C$100))),EvalData!C2589,"NA")</f>
        <v>NotreDame-Mobility</v>
      </c>
      <c r="C2589" s="17" t="s">
        <v>25</v>
      </c>
      <c r="D2589" s="36" t="d">
        <v>2020-11-09</v>
      </c>
      <c r="E2589" s="17" t="s">
        <v>36</v>
      </c>
      <c r="F2589" s="36" t="d">
        <v>2020-11-21</v>
      </c>
      <c r="G2589" s="30">
        <v>-6735</v>
      </c>
      <c r="H2589" s="32">
        <v>-0.47299999999999998</v>
      </c>
      <c r="I2589" s="28">
        <v>-0.37678</v>
      </c>
      <c r="J2589" s="28">
        <v>-0.60458000000000001</v>
      </c>
      <c r="K2589" s="29">
        <v>0</v>
      </c>
      <c r="L2589" s="30">
        <v>33</v>
      </c>
      <c r="M2589" s="29">
        <v>3.0300000000000001E-2</v>
      </c>
      <c r="N2589" s="30">
        <v>51</v>
      </c>
      <c r="O2589" s="30">
        <v>46.5</v>
      </c>
      <c r="P2589" s="30">
        <v>4713.38</v>
      </c>
      <c r="Q2589" s="30">
        <v>152.08000000000001</v>
      </c>
      <c r="R2589" s="38">
        <v>0.45818999999999999</v>
      </c>
      <c r="S2589" s="32">
        <v>-0.46793000000000001</v>
      </c>
      <c r="T2589" s="29">
        <v>2.2184300000000001</v>
      </c>
      <c r="U2589" s="29">
        <v>-1.84748</v>
      </c>
      <c r="V2589" s="29">
        <v>0.17646999999999999</v>
      </c>
      <c r="W2589" s="29">
        <v>0.33333000000000002</v>
      </c>
      <c r="X2589" s="30">
        <v>246.16</v>
      </c>
      <c r="Y2589" s="29">
        <v>0.56483000000000005</v>
      </c>
      <c r="Z2589" s="29">
        <v>0.59780999999999995</v>
      </c>
      <c r="AA2589" s="29">
        <v>1.4E-2</v>
      </c>
      <c r="AB2589" s="30">
        <v>34</v>
      </c>
      <c r="AC2589" s="29">
        <v>2.9409999999999999E-2</v>
      </c>
      <c r="AD2589" s="30">
        <v>51</v>
      </c>
      <c r="AE2589" s="29">
        <v>0.21568999999999999</v>
      </c>
      <c r="AF2589" s="33">
        <v>1.331</v>
      </c>
      <c r="AG2589" s="33">
        <v>1.41</v>
      </c>
      <c r="AH2589" s="33">
        <v>1.5840000000000001</v>
      </c>
      <c r="AI2589" s="33">
        <v>3.621</v>
      </c>
      <c r="AJ2589" s="33">
        <v>1.9470000000000001</v>
      </c>
      <c r="AK2589" s="34">
        <v>3.8330000000000002</v>
      </c>
      <c r="AL2589" s="29">
        <v>1.9609999999999999E-2</v>
      </c>
      <c r="AM2589" s="29">
        <v>3.9219999999999998E-2</v>
      </c>
      <c r="AN2589" s="50">
        <v>240969</v>
      </c>
      <c r="AO2589" s="30">
        <v>760.5</v>
      </c>
      <c r="AP2589" s="29">
        <v>0.70323999999999998</v>
      </c>
      <c r="AQ2589" s="29">
        <v>1</v>
      </c>
      <c r="AR2589" s="29">
        <v>0.16500000000000001</v>
      </c>
      <c r="AS2589" s="54">
        <v>30</v>
      </c>
      <c r="AT2589" s="29">
        <v>0.14706</v>
      </c>
      <c r="AU2589" s="29">
        <v>0.22703999999999999</v>
      </c>
      <c r="AV2589" s="54">
        <v>32</v>
      </c>
      <c r="AW2589" s="29">
        <v>8.8239999999999999E-2</v>
      </c>
    </row>
    <row r="2590" spans="1:49" x14ac:dyDescent="0.2">
      <c r="A2590" s="17" t="str">
        <f t="shared" si="49"/>
        <v>Oliver Wyman</v>
      </c>
      <c r="B2590" s="17" t="str">
        <f>IF(AND(OR(NOT(IsForecastDateRestricted),AND(D2590&gt;=StartDate,D2590&lt;=EndDate)),OR(NOT(IsTargetDateRestricted),AND(F2590&gt;=FirstTargetDate,F2590&lt;=EndTargetDate)),
OR(AND(Is1Week,E2590="1 wk ahead inc death"),AND(Is2Week,E2590="2 wk ahead inc death"),AND(Is3Week,E2590="3 wk ahead inc death"),AND(Is4Week,E2590="4 wk ahead inc death")),
OR(NOT(IsActiveModelsOnly),_xlfn.XLOOKUP(C2590,'Model Analyzer'!B$4:B$100,'Model Analyzer'!C$4:C$100))),EvalData!C2590,"NA")</f>
        <v>Oliver Wyman</v>
      </c>
      <c r="C2590" s="17" t="s">
        <v>26</v>
      </c>
      <c r="D2590" s="36" t="d">
        <v>2020-11-09</v>
      </c>
      <c r="E2590" s="17" t="s">
        <v>36</v>
      </c>
      <c r="F2590" s="36" t="d">
        <v>2020-11-21</v>
      </c>
      <c r="G2590" s="30">
        <v>-1458</v>
      </c>
      <c r="H2590" s="32">
        <v>-8.5000000000000006E-2</v>
      </c>
      <c r="I2590" s="28">
        <v>-8.1570000000000004E-2</v>
      </c>
      <c r="J2590" s="28">
        <v>-8.881E-2</v>
      </c>
      <c r="K2590" s="29">
        <v>0.9</v>
      </c>
      <c r="L2590" s="30">
        <v>8</v>
      </c>
      <c r="M2590" s="29">
        <v>0.78788000000000002</v>
      </c>
      <c r="N2590" s="30">
        <v>51</v>
      </c>
      <c r="O2590" s="30">
        <v>7.28</v>
      </c>
      <c r="P2590" s="30">
        <v>717.49</v>
      </c>
      <c r="Q2590" s="30">
        <v>61.67</v>
      </c>
      <c r="R2590" s="38">
        <v>0.1736</v>
      </c>
      <c r="S2590" s="32">
        <v>-9.6280000000000004E-2</v>
      </c>
      <c r="T2590" s="29">
        <v>0.23894000000000001</v>
      </c>
      <c r="U2590" s="29">
        <v>-7.9589999999999994E-2</v>
      </c>
      <c r="V2590" s="29">
        <v>0.54901999999999995</v>
      </c>
      <c r="W2590" s="29">
        <v>1.9609999999999999E-2</v>
      </c>
      <c r="X2590" s="30">
        <v>88.87</v>
      </c>
      <c r="Y2590" s="29">
        <v>0.21679999999999999</v>
      </c>
      <c r="Z2590" s="29">
        <v>0.24417</v>
      </c>
      <c r="AA2590" s="29">
        <v>0.72</v>
      </c>
      <c r="AB2590" s="30">
        <v>4</v>
      </c>
      <c r="AC2590" s="29">
        <v>0.91176000000000001</v>
      </c>
      <c r="AD2590" s="30">
        <v>51</v>
      </c>
      <c r="AE2590" s="29">
        <v>0.82352999999999998</v>
      </c>
      <c r="AF2590" s="33">
        <v>1.748</v>
      </c>
      <c r="AG2590" s="33">
        <v>2.149</v>
      </c>
      <c r="AH2590" s="33">
        <v>2.61</v>
      </c>
      <c r="AI2590" s="33">
        <v>13.066000000000001</v>
      </c>
      <c r="AJ2590" s="33">
        <v>3.5990000000000002</v>
      </c>
      <c r="AK2590" s="34">
        <v>17.477</v>
      </c>
      <c r="AL2590" s="29">
        <v>9.8040000000000002E-2</v>
      </c>
      <c r="AM2590" s="29">
        <v>0.11765</v>
      </c>
      <c r="AN2590" s="50">
        <v>26681</v>
      </c>
      <c r="AO2590" s="30">
        <v>92.1</v>
      </c>
      <c r="AP2590" s="29">
        <v>0.50200999999999996</v>
      </c>
      <c r="AQ2590" s="29">
        <v>1</v>
      </c>
      <c r="AR2590" s="29">
        <v>0.64</v>
      </c>
      <c r="AS2590" s="54">
        <v>8</v>
      </c>
      <c r="AT2590" s="29">
        <v>0.79412000000000005</v>
      </c>
      <c r="AU2590" s="29">
        <v>0.86687000000000003</v>
      </c>
      <c r="AV2590" s="54">
        <v>8</v>
      </c>
      <c r="AW2590" s="29">
        <v>0.79412000000000005</v>
      </c>
    </row>
    <row r="2591" spans="1:49" x14ac:dyDescent="0.2">
      <c r="A2591" s="17" t="str">
        <f t="shared" si="49"/>
        <v>PSI</v>
      </c>
      <c r="B2591" s="17" t="str">
        <f>IF(AND(OR(NOT(IsForecastDateRestricted),AND(D2591&gt;=StartDate,D2591&lt;=EndDate)),OR(NOT(IsTargetDateRestricted),AND(F2591&gt;=FirstTargetDate,F2591&lt;=EndTargetDate)),
OR(AND(Is1Week,E2591="1 wk ahead inc death"),AND(Is2Week,E2591="2 wk ahead inc death"),AND(Is3Week,E2591="3 wk ahead inc death"),AND(Is4Week,E2591="4 wk ahead inc death")),
OR(NOT(IsActiveModelsOnly),_xlfn.XLOOKUP(C2591,'Model Analyzer'!B$4:B$100,'Model Analyzer'!C$4:C$100))),EvalData!C2591,"NA")</f>
        <v>PSI</v>
      </c>
      <c r="C2591" s="17" t="s">
        <v>27</v>
      </c>
      <c r="D2591" s="36" t="d">
        <v>2020-11-09</v>
      </c>
      <c r="E2591" s="17" t="s">
        <v>36</v>
      </c>
      <c r="F2591" s="36" t="d">
        <v>2020-11-21</v>
      </c>
      <c r="G2591" s="30">
        <v>-6592</v>
      </c>
      <c r="H2591" s="32">
        <v>-0.46</v>
      </c>
      <c r="I2591" s="28">
        <v>-0.36878</v>
      </c>
      <c r="J2591" s="28">
        <v>-0.58423999999999998</v>
      </c>
      <c r="K2591" s="29">
        <v>0</v>
      </c>
      <c r="L2591" s="30">
        <v>32</v>
      </c>
      <c r="M2591" s="29">
        <v>6.0609999999999997E-2</v>
      </c>
      <c r="N2591" s="30">
        <v>51</v>
      </c>
      <c r="O2591" s="30">
        <v>81.09</v>
      </c>
      <c r="P2591" s="30">
        <v>4279.22</v>
      </c>
      <c r="Q2591" s="30">
        <v>147.19999999999999</v>
      </c>
      <c r="R2591" s="38">
        <v>0.38768999999999998</v>
      </c>
      <c r="S2591" s="32">
        <v>-0.50519999999999998</v>
      </c>
      <c r="T2591" s="29">
        <v>2.8307199999999999</v>
      </c>
      <c r="U2591" s="29">
        <v>-2.69774</v>
      </c>
      <c r="V2591" s="29">
        <v>0.31373000000000001</v>
      </c>
      <c r="W2591" s="29">
        <v>0.37254999999999999</v>
      </c>
      <c r="X2591" s="30">
        <v>249.44</v>
      </c>
      <c r="Y2591" s="29">
        <v>0.43967000000000001</v>
      </c>
      <c r="Z2591" s="29">
        <v>0.59082999999999997</v>
      </c>
      <c r="AA2591" s="29">
        <v>3.5999999999999997E-2</v>
      </c>
      <c r="AB2591" s="30">
        <v>31</v>
      </c>
      <c r="AC2591" s="29">
        <v>0.11765</v>
      </c>
      <c r="AD2591" s="30">
        <v>51</v>
      </c>
      <c r="AE2591" s="29">
        <v>0.31373000000000001</v>
      </c>
      <c r="AF2591" s="33">
        <v>1.2909999999999999</v>
      </c>
      <c r="AG2591" s="33">
        <v>1.44</v>
      </c>
      <c r="AH2591" s="33">
        <v>1.6579999999999999</v>
      </c>
      <c r="AI2591" s="33">
        <v>3.1120000000000001</v>
      </c>
      <c r="AJ2591" s="33">
        <v>2.5939999999999999</v>
      </c>
      <c r="AK2591" s="34">
        <v>7.7779999999999996</v>
      </c>
      <c r="AL2591" s="29">
        <v>7.843E-2</v>
      </c>
      <c r="AM2591" s="29">
        <v>0</v>
      </c>
      <c r="AN2591" s="50">
        <v>225371</v>
      </c>
      <c r="AO2591" s="30">
        <v>547.9</v>
      </c>
      <c r="AP2591" s="29">
        <v>0.66549000000000003</v>
      </c>
      <c r="AQ2591" s="29">
        <v>1</v>
      </c>
      <c r="AR2591" s="29">
        <v>0.248</v>
      </c>
      <c r="AS2591" s="54">
        <v>26</v>
      </c>
      <c r="AT2591" s="29">
        <v>0.26471</v>
      </c>
      <c r="AU2591" s="29">
        <v>0.33023999999999998</v>
      </c>
      <c r="AV2591" s="54">
        <v>29</v>
      </c>
      <c r="AW2591" s="29">
        <v>0.17646999999999999</v>
      </c>
    </row>
    <row r="2592" spans="1:49" x14ac:dyDescent="0.2">
      <c r="A2592" s="17" t="str">
        <f t="shared" si="49"/>
        <v>RPI-UW</v>
      </c>
      <c r="B2592" s="17" t="str">
        <f>IF(AND(OR(NOT(IsForecastDateRestricted),AND(D2592&gt;=StartDate,D2592&lt;=EndDate)),OR(NOT(IsTargetDateRestricted),AND(F2592&gt;=FirstTargetDate,F2592&lt;=EndTargetDate)),
OR(AND(Is1Week,E2592="1 wk ahead inc death"),AND(Is2Week,E2592="2 wk ahead inc death"),AND(Is3Week,E2592="3 wk ahead inc death"),AND(Is4Week,E2592="4 wk ahead inc death")),
OR(NOT(IsActiveModelsOnly),_xlfn.XLOOKUP(C2592,'Model Analyzer'!B$4:B$100,'Model Analyzer'!C$4:C$100))),EvalData!C2592,"NA")</f>
        <v>RPI-UW</v>
      </c>
      <c r="C2592" s="17" t="s">
        <v>49</v>
      </c>
      <c r="D2592" s="36" t="d">
        <v>2020-11-09</v>
      </c>
      <c r="E2592" s="17" t="s">
        <v>36</v>
      </c>
      <c r="F2592" s="36" t="d">
        <v>2020-11-21</v>
      </c>
      <c r="G2592" s="30">
        <v>-5520</v>
      </c>
      <c r="H2592" s="32">
        <v>-0.36899999999999999</v>
      </c>
      <c r="I2592" s="28">
        <v>-0.30880999999999997</v>
      </c>
      <c r="J2592" s="28">
        <v>-0.44678000000000001</v>
      </c>
      <c r="K2592" s="29">
        <v>0</v>
      </c>
      <c r="L2592" s="30">
        <v>29</v>
      </c>
      <c r="M2592" s="29">
        <v>0.15151999999999999</v>
      </c>
      <c r="N2592" s="30">
        <v>30</v>
      </c>
      <c r="O2592" s="30">
        <v>9.01</v>
      </c>
      <c r="P2592" s="30">
        <v>2420.16</v>
      </c>
      <c r="Q2592" s="30">
        <v>173.43</v>
      </c>
      <c r="R2592" s="38">
        <v>0.29760999999999999</v>
      </c>
      <c r="S2592" s="32">
        <v>-0.37637999999999999</v>
      </c>
      <c r="T2592" s="29">
        <v>0.65092000000000005</v>
      </c>
      <c r="U2592" s="29">
        <v>-0.61339999999999995</v>
      </c>
      <c r="V2592" s="29">
        <v>0.26667000000000002</v>
      </c>
      <c r="W2592" s="29">
        <v>0.23333000000000001</v>
      </c>
      <c r="X2592" s="30">
        <v>245.99</v>
      </c>
      <c r="Y2592" s="29">
        <v>0.33700999999999998</v>
      </c>
      <c r="Z2592" s="29">
        <v>0.43241000000000002</v>
      </c>
      <c r="AA2592" s="29">
        <v>2.8000000000000001E-2</v>
      </c>
      <c r="AB2592" s="30">
        <v>32</v>
      </c>
      <c r="AC2592" s="29">
        <v>8.8239999999999999E-2</v>
      </c>
      <c r="AD2592" s="30">
        <v>30</v>
      </c>
      <c r="AE2592" s="29">
        <v>0.5</v>
      </c>
      <c r="AF2592" s="33">
        <v>2.0019999999999998</v>
      </c>
      <c r="AG2592" s="33">
        <v>2.282</v>
      </c>
      <c r="AH2592" s="33">
        <v>2.5139999999999998</v>
      </c>
      <c r="AI2592" s="33">
        <v>3.6240000000000001</v>
      </c>
      <c r="AJ2592" s="33">
        <v>4.0739999999999998</v>
      </c>
      <c r="AK2592" s="34">
        <v>6.7290000000000001</v>
      </c>
      <c r="AL2592" s="29">
        <v>0.13333</v>
      </c>
      <c r="AM2592" s="29">
        <v>0</v>
      </c>
      <c r="AN2592" s="50">
        <v>107037</v>
      </c>
      <c r="AO2592" s="30">
        <v>173.4</v>
      </c>
      <c r="AP2592" s="29">
        <v>0.50261</v>
      </c>
      <c r="AQ2592" s="29">
        <v>1</v>
      </c>
      <c r="AR2592" s="29">
        <v>0.22700000000000001</v>
      </c>
      <c r="AS2592" s="54">
        <v>28</v>
      </c>
      <c r="AT2592" s="29">
        <v>0.20588000000000001</v>
      </c>
      <c r="AU2592" s="29">
        <v>0.30959999999999999</v>
      </c>
      <c r="AV2592" s="54">
        <v>30</v>
      </c>
      <c r="AW2592" s="29">
        <v>0.14706</v>
      </c>
    </row>
    <row r="2593" spans="1:49" x14ac:dyDescent="0.2">
      <c r="A2593" s="17" t="str">
        <f t="shared" si="49"/>
        <v>UA</v>
      </c>
      <c r="B2593" s="17" t="str">
        <f>IF(AND(OR(NOT(IsForecastDateRestricted),AND(D2593&gt;=StartDate,D2593&lt;=EndDate)),OR(NOT(IsTargetDateRestricted),AND(F2593&gt;=FirstTargetDate,F2593&lt;=EndTargetDate)),
OR(AND(Is1Week,E2593="1 wk ahead inc death"),AND(Is2Week,E2593="2 wk ahead inc death"),AND(Is3Week,E2593="3 wk ahead inc death"),AND(Is4Week,E2593="4 wk ahead inc death")),
OR(NOT(IsActiveModelsOnly),_xlfn.XLOOKUP(C2593,'Model Analyzer'!B$4:B$100,'Model Analyzer'!C$4:C$100))),EvalData!C2593,"NA")</f>
        <v>UA</v>
      </c>
      <c r="C2593" s="17" t="s">
        <v>29</v>
      </c>
      <c r="D2593" s="36" t="d">
        <v>2020-11-09</v>
      </c>
      <c r="E2593" s="17" t="s">
        <v>36</v>
      </c>
      <c r="F2593" s="36" t="d">
        <v>2020-11-21</v>
      </c>
      <c r="G2593" s="30">
        <v>-1353</v>
      </c>
      <c r="H2593" s="32">
        <v>-7.9000000000000001E-2</v>
      </c>
      <c r="I2593" s="28">
        <v>-7.5689999999999993E-2</v>
      </c>
      <c r="J2593" s="28">
        <v>-8.1890000000000004E-2</v>
      </c>
      <c r="K2593" s="29">
        <v>0.9</v>
      </c>
      <c r="L2593" s="30">
        <v>6</v>
      </c>
      <c r="M2593" s="29">
        <v>0.84848000000000001</v>
      </c>
      <c r="N2593" s="30">
        <v>51</v>
      </c>
      <c r="O2593" s="30">
        <v>11.01</v>
      </c>
      <c r="P2593" s="30">
        <v>1822.44</v>
      </c>
      <c r="Q2593" s="30">
        <v>89.65</v>
      </c>
      <c r="R2593" s="38">
        <v>0.20069000000000001</v>
      </c>
      <c r="S2593" s="32">
        <v>-3.6080000000000001E-2</v>
      </c>
      <c r="T2593" s="29">
        <v>0.48515000000000003</v>
      </c>
      <c r="U2593" s="29">
        <v>-2.1309999999999999E-2</v>
      </c>
      <c r="V2593" s="29">
        <v>0.50980000000000003</v>
      </c>
      <c r="W2593" s="29">
        <v>0.11765</v>
      </c>
      <c r="X2593" s="30">
        <v>146.52000000000001</v>
      </c>
      <c r="Y2593" s="29">
        <v>0.37209999999999999</v>
      </c>
      <c r="Z2593" s="29">
        <v>0.31511</v>
      </c>
      <c r="AA2593" s="29">
        <v>0.50700000000000001</v>
      </c>
      <c r="AB2593" s="30">
        <v>14</v>
      </c>
      <c r="AC2593" s="29">
        <v>0.61765000000000003</v>
      </c>
      <c r="AD2593" s="30">
        <v>51</v>
      </c>
      <c r="AE2593" s="29">
        <v>0.64705999999999997</v>
      </c>
      <c r="AF2593" s="33">
        <v>1.29</v>
      </c>
      <c r="AG2593" s="33">
        <v>1.508</v>
      </c>
      <c r="AH2593" s="33">
        <v>1.8360000000000001</v>
      </c>
      <c r="AI2593" s="33">
        <v>2.4510000000000001</v>
      </c>
      <c r="AJ2593" s="33">
        <v>3.03</v>
      </c>
      <c r="AK2593" s="34">
        <v>4.258</v>
      </c>
      <c r="AL2593" s="29">
        <v>5.8819999999999997E-2</v>
      </c>
      <c r="AM2593" s="29">
        <v>0</v>
      </c>
      <c r="AN2593" s="50">
        <v>57402</v>
      </c>
      <c r="AO2593" s="30">
        <v>219</v>
      </c>
      <c r="AP2593" s="29">
        <v>0.64868999999999999</v>
      </c>
      <c r="AQ2593" s="29">
        <v>1</v>
      </c>
      <c r="AR2593" s="29">
        <v>0.61899999999999999</v>
      </c>
      <c r="AS2593" s="54">
        <v>11</v>
      </c>
      <c r="AT2593" s="29">
        <v>0.70587999999999995</v>
      </c>
      <c r="AU2593" s="29">
        <v>0.68110999999999999</v>
      </c>
      <c r="AV2593" s="54">
        <v>17</v>
      </c>
      <c r="AW2593" s="29">
        <v>0.52941000000000005</v>
      </c>
    </row>
    <row r="2594" spans="1:49" x14ac:dyDescent="0.2">
      <c r="A2594" s="17" t="str">
        <f t="shared" si="49"/>
        <v>UCLA</v>
      </c>
      <c r="B2594" s="17" t="str">
        <f>IF(AND(OR(NOT(IsForecastDateRestricted),AND(D2594&gt;=StartDate,D2594&lt;=EndDate)),OR(NOT(IsTargetDateRestricted),AND(F2594&gt;=FirstTargetDate,F2594&lt;=EndTargetDate)),
OR(AND(Is1Week,E2594="1 wk ahead inc death"),AND(Is2Week,E2594="2 wk ahead inc death"),AND(Is3Week,E2594="3 wk ahead inc death"),AND(Is4Week,E2594="4 wk ahead inc death")),
OR(NOT(IsActiveModelsOnly),_xlfn.XLOOKUP(C2594,'Model Analyzer'!B$4:B$100,'Model Analyzer'!C$4:C$100))),EvalData!C2594,"NA")</f>
        <v>UCLA</v>
      </c>
      <c r="C2594" s="17" t="s">
        <v>30</v>
      </c>
      <c r="D2594" s="36" t="d">
        <v>2020-11-09</v>
      </c>
      <c r="E2594" s="17" t="s">
        <v>36</v>
      </c>
      <c r="F2594" s="36" t="d">
        <v>2020-11-21</v>
      </c>
      <c r="G2594" s="30">
        <v>-4485</v>
      </c>
      <c r="H2594" s="32">
        <v>-0.28899999999999998</v>
      </c>
      <c r="I2594" s="28">
        <v>-0.25091000000000002</v>
      </c>
      <c r="J2594" s="28">
        <v>-0.33495000000000003</v>
      </c>
      <c r="K2594" s="29">
        <v>0</v>
      </c>
      <c r="L2594" s="30">
        <v>21</v>
      </c>
      <c r="M2594" s="29">
        <v>0.39394000000000001</v>
      </c>
      <c r="N2594" s="30">
        <v>51</v>
      </c>
      <c r="O2594" s="30">
        <v>35.29</v>
      </c>
      <c r="P2594" s="30">
        <v>2560.0100000000002</v>
      </c>
      <c r="Q2594" s="30">
        <v>112.29</v>
      </c>
      <c r="R2594" s="38">
        <v>0.30498999999999998</v>
      </c>
      <c r="S2594" s="32">
        <v>-0.37998999999999999</v>
      </c>
      <c r="T2594" s="29">
        <v>1.12124</v>
      </c>
      <c r="U2594" s="29">
        <v>-1.11256</v>
      </c>
      <c r="V2594" s="29">
        <v>0.33333000000000002</v>
      </c>
      <c r="W2594" s="29">
        <v>0.27450999999999998</v>
      </c>
      <c r="X2594" s="30">
        <v>168.4</v>
      </c>
      <c r="Y2594" s="29">
        <v>0.36842000000000003</v>
      </c>
      <c r="Z2594" s="29">
        <v>0.52610000000000001</v>
      </c>
      <c r="AA2594" s="29">
        <v>5.7000000000000002E-2</v>
      </c>
      <c r="AB2594" s="30">
        <v>29</v>
      </c>
      <c r="AC2594" s="29">
        <v>0.17646999999999999</v>
      </c>
      <c r="AD2594" s="30">
        <v>51</v>
      </c>
      <c r="AE2594" s="29">
        <v>0.17646999999999999</v>
      </c>
      <c r="AF2594" s="33">
        <v>1.054</v>
      </c>
      <c r="AG2594" s="33">
        <v>1.0900000000000001</v>
      </c>
      <c r="AH2594" s="33">
        <v>1.133</v>
      </c>
      <c r="AI2594" s="33">
        <v>3.383</v>
      </c>
      <c r="AJ2594" s="33">
        <v>1.4079999999999999</v>
      </c>
      <c r="AK2594" s="34">
        <v>2</v>
      </c>
      <c r="AL2594" s="29">
        <v>0</v>
      </c>
      <c r="AM2594" s="29">
        <v>1.9609999999999999E-2</v>
      </c>
      <c r="AN2594" s="50">
        <v>202289</v>
      </c>
      <c r="AO2594" s="30">
        <v>644.9</v>
      </c>
      <c r="AP2594" s="29">
        <v>0.83957000000000004</v>
      </c>
      <c r="AQ2594" s="29">
        <v>1</v>
      </c>
      <c r="AR2594" s="29">
        <v>0.16500000000000001</v>
      </c>
      <c r="AS2594" s="54">
        <v>30</v>
      </c>
      <c r="AT2594" s="29">
        <v>0.14706</v>
      </c>
      <c r="AU2594" s="29">
        <v>0.18576000000000001</v>
      </c>
      <c r="AV2594" s="54">
        <v>34</v>
      </c>
      <c r="AW2594" s="29">
        <v>2.9409999999999999E-2</v>
      </c>
    </row>
    <row r="2595" spans="1:49" x14ac:dyDescent="0.2">
      <c r="A2595" s="17" t="str">
        <f t="shared" si="49"/>
        <v>UCM</v>
      </c>
      <c r="B2595" s="17" t="str">
        <f>IF(AND(OR(NOT(IsForecastDateRestricted),AND(D2595&gt;=StartDate,D2595&lt;=EndDate)),OR(NOT(IsTargetDateRestricted),AND(F2595&gt;=FirstTargetDate,F2595&lt;=EndTargetDate)),
OR(AND(Is1Week,E2595="1 wk ahead inc death"),AND(Is2Week,E2595="2 wk ahead inc death"),AND(Is3Week,E2595="3 wk ahead inc death"),AND(Is4Week,E2595="4 wk ahead inc death")),
OR(NOT(IsActiveModelsOnly),_xlfn.XLOOKUP(C2595,'Model Analyzer'!B$4:B$100,'Model Analyzer'!C$4:C$100))),EvalData!C2595,"NA")</f>
        <v>UCM</v>
      </c>
      <c r="C2595" s="17" t="s">
        <v>48</v>
      </c>
      <c r="D2595" s="36" t="d">
        <v>2020-11-09</v>
      </c>
      <c r="E2595" s="17" t="s">
        <v>36</v>
      </c>
      <c r="F2595" s="36" t="d">
        <v>2020-11-21</v>
      </c>
      <c r="G2595" s="26">
        <v>-4941</v>
      </c>
      <c r="H2595" s="27">
        <v>-0.32400000000000001</v>
      </c>
      <c r="I2595" s="28">
        <v>-0.27642</v>
      </c>
      <c r="J2595" s="28">
        <v>-0.38202000000000003</v>
      </c>
      <c r="K2595" s="29">
        <v>0</v>
      </c>
      <c r="L2595" s="30">
        <v>26</v>
      </c>
      <c r="M2595" s="29">
        <v>0.24242</v>
      </c>
    </row>
    <row r="2596" spans="1:49" x14ac:dyDescent="0.2">
      <c r="A2596" s="17" t="str">
        <f t="shared" si="49"/>
        <v>UCSB</v>
      </c>
      <c r="B2596" s="17" t="str">
        <f>IF(AND(OR(NOT(IsForecastDateRestricted),AND(D2596&gt;=StartDate,D2596&lt;=EndDate)),OR(NOT(IsTargetDateRestricted),AND(F2596&gt;=FirstTargetDate,F2596&lt;=EndTargetDate)),
OR(AND(Is1Week,E2596="1 wk ahead inc death"),AND(Is2Week,E2596="2 wk ahead inc death"),AND(Is3Week,E2596="3 wk ahead inc death"),AND(Is4Week,E2596="4 wk ahead inc death")),
OR(NOT(IsActiveModelsOnly),_xlfn.XLOOKUP(C2596,'Model Analyzer'!B$4:B$100,'Model Analyzer'!C$4:C$100))),EvalData!C2596,"NA")</f>
        <v>UCSB</v>
      </c>
      <c r="C2596" s="17" t="s">
        <v>61</v>
      </c>
      <c r="D2596" s="36" t="d">
        <v>2020-11-09</v>
      </c>
      <c r="E2596" s="17" t="s">
        <v>36</v>
      </c>
      <c r="F2596" s="36" t="d">
        <v>2020-11-21</v>
      </c>
      <c r="G2596" s="30"/>
      <c r="H2596" s="32"/>
      <c r="N2596" s="30">
        <v>51</v>
      </c>
      <c r="O2596" s="30">
        <v>28.88</v>
      </c>
      <c r="P2596" s="30">
        <v>2949.4</v>
      </c>
      <c r="Q2596" s="30">
        <v>122.55</v>
      </c>
      <c r="R2596" s="38">
        <v>0.34376000000000001</v>
      </c>
      <c r="S2596" s="32">
        <v>-0.31162000000000001</v>
      </c>
      <c r="T2596" s="29">
        <v>1.0556300000000001</v>
      </c>
      <c r="U2596" s="29">
        <v>-0.78525</v>
      </c>
      <c r="V2596" s="29">
        <v>0.33333000000000002</v>
      </c>
      <c r="W2596" s="29">
        <v>0.25490000000000002</v>
      </c>
      <c r="X2596" s="30">
        <v>211.57</v>
      </c>
      <c r="Y2596" s="29">
        <v>0.43009999999999998</v>
      </c>
      <c r="Z2596" s="29">
        <v>0.48562</v>
      </c>
      <c r="AA2596" s="29">
        <v>3.9E-2</v>
      </c>
      <c r="AB2596" s="30">
        <v>30</v>
      </c>
      <c r="AC2596" s="29">
        <v>0.14706</v>
      </c>
      <c r="AD2596" s="30">
        <v>51</v>
      </c>
      <c r="AE2596" s="29">
        <v>0.41176000000000001</v>
      </c>
      <c r="AF2596" s="33">
        <v>1.218</v>
      </c>
      <c r="AG2596" s="33">
        <v>1.488</v>
      </c>
      <c r="AH2596" s="33">
        <v>2.1379999999999999</v>
      </c>
      <c r="AI2596" s="33">
        <v>144.99</v>
      </c>
      <c r="AJ2596" s="33">
        <v>11.709</v>
      </c>
      <c r="AK2596" s="34">
        <v>286</v>
      </c>
      <c r="AL2596" s="29">
        <v>7.843E-2</v>
      </c>
      <c r="AM2596" s="29">
        <v>0.19608</v>
      </c>
      <c r="AN2596" s="50">
        <v>158689</v>
      </c>
      <c r="AO2596" s="30">
        <v>416.2</v>
      </c>
      <c r="AP2596" s="29">
        <v>0.52093</v>
      </c>
      <c r="AQ2596" s="29">
        <v>1</v>
      </c>
      <c r="AR2596" s="29">
        <v>0.14399999999999999</v>
      </c>
      <c r="AS2596" s="54">
        <v>32</v>
      </c>
      <c r="AT2596" s="29">
        <v>8.8239999999999999E-2</v>
      </c>
      <c r="AU2596" s="29">
        <v>0.43343999999999999</v>
      </c>
      <c r="AV2596" s="54">
        <v>26</v>
      </c>
      <c r="AW2596" s="29">
        <v>0.26471</v>
      </c>
    </row>
    <row r="2597" spans="1:49" x14ac:dyDescent="0.2">
      <c r="A2597" s="17" t="str">
        <f t="shared" si="49"/>
        <v>UCSD-NEU</v>
      </c>
      <c r="B2597" s="17" t="str">
        <f>IF(AND(OR(NOT(IsForecastDateRestricted),AND(D2597&gt;=StartDate,D2597&lt;=EndDate)),OR(NOT(IsTargetDateRestricted),AND(F2597&gt;=FirstTargetDate,F2597&lt;=EndTargetDate)),
OR(AND(Is1Week,E2597="1 wk ahead inc death"),AND(Is2Week,E2597="2 wk ahead inc death"),AND(Is3Week,E2597="3 wk ahead inc death"),AND(Is4Week,E2597="4 wk ahead inc death")),
OR(NOT(IsActiveModelsOnly),_xlfn.XLOOKUP(C2597,'Model Analyzer'!B$4:B$100,'Model Analyzer'!C$4:C$100))),EvalData!C2597,"NA")</f>
        <v>UCSD-NEU</v>
      </c>
      <c r="C2597" s="17" t="s">
        <v>54</v>
      </c>
      <c r="D2597" s="36" t="d">
        <v>2020-11-09</v>
      </c>
      <c r="E2597" s="17" t="s">
        <v>36</v>
      </c>
      <c r="F2597" s="36" t="d">
        <v>2020-11-21</v>
      </c>
      <c r="G2597" s="30">
        <v>-2497</v>
      </c>
      <c r="H2597" s="32">
        <v>-0.15</v>
      </c>
      <c r="I2597" s="28">
        <v>-0.13969000000000001</v>
      </c>
      <c r="J2597" s="28">
        <v>-0.16236999999999999</v>
      </c>
      <c r="K2597" s="29">
        <v>0.75</v>
      </c>
      <c r="L2597" s="30">
        <v>14</v>
      </c>
      <c r="M2597" s="29">
        <v>0.60606000000000004</v>
      </c>
      <c r="N2597" s="30">
        <v>50</v>
      </c>
      <c r="O2597" s="30">
        <v>6.9</v>
      </c>
      <c r="P2597" s="30">
        <v>1147.57</v>
      </c>
      <c r="Q2597" s="30">
        <v>70.7</v>
      </c>
      <c r="R2597" s="38">
        <v>0.13517000000000001</v>
      </c>
      <c r="S2597" s="32">
        <v>-4.3200000000000002E-2</v>
      </c>
      <c r="T2597" s="29">
        <v>0.33728000000000002</v>
      </c>
      <c r="U2597" s="29">
        <v>-0.14302999999999999</v>
      </c>
      <c r="V2597" s="29">
        <v>0.6</v>
      </c>
      <c r="W2597" s="29">
        <v>0.04</v>
      </c>
      <c r="X2597" s="30">
        <v>124.73</v>
      </c>
      <c r="Y2597" s="29">
        <v>0.2278</v>
      </c>
      <c r="Z2597" s="29">
        <v>0.22869999999999999</v>
      </c>
      <c r="AA2597" s="29">
        <v>0.72099999999999997</v>
      </c>
      <c r="AB2597" s="30">
        <v>3</v>
      </c>
      <c r="AC2597" s="29">
        <v>0.94118000000000002</v>
      </c>
      <c r="AD2597" s="30">
        <v>50</v>
      </c>
      <c r="AE2597" s="29">
        <v>0.92</v>
      </c>
      <c r="AF2597" s="33">
        <v>2.1800000000000002</v>
      </c>
      <c r="AG2597" s="33">
        <v>3.0840000000000001</v>
      </c>
      <c r="AH2597" s="33">
        <v>8.0670000000000002</v>
      </c>
      <c r="AI2597" s="33">
        <v>165.756</v>
      </c>
      <c r="AJ2597" s="33">
        <v>425</v>
      </c>
      <c r="AK2597" s="34">
        <v>634.4</v>
      </c>
      <c r="AL2597" s="29">
        <v>0.22</v>
      </c>
      <c r="AM2597" s="29">
        <v>0.42</v>
      </c>
      <c r="AN2597" s="50">
        <v>32981</v>
      </c>
      <c r="AO2597" s="30">
        <v>195.5</v>
      </c>
      <c r="AP2597" s="29">
        <v>0.27396999999999999</v>
      </c>
      <c r="AQ2597" s="29">
        <v>0.57196999999999998</v>
      </c>
      <c r="AR2597" s="29">
        <v>0.28899999999999998</v>
      </c>
      <c r="AS2597" s="54">
        <v>24</v>
      </c>
      <c r="AT2597" s="29">
        <v>0.32352999999999998</v>
      </c>
      <c r="AU2597" s="29">
        <v>0.76981999999999995</v>
      </c>
      <c r="AV2597" s="54">
        <v>11</v>
      </c>
      <c r="AW2597" s="29">
        <v>0.70587999999999995</v>
      </c>
    </row>
    <row r="2598" spans="1:49" x14ac:dyDescent="0.2">
      <c r="A2598" s="17" t="str">
        <f t="shared" si="49"/>
        <v>UGA-CEID</v>
      </c>
      <c r="B2598" s="17" t="str">
        <f>IF(AND(OR(NOT(IsForecastDateRestricted),AND(D2598&gt;=StartDate,D2598&lt;=EndDate)),OR(NOT(IsTargetDateRestricted),AND(F2598&gt;=FirstTargetDate,F2598&lt;=EndTargetDate)),
OR(AND(Is1Week,E2598="1 wk ahead inc death"),AND(Is2Week,E2598="2 wk ahead inc death"),AND(Is3Week,E2598="3 wk ahead inc death"),AND(Is4Week,E2598="4 wk ahead inc death")),
OR(NOT(IsActiveModelsOnly),_xlfn.XLOOKUP(C2598,'Model Analyzer'!B$4:B$100,'Model Analyzer'!C$4:C$100))),EvalData!C2598,"NA")</f>
        <v>UGA-CEID</v>
      </c>
      <c r="C2598" s="17" t="s">
        <v>50</v>
      </c>
      <c r="D2598" s="36" t="d">
        <v>2020-11-09</v>
      </c>
      <c r="E2598" s="17" t="s">
        <v>36</v>
      </c>
      <c r="F2598" s="36" t="d">
        <v>2020-11-21</v>
      </c>
      <c r="G2598" s="30">
        <v>-4879</v>
      </c>
      <c r="H2598" s="32">
        <v>-0.31900000000000001</v>
      </c>
      <c r="I2598" s="28">
        <v>-0.27295000000000003</v>
      </c>
      <c r="J2598" s="28">
        <v>-0.37541999999999998</v>
      </c>
      <c r="K2598" s="29">
        <v>0</v>
      </c>
      <c r="L2598" s="30">
        <v>25</v>
      </c>
      <c r="M2598" s="29">
        <v>0.27272999999999997</v>
      </c>
      <c r="N2598" s="30">
        <v>51</v>
      </c>
      <c r="O2598" s="30">
        <v>23.62</v>
      </c>
      <c r="P2598" s="30">
        <v>1802.41</v>
      </c>
      <c r="Q2598" s="30">
        <v>97.82</v>
      </c>
      <c r="R2598" s="38">
        <v>0.28332000000000002</v>
      </c>
      <c r="S2598" s="32">
        <v>-0.30537999999999998</v>
      </c>
      <c r="T2598" s="29">
        <v>0.61216000000000004</v>
      </c>
      <c r="U2598" s="29">
        <v>-0.59911999999999999</v>
      </c>
      <c r="V2598" s="29">
        <v>0.35293999999999998</v>
      </c>
      <c r="W2598" s="29">
        <v>9.8040000000000002E-2</v>
      </c>
      <c r="X2598" s="30">
        <v>154.46</v>
      </c>
      <c r="Y2598" s="29">
        <v>0.30413000000000001</v>
      </c>
      <c r="Z2598" s="29">
        <v>0.40179999999999999</v>
      </c>
      <c r="AA2598" s="29">
        <v>0.16700000000000001</v>
      </c>
      <c r="AB2598" s="30">
        <v>25</v>
      </c>
      <c r="AC2598" s="29">
        <v>0.29411999999999999</v>
      </c>
      <c r="AD2598" s="30">
        <v>51</v>
      </c>
      <c r="AE2598" s="29">
        <v>0.68627000000000005</v>
      </c>
      <c r="AF2598" s="33">
        <v>1.708</v>
      </c>
      <c r="AG2598" s="33">
        <v>2.0699999999999998</v>
      </c>
      <c r="AH2598" s="33">
        <v>3.35</v>
      </c>
      <c r="AI2598" s="33">
        <v>75.460999999999999</v>
      </c>
      <c r="AJ2598" s="33">
        <v>5.7460000000000004</v>
      </c>
      <c r="AK2598" s="34">
        <v>118</v>
      </c>
      <c r="AL2598" s="29">
        <v>9.8040000000000002E-2</v>
      </c>
      <c r="AM2598" s="29">
        <v>0.21568999999999999</v>
      </c>
      <c r="AN2598" s="50">
        <v>60200</v>
      </c>
      <c r="AO2598" s="30">
        <v>144.80000000000001</v>
      </c>
      <c r="AP2598" s="29">
        <v>0.42592000000000002</v>
      </c>
      <c r="AQ2598" s="29">
        <v>0.88919999999999999</v>
      </c>
      <c r="AR2598" s="29">
        <v>0.39200000000000002</v>
      </c>
      <c r="AS2598" s="54">
        <v>21</v>
      </c>
      <c r="AT2598" s="29">
        <v>0.41176000000000001</v>
      </c>
      <c r="AU2598" s="29">
        <v>0.71011999999999997</v>
      </c>
      <c r="AV2598" s="54">
        <v>15</v>
      </c>
      <c r="AW2598" s="29">
        <v>0.58823999999999999</v>
      </c>
    </row>
    <row r="2599" spans="1:49" x14ac:dyDescent="0.2">
      <c r="A2599" s="17" t="str">
        <f t="shared" si="49"/>
        <v>UM</v>
      </c>
      <c r="B2599" s="17" t="str">
        <f>IF(AND(OR(NOT(IsForecastDateRestricted),AND(D2599&gt;=StartDate,D2599&lt;=EndDate)),OR(NOT(IsTargetDateRestricted),AND(F2599&gt;=FirstTargetDate,F2599&lt;=EndTargetDate)),
OR(AND(Is1Week,E2599="1 wk ahead inc death"),AND(Is2Week,E2599="2 wk ahead inc death"),AND(Is3Week,E2599="3 wk ahead inc death"),AND(Is4Week,E2599="4 wk ahead inc death")),
OR(NOT(IsActiveModelsOnly),_xlfn.XLOOKUP(C2599,'Model Analyzer'!B$4:B$100,'Model Analyzer'!C$4:C$100))),EvalData!C2599,"NA")</f>
        <v>UM</v>
      </c>
      <c r="C2599" s="17" t="s">
        <v>31</v>
      </c>
      <c r="D2599" s="36" t="d">
        <v>2020-11-09</v>
      </c>
      <c r="E2599" s="17" t="s">
        <v>36</v>
      </c>
      <c r="F2599" s="36" t="d">
        <v>2020-11-21</v>
      </c>
      <c r="G2599" s="30">
        <v>-4540</v>
      </c>
      <c r="H2599" s="32">
        <v>-0.29299999999999998</v>
      </c>
      <c r="I2599" s="28">
        <v>-0.25398999999999999</v>
      </c>
      <c r="J2599" s="28">
        <v>-0.34045999999999998</v>
      </c>
      <c r="K2599" s="29">
        <v>0</v>
      </c>
      <c r="L2599" s="30">
        <v>24</v>
      </c>
      <c r="M2599" s="29">
        <v>0.30303000000000002</v>
      </c>
      <c r="N2599" s="30">
        <v>50</v>
      </c>
      <c r="O2599" s="30">
        <v>14.46</v>
      </c>
      <c r="P2599" s="30">
        <v>2344.6799999999998</v>
      </c>
      <c r="Q2599" s="30">
        <v>113.04</v>
      </c>
      <c r="R2599" s="38">
        <v>0.30079</v>
      </c>
      <c r="S2599" s="32">
        <v>-0.30276999999999998</v>
      </c>
      <c r="T2599" s="29">
        <v>0.63231999999999999</v>
      </c>
      <c r="U2599" s="29">
        <v>-0.50949</v>
      </c>
      <c r="V2599" s="29">
        <v>0.3</v>
      </c>
      <c r="W2599" s="29">
        <v>0.12</v>
      </c>
      <c r="X2599" s="30">
        <v>178.82</v>
      </c>
      <c r="Y2599" s="29">
        <v>0.33994999999999997</v>
      </c>
      <c r="Z2599" s="29">
        <v>0.41327999999999998</v>
      </c>
      <c r="AA2599" s="29">
        <v>8.5999999999999993E-2</v>
      </c>
      <c r="AB2599" s="30">
        <v>28</v>
      </c>
      <c r="AC2599" s="29">
        <v>0.20588000000000001</v>
      </c>
      <c r="AD2599" s="30">
        <v>50</v>
      </c>
      <c r="AE2599" s="29">
        <v>0.34</v>
      </c>
      <c r="AF2599" s="33">
        <v>1.1910000000000001</v>
      </c>
      <c r="AG2599" s="33">
        <v>1.2809999999999999</v>
      </c>
      <c r="AH2599" s="33">
        <v>1.5209999999999999</v>
      </c>
      <c r="AI2599" s="33">
        <v>36.628999999999998</v>
      </c>
      <c r="AJ2599" s="33">
        <v>1.7370000000000001</v>
      </c>
      <c r="AK2599" s="34">
        <v>3.331</v>
      </c>
      <c r="AL2599" s="29">
        <v>0.02</v>
      </c>
      <c r="AM2599" s="29">
        <v>0.04</v>
      </c>
      <c r="AN2599" s="50">
        <v>147929</v>
      </c>
      <c r="AO2599" s="30">
        <v>384</v>
      </c>
      <c r="AP2599" s="29">
        <v>0.74516000000000004</v>
      </c>
      <c r="AQ2599" s="29">
        <v>1</v>
      </c>
      <c r="AR2599" s="29">
        <v>0.28899999999999998</v>
      </c>
      <c r="AS2599" s="54">
        <v>24</v>
      </c>
      <c r="AT2599" s="29">
        <v>0.32352999999999998</v>
      </c>
      <c r="AU2599" s="29">
        <v>0.35088000000000003</v>
      </c>
      <c r="AV2599" s="54">
        <v>28</v>
      </c>
      <c r="AW2599" s="29">
        <v>0.20588000000000001</v>
      </c>
    </row>
    <row r="2600" spans="1:49" x14ac:dyDescent="0.2">
      <c r="A2600" s="17" t="str">
        <f t="shared" si="49"/>
        <v>UMass-MB</v>
      </c>
      <c r="B2600" s="17" t="str">
        <f>IF(AND(OR(NOT(IsForecastDateRestricted),AND(D2600&gt;=StartDate,D2600&lt;=EndDate)),OR(NOT(IsTargetDateRestricted),AND(F2600&gt;=FirstTargetDate,F2600&lt;=EndTargetDate)),
OR(AND(Is1Week,E2600="1 wk ahead inc death"),AND(Is2Week,E2600="2 wk ahead inc death"),AND(Is3Week,E2600="3 wk ahead inc death"),AND(Is4Week,E2600="4 wk ahead inc death")),
OR(NOT(IsActiveModelsOnly),_xlfn.XLOOKUP(C2600,'Model Analyzer'!B$4:B$100,'Model Analyzer'!C$4:C$100))),EvalData!C2600,"NA")</f>
        <v>UMass-MB</v>
      </c>
      <c r="C2600" s="17" t="s">
        <v>32</v>
      </c>
      <c r="D2600" s="36" t="d">
        <v>2020-11-09</v>
      </c>
      <c r="E2600" s="17" t="s">
        <v>36</v>
      </c>
      <c r="F2600" s="36" t="d">
        <v>2020-11-21</v>
      </c>
      <c r="G2600" s="30">
        <v>431</v>
      </c>
      <c r="H2600" s="32">
        <v>2.4E-2</v>
      </c>
      <c r="I2600" s="28">
        <v>2.4109999999999999E-2</v>
      </c>
      <c r="J2600" s="28">
        <v>2.4109999999999999E-2</v>
      </c>
      <c r="K2600" s="29">
        <v>1</v>
      </c>
      <c r="L2600" s="30">
        <v>2</v>
      </c>
      <c r="M2600" s="29">
        <v>0.96970000000000001</v>
      </c>
      <c r="N2600" s="30">
        <v>51</v>
      </c>
      <c r="O2600" s="30">
        <v>3.31</v>
      </c>
      <c r="P2600" s="30">
        <v>707.98</v>
      </c>
      <c r="Q2600" s="30">
        <v>59.75</v>
      </c>
      <c r="R2600" s="38">
        <v>0.16100999999999999</v>
      </c>
      <c r="S2600" s="32">
        <v>-7.4599999999999996E-3</v>
      </c>
      <c r="T2600" s="29">
        <v>0.24589</v>
      </c>
      <c r="U2600" s="29">
        <v>-2.0389999999999998E-2</v>
      </c>
      <c r="V2600" s="29">
        <v>0.58823999999999999</v>
      </c>
      <c r="W2600" s="29">
        <v>0</v>
      </c>
      <c r="X2600" s="30">
        <v>87.5</v>
      </c>
      <c r="Y2600" s="29">
        <v>0.20735000000000001</v>
      </c>
      <c r="Z2600" s="29">
        <v>0.20658000000000001</v>
      </c>
      <c r="AA2600" s="29">
        <v>0.85</v>
      </c>
      <c r="AB2600" s="30">
        <v>2</v>
      </c>
      <c r="AC2600" s="29">
        <v>0.97058999999999995</v>
      </c>
      <c r="AD2600" s="30">
        <v>51</v>
      </c>
      <c r="AE2600" s="29">
        <v>1</v>
      </c>
      <c r="AF2600" s="33">
        <v>2.9569999999999999</v>
      </c>
      <c r="AG2600" s="33">
        <v>3.42</v>
      </c>
      <c r="AH2600" s="33">
        <v>4.0949999999999998</v>
      </c>
      <c r="AI2600" s="33">
        <v>5.4459999999999997</v>
      </c>
      <c r="AJ2600" s="33">
        <v>6.0869999999999997</v>
      </c>
      <c r="AK2600" s="34">
        <v>10.111000000000001</v>
      </c>
      <c r="AL2600" s="29">
        <v>0.35293999999999998</v>
      </c>
      <c r="AM2600" s="29">
        <v>9.8040000000000002E-2</v>
      </c>
      <c r="AN2600" s="50">
        <v>25363</v>
      </c>
      <c r="AO2600" s="30">
        <v>88.9</v>
      </c>
      <c r="AP2600" s="29">
        <v>0.36401</v>
      </c>
      <c r="AQ2600" s="29">
        <v>0.75993999999999995</v>
      </c>
      <c r="AR2600" s="29">
        <v>0.57799999999999996</v>
      </c>
      <c r="AS2600" s="54">
        <v>12</v>
      </c>
      <c r="AT2600" s="29">
        <v>0.67647000000000002</v>
      </c>
      <c r="AU2600" s="29">
        <v>0.94237000000000004</v>
      </c>
      <c r="AV2600" s="54">
        <v>3</v>
      </c>
      <c r="AW2600" s="29">
        <v>0.94118000000000002</v>
      </c>
    </row>
    <row r="2601" spans="1:49" x14ac:dyDescent="0.2">
      <c r="A2601" s="17" t="str">
        <f t="shared" si="49"/>
        <v>USC</v>
      </c>
      <c r="B2601" s="17" t="str">
        <f>IF(AND(OR(NOT(IsForecastDateRestricted),AND(D2601&gt;=StartDate,D2601&lt;=EndDate)),OR(NOT(IsTargetDateRestricted),AND(F2601&gt;=FirstTargetDate,F2601&lt;=EndTargetDate)),
OR(AND(Is1Week,E2601="1 wk ahead inc death"),AND(Is2Week,E2601="2 wk ahead inc death"),AND(Is3Week,E2601="3 wk ahead inc death"),AND(Is4Week,E2601="4 wk ahead inc death")),
OR(NOT(IsActiveModelsOnly),_xlfn.XLOOKUP(C2601,'Model Analyzer'!B$4:B$100,'Model Analyzer'!C$4:C$100))),EvalData!C2601,"NA")</f>
        <v>USC</v>
      </c>
      <c r="C2601" s="17" t="s">
        <v>33</v>
      </c>
      <c r="D2601" s="36" t="d">
        <v>2020-11-09</v>
      </c>
      <c r="E2601" s="17" t="s">
        <v>36</v>
      </c>
      <c r="F2601" s="36" t="d">
        <v>2020-11-21</v>
      </c>
      <c r="G2601" s="30">
        <v>8527</v>
      </c>
      <c r="H2601" s="32">
        <v>0.39</v>
      </c>
      <c r="I2601" s="28">
        <v>0.47703000000000001</v>
      </c>
      <c r="J2601" s="28">
        <v>0.47703000000000001</v>
      </c>
      <c r="K2601" s="29">
        <v>0</v>
      </c>
      <c r="L2601" s="30">
        <v>30</v>
      </c>
      <c r="M2601" s="29">
        <v>0.12121</v>
      </c>
      <c r="N2601" s="30">
        <v>51</v>
      </c>
      <c r="O2601" s="30">
        <v>6.74</v>
      </c>
      <c r="P2601" s="30">
        <v>1851.01</v>
      </c>
      <c r="Q2601" s="30">
        <v>97.12</v>
      </c>
      <c r="R2601" s="38">
        <v>0.20993999999999999</v>
      </c>
      <c r="S2601" s="32">
        <v>-0.24939</v>
      </c>
      <c r="T2601" s="29">
        <v>0.37048999999999999</v>
      </c>
      <c r="U2601" s="29">
        <v>-0.34022000000000002</v>
      </c>
      <c r="V2601" s="29">
        <v>0.47059000000000001</v>
      </c>
      <c r="W2601" s="29">
        <v>3.9219999999999998E-2</v>
      </c>
      <c r="X2601" s="30">
        <v>186.42</v>
      </c>
      <c r="Y2601" s="29">
        <v>0.23660999999999999</v>
      </c>
      <c r="Z2601" s="29">
        <v>0.28365000000000001</v>
      </c>
      <c r="AA2601" s="29">
        <v>0.48399999999999999</v>
      </c>
      <c r="AB2601" s="30">
        <v>15</v>
      </c>
      <c r="AC2601" s="29">
        <v>0.58823999999999999</v>
      </c>
      <c r="AD2601" s="30">
        <v>51</v>
      </c>
      <c r="AE2601" s="29">
        <v>0.86275000000000002</v>
      </c>
      <c r="AF2601" s="33">
        <v>2.4540000000000002</v>
      </c>
      <c r="AG2601" s="33">
        <v>2.7589999999999999</v>
      </c>
      <c r="AH2601" s="33">
        <v>3.1379999999999999</v>
      </c>
      <c r="AI2601" s="33">
        <v>13.314</v>
      </c>
      <c r="AJ2601" s="33">
        <v>3.63</v>
      </c>
      <c r="AK2601" s="34">
        <v>43.5</v>
      </c>
      <c r="AL2601" s="29">
        <v>3.9219999999999998E-2</v>
      </c>
      <c r="AM2601" s="29">
        <v>0.15686</v>
      </c>
      <c r="AN2601" s="50">
        <v>57505</v>
      </c>
      <c r="AO2601" s="30">
        <v>105.3</v>
      </c>
      <c r="AP2601" s="29">
        <v>0.42274</v>
      </c>
      <c r="AQ2601" s="29">
        <v>0.88253999999999999</v>
      </c>
      <c r="AR2601" s="29">
        <v>0.70199999999999996</v>
      </c>
      <c r="AS2601" s="54">
        <v>4</v>
      </c>
      <c r="AT2601" s="29">
        <v>0.91176000000000001</v>
      </c>
      <c r="AU2601" s="29">
        <v>0.89436000000000004</v>
      </c>
      <c r="AV2601" s="54">
        <v>7</v>
      </c>
      <c r="AW2601" s="29">
        <v>0.82352999999999998</v>
      </c>
    </row>
    <row r="2602" spans="1:49" x14ac:dyDescent="0.2">
      <c r="A2602" s="17" t="str">
        <f t="shared" si="49"/>
        <v>UT</v>
      </c>
      <c r="B2602" s="17" t="str">
        <f>IF(AND(OR(NOT(IsForecastDateRestricted),AND(D2602&gt;=StartDate,D2602&lt;=EndDate)),OR(NOT(IsTargetDateRestricted),AND(F2602&gt;=FirstTargetDate,F2602&lt;=EndTargetDate)),
OR(AND(Is1Week,E2602="1 wk ahead inc death"),AND(Is2Week,E2602="2 wk ahead inc death"),AND(Is3Week,E2602="3 wk ahead inc death"),AND(Is4Week,E2602="4 wk ahead inc death")),
OR(NOT(IsActiveModelsOnly),_xlfn.XLOOKUP(C2602,'Model Analyzer'!B$4:B$100,'Model Analyzer'!C$4:C$100))),EvalData!C2602,"NA")</f>
        <v>UT</v>
      </c>
      <c r="C2602" s="17" t="s">
        <v>34</v>
      </c>
      <c r="D2602" s="36" t="d">
        <v>2020-11-09</v>
      </c>
      <c r="E2602" s="17" t="s">
        <v>36</v>
      </c>
      <c r="F2602" s="36" t="d">
        <v>2020-11-21</v>
      </c>
      <c r="G2602" s="30">
        <v>-5309</v>
      </c>
      <c r="H2602" s="32">
        <v>-0.35199999999999998</v>
      </c>
      <c r="I2602" s="28">
        <v>-0.29701</v>
      </c>
      <c r="J2602" s="28">
        <v>-0.42248999999999998</v>
      </c>
      <c r="K2602" s="29">
        <v>0</v>
      </c>
      <c r="L2602" s="30">
        <v>28</v>
      </c>
      <c r="M2602" s="29">
        <v>0.18182000000000001</v>
      </c>
      <c r="N2602" s="30">
        <v>51</v>
      </c>
      <c r="O2602" s="30">
        <v>17.489999999999998</v>
      </c>
      <c r="P2602" s="30">
        <v>3483.15</v>
      </c>
      <c r="Q2602" s="30">
        <v>122.59</v>
      </c>
      <c r="R2602" s="38">
        <v>0.31283</v>
      </c>
      <c r="S2602" s="32">
        <v>-0.14216999999999999</v>
      </c>
      <c r="T2602" s="29">
        <v>0.59709999999999996</v>
      </c>
      <c r="U2602" s="29">
        <v>-0.10134</v>
      </c>
      <c r="V2602" s="29">
        <v>0.23529</v>
      </c>
      <c r="W2602" s="29">
        <v>0.15686</v>
      </c>
      <c r="X2602" s="30">
        <v>170.39</v>
      </c>
      <c r="Y2602" s="29">
        <v>0.45923999999999998</v>
      </c>
      <c r="Z2602" s="29">
        <v>0.45691999999999999</v>
      </c>
      <c r="AA2602" s="29">
        <v>0.12</v>
      </c>
      <c r="AB2602" s="30">
        <v>27</v>
      </c>
      <c r="AC2602" s="29">
        <v>0.23529</v>
      </c>
      <c r="AD2602" s="30">
        <v>51</v>
      </c>
      <c r="AE2602" s="29">
        <v>0.66666999999999998</v>
      </c>
      <c r="AF2602" s="33">
        <v>1.899</v>
      </c>
      <c r="AG2602" s="33">
        <v>2.1179999999999999</v>
      </c>
      <c r="AH2602" s="33">
        <v>3.101</v>
      </c>
      <c r="AI2602" s="33">
        <v>12.326000000000001</v>
      </c>
      <c r="AJ2602" s="33">
        <v>4.5960000000000001</v>
      </c>
      <c r="AK2602" s="34">
        <v>14</v>
      </c>
      <c r="AL2602" s="29">
        <v>0.11765</v>
      </c>
      <c r="AM2602" s="29">
        <v>0.13725000000000001</v>
      </c>
      <c r="AN2602" s="50">
        <v>66743</v>
      </c>
      <c r="AO2602" s="30">
        <v>230.1</v>
      </c>
      <c r="AP2602" s="29">
        <v>0.46161000000000002</v>
      </c>
      <c r="AQ2602" s="29">
        <v>0.9637</v>
      </c>
      <c r="AR2602" s="29">
        <v>0.433</v>
      </c>
      <c r="AS2602" s="54">
        <v>19</v>
      </c>
      <c r="AT2602" s="29">
        <v>0.47059000000000001</v>
      </c>
      <c r="AU2602" s="29">
        <v>0.70043999999999995</v>
      </c>
      <c r="AV2602" s="54">
        <v>16</v>
      </c>
      <c r="AW2602" s="29">
        <v>0.55881999999999998</v>
      </c>
    </row>
    <row r="2603" spans="1:49" x14ac:dyDescent="0.2">
      <c r="A2603" s="17" t="str">
        <f t="shared" si="49"/>
        <v>Baseline</v>
      </c>
      <c r="B2603" s="17" t="str">
        <f>IF(AND(OR(NOT(IsForecastDateRestricted),AND(D2603&gt;=StartDate,D2603&lt;=EndDate)),OR(NOT(IsTargetDateRestricted),AND(F2603&gt;=FirstTargetDate,F2603&lt;=EndTargetDate)),
OR(AND(Is1Week,E2603="1 wk ahead inc death"),AND(Is2Week,E2603="2 wk ahead inc death"),AND(Is3Week,E2603="3 wk ahead inc death"),AND(Is4Week,E2603="4 wk ahead inc death")),
OR(NOT(IsActiveModelsOnly),_xlfn.XLOOKUP(C2603,'Model Analyzer'!B$4:B$100,'Model Analyzer'!C$4:C$100))),EvalData!C2603,"NA")</f>
        <v>Baseline</v>
      </c>
      <c r="C2603" s="17" t="s">
        <v>12</v>
      </c>
      <c r="D2603" s="36" t="d">
        <v>2020-11-09</v>
      </c>
      <c r="E2603" s="17" t="s">
        <v>37</v>
      </c>
      <c r="F2603" s="36" t="d">
        <v>2020-11-28</v>
      </c>
      <c r="G2603" s="30">
        <v>-8988</v>
      </c>
      <c r="H2603" s="32">
        <v>-0.38700000000000001</v>
      </c>
      <c r="I2603" s="28">
        <v>-0.32094</v>
      </c>
      <c r="J2603" s="28">
        <v>-0.47262999999999999</v>
      </c>
      <c r="K2603" s="29">
        <v>0</v>
      </c>
      <c r="L2603" s="30">
        <v>31</v>
      </c>
      <c r="M2603" s="29">
        <v>9.0910000000000005E-2</v>
      </c>
      <c r="N2603" s="30">
        <v>51</v>
      </c>
      <c r="O2603" s="30">
        <v>16.010000000000002</v>
      </c>
      <c r="P2603" s="30">
        <v>4418.6000000000004</v>
      </c>
      <c r="Q2603" s="30">
        <v>197.27</v>
      </c>
      <c r="R2603" s="38">
        <v>0.32913999999999999</v>
      </c>
      <c r="S2603" s="32">
        <v>-0.38179999999999997</v>
      </c>
      <c r="T2603" s="29">
        <v>0.68149999999999999</v>
      </c>
      <c r="U2603" s="29">
        <v>-0.64290999999999998</v>
      </c>
      <c r="V2603" s="29">
        <v>0.19608</v>
      </c>
      <c r="W2603" s="29">
        <v>0.21568999999999999</v>
      </c>
      <c r="X2603" s="30">
        <v>315.95999999999998</v>
      </c>
      <c r="Y2603" s="29">
        <v>0.34566999999999998</v>
      </c>
      <c r="Z2603" s="29">
        <v>0.44008999999999998</v>
      </c>
      <c r="AA2603" s="29">
        <v>0.16300000000000001</v>
      </c>
      <c r="AB2603" s="30">
        <v>25</v>
      </c>
      <c r="AC2603" s="29">
        <v>0.29411999999999999</v>
      </c>
      <c r="AD2603" s="30">
        <v>51</v>
      </c>
      <c r="AE2603" s="29">
        <v>0.78430999999999995</v>
      </c>
      <c r="AF2603" s="33">
        <v>3.952</v>
      </c>
      <c r="AG2603" s="33">
        <v>3.9750000000000001</v>
      </c>
      <c r="AH2603" s="33">
        <v>3.9910000000000001</v>
      </c>
      <c r="AI2603" s="33">
        <v>4.0289999999999999</v>
      </c>
      <c r="AJ2603" s="33">
        <v>4</v>
      </c>
      <c r="AK2603" s="34">
        <v>4.0030000000000001</v>
      </c>
      <c r="AL2603" s="29">
        <v>0</v>
      </c>
      <c r="AM2603" s="29">
        <v>0</v>
      </c>
      <c r="AN2603" s="50">
        <v>61945</v>
      </c>
      <c r="AO2603" s="30">
        <v>138.80000000000001</v>
      </c>
      <c r="AP2603" s="29">
        <v>0.39865</v>
      </c>
      <c r="AQ2603" s="29">
        <v>0.83226</v>
      </c>
      <c r="AR2603" s="29">
        <v>0.82599999999999996</v>
      </c>
      <c r="AS2603" s="54">
        <v>2</v>
      </c>
      <c r="AT2603" s="29">
        <v>0.97058999999999995</v>
      </c>
      <c r="AU2603" s="29">
        <v>0.79745999999999995</v>
      </c>
      <c r="AV2603" s="54">
        <v>10</v>
      </c>
      <c r="AW2603" s="29">
        <v>0.73529</v>
      </c>
    </row>
    <row r="2604" spans="1:49" x14ac:dyDescent="0.2">
      <c r="A2604" s="17" t="str">
        <f t="shared" si="49"/>
        <v>BPagano</v>
      </c>
      <c r="B2604" s="17" t="str">
        <f>IF(AND(OR(NOT(IsForecastDateRestricted),AND(D2604&gt;=StartDate,D2604&lt;=EndDate)),OR(NOT(IsTargetDateRestricted),AND(F2604&gt;=FirstTargetDate,F2604&lt;=EndTargetDate)),
OR(AND(Is1Week,E2604="1 wk ahead inc death"),AND(Is2Week,E2604="2 wk ahead inc death"),AND(Is3Week,E2604="3 wk ahead inc death"),AND(Is4Week,E2604="4 wk ahead inc death")),
OR(NOT(IsActiveModelsOnly),_xlfn.XLOOKUP(C2604,'Model Analyzer'!B$4:B$100,'Model Analyzer'!C$4:C$100))),EvalData!C2604,"NA")</f>
        <v>BPagano</v>
      </c>
      <c r="C2604" s="17" t="s">
        <v>59</v>
      </c>
      <c r="D2604" s="36" t="d">
        <v>2020-11-09</v>
      </c>
      <c r="E2604" s="17" t="s">
        <v>37</v>
      </c>
      <c r="F2604" s="36" t="d">
        <v>2020-11-28</v>
      </c>
      <c r="G2604" s="30">
        <v>-633</v>
      </c>
      <c r="H2604" s="32">
        <v>-2.3E-2</v>
      </c>
      <c r="I2604" s="28">
        <v>-2.2599999999999999E-2</v>
      </c>
      <c r="J2604" s="28">
        <v>-2.3130000000000001E-2</v>
      </c>
      <c r="K2604" s="29">
        <v>1</v>
      </c>
      <c r="L2604" s="30">
        <v>1</v>
      </c>
      <c r="M2604" s="29">
        <v>1</v>
      </c>
      <c r="N2604" s="30">
        <v>51</v>
      </c>
      <c r="O2604" s="30">
        <v>29</v>
      </c>
      <c r="P2604" s="30">
        <v>4254.41</v>
      </c>
      <c r="Q2604" s="30">
        <v>151.69</v>
      </c>
      <c r="R2604" s="38">
        <v>0.28361999999999998</v>
      </c>
      <c r="S2604" s="32">
        <v>-8.1250000000000003E-2</v>
      </c>
      <c r="T2604" s="29">
        <v>0.62992000000000004</v>
      </c>
      <c r="U2604" s="29">
        <v>-8.1600000000000006E-2</v>
      </c>
      <c r="V2604" s="29">
        <v>0.37254999999999999</v>
      </c>
      <c r="W2604" s="29">
        <v>0.15686</v>
      </c>
      <c r="X2604" s="30">
        <v>215.96</v>
      </c>
      <c r="Y2604" s="29">
        <v>0.45955000000000001</v>
      </c>
      <c r="Z2604" s="29">
        <v>0.42185</v>
      </c>
      <c r="AA2604" s="29">
        <v>0.31900000000000001</v>
      </c>
      <c r="AB2604" s="30">
        <v>23</v>
      </c>
      <c r="AC2604" s="29">
        <v>0.35293999999999998</v>
      </c>
      <c r="AD2604" s="30">
        <v>51</v>
      </c>
      <c r="AE2604" s="29">
        <v>0.56862999999999997</v>
      </c>
      <c r="AF2604" s="33">
        <v>2.2799999999999998</v>
      </c>
      <c r="AG2604" s="33">
        <v>2.2829999999999999</v>
      </c>
      <c r="AH2604" s="33">
        <v>2.2949999999999999</v>
      </c>
      <c r="AI2604" s="33">
        <v>2.415</v>
      </c>
      <c r="AJ2604" s="33">
        <v>2.319</v>
      </c>
      <c r="AK2604" s="34">
        <v>2.4380000000000002</v>
      </c>
      <c r="AL2604" s="29">
        <v>0</v>
      </c>
      <c r="AM2604" s="29">
        <v>0</v>
      </c>
      <c r="AN2604" s="50">
        <v>88304</v>
      </c>
      <c r="AO2604" s="30">
        <v>355.4</v>
      </c>
      <c r="AP2604" s="29">
        <v>0.59311000000000003</v>
      </c>
      <c r="AQ2604" s="29">
        <v>1</v>
      </c>
      <c r="AR2604" s="29">
        <v>0.59899999999999998</v>
      </c>
      <c r="AS2604" s="54">
        <v>11</v>
      </c>
      <c r="AT2604" s="29">
        <v>0.70587999999999995</v>
      </c>
      <c r="AU2604" s="29">
        <v>0.59855999999999998</v>
      </c>
      <c r="AV2604" s="54">
        <v>22</v>
      </c>
      <c r="AW2604" s="29">
        <v>0.38235000000000002</v>
      </c>
    </row>
    <row r="2605" spans="1:49" x14ac:dyDescent="0.2">
      <c r="A2605" s="17" t="str">
        <f t="shared" si="49"/>
        <v>CMU</v>
      </c>
      <c r="B2605" s="17" t="str">
        <f>IF(AND(OR(NOT(IsForecastDateRestricted),AND(D2605&gt;=StartDate,D2605&lt;=EndDate)),OR(NOT(IsTargetDateRestricted),AND(F2605&gt;=FirstTargetDate,F2605&lt;=EndTargetDate)),
OR(AND(Is1Week,E2605="1 wk ahead inc death"),AND(Is2Week,E2605="2 wk ahead inc death"),AND(Is3Week,E2605="3 wk ahead inc death"),AND(Is4Week,E2605="4 wk ahead inc death")),
OR(NOT(IsActiveModelsOnly),_xlfn.XLOOKUP(C2605,'Model Analyzer'!B$4:B$100,'Model Analyzer'!C$4:C$100))),EvalData!C2605,"NA")</f>
        <v>CMU</v>
      </c>
      <c r="C2605" s="17" t="s">
        <v>43</v>
      </c>
      <c r="D2605" s="36" t="d">
        <v>2020-11-09</v>
      </c>
      <c r="E2605" s="17" t="s">
        <v>37</v>
      </c>
      <c r="F2605" s="36" t="d">
        <v>2020-11-28</v>
      </c>
      <c r="G2605" s="30"/>
      <c r="H2605" s="32"/>
      <c r="N2605" s="30">
        <v>51</v>
      </c>
      <c r="O2605" s="30">
        <v>8.4499999999999993</v>
      </c>
      <c r="P2605" s="30">
        <v>1576.88</v>
      </c>
      <c r="Q2605" s="30">
        <v>113.67</v>
      </c>
      <c r="R2605" s="38">
        <v>0.18565000000000001</v>
      </c>
      <c r="S2605" s="32">
        <v>-0.18232000000000001</v>
      </c>
      <c r="T2605" s="29">
        <v>0.41592000000000001</v>
      </c>
      <c r="U2605" s="29">
        <v>-0.35161999999999999</v>
      </c>
      <c r="V2605" s="29">
        <v>0.56862999999999997</v>
      </c>
      <c r="W2605" s="29">
        <v>3.9219999999999998E-2</v>
      </c>
      <c r="X2605" s="30">
        <v>182.42</v>
      </c>
      <c r="Y2605" s="29">
        <v>0.21890000000000001</v>
      </c>
      <c r="Z2605" s="29">
        <v>0.25875999999999999</v>
      </c>
      <c r="AA2605" s="29">
        <v>0.746</v>
      </c>
      <c r="AB2605" s="30">
        <v>6</v>
      </c>
      <c r="AC2605" s="29">
        <v>0.85294000000000003</v>
      </c>
      <c r="AD2605" s="30">
        <v>51</v>
      </c>
      <c r="AE2605" s="29">
        <v>0.72548999999999997</v>
      </c>
      <c r="AF2605" s="33">
        <v>1.554</v>
      </c>
      <c r="AG2605" s="33">
        <v>1.748</v>
      </c>
      <c r="AH2605" s="33">
        <v>2.2029999999999998</v>
      </c>
      <c r="AI2605" s="33">
        <v>13.518000000000001</v>
      </c>
      <c r="AJ2605" s="33">
        <v>3.488</v>
      </c>
      <c r="AK2605" s="34">
        <v>8.1669999999999998</v>
      </c>
      <c r="AL2605" s="29">
        <v>9.8040000000000002E-2</v>
      </c>
      <c r="AM2605" s="29">
        <v>9.8040000000000002E-2</v>
      </c>
      <c r="AN2605" s="50">
        <v>68072</v>
      </c>
      <c r="AO2605" s="30">
        <v>138.69999999999999</v>
      </c>
      <c r="AP2605" s="29">
        <v>0.56079000000000001</v>
      </c>
      <c r="AQ2605" s="29">
        <v>1</v>
      </c>
      <c r="AR2605" s="29">
        <v>0.55700000000000005</v>
      </c>
      <c r="AS2605" s="54">
        <v>13</v>
      </c>
      <c r="AT2605" s="29">
        <v>0.64705999999999997</v>
      </c>
      <c r="AU2605" s="29">
        <v>0.76366999999999996</v>
      </c>
      <c r="AV2605" s="54">
        <v>12</v>
      </c>
      <c r="AW2605" s="29">
        <v>0.67647000000000002</v>
      </c>
    </row>
    <row r="2606" spans="1:49" x14ac:dyDescent="0.2">
      <c r="A2606" s="17" t="str">
        <f t="shared" si="49"/>
        <v>Columbia</v>
      </c>
      <c r="B2606" s="17" t="str">
        <f>IF(AND(OR(NOT(IsForecastDateRestricted),AND(D2606&gt;=StartDate,D2606&lt;=EndDate)),OR(NOT(IsTargetDateRestricted),AND(F2606&gt;=FirstTargetDate,F2606&lt;=EndTargetDate)),
OR(AND(Is1Week,E2606="1 wk ahead inc death"),AND(Is2Week,E2606="2 wk ahead inc death"),AND(Is3Week,E2606="3 wk ahead inc death"),AND(Is4Week,E2606="4 wk ahead inc death")),
OR(NOT(IsActiveModelsOnly),_xlfn.XLOOKUP(C2606,'Model Analyzer'!B$4:B$100,'Model Analyzer'!C$4:C$100))),EvalData!C2606,"NA")</f>
        <v>Columbia</v>
      </c>
      <c r="C2606" s="17" t="s">
        <v>13</v>
      </c>
      <c r="D2606" s="36" t="d">
        <v>2020-11-09</v>
      </c>
      <c r="E2606" s="17" t="s">
        <v>37</v>
      </c>
      <c r="F2606" s="36" t="d">
        <v>2020-11-28</v>
      </c>
      <c r="G2606" s="30">
        <v>4634</v>
      </c>
      <c r="H2606" s="32">
        <v>0.153</v>
      </c>
      <c r="I2606" s="28">
        <v>0.16547000000000001</v>
      </c>
      <c r="J2606" s="28">
        <v>0.16547000000000001</v>
      </c>
      <c r="K2606" s="29">
        <v>0.75</v>
      </c>
      <c r="L2606" s="30">
        <v>14</v>
      </c>
      <c r="M2606" s="29">
        <v>0.60606000000000004</v>
      </c>
      <c r="N2606" s="30">
        <v>51</v>
      </c>
      <c r="O2606" s="30">
        <v>14.39</v>
      </c>
      <c r="P2606" s="30">
        <v>5006.42</v>
      </c>
      <c r="Q2606" s="30">
        <v>166.25</v>
      </c>
      <c r="R2606" s="38">
        <v>0.18820999999999999</v>
      </c>
      <c r="S2606" s="32">
        <v>5.5820000000000002E-2</v>
      </c>
      <c r="T2606" s="29">
        <v>0.35759999999999997</v>
      </c>
      <c r="U2606" s="29">
        <v>6.2109999999999999E-2</v>
      </c>
      <c r="V2606" s="29">
        <v>0.49020000000000002</v>
      </c>
      <c r="W2606" s="29">
        <v>0.11765</v>
      </c>
      <c r="X2606" s="30">
        <v>305.33</v>
      </c>
      <c r="Y2606" s="29">
        <v>0.31630000000000003</v>
      </c>
      <c r="Z2606" s="29">
        <v>0.30775000000000002</v>
      </c>
      <c r="AA2606" s="29">
        <v>0.54</v>
      </c>
      <c r="AB2606" s="30">
        <v>17</v>
      </c>
      <c r="AC2606" s="29">
        <v>0.52941000000000005</v>
      </c>
      <c r="AD2606" s="30">
        <v>51</v>
      </c>
      <c r="AE2606" s="29">
        <v>0.88234999999999997</v>
      </c>
      <c r="AF2606" s="33">
        <v>2.262</v>
      </c>
      <c r="AG2606" s="33">
        <v>2.6320000000000001</v>
      </c>
      <c r="AH2606" s="33">
        <v>3.58</v>
      </c>
      <c r="AI2606" s="33">
        <v>24.178000000000001</v>
      </c>
      <c r="AJ2606" s="33">
        <v>5.5869999999999997</v>
      </c>
      <c r="AK2606" s="34">
        <v>42</v>
      </c>
      <c r="AL2606" s="29">
        <v>9.8040000000000002E-2</v>
      </c>
      <c r="AM2606" s="29">
        <v>0.15686</v>
      </c>
      <c r="AN2606" s="50">
        <v>72110</v>
      </c>
      <c r="AO2606" s="30">
        <v>130.80000000000001</v>
      </c>
      <c r="AP2606" s="29">
        <v>0.40322999999999998</v>
      </c>
      <c r="AQ2606" s="29">
        <v>0.84182000000000001</v>
      </c>
      <c r="AR2606" s="29">
        <v>0.66</v>
      </c>
      <c r="AS2606" s="54">
        <v>7</v>
      </c>
      <c r="AT2606" s="29">
        <v>0.82352999999999998</v>
      </c>
      <c r="AU2606" s="29">
        <v>0.90376999999999996</v>
      </c>
      <c r="AV2606" s="54">
        <v>4</v>
      </c>
      <c r="AW2606" s="29">
        <v>0.91176000000000001</v>
      </c>
    </row>
    <row r="2607" spans="1:49" x14ac:dyDescent="0.2">
      <c r="A2607" s="17" t="str">
        <f t="shared" si="49"/>
        <v>Columbia-UNC</v>
      </c>
      <c r="B2607" s="17" t="str">
        <f>IF(AND(OR(NOT(IsForecastDateRestricted),AND(D2607&gt;=StartDate,D2607&lt;=EndDate)),OR(NOT(IsTargetDateRestricted),AND(F2607&gt;=FirstTargetDate,F2607&lt;=EndTargetDate)),
OR(AND(Is1Week,E2607="1 wk ahead inc death"),AND(Is2Week,E2607="2 wk ahead inc death"),AND(Is3Week,E2607="3 wk ahead inc death"),AND(Is4Week,E2607="4 wk ahead inc death")),
OR(NOT(IsActiveModelsOnly),_xlfn.XLOOKUP(C2607,'Model Analyzer'!B$4:B$100,'Model Analyzer'!C$4:C$100))),EvalData!C2607,"NA")</f>
        <v>Columbia-UNC</v>
      </c>
      <c r="C2607" s="17" t="s">
        <v>14</v>
      </c>
      <c r="D2607" s="36" t="d">
        <v>2020-11-09</v>
      </c>
      <c r="E2607" s="17" t="s">
        <v>37</v>
      </c>
      <c r="F2607" s="36" t="d">
        <v>2020-11-28</v>
      </c>
      <c r="G2607" s="30">
        <v>-1684</v>
      </c>
      <c r="H2607" s="32">
        <v>-6.2E-2</v>
      </c>
      <c r="I2607" s="28">
        <v>-6.0130000000000003E-2</v>
      </c>
      <c r="J2607" s="28">
        <v>-6.3979999999999995E-2</v>
      </c>
      <c r="K2607" s="29">
        <v>0.9</v>
      </c>
      <c r="L2607" s="30">
        <v>6</v>
      </c>
      <c r="M2607" s="29">
        <v>0.84848000000000001</v>
      </c>
      <c r="N2607" s="30">
        <v>51</v>
      </c>
      <c r="O2607" s="30">
        <v>13.57</v>
      </c>
      <c r="P2607" s="30">
        <v>3212.92</v>
      </c>
      <c r="Q2607" s="30">
        <v>135.16</v>
      </c>
      <c r="R2607" s="38">
        <v>0.20161999999999999</v>
      </c>
      <c r="S2607" s="32">
        <v>9.7739999999999994E-2</v>
      </c>
      <c r="T2607" s="29">
        <v>0.34098000000000001</v>
      </c>
      <c r="U2607" s="29">
        <v>0.18095</v>
      </c>
      <c r="V2607" s="29">
        <v>0.49020000000000002</v>
      </c>
      <c r="W2607" s="29">
        <v>5.8819999999999997E-2</v>
      </c>
      <c r="X2607" s="30">
        <v>196.35</v>
      </c>
      <c r="Y2607" s="29">
        <v>0.33990999999999999</v>
      </c>
      <c r="Z2607" s="29">
        <v>0.30563000000000001</v>
      </c>
      <c r="AA2607" s="29">
        <v>0.625</v>
      </c>
      <c r="AB2607" s="30">
        <v>15</v>
      </c>
      <c r="AC2607" s="29">
        <v>0.58823999999999999</v>
      </c>
      <c r="AD2607" s="30">
        <v>51</v>
      </c>
      <c r="AE2607" s="29">
        <v>0.43136999999999998</v>
      </c>
      <c r="AF2607" s="33">
        <v>1.3</v>
      </c>
      <c r="AG2607" s="33">
        <v>1.3839999999999999</v>
      </c>
      <c r="AH2607" s="33">
        <v>1.5489999999999999</v>
      </c>
      <c r="AI2607" s="33">
        <v>1.702</v>
      </c>
      <c r="AJ2607" s="33">
        <v>1.87</v>
      </c>
      <c r="AK2607" s="34">
        <v>2.5449999999999999</v>
      </c>
      <c r="AL2607" s="29">
        <v>0</v>
      </c>
      <c r="AM2607" s="29">
        <v>0</v>
      </c>
      <c r="AN2607" s="50">
        <v>125835</v>
      </c>
      <c r="AO2607" s="30">
        <v>316.2</v>
      </c>
      <c r="AP2607" s="29">
        <v>0.75499000000000005</v>
      </c>
      <c r="AQ2607" s="29">
        <v>1</v>
      </c>
      <c r="AR2607" s="29">
        <v>0.45400000000000001</v>
      </c>
      <c r="AS2607" s="54">
        <v>15</v>
      </c>
      <c r="AT2607" s="29">
        <v>0.58823999999999999</v>
      </c>
      <c r="AU2607" s="29">
        <v>0.45407999999999998</v>
      </c>
      <c r="AV2607" s="54">
        <v>25</v>
      </c>
      <c r="AW2607" s="29">
        <v>0.29411999999999999</v>
      </c>
    </row>
    <row r="2608" spans="1:49" x14ac:dyDescent="0.2">
      <c r="A2608" s="17" t="str">
        <f t="shared" si="49"/>
        <v>Covid19Sim</v>
      </c>
      <c r="B2608" s="17" t="str">
        <f>IF(AND(OR(NOT(IsForecastDateRestricted),AND(D2608&gt;=StartDate,D2608&lt;=EndDate)),OR(NOT(IsTargetDateRestricted),AND(F2608&gt;=FirstTargetDate,F2608&lt;=EndTargetDate)),
OR(AND(Is1Week,E2608="1 wk ahead inc death"),AND(Is2Week,E2608="2 wk ahead inc death"),AND(Is3Week,E2608="3 wk ahead inc death"),AND(Is4Week,E2608="4 wk ahead inc death")),
OR(NOT(IsActiveModelsOnly),_xlfn.XLOOKUP(C2608,'Model Analyzer'!B$4:B$100,'Model Analyzer'!C$4:C$100))),EvalData!C2608,"NA")</f>
        <v>Covid19Sim</v>
      </c>
      <c r="C2608" s="17" t="s">
        <v>39</v>
      </c>
      <c r="D2608" s="36" t="d">
        <v>2020-11-09</v>
      </c>
      <c r="E2608" s="17" t="s">
        <v>37</v>
      </c>
      <c r="F2608" s="36" t="d">
        <v>2020-11-28</v>
      </c>
      <c r="G2608" s="30">
        <v>-685</v>
      </c>
      <c r="H2608" s="32">
        <v>-2.5000000000000001E-2</v>
      </c>
      <c r="I2608" s="28">
        <v>-2.4459999999999999E-2</v>
      </c>
      <c r="J2608" s="28">
        <v>-2.5069999999999999E-2</v>
      </c>
      <c r="K2608" s="29">
        <v>1</v>
      </c>
      <c r="L2608" s="30">
        <v>2</v>
      </c>
      <c r="M2608" s="29">
        <v>0.96970000000000001</v>
      </c>
      <c r="N2608" s="30">
        <v>51</v>
      </c>
      <c r="O2608" s="30">
        <v>13.98</v>
      </c>
      <c r="P2608" s="30">
        <v>1802.67</v>
      </c>
      <c r="Q2608" s="30">
        <v>113.8</v>
      </c>
      <c r="R2608" s="38">
        <v>0.20313000000000001</v>
      </c>
      <c r="S2608" s="32">
        <v>2.5940000000000001E-2</v>
      </c>
      <c r="T2608" s="29">
        <v>0.35399999999999998</v>
      </c>
      <c r="U2608" s="29">
        <v>-1.321E-2</v>
      </c>
      <c r="V2608" s="29">
        <v>0.41176000000000001</v>
      </c>
      <c r="W2608" s="29">
        <v>5.8819999999999997E-2</v>
      </c>
      <c r="X2608" s="30">
        <v>164.82</v>
      </c>
      <c r="Y2608" s="29">
        <v>0.29847000000000001</v>
      </c>
      <c r="Z2608" s="29">
        <v>0.30923</v>
      </c>
      <c r="AA2608" s="29">
        <v>0.70399999999999996</v>
      </c>
      <c r="AB2608" s="30">
        <v>11</v>
      </c>
      <c r="AC2608" s="29">
        <v>0.70587999999999995</v>
      </c>
      <c r="AD2608" s="30">
        <v>51</v>
      </c>
      <c r="AE2608" s="29">
        <v>0.21568999999999999</v>
      </c>
      <c r="AF2608" s="33">
        <v>1.0469999999999999</v>
      </c>
      <c r="AG2608" s="33">
        <v>1.0740000000000001</v>
      </c>
      <c r="AH2608" s="33">
        <v>1.131</v>
      </c>
      <c r="AI2608" s="33">
        <v>1.54</v>
      </c>
      <c r="AJ2608" s="33">
        <v>1.3109999999999999</v>
      </c>
      <c r="AK2608" s="34">
        <v>2</v>
      </c>
      <c r="AL2608" s="29">
        <v>1.9609999999999999E-2</v>
      </c>
      <c r="AM2608" s="29">
        <v>0</v>
      </c>
      <c r="AN2608" s="50">
        <v>167838</v>
      </c>
      <c r="AO2608" s="30">
        <v>386</v>
      </c>
      <c r="AP2608" s="29">
        <v>0.87270000000000003</v>
      </c>
      <c r="AQ2608" s="29">
        <v>1</v>
      </c>
      <c r="AR2608" s="29">
        <v>0.20599999999999999</v>
      </c>
      <c r="AS2608" s="54">
        <v>28</v>
      </c>
      <c r="AT2608" s="29">
        <v>0.20588000000000001</v>
      </c>
      <c r="AU2608" s="29">
        <v>0.22703999999999999</v>
      </c>
      <c r="AV2608" s="54">
        <v>32</v>
      </c>
      <c r="AW2608" s="29">
        <v>8.8239999999999999E-2</v>
      </c>
    </row>
    <row r="2609" spans="1:49" x14ac:dyDescent="0.2">
      <c r="A2609" s="17" t="str">
        <f t="shared" si="49"/>
        <v>CovidComplete</v>
      </c>
      <c r="B2609" s="17" t="str">
        <f>IF(AND(OR(NOT(IsForecastDateRestricted),AND(D2609&gt;=StartDate,D2609&lt;=EndDate)),OR(NOT(IsTargetDateRestricted),AND(F2609&gt;=FirstTargetDate,F2609&lt;=EndTargetDate)),
OR(AND(Is1Week,E2609="1 wk ahead inc death"),AND(Is2Week,E2609="2 wk ahead inc death"),AND(Is3Week,E2609="3 wk ahead inc death"),AND(Is4Week,E2609="4 wk ahead inc death")),
OR(NOT(IsActiveModelsOnly),_xlfn.XLOOKUP(C2609,'Model Analyzer'!B$4:B$100,'Model Analyzer'!C$4:C$100))),EvalData!C2609,"NA")</f>
        <v>CovidComplete</v>
      </c>
      <c r="C2609" s="17" t="s">
        <v>51</v>
      </c>
      <c r="D2609" s="36" t="d">
        <v>2020-11-09</v>
      </c>
      <c r="E2609" s="17" t="s">
        <v>37</v>
      </c>
      <c r="F2609" s="36" t="d">
        <v>2020-11-28</v>
      </c>
      <c r="G2609" s="30">
        <v>2400</v>
      </c>
      <c r="H2609" s="32">
        <v>8.2000000000000003E-2</v>
      </c>
      <c r="I2609" s="28">
        <v>8.5699999999999998E-2</v>
      </c>
      <c r="J2609" s="28">
        <v>8.5699999999999998E-2</v>
      </c>
      <c r="K2609" s="29">
        <v>0.9</v>
      </c>
      <c r="L2609" s="30">
        <v>7</v>
      </c>
      <c r="M2609" s="29">
        <v>0.81818000000000002</v>
      </c>
      <c r="N2609" s="30">
        <v>51</v>
      </c>
      <c r="O2609" s="30">
        <v>4.76</v>
      </c>
      <c r="P2609" s="30">
        <v>3791.12</v>
      </c>
      <c r="Q2609" s="30">
        <v>122.8</v>
      </c>
      <c r="R2609" s="38">
        <v>0.13944000000000001</v>
      </c>
      <c r="S2609" s="32">
        <v>-2.9850000000000002E-2</v>
      </c>
      <c r="T2609" s="29">
        <v>0.27501999999999999</v>
      </c>
      <c r="U2609" s="29">
        <v>-5.842E-2</v>
      </c>
      <c r="V2609" s="29">
        <v>0.64705999999999997</v>
      </c>
      <c r="W2609" s="29">
        <v>3.9219999999999998E-2</v>
      </c>
      <c r="X2609" s="30">
        <v>239.86</v>
      </c>
      <c r="Y2609" s="29">
        <v>0.21657999999999999</v>
      </c>
      <c r="Z2609" s="29">
        <v>0.21096999999999999</v>
      </c>
      <c r="AA2609" s="29">
        <v>0.81899999999999995</v>
      </c>
      <c r="AB2609" s="30">
        <v>4</v>
      </c>
      <c r="AC2609" s="29">
        <v>0.91176000000000001</v>
      </c>
      <c r="AD2609" s="30">
        <v>51</v>
      </c>
      <c r="AE2609" s="29">
        <v>0.94118000000000002</v>
      </c>
      <c r="AF2609" s="33">
        <v>3.8839999999999999</v>
      </c>
      <c r="AG2609" s="33">
        <v>3.9820000000000002</v>
      </c>
      <c r="AH2609" s="33">
        <v>4</v>
      </c>
      <c r="AI2609" s="33">
        <v>3.964</v>
      </c>
      <c r="AJ2609" s="33">
        <v>4.008</v>
      </c>
      <c r="AK2609" s="34">
        <v>4.0380000000000003</v>
      </c>
      <c r="AL2609" s="29">
        <v>0</v>
      </c>
      <c r="AM2609" s="29">
        <v>0</v>
      </c>
      <c r="AN2609" s="50">
        <v>45657</v>
      </c>
      <c r="AO2609" s="30">
        <v>90</v>
      </c>
      <c r="AP2609" s="29">
        <v>0.40339000000000003</v>
      </c>
      <c r="AQ2609" s="29">
        <v>0.84214999999999995</v>
      </c>
      <c r="AR2609" s="29">
        <v>0.99099999999999999</v>
      </c>
      <c r="AS2609" s="54">
        <v>1</v>
      </c>
      <c r="AT2609" s="29">
        <v>1</v>
      </c>
      <c r="AU2609" s="29">
        <v>0.96579000000000004</v>
      </c>
      <c r="AV2609" s="54">
        <v>2</v>
      </c>
      <c r="AW2609" s="29">
        <v>0.97058999999999995</v>
      </c>
    </row>
    <row r="2610" spans="1:49" x14ac:dyDescent="0.2">
      <c r="A2610" s="17" t="str">
        <f t="shared" si="49"/>
        <v>DDS</v>
      </c>
      <c r="B2610" s="17" t="str">
        <f>IF(AND(OR(NOT(IsForecastDateRestricted),AND(D2610&gt;=StartDate,D2610&lt;=EndDate)),OR(NOT(IsTargetDateRestricted),AND(F2610&gt;=FirstTargetDate,F2610&lt;=EndTargetDate)),
OR(AND(Is1Week,E2610="1 wk ahead inc death"),AND(Is2Week,E2610="2 wk ahead inc death"),AND(Is3Week,E2610="3 wk ahead inc death"),AND(Is4Week,E2610="4 wk ahead inc death")),
OR(NOT(IsActiveModelsOnly),_xlfn.XLOOKUP(C2610,'Model Analyzer'!B$4:B$100,'Model Analyzer'!C$4:C$100))),EvalData!C2610,"NA")</f>
        <v>DDS</v>
      </c>
      <c r="C2610" s="17" t="s">
        <v>44</v>
      </c>
      <c r="D2610" s="36" t="d">
        <v>2020-11-09</v>
      </c>
      <c r="E2610" s="17" t="s">
        <v>37</v>
      </c>
      <c r="F2610" s="36" t="d">
        <v>2020-11-28</v>
      </c>
      <c r="G2610" s="30">
        <v>-5300</v>
      </c>
      <c r="H2610" s="32">
        <v>-0.21</v>
      </c>
      <c r="I2610" s="28">
        <v>-0.18925</v>
      </c>
      <c r="J2610" s="28">
        <v>-0.23343</v>
      </c>
      <c r="K2610" s="29">
        <v>0.75</v>
      </c>
      <c r="L2610" s="30">
        <v>17</v>
      </c>
      <c r="M2610" s="29">
        <v>0.51515</v>
      </c>
      <c r="N2610" s="30">
        <v>51</v>
      </c>
      <c r="O2610" s="30">
        <v>9.2200000000000006</v>
      </c>
      <c r="P2610" s="30">
        <v>3606.23</v>
      </c>
      <c r="Q2610" s="30">
        <v>171.67</v>
      </c>
      <c r="R2610" s="38">
        <v>0.26599</v>
      </c>
      <c r="S2610" s="32">
        <v>-0.21271999999999999</v>
      </c>
      <c r="T2610" s="29">
        <v>0.46899000000000002</v>
      </c>
      <c r="U2610" s="29">
        <v>-0.23852000000000001</v>
      </c>
      <c r="V2610" s="29">
        <v>0.33333000000000002</v>
      </c>
      <c r="W2610" s="29">
        <v>9.8040000000000002E-2</v>
      </c>
      <c r="X2610" s="30">
        <v>277.95999999999998</v>
      </c>
      <c r="Y2610" s="29">
        <v>0.32296000000000002</v>
      </c>
      <c r="Z2610" s="29">
        <v>0.34782000000000002</v>
      </c>
      <c r="AA2610" s="29">
        <v>0.47299999999999998</v>
      </c>
      <c r="AB2610" s="30">
        <v>19</v>
      </c>
      <c r="AC2610" s="29">
        <v>0.47059000000000001</v>
      </c>
      <c r="AD2610" s="30">
        <v>51</v>
      </c>
      <c r="AE2610" s="29">
        <v>0.94118000000000002</v>
      </c>
      <c r="AF2610" s="33">
        <v>3.38</v>
      </c>
      <c r="AG2610" s="33">
        <v>3.867</v>
      </c>
      <c r="AH2610" s="33">
        <v>5.1150000000000002</v>
      </c>
      <c r="AI2610" s="33">
        <v>7.2889999999999997</v>
      </c>
      <c r="AJ2610" s="33">
        <v>6.9980000000000002</v>
      </c>
      <c r="AK2610" s="34">
        <v>16</v>
      </c>
      <c r="AL2610" s="29">
        <v>0.43136999999999998</v>
      </c>
      <c r="AM2610" s="29">
        <v>0.11765</v>
      </c>
      <c r="AN2610" s="50">
        <v>38803</v>
      </c>
      <c r="AO2610" s="30">
        <v>92.5</v>
      </c>
      <c r="AP2610" s="29">
        <v>0.31705</v>
      </c>
      <c r="AQ2610" s="29">
        <v>0.66190000000000004</v>
      </c>
      <c r="AR2610" s="29">
        <v>0.41299999999999998</v>
      </c>
      <c r="AS2610" s="54">
        <v>16</v>
      </c>
      <c r="AT2610" s="29">
        <v>0.55881999999999998</v>
      </c>
      <c r="AU2610" s="29">
        <v>0.87639999999999996</v>
      </c>
      <c r="AV2610" s="54">
        <v>5</v>
      </c>
      <c r="AW2610" s="29">
        <v>0.88234999999999997</v>
      </c>
    </row>
    <row r="2611" spans="1:49" x14ac:dyDescent="0.2">
      <c r="A2611" s="17" t="str">
        <f t="shared" si="49"/>
        <v>Ensemble</v>
      </c>
      <c r="B2611" s="17" t="str">
        <f>IF(AND(OR(NOT(IsForecastDateRestricted),AND(D2611&gt;=StartDate,D2611&lt;=EndDate)),OR(NOT(IsTargetDateRestricted),AND(F2611&gt;=FirstTargetDate,F2611&lt;=EndTargetDate)),
OR(AND(Is1Week,E2611="1 wk ahead inc death"),AND(Is2Week,E2611="2 wk ahead inc death"),AND(Is3Week,E2611="3 wk ahead inc death"),AND(Is4Week,E2611="4 wk ahead inc death")),
OR(NOT(IsActiveModelsOnly),_xlfn.XLOOKUP(C2611,'Model Analyzer'!B$4:B$100,'Model Analyzer'!C$4:C$100))),EvalData!C2611,"NA")</f>
        <v>Ensemble</v>
      </c>
      <c r="C2611" s="17" t="s">
        <v>15</v>
      </c>
      <c r="D2611" s="36" t="d">
        <v>2020-11-09</v>
      </c>
      <c r="E2611" s="17" t="s">
        <v>37</v>
      </c>
      <c r="F2611" s="36" t="d">
        <v>2020-11-28</v>
      </c>
      <c r="G2611" s="30">
        <v>-5552</v>
      </c>
      <c r="H2611" s="32">
        <v>-0.221</v>
      </c>
      <c r="I2611" s="28">
        <v>-0.19825000000000001</v>
      </c>
      <c r="J2611" s="28">
        <v>-0.24726999999999999</v>
      </c>
      <c r="K2611" s="29">
        <v>0.75</v>
      </c>
      <c r="L2611" s="30">
        <v>18</v>
      </c>
      <c r="M2611" s="29">
        <v>0.48485</v>
      </c>
      <c r="N2611" s="30">
        <v>51</v>
      </c>
      <c r="O2611" s="30">
        <v>8.84</v>
      </c>
      <c r="P2611" s="30">
        <v>1685.1</v>
      </c>
      <c r="Q2611" s="30">
        <v>119.8</v>
      </c>
      <c r="R2611" s="38">
        <v>0.20072999999999999</v>
      </c>
      <c r="S2611" s="32">
        <v>-0.20412</v>
      </c>
      <c r="T2611" s="29">
        <v>0.43429000000000001</v>
      </c>
      <c r="U2611" s="29">
        <v>-0.39129999999999998</v>
      </c>
      <c r="V2611" s="29">
        <v>0.56862999999999997</v>
      </c>
      <c r="W2611" s="29">
        <v>3.9219999999999998E-2</v>
      </c>
      <c r="X2611" s="30">
        <v>193.84</v>
      </c>
      <c r="Y2611" s="29">
        <v>0.22625999999999999</v>
      </c>
      <c r="Z2611" s="29">
        <v>0.27190999999999999</v>
      </c>
      <c r="AA2611" s="29">
        <v>0.71</v>
      </c>
      <c r="AB2611" s="30">
        <v>10</v>
      </c>
      <c r="AC2611" s="29">
        <v>0.73529</v>
      </c>
      <c r="AD2611" s="30">
        <v>51</v>
      </c>
      <c r="AE2611" s="29">
        <v>0.90195999999999998</v>
      </c>
      <c r="AF2611" s="33">
        <v>2.1640000000000001</v>
      </c>
      <c r="AG2611" s="33">
        <v>2.343</v>
      </c>
      <c r="AH2611" s="33">
        <v>2.6960000000000002</v>
      </c>
      <c r="AI2611" s="33">
        <v>5.5949999999999998</v>
      </c>
      <c r="AJ2611" s="33">
        <v>3.31</v>
      </c>
      <c r="AK2611" s="34">
        <v>9.9169999999999998</v>
      </c>
      <c r="AL2611" s="29">
        <v>7.843E-2</v>
      </c>
      <c r="AM2611" s="29">
        <v>9.8040000000000002E-2</v>
      </c>
      <c r="AN2611" s="50">
        <v>40524</v>
      </c>
      <c r="AO2611" s="30">
        <v>71</v>
      </c>
      <c r="AP2611" s="29">
        <v>0.48413</v>
      </c>
      <c r="AQ2611" s="29">
        <v>1</v>
      </c>
      <c r="AR2611" s="29">
        <v>0.76400000000000001</v>
      </c>
      <c r="AS2611" s="54">
        <v>3</v>
      </c>
      <c r="AT2611" s="29">
        <v>0.94118000000000002</v>
      </c>
      <c r="AU2611" s="29">
        <v>0.94943</v>
      </c>
      <c r="AV2611" s="54">
        <v>3</v>
      </c>
      <c r="AW2611" s="29">
        <v>0.94118000000000002</v>
      </c>
    </row>
    <row r="2612" spans="1:49" x14ac:dyDescent="0.2">
      <c r="A2612" s="17" t="str">
        <f t="shared" si="49"/>
        <v>ESG</v>
      </c>
      <c r="B2612" s="17" t="str">
        <f>IF(AND(OR(NOT(IsForecastDateRestricted),AND(D2612&gt;=StartDate,D2612&lt;=EndDate)),OR(NOT(IsTargetDateRestricted),AND(F2612&gt;=FirstTargetDate,F2612&lt;=EndTargetDate)),
OR(AND(Is1Week,E2612="1 wk ahead inc death"),AND(Is2Week,E2612="2 wk ahead inc death"),AND(Is3Week,E2612="3 wk ahead inc death"),AND(Is4Week,E2612="4 wk ahead inc death")),
OR(NOT(IsActiveModelsOnly),_xlfn.XLOOKUP(C2612,'Model Analyzer'!B$4:B$100,'Model Analyzer'!C$4:C$100))),EvalData!C2612,"NA")</f>
        <v>ESG</v>
      </c>
      <c r="C2612" s="17" t="s">
        <v>40</v>
      </c>
      <c r="D2612" s="36" t="d">
        <v>2020-11-09</v>
      </c>
      <c r="E2612" s="17" t="s">
        <v>37</v>
      </c>
      <c r="F2612" s="36" t="d">
        <v>2020-11-28</v>
      </c>
      <c r="G2612" s="30">
        <v>-3956</v>
      </c>
      <c r="H2612" s="32">
        <v>-0.152</v>
      </c>
      <c r="I2612" s="28">
        <v>-0.14126</v>
      </c>
      <c r="J2612" s="28">
        <v>-0.16450000000000001</v>
      </c>
      <c r="K2612" s="29">
        <v>0.75</v>
      </c>
      <c r="L2612" s="30">
        <v>13</v>
      </c>
      <c r="M2612" s="29">
        <v>0.63636000000000004</v>
      </c>
      <c r="N2612" s="30">
        <v>51</v>
      </c>
      <c r="O2612" s="30">
        <v>30.14</v>
      </c>
      <c r="P2612" s="30">
        <v>3590.62</v>
      </c>
      <c r="Q2612" s="30">
        <v>151.38999999999999</v>
      </c>
      <c r="R2612" s="38">
        <v>0.32868999999999998</v>
      </c>
      <c r="S2612" s="32">
        <v>-0.18021999999999999</v>
      </c>
      <c r="T2612" s="29">
        <v>1.0886800000000001</v>
      </c>
      <c r="U2612" s="29">
        <v>-0.77961999999999998</v>
      </c>
      <c r="V2612" s="29">
        <v>0.29411999999999999</v>
      </c>
      <c r="W2612" s="29">
        <v>0.29411999999999999</v>
      </c>
      <c r="X2612" s="30">
        <v>193.7</v>
      </c>
      <c r="Y2612" s="29">
        <v>0.42424000000000001</v>
      </c>
      <c r="Z2612" s="29">
        <v>0.50536999999999999</v>
      </c>
      <c r="AA2612" s="29">
        <v>0.19600000000000001</v>
      </c>
      <c r="AB2612" s="30">
        <v>24</v>
      </c>
      <c r="AC2612" s="29">
        <v>0.32352999999999998</v>
      </c>
      <c r="AD2612" s="30">
        <v>51</v>
      </c>
      <c r="AE2612" s="29">
        <v>9.8040000000000002E-2</v>
      </c>
      <c r="AF2612" s="33">
        <v>1.0049999999999999</v>
      </c>
      <c r="AG2612" s="33">
        <v>1.0189999999999999</v>
      </c>
      <c r="AH2612" s="33">
        <v>1.155</v>
      </c>
      <c r="AI2612" s="33">
        <v>1.873</v>
      </c>
      <c r="AJ2612" s="33">
        <v>1.6830000000000001</v>
      </c>
      <c r="AK2612" s="34">
        <v>3</v>
      </c>
      <c r="AL2612" s="29">
        <v>0</v>
      </c>
      <c r="AM2612" s="29">
        <v>0</v>
      </c>
      <c r="AN2612" s="50">
        <v>245307</v>
      </c>
      <c r="AO2612" s="30">
        <v>701.7</v>
      </c>
      <c r="AP2612" s="29">
        <v>0.82830000000000004</v>
      </c>
      <c r="AQ2612" s="29">
        <v>1</v>
      </c>
      <c r="AR2612" s="29">
        <v>0.10299999999999999</v>
      </c>
      <c r="AS2612" s="54">
        <v>34</v>
      </c>
      <c r="AT2612" s="29">
        <v>2.9409999999999999E-2</v>
      </c>
      <c r="AU2612" s="29">
        <v>0.1032</v>
      </c>
      <c r="AV2612" s="54">
        <v>35</v>
      </c>
      <c r="AW2612" s="29">
        <v>0</v>
      </c>
    </row>
    <row r="2613" spans="1:49" x14ac:dyDescent="0.2">
      <c r="A2613" s="17" t="str">
        <f t="shared" si="49"/>
        <v>GT-DeepCOVID</v>
      </c>
      <c r="B2613" s="17" t="str">
        <f>IF(AND(OR(NOT(IsForecastDateRestricted),AND(D2613&gt;=StartDate,D2613&lt;=EndDate)),OR(NOT(IsTargetDateRestricted),AND(F2613&gt;=FirstTargetDate,F2613&lt;=EndTargetDate)),
OR(AND(Is1Week,E2613="1 wk ahead inc death"),AND(Is2Week,E2613="2 wk ahead inc death"),AND(Is3Week,E2613="3 wk ahead inc death"),AND(Is4Week,E2613="4 wk ahead inc death")),
OR(NOT(IsActiveModelsOnly),_xlfn.XLOOKUP(C2613,'Model Analyzer'!B$4:B$100,'Model Analyzer'!C$4:C$100))),EvalData!C2613,"NA")</f>
        <v>GT-DeepCOVID</v>
      </c>
      <c r="C2613" s="17" t="s">
        <v>17</v>
      </c>
      <c r="D2613" s="36" t="d">
        <v>2020-11-09</v>
      </c>
      <c r="E2613" s="17" t="s">
        <v>37</v>
      </c>
      <c r="F2613" s="36" t="d">
        <v>2020-11-28</v>
      </c>
      <c r="G2613" s="30">
        <v>-8249</v>
      </c>
      <c r="H2613" s="32">
        <v>-0.34899999999999998</v>
      </c>
      <c r="I2613" s="28">
        <v>-0.29454999999999998</v>
      </c>
      <c r="J2613" s="28">
        <v>-0.41754000000000002</v>
      </c>
      <c r="K2613" s="29">
        <v>0</v>
      </c>
      <c r="L2613" s="30">
        <v>23</v>
      </c>
      <c r="M2613" s="29">
        <v>0.33333000000000002</v>
      </c>
      <c r="N2613" s="30">
        <v>45</v>
      </c>
      <c r="O2613" s="30">
        <v>5.09</v>
      </c>
      <c r="P2613" s="30">
        <v>1225.8499999999999</v>
      </c>
      <c r="Q2613" s="30">
        <v>89.16</v>
      </c>
      <c r="R2613" s="38">
        <v>0.19305</v>
      </c>
      <c r="S2613" s="32">
        <v>-0.17418</v>
      </c>
      <c r="T2613" s="29">
        <v>0.3412</v>
      </c>
      <c r="U2613" s="29">
        <v>-0.20704</v>
      </c>
      <c r="V2613" s="29">
        <v>0.53332999999999997</v>
      </c>
      <c r="W2613" s="29">
        <v>2.222E-2</v>
      </c>
      <c r="X2613" s="30">
        <v>128.18</v>
      </c>
      <c r="Y2613" s="29">
        <v>0.24531</v>
      </c>
      <c r="Z2613" s="29">
        <v>0.26900000000000002</v>
      </c>
      <c r="AA2613" s="29">
        <v>0.68600000000000005</v>
      </c>
      <c r="AB2613" s="30">
        <v>13</v>
      </c>
      <c r="AC2613" s="29">
        <v>0.64705999999999997</v>
      </c>
      <c r="AD2613" s="30">
        <v>45</v>
      </c>
      <c r="AE2613" s="29">
        <v>0.88888999999999996</v>
      </c>
      <c r="AF2613" s="33">
        <v>2.262</v>
      </c>
      <c r="AG2613" s="33">
        <v>2.67</v>
      </c>
      <c r="AH2613" s="33">
        <v>5.0759999999999996</v>
      </c>
      <c r="AI2613" s="33">
        <v>70.015000000000001</v>
      </c>
      <c r="AJ2613" s="33">
        <v>17.635999999999999</v>
      </c>
      <c r="AK2613" s="34">
        <v>247.92</v>
      </c>
      <c r="AL2613" s="29">
        <v>0.2</v>
      </c>
      <c r="AM2613" s="29">
        <v>0.28888999999999998</v>
      </c>
      <c r="AN2613" s="50">
        <v>36680</v>
      </c>
      <c r="AO2613" s="30">
        <v>81.900000000000006</v>
      </c>
      <c r="AP2613" s="29">
        <v>0.33389000000000002</v>
      </c>
      <c r="AQ2613" s="29">
        <v>0.69706999999999997</v>
      </c>
      <c r="AR2613" s="29">
        <v>0.372</v>
      </c>
      <c r="AS2613" s="54">
        <v>19</v>
      </c>
      <c r="AT2613" s="29">
        <v>0.47059000000000001</v>
      </c>
      <c r="AU2613" s="29">
        <v>0.74461999999999995</v>
      </c>
      <c r="AV2613" s="54">
        <v>14</v>
      </c>
      <c r="AW2613" s="29">
        <v>0.61765000000000003</v>
      </c>
    </row>
    <row r="2614" spans="1:49" x14ac:dyDescent="0.2">
      <c r="A2614" s="17" t="str">
        <f t="shared" si="49"/>
        <v>ISU</v>
      </c>
      <c r="B2614" s="17" t="str">
        <f>IF(AND(OR(NOT(IsForecastDateRestricted),AND(D2614&gt;=StartDate,D2614&lt;=EndDate)),OR(NOT(IsTargetDateRestricted),AND(F2614&gt;=FirstTargetDate,F2614&lt;=EndTargetDate)),
OR(AND(Is1Week,E2614="1 wk ahead inc death"),AND(Is2Week,E2614="2 wk ahead inc death"),AND(Is3Week,E2614="3 wk ahead inc death"),AND(Is4Week,E2614="4 wk ahead inc death")),
OR(NOT(IsActiveModelsOnly),_xlfn.XLOOKUP(C2614,'Model Analyzer'!B$4:B$100,'Model Analyzer'!C$4:C$100))),EvalData!C2614,"NA")</f>
        <v>ISU</v>
      </c>
      <c r="C2614" s="17" t="s">
        <v>41</v>
      </c>
      <c r="D2614" s="36" t="d">
        <v>2020-11-09</v>
      </c>
      <c r="E2614" s="17" t="s">
        <v>37</v>
      </c>
      <c r="F2614" s="36" t="d">
        <v>2020-11-28</v>
      </c>
      <c r="G2614" s="30">
        <v>-8290</v>
      </c>
      <c r="H2614" s="32">
        <v>-0.35099999999999998</v>
      </c>
      <c r="I2614" s="28">
        <v>-0.29602000000000001</v>
      </c>
      <c r="J2614" s="28">
        <v>-0.42048999999999997</v>
      </c>
      <c r="K2614" s="29">
        <v>0</v>
      </c>
      <c r="L2614" s="30">
        <v>24</v>
      </c>
      <c r="M2614" s="29">
        <v>0.30303000000000002</v>
      </c>
      <c r="N2614" s="30">
        <v>49</v>
      </c>
      <c r="O2614" s="30">
        <v>8.25</v>
      </c>
      <c r="P2614" s="30">
        <v>3218.42</v>
      </c>
      <c r="Q2614" s="30">
        <v>167.55</v>
      </c>
      <c r="R2614" s="38">
        <v>0.24704000000000001</v>
      </c>
      <c r="S2614" s="32">
        <v>-0.23119999999999999</v>
      </c>
      <c r="T2614" s="29">
        <v>0.44063000000000002</v>
      </c>
      <c r="U2614" s="29">
        <v>-0.38977000000000001</v>
      </c>
      <c r="V2614" s="29">
        <v>0.44897999999999999</v>
      </c>
      <c r="W2614" s="29">
        <v>0.10204000000000001</v>
      </c>
      <c r="X2614" s="30">
        <v>293.74</v>
      </c>
      <c r="Y2614" s="29">
        <v>0.27101999999999998</v>
      </c>
      <c r="Z2614" s="29">
        <v>0.32711000000000001</v>
      </c>
      <c r="AA2614" s="29">
        <v>0.441</v>
      </c>
      <c r="AB2614" s="30">
        <v>21</v>
      </c>
      <c r="AC2614" s="29">
        <v>0.41176000000000001</v>
      </c>
      <c r="AD2614" s="30">
        <v>49</v>
      </c>
      <c r="AE2614" s="29">
        <v>0.55101999999999995</v>
      </c>
      <c r="AF2614" s="33">
        <v>1.4390000000000001</v>
      </c>
      <c r="AG2614" s="33">
        <v>1.536</v>
      </c>
      <c r="AH2614" s="33">
        <v>1.6990000000000001</v>
      </c>
      <c r="AI2614" s="33">
        <v>3.2229999999999999</v>
      </c>
      <c r="AJ2614" s="33">
        <v>2.0419999999999998</v>
      </c>
      <c r="AK2614" s="34">
        <v>2.9569999999999999</v>
      </c>
      <c r="AL2614" s="29">
        <v>2.0410000000000001E-2</v>
      </c>
      <c r="AM2614" s="29">
        <v>2.0410000000000001E-2</v>
      </c>
      <c r="AN2614" s="50">
        <v>192598</v>
      </c>
      <c r="AO2614" s="30">
        <v>224.1</v>
      </c>
      <c r="AP2614" s="29">
        <v>0.69077</v>
      </c>
      <c r="AQ2614" s="29">
        <v>1</v>
      </c>
      <c r="AR2614" s="29">
        <v>0.51600000000000001</v>
      </c>
      <c r="AS2614" s="54">
        <v>14</v>
      </c>
      <c r="AT2614" s="29">
        <v>0.61765000000000003</v>
      </c>
      <c r="AU2614" s="29">
        <v>0.55728</v>
      </c>
      <c r="AV2614" s="54">
        <v>23</v>
      </c>
      <c r="AW2614" s="29">
        <v>0.35293999999999998</v>
      </c>
    </row>
    <row r="2615" spans="1:49" x14ac:dyDescent="0.2">
      <c r="A2615" s="17" t="str">
        <f t="shared" si="49"/>
        <v>JCB</v>
      </c>
      <c r="B2615" s="17" t="str">
        <f>IF(AND(OR(NOT(IsForecastDateRestricted),AND(D2615&gt;=StartDate,D2615&lt;=EndDate)),OR(NOT(IsTargetDateRestricted),AND(F2615&gt;=FirstTargetDate,F2615&lt;=EndTargetDate)),
OR(AND(Is1Week,E2615="1 wk ahead inc death"),AND(Is2Week,E2615="2 wk ahead inc death"),AND(Is3Week,E2615="3 wk ahead inc death"),AND(Is4Week,E2615="4 wk ahead inc death")),
OR(NOT(IsActiveModelsOnly),_xlfn.XLOOKUP(C2615,'Model Analyzer'!B$4:B$100,'Model Analyzer'!C$4:C$100))),EvalData!C2615,"NA")</f>
        <v>JCB</v>
      </c>
      <c r="C2615" s="17" t="s">
        <v>45</v>
      </c>
      <c r="D2615" s="36" t="d">
        <v>2020-11-09</v>
      </c>
      <c r="E2615" s="17" t="s">
        <v>37</v>
      </c>
      <c r="F2615" s="36" t="d">
        <v>2020-11-28</v>
      </c>
      <c r="G2615" s="30">
        <v>-2948</v>
      </c>
      <c r="H2615" s="32">
        <v>-0.111</v>
      </c>
      <c r="I2615" s="28">
        <v>-0.10527</v>
      </c>
      <c r="J2615" s="28">
        <v>-0.11765</v>
      </c>
      <c r="K2615" s="29">
        <v>0.75</v>
      </c>
      <c r="L2615" s="30">
        <v>10</v>
      </c>
      <c r="M2615" s="29">
        <v>0.72726999999999997</v>
      </c>
      <c r="N2615" s="30">
        <v>51</v>
      </c>
      <c r="O2615" s="30">
        <v>17.91</v>
      </c>
      <c r="P2615" s="30">
        <v>2067.19</v>
      </c>
      <c r="Q2615" s="30">
        <v>131.59</v>
      </c>
      <c r="R2615" s="38">
        <v>0.23222999999999999</v>
      </c>
      <c r="S2615" s="32">
        <v>-0.18581</v>
      </c>
      <c r="T2615" s="29">
        <v>0.47703000000000001</v>
      </c>
      <c r="U2615" s="29">
        <v>-0.29249000000000003</v>
      </c>
      <c r="V2615" s="29">
        <v>0.41176000000000001</v>
      </c>
      <c r="W2615" s="29">
        <v>5.8819999999999997E-2</v>
      </c>
      <c r="X2615" s="30">
        <v>196.79</v>
      </c>
      <c r="Y2615" s="29">
        <v>0.29211999999999999</v>
      </c>
      <c r="Z2615" s="29">
        <v>0.34377999999999997</v>
      </c>
      <c r="AA2615" s="29">
        <v>0.54700000000000004</v>
      </c>
      <c r="AB2615" s="30">
        <v>16</v>
      </c>
      <c r="AC2615" s="29">
        <v>0.55881999999999998</v>
      </c>
      <c r="AD2615" s="30">
        <v>51</v>
      </c>
      <c r="AE2615" s="29">
        <v>0.66666999999999998</v>
      </c>
      <c r="AF2615" s="33">
        <v>2.1869999999999998</v>
      </c>
      <c r="AG2615" s="33">
        <v>2.1930000000000001</v>
      </c>
      <c r="AH2615" s="33">
        <v>2.2010000000000001</v>
      </c>
      <c r="AI2615" s="33">
        <v>2.2599999999999998</v>
      </c>
      <c r="AJ2615" s="33">
        <v>2.2200000000000002</v>
      </c>
      <c r="AK2615" s="34">
        <v>2.2919999999999998</v>
      </c>
      <c r="AL2615" s="29">
        <v>0</v>
      </c>
      <c r="AM2615" s="29">
        <v>0</v>
      </c>
      <c r="AN2615" s="50">
        <v>50640</v>
      </c>
      <c r="AO2615" s="30">
        <v>190.1</v>
      </c>
      <c r="AP2615" s="29">
        <v>0.61870999999999998</v>
      </c>
      <c r="AQ2615" s="29">
        <v>1</v>
      </c>
      <c r="AR2615" s="29">
        <v>0.70199999999999996</v>
      </c>
      <c r="AS2615" s="54">
        <v>4</v>
      </c>
      <c r="AT2615" s="29">
        <v>0.91176000000000001</v>
      </c>
      <c r="AU2615" s="29">
        <v>0.70174999999999998</v>
      </c>
      <c r="AV2615" s="54">
        <v>18</v>
      </c>
      <c r="AW2615" s="29">
        <v>0.5</v>
      </c>
    </row>
    <row r="2616" spans="1:49" x14ac:dyDescent="0.2">
      <c r="A2616" s="17" t="str">
        <f t="shared" si="49"/>
        <v>JHU-APL</v>
      </c>
      <c r="B2616" s="17" t="str">
        <f>IF(AND(OR(NOT(IsForecastDateRestricted),AND(D2616&gt;=StartDate,D2616&lt;=EndDate)),OR(NOT(IsTargetDateRestricted),AND(F2616&gt;=FirstTargetDate,F2616&lt;=EndTargetDate)),
OR(AND(Is1Week,E2616="1 wk ahead inc death"),AND(Is2Week,E2616="2 wk ahead inc death"),AND(Is3Week,E2616="3 wk ahead inc death"),AND(Is4Week,E2616="4 wk ahead inc death")),
OR(NOT(IsActiveModelsOnly),_xlfn.XLOOKUP(C2616,'Model Analyzer'!B$4:B$100,'Model Analyzer'!C$4:C$100))),EvalData!C2616,"NA")</f>
        <v>JHU-APL</v>
      </c>
      <c r="C2616" s="17" t="s">
        <v>52</v>
      </c>
      <c r="D2616" s="36" t="d">
        <v>2020-11-09</v>
      </c>
      <c r="E2616" s="17" t="s">
        <v>37</v>
      </c>
      <c r="F2616" s="36" t="d">
        <v>2020-11-28</v>
      </c>
      <c r="G2616" s="30">
        <v>-3119</v>
      </c>
      <c r="H2616" s="32">
        <v>-0.11799999999999999</v>
      </c>
      <c r="I2616" s="28">
        <v>-0.11137</v>
      </c>
      <c r="J2616" s="28">
        <v>-0.12533</v>
      </c>
      <c r="K2616" s="29">
        <v>0.75</v>
      </c>
      <c r="L2616" s="30">
        <v>11</v>
      </c>
      <c r="M2616" s="29">
        <v>0.69696999999999998</v>
      </c>
      <c r="N2616" s="30">
        <v>51</v>
      </c>
      <c r="O2616" s="30">
        <v>13.97</v>
      </c>
      <c r="P2616" s="30">
        <v>1613.05</v>
      </c>
      <c r="Q2616" s="30">
        <v>104.51</v>
      </c>
      <c r="R2616" s="38">
        <v>0.16142999999999999</v>
      </c>
      <c r="S2616" s="32">
        <v>-0.11778</v>
      </c>
      <c r="T2616" s="29">
        <v>0.34022000000000002</v>
      </c>
      <c r="U2616" s="29">
        <v>-0.16075</v>
      </c>
      <c r="V2616" s="29">
        <v>0.54901999999999995</v>
      </c>
      <c r="W2616" s="29">
        <v>7.843E-2</v>
      </c>
      <c r="X2616" s="30">
        <v>160.43</v>
      </c>
      <c r="Y2616" s="29">
        <v>0.26112999999999997</v>
      </c>
      <c r="Z2616" s="29">
        <v>0.29781000000000002</v>
      </c>
      <c r="AA2616" s="29">
        <v>0.73099999999999998</v>
      </c>
      <c r="AB2616" s="30">
        <v>9</v>
      </c>
      <c r="AC2616" s="29">
        <v>0.76471</v>
      </c>
      <c r="AD2616" s="30">
        <v>51</v>
      </c>
      <c r="AE2616" s="29">
        <v>0.62744999999999995</v>
      </c>
      <c r="AF2616" s="33">
        <v>1.641</v>
      </c>
      <c r="AG2616" s="33">
        <v>1.6950000000000001</v>
      </c>
      <c r="AH2616" s="33">
        <v>1.7769999999999999</v>
      </c>
      <c r="AI2616" s="33">
        <v>1.88</v>
      </c>
      <c r="AJ2616" s="33">
        <v>1.893</v>
      </c>
      <c r="AK2616" s="34">
        <v>2</v>
      </c>
      <c r="AL2616" s="29">
        <v>0</v>
      </c>
      <c r="AM2616" s="29">
        <v>0</v>
      </c>
      <c r="AN2616" s="50">
        <v>72482</v>
      </c>
      <c r="AO2616" s="30">
        <v>215.1</v>
      </c>
      <c r="AP2616" s="29">
        <v>0.70840999999999998</v>
      </c>
      <c r="AQ2616" s="29">
        <v>1</v>
      </c>
      <c r="AR2616" s="29">
        <v>0.66</v>
      </c>
      <c r="AS2616" s="54">
        <v>7</v>
      </c>
      <c r="AT2616" s="29">
        <v>0.82352999999999998</v>
      </c>
      <c r="AU2616" s="29">
        <v>0.66047</v>
      </c>
      <c r="AV2616" s="54">
        <v>21</v>
      </c>
      <c r="AW2616" s="29">
        <v>0.41176000000000001</v>
      </c>
    </row>
    <row r="2617" spans="1:49" x14ac:dyDescent="0.2">
      <c r="A2617" s="17" t="str">
        <f t="shared" si="49"/>
        <v>JHU-CSSE</v>
      </c>
      <c r="B2617" s="17" t="str">
        <f>IF(AND(OR(NOT(IsForecastDateRestricted),AND(D2617&gt;=StartDate,D2617&lt;=EndDate)),OR(NOT(IsTargetDateRestricted),AND(F2617&gt;=FirstTargetDate,F2617&lt;=EndTargetDate)),
OR(AND(Is1Week,E2617="1 wk ahead inc death"),AND(Is2Week,E2617="2 wk ahead inc death"),AND(Is3Week,E2617="3 wk ahead inc death"),AND(Is4Week,E2617="4 wk ahead inc death")),
OR(NOT(IsActiveModelsOnly),_xlfn.XLOOKUP(C2617,'Model Analyzer'!B$4:B$100,'Model Analyzer'!C$4:C$100))),EvalData!C2617,"NA")</f>
        <v>JHU-CSSE</v>
      </c>
      <c r="C2617" s="17" t="s">
        <v>58</v>
      </c>
      <c r="D2617" s="36" t="d">
        <v>2020-11-09</v>
      </c>
      <c r="E2617" s="17" t="s">
        <v>37</v>
      </c>
      <c r="F2617" s="36" t="d">
        <v>2020-11-28</v>
      </c>
      <c r="G2617" s="30">
        <v>-6331</v>
      </c>
      <c r="H2617" s="32">
        <v>-0.25600000000000001</v>
      </c>
      <c r="I2617" s="28">
        <v>-0.22606999999999999</v>
      </c>
      <c r="J2617" s="28">
        <v>-0.29210000000000003</v>
      </c>
      <c r="K2617" s="29">
        <v>0</v>
      </c>
      <c r="L2617" s="30">
        <v>20</v>
      </c>
      <c r="M2617" s="29">
        <v>0.42424000000000001</v>
      </c>
      <c r="N2617" s="30">
        <v>51</v>
      </c>
      <c r="O2617" s="30">
        <v>4.74</v>
      </c>
      <c r="P2617" s="30">
        <v>1992.35</v>
      </c>
      <c r="Q2617" s="30">
        <v>129.24</v>
      </c>
      <c r="R2617" s="38">
        <v>0.17934</v>
      </c>
      <c r="S2617" s="32">
        <v>-0.22237000000000001</v>
      </c>
      <c r="T2617" s="29">
        <v>0.30381000000000002</v>
      </c>
      <c r="U2617" s="29">
        <v>-0.27221000000000001</v>
      </c>
      <c r="V2617" s="29">
        <v>0.50980000000000003</v>
      </c>
      <c r="W2617" s="29">
        <v>1.9609999999999999E-2</v>
      </c>
      <c r="X2617" s="30">
        <v>214.23</v>
      </c>
      <c r="Y2617" s="29">
        <v>0.21081</v>
      </c>
      <c r="Z2617" s="29">
        <v>0.24556</v>
      </c>
      <c r="AA2617" s="29">
        <v>0.745</v>
      </c>
      <c r="AB2617" s="30">
        <v>7</v>
      </c>
      <c r="AC2617" s="29">
        <v>0.82352999999999998</v>
      </c>
      <c r="AD2617" s="30">
        <v>51</v>
      </c>
      <c r="AE2617" s="29">
        <v>1</v>
      </c>
      <c r="AF2617" s="33">
        <v>4.056</v>
      </c>
      <c r="AG2617" s="33">
        <v>5.1079999999999997</v>
      </c>
      <c r="AH2617" s="33">
        <v>7.4580000000000002</v>
      </c>
      <c r="AI2617" s="33">
        <v>22.202999999999999</v>
      </c>
      <c r="AJ2617" s="33">
        <v>12.5</v>
      </c>
      <c r="AK2617" s="34">
        <v>46</v>
      </c>
      <c r="AL2617" s="29">
        <v>0.50980000000000003</v>
      </c>
      <c r="AM2617" s="29">
        <v>0.31373000000000001</v>
      </c>
      <c r="AN2617" s="50">
        <v>39554</v>
      </c>
      <c r="AO2617" s="30">
        <v>89.9</v>
      </c>
      <c r="AP2617" s="29">
        <v>0.23246</v>
      </c>
      <c r="AQ2617" s="29">
        <v>0.48530000000000001</v>
      </c>
      <c r="AR2617" s="29">
        <v>0.186</v>
      </c>
      <c r="AS2617" s="54">
        <v>30</v>
      </c>
      <c r="AT2617" s="29">
        <v>0.14706</v>
      </c>
      <c r="AU2617" s="29">
        <v>0.73509000000000002</v>
      </c>
      <c r="AV2617" s="54">
        <v>16</v>
      </c>
      <c r="AW2617" s="29">
        <v>0.55881999999999998</v>
      </c>
    </row>
    <row r="2618" spans="1:49" x14ac:dyDescent="0.2">
      <c r="A2618" s="17" t="str">
        <f t="shared" si="49"/>
        <v>JHU-IDD</v>
      </c>
      <c r="B2618" s="17" t="str">
        <f>IF(AND(OR(NOT(IsForecastDateRestricted),AND(D2618&gt;=StartDate,D2618&lt;=EndDate)),OR(NOT(IsTargetDateRestricted),AND(F2618&gt;=FirstTargetDate,F2618&lt;=EndTargetDate)),
OR(AND(Is1Week,E2618="1 wk ahead inc death"),AND(Is2Week,E2618="2 wk ahead inc death"),AND(Is3Week,E2618="3 wk ahead inc death"),AND(Is4Week,E2618="4 wk ahead inc death")),
OR(NOT(IsActiveModelsOnly),_xlfn.XLOOKUP(C2618,'Model Analyzer'!B$4:B$100,'Model Analyzer'!C$4:C$100))),EvalData!C2618,"NA")</f>
        <v>JHU-IDD</v>
      </c>
      <c r="C2618" s="17" t="s">
        <v>53</v>
      </c>
      <c r="D2618" s="36" t="d">
        <v>2020-11-09</v>
      </c>
      <c r="E2618" s="17" t="s">
        <v>37</v>
      </c>
      <c r="F2618" s="36" t="d">
        <v>2020-11-28</v>
      </c>
      <c r="G2618" s="30">
        <v>-15880</v>
      </c>
      <c r="H2618" s="32">
        <v>-0.83699999999999997</v>
      </c>
      <c r="I2618" s="28">
        <v>-0.56703999999999999</v>
      </c>
      <c r="J2618" s="28">
        <v>-1.30969</v>
      </c>
      <c r="K2618" s="29">
        <v>0</v>
      </c>
      <c r="L2618" s="30">
        <v>34</v>
      </c>
      <c r="M2618" s="29">
        <v>0</v>
      </c>
      <c r="N2618" s="30">
        <v>51</v>
      </c>
      <c r="O2618" s="30">
        <v>48.78</v>
      </c>
      <c r="P2618" s="30">
        <v>9670.06</v>
      </c>
      <c r="Q2618" s="30">
        <v>308.49</v>
      </c>
      <c r="R2618" s="38">
        <v>0.76004000000000005</v>
      </c>
      <c r="S2618" s="32">
        <v>-0.87546999999999997</v>
      </c>
      <c r="T2618" s="29">
        <v>1.72488</v>
      </c>
      <c r="U2618" s="29">
        <v>-1.69939</v>
      </c>
      <c r="V2618" s="29">
        <v>3.9219999999999998E-2</v>
      </c>
      <c r="W2618" s="29">
        <v>0.68627000000000005</v>
      </c>
      <c r="X2618" s="30">
        <v>469.42</v>
      </c>
      <c r="Y2618" s="29">
        <v>0.54893999999999998</v>
      </c>
      <c r="Z2618" s="29">
        <v>0.78393000000000002</v>
      </c>
      <c r="AA2618" s="29">
        <v>0</v>
      </c>
      <c r="AB2618" s="30">
        <v>35</v>
      </c>
      <c r="AC2618" s="29">
        <v>0</v>
      </c>
      <c r="AD2618" s="30">
        <v>51</v>
      </c>
      <c r="AE2618" s="29">
        <v>0.56862999999999997</v>
      </c>
      <c r="AF2618" s="33">
        <v>4.3150000000000004</v>
      </c>
      <c r="AG2618" s="33">
        <v>5.266</v>
      </c>
      <c r="AH2618" s="33">
        <v>9.1430000000000007</v>
      </c>
      <c r="AI2618" s="33">
        <v>53.521999999999998</v>
      </c>
      <c r="AJ2618" s="33">
        <v>29.58</v>
      </c>
      <c r="AK2618" s="34">
        <v>180</v>
      </c>
      <c r="AL2618" s="29">
        <v>0.15686</v>
      </c>
      <c r="AM2618" s="29">
        <v>0.39216000000000001</v>
      </c>
      <c r="AN2618" s="50">
        <v>201434</v>
      </c>
      <c r="AO2618" s="30">
        <v>323.89999999999998</v>
      </c>
      <c r="AP2618" s="29">
        <v>0.19683999999999999</v>
      </c>
      <c r="AQ2618" s="29">
        <v>0.41094999999999998</v>
      </c>
      <c r="AR2618" s="29">
        <v>2.1000000000000001E-2</v>
      </c>
      <c r="AS2618" s="54">
        <v>35</v>
      </c>
      <c r="AT2618" s="29">
        <v>0</v>
      </c>
      <c r="AU2618" s="29">
        <v>0.25157000000000002</v>
      </c>
      <c r="AV2618" s="54">
        <v>31</v>
      </c>
      <c r="AW2618" s="29">
        <v>0.11765</v>
      </c>
    </row>
    <row r="2619" spans="1:49" x14ac:dyDescent="0.2">
      <c r="A2619" s="17" t="str">
        <f t="shared" si="49"/>
        <v>Karlen</v>
      </c>
      <c r="B2619" s="17" t="str">
        <f>IF(AND(OR(NOT(IsForecastDateRestricted),AND(D2619&gt;=StartDate,D2619&lt;=EndDate)),OR(NOT(IsTargetDateRestricted),AND(F2619&gt;=FirstTargetDate,F2619&lt;=EndTargetDate)),
OR(AND(Is1Week,E2619="1 wk ahead inc death"),AND(Is2Week,E2619="2 wk ahead inc death"),AND(Is3Week,E2619="3 wk ahead inc death"),AND(Is4Week,E2619="4 wk ahead inc death")),
OR(NOT(IsActiveModelsOnly),_xlfn.XLOOKUP(C2619,'Model Analyzer'!B$4:B$100,'Model Analyzer'!C$4:C$100))),EvalData!C2619,"NA")</f>
        <v>Karlen</v>
      </c>
      <c r="C2619" s="17" t="s">
        <v>46</v>
      </c>
      <c r="D2619" s="36" t="d">
        <v>2020-11-09</v>
      </c>
      <c r="E2619" s="17" t="s">
        <v>37</v>
      </c>
      <c r="F2619" s="36" t="d">
        <v>2020-11-28</v>
      </c>
      <c r="G2619" s="30">
        <v>1102</v>
      </c>
      <c r="H2619" s="32">
        <v>3.9E-2</v>
      </c>
      <c r="I2619" s="28">
        <v>3.9350000000000003E-2</v>
      </c>
      <c r="J2619" s="28">
        <v>3.9350000000000003E-2</v>
      </c>
      <c r="K2619" s="29">
        <v>1</v>
      </c>
      <c r="L2619" s="30">
        <v>3</v>
      </c>
      <c r="M2619" s="29">
        <v>0.93938999999999995</v>
      </c>
      <c r="N2619" s="30">
        <v>51</v>
      </c>
      <c r="O2619" s="30">
        <v>3.97</v>
      </c>
      <c r="P2619" s="30">
        <v>1101.1199999999999</v>
      </c>
      <c r="Q2619" s="30">
        <v>80.88</v>
      </c>
      <c r="R2619" s="38">
        <v>0.13972000000000001</v>
      </c>
      <c r="S2619" s="32">
        <v>-8.9200000000000008E-3</v>
      </c>
      <c r="T2619" s="29">
        <v>0.23957000000000001</v>
      </c>
      <c r="U2619" s="29">
        <v>-1.261E-2</v>
      </c>
      <c r="V2619" s="29">
        <v>0.76471</v>
      </c>
      <c r="W2619" s="29">
        <v>1.9609999999999999E-2</v>
      </c>
      <c r="X2619" s="30">
        <v>117.28</v>
      </c>
      <c r="Y2619" s="29">
        <v>0.18293000000000001</v>
      </c>
      <c r="Z2619" s="29">
        <v>0.18079000000000001</v>
      </c>
      <c r="AA2619" s="29">
        <v>0.98699999999999999</v>
      </c>
      <c r="AB2619" s="30">
        <v>1</v>
      </c>
      <c r="AC2619" s="29">
        <v>1</v>
      </c>
      <c r="AD2619" s="30">
        <v>51</v>
      </c>
      <c r="AE2619" s="29">
        <v>0.94118000000000002</v>
      </c>
      <c r="AF2619" s="33">
        <v>1.9510000000000001</v>
      </c>
      <c r="AG2619" s="33">
        <v>2.2690000000000001</v>
      </c>
      <c r="AH2619" s="33">
        <v>2.6669999999999998</v>
      </c>
      <c r="AI2619" s="33">
        <v>30.704000000000001</v>
      </c>
      <c r="AJ2619" s="33">
        <v>4.6920000000000002</v>
      </c>
      <c r="AK2619" s="34">
        <v>12.368</v>
      </c>
      <c r="AL2619" s="29">
        <v>0.15686</v>
      </c>
      <c r="AM2619" s="29">
        <v>0.11765</v>
      </c>
      <c r="AN2619" s="50">
        <v>33028</v>
      </c>
      <c r="AO2619" s="30">
        <v>73.599999999999994</v>
      </c>
      <c r="AP2619" s="29">
        <v>0.47543999999999997</v>
      </c>
      <c r="AQ2619" s="29">
        <v>0.99256999999999995</v>
      </c>
      <c r="AR2619" s="29">
        <v>0.70199999999999996</v>
      </c>
      <c r="AS2619" s="54">
        <v>4</v>
      </c>
      <c r="AT2619" s="29">
        <v>0.91176000000000001</v>
      </c>
      <c r="AU2619" s="29">
        <v>0.99065999999999999</v>
      </c>
      <c r="AV2619" s="54">
        <v>1</v>
      </c>
      <c r="AW2619" s="29">
        <v>1</v>
      </c>
    </row>
    <row r="2620" spans="1:49" x14ac:dyDescent="0.2">
      <c r="A2620" s="17" t="str">
        <f t="shared" si="49"/>
        <v>LANL</v>
      </c>
      <c r="B2620" s="17" t="str">
        <f>IF(AND(OR(NOT(IsForecastDateRestricted),AND(D2620&gt;=StartDate,D2620&lt;=EndDate)),OR(NOT(IsTargetDateRestricted),AND(F2620&gt;=FirstTargetDate,F2620&lt;=EndTargetDate)),
OR(AND(Is1Week,E2620="1 wk ahead inc death"),AND(Is2Week,E2620="2 wk ahead inc death"),AND(Is3Week,E2620="3 wk ahead inc death"),AND(Is4Week,E2620="4 wk ahead inc death")),
OR(NOT(IsActiveModelsOnly),_xlfn.XLOOKUP(C2620,'Model Analyzer'!B$4:B$100,'Model Analyzer'!C$4:C$100))),EvalData!C2620,"NA")</f>
        <v>LANL</v>
      </c>
      <c r="C2620" s="17" t="s">
        <v>20</v>
      </c>
      <c r="D2620" s="36" t="d">
        <v>2020-11-09</v>
      </c>
      <c r="E2620" s="17" t="s">
        <v>37</v>
      </c>
      <c r="F2620" s="36" t="d">
        <v>2020-11-28</v>
      </c>
      <c r="G2620" s="30">
        <v>-1611</v>
      </c>
      <c r="H2620" s="32">
        <v>-5.8999999999999997E-2</v>
      </c>
      <c r="I2620" s="28">
        <v>-5.7529999999999998E-2</v>
      </c>
      <c r="J2620" s="28">
        <v>-6.1039999999999997E-2</v>
      </c>
      <c r="K2620" s="29">
        <v>0.9</v>
      </c>
      <c r="L2620" s="30">
        <v>5</v>
      </c>
      <c r="M2620" s="29">
        <v>0.87878999999999996</v>
      </c>
      <c r="N2620" s="30">
        <v>51</v>
      </c>
      <c r="O2620" s="30">
        <v>18.77</v>
      </c>
      <c r="P2620" s="30">
        <v>3010.13</v>
      </c>
      <c r="Q2620" s="30">
        <v>145.49</v>
      </c>
      <c r="R2620" s="38">
        <v>0.25103999999999999</v>
      </c>
      <c r="S2620" s="32">
        <v>-0.14213000000000001</v>
      </c>
      <c r="T2620" s="29">
        <v>0.49590000000000001</v>
      </c>
      <c r="U2620" s="29">
        <v>-0.30262</v>
      </c>
      <c r="V2620" s="29">
        <v>0.47059000000000001</v>
      </c>
      <c r="W2620" s="29">
        <v>0.13725000000000001</v>
      </c>
      <c r="X2620" s="30">
        <v>220.6</v>
      </c>
      <c r="Y2620" s="29">
        <v>0.30597999999999997</v>
      </c>
      <c r="Z2620" s="29">
        <v>0.36142999999999997</v>
      </c>
      <c r="AA2620" s="29">
        <v>0.47099999999999997</v>
      </c>
      <c r="AB2620" s="30">
        <v>20</v>
      </c>
      <c r="AC2620" s="29">
        <v>0.44118000000000002</v>
      </c>
      <c r="AD2620" s="30">
        <v>51</v>
      </c>
      <c r="AE2620" s="29">
        <v>0.94118000000000002</v>
      </c>
      <c r="AF2620" s="33">
        <v>2.7330000000000001</v>
      </c>
      <c r="AG2620" s="33">
        <v>3.661</v>
      </c>
      <c r="AH2620" s="33">
        <v>5.4969999999999999</v>
      </c>
      <c r="AI2620" s="33">
        <v>15.46</v>
      </c>
      <c r="AJ2620" s="33">
        <v>14.340999999999999</v>
      </c>
      <c r="AK2620" s="34">
        <v>29.943999999999999</v>
      </c>
      <c r="AL2620" s="29">
        <v>0.27450999999999998</v>
      </c>
      <c r="AM2620" s="29">
        <v>0.35293999999999998</v>
      </c>
      <c r="AN2620" s="50">
        <v>38519</v>
      </c>
      <c r="AO2620" s="30">
        <v>131.5</v>
      </c>
      <c r="AP2620" s="29">
        <v>0.29359000000000002</v>
      </c>
      <c r="AQ2620" s="29">
        <v>0.61292000000000002</v>
      </c>
      <c r="AR2620" s="29">
        <v>0.33</v>
      </c>
      <c r="AS2620" s="54">
        <v>21</v>
      </c>
      <c r="AT2620" s="29">
        <v>0.41176000000000001</v>
      </c>
      <c r="AU2620" s="29">
        <v>0.84087999999999996</v>
      </c>
      <c r="AV2620" s="54">
        <v>8</v>
      </c>
      <c r="AW2620" s="29">
        <v>0.79412000000000005</v>
      </c>
    </row>
    <row r="2621" spans="1:49" x14ac:dyDescent="0.2">
      <c r="A2621" s="17" t="str">
        <f t="shared" si="49"/>
        <v>LSHTM</v>
      </c>
      <c r="B2621" s="17" t="str">
        <f>IF(AND(OR(NOT(IsForecastDateRestricted),AND(D2621&gt;=StartDate,D2621&lt;=EndDate)),OR(NOT(IsTargetDateRestricted),AND(F2621&gt;=FirstTargetDate,F2621&lt;=EndTargetDate)),
OR(AND(Is1Week,E2621="1 wk ahead inc death"),AND(Is2Week,E2621="2 wk ahead inc death"),AND(Is3Week,E2621="3 wk ahead inc death"),AND(Is4Week,E2621="4 wk ahead inc death")),
OR(NOT(IsActiveModelsOnly),_xlfn.XLOOKUP(C2621,'Model Analyzer'!B$4:B$100,'Model Analyzer'!C$4:C$100))),EvalData!C2621,"NA")</f>
        <v>LSHTM</v>
      </c>
      <c r="C2621" s="17" t="s">
        <v>21</v>
      </c>
      <c r="D2621" s="36" t="d">
        <v>2020-11-09</v>
      </c>
      <c r="E2621" s="17" t="s">
        <v>37</v>
      </c>
      <c r="F2621" s="36" t="d">
        <v>2020-11-28</v>
      </c>
      <c r="G2621" s="30">
        <v>-5623</v>
      </c>
      <c r="H2621" s="32">
        <v>-0.224</v>
      </c>
      <c r="I2621" s="28">
        <v>-0.20079</v>
      </c>
      <c r="J2621" s="28">
        <v>-0.25123000000000001</v>
      </c>
      <c r="K2621" s="29">
        <v>0.75</v>
      </c>
      <c r="L2621" s="30">
        <v>19</v>
      </c>
      <c r="M2621" s="29">
        <v>0.45455000000000001</v>
      </c>
      <c r="N2621" s="30">
        <v>47</v>
      </c>
      <c r="O2621" s="30">
        <v>7.63</v>
      </c>
      <c r="P2621" s="30">
        <v>2885</v>
      </c>
      <c r="Q2621" s="30">
        <v>164.83</v>
      </c>
      <c r="R2621" s="38">
        <v>0.23093</v>
      </c>
      <c r="S2621" s="32">
        <v>-0.35303000000000001</v>
      </c>
      <c r="T2621" s="29">
        <v>0.43909999999999999</v>
      </c>
      <c r="U2621" s="29">
        <v>-0.38939000000000001</v>
      </c>
      <c r="V2621" s="29">
        <v>0.31914999999999999</v>
      </c>
      <c r="W2621" s="29">
        <v>6.3829999999999998E-2</v>
      </c>
      <c r="X2621" s="30">
        <v>244.69</v>
      </c>
      <c r="Y2621" s="29">
        <v>0.27627000000000002</v>
      </c>
      <c r="Z2621" s="29">
        <v>0.33277000000000001</v>
      </c>
      <c r="AA2621" s="29">
        <v>0.39900000000000002</v>
      </c>
      <c r="AB2621" s="30">
        <v>22</v>
      </c>
      <c r="AC2621" s="29">
        <v>0.38235000000000002</v>
      </c>
      <c r="AD2621" s="30">
        <v>47</v>
      </c>
      <c r="AE2621" s="29">
        <v>0.82979000000000003</v>
      </c>
      <c r="AF2621" s="33">
        <v>2.3260000000000001</v>
      </c>
      <c r="AG2621" s="33">
        <v>3.1349999999999998</v>
      </c>
      <c r="AH2621" s="33">
        <v>4.7450000000000001</v>
      </c>
      <c r="AI2621" s="33">
        <v>40.731999999999999</v>
      </c>
      <c r="AJ2621" s="33">
        <v>8.7349999999999994</v>
      </c>
      <c r="AK2621" s="34">
        <v>33.204000000000001</v>
      </c>
      <c r="AL2621" s="29">
        <v>0.31914999999999999</v>
      </c>
      <c r="AM2621" s="29">
        <v>0.21276999999999999</v>
      </c>
      <c r="AN2621" s="50">
        <v>73607</v>
      </c>
      <c r="AO2621" s="30">
        <v>122.2</v>
      </c>
      <c r="AP2621" s="29">
        <v>0.34255999999999998</v>
      </c>
      <c r="AQ2621" s="29">
        <v>0.71516000000000002</v>
      </c>
      <c r="AR2621" s="29">
        <v>0.28899999999999998</v>
      </c>
      <c r="AS2621" s="54">
        <v>22</v>
      </c>
      <c r="AT2621" s="29">
        <v>0.38235000000000002</v>
      </c>
      <c r="AU2621" s="29">
        <v>0.73018000000000005</v>
      </c>
      <c r="AV2621" s="54">
        <v>17</v>
      </c>
      <c r="AW2621" s="29">
        <v>0.52941000000000005</v>
      </c>
    </row>
    <row r="2622" spans="1:49" x14ac:dyDescent="0.2">
      <c r="A2622" s="17" t="str">
        <f t="shared" si="49"/>
        <v>MIT-ORC</v>
      </c>
      <c r="B2622" s="17" t="str">
        <f>IF(AND(OR(NOT(IsForecastDateRestricted),AND(D2622&gt;=StartDate,D2622&lt;=EndDate)),OR(NOT(IsTargetDateRestricted),AND(F2622&gt;=FirstTargetDate,F2622&lt;=EndTargetDate)),
OR(AND(Is1Week,E2622="1 wk ahead inc death"),AND(Is2Week,E2622="2 wk ahead inc death"),AND(Is3Week,E2622="3 wk ahead inc death"),AND(Is4Week,E2622="4 wk ahead inc death")),
OR(NOT(IsActiveModelsOnly),_xlfn.XLOOKUP(C2622,'Model Analyzer'!B$4:B$100,'Model Analyzer'!C$4:C$100))),EvalData!C2622,"NA")</f>
        <v>MIT-ORC</v>
      </c>
      <c r="C2622" s="17" t="s">
        <v>23</v>
      </c>
      <c r="D2622" s="36" t="d">
        <v>2020-11-09</v>
      </c>
      <c r="E2622" s="17" t="s">
        <v>37</v>
      </c>
      <c r="F2622" s="36" t="d">
        <v>2020-11-28</v>
      </c>
      <c r="G2622" s="30">
        <v>-8985</v>
      </c>
      <c r="H2622" s="32">
        <v>-0.38700000000000001</v>
      </c>
      <c r="I2622" s="28">
        <v>-0.32084000000000001</v>
      </c>
      <c r="J2622" s="28">
        <v>-0.47239999999999999</v>
      </c>
      <c r="K2622" s="29">
        <v>0</v>
      </c>
      <c r="L2622" s="30">
        <v>30</v>
      </c>
      <c r="M2622" s="29">
        <v>0.12121</v>
      </c>
      <c r="N2622" s="30">
        <v>51</v>
      </c>
      <c r="O2622" s="30">
        <v>22.33</v>
      </c>
      <c r="P2622" s="30">
        <v>6390.88</v>
      </c>
      <c r="Q2622" s="30">
        <v>231.71</v>
      </c>
      <c r="R2622" s="38">
        <v>0.39840999999999999</v>
      </c>
      <c r="S2622" s="32">
        <v>-0.51988000000000001</v>
      </c>
      <c r="T2622" s="29">
        <v>0.86519999999999997</v>
      </c>
      <c r="U2622" s="29">
        <v>-0.73587999999999998</v>
      </c>
      <c r="V2622" s="29">
        <v>0.23529</v>
      </c>
      <c r="W2622" s="29">
        <v>0.35293999999999998</v>
      </c>
      <c r="X2622" s="30">
        <v>366.4</v>
      </c>
      <c r="Y2622" s="29">
        <v>0.41652</v>
      </c>
      <c r="Z2622" s="29">
        <v>0.52600999999999998</v>
      </c>
      <c r="AA2622" s="29">
        <v>6.0999999999999999E-2</v>
      </c>
      <c r="AB2622" s="30">
        <v>29</v>
      </c>
      <c r="AC2622" s="29">
        <v>0.17646999999999999</v>
      </c>
      <c r="AD2622" s="30">
        <v>51</v>
      </c>
      <c r="AE2622" s="29">
        <v>0.64705999999999997</v>
      </c>
      <c r="AF2622" s="33">
        <v>2.1549999999999998</v>
      </c>
      <c r="AG2622" s="33">
        <v>3.3690000000000002</v>
      </c>
      <c r="AH2622" s="33">
        <v>14.545</v>
      </c>
      <c r="AI2622" s="33">
        <v>55.762999999999998</v>
      </c>
      <c r="AJ2622" s="33">
        <v>41.935000000000002</v>
      </c>
      <c r="AK2622" s="34">
        <v>181</v>
      </c>
      <c r="AL2622" s="29">
        <v>9.8040000000000002E-2</v>
      </c>
      <c r="AM2622" s="29">
        <v>0.35293999999999998</v>
      </c>
      <c r="AN2622" s="50">
        <v>115041</v>
      </c>
      <c r="AO2622" s="30">
        <v>168.2</v>
      </c>
      <c r="AP2622" s="29">
        <v>0.24765999999999999</v>
      </c>
      <c r="AQ2622" s="29">
        <v>0.51704000000000006</v>
      </c>
      <c r="AR2622" s="29">
        <v>0.20599999999999999</v>
      </c>
      <c r="AS2622" s="54">
        <v>28</v>
      </c>
      <c r="AT2622" s="29">
        <v>0.20588000000000001</v>
      </c>
      <c r="AU2622" s="29">
        <v>0.44786999999999999</v>
      </c>
      <c r="AV2622" s="54">
        <v>26</v>
      </c>
      <c r="AW2622" s="29">
        <v>0.26471</v>
      </c>
    </row>
    <row r="2623" spans="1:49" x14ac:dyDescent="0.2">
      <c r="A2623" s="17" t="str">
        <f t="shared" si="49"/>
        <v>MOBS</v>
      </c>
      <c r="B2623" s="17" t="str">
        <f>IF(AND(OR(NOT(IsForecastDateRestricted),AND(D2623&gt;=StartDate,D2623&lt;=EndDate)),OR(NOT(IsTargetDateRestricted),AND(F2623&gt;=FirstTargetDate,F2623&lt;=EndTargetDate)),
OR(AND(Is1Week,E2623="1 wk ahead inc death"),AND(Is2Week,E2623="2 wk ahead inc death"),AND(Is3Week,E2623="3 wk ahead inc death"),AND(Is4Week,E2623="4 wk ahead inc death")),
OR(NOT(IsActiveModelsOnly),_xlfn.XLOOKUP(C2623,'Model Analyzer'!B$4:B$100,'Model Analyzer'!C$4:C$100))),EvalData!C2623,"NA")</f>
        <v>MOBS</v>
      </c>
      <c r="C2623" s="17" t="s">
        <v>24</v>
      </c>
      <c r="D2623" s="36" t="d">
        <v>2020-11-09</v>
      </c>
      <c r="E2623" s="17" t="s">
        <v>37</v>
      </c>
      <c r="F2623" s="36" t="d">
        <v>2020-11-28</v>
      </c>
      <c r="G2623" s="30">
        <v>-4288</v>
      </c>
      <c r="H2623" s="32">
        <v>-0.16600000000000001</v>
      </c>
      <c r="I2623" s="28">
        <v>-0.15312000000000001</v>
      </c>
      <c r="J2623" s="28">
        <v>-0.18079999999999999</v>
      </c>
      <c r="K2623" s="29">
        <v>0.75</v>
      </c>
      <c r="L2623" s="30">
        <v>15</v>
      </c>
      <c r="M2623" s="29">
        <v>0.57576000000000005</v>
      </c>
      <c r="N2623" s="30">
        <v>50</v>
      </c>
      <c r="O2623" s="30">
        <v>9.0299999999999994</v>
      </c>
      <c r="P2623" s="30">
        <v>2174.77</v>
      </c>
      <c r="Q2623" s="30">
        <v>120.82</v>
      </c>
      <c r="R2623" s="38">
        <v>0.15603</v>
      </c>
      <c r="S2623" s="32">
        <v>-0.13754</v>
      </c>
      <c r="T2623" s="29">
        <v>0.42349999999999999</v>
      </c>
      <c r="U2623" s="29">
        <v>-0.32328000000000001</v>
      </c>
      <c r="V2623" s="29">
        <v>0.52</v>
      </c>
      <c r="W2623" s="29">
        <v>0.1</v>
      </c>
      <c r="X2623" s="30">
        <v>213.71</v>
      </c>
      <c r="Y2623" s="29">
        <v>0.24274999999999999</v>
      </c>
      <c r="Z2623" s="29">
        <v>0.28888999999999998</v>
      </c>
      <c r="AA2623" s="29">
        <v>0.69099999999999995</v>
      </c>
      <c r="AB2623" s="30">
        <v>12</v>
      </c>
      <c r="AC2623" s="29">
        <v>0.67647000000000002</v>
      </c>
      <c r="AD2623" s="30">
        <v>50</v>
      </c>
      <c r="AE2623" s="29">
        <v>0.72</v>
      </c>
      <c r="AF2623" s="33">
        <v>1.627</v>
      </c>
      <c r="AG2623" s="33">
        <v>1.821</v>
      </c>
      <c r="AH2623" s="33">
        <v>2.1150000000000002</v>
      </c>
      <c r="AI2623" s="33">
        <v>7.431</v>
      </c>
      <c r="AJ2623" s="33">
        <v>2.5430000000000001</v>
      </c>
      <c r="AK2623" s="34">
        <v>4.4000000000000004</v>
      </c>
      <c r="AL2623" s="29">
        <v>0</v>
      </c>
      <c r="AM2623" s="29">
        <v>0.08</v>
      </c>
      <c r="AN2623" s="50">
        <v>55245</v>
      </c>
      <c r="AO2623" s="30">
        <v>127.3</v>
      </c>
      <c r="AP2623" s="29">
        <v>0.59797</v>
      </c>
      <c r="AQ2623" s="29">
        <v>1</v>
      </c>
      <c r="AR2623" s="29">
        <v>0.66</v>
      </c>
      <c r="AS2623" s="54">
        <v>7</v>
      </c>
      <c r="AT2623" s="29">
        <v>0.82352999999999998</v>
      </c>
      <c r="AU2623" s="29">
        <v>0.74302999999999997</v>
      </c>
      <c r="AV2623" s="54">
        <v>15</v>
      </c>
      <c r="AW2623" s="29">
        <v>0.58823999999999999</v>
      </c>
    </row>
    <row r="2624" spans="1:49" x14ac:dyDescent="0.2">
      <c r="A2624" s="17" t="str">
        <f t="shared" si="49"/>
        <v>MSRA</v>
      </c>
      <c r="B2624" s="17" t="str">
        <f>IF(AND(OR(NOT(IsForecastDateRestricted),AND(D2624&gt;=StartDate,D2624&lt;=EndDate)),OR(NOT(IsTargetDateRestricted),AND(F2624&gt;=FirstTargetDate,F2624&lt;=EndTargetDate)),
OR(AND(Is1Week,E2624="1 wk ahead inc death"),AND(Is2Week,E2624="2 wk ahead inc death"),AND(Is3Week,E2624="3 wk ahead inc death"),AND(Is4Week,E2624="4 wk ahead inc death")),
OR(NOT(IsActiveModelsOnly),_xlfn.XLOOKUP(C2624,'Model Analyzer'!B$4:B$100,'Model Analyzer'!C$4:C$100))),EvalData!C2624,"NA")</f>
        <v>MSRA</v>
      </c>
      <c r="C2624" s="17" t="s">
        <v>60</v>
      </c>
      <c r="D2624" s="36" t="d">
        <v>2020-11-09</v>
      </c>
      <c r="E2624" s="17" t="s">
        <v>37</v>
      </c>
      <c r="F2624" s="36" t="d">
        <v>2020-11-28</v>
      </c>
      <c r="G2624" s="30">
        <v>-4966</v>
      </c>
      <c r="H2624" s="32">
        <v>-0.19500000000000001</v>
      </c>
      <c r="I2624" s="28">
        <v>-0.17732999999999999</v>
      </c>
      <c r="J2624" s="28">
        <v>-0.21554999999999999</v>
      </c>
      <c r="K2624" s="29">
        <v>0.75</v>
      </c>
      <c r="L2624" s="30">
        <v>16</v>
      </c>
      <c r="M2624" s="29">
        <v>0.54544999999999999</v>
      </c>
      <c r="N2624" s="30">
        <v>47</v>
      </c>
      <c r="O2624" s="30">
        <v>6.29</v>
      </c>
      <c r="P2624" s="30">
        <v>1666.35</v>
      </c>
      <c r="Q2624" s="30">
        <v>113.79</v>
      </c>
      <c r="R2624" s="38">
        <v>0.15920999999999999</v>
      </c>
      <c r="S2624" s="32">
        <v>-8.6760000000000004E-2</v>
      </c>
      <c r="T2624" s="29">
        <v>0.34797</v>
      </c>
      <c r="U2624" s="29">
        <v>1.5890000000000001E-2</v>
      </c>
      <c r="V2624" s="29">
        <v>0.59574000000000005</v>
      </c>
      <c r="W2624" s="29">
        <v>6.3829999999999998E-2</v>
      </c>
      <c r="X2624" s="30">
        <v>204.4</v>
      </c>
      <c r="Y2624" s="29">
        <v>0.30224000000000001</v>
      </c>
      <c r="Z2624" s="29">
        <v>0.24976000000000001</v>
      </c>
      <c r="AA2624" s="29">
        <v>0.73299999999999998</v>
      </c>
      <c r="AB2624" s="30">
        <v>8</v>
      </c>
      <c r="AC2624" s="29">
        <v>0.79412000000000005</v>
      </c>
      <c r="AD2624" s="30">
        <v>47</v>
      </c>
      <c r="AE2624" s="29">
        <v>0.42553000000000002</v>
      </c>
      <c r="AF2624" s="33">
        <v>1.218</v>
      </c>
      <c r="AG2624" s="33">
        <v>1.276</v>
      </c>
      <c r="AH2624" s="33">
        <v>1.3420000000000001</v>
      </c>
      <c r="AI2624" s="33">
        <v>1.369</v>
      </c>
      <c r="AJ2624" s="33">
        <v>1.383</v>
      </c>
      <c r="AK2624" s="34">
        <v>1.621</v>
      </c>
      <c r="AL2624" s="29">
        <v>0</v>
      </c>
      <c r="AM2624" s="29">
        <v>0</v>
      </c>
      <c r="AN2624" s="50">
        <v>114189</v>
      </c>
      <c r="AO2624" s="30">
        <v>330.2</v>
      </c>
      <c r="AP2624" s="29">
        <v>0.84699999999999998</v>
      </c>
      <c r="AQ2624" s="29">
        <v>1</v>
      </c>
      <c r="AR2624" s="29">
        <v>0.41299999999999998</v>
      </c>
      <c r="AS2624" s="54">
        <v>16</v>
      </c>
      <c r="AT2624" s="29">
        <v>0.55881999999999998</v>
      </c>
      <c r="AU2624" s="29">
        <v>0.4128</v>
      </c>
      <c r="AV2624" s="54">
        <v>27</v>
      </c>
      <c r="AW2624" s="29">
        <v>0.23529</v>
      </c>
    </row>
    <row r="2625" spans="1:49" x14ac:dyDescent="0.2">
      <c r="A2625" s="17" t="str">
        <f t="shared" si="49"/>
        <v>NotreDame-Mobility</v>
      </c>
      <c r="B2625" s="17" t="str">
        <f>IF(AND(OR(NOT(IsForecastDateRestricted),AND(D2625&gt;=StartDate,D2625&lt;=EndDate)),OR(NOT(IsTargetDateRestricted),AND(F2625&gt;=FirstTargetDate,F2625&lt;=EndTargetDate)),
OR(AND(Is1Week,E2625="1 wk ahead inc death"),AND(Is2Week,E2625="2 wk ahead inc death"),AND(Is3Week,E2625="3 wk ahead inc death"),AND(Is4Week,E2625="4 wk ahead inc death")),
OR(NOT(IsActiveModelsOnly),_xlfn.XLOOKUP(C2625,'Model Analyzer'!B$4:B$100,'Model Analyzer'!C$4:C$100))),EvalData!C2625,"NA")</f>
        <v>NotreDame-Mobility</v>
      </c>
      <c r="C2625" s="17" t="s">
        <v>25</v>
      </c>
      <c r="D2625" s="36" t="d">
        <v>2020-11-09</v>
      </c>
      <c r="E2625" s="17" t="s">
        <v>37</v>
      </c>
      <c r="F2625" s="36" t="d">
        <v>2020-11-28</v>
      </c>
      <c r="G2625" s="30">
        <v>-10911</v>
      </c>
      <c r="H2625" s="32">
        <v>-0.49399999999999999</v>
      </c>
      <c r="I2625" s="28">
        <v>-0.38961000000000001</v>
      </c>
      <c r="J2625" s="28">
        <v>-0.63829000000000002</v>
      </c>
      <c r="K2625" s="29">
        <v>0</v>
      </c>
      <c r="L2625" s="30">
        <v>33</v>
      </c>
      <c r="M2625" s="29">
        <v>3.0300000000000001E-2</v>
      </c>
      <c r="N2625" s="30">
        <v>51</v>
      </c>
      <c r="O2625" s="30">
        <v>50.82</v>
      </c>
      <c r="P2625" s="30">
        <v>7780.72</v>
      </c>
      <c r="Q2625" s="30">
        <v>244.29</v>
      </c>
      <c r="R2625" s="38">
        <v>0.48537000000000002</v>
      </c>
      <c r="S2625" s="32">
        <v>-0.49764000000000003</v>
      </c>
      <c r="T2625" s="29">
        <v>2.3589000000000002</v>
      </c>
      <c r="U2625" s="29">
        <v>-2.00576</v>
      </c>
      <c r="V2625" s="29">
        <v>0.15686</v>
      </c>
      <c r="W2625" s="29">
        <v>0.39216000000000001</v>
      </c>
      <c r="X2625" s="30">
        <v>395.22</v>
      </c>
      <c r="Y2625" s="29">
        <v>0.57381000000000004</v>
      </c>
      <c r="Z2625" s="29">
        <v>0.62909999999999999</v>
      </c>
      <c r="AA2625" s="29">
        <v>1.0999999999999999E-2</v>
      </c>
      <c r="AB2625" s="30">
        <v>34</v>
      </c>
      <c r="AC2625" s="29">
        <v>2.9409999999999999E-2</v>
      </c>
      <c r="AD2625" s="30">
        <v>51</v>
      </c>
      <c r="AE2625" s="29">
        <v>0.19608</v>
      </c>
      <c r="AF2625" s="33">
        <v>1.3340000000000001</v>
      </c>
      <c r="AG2625" s="33">
        <v>1.407</v>
      </c>
      <c r="AH2625" s="33">
        <v>1.5549999999999999</v>
      </c>
      <c r="AI2625" s="33">
        <v>4.2430000000000003</v>
      </c>
      <c r="AJ2625" s="33">
        <v>1.883</v>
      </c>
      <c r="AK2625" s="34">
        <v>3.8330000000000002</v>
      </c>
      <c r="AL2625" s="29">
        <v>0</v>
      </c>
      <c r="AM2625" s="29">
        <v>3.9219999999999998E-2</v>
      </c>
      <c r="AN2625" s="50">
        <v>390196</v>
      </c>
      <c r="AO2625" s="30">
        <v>793.8</v>
      </c>
      <c r="AP2625" s="29">
        <v>0.70289000000000001</v>
      </c>
      <c r="AQ2625" s="29">
        <v>1</v>
      </c>
      <c r="AR2625" s="29">
        <v>0.16500000000000001</v>
      </c>
      <c r="AS2625" s="54">
        <v>31</v>
      </c>
      <c r="AT2625" s="29">
        <v>0.11765</v>
      </c>
      <c r="AU2625" s="29">
        <v>0.2064</v>
      </c>
      <c r="AV2625" s="54">
        <v>33</v>
      </c>
      <c r="AW2625" s="29">
        <v>5.8819999999999997E-2</v>
      </c>
    </row>
    <row r="2626" spans="1:49" x14ac:dyDescent="0.2">
      <c r="A2626" s="17" t="str">
        <f t="shared" si="49"/>
        <v>Oliver Wyman</v>
      </c>
      <c r="B2626" s="17" t="str">
        <f>IF(AND(OR(NOT(IsForecastDateRestricted),AND(D2626&gt;=StartDate,D2626&lt;=EndDate)),OR(NOT(IsTargetDateRestricted),AND(F2626&gt;=FirstTargetDate,F2626&lt;=EndTargetDate)),
OR(AND(Is1Week,E2626="1 wk ahead inc death"),AND(Is2Week,E2626="2 wk ahead inc death"),AND(Is3Week,E2626="3 wk ahead inc death"),AND(Is4Week,E2626="4 wk ahead inc death")),
OR(NOT(IsActiveModelsOnly),_xlfn.XLOOKUP(C2626,'Model Analyzer'!B$4:B$100,'Model Analyzer'!C$4:C$100))),EvalData!C2626,"NA")</f>
        <v>Oliver Wyman</v>
      </c>
      <c r="C2626" s="17" t="s">
        <v>26</v>
      </c>
      <c r="D2626" s="36" t="d">
        <v>2020-11-09</v>
      </c>
      <c r="E2626" s="17" t="s">
        <v>37</v>
      </c>
      <c r="F2626" s="36" t="d">
        <v>2020-11-28</v>
      </c>
      <c r="G2626" s="26">
        <v>-2309</v>
      </c>
      <c r="H2626" s="27">
        <v>-8.5999999999999993E-2</v>
      </c>
      <c r="I2626" s="28">
        <v>-8.2449999999999996E-2</v>
      </c>
      <c r="J2626" s="28">
        <v>-8.9859999999999995E-2</v>
      </c>
      <c r="K2626" s="29">
        <v>0.9</v>
      </c>
      <c r="L2626" s="30">
        <v>8</v>
      </c>
      <c r="M2626" s="29">
        <v>0.78788000000000002</v>
      </c>
      <c r="N2626" s="30">
        <v>51</v>
      </c>
      <c r="O2626" s="26">
        <v>11.53</v>
      </c>
      <c r="P2626" s="26">
        <v>1338.78</v>
      </c>
      <c r="Q2626" s="26">
        <v>101.27</v>
      </c>
      <c r="R2626" s="31">
        <v>0.18901999999999999</v>
      </c>
      <c r="S2626" s="32">
        <v>-8.7540000000000007E-2</v>
      </c>
      <c r="T2626" s="29">
        <v>0.26823999999999998</v>
      </c>
      <c r="U2626" s="29">
        <v>-8.863E-2</v>
      </c>
      <c r="V2626" s="29">
        <v>0.52941000000000005</v>
      </c>
      <c r="W2626" s="29">
        <v>1.9609999999999999E-2</v>
      </c>
      <c r="X2626" s="30">
        <v>148.51</v>
      </c>
      <c r="Y2626" s="29">
        <v>0.23346</v>
      </c>
      <c r="Z2626" s="29">
        <v>0.26136999999999999</v>
      </c>
      <c r="AA2626" s="29">
        <v>0.77300000000000002</v>
      </c>
      <c r="AB2626" s="30">
        <v>5</v>
      </c>
      <c r="AC2626" s="29">
        <v>0.88234999999999997</v>
      </c>
      <c r="AD2626" s="30">
        <v>51</v>
      </c>
      <c r="AE2626" s="29">
        <v>0.78430999999999995</v>
      </c>
      <c r="AF2626" s="33">
        <v>1.78</v>
      </c>
      <c r="AG2626" s="33">
        <v>2.1560000000000001</v>
      </c>
      <c r="AH2626" s="33">
        <v>2.6680000000000001</v>
      </c>
      <c r="AI2626" s="33">
        <v>19.745999999999999</v>
      </c>
      <c r="AJ2626" s="33">
        <v>3.9039999999999999</v>
      </c>
      <c r="AK2626" s="34">
        <v>14.095000000000001</v>
      </c>
      <c r="AL2626" s="29">
        <v>9.8040000000000002E-2</v>
      </c>
      <c r="AM2626" s="29">
        <v>0.11765</v>
      </c>
      <c r="AN2626" s="50">
        <v>53495</v>
      </c>
      <c r="AO2626" s="30">
        <v>112.1</v>
      </c>
      <c r="AP2626" s="29">
        <v>0.48516999999999999</v>
      </c>
      <c r="AQ2626" s="29">
        <v>1</v>
      </c>
      <c r="AR2626" s="29">
        <v>0.59899999999999998</v>
      </c>
      <c r="AS2626" s="54">
        <v>11</v>
      </c>
      <c r="AT2626" s="29">
        <v>0.70587999999999995</v>
      </c>
      <c r="AU2626" s="29">
        <v>0.82559000000000005</v>
      </c>
      <c r="AV2626" s="54">
        <v>9</v>
      </c>
      <c r="AW2626" s="29">
        <v>0.76471</v>
      </c>
    </row>
    <row r="2627" spans="1:49" x14ac:dyDescent="0.2">
      <c r="A2627" s="17" t="str">
        <f t="shared" si="49"/>
        <v>PSI</v>
      </c>
      <c r="B2627" s="17" t="str">
        <f>IF(AND(OR(NOT(IsForecastDateRestricted),AND(D2627&gt;=StartDate,D2627&lt;=EndDate)),OR(NOT(IsTargetDateRestricted),AND(F2627&gt;=FirstTargetDate,F2627&lt;=EndTargetDate)),
OR(AND(Is1Week,E2627="1 wk ahead inc death"),AND(Is2Week,E2627="2 wk ahead inc death"),AND(Is3Week,E2627="3 wk ahead inc death"),AND(Is4Week,E2627="4 wk ahead inc death")),
OR(NOT(IsActiveModelsOnly),_xlfn.XLOOKUP(C2627,'Model Analyzer'!B$4:B$100,'Model Analyzer'!C$4:C$100))),EvalData!C2627,"NA")</f>
        <v>PSI</v>
      </c>
      <c r="C2627" s="17" t="s">
        <v>27</v>
      </c>
      <c r="D2627" s="36" t="d">
        <v>2020-11-09</v>
      </c>
      <c r="E2627" s="17" t="s">
        <v>37</v>
      </c>
      <c r="F2627" s="36" t="d">
        <v>2020-11-28</v>
      </c>
      <c r="G2627" s="30">
        <v>-10724</v>
      </c>
      <c r="H2627" s="32">
        <v>-0.48299999999999998</v>
      </c>
      <c r="I2627" s="28">
        <v>-0.38292999999999999</v>
      </c>
      <c r="J2627" s="28">
        <v>-0.62056999999999995</v>
      </c>
      <c r="K2627" s="29">
        <v>0</v>
      </c>
      <c r="L2627" s="30">
        <v>32</v>
      </c>
      <c r="M2627" s="29">
        <v>6.0609999999999997E-2</v>
      </c>
      <c r="N2627" s="30">
        <v>51</v>
      </c>
      <c r="O2627" s="30">
        <v>94.61</v>
      </c>
      <c r="P2627" s="30">
        <v>7018.31</v>
      </c>
      <c r="Q2627" s="30">
        <v>231.39</v>
      </c>
      <c r="R2627" s="38">
        <v>0.40632000000000001</v>
      </c>
      <c r="S2627" s="32">
        <v>-0.52078000000000002</v>
      </c>
      <c r="T2627" s="29">
        <v>2.97438</v>
      </c>
      <c r="U2627" s="29">
        <v>-2.86226</v>
      </c>
      <c r="V2627" s="29">
        <v>0.33333000000000002</v>
      </c>
      <c r="W2627" s="29">
        <v>0.39216000000000001</v>
      </c>
      <c r="X2627" s="30">
        <v>399.27</v>
      </c>
      <c r="Y2627" s="29">
        <v>0.43928</v>
      </c>
      <c r="Z2627" s="29">
        <v>0.60348999999999997</v>
      </c>
      <c r="AA2627" s="29">
        <v>3.9E-2</v>
      </c>
      <c r="AB2627" s="30">
        <v>32</v>
      </c>
      <c r="AC2627" s="29">
        <v>8.8239999999999999E-2</v>
      </c>
      <c r="AD2627" s="30">
        <v>51</v>
      </c>
      <c r="AE2627" s="29">
        <v>0.33333000000000002</v>
      </c>
      <c r="AF2627" s="33">
        <v>1.3080000000000001</v>
      </c>
      <c r="AG2627" s="33">
        <v>1.458</v>
      </c>
      <c r="AH2627" s="33">
        <v>1.6890000000000001</v>
      </c>
      <c r="AI2627" s="33">
        <v>3.5289999999999999</v>
      </c>
      <c r="AJ2627" s="33">
        <v>2.581</v>
      </c>
      <c r="AK2627" s="34">
        <v>7.9290000000000003</v>
      </c>
      <c r="AL2627" s="29">
        <v>7.843E-2</v>
      </c>
      <c r="AM2627" s="29">
        <v>0</v>
      </c>
      <c r="AN2627" s="50">
        <v>363909</v>
      </c>
      <c r="AO2627" s="30">
        <v>561.4</v>
      </c>
      <c r="AP2627" s="29">
        <v>0.65688000000000002</v>
      </c>
      <c r="AQ2627" s="29">
        <v>1</v>
      </c>
      <c r="AR2627" s="29">
        <v>0.26800000000000002</v>
      </c>
      <c r="AS2627" s="54">
        <v>25</v>
      </c>
      <c r="AT2627" s="29">
        <v>0.29411999999999999</v>
      </c>
      <c r="AU2627" s="29">
        <v>0.35088000000000003</v>
      </c>
      <c r="AV2627" s="54">
        <v>28</v>
      </c>
      <c r="AW2627" s="29">
        <v>0.20588000000000001</v>
      </c>
    </row>
    <row r="2628" spans="1:49" x14ac:dyDescent="0.2">
      <c r="A2628" s="17" t="str">
        <f t="shared" si="49"/>
        <v>RPI-UW</v>
      </c>
      <c r="B2628" s="17" t="str">
        <f>IF(AND(OR(NOT(IsForecastDateRestricted),AND(D2628&gt;=StartDate,D2628&lt;=EndDate)),OR(NOT(IsTargetDateRestricted),AND(F2628&gt;=FirstTargetDate,F2628&lt;=EndTargetDate)),
OR(AND(Is1Week,E2628="1 wk ahead inc death"),AND(Is2Week,E2628="2 wk ahead inc death"),AND(Is3Week,E2628="3 wk ahead inc death"),AND(Is4Week,E2628="4 wk ahead inc death")),
OR(NOT(IsActiveModelsOnly),_xlfn.XLOOKUP(C2628,'Model Analyzer'!B$4:B$100,'Model Analyzer'!C$4:C$100))),EvalData!C2628,"NA")</f>
        <v>RPI-UW</v>
      </c>
      <c r="C2628" s="17" t="s">
        <v>49</v>
      </c>
      <c r="D2628" s="36" t="d">
        <v>2020-11-09</v>
      </c>
      <c r="E2628" s="17" t="s">
        <v>37</v>
      </c>
      <c r="F2628" s="36" t="d">
        <v>2020-11-28</v>
      </c>
      <c r="G2628" s="30">
        <v>-8654</v>
      </c>
      <c r="H2628" s="32">
        <v>-0.37</v>
      </c>
      <c r="I2628" s="28">
        <v>-0.30902000000000002</v>
      </c>
      <c r="J2628" s="28">
        <v>-0.44721</v>
      </c>
      <c r="K2628" s="29">
        <v>0</v>
      </c>
      <c r="L2628" s="30">
        <v>29</v>
      </c>
      <c r="M2628" s="29">
        <v>0.15151999999999999</v>
      </c>
      <c r="N2628" s="30">
        <v>30</v>
      </c>
      <c r="O2628" s="30">
        <v>10.3</v>
      </c>
      <c r="P2628" s="30">
        <v>4199.16</v>
      </c>
      <c r="Q2628" s="30">
        <v>280.87</v>
      </c>
      <c r="R2628" s="38">
        <v>0.30803999999999998</v>
      </c>
      <c r="S2628" s="32">
        <v>-0.38969999999999999</v>
      </c>
      <c r="T2628" s="29">
        <v>0.71131</v>
      </c>
      <c r="U2628" s="29">
        <v>-0.65895999999999999</v>
      </c>
      <c r="V2628" s="29">
        <v>0.3</v>
      </c>
      <c r="W2628" s="29">
        <v>0.26667000000000002</v>
      </c>
      <c r="X2628" s="30">
        <v>407.33</v>
      </c>
      <c r="Y2628" s="29">
        <v>0.35091</v>
      </c>
      <c r="Z2628" s="29">
        <v>0.45487</v>
      </c>
      <c r="AA2628" s="29">
        <v>5.6000000000000001E-2</v>
      </c>
      <c r="AB2628" s="30">
        <v>30</v>
      </c>
      <c r="AC2628" s="29">
        <v>0.14706</v>
      </c>
      <c r="AD2628" s="30">
        <v>30</v>
      </c>
      <c r="AE2628" s="29">
        <v>0.56667000000000001</v>
      </c>
      <c r="AF2628" s="33">
        <v>2.1030000000000002</v>
      </c>
      <c r="AG2628" s="33">
        <v>2.3849999999999998</v>
      </c>
      <c r="AH2628" s="33">
        <v>2.57</v>
      </c>
      <c r="AI2628" s="33">
        <v>4.0579999999999998</v>
      </c>
      <c r="AJ2628" s="33">
        <v>4.5119999999999996</v>
      </c>
      <c r="AK2628" s="34">
        <v>8.1760000000000002</v>
      </c>
      <c r="AL2628" s="29">
        <v>0.2</v>
      </c>
      <c r="AM2628" s="29">
        <v>0</v>
      </c>
      <c r="AN2628" s="50">
        <v>185963</v>
      </c>
      <c r="AO2628" s="30">
        <v>190.3</v>
      </c>
      <c r="AP2628" s="29">
        <v>0.47888999999999998</v>
      </c>
      <c r="AQ2628" s="29">
        <v>0.99977000000000005</v>
      </c>
      <c r="AR2628" s="29">
        <v>0.22700000000000001</v>
      </c>
      <c r="AS2628" s="54">
        <v>26</v>
      </c>
      <c r="AT2628" s="29">
        <v>0.26471</v>
      </c>
      <c r="AU2628" s="29">
        <v>0.35088000000000003</v>
      </c>
      <c r="AV2628" s="54">
        <v>29</v>
      </c>
      <c r="AW2628" s="29">
        <v>0.17646999999999999</v>
      </c>
    </row>
    <row r="2629" spans="1:49" x14ac:dyDescent="0.2">
      <c r="A2629" s="17" t="str">
        <f t="shared" si="49"/>
        <v>UA</v>
      </c>
      <c r="B2629" s="17" t="str">
        <f>IF(AND(OR(NOT(IsForecastDateRestricted),AND(D2629&gt;=StartDate,D2629&lt;=EndDate)),OR(NOT(IsTargetDateRestricted),AND(F2629&gt;=FirstTargetDate,F2629&lt;=EndTargetDate)),
OR(AND(Is1Week,E2629="1 wk ahead inc death"),AND(Is2Week,E2629="2 wk ahead inc death"),AND(Is3Week,E2629="3 wk ahead inc death"),AND(Is4Week,E2629="4 wk ahead inc death")),
OR(NOT(IsActiveModelsOnly),_xlfn.XLOOKUP(C2629,'Model Analyzer'!B$4:B$100,'Model Analyzer'!C$4:C$100))),EvalData!C2629,"NA")</f>
        <v>UA</v>
      </c>
      <c r="C2629" s="17" t="s">
        <v>29</v>
      </c>
      <c r="D2629" s="36" t="d">
        <v>2020-11-09</v>
      </c>
      <c r="E2629" s="17" t="s">
        <v>37</v>
      </c>
      <c r="F2629" s="36" t="d">
        <v>2020-11-28</v>
      </c>
      <c r="G2629" s="30">
        <v>-1305</v>
      </c>
      <c r="H2629" s="32">
        <v>-4.8000000000000001E-2</v>
      </c>
      <c r="I2629" s="28">
        <v>-4.6600000000000003E-2</v>
      </c>
      <c r="J2629" s="28">
        <v>-4.888E-2</v>
      </c>
      <c r="K2629" s="29">
        <v>1</v>
      </c>
      <c r="L2629" s="30">
        <v>4</v>
      </c>
      <c r="M2629" s="29">
        <v>0.90908999999999995</v>
      </c>
      <c r="N2629" s="30">
        <v>51</v>
      </c>
      <c r="O2629" s="30">
        <v>10.61</v>
      </c>
      <c r="P2629" s="30">
        <v>3132.86</v>
      </c>
      <c r="Q2629" s="30">
        <v>147.24</v>
      </c>
      <c r="R2629" s="38">
        <v>0.19016</v>
      </c>
      <c r="S2629" s="32">
        <v>2.8850000000000001E-2</v>
      </c>
      <c r="T2629" s="29">
        <v>0.47265000000000001</v>
      </c>
      <c r="U2629" s="29">
        <v>-4.8410000000000002E-2</v>
      </c>
      <c r="V2629" s="29">
        <v>0.47059000000000001</v>
      </c>
      <c r="W2629" s="29">
        <v>9.8040000000000002E-2</v>
      </c>
      <c r="X2629" s="30">
        <v>243.2</v>
      </c>
      <c r="Y2629" s="29">
        <v>0.34045999999999998</v>
      </c>
      <c r="Z2629" s="29">
        <v>0.31436999999999998</v>
      </c>
      <c r="AA2629" s="29">
        <v>0.67300000000000004</v>
      </c>
      <c r="AB2629" s="30">
        <v>14</v>
      </c>
      <c r="AC2629" s="29">
        <v>0.61765000000000003</v>
      </c>
      <c r="AD2629" s="30">
        <v>51</v>
      </c>
      <c r="AE2629" s="29">
        <v>0.74509999999999998</v>
      </c>
      <c r="AF2629" s="33">
        <v>1.419</v>
      </c>
      <c r="AG2629" s="33">
        <v>1.6970000000000001</v>
      </c>
      <c r="AH2629" s="33">
        <v>2.444</v>
      </c>
      <c r="AI2629" s="33">
        <v>2.9729999999999999</v>
      </c>
      <c r="AJ2629" s="33">
        <v>3.5059999999999998</v>
      </c>
      <c r="AK2629" s="34">
        <v>5.1050000000000004</v>
      </c>
      <c r="AL2629" s="29">
        <v>9.8040000000000002E-2</v>
      </c>
      <c r="AM2629" s="29">
        <v>0</v>
      </c>
      <c r="AN2629" s="50">
        <v>92842</v>
      </c>
      <c r="AO2629" s="30">
        <v>167.5</v>
      </c>
      <c r="AP2629" s="29">
        <v>0.58311999999999997</v>
      </c>
      <c r="AQ2629" s="29">
        <v>1</v>
      </c>
      <c r="AR2629" s="29">
        <v>0.68100000000000005</v>
      </c>
      <c r="AS2629" s="54">
        <v>6</v>
      </c>
      <c r="AT2629" s="29">
        <v>0.85294000000000003</v>
      </c>
      <c r="AU2629" s="29">
        <v>0.78430999999999995</v>
      </c>
      <c r="AV2629" s="54">
        <v>11</v>
      </c>
      <c r="AW2629" s="29">
        <v>0.70587999999999995</v>
      </c>
    </row>
    <row r="2630" spans="1:49" x14ac:dyDescent="0.2">
      <c r="A2630" s="17" t="str">
        <f t="shared" si="49"/>
        <v>UCLA</v>
      </c>
      <c r="B2630" s="17" t="str">
        <f>IF(AND(OR(NOT(IsForecastDateRestricted),AND(D2630&gt;=StartDate,D2630&lt;=EndDate)),OR(NOT(IsTargetDateRestricted),AND(F2630&gt;=FirstTargetDate,F2630&lt;=EndTargetDate)),
OR(AND(Is1Week,E2630="1 wk ahead inc death"),AND(Is2Week,E2630="2 wk ahead inc death"),AND(Is3Week,E2630="3 wk ahead inc death"),AND(Is4Week,E2630="4 wk ahead inc death")),
OR(NOT(IsActiveModelsOnly),_xlfn.XLOOKUP(C2630,'Model Analyzer'!B$4:B$100,'Model Analyzer'!C$4:C$100))),EvalData!C2630,"NA")</f>
        <v>UCLA</v>
      </c>
      <c r="C2630" s="17" t="s">
        <v>30</v>
      </c>
      <c r="D2630" s="36" t="d">
        <v>2020-11-09</v>
      </c>
      <c r="E2630" s="17" t="s">
        <v>37</v>
      </c>
      <c r="F2630" s="36" t="d">
        <v>2020-11-28</v>
      </c>
      <c r="G2630" s="30">
        <v>-7797</v>
      </c>
      <c r="H2630" s="32">
        <v>-0.32600000000000001</v>
      </c>
      <c r="I2630" s="28">
        <v>-0.27840999999999999</v>
      </c>
      <c r="J2630" s="28">
        <v>-0.38584000000000002</v>
      </c>
      <c r="K2630" s="29">
        <v>0</v>
      </c>
      <c r="L2630" s="30">
        <v>21</v>
      </c>
      <c r="M2630" s="29">
        <v>0.39394000000000001</v>
      </c>
      <c r="N2630" s="30">
        <v>51</v>
      </c>
      <c r="O2630" s="30">
        <v>44.56</v>
      </c>
      <c r="P2630" s="30">
        <v>4987.51</v>
      </c>
      <c r="Q2630" s="30">
        <v>203.84</v>
      </c>
      <c r="R2630" s="38">
        <v>0.46178000000000002</v>
      </c>
      <c r="S2630" s="32">
        <v>-0.48491000000000001</v>
      </c>
      <c r="T2630" s="29">
        <v>1.3251299999999999</v>
      </c>
      <c r="U2630" s="29">
        <v>-1.3225800000000001</v>
      </c>
      <c r="V2630" s="29">
        <v>0.19608</v>
      </c>
      <c r="W2630" s="29">
        <v>0.33333000000000002</v>
      </c>
      <c r="X2630" s="30">
        <v>303.07</v>
      </c>
      <c r="Y2630" s="29">
        <v>0.41702</v>
      </c>
      <c r="Z2630" s="29">
        <v>0.60109000000000001</v>
      </c>
      <c r="AA2630" s="29">
        <v>2.4E-2</v>
      </c>
      <c r="AB2630" s="30">
        <v>33</v>
      </c>
      <c r="AC2630" s="29">
        <v>5.8819999999999997E-2</v>
      </c>
      <c r="AD2630" s="30">
        <v>51</v>
      </c>
      <c r="AE2630" s="29">
        <v>0.15686</v>
      </c>
      <c r="AF2630" s="33">
        <v>1.077</v>
      </c>
      <c r="AG2630" s="33">
        <v>1.1359999999999999</v>
      </c>
      <c r="AH2630" s="33">
        <v>1.196</v>
      </c>
      <c r="AI2630" s="33">
        <v>4.3949999999999996</v>
      </c>
      <c r="AJ2630" s="33">
        <v>1.5189999999999999</v>
      </c>
      <c r="AK2630" s="34">
        <v>2.25</v>
      </c>
      <c r="AL2630" s="29">
        <v>0</v>
      </c>
      <c r="AM2630" s="29">
        <v>3.9219999999999998E-2</v>
      </c>
      <c r="AN2630" s="50">
        <v>358097</v>
      </c>
      <c r="AO2630" s="30">
        <v>713.5</v>
      </c>
      <c r="AP2630" s="29">
        <v>0.81628999999999996</v>
      </c>
      <c r="AQ2630" s="29">
        <v>1</v>
      </c>
      <c r="AR2630" s="29">
        <v>0.124</v>
      </c>
      <c r="AS2630" s="54">
        <v>33</v>
      </c>
      <c r="AT2630" s="29">
        <v>5.8819999999999997E-2</v>
      </c>
      <c r="AU2630" s="29">
        <v>0.16511999999999999</v>
      </c>
      <c r="AV2630" s="54">
        <v>34</v>
      </c>
      <c r="AW2630" s="29">
        <v>2.9409999999999999E-2</v>
      </c>
    </row>
    <row r="2631" spans="1:49" x14ac:dyDescent="0.2">
      <c r="A2631" s="17" t="str">
        <f t="shared" ref="A2631:A2694" si="50">IF(OR(B2631="NA",NOT(IsMinimumForecastsToParticipate),COUNTIF(B$7:B$3184,"="&amp;C2631)&gt;=MinForecastsToParticipate),B2631,"NA")</f>
        <v>UCM</v>
      </c>
      <c r="B2631" s="17" t="str">
        <f>IF(AND(OR(NOT(IsForecastDateRestricted),AND(D2631&gt;=StartDate,D2631&lt;=EndDate)),OR(NOT(IsTargetDateRestricted),AND(F2631&gt;=FirstTargetDate,F2631&lt;=EndTargetDate)),
OR(AND(Is1Week,E2631="1 wk ahead inc death"),AND(Is2Week,E2631="2 wk ahead inc death"),AND(Is3Week,E2631="3 wk ahead inc death"),AND(Is4Week,E2631="4 wk ahead inc death")),
OR(NOT(IsActiveModelsOnly),_xlfn.XLOOKUP(C2631,'Model Analyzer'!B$4:B$100,'Model Analyzer'!C$4:C$100))),EvalData!C2631,"NA")</f>
        <v>UCM</v>
      </c>
      <c r="C2631" s="17" t="s">
        <v>48</v>
      </c>
      <c r="D2631" s="36" t="d">
        <v>2020-11-09</v>
      </c>
      <c r="E2631" s="17" t="s">
        <v>37</v>
      </c>
      <c r="F2631" s="36" t="d">
        <v>2020-11-28</v>
      </c>
      <c r="G2631" s="30">
        <v>-8462</v>
      </c>
      <c r="H2631" s="32">
        <v>-0.36</v>
      </c>
      <c r="I2631" s="28">
        <v>-0.30215999999999998</v>
      </c>
      <c r="J2631" s="28">
        <v>-0.43298999999999999</v>
      </c>
      <c r="K2631" s="29">
        <v>0</v>
      </c>
      <c r="L2631" s="30">
        <v>26</v>
      </c>
      <c r="M2631" s="29">
        <v>0.24242</v>
      </c>
      <c r="O2631" s="30"/>
      <c r="P2631" s="30"/>
      <c r="Q2631" s="30"/>
      <c r="R2631" s="38"/>
    </row>
    <row r="2632" spans="1:49" x14ac:dyDescent="0.2">
      <c r="A2632" s="17" t="str">
        <f t="shared" si="50"/>
        <v>UCSB</v>
      </c>
      <c r="B2632" s="17" t="str">
        <f>IF(AND(OR(NOT(IsForecastDateRestricted),AND(D2632&gt;=StartDate,D2632&lt;=EndDate)),OR(NOT(IsTargetDateRestricted),AND(F2632&gt;=FirstTargetDate,F2632&lt;=EndTargetDate)),
OR(AND(Is1Week,E2632="1 wk ahead inc death"),AND(Is2Week,E2632="2 wk ahead inc death"),AND(Is3Week,E2632="3 wk ahead inc death"),AND(Is4Week,E2632="4 wk ahead inc death")),
OR(NOT(IsActiveModelsOnly),_xlfn.XLOOKUP(C2632,'Model Analyzer'!B$4:B$100,'Model Analyzer'!C$4:C$100))),EvalData!C2632,"NA")</f>
        <v>UCSB</v>
      </c>
      <c r="C2632" s="17" t="s">
        <v>61</v>
      </c>
      <c r="D2632" s="36" t="d">
        <v>2020-11-09</v>
      </c>
      <c r="E2632" s="17" t="s">
        <v>37</v>
      </c>
      <c r="F2632" s="36" t="d">
        <v>2020-11-28</v>
      </c>
      <c r="G2632" s="30"/>
      <c r="H2632" s="32"/>
      <c r="N2632" s="30">
        <v>51</v>
      </c>
      <c r="O2632" s="30">
        <v>36.869999999999997</v>
      </c>
      <c r="P2632" s="30">
        <v>4935.25</v>
      </c>
      <c r="Q2632" s="30">
        <v>199.39</v>
      </c>
      <c r="R2632" s="38">
        <v>0.35285</v>
      </c>
      <c r="S2632" s="32">
        <v>-0.37319999999999998</v>
      </c>
      <c r="T2632" s="29">
        <v>1.41445</v>
      </c>
      <c r="U2632" s="29">
        <v>-1.1973400000000001</v>
      </c>
      <c r="V2632" s="29">
        <v>0.29411999999999999</v>
      </c>
      <c r="W2632" s="29">
        <v>0.29411999999999999</v>
      </c>
      <c r="X2632" s="30">
        <v>341.3</v>
      </c>
      <c r="Y2632" s="29">
        <v>0.41571999999999998</v>
      </c>
      <c r="Z2632" s="29">
        <v>0.49944</v>
      </c>
      <c r="AA2632" s="29">
        <v>4.2000000000000003E-2</v>
      </c>
      <c r="AB2632" s="30">
        <v>31</v>
      </c>
      <c r="AC2632" s="29">
        <v>0.11765</v>
      </c>
      <c r="AD2632" s="30">
        <v>51</v>
      </c>
      <c r="AE2632" s="29">
        <v>0.45097999999999999</v>
      </c>
      <c r="AF2632" s="33">
        <v>1.2110000000000001</v>
      </c>
      <c r="AG2632" s="33">
        <v>1.4750000000000001</v>
      </c>
      <c r="AH2632" s="33">
        <v>2.0310000000000001</v>
      </c>
      <c r="AI2632" s="33">
        <v>179.40199999999999</v>
      </c>
      <c r="AJ2632" s="33">
        <v>10.657</v>
      </c>
      <c r="AK2632" s="34">
        <v>226</v>
      </c>
      <c r="AL2632" s="29">
        <v>7.843E-2</v>
      </c>
      <c r="AM2632" s="29">
        <v>0.21568999999999999</v>
      </c>
      <c r="AN2632" s="50">
        <v>258682</v>
      </c>
      <c r="AO2632" s="30">
        <v>428.5</v>
      </c>
      <c r="AP2632" s="29">
        <v>0.52614000000000005</v>
      </c>
      <c r="AQ2632" s="29">
        <v>1</v>
      </c>
      <c r="AR2632" s="29">
        <v>0.16500000000000001</v>
      </c>
      <c r="AS2632" s="54">
        <v>31</v>
      </c>
      <c r="AT2632" s="29">
        <v>0.11765</v>
      </c>
      <c r="AU2632" s="29">
        <v>0.47471999999999998</v>
      </c>
      <c r="AV2632" s="54">
        <v>24</v>
      </c>
      <c r="AW2632" s="29">
        <v>0.32352999999999998</v>
      </c>
    </row>
    <row r="2633" spans="1:49" x14ac:dyDescent="0.2">
      <c r="A2633" s="17" t="str">
        <f t="shared" si="50"/>
        <v>UCSD-NEU</v>
      </c>
      <c r="B2633" s="17" t="str">
        <f>IF(AND(OR(NOT(IsForecastDateRestricted),AND(D2633&gt;=StartDate,D2633&lt;=EndDate)),OR(NOT(IsTargetDateRestricted),AND(F2633&gt;=FirstTargetDate,F2633&lt;=EndTargetDate)),
OR(AND(Is1Week,E2633="1 wk ahead inc death"),AND(Is2Week,E2633="2 wk ahead inc death"),AND(Is3Week,E2633="3 wk ahead inc death"),AND(Is4Week,E2633="4 wk ahead inc death")),
OR(NOT(IsActiveModelsOnly),_xlfn.XLOOKUP(C2633,'Model Analyzer'!B$4:B$100,'Model Analyzer'!C$4:C$100))),EvalData!C2633,"NA")</f>
        <v>UCSD-NEU</v>
      </c>
      <c r="C2633" s="17" t="s">
        <v>54</v>
      </c>
      <c r="D2633" s="36" t="d">
        <v>2020-11-09</v>
      </c>
      <c r="E2633" s="17" t="s">
        <v>37</v>
      </c>
      <c r="F2633" s="36" t="d">
        <v>2020-11-28</v>
      </c>
      <c r="G2633" s="30">
        <v>-3592</v>
      </c>
      <c r="H2633" s="32">
        <v>-0.13700000000000001</v>
      </c>
      <c r="I2633" s="28">
        <v>-0.12826000000000001</v>
      </c>
      <c r="J2633" s="28">
        <v>-0.14713000000000001</v>
      </c>
      <c r="K2633" s="29">
        <v>0.75</v>
      </c>
      <c r="L2633" s="30">
        <v>12</v>
      </c>
      <c r="M2633" s="29">
        <v>0.66666999999999998</v>
      </c>
      <c r="N2633" s="30">
        <v>50</v>
      </c>
      <c r="O2633" s="30">
        <v>7.5</v>
      </c>
      <c r="P2633" s="30">
        <v>2067.15</v>
      </c>
      <c r="Q2633" s="30">
        <v>116.14</v>
      </c>
      <c r="R2633" s="38">
        <v>0.12551000000000001</v>
      </c>
      <c r="S2633" s="32">
        <v>-4.0570000000000002E-2</v>
      </c>
      <c r="T2633" s="29">
        <v>0.35911999999999999</v>
      </c>
      <c r="U2633" s="29">
        <v>-0.16281999999999999</v>
      </c>
      <c r="V2633" s="29">
        <v>0.64</v>
      </c>
      <c r="W2633" s="29">
        <v>0.06</v>
      </c>
      <c r="X2633" s="30">
        <v>206.67</v>
      </c>
      <c r="Y2633" s="29">
        <v>0.22913</v>
      </c>
      <c r="Z2633" s="29">
        <v>0.23755000000000001</v>
      </c>
      <c r="AA2633" s="29">
        <v>0.82699999999999996</v>
      </c>
      <c r="AB2633" s="30">
        <v>3</v>
      </c>
      <c r="AC2633" s="29">
        <v>0.94118000000000002</v>
      </c>
      <c r="AD2633" s="30">
        <v>50</v>
      </c>
      <c r="AE2633" s="29">
        <v>0.9</v>
      </c>
      <c r="AF2633" s="33">
        <v>2.0699999999999998</v>
      </c>
      <c r="AG2633" s="33">
        <v>2.9910000000000001</v>
      </c>
      <c r="AH2633" s="33">
        <v>7.6379999999999999</v>
      </c>
      <c r="AI2633" s="33">
        <v>221.608</v>
      </c>
      <c r="AJ2633" s="33">
        <v>461.43799999999999</v>
      </c>
      <c r="AK2633" s="34">
        <v>839</v>
      </c>
      <c r="AL2633" s="29">
        <v>0.2</v>
      </c>
      <c r="AM2633" s="29">
        <v>0.42</v>
      </c>
      <c r="AN2633" s="50">
        <v>57922</v>
      </c>
      <c r="AO2633" s="30">
        <v>179.8</v>
      </c>
      <c r="AP2633" s="29">
        <v>0.27990999999999999</v>
      </c>
      <c r="AQ2633" s="29">
        <v>0.58436999999999995</v>
      </c>
      <c r="AR2633" s="29">
        <v>0.28899999999999998</v>
      </c>
      <c r="AS2633" s="54">
        <v>22</v>
      </c>
      <c r="AT2633" s="29">
        <v>0.38235000000000002</v>
      </c>
      <c r="AU2633" s="29">
        <v>0.75943000000000005</v>
      </c>
      <c r="AV2633" s="54">
        <v>13</v>
      </c>
      <c r="AW2633" s="29">
        <v>0.64705999999999997</v>
      </c>
    </row>
    <row r="2634" spans="1:49" x14ac:dyDescent="0.2">
      <c r="A2634" s="17" t="str">
        <f t="shared" si="50"/>
        <v>UGA-CEID</v>
      </c>
      <c r="B2634" s="17" t="str">
        <f>IF(AND(OR(NOT(IsForecastDateRestricted),AND(D2634&gt;=StartDate,D2634&lt;=EndDate)),OR(NOT(IsTargetDateRestricted),AND(F2634&gt;=FirstTargetDate,F2634&lt;=EndTargetDate)),
OR(AND(Is1Week,E2634="1 wk ahead inc death"),AND(Is2Week,E2634="2 wk ahead inc death"),AND(Is3Week,E2634="3 wk ahead inc death"),AND(Is4Week,E2634="4 wk ahead inc death")),
OR(NOT(IsActiveModelsOnly),_xlfn.XLOOKUP(C2634,'Model Analyzer'!B$4:B$100,'Model Analyzer'!C$4:C$100))),EvalData!C2634,"NA")</f>
        <v>UGA-CEID</v>
      </c>
      <c r="C2634" s="17" t="s">
        <v>50</v>
      </c>
      <c r="D2634" s="36" t="d">
        <v>2020-11-09</v>
      </c>
      <c r="E2634" s="17" t="s">
        <v>37</v>
      </c>
      <c r="F2634" s="36" t="d">
        <v>2020-11-28</v>
      </c>
      <c r="G2634" s="30">
        <v>-8606</v>
      </c>
      <c r="H2634" s="32">
        <v>-0.36699999999999999</v>
      </c>
      <c r="I2634" s="28">
        <v>-0.30730000000000002</v>
      </c>
      <c r="J2634" s="28">
        <v>-0.44363000000000002</v>
      </c>
      <c r="K2634" s="29">
        <v>0</v>
      </c>
      <c r="L2634" s="30">
        <v>28</v>
      </c>
      <c r="M2634" s="29">
        <v>0.18182000000000001</v>
      </c>
      <c r="N2634" s="30">
        <v>51</v>
      </c>
      <c r="O2634" s="30">
        <v>30.3</v>
      </c>
      <c r="P2634" s="30">
        <v>3375.43</v>
      </c>
      <c r="Q2634" s="30">
        <v>171.29</v>
      </c>
      <c r="R2634" s="38">
        <v>0.33761999999999998</v>
      </c>
      <c r="S2634" s="32">
        <v>-0.32923999999999998</v>
      </c>
      <c r="T2634" s="29">
        <v>0.70254000000000005</v>
      </c>
      <c r="U2634" s="29">
        <v>-0.68422000000000005</v>
      </c>
      <c r="V2634" s="29">
        <v>0.25490000000000002</v>
      </c>
      <c r="W2634" s="29">
        <v>0.19608</v>
      </c>
      <c r="X2634" s="30">
        <v>266.32</v>
      </c>
      <c r="Y2634" s="29">
        <v>0.33621000000000001</v>
      </c>
      <c r="Z2634" s="29">
        <v>0.44775999999999999</v>
      </c>
      <c r="AA2634" s="29">
        <v>0.14899999999999999</v>
      </c>
      <c r="AB2634" s="30">
        <v>26</v>
      </c>
      <c r="AC2634" s="29">
        <v>0.26471</v>
      </c>
      <c r="AD2634" s="30">
        <v>51</v>
      </c>
      <c r="AE2634" s="29">
        <v>0.68627000000000005</v>
      </c>
      <c r="AF2634" s="33">
        <v>1.83</v>
      </c>
      <c r="AG2634" s="33">
        <v>2.2519999999999998</v>
      </c>
      <c r="AH2634" s="33">
        <v>4.5179999999999998</v>
      </c>
      <c r="AI2634" s="33">
        <v>123.371</v>
      </c>
      <c r="AJ2634" s="33">
        <v>9.4350000000000005</v>
      </c>
      <c r="AK2634" s="34">
        <v>194</v>
      </c>
      <c r="AL2634" s="29">
        <v>0.19608</v>
      </c>
      <c r="AM2634" s="29">
        <v>0.21568999999999999</v>
      </c>
      <c r="AN2634" s="50">
        <v>109815</v>
      </c>
      <c r="AO2634" s="30">
        <v>163.19999999999999</v>
      </c>
      <c r="AP2634" s="29">
        <v>0.37215999999999999</v>
      </c>
      <c r="AQ2634" s="29">
        <v>0.77695999999999998</v>
      </c>
      <c r="AR2634" s="29">
        <v>0.28899999999999998</v>
      </c>
      <c r="AS2634" s="54">
        <v>22</v>
      </c>
      <c r="AT2634" s="29">
        <v>0.38235000000000002</v>
      </c>
      <c r="AU2634" s="29">
        <v>0.67264999999999997</v>
      </c>
      <c r="AV2634" s="54">
        <v>20</v>
      </c>
      <c r="AW2634" s="29">
        <v>0.44118000000000002</v>
      </c>
    </row>
    <row r="2635" spans="1:49" x14ac:dyDescent="0.2">
      <c r="A2635" s="17" t="str">
        <f t="shared" si="50"/>
        <v>UM</v>
      </c>
      <c r="B2635" s="17" t="str">
        <f>IF(AND(OR(NOT(IsForecastDateRestricted),AND(D2635&gt;=StartDate,D2635&lt;=EndDate)),OR(NOT(IsTargetDateRestricted),AND(F2635&gt;=FirstTargetDate,F2635&lt;=EndTargetDate)),
OR(AND(Is1Week,E2635="1 wk ahead inc death"),AND(Is2Week,E2635="2 wk ahead inc death"),AND(Is3Week,E2635="3 wk ahead inc death"),AND(Is4Week,E2635="4 wk ahead inc death")),
OR(NOT(IsActiveModelsOnly),_xlfn.XLOOKUP(C2635,'Model Analyzer'!B$4:B$100,'Model Analyzer'!C$4:C$100))),EvalData!C2635,"NA")</f>
        <v>UM</v>
      </c>
      <c r="C2635" s="17" t="s">
        <v>31</v>
      </c>
      <c r="D2635" s="36" t="d">
        <v>2020-11-09</v>
      </c>
      <c r="E2635" s="17" t="s">
        <v>37</v>
      </c>
      <c r="F2635" s="36" t="d">
        <v>2020-11-28</v>
      </c>
      <c r="G2635" s="30">
        <v>-7993</v>
      </c>
      <c r="H2635" s="32">
        <v>-0.33600000000000002</v>
      </c>
      <c r="I2635" s="28">
        <v>-0.28541</v>
      </c>
      <c r="J2635" s="28">
        <v>-0.39940999999999999</v>
      </c>
      <c r="K2635" s="29">
        <v>0</v>
      </c>
      <c r="L2635" s="30">
        <v>22</v>
      </c>
      <c r="M2635" s="29">
        <v>0.36364000000000002</v>
      </c>
      <c r="N2635" s="30">
        <v>50</v>
      </c>
      <c r="O2635" s="30">
        <v>18.53</v>
      </c>
      <c r="P2635" s="30">
        <v>4357.8</v>
      </c>
      <c r="Q2635" s="30">
        <v>191.78</v>
      </c>
      <c r="R2635" s="38">
        <v>0.32943</v>
      </c>
      <c r="S2635" s="32">
        <v>-0.36871999999999999</v>
      </c>
      <c r="T2635" s="29">
        <v>0.75436000000000003</v>
      </c>
      <c r="U2635" s="29">
        <v>-0.62849999999999995</v>
      </c>
      <c r="V2635" s="29">
        <v>0.3</v>
      </c>
      <c r="W2635" s="29">
        <v>0.28000000000000003</v>
      </c>
      <c r="X2635" s="30">
        <v>304.02</v>
      </c>
      <c r="Y2635" s="29">
        <v>0.36735000000000001</v>
      </c>
      <c r="Z2635" s="29">
        <v>0.4607</v>
      </c>
      <c r="AA2635" s="29">
        <v>8.5999999999999993E-2</v>
      </c>
      <c r="AB2635" s="30">
        <v>28</v>
      </c>
      <c r="AC2635" s="29">
        <v>0.20588000000000001</v>
      </c>
      <c r="AD2635" s="30">
        <v>50</v>
      </c>
      <c r="AE2635" s="29">
        <v>0.28000000000000003</v>
      </c>
      <c r="AF2635" s="33">
        <v>1.194</v>
      </c>
      <c r="AG2635" s="33">
        <v>1.29</v>
      </c>
      <c r="AH2635" s="33">
        <v>1.51</v>
      </c>
      <c r="AI2635" s="33">
        <v>49.149000000000001</v>
      </c>
      <c r="AJ2635" s="33">
        <v>1.7</v>
      </c>
      <c r="AK2635" s="34">
        <v>3.343</v>
      </c>
      <c r="AL2635" s="29">
        <v>0.02</v>
      </c>
      <c r="AM2635" s="29">
        <v>0.04</v>
      </c>
      <c r="AN2635" s="50">
        <v>267549</v>
      </c>
      <c r="AO2635" s="30">
        <v>461.3</v>
      </c>
      <c r="AP2635" s="29">
        <v>0.74475000000000002</v>
      </c>
      <c r="AQ2635" s="29">
        <v>1</v>
      </c>
      <c r="AR2635" s="29">
        <v>0.22700000000000001</v>
      </c>
      <c r="AS2635" s="54">
        <v>26</v>
      </c>
      <c r="AT2635" s="29">
        <v>0.26471</v>
      </c>
      <c r="AU2635" s="29">
        <v>0.28895999999999999</v>
      </c>
      <c r="AV2635" s="54">
        <v>30</v>
      </c>
      <c r="AW2635" s="29">
        <v>0.14706</v>
      </c>
    </row>
    <row r="2636" spans="1:49" x14ac:dyDescent="0.2">
      <c r="A2636" s="17" t="str">
        <f t="shared" si="50"/>
        <v>UMass-MB</v>
      </c>
      <c r="B2636" s="17" t="str">
        <f>IF(AND(OR(NOT(IsForecastDateRestricted),AND(D2636&gt;=StartDate,D2636&lt;=EndDate)),OR(NOT(IsTargetDateRestricted),AND(F2636&gt;=FirstTargetDate,F2636&lt;=EndTargetDate)),
OR(AND(Is1Week,E2636="1 wk ahead inc death"),AND(Is2Week,E2636="2 wk ahead inc death"),AND(Is3Week,E2636="3 wk ahead inc death"),AND(Is4Week,E2636="4 wk ahead inc death")),
OR(NOT(IsActiveModelsOnly),_xlfn.XLOOKUP(C2636,'Model Analyzer'!B$4:B$100,'Model Analyzer'!C$4:C$100))),EvalData!C2636,"NA")</f>
        <v>UMass-MB</v>
      </c>
      <c r="C2636" s="17" t="s">
        <v>32</v>
      </c>
      <c r="D2636" s="36" t="d">
        <v>2020-11-09</v>
      </c>
      <c r="E2636" s="17" t="s">
        <v>37</v>
      </c>
      <c r="F2636" s="36" t="d">
        <v>2020-11-28</v>
      </c>
      <c r="G2636" s="30">
        <v>2630</v>
      </c>
      <c r="H2636" s="32">
        <v>0.09</v>
      </c>
      <c r="I2636" s="28">
        <v>9.3909999999999993E-2</v>
      </c>
      <c r="J2636" s="28">
        <v>9.3909999999999993E-2</v>
      </c>
      <c r="K2636" s="29">
        <v>0.9</v>
      </c>
      <c r="L2636" s="30">
        <v>9</v>
      </c>
      <c r="M2636" s="29">
        <v>0.75758000000000003</v>
      </c>
      <c r="N2636" s="30">
        <v>51</v>
      </c>
      <c r="O2636" s="30">
        <v>3.86</v>
      </c>
      <c r="P2636" s="30">
        <v>1581.12</v>
      </c>
      <c r="Q2636" s="30">
        <v>108.16</v>
      </c>
      <c r="R2636" s="38">
        <v>0.15658</v>
      </c>
      <c r="S2636" s="32">
        <v>7.1720000000000006E-2</v>
      </c>
      <c r="T2636" s="29">
        <v>0.26468000000000003</v>
      </c>
      <c r="U2636" s="29">
        <v>1.873E-2</v>
      </c>
      <c r="V2636" s="29">
        <v>0.62744999999999995</v>
      </c>
      <c r="W2636" s="29">
        <v>1.9609999999999999E-2</v>
      </c>
      <c r="X2636" s="30">
        <v>155.72999999999999</v>
      </c>
      <c r="Y2636" s="29">
        <v>0.22241</v>
      </c>
      <c r="Z2636" s="29">
        <v>0.21628</v>
      </c>
      <c r="AA2636" s="29">
        <v>0.88900000000000001</v>
      </c>
      <c r="AB2636" s="30">
        <v>2</v>
      </c>
      <c r="AC2636" s="29">
        <v>0.97058999999999995</v>
      </c>
      <c r="AD2636" s="30">
        <v>51</v>
      </c>
      <c r="AE2636" s="29">
        <v>1</v>
      </c>
      <c r="AF2636" s="33">
        <v>3.57</v>
      </c>
      <c r="AG2636" s="33">
        <v>4.0270000000000001</v>
      </c>
      <c r="AH2636" s="33">
        <v>5.0449999999999999</v>
      </c>
      <c r="AI2636" s="33">
        <v>7.1589999999999998</v>
      </c>
      <c r="AJ2636" s="33">
        <v>7.4290000000000003</v>
      </c>
      <c r="AK2636" s="34">
        <v>12.04</v>
      </c>
      <c r="AL2636" s="29">
        <v>0.49020000000000002</v>
      </c>
      <c r="AM2636" s="29">
        <v>0.15686</v>
      </c>
      <c r="AN2636" s="50">
        <v>52442</v>
      </c>
      <c r="AO2636" s="30">
        <v>112</v>
      </c>
      <c r="AP2636" s="29">
        <v>0.30858000000000002</v>
      </c>
      <c r="AQ2636" s="29">
        <v>0.64422000000000001</v>
      </c>
      <c r="AR2636" s="29">
        <v>0.372</v>
      </c>
      <c r="AS2636" s="54">
        <v>19</v>
      </c>
      <c r="AT2636" s="29">
        <v>0.47059000000000001</v>
      </c>
      <c r="AU2636" s="29">
        <v>0.87341999999999997</v>
      </c>
      <c r="AV2636" s="54">
        <v>6</v>
      </c>
      <c r="AW2636" s="29">
        <v>0.85294000000000003</v>
      </c>
    </row>
    <row r="2637" spans="1:49" x14ac:dyDescent="0.2">
      <c r="A2637" s="17" t="str">
        <f t="shared" si="50"/>
        <v>USC</v>
      </c>
      <c r="B2637" s="17" t="str">
        <f>IF(AND(OR(NOT(IsForecastDateRestricted),AND(D2637&gt;=StartDate,D2637&lt;=EndDate)),OR(NOT(IsTargetDateRestricted),AND(F2637&gt;=FirstTargetDate,F2637&lt;=EndTargetDate)),
OR(AND(Is1Week,E2637="1 wk ahead inc death"),AND(Is2Week,E2637="2 wk ahead inc death"),AND(Is3Week,E2637="3 wk ahead inc death"),AND(Is4Week,E2637="4 wk ahead inc death")),
OR(NOT(IsActiveModelsOnly),_xlfn.XLOOKUP(C2637,'Model Analyzer'!B$4:B$100,'Model Analyzer'!C$4:C$100))),EvalData!C2637,"NA")</f>
        <v>USC</v>
      </c>
      <c r="C2637" s="17" t="s">
        <v>33</v>
      </c>
      <c r="D2637" s="36" t="d">
        <v>2020-11-09</v>
      </c>
      <c r="E2637" s="17" t="s">
        <v>37</v>
      </c>
      <c r="F2637" s="36" t="d">
        <v>2020-11-28</v>
      </c>
      <c r="G2637" s="30">
        <v>11938</v>
      </c>
      <c r="H2637" s="32">
        <v>0.35499999999999998</v>
      </c>
      <c r="I2637" s="28">
        <v>0.42627999999999999</v>
      </c>
      <c r="J2637" s="28">
        <v>0.42627999999999999</v>
      </c>
      <c r="K2637" s="29">
        <v>0</v>
      </c>
      <c r="L2637" s="30">
        <v>25</v>
      </c>
      <c r="M2637" s="29">
        <v>0.27272999999999997</v>
      </c>
      <c r="N2637" s="30">
        <v>51</v>
      </c>
      <c r="O2637" s="30">
        <v>8.3000000000000007</v>
      </c>
      <c r="P2637" s="30">
        <v>3271.73</v>
      </c>
      <c r="Q2637" s="30">
        <v>166.57</v>
      </c>
      <c r="R2637" s="38">
        <v>0.24145</v>
      </c>
      <c r="S2637" s="32">
        <v>-0.23541000000000001</v>
      </c>
      <c r="T2637" s="29">
        <v>0.43089</v>
      </c>
      <c r="U2637" s="29">
        <v>-0.39495000000000002</v>
      </c>
      <c r="V2637" s="29">
        <v>0.41176000000000001</v>
      </c>
      <c r="W2637" s="29">
        <v>9.8040000000000002E-2</v>
      </c>
      <c r="X2637" s="30">
        <v>310.31</v>
      </c>
      <c r="Y2637" s="29">
        <v>0.26415</v>
      </c>
      <c r="Z2637" s="29">
        <v>0.32002000000000003</v>
      </c>
      <c r="AA2637" s="29">
        <v>0.52500000000000002</v>
      </c>
      <c r="AB2637" s="30">
        <v>18</v>
      </c>
      <c r="AC2637" s="29">
        <v>0.5</v>
      </c>
      <c r="AD2637" s="30">
        <v>51</v>
      </c>
      <c r="AE2637" s="29">
        <v>0.84314</v>
      </c>
      <c r="AF2637" s="33">
        <v>2.72</v>
      </c>
      <c r="AG2637" s="33">
        <v>2.9409999999999998</v>
      </c>
      <c r="AH2637" s="33">
        <v>3.3170000000000002</v>
      </c>
      <c r="AI2637" s="33">
        <v>19.346</v>
      </c>
      <c r="AJ2637" s="33">
        <v>3.8340000000000001</v>
      </c>
      <c r="AK2637" s="34">
        <v>54</v>
      </c>
      <c r="AL2637" s="29">
        <v>5.8819999999999997E-2</v>
      </c>
      <c r="AM2637" s="29">
        <v>0.15686</v>
      </c>
      <c r="AN2637" s="50">
        <v>94533</v>
      </c>
      <c r="AO2637" s="30">
        <v>106.4</v>
      </c>
      <c r="AP2637" s="29">
        <v>0.40101999999999999</v>
      </c>
      <c r="AQ2637" s="29">
        <v>0.83721000000000001</v>
      </c>
      <c r="AR2637" s="29">
        <v>0.66</v>
      </c>
      <c r="AS2637" s="54">
        <v>7</v>
      </c>
      <c r="AT2637" s="29">
        <v>0.82352999999999998</v>
      </c>
      <c r="AU2637" s="29">
        <v>0.86101000000000005</v>
      </c>
      <c r="AV2637" s="54">
        <v>7</v>
      </c>
      <c r="AW2637" s="29">
        <v>0.82352999999999998</v>
      </c>
    </row>
    <row r="2638" spans="1:49" x14ac:dyDescent="0.2">
      <c r="A2638" s="17" t="str">
        <f t="shared" si="50"/>
        <v>UT</v>
      </c>
      <c r="B2638" s="17" t="str">
        <f>IF(AND(OR(NOT(IsForecastDateRestricted),AND(D2638&gt;=StartDate,D2638&lt;=EndDate)),OR(NOT(IsTargetDateRestricted),AND(F2638&gt;=FirstTargetDate,F2638&lt;=EndTargetDate)),
OR(AND(Is1Week,E2638="1 wk ahead inc death"),AND(Is2Week,E2638="2 wk ahead inc death"),AND(Is3Week,E2638="3 wk ahead inc death"),AND(Is4Week,E2638="4 wk ahead inc death")),
OR(NOT(IsActiveModelsOnly),_xlfn.XLOOKUP(C2638,'Model Analyzer'!B$4:B$100,'Model Analyzer'!C$4:C$100))),EvalData!C2638,"NA")</f>
        <v>UT</v>
      </c>
      <c r="C2638" s="17" t="s">
        <v>34</v>
      </c>
      <c r="D2638" s="36" t="d">
        <v>2020-11-09</v>
      </c>
      <c r="E2638" s="17" t="s">
        <v>37</v>
      </c>
      <c r="F2638" s="36" t="d">
        <v>2020-11-28</v>
      </c>
      <c r="G2638" s="30">
        <v>-8507</v>
      </c>
      <c r="H2638" s="32">
        <v>-0.36199999999999999</v>
      </c>
      <c r="I2638" s="28">
        <v>-0.30376999999999998</v>
      </c>
      <c r="J2638" s="28">
        <v>-0.43630000000000002</v>
      </c>
      <c r="K2638" s="29">
        <v>0</v>
      </c>
      <c r="L2638" s="30">
        <v>27</v>
      </c>
      <c r="M2638" s="29">
        <v>0.21212</v>
      </c>
      <c r="N2638" s="30">
        <v>51</v>
      </c>
      <c r="O2638" s="30">
        <v>23.56</v>
      </c>
      <c r="P2638" s="30">
        <v>6153.68</v>
      </c>
      <c r="Q2638" s="30">
        <v>204.88</v>
      </c>
      <c r="R2638" s="38">
        <v>0.37433</v>
      </c>
      <c r="S2638" s="32">
        <v>-0.20533999999999999</v>
      </c>
      <c r="T2638" s="29">
        <v>0.68022000000000005</v>
      </c>
      <c r="U2638" s="29">
        <v>-0.19450999999999999</v>
      </c>
      <c r="V2638" s="29">
        <v>0.21568999999999999</v>
      </c>
      <c r="W2638" s="29">
        <v>0.25490000000000002</v>
      </c>
      <c r="X2638" s="30">
        <v>285.39</v>
      </c>
      <c r="Y2638" s="29">
        <v>0.47719</v>
      </c>
      <c r="Z2638" s="29">
        <v>0.49085000000000001</v>
      </c>
      <c r="AA2638" s="29">
        <v>0.11799999999999999</v>
      </c>
      <c r="AB2638" s="30">
        <v>27</v>
      </c>
      <c r="AC2638" s="29">
        <v>0.23529</v>
      </c>
      <c r="AD2638" s="30">
        <v>51</v>
      </c>
      <c r="AE2638" s="29">
        <v>0.66666999999999998</v>
      </c>
      <c r="AF2638" s="33">
        <v>1.986</v>
      </c>
      <c r="AG2638" s="33">
        <v>2.2570000000000001</v>
      </c>
      <c r="AH2638" s="33">
        <v>3.3679999999999999</v>
      </c>
      <c r="AI2638" s="33">
        <v>15.869</v>
      </c>
      <c r="AJ2638" s="33">
        <v>5.2279999999999998</v>
      </c>
      <c r="AK2638" s="34">
        <v>24</v>
      </c>
      <c r="AL2638" s="29">
        <v>0.17646999999999999</v>
      </c>
      <c r="AM2638" s="29">
        <v>0.11765</v>
      </c>
      <c r="AN2638" s="50">
        <v>106489</v>
      </c>
      <c r="AO2638" s="30">
        <v>231.7</v>
      </c>
      <c r="AP2638" s="29">
        <v>0.43548999999999999</v>
      </c>
      <c r="AQ2638" s="29">
        <v>0.90917000000000003</v>
      </c>
      <c r="AR2638" s="29">
        <v>0.39200000000000002</v>
      </c>
      <c r="AS2638" s="54">
        <v>18</v>
      </c>
      <c r="AT2638" s="29">
        <v>0.5</v>
      </c>
      <c r="AU2638" s="29">
        <v>0.69350999999999996</v>
      </c>
      <c r="AV2638" s="54">
        <v>19</v>
      </c>
      <c r="AW2638" s="29">
        <v>0.47059000000000001</v>
      </c>
    </row>
    <row r="2639" spans="1:49" x14ac:dyDescent="0.2">
      <c r="A2639" s="17" t="str">
        <f t="shared" si="50"/>
        <v>Baseline</v>
      </c>
      <c r="B2639" s="17" t="str">
        <f>IF(AND(OR(NOT(IsForecastDateRestricted),AND(D2639&gt;=StartDate,D2639&lt;=EndDate)),OR(NOT(IsTargetDateRestricted),AND(F2639&gt;=FirstTargetDate,F2639&lt;=EndTargetDate)),
OR(AND(Is1Week,E2639="1 wk ahead inc death"),AND(Is2Week,E2639="2 wk ahead inc death"),AND(Is3Week,E2639="3 wk ahead inc death"),AND(Is4Week,E2639="4 wk ahead inc death")),
OR(NOT(IsActiveModelsOnly),_xlfn.XLOOKUP(C2639,'Model Analyzer'!B$4:B$100,'Model Analyzer'!C$4:C$100))),EvalData!C2639,"NA")</f>
        <v>Baseline</v>
      </c>
      <c r="C2639" s="17" t="s">
        <v>12</v>
      </c>
      <c r="D2639" s="36" t="d">
        <v>2020-11-09</v>
      </c>
      <c r="E2639" s="17" t="s">
        <v>38</v>
      </c>
      <c r="F2639" s="36" t="d">
        <v>2020-12-05</v>
      </c>
      <c r="G2639" s="30">
        <v>-17701</v>
      </c>
      <c r="H2639" s="32">
        <v>-0.53</v>
      </c>
      <c r="I2639" s="28">
        <v>-0.41110999999999998</v>
      </c>
      <c r="J2639" s="28">
        <v>-0.69810000000000005</v>
      </c>
      <c r="K2639" s="29">
        <v>0</v>
      </c>
      <c r="L2639" s="30">
        <v>31</v>
      </c>
      <c r="M2639" s="29">
        <v>9.0910000000000005E-2</v>
      </c>
      <c r="N2639" s="30">
        <v>51</v>
      </c>
      <c r="O2639" s="30">
        <v>26.91</v>
      </c>
      <c r="P2639" s="30">
        <v>9331.94</v>
      </c>
      <c r="Q2639" s="30">
        <v>365.45</v>
      </c>
      <c r="R2639" s="38">
        <v>0.44800000000000001</v>
      </c>
      <c r="S2639" s="32">
        <v>-0.53552</v>
      </c>
      <c r="T2639" s="29">
        <v>1.0204200000000001</v>
      </c>
      <c r="U2639" s="29">
        <v>-0.99619999999999997</v>
      </c>
      <c r="V2639" s="29">
        <v>0.13725000000000001</v>
      </c>
      <c r="W2639" s="29">
        <v>0.37254999999999999</v>
      </c>
      <c r="X2639" s="30">
        <v>563.57000000000005</v>
      </c>
      <c r="Y2639" s="29">
        <v>0.42324000000000001</v>
      </c>
      <c r="Z2639" s="29">
        <v>0.57108999999999999</v>
      </c>
      <c r="AA2639" s="29">
        <v>8.5999999999999993E-2</v>
      </c>
      <c r="AB2639" s="30">
        <v>25</v>
      </c>
      <c r="AC2639" s="29">
        <v>0.29411999999999999</v>
      </c>
      <c r="AD2639" s="30">
        <v>51</v>
      </c>
      <c r="AE2639" s="29">
        <v>0.60784000000000005</v>
      </c>
      <c r="AF2639" s="33">
        <v>3.95</v>
      </c>
      <c r="AG2639" s="33">
        <v>3.9729999999999999</v>
      </c>
      <c r="AH2639" s="33">
        <v>3.9910000000000001</v>
      </c>
      <c r="AI2639" s="33">
        <v>4.07</v>
      </c>
      <c r="AJ2639" s="33">
        <v>4</v>
      </c>
      <c r="AK2639" s="34">
        <v>4.0039999999999996</v>
      </c>
      <c r="AL2639" s="29">
        <v>0</v>
      </c>
      <c r="AM2639" s="29">
        <v>0</v>
      </c>
      <c r="AN2639" s="50">
        <v>178939</v>
      </c>
      <c r="AO2639" s="30">
        <v>222.1</v>
      </c>
      <c r="AP2639" s="29">
        <v>0.39727000000000001</v>
      </c>
      <c r="AQ2639" s="29">
        <v>0.82935999999999999</v>
      </c>
      <c r="AR2639" s="29">
        <v>0.64</v>
      </c>
      <c r="AS2639" s="54">
        <v>6</v>
      </c>
      <c r="AT2639" s="29">
        <v>0.85294000000000003</v>
      </c>
      <c r="AU2639" s="29">
        <v>0.61072000000000004</v>
      </c>
      <c r="AV2639" s="54">
        <v>14</v>
      </c>
      <c r="AW2639" s="29">
        <v>0.61765000000000003</v>
      </c>
    </row>
    <row r="2640" spans="1:49" x14ac:dyDescent="0.2">
      <c r="A2640" s="17" t="str">
        <f t="shared" si="50"/>
        <v>BPagano</v>
      </c>
      <c r="B2640" s="17" t="str">
        <f>IF(AND(OR(NOT(IsForecastDateRestricted),AND(D2640&gt;=StartDate,D2640&lt;=EndDate)),OR(NOT(IsTargetDateRestricted),AND(F2640&gt;=FirstTargetDate,F2640&lt;=EndTargetDate)),
OR(AND(Is1Week,E2640="1 wk ahead inc death"),AND(Is2Week,E2640="2 wk ahead inc death"),AND(Is3Week,E2640="3 wk ahead inc death"),AND(Is4Week,E2640="4 wk ahead inc death")),
OR(NOT(IsActiveModelsOnly),_xlfn.XLOOKUP(C2640,'Model Analyzer'!B$4:B$100,'Model Analyzer'!C$4:C$100))),EvalData!C2640,"NA")</f>
        <v>BPagano</v>
      </c>
      <c r="C2640" s="17" t="s">
        <v>59</v>
      </c>
      <c r="D2640" s="36" t="d">
        <v>2020-11-09</v>
      </c>
      <c r="E2640" s="17" t="s">
        <v>38</v>
      </c>
      <c r="F2640" s="36" t="d">
        <v>2020-12-05</v>
      </c>
      <c r="G2640" s="30">
        <v>-4238</v>
      </c>
      <c r="H2640" s="32">
        <v>-0.104</v>
      </c>
      <c r="I2640" s="28">
        <v>-9.8430000000000004E-2</v>
      </c>
      <c r="J2640" s="28">
        <v>-0.10917</v>
      </c>
      <c r="K2640" s="29">
        <v>0.75</v>
      </c>
      <c r="L2640" s="30">
        <v>6</v>
      </c>
      <c r="M2640" s="29">
        <v>0.84848000000000001</v>
      </c>
      <c r="N2640" s="30">
        <v>51</v>
      </c>
      <c r="O2640" s="30">
        <v>40.56</v>
      </c>
      <c r="P2640" s="30">
        <v>7429.95</v>
      </c>
      <c r="Q2640" s="30">
        <v>256.43</v>
      </c>
      <c r="R2640" s="38">
        <v>0.33406999999999998</v>
      </c>
      <c r="S2640" s="32">
        <v>-0.15704000000000001</v>
      </c>
      <c r="T2640" s="29">
        <v>0.80662</v>
      </c>
      <c r="U2640" s="29">
        <v>-0.22944000000000001</v>
      </c>
      <c r="V2640" s="29">
        <v>0.37254999999999999</v>
      </c>
      <c r="W2640" s="29">
        <v>0.21568999999999999</v>
      </c>
      <c r="X2640" s="30">
        <v>356.55</v>
      </c>
      <c r="Y2640" s="29">
        <v>0.52297000000000005</v>
      </c>
      <c r="Z2640" s="29">
        <v>0.48920000000000002</v>
      </c>
      <c r="AA2640" s="29">
        <v>0.28100000000000003</v>
      </c>
      <c r="AB2640" s="30">
        <v>21</v>
      </c>
      <c r="AC2640" s="29">
        <v>0.41176000000000001</v>
      </c>
      <c r="AD2640" s="30">
        <v>51</v>
      </c>
      <c r="AE2640" s="29">
        <v>0.45097999999999999</v>
      </c>
      <c r="AF2640" s="33">
        <v>2.2789999999999999</v>
      </c>
      <c r="AG2640" s="33">
        <v>2.2829999999999999</v>
      </c>
      <c r="AH2640" s="33">
        <v>2.2930000000000001</v>
      </c>
      <c r="AI2640" s="33">
        <v>2.4529999999999998</v>
      </c>
      <c r="AJ2640" s="33">
        <v>2.3170000000000002</v>
      </c>
      <c r="AK2640" s="34">
        <v>2.4500000000000002</v>
      </c>
      <c r="AL2640" s="29">
        <v>0</v>
      </c>
      <c r="AM2640" s="29">
        <v>0</v>
      </c>
      <c r="AN2640" s="50">
        <v>192212</v>
      </c>
      <c r="AO2640" s="30">
        <v>481.6</v>
      </c>
      <c r="AP2640" s="29">
        <v>0.59241999999999995</v>
      </c>
      <c r="AQ2640" s="29">
        <v>1</v>
      </c>
      <c r="AR2640" s="29">
        <v>0.47499999999999998</v>
      </c>
      <c r="AS2640" s="54">
        <v>14</v>
      </c>
      <c r="AT2640" s="29">
        <v>0.61765000000000003</v>
      </c>
      <c r="AU2640" s="29">
        <v>0.47471999999999998</v>
      </c>
      <c r="AV2640" s="54">
        <v>23</v>
      </c>
      <c r="AW2640" s="29">
        <v>0.35293999999999998</v>
      </c>
    </row>
    <row r="2641" spans="1:49" x14ac:dyDescent="0.2">
      <c r="A2641" s="17" t="str">
        <f t="shared" si="50"/>
        <v>CMU</v>
      </c>
      <c r="B2641" s="17" t="str">
        <f>IF(AND(OR(NOT(IsForecastDateRestricted),AND(D2641&gt;=StartDate,D2641&lt;=EndDate)),OR(NOT(IsTargetDateRestricted),AND(F2641&gt;=FirstTargetDate,F2641&lt;=EndTargetDate)),
OR(AND(Is1Week,E2641="1 wk ahead inc death"),AND(Is2Week,E2641="2 wk ahead inc death"),AND(Is3Week,E2641="3 wk ahead inc death"),AND(Is4Week,E2641="4 wk ahead inc death")),
OR(NOT(IsActiveModelsOnly),_xlfn.XLOOKUP(C2641,'Model Analyzer'!B$4:B$100,'Model Analyzer'!C$4:C$100))),EvalData!C2641,"NA")</f>
        <v>CMU</v>
      </c>
      <c r="C2641" s="17" t="s">
        <v>43</v>
      </c>
      <c r="D2641" s="36" t="d">
        <v>2020-11-09</v>
      </c>
      <c r="E2641" s="17" t="s">
        <v>38</v>
      </c>
      <c r="F2641" s="36" t="d">
        <v>2020-12-05</v>
      </c>
      <c r="G2641" s="30"/>
      <c r="H2641" s="32"/>
      <c r="N2641" s="30">
        <v>51</v>
      </c>
      <c r="O2641" s="30">
        <v>12.37</v>
      </c>
      <c r="P2641" s="30">
        <v>3579.99</v>
      </c>
      <c r="Q2641" s="30">
        <v>216.65</v>
      </c>
      <c r="R2641" s="38">
        <v>0.26812999999999998</v>
      </c>
      <c r="S2641" s="32">
        <v>-0.25762000000000002</v>
      </c>
      <c r="T2641" s="29">
        <v>0.57247000000000003</v>
      </c>
      <c r="U2641" s="29">
        <v>-0.51753000000000005</v>
      </c>
      <c r="V2641" s="29">
        <v>0.31373000000000001</v>
      </c>
      <c r="W2641" s="29">
        <v>5.8819999999999997E-2</v>
      </c>
      <c r="X2641" s="30">
        <v>344.5</v>
      </c>
      <c r="Y2641" s="29">
        <v>0.27581</v>
      </c>
      <c r="Z2641" s="29">
        <v>0.33626</v>
      </c>
      <c r="AA2641" s="29">
        <v>0.52600000000000002</v>
      </c>
      <c r="AB2641" s="30">
        <v>11</v>
      </c>
      <c r="AC2641" s="29">
        <v>0.70587999999999995</v>
      </c>
      <c r="AD2641" s="30">
        <v>51</v>
      </c>
      <c r="AE2641" s="29">
        <v>0.60784000000000005</v>
      </c>
      <c r="AF2641" s="33">
        <v>1.585</v>
      </c>
      <c r="AG2641" s="33">
        <v>1.798</v>
      </c>
      <c r="AH2641" s="33">
        <v>2.23</v>
      </c>
      <c r="AI2641" s="33">
        <v>14.769</v>
      </c>
      <c r="AJ2641" s="33">
        <v>3.7160000000000002</v>
      </c>
      <c r="AK2641" s="34">
        <v>6.0629999999999997</v>
      </c>
      <c r="AL2641" s="29">
        <v>1.9609999999999999E-2</v>
      </c>
      <c r="AM2641" s="29">
        <v>9.8040000000000002E-2</v>
      </c>
      <c r="AN2641" s="50">
        <v>147871</v>
      </c>
      <c r="AO2641" s="30">
        <v>187.3</v>
      </c>
      <c r="AP2641" s="29">
        <v>0.55425999999999997</v>
      </c>
      <c r="AQ2641" s="29">
        <v>1</v>
      </c>
      <c r="AR2641" s="29">
        <v>0.51600000000000001</v>
      </c>
      <c r="AS2641" s="54">
        <v>12</v>
      </c>
      <c r="AT2641" s="29">
        <v>0.67647000000000002</v>
      </c>
      <c r="AU2641" s="29">
        <v>0.63983000000000001</v>
      </c>
      <c r="AV2641" s="54">
        <v>13</v>
      </c>
      <c r="AW2641" s="29">
        <v>0.64705999999999997</v>
      </c>
    </row>
    <row r="2642" spans="1:49" x14ac:dyDescent="0.2">
      <c r="A2642" s="17" t="str">
        <f t="shared" si="50"/>
        <v>Columbia</v>
      </c>
      <c r="B2642" s="17" t="str">
        <f>IF(AND(OR(NOT(IsForecastDateRestricted),AND(D2642&gt;=StartDate,D2642&lt;=EndDate)),OR(NOT(IsTargetDateRestricted),AND(F2642&gt;=FirstTargetDate,F2642&lt;=EndTargetDate)),
OR(AND(Is1Week,E2642="1 wk ahead inc death"),AND(Is2Week,E2642="2 wk ahead inc death"),AND(Is3Week,E2642="3 wk ahead inc death"),AND(Is4Week,E2642="4 wk ahead inc death")),
OR(NOT(IsActiveModelsOnly),_xlfn.XLOOKUP(C2642,'Model Analyzer'!B$4:B$100,'Model Analyzer'!C$4:C$100))),EvalData!C2642,"NA")</f>
        <v>Columbia</v>
      </c>
      <c r="C2642" s="17" t="s">
        <v>13</v>
      </c>
      <c r="D2642" s="36" t="d">
        <v>2020-11-09</v>
      </c>
      <c r="E2642" s="17" t="s">
        <v>38</v>
      </c>
      <c r="F2642" s="36" t="d">
        <v>2020-12-05</v>
      </c>
      <c r="G2642" s="30">
        <v>5441</v>
      </c>
      <c r="H2642" s="32">
        <v>0.11899999999999999</v>
      </c>
      <c r="I2642" s="28">
        <v>0.12637000000000001</v>
      </c>
      <c r="J2642" s="28">
        <v>0.12637000000000001</v>
      </c>
      <c r="K2642" s="29">
        <v>0.75</v>
      </c>
      <c r="L2642" s="30">
        <v>7</v>
      </c>
      <c r="M2642" s="29">
        <v>0.81818000000000002</v>
      </c>
      <c r="N2642" s="30">
        <v>51</v>
      </c>
      <c r="O2642" s="30">
        <v>20.11</v>
      </c>
      <c r="P2642" s="30">
        <v>7203.19</v>
      </c>
      <c r="Q2642" s="30">
        <v>245.49</v>
      </c>
      <c r="R2642" s="38">
        <v>0.18257999999999999</v>
      </c>
      <c r="S2642" s="32">
        <v>4.8300000000000001E-3</v>
      </c>
      <c r="T2642" s="29">
        <v>0.34750999999999999</v>
      </c>
      <c r="U2642" s="29">
        <v>1.7600000000000001E-3</v>
      </c>
      <c r="V2642" s="29">
        <v>0.52941000000000005</v>
      </c>
      <c r="W2642" s="29">
        <v>9.8040000000000002E-2</v>
      </c>
      <c r="X2642" s="30">
        <v>459.88</v>
      </c>
      <c r="Y2642" s="29">
        <v>0.29758000000000001</v>
      </c>
      <c r="Z2642" s="29">
        <v>0.29924000000000001</v>
      </c>
      <c r="AA2642" s="29">
        <v>0.58199999999999996</v>
      </c>
      <c r="AB2642" s="30">
        <v>7</v>
      </c>
      <c r="AC2642" s="29">
        <v>0.82352999999999998</v>
      </c>
      <c r="AD2642" s="30">
        <v>51</v>
      </c>
      <c r="AE2642" s="29">
        <v>0.88234999999999997</v>
      </c>
      <c r="AF2642" s="33">
        <v>2.5670000000000002</v>
      </c>
      <c r="AG2642" s="33">
        <v>2.9079999999999999</v>
      </c>
      <c r="AH2642" s="33">
        <v>3.835</v>
      </c>
      <c r="AI2642" s="33">
        <v>30.716999999999999</v>
      </c>
      <c r="AJ2642" s="33">
        <v>5.49</v>
      </c>
      <c r="AK2642" s="34">
        <v>27.888999999999999</v>
      </c>
      <c r="AL2642" s="29">
        <v>9.8040000000000002E-2</v>
      </c>
      <c r="AM2642" s="29">
        <v>0.15686</v>
      </c>
      <c r="AN2642" s="50">
        <v>102255</v>
      </c>
      <c r="AO2642" s="30">
        <v>125.2</v>
      </c>
      <c r="AP2642" s="29">
        <v>0.37877</v>
      </c>
      <c r="AQ2642" s="29">
        <v>0.79074999999999995</v>
      </c>
      <c r="AR2642" s="29">
        <v>0.66</v>
      </c>
      <c r="AS2642" s="54">
        <v>5</v>
      </c>
      <c r="AT2642" s="29">
        <v>0.88234999999999997</v>
      </c>
      <c r="AU2642" s="29">
        <v>0.88500999999999996</v>
      </c>
      <c r="AV2642" s="54">
        <v>3</v>
      </c>
      <c r="AW2642" s="29">
        <v>0.94118000000000002</v>
      </c>
    </row>
    <row r="2643" spans="1:49" x14ac:dyDescent="0.2">
      <c r="A2643" s="17" t="str">
        <f t="shared" si="50"/>
        <v>Columbia-UNC</v>
      </c>
      <c r="B2643" s="17" t="str">
        <f>IF(AND(OR(NOT(IsForecastDateRestricted),AND(D2643&gt;=StartDate,D2643&lt;=EndDate)),OR(NOT(IsTargetDateRestricted),AND(F2643&gt;=FirstTargetDate,F2643&lt;=EndTargetDate)),
OR(AND(Is1Week,E2643="1 wk ahead inc death"),AND(Is2Week,E2643="2 wk ahead inc death"),AND(Is3Week,E2643="3 wk ahead inc death"),AND(Is4Week,E2643="4 wk ahead inc death")),
OR(NOT(IsActiveModelsOnly),_xlfn.XLOOKUP(C2643,'Model Analyzer'!B$4:B$100,'Model Analyzer'!C$4:C$100))),EvalData!C2643,"NA")</f>
        <v>Columbia-UNC</v>
      </c>
      <c r="C2643" s="17" t="s">
        <v>14</v>
      </c>
      <c r="D2643" s="36" t="d">
        <v>2020-11-09</v>
      </c>
      <c r="E2643" s="17" t="s">
        <v>38</v>
      </c>
      <c r="F2643" s="36" t="d">
        <v>2020-12-05</v>
      </c>
      <c r="G2643" s="30">
        <v>-4222</v>
      </c>
      <c r="H2643" s="32">
        <v>-0.10299999999999999</v>
      </c>
      <c r="I2643" s="28">
        <v>-9.8059999999999994E-2</v>
      </c>
      <c r="J2643" s="28">
        <v>-0.10872</v>
      </c>
      <c r="K2643" s="29">
        <v>0.75</v>
      </c>
      <c r="L2643" s="30">
        <v>5</v>
      </c>
      <c r="M2643" s="29">
        <v>0.87878999999999996</v>
      </c>
      <c r="N2643" s="30">
        <v>51</v>
      </c>
      <c r="O2643" s="30">
        <v>22.27</v>
      </c>
      <c r="P2643" s="30">
        <v>7489.1</v>
      </c>
      <c r="Q2643" s="30">
        <v>268.98</v>
      </c>
      <c r="R2643" s="38">
        <v>0.24157999999999999</v>
      </c>
      <c r="S2643" s="32">
        <v>0.10811999999999999</v>
      </c>
      <c r="T2643" s="29">
        <v>0.43592999999999998</v>
      </c>
      <c r="U2643" s="29">
        <v>0.17426</v>
      </c>
      <c r="V2643" s="29">
        <v>0.43136999999999998</v>
      </c>
      <c r="W2643" s="29">
        <v>9.8040000000000002E-2</v>
      </c>
      <c r="X2643" s="30">
        <v>390.63</v>
      </c>
      <c r="Y2643" s="29">
        <v>0.40932000000000002</v>
      </c>
      <c r="Z2643" s="29">
        <v>0.35991000000000001</v>
      </c>
      <c r="AA2643" s="29">
        <v>0.47699999999999998</v>
      </c>
      <c r="AB2643" s="30">
        <v>13</v>
      </c>
      <c r="AC2643" s="29">
        <v>0.64705999999999997</v>
      </c>
      <c r="AD2643" s="30">
        <v>51</v>
      </c>
      <c r="AE2643" s="29">
        <v>0.47059000000000001</v>
      </c>
      <c r="AF2643" s="33">
        <v>1.373</v>
      </c>
      <c r="AG2643" s="33">
        <v>1.462</v>
      </c>
      <c r="AH2643" s="33">
        <v>1.657</v>
      </c>
      <c r="AI2643" s="33">
        <v>1.8380000000000001</v>
      </c>
      <c r="AJ2643" s="33">
        <v>2.0779999999999998</v>
      </c>
      <c r="AK2643" s="34">
        <v>2.7690000000000001</v>
      </c>
      <c r="AL2643" s="29">
        <v>0</v>
      </c>
      <c r="AM2643" s="29">
        <v>0</v>
      </c>
      <c r="AN2643" s="50">
        <v>223293</v>
      </c>
      <c r="AO2643" s="30">
        <v>361.3</v>
      </c>
      <c r="AP2643" s="29">
        <v>0.72343000000000002</v>
      </c>
      <c r="AQ2643" s="29">
        <v>1</v>
      </c>
      <c r="AR2643" s="29">
        <v>0.495</v>
      </c>
      <c r="AS2643" s="54">
        <v>13</v>
      </c>
      <c r="AT2643" s="29">
        <v>0.64705999999999997</v>
      </c>
      <c r="AU2643" s="29">
        <v>0.49536000000000002</v>
      </c>
      <c r="AV2643" s="54">
        <v>22</v>
      </c>
      <c r="AW2643" s="29">
        <v>0.38235000000000002</v>
      </c>
    </row>
    <row r="2644" spans="1:49" x14ac:dyDescent="0.2">
      <c r="A2644" s="17" t="str">
        <f t="shared" si="50"/>
        <v>Covid19Sim</v>
      </c>
      <c r="B2644" s="17" t="str">
        <f>IF(AND(OR(NOT(IsForecastDateRestricted),AND(D2644&gt;=StartDate,D2644&lt;=EndDate)),OR(NOT(IsTargetDateRestricted),AND(F2644&gt;=FirstTargetDate,F2644&lt;=EndTargetDate)),
OR(AND(Is1Week,E2644="1 wk ahead inc death"),AND(Is2Week,E2644="2 wk ahead inc death"),AND(Is3Week,E2644="3 wk ahead inc death"),AND(Is4Week,E2644="4 wk ahead inc death")),
OR(NOT(IsActiveModelsOnly),_xlfn.XLOOKUP(C2644,'Model Analyzer'!B$4:B$100,'Model Analyzer'!C$4:C$100))),EvalData!C2644,"NA")</f>
        <v>Covid19Sim</v>
      </c>
      <c r="C2644" s="17" t="s">
        <v>39</v>
      </c>
      <c r="D2644" s="36" t="d">
        <v>2020-11-09</v>
      </c>
      <c r="E2644" s="17" t="s">
        <v>38</v>
      </c>
      <c r="F2644" s="36" t="d">
        <v>2020-12-05</v>
      </c>
      <c r="G2644" s="30">
        <v>-3046</v>
      </c>
      <c r="H2644" s="32">
        <v>-7.2999999999999995E-2</v>
      </c>
      <c r="I2644" s="28">
        <v>-7.0739999999999997E-2</v>
      </c>
      <c r="J2644" s="28">
        <v>-7.6130000000000003E-2</v>
      </c>
      <c r="K2644" s="29">
        <v>0.9</v>
      </c>
      <c r="L2644" s="30">
        <v>4</v>
      </c>
      <c r="M2644" s="29">
        <v>0.90908999999999995</v>
      </c>
      <c r="N2644" s="30">
        <v>51</v>
      </c>
      <c r="O2644" s="30">
        <v>21.36</v>
      </c>
      <c r="P2644" s="30">
        <v>2870.3</v>
      </c>
      <c r="Q2644" s="30">
        <v>180.02</v>
      </c>
      <c r="R2644" s="38">
        <v>0.20122000000000001</v>
      </c>
      <c r="S2644" s="32">
        <v>-9.1520000000000004E-2</v>
      </c>
      <c r="T2644" s="29">
        <v>0.39323000000000002</v>
      </c>
      <c r="U2644" s="29">
        <v>-0.18822</v>
      </c>
      <c r="V2644" s="29">
        <v>0.41176000000000001</v>
      </c>
      <c r="W2644" s="29">
        <v>5.8819999999999997E-2</v>
      </c>
      <c r="X2644" s="30">
        <v>270.73</v>
      </c>
      <c r="Y2644" s="29">
        <v>0.27607999999999999</v>
      </c>
      <c r="Z2644" s="29">
        <v>0.31955</v>
      </c>
      <c r="AA2644" s="29">
        <v>0.60399999999999998</v>
      </c>
      <c r="AB2644" s="30">
        <v>5</v>
      </c>
      <c r="AC2644" s="29">
        <v>0.88234999999999997</v>
      </c>
      <c r="AD2644" s="30">
        <v>51</v>
      </c>
      <c r="AE2644" s="29">
        <v>0.23529</v>
      </c>
      <c r="AF2644" s="33">
        <v>1.0660000000000001</v>
      </c>
      <c r="AG2644" s="33">
        <v>1.087</v>
      </c>
      <c r="AH2644" s="33">
        <v>1.1619999999999999</v>
      </c>
      <c r="AI2644" s="33">
        <v>1.7410000000000001</v>
      </c>
      <c r="AJ2644" s="33">
        <v>1.306</v>
      </c>
      <c r="AK2644" s="34">
        <v>2</v>
      </c>
      <c r="AL2644" s="29">
        <v>0</v>
      </c>
      <c r="AM2644" s="29">
        <v>0</v>
      </c>
      <c r="AN2644" s="50">
        <v>257560</v>
      </c>
      <c r="AO2644" s="30">
        <v>373.5</v>
      </c>
      <c r="AP2644" s="29">
        <v>0.86639999999999995</v>
      </c>
      <c r="AQ2644" s="29">
        <v>1</v>
      </c>
      <c r="AR2644" s="29">
        <v>0.248</v>
      </c>
      <c r="AS2644" s="54">
        <v>19</v>
      </c>
      <c r="AT2644" s="29">
        <v>0.47059000000000001</v>
      </c>
      <c r="AU2644" s="29">
        <v>0.24768000000000001</v>
      </c>
      <c r="AV2644" s="54">
        <v>29</v>
      </c>
      <c r="AW2644" s="29">
        <v>0.17646999999999999</v>
      </c>
    </row>
    <row r="2645" spans="1:49" x14ac:dyDescent="0.2">
      <c r="A2645" s="17" t="str">
        <f t="shared" si="50"/>
        <v>CovidComplete</v>
      </c>
      <c r="B2645" s="17" t="str">
        <f>IF(AND(OR(NOT(IsForecastDateRestricted),AND(D2645&gt;=StartDate,D2645&lt;=EndDate)),OR(NOT(IsTargetDateRestricted),AND(F2645&gt;=FirstTargetDate,F2645&lt;=EndTargetDate)),
OR(AND(Is1Week,E2645="1 wk ahead inc death"),AND(Is2Week,E2645="2 wk ahead inc death"),AND(Is3Week,E2645="3 wk ahead inc death"),AND(Is4Week,E2645="4 wk ahead inc death")),
OR(NOT(IsActiveModelsOnly),_xlfn.XLOOKUP(C2645,'Model Analyzer'!B$4:B$100,'Model Analyzer'!C$4:C$100))),EvalData!C2645,"NA")</f>
        <v>CovidComplete</v>
      </c>
      <c r="C2645" s="17" t="s">
        <v>51</v>
      </c>
      <c r="D2645" s="36" t="d">
        <v>2020-11-09</v>
      </c>
      <c r="E2645" s="17" t="s">
        <v>38</v>
      </c>
      <c r="F2645" s="36" t="d">
        <v>2020-12-05</v>
      </c>
      <c r="G2645" s="30">
        <v>-1110</v>
      </c>
      <c r="H2645" s="32">
        <v>-2.5999999999999999E-2</v>
      </c>
      <c r="I2645" s="28">
        <v>-2.5780000000000001E-2</v>
      </c>
      <c r="J2645" s="28">
        <v>-2.6460000000000001E-2</v>
      </c>
      <c r="K2645" s="29">
        <v>1</v>
      </c>
      <c r="L2645" s="30">
        <v>2</v>
      </c>
      <c r="M2645" s="29">
        <v>0.96970000000000001</v>
      </c>
      <c r="N2645" s="30">
        <v>51</v>
      </c>
      <c r="O2645" s="30">
        <v>8.6199999999999992</v>
      </c>
      <c r="P2645" s="30">
        <v>6496.23</v>
      </c>
      <c r="Q2645" s="30">
        <v>212.8</v>
      </c>
      <c r="R2645" s="38">
        <v>0.23061999999999999</v>
      </c>
      <c r="S2645" s="32">
        <v>-0.17915</v>
      </c>
      <c r="T2645" s="29">
        <v>0.42214000000000002</v>
      </c>
      <c r="U2645" s="29">
        <v>-0.27716000000000002</v>
      </c>
      <c r="V2645" s="29">
        <v>0.50980000000000003</v>
      </c>
      <c r="W2645" s="29">
        <v>9.8040000000000002E-2</v>
      </c>
      <c r="X2645" s="30">
        <v>396.93</v>
      </c>
      <c r="Y2645" s="29">
        <v>0.26745999999999998</v>
      </c>
      <c r="Z2645" s="29">
        <v>0.29093999999999998</v>
      </c>
      <c r="AA2645" s="29">
        <v>0.57699999999999996</v>
      </c>
      <c r="AB2645" s="30">
        <v>8</v>
      </c>
      <c r="AC2645" s="29">
        <v>0.79412000000000005</v>
      </c>
      <c r="AD2645" s="30">
        <v>51</v>
      </c>
      <c r="AE2645" s="29">
        <v>0.92157</v>
      </c>
      <c r="AF2645" s="33">
        <v>3.8460000000000001</v>
      </c>
      <c r="AG2645" s="33">
        <v>3.98</v>
      </c>
      <c r="AH2645" s="33">
        <v>4.0019999999999998</v>
      </c>
      <c r="AI2645" s="33">
        <v>3.9529999999999998</v>
      </c>
      <c r="AJ2645" s="33">
        <v>4.01</v>
      </c>
      <c r="AK2645" s="34">
        <v>4.0350000000000001</v>
      </c>
      <c r="AL2645" s="29">
        <v>0</v>
      </c>
      <c r="AM2645" s="29">
        <v>0</v>
      </c>
      <c r="AN2645" s="50">
        <v>68400</v>
      </c>
      <c r="AO2645" s="30">
        <v>104.3</v>
      </c>
      <c r="AP2645" s="29">
        <v>0.40468999999999999</v>
      </c>
      <c r="AQ2645" s="29">
        <v>0.84487000000000001</v>
      </c>
      <c r="AR2645" s="29">
        <v>0.97</v>
      </c>
      <c r="AS2645" s="54">
        <v>1</v>
      </c>
      <c r="AT2645" s="29">
        <v>1</v>
      </c>
      <c r="AU2645" s="29">
        <v>0.94601000000000002</v>
      </c>
      <c r="AV2645" s="54">
        <v>2</v>
      </c>
      <c r="AW2645" s="29">
        <v>0.97058999999999995</v>
      </c>
    </row>
    <row r="2646" spans="1:49" x14ac:dyDescent="0.2">
      <c r="A2646" s="17" t="str">
        <f t="shared" si="50"/>
        <v>DDS</v>
      </c>
      <c r="B2646" s="17" t="str">
        <f>IF(AND(OR(NOT(IsForecastDateRestricted),AND(D2646&gt;=StartDate,D2646&lt;=EndDate)),OR(NOT(IsTargetDateRestricted),AND(F2646&gt;=FirstTargetDate,F2646&lt;=EndTargetDate)),
OR(AND(Is1Week,E2646="1 wk ahead inc death"),AND(Is2Week,E2646="2 wk ahead inc death"),AND(Is3Week,E2646="3 wk ahead inc death"),AND(Is4Week,E2646="4 wk ahead inc death")),
OR(NOT(IsActiveModelsOnly),_xlfn.XLOOKUP(C2646,'Model Analyzer'!B$4:B$100,'Model Analyzer'!C$4:C$100))),EvalData!C2646,"NA")</f>
        <v>DDS</v>
      </c>
      <c r="C2646" s="17" t="s">
        <v>44</v>
      </c>
      <c r="D2646" s="36" t="d">
        <v>2020-11-09</v>
      </c>
      <c r="E2646" s="17" t="s">
        <v>38</v>
      </c>
      <c r="F2646" s="36" t="d">
        <v>2020-12-05</v>
      </c>
      <c r="G2646" s="30">
        <v>-10491</v>
      </c>
      <c r="H2646" s="32">
        <v>-0.27900000000000003</v>
      </c>
      <c r="I2646" s="28">
        <v>-0.24365000000000001</v>
      </c>
      <c r="J2646" s="28">
        <v>-0.32214999999999999</v>
      </c>
      <c r="K2646" s="29">
        <v>0</v>
      </c>
      <c r="L2646" s="30">
        <v>16</v>
      </c>
      <c r="M2646" s="29">
        <v>0.54544999999999999</v>
      </c>
      <c r="N2646" s="30">
        <v>51</v>
      </c>
      <c r="O2646" s="30">
        <v>15.48</v>
      </c>
      <c r="P2646" s="30">
        <v>9318.09</v>
      </c>
      <c r="Q2646" s="30">
        <v>331.53</v>
      </c>
      <c r="R2646" s="38">
        <v>0.30997000000000002</v>
      </c>
      <c r="S2646" s="32">
        <v>-0.32611000000000001</v>
      </c>
      <c r="T2646" s="29">
        <v>0.66012000000000004</v>
      </c>
      <c r="U2646" s="29">
        <v>-0.40423999999999999</v>
      </c>
      <c r="V2646" s="29">
        <v>0.21568999999999999</v>
      </c>
      <c r="W2646" s="29">
        <v>0.19608</v>
      </c>
      <c r="X2646" s="30">
        <v>526.84</v>
      </c>
      <c r="Y2646" s="29">
        <v>0.39581</v>
      </c>
      <c r="Z2646" s="29">
        <v>0.43640000000000001</v>
      </c>
      <c r="AA2646" s="29">
        <v>0.30299999999999999</v>
      </c>
      <c r="AB2646" s="30">
        <v>19</v>
      </c>
      <c r="AC2646" s="29">
        <v>0.47059000000000001</v>
      </c>
      <c r="AD2646" s="30">
        <v>51</v>
      </c>
      <c r="AE2646" s="29">
        <v>0.82352999999999998</v>
      </c>
      <c r="AF2646" s="33">
        <v>3.8149999999999999</v>
      </c>
      <c r="AG2646" s="33">
        <v>4.6120000000000001</v>
      </c>
      <c r="AH2646" s="33">
        <v>5.7839999999999998</v>
      </c>
      <c r="AI2646" s="33">
        <v>9.2810000000000006</v>
      </c>
      <c r="AJ2646" s="33">
        <v>9.1910000000000007</v>
      </c>
      <c r="AK2646" s="34">
        <v>19.167000000000002</v>
      </c>
      <c r="AL2646" s="29">
        <v>0.45097999999999999</v>
      </c>
      <c r="AM2646" s="29">
        <v>0.19608</v>
      </c>
      <c r="AN2646" s="50">
        <v>99717</v>
      </c>
      <c r="AO2646" s="30">
        <v>130.69999999999999</v>
      </c>
      <c r="AP2646" s="29">
        <v>0.27424999999999999</v>
      </c>
      <c r="AQ2646" s="29">
        <v>0.57254000000000005</v>
      </c>
      <c r="AR2646" s="29">
        <v>0.186</v>
      </c>
      <c r="AS2646" s="54">
        <v>22</v>
      </c>
      <c r="AT2646" s="29">
        <v>0.38235000000000002</v>
      </c>
      <c r="AU2646" s="29">
        <v>0.68415000000000004</v>
      </c>
      <c r="AV2646" s="54">
        <v>12</v>
      </c>
      <c r="AW2646" s="29">
        <v>0.67647000000000002</v>
      </c>
    </row>
    <row r="2647" spans="1:49" x14ac:dyDescent="0.2">
      <c r="A2647" s="17" t="str">
        <f t="shared" si="50"/>
        <v>Ensemble</v>
      </c>
      <c r="B2647" s="17" t="str">
        <f>IF(AND(OR(NOT(IsForecastDateRestricted),AND(D2647&gt;=StartDate,D2647&lt;=EndDate)),OR(NOT(IsTargetDateRestricted),AND(F2647&gt;=FirstTargetDate,F2647&lt;=EndTargetDate)),
OR(AND(Is1Week,E2647="1 wk ahead inc death"),AND(Is2Week,E2647="2 wk ahead inc death"),AND(Is3Week,E2647="3 wk ahead inc death"),AND(Is4Week,E2647="4 wk ahead inc death")),
OR(NOT(IsActiveModelsOnly),_xlfn.XLOOKUP(C2647,'Model Analyzer'!B$4:B$100,'Model Analyzer'!C$4:C$100))),EvalData!C2647,"NA")</f>
        <v>Ensemble</v>
      </c>
      <c r="C2647" s="17" t="s">
        <v>15</v>
      </c>
      <c r="D2647" s="36" t="d">
        <v>2020-11-09</v>
      </c>
      <c r="E2647" s="17" t="s">
        <v>38</v>
      </c>
      <c r="F2647" s="36" t="d">
        <v>2020-12-05</v>
      </c>
      <c r="G2647" s="30">
        <v>-11998</v>
      </c>
      <c r="H2647" s="32">
        <v>-0.32700000000000001</v>
      </c>
      <c r="I2647" s="28">
        <v>-0.27865000000000001</v>
      </c>
      <c r="J2647" s="28">
        <v>-0.38629999999999998</v>
      </c>
      <c r="K2647" s="29">
        <v>0</v>
      </c>
      <c r="L2647" s="30">
        <v>19</v>
      </c>
      <c r="M2647" s="29">
        <v>0.45455000000000001</v>
      </c>
      <c r="N2647" s="30">
        <v>51</v>
      </c>
      <c r="O2647" s="30">
        <v>13.99</v>
      </c>
      <c r="P2647" s="30">
        <v>4464.2</v>
      </c>
      <c r="Q2647" s="30">
        <v>245.9</v>
      </c>
      <c r="R2647" s="38">
        <v>0.28839999999999999</v>
      </c>
      <c r="S2647" s="32">
        <v>-0.32380999999999999</v>
      </c>
      <c r="T2647" s="29">
        <v>0.63382000000000005</v>
      </c>
      <c r="U2647" s="29">
        <v>-0.60872999999999999</v>
      </c>
      <c r="V2647" s="29">
        <v>0.19608</v>
      </c>
      <c r="W2647" s="29">
        <v>9.8040000000000002E-2</v>
      </c>
      <c r="X2647" s="30">
        <v>386.16</v>
      </c>
      <c r="Y2647" s="29">
        <v>0.30066999999999999</v>
      </c>
      <c r="Z2647" s="29">
        <v>0.37562000000000001</v>
      </c>
      <c r="AA2647" s="29">
        <v>0.435</v>
      </c>
      <c r="AB2647" s="30">
        <v>15</v>
      </c>
      <c r="AC2647" s="29">
        <v>0.58823999999999999</v>
      </c>
      <c r="AD2647" s="30">
        <v>51</v>
      </c>
      <c r="AE2647" s="29">
        <v>0.80391999999999997</v>
      </c>
      <c r="AF2647" s="33">
        <v>2.3340000000000001</v>
      </c>
      <c r="AG2647" s="33">
        <v>2.5630000000000002</v>
      </c>
      <c r="AH2647" s="33">
        <v>2.8879999999999999</v>
      </c>
      <c r="AI2647" s="33">
        <v>5.6079999999999997</v>
      </c>
      <c r="AJ2647" s="33">
        <v>3.633</v>
      </c>
      <c r="AK2647" s="34">
        <v>10.688000000000001</v>
      </c>
      <c r="AL2647" s="29">
        <v>7.843E-2</v>
      </c>
      <c r="AM2647" s="29">
        <v>7.843E-2</v>
      </c>
      <c r="AN2647" s="50">
        <v>101691</v>
      </c>
      <c r="AO2647" s="30">
        <v>111.6</v>
      </c>
      <c r="AP2647" s="29">
        <v>0.46006000000000002</v>
      </c>
      <c r="AQ2647" s="29">
        <v>0.96047000000000005</v>
      </c>
      <c r="AR2647" s="29">
        <v>0.68100000000000005</v>
      </c>
      <c r="AS2647" s="54">
        <v>2</v>
      </c>
      <c r="AT2647" s="29">
        <v>0.97058999999999995</v>
      </c>
      <c r="AU2647" s="29">
        <v>0.84467000000000003</v>
      </c>
      <c r="AV2647" s="54">
        <v>6</v>
      </c>
      <c r="AW2647" s="29">
        <v>0.85294000000000003</v>
      </c>
    </row>
    <row r="2648" spans="1:49" x14ac:dyDescent="0.2">
      <c r="A2648" s="17" t="str">
        <f t="shared" si="50"/>
        <v>ESG</v>
      </c>
      <c r="B2648" s="17" t="str">
        <f>IF(AND(OR(NOT(IsForecastDateRestricted),AND(D2648&gt;=StartDate,D2648&lt;=EndDate)),OR(NOT(IsTargetDateRestricted),AND(F2648&gt;=FirstTargetDate,F2648&lt;=EndTargetDate)),
OR(AND(Is1Week,E2648="1 wk ahead inc death"),AND(Is2Week,E2648="2 wk ahead inc death"),AND(Is3Week,E2648="3 wk ahead inc death"),AND(Is4Week,E2648="4 wk ahead inc death")),
OR(NOT(IsActiveModelsOnly),_xlfn.XLOOKUP(C2648,'Model Analyzer'!B$4:B$100,'Model Analyzer'!C$4:C$100))),EvalData!C2648,"NA")</f>
        <v>ESG</v>
      </c>
      <c r="C2648" s="17" t="s">
        <v>40</v>
      </c>
      <c r="D2648" s="36" t="d">
        <v>2020-11-09</v>
      </c>
      <c r="E2648" s="17" t="s">
        <v>38</v>
      </c>
      <c r="F2648" s="36" t="d">
        <v>2020-12-05</v>
      </c>
      <c r="G2648" s="30">
        <v>-11393</v>
      </c>
      <c r="H2648" s="32">
        <v>-0.307</v>
      </c>
      <c r="I2648" s="28">
        <v>-0.2646</v>
      </c>
      <c r="J2648" s="28">
        <v>-0.35981000000000002</v>
      </c>
      <c r="K2648" s="29">
        <v>0</v>
      </c>
      <c r="L2648" s="30">
        <v>18</v>
      </c>
      <c r="M2648" s="29">
        <v>0.48485</v>
      </c>
      <c r="N2648" s="30">
        <v>51</v>
      </c>
      <c r="O2648" s="30">
        <v>43.82</v>
      </c>
      <c r="P2648" s="30">
        <v>6694.5</v>
      </c>
      <c r="Q2648" s="30">
        <v>249.98</v>
      </c>
      <c r="R2648" s="38">
        <v>0.36316999999999999</v>
      </c>
      <c r="S2648" s="32">
        <v>-0.25024000000000002</v>
      </c>
      <c r="T2648" s="29">
        <v>1.6302300000000001</v>
      </c>
      <c r="U2648" s="29">
        <v>-1.3931500000000001</v>
      </c>
      <c r="V2648" s="29">
        <v>0.25490000000000002</v>
      </c>
      <c r="W2648" s="29">
        <v>0.37254999999999999</v>
      </c>
      <c r="X2648" s="30">
        <v>344.85</v>
      </c>
      <c r="Y2648" s="29">
        <v>0.44833000000000001</v>
      </c>
      <c r="Z2648" s="29">
        <v>0.57367999999999997</v>
      </c>
      <c r="AA2648" s="29">
        <v>0.193</v>
      </c>
      <c r="AB2648" s="30">
        <v>23</v>
      </c>
      <c r="AC2648" s="29">
        <v>0.35293999999999998</v>
      </c>
      <c r="AD2648" s="30">
        <v>51</v>
      </c>
      <c r="AE2648" s="29">
        <v>9.8040000000000002E-2</v>
      </c>
      <c r="AF2648" s="33">
        <v>1.0049999999999999</v>
      </c>
      <c r="AG2648" s="33">
        <v>1.018</v>
      </c>
      <c r="AH2648" s="33">
        <v>1.149</v>
      </c>
      <c r="AI2648" s="33">
        <v>1.82</v>
      </c>
      <c r="AJ2648" s="33">
        <v>1.6890000000000001</v>
      </c>
      <c r="AK2648" s="34">
        <v>2.5</v>
      </c>
      <c r="AL2648" s="29">
        <v>0</v>
      </c>
      <c r="AM2648" s="29">
        <v>0</v>
      </c>
      <c r="AN2648" s="50">
        <v>424248</v>
      </c>
      <c r="AO2648" s="30">
        <v>787.9</v>
      </c>
      <c r="AP2648" s="29">
        <v>0.82879999999999998</v>
      </c>
      <c r="AQ2648" s="29">
        <v>1</v>
      </c>
      <c r="AR2648" s="29">
        <v>0.10299999999999999</v>
      </c>
      <c r="AS2648" s="54">
        <v>32</v>
      </c>
      <c r="AT2648" s="29">
        <v>8.8239999999999999E-2</v>
      </c>
      <c r="AU2648" s="29">
        <v>0.1032</v>
      </c>
      <c r="AV2648" s="54">
        <v>33</v>
      </c>
      <c r="AW2648" s="29">
        <v>5.8819999999999997E-2</v>
      </c>
    </row>
    <row r="2649" spans="1:49" x14ac:dyDescent="0.2">
      <c r="A2649" s="17" t="str">
        <f t="shared" si="50"/>
        <v>GT-DeepCOVID</v>
      </c>
      <c r="B2649" s="17" t="str">
        <f>IF(AND(OR(NOT(IsForecastDateRestricted),AND(D2649&gt;=StartDate,D2649&lt;=EndDate)),OR(NOT(IsTargetDateRestricted),AND(F2649&gt;=FirstTargetDate,F2649&lt;=EndTargetDate)),
OR(AND(Is1Week,E2649="1 wk ahead inc death"),AND(Is2Week,E2649="2 wk ahead inc death"),AND(Is3Week,E2649="3 wk ahead inc death"),AND(Is4Week,E2649="4 wk ahead inc death")),
OR(NOT(IsActiveModelsOnly),_xlfn.XLOOKUP(C2649,'Model Analyzer'!B$4:B$100,'Model Analyzer'!C$4:C$100))),EvalData!C2649,"NA")</f>
        <v>GT-DeepCOVID</v>
      </c>
      <c r="C2649" s="17" t="s">
        <v>17</v>
      </c>
      <c r="D2649" s="36" t="d">
        <v>2020-11-09</v>
      </c>
      <c r="E2649" s="17" t="s">
        <v>38</v>
      </c>
      <c r="F2649" s="36" t="d">
        <v>2020-12-05</v>
      </c>
      <c r="G2649" s="30">
        <v>-17476</v>
      </c>
      <c r="H2649" s="32">
        <v>-0.52100000000000002</v>
      </c>
      <c r="I2649" s="28">
        <v>-0.40588000000000002</v>
      </c>
      <c r="J2649" s="28">
        <v>-0.68315999999999999</v>
      </c>
      <c r="K2649" s="29">
        <v>0</v>
      </c>
      <c r="L2649" s="30">
        <v>30</v>
      </c>
      <c r="M2649" s="29">
        <v>0.12121</v>
      </c>
      <c r="N2649" s="30">
        <v>45</v>
      </c>
      <c r="O2649" s="30">
        <v>9.81</v>
      </c>
      <c r="P2649" s="30">
        <v>3067.51</v>
      </c>
      <c r="Q2649" s="30">
        <v>185.71</v>
      </c>
      <c r="R2649" s="38">
        <v>0.24790000000000001</v>
      </c>
      <c r="S2649" s="32">
        <v>-0.36414000000000002</v>
      </c>
      <c r="T2649" s="29">
        <v>0.52242999999999995</v>
      </c>
      <c r="U2649" s="29">
        <v>-0.42786999999999997</v>
      </c>
      <c r="V2649" s="29">
        <v>0.31111</v>
      </c>
      <c r="W2649" s="29">
        <v>0.11111</v>
      </c>
      <c r="X2649" s="30">
        <v>264.39999999999998</v>
      </c>
      <c r="Y2649" s="29">
        <v>0.30330000000000001</v>
      </c>
      <c r="Z2649" s="29">
        <v>0.36603000000000002</v>
      </c>
      <c r="AA2649" s="29">
        <v>0.38800000000000001</v>
      </c>
      <c r="AB2649" s="30">
        <v>17</v>
      </c>
      <c r="AC2649" s="29">
        <v>0.52941000000000005</v>
      </c>
      <c r="AD2649" s="30">
        <v>45</v>
      </c>
      <c r="AE2649" s="29">
        <v>0.75556000000000001</v>
      </c>
      <c r="AF2649" s="33">
        <v>2.2309999999999999</v>
      </c>
      <c r="AG2649" s="33">
        <v>2.94</v>
      </c>
      <c r="AH2649" s="33">
        <v>5.524</v>
      </c>
      <c r="AI2649" s="33">
        <v>89.397999999999996</v>
      </c>
      <c r="AJ2649" s="33">
        <v>22.582999999999998</v>
      </c>
      <c r="AK2649" s="34">
        <v>186</v>
      </c>
      <c r="AL2649" s="29">
        <v>0.2</v>
      </c>
      <c r="AM2649" s="29">
        <v>0.31111</v>
      </c>
      <c r="AN2649" s="50">
        <v>69918</v>
      </c>
      <c r="AO2649" s="30">
        <v>104.1</v>
      </c>
      <c r="AP2649" s="29">
        <v>0.31337999999999999</v>
      </c>
      <c r="AQ2649" s="29">
        <v>0.65424000000000004</v>
      </c>
      <c r="AR2649" s="29">
        <v>0.22700000000000001</v>
      </c>
      <c r="AS2649" s="54">
        <v>20</v>
      </c>
      <c r="AT2649" s="29">
        <v>0.44118000000000002</v>
      </c>
      <c r="AU2649" s="29">
        <v>0.59626999999999997</v>
      </c>
      <c r="AV2649" s="54">
        <v>17</v>
      </c>
      <c r="AW2649" s="29">
        <v>0.52941000000000005</v>
      </c>
    </row>
    <row r="2650" spans="1:49" x14ac:dyDescent="0.2">
      <c r="A2650" s="17" t="str">
        <f t="shared" si="50"/>
        <v>ISU</v>
      </c>
      <c r="B2650" s="17" t="str">
        <f>IF(AND(OR(NOT(IsForecastDateRestricted),AND(D2650&gt;=StartDate,D2650&lt;=EndDate)),OR(NOT(IsTargetDateRestricted),AND(F2650&gt;=FirstTargetDate,F2650&lt;=EndTargetDate)),
OR(AND(Is1Week,E2650="1 wk ahead inc death"),AND(Is2Week,E2650="2 wk ahead inc death"),AND(Is3Week,E2650="3 wk ahead inc death"),AND(Is4Week,E2650="4 wk ahead inc death")),
OR(NOT(IsActiveModelsOnly),_xlfn.XLOOKUP(C2650,'Model Analyzer'!B$4:B$100,'Model Analyzer'!C$4:C$100))),EvalData!C2650,"NA")</f>
        <v>ISU</v>
      </c>
      <c r="C2650" s="17" t="s">
        <v>41</v>
      </c>
      <c r="D2650" s="36" t="d">
        <v>2020-11-09</v>
      </c>
      <c r="E2650" s="17" t="s">
        <v>38</v>
      </c>
      <c r="F2650" s="36" t="d">
        <v>2020-12-05</v>
      </c>
      <c r="G2650" s="30">
        <v>-17128</v>
      </c>
      <c r="H2650" s="32">
        <v>-0.50700000000000001</v>
      </c>
      <c r="I2650" s="28">
        <v>-0.39779999999999999</v>
      </c>
      <c r="J2650" s="28">
        <v>-0.66056999999999999</v>
      </c>
      <c r="K2650" s="29">
        <v>0</v>
      </c>
      <c r="L2650" s="30">
        <v>28</v>
      </c>
      <c r="M2650" s="29">
        <v>0.18182000000000001</v>
      </c>
      <c r="N2650" s="30">
        <v>49</v>
      </c>
      <c r="O2650" s="30">
        <v>15.09</v>
      </c>
      <c r="P2650" s="30">
        <v>7672.79</v>
      </c>
      <c r="Q2650" s="30">
        <v>339.94</v>
      </c>
      <c r="R2650" s="38">
        <v>0.39085999999999999</v>
      </c>
      <c r="S2650" s="32">
        <v>-0.44259999999999999</v>
      </c>
      <c r="T2650" s="29">
        <v>0.67923999999999995</v>
      </c>
      <c r="U2650" s="29">
        <v>-0.66410000000000002</v>
      </c>
      <c r="V2650" s="29">
        <v>0.18367</v>
      </c>
      <c r="W2650" s="29">
        <v>0.22449</v>
      </c>
      <c r="X2650" s="30">
        <v>542.16999999999996</v>
      </c>
      <c r="Y2650" s="29">
        <v>0.35539999999999999</v>
      </c>
      <c r="Z2650" s="29">
        <v>0.45772000000000002</v>
      </c>
      <c r="AA2650" s="29">
        <v>0.16700000000000001</v>
      </c>
      <c r="AB2650" s="30">
        <v>24</v>
      </c>
      <c r="AC2650" s="29">
        <v>0.32352999999999998</v>
      </c>
      <c r="AD2650" s="30">
        <v>49</v>
      </c>
      <c r="AE2650" s="29">
        <v>0.26530999999999999</v>
      </c>
      <c r="AF2650" s="33">
        <v>1.468</v>
      </c>
      <c r="AG2650" s="33">
        <v>1.5589999999999999</v>
      </c>
      <c r="AH2650" s="33">
        <v>1.742</v>
      </c>
      <c r="AI2650" s="33">
        <v>3.6589999999999998</v>
      </c>
      <c r="AJ2650" s="33">
        <v>2.048</v>
      </c>
      <c r="AK2650" s="34">
        <v>3.0590000000000002</v>
      </c>
      <c r="AL2650" s="29">
        <v>2.0410000000000001E-2</v>
      </c>
      <c r="AM2650" s="29">
        <v>2.0410000000000001E-2</v>
      </c>
      <c r="AN2650" s="50">
        <v>447411</v>
      </c>
      <c r="AO2650" s="30">
        <v>370.6</v>
      </c>
      <c r="AP2650" s="29">
        <v>0.68422000000000005</v>
      </c>
      <c r="AQ2650" s="29">
        <v>1</v>
      </c>
      <c r="AR2650" s="29">
        <v>0.22700000000000001</v>
      </c>
      <c r="AS2650" s="54">
        <v>20</v>
      </c>
      <c r="AT2650" s="29">
        <v>0.44118000000000002</v>
      </c>
      <c r="AU2650" s="29">
        <v>0.26832</v>
      </c>
      <c r="AV2650" s="54">
        <v>27</v>
      </c>
      <c r="AW2650" s="29">
        <v>0.23529</v>
      </c>
    </row>
    <row r="2651" spans="1:49" x14ac:dyDescent="0.2">
      <c r="A2651" s="17" t="str">
        <f t="shared" si="50"/>
        <v>JCB</v>
      </c>
      <c r="B2651" s="17" t="str">
        <f>IF(AND(OR(NOT(IsForecastDateRestricted),AND(D2651&gt;=StartDate,D2651&lt;=EndDate)),OR(NOT(IsTargetDateRestricted),AND(F2651&gt;=FirstTargetDate,F2651&lt;=EndTargetDate)),
OR(AND(Is1Week,E2651="1 wk ahead inc death"),AND(Is2Week,E2651="2 wk ahead inc death"),AND(Is3Week,E2651="3 wk ahead inc death"),AND(Is4Week,E2651="4 wk ahead inc death")),
OR(NOT(IsActiveModelsOnly),_xlfn.XLOOKUP(C2651,'Model Analyzer'!B$4:B$100,'Model Analyzer'!C$4:C$100))),EvalData!C2651,"NA")</f>
        <v>JCB</v>
      </c>
      <c r="C2651" s="17" t="s">
        <v>45</v>
      </c>
      <c r="D2651" s="36" t="d">
        <v>2020-11-09</v>
      </c>
      <c r="E2651" s="17" t="s">
        <v>38</v>
      </c>
      <c r="F2651" s="36" t="d">
        <v>2020-12-05</v>
      </c>
      <c r="G2651" s="30">
        <v>-8440</v>
      </c>
      <c r="H2651" s="32">
        <v>-0.218</v>
      </c>
      <c r="I2651" s="28">
        <v>-0.19602</v>
      </c>
      <c r="J2651" s="28">
        <v>-0.24381</v>
      </c>
      <c r="K2651" s="29">
        <v>0.75</v>
      </c>
      <c r="L2651" s="30">
        <v>12</v>
      </c>
      <c r="M2651" s="29">
        <v>0.66666999999999998</v>
      </c>
      <c r="N2651" s="30">
        <v>51</v>
      </c>
      <c r="O2651" s="30">
        <v>28.05</v>
      </c>
      <c r="P2651" s="30">
        <v>4174.83</v>
      </c>
      <c r="Q2651" s="30">
        <v>235.45</v>
      </c>
      <c r="R2651" s="38">
        <v>0.28205000000000002</v>
      </c>
      <c r="S2651" s="32">
        <v>-0.27533999999999997</v>
      </c>
      <c r="T2651" s="29">
        <v>0.62875000000000003</v>
      </c>
      <c r="U2651" s="29">
        <v>-0.51454999999999995</v>
      </c>
      <c r="V2651" s="29">
        <v>0.31373000000000001</v>
      </c>
      <c r="W2651" s="29">
        <v>0.11765</v>
      </c>
      <c r="X2651" s="30">
        <v>355.42</v>
      </c>
      <c r="Y2651" s="29">
        <v>0.31820999999999999</v>
      </c>
      <c r="Z2651" s="29">
        <v>0.40003</v>
      </c>
      <c r="AA2651" s="29">
        <v>0.40400000000000003</v>
      </c>
      <c r="AB2651" s="30">
        <v>16</v>
      </c>
      <c r="AC2651" s="29">
        <v>0.55881999999999998</v>
      </c>
      <c r="AD2651" s="30">
        <v>51</v>
      </c>
      <c r="AE2651" s="29">
        <v>0.54901999999999995</v>
      </c>
      <c r="AF2651" s="33">
        <v>2.2320000000000002</v>
      </c>
      <c r="AG2651" s="33">
        <v>2.238</v>
      </c>
      <c r="AH2651" s="33">
        <v>2.2469999999999999</v>
      </c>
      <c r="AI2651" s="33">
        <v>2.2970000000000002</v>
      </c>
      <c r="AJ2651" s="33">
        <v>2.2650000000000001</v>
      </c>
      <c r="AK2651" s="34">
        <v>2.3130000000000002</v>
      </c>
      <c r="AL2651" s="29">
        <v>0</v>
      </c>
      <c r="AM2651" s="29">
        <v>0</v>
      </c>
      <c r="AN2651" s="50">
        <v>148768</v>
      </c>
      <c r="AO2651" s="30">
        <v>259.10000000000002</v>
      </c>
      <c r="AP2651" s="29">
        <v>0.61106000000000005</v>
      </c>
      <c r="AQ2651" s="29">
        <v>1</v>
      </c>
      <c r="AR2651" s="29">
        <v>0.57799999999999996</v>
      </c>
      <c r="AS2651" s="54">
        <v>8</v>
      </c>
      <c r="AT2651" s="29">
        <v>0.79412000000000005</v>
      </c>
      <c r="AU2651" s="29">
        <v>0.57791999999999999</v>
      </c>
      <c r="AV2651" s="54">
        <v>18</v>
      </c>
      <c r="AW2651" s="29">
        <v>0.5</v>
      </c>
    </row>
    <row r="2652" spans="1:49" x14ac:dyDescent="0.2">
      <c r="A2652" s="17" t="str">
        <f t="shared" si="50"/>
        <v>JHU-APL</v>
      </c>
      <c r="B2652" s="17" t="str">
        <f>IF(AND(OR(NOT(IsForecastDateRestricted),AND(D2652&gt;=StartDate,D2652&lt;=EndDate)),OR(NOT(IsTargetDateRestricted),AND(F2652&gt;=FirstTargetDate,F2652&lt;=EndTargetDate)),
OR(AND(Is1Week,E2652="1 wk ahead inc death"),AND(Is2Week,E2652="2 wk ahead inc death"),AND(Is3Week,E2652="3 wk ahead inc death"),AND(Is4Week,E2652="4 wk ahead inc death")),
OR(NOT(IsActiveModelsOnly),_xlfn.XLOOKUP(C2652,'Model Analyzer'!B$4:B$100,'Model Analyzer'!C$4:C$100))),EvalData!C2652,"NA")</f>
        <v>JHU-APL</v>
      </c>
      <c r="C2652" s="17" t="s">
        <v>52</v>
      </c>
      <c r="D2652" s="36" t="d">
        <v>2020-11-09</v>
      </c>
      <c r="E2652" s="17" t="s">
        <v>38</v>
      </c>
      <c r="F2652" s="36" t="d">
        <v>2020-12-05</v>
      </c>
      <c r="G2652" s="30">
        <v>-8388</v>
      </c>
      <c r="H2652" s="32">
        <v>-0.217</v>
      </c>
      <c r="I2652" s="28">
        <v>-0.19481000000000001</v>
      </c>
      <c r="J2652" s="28">
        <v>-0.24195</v>
      </c>
      <c r="K2652" s="29">
        <v>0.75</v>
      </c>
      <c r="L2652" s="30">
        <v>11</v>
      </c>
      <c r="M2652" s="29">
        <v>0.69696999999999998</v>
      </c>
      <c r="N2652" s="30">
        <v>51</v>
      </c>
      <c r="O2652" s="30">
        <v>17.34</v>
      </c>
      <c r="P2652" s="30">
        <v>3482.45</v>
      </c>
      <c r="Q2652" s="30">
        <v>200.84</v>
      </c>
      <c r="R2652" s="38">
        <v>0.22825000000000001</v>
      </c>
      <c r="S2652" s="32">
        <v>-0.17149</v>
      </c>
      <c r="T2652" s="29">
        <v>0.78891999999999995</v>
      </c>
      <c r="U2652" s="29">
        <v>-0.67286000000000001</v>
      </c>
      <c r="V2652" s="29">
        <v>0.43136999999999998</v>
      </c>
      <c r="W2652" s="29">
        <v>0.13725000000000001</v>
      </c>
      <c r="X2652" s="30">
        <v>311.64</v>
      </c>
      <c r="Y2652" s="29">
        <v>0.28231000000000001</v>
      </c>
      <c r="Z2652" s="29">
        <v>0.33900999999999998</v>
      </c>
      <c r="AA2652" s="29">
        <v>0.55600000000000005</v>
      </c>
      <c r="AB2652" s="30">
        <v>10</v>
      </c>
      <c r="AC2652" s="29">
        <v>0.73529</v>
      </c>
      <c r="AD2652" s="30">
        <v>51</v>
      </c>
      <c r="AE2652" s="29">
        <v>0.50980000000000003</v>
      </c>
      <c r="AF2652" s="33">
        <v>1.639</v>
      </c>
      <c r="AG2652" s="33">
        <v>1.6910000000000001</v>
      </c>
      <c r="AH2652" s="33">
        <v>1.7569999999999999</v>
      </c>
      <c r="AI2652" s="33">
        <v>1.895</v>
      </c>
      <c r="AJ2652" s="33">
        <v>1.831</v>
      </c>
      <c r="AK2652" s="34">
        <v>1.95</v>
      </c>
      <c r="AL2652" s="29">
        <v>0</v>
      </c>
      <c r="AM2652" s="29">
        <v>0</v>
      </c>
      <c r="AN2652" s="50">
        <v>168158</v>
      </c>
      <c r="AO2652" s="30">
        <v>262.10000000000002</v>
      </c>
      <c r="AP2652" s="29">
        <v>0.71323000000000003</v>
      </c>
      <c r="AQ2652" s="29">
        <v>1</v>
      </c>
      <c r="AR2652" s="29">
        <v>0.53700000000000003</v>
      </c>
      <c r="AS2652" s="54">
        <v>11</v>
      </c>
      <c r="AT2652" s="29">
        <v>0.70587999999999995</v>
      </c>
      <c r="AU2652" s="29">
        <v>0.53664000000000001</v>
      </c>
      <c r="AV2652" s="54">
        <v>20</v>
      </c>
      <c r="AW2652" s="29">
        <v>0.44118000000000002</v>
      </c>
    </row>
    <row r="2653" spans="1:49" x14ac:dyDescent="0.2">
      <c r="A2653" s="17" t="str">
        <f t="shared" si="50"/>
        <v>JHU-CSSE</v>
      </c>
      <c r="B2653" s="17" t="str">
        <f>IF(AND(OR(NOT(IsForecastDateRestricted),AND(D2653&gt;=StartDate,D2653&lt;=EndDate)),OR(NOT(IsTargetDateRestricted),AND(F2653&gt;=FirstTargetDate,F2653&lt;=EndTargetDate)),
OR(AND(Is1Week,E2653="1 wk ahead inc death"),AND(Is2Week,E2653="2 wk ahead inc death"),AND(Is3Week,E2653="3 wk ahead inc death"),AND(Is4Week,E2653="4 wk ahead inc death")),
OR(NOT(IsActiveModelsOnly),_xlfn.XLOOKUP(C2653,'Model Analyzer'!B$4:B$100,'Model Analyzer'!C$4:C$100))),EvalData!C2653,"NA")</f>
        <v>JHU-CSSE</v>
      </c>
      <c r="C2653" s="17" t="s">
        <v>58</v>
      </c>
      <c r="D2653" s="36" t="d">
        <v>2020-11-09</v>
      </c>
      <c r="E2653" s="17" t="s">
        <v>38</v>
      </c>
      <c r="F2653" s="36" t="d">
        <v>2020-12-05</v>
      </c>
      <c r="G2653" s="30">
        <v>-12558</v>
      </c>
      <c r="H2653" s="32">
        <v>-0.34499999999999997</v>
      </c>
      <c r="I2653" s="28">
        <v>-0.29165999999999997</v>
      </c>
      <c r="J2653" s="28">
        <v>-0.41175</v>
      </c>
      <c r="K2653" s="29">
        <v>0</v>
      </c>
      <c r="L2653" s="30">
        <v>21</v>
      </c>
      <c r="M2653" s="29">
        <v>0.39394000000000001</v>
      </c>
      <c r="N2653" s="30">
        <v>51</v>
      </c>
      <c r="O2653" s="30">
        <v>8.17</v>
      </c>
      <c r="P2653" s="30">
        <v>4582.16</v>
      </c>
      <c r="Q2653" s="30">
        <v>248.37</v>
      </c>
      <c r="R2653" s="38">
        <v>0.25746000000000002</v>
      </c>
      <c r="S2653" s="32">
        <v>-0.30706</v>
      </c>
      <c r="T2653" s="29">
        <v>0.44024000000000002</v>
      </c>
      <c r="U2653" s="29">
        <v>-0.40787000000000001</v>
      </c>
      <c r="V2653" s="29">
        <v>0.27450999999999998</v>
      </c>
      <c r="W2653" s="29">
        <v>7.843E-2</v>
      </c>
      <c r="X2653" s="30">
        <v>402.67</v>
      </c>
      <c r="Y2653" s="29">
        <v>0.27764</v>
      </c>
      <c r="Z2653" s="29">
        <v>0.33550999999999997</v>
      </c>
      <c r="AA2653" s="29">
        <v>0.50700000000000001</v>
      </c>
      <c r="AB2653" s="30">
        <v>12</v>
      </c>
      <c r="AC2653" s="29">
        <v>0.67647000000000002</v>
      </c>
      <c r="AD2653" s="30">
        <v>51</v>
      </c>
      <c r="AE2653" s="29">
        <v>0.94118000000000002</v>
      </c>
      <c r="AF2653" s="33">
        <v>4.1230000000000002</v>
      </c>
      <c r="AG2653" s="33">
        <v>5.28</v>
      </c>
      <c r="AH2653" s="33">
        <v>7.9859999999999998</v>
      </c>
      <c r="AI2653" s="33">
        <v>26.943000000000001</v>
      </c>
      <c r="AJ2653" s="33">
        <v>13.423</v>
      </c>
      <c r="AK2653" s="34">
        <v>44.64</v>
      </c>
      <c r="AL2653" s="29">
        <v>0.47059000000000001</v>
      </c>
      <c r="AM2653" s="29">
        <v>0.33333000000000002</v>
      </c>
      <c r="AN2653" s="50">
        <v>70370</v>
      </c>
      <c r="AO2653" s="30">
        <v>92.4</v>
      </c>
      <c r="AP2653" s="29">
        <v>0.22292999999999999</v>
      </c>
      <c r="AQ2653" s="29">
        <v>0.46539999999999998</v>
      </c>
      <c r="AR2653" s="29">
        <v>0.14399999999999999</v>
      </c>
      <c r="AS2653" s="54">
        <v>28</v>
      </c>
      <c r="AT2653" s="29">
        <v>0.20588000000000001</v>
      </c>
      <c r="AU2653" s="29">
        <v>0.70491000000000004</v>
      </c>
      <c r="AV2653" s="54">
        <v>11</v>
      </c>
      <c r="AW2653" s="29">
        <v>0.70587999999999995</v>
      </c>
    </row>
    <row r="2654" spans="1:49" x14ac:dyDescent="0.2">
      <c r="A2654" s="17" t="str">
        <f t="shared" si="50"/>
        <v>JHU-IDD</v>
      </c>
      <c r="B2654" s="17" t="str">
        <f>IF(AND(OR(NOT(IsForecastDateRestricted),AND(D2654&gt;=StartDate,D2654&lt;=EndDate)),OR(NOT(IsTargetDateRestricted),AND(F2654&gt;=FirstTargetDate,F2654&lt;=EndTargetDate)),
OR(AND(Is1Week,E2654="1 wk ahead inc death"),AND(Is2Week,E2654="2 wk ahead inc death"),AND(Is3Week,E2654="3 wk ahead inc death"),AND(Is4Week,E2654="4 wk ahead inc death")),
OR(NOT(IsActiveModelsOnly),_xlfn.XLOOKUP(C2654,'Model Analyzer'!B$4:B$100,'Model Analyzer'!C$4:C$100))),EvalData!C2654,"NA")</f>
        <v>JHU-IDD</v>
      </c>
      <c r="C2654" s="17" t="s">
        <v>53</v>
      </c>
      <c r="D2654" s="36" t="d">
        <v>2020-11-09</v>
      </c>
      <c r="E2654" s="17" t="s">
        <v>38</v>
      </c>
      <c r="F2654" s="36" t="d">
        <v>2020-12-05</v>
      </c>
      <c r="G2654" s="30">
        <v>-26233</v>
      </c>
      <c r="H2654" s="32">
        <v>-0.94</v>
      </c>
      <c r="I2654" s="28">
        <v>-0.60926000000000002</v>
      </c>
      <c r="J2654" s="28">
        <v>-1.5592600000000001</v>
      </c>
      <c r="K2654" s="29">
        <v>0</v>
      </c>
      <c r="L2654" s="30">
        <v>34</v>
      </c>
      <c r="M2654" s="29">
        <v>0</v>
      </c>
      <c r="N2654" s="30">
        <v>51</v>
      </c>
      <c r="O2654" s="30">
        <v>60.31</v>
      </c>
      <c r="P2654" s="30">
        <v>16759.84</v>
      </c>
      <c r="Q2654" s="30">
        <v>509.63</v>
      </c>
      <c r="R2654" s="38">
        <v>0.87692000000000003</v>
      </c>
      <c r="S2654" s="32">
        <v>-0.95308000000000004</v>
      </c>
      <c r="T2654" s="29">
        <v>2.0545900000000001</v>
      </c>
      <c r="U2654" s="29">
        <v>-2.0507599999999999</v>
      </c>
      <c r="V2654" s="29">
        <v>3.9219999999999998E-2</v>
      </c>
      <c r="W2654" s="29">
        <v>0.78430999999999995</v>
      </c>
      <c r="X2654" s="30">
        <v>751.81</v>
      </c>
      <c r="Y2654" s="29">
        <v>0.59508000000000005</v>
      </c>
      <c r="Z2654" s="29">
        <v>0.88317999999999997</v>
      </c>
      <c r="AA2654" s="29">
        <v>0</v>
      </c>
      <c r="AB2654" s="30">
        <v>33</v>
      </c>
      <c r="AC2654" s="29">
        <v>5.8819999999999997E-2</v>
      </c>
      <c r="AD2654" s="30">
        <v>51</v>
      </c>
      <c r="AE2654" s="29">
        <v>0.52941000000000005</v>
      </c>
      <c r="AF2654" s="33">
        <v>4.4130000000000003</v>
      </c>
      <c r="AG2654" s="33">
        <v>5.3579999999999997</v>
      </c>
      <c r="AH2654" s="33">
        <v>10.25</v>
      </c>
      <c r="AI2654" s="33">
        <v>68.262</v>
      </c>
      <c r="AJ2654" s="33">
        <v>30.568000000000001</v>
      </c>
      <c r="AK2654" s="34">
        <v>214</v>
      </c>
      <c r="AL2654" s="29">
        <v>0.13725000000000001</v>
      </c>
      <c r="AM2654" s="29">
        <v>0.37254999999999999</v>
      </c>
      <c r="AN2654" s="50">
        <v>367732</v>
      </c>
      <c r="AO2654" s="30">
        <v>374.5</v>
      </c>
      <c r="AP2654" s="29">
        <v>0.18670999999999999</v>
      </c>
      <c r="AQ2654" s="29">
        <v>0.38979000000000003</v>
      </c>
      <c r="AR2654" s="29">
        <v>2.1000000000000001E-2</v>
      </c>
      <c r="AS2654" s="54">
        <v>34</v>
      </c>
      <c r="AT2654" s="29">
        <v>2.9409999999999999E-2</v>
      </c>
      <c r="AU2654" s="29">
        <v>0.18492</v>
      </c>
      <c r="AV2654" s="54">
        <v>32</v>
      </c>
      <c r="AW2654" s="29">
        <v>8.8239999999999999E-2</v>
      </c>
    </row>
    <row r="2655" spans="1:49" x14ac:dyDescent="0.2">
      <c r="A2655" s="17" t="str">
        <f t="shared" si="50"/>
        <v>Karlen</v>
      </c>
      <c r="B2655" s="17" t="str">
        <f>IF(AND(OR(NOT(IsForecastDateRestricted),AND(D2655&gt;=StartDate,D2655&lt;=EndDate)),OR(NOT(IsTargetDateRestricted),AND(F2655&gt;=FirstTargetDate,F2655&lt;=EndTargetDate)),
OR(AND(Is1Week,E2655="1 wk ahead inc death"),AND(Is2Week,E2655="2 wk ahead inc death"),AND(Is3Week,E2655="3 wk ahead inc death"),AND(Is4Week,E2655="4 wk ahead inc death")),
OR(NOT(IsActiveModelsOnly),_xlfn.XLOOKUP(C2655,'Model Analyzer'!B$4:B$100,'Model Analyzer'!C$4:C$100))),EvalData!C2655,"NA")</f>
        <v>Karlen</v>
      </c>
      <c r="C2655" s="17" t="s">
        <v>46</v>
      </c>
      <c r="D2655" s="36" t="d">
        <v>2020-11-09</v>
      </c>
      <c r="E2655" s="17" t="s">
        <v>38</v>
      </c>
      <c r="F2655" s="36" t="d">
        <v>2020-12-05</v>
      </c>
      <c r="G2655" s="30">
        <v>-82</v>
      </c>
      <c r="H2655" s="32">
        <v>-2E-3</v>
      </c>
      <c r="I2655" s="28">
        <v>-1.9E-3</v>
      </c>
      <c r="J2655" s="28">
        <v>-1.91E-3</v>
      </c>
      <c r="K2655" s="29">
        <v>1</v>
      </c>
      <c r="L2655" s="30">
        <v>1</v>
      </c>
      <c r="M2655" s="29">
        <v>1</v>
      </c>
      <c r="N2655" s="30">
        <v>51</v>
      </c>
      <c r="O2655" s="30">
        <v>6.52</v>
      </c>
      <c r="P2655" s="30">
        <v>2151.0300000000002</v>
      </c>
      <c r="Q2655" s="30">
        <v>148.86000000000001</v>
      </c>
      <c r="R2655" s="38">
        <v>0.1462</v>
      </c>
      <c r="S2655" s="32">
        <v>0</v>
      </c>
      <c r="T2655" s="29">
        <v>0.33172000000000001</v>
      </c>
      <c r="U2655" s="29">
        <v>-0.13583999999999999</v>
      </c>
      <c r="V2655" s="29">
        <v>0.60784000000000005</v>
      </c>
      <c r="W2655" s="29">
        <v>1.9609999999999999E-2</v>
      </c>
      <c r="X2655" s="30">
        <v>220.26</v>
      </c>
      <c r="Y2655" s="29">
        <v>0.20507</v>
      </c>
      <c r="Z2655" s="29">
        <v>0.21518000000000001</v>
      </c>
      <c r="AA2655" s="29">
        <v>0.80500000000000005</v>
      </c>
      <c r="AB2655" s="30">
        <v>1</v>
      </c>
      <c r="AC2655" s="29">
        <v>1</v>
      </c>
      <c r="AD2655" s="30">
        <v>51</v>
      </c>
      <c r="AE2655" s="29">
        <v>0.92157</v>
      </c>
      <c r="AF2655" s="33">
        <v>2.1019999999999999</v>
      </c>
      <c r="AG2655" s="33">
        <v>2.4209999999999998</v>
      </c>
      <c r="AH2655" s="33">
        <v>2.8370000000000002</v>
      </c>
      <c r="AI2655" s="33">
        <v>47.953000000000003</v>
      </c>
      <c r="AJ2655" s="33">
        <v>4.6929999999999996</v>
      </c>
      <c r="AK2655" s="34">
        <v>13.106999999999999</v>
      </c>
      <c r="AL2655" s="29">
        <v>0.17646999999999999</v>
      </c>
      <c r="AM2655" s="29">
        <v>9.8040000000000002E-2</v>
      </c>
      <c r="AN2655" s="50">
        <v>52951</v>
      </c>
      <c r="AO2655" s="30">
        <v>91.9</v>
      </c>
      <c r="AP2655" s="29">
        <v>0.45801999999999998</v>
      </c>
      <c r="AQ2655" s="29">
        <v>0.95620000000000005</v>
      </c>
      <c r="AR2655" s="29">
        <v>0.68100000000000005</v>
      </c>
      <c r="AS2655" s="54">
        <v>2</v>
      </c>
      <c r="AT2655" s="29">
        <v>0.97058999999999995</v>
      </c>
      <c r="AU2655" s="29">
        <v>0.96814999999999996</v>
      </c>
      <c r="AV2655" s="54">
        <v>1</v>
      </c>
      <c r="AW2655" s="29">
        <v>1</v>
      </c>
    </row>
    <row r="2656" spans="1:49" x14ac:dyDescent="0.2">
      <c r="A2656" s="17" t="str">
        <f t="shared" si="50"/>
        <v>LANL</v>
      </c>
      <c r="B2656" s="17" t="str">
        <f>IF(AND(OR(NOT(IsForecastDateRestricted),AND(D2656&gt;=StartDate,D2656&lt;=EndDate)),OR(NOT(IsTargetDateRestricted),AND(F2656&gt;=FirstTargetDate,F2656&lt;=EndTargetDate)),
OR(AND(Is1Week,E2656="1 wk ahead inc death"),AND(Is2Week,E2656="2 wk ahead inc death"),AND(Is3Week,E2656="3 wk ahead inc death"),AND(Is4Week,E2656="4 wk ahead inc death")),
OR(NOT(IsActiveModelsOnly),_xlfn.XLOOKUP(C2656,'Model Analyzer'!B$4:B$100,'Model Analyzer'!C$4:C$100))),EvalData!C2656,"NA")</f>
        <v>LANL</v>
      </c>
      <c r="C2656" s="17" t="s">
        <v>20</v>
      </c>
      <c r="D2656" s="36" t="d">
        <v>2020-11-09</v>
      </c>
      <c r="E2656" s="17" t="s">
        <v>38</v>
      </c>
      <c r="F2656" s="36" t="d">
        <v>2020-12-05</v>
      </c>
      <c r="G2656" s="30">
        <v>-5403</v>
      </c>
      <c r="H2656" s="32">
        <v>-0.13400000000000001</v>
      </c>
      <c r="I2656" s="28">
        <v>-0.12548000000000001</v>
      </c>
      <c r="J2656" s="28">
        <v>-0.14349000000000001</v>
      </c>
      <c r="K2656" s="29">
        <v>0.75</v>
      </c>
      <c r="L2656" s="30">
        <v>8</v>
      </c>
      <c r="M2656" s="29">
        <v>0.78788000000000002</v>
      </c>
      <c r="N2656" s="30">
        <v>51</v>
      </c>
      <c r="O2656" s="30">
        <v>31.5</v>
      </c>
      <c r="P2656" s="30">
        <v>5969.46</v>
      </c>
      <c r="Q2656" s="30">
        <v>264.52999999999997</v>
      </c>
      <c r="R2656" s="38">
        <v>0.28716000000000003</v>
      </c>
      <c r="S2656" s="32">
        <v>-0.245</v>
      </c>
      <c r="T2656" s="29">
        <v>0.71628999999999998</v>
      </c>
      <c r="U2656" s="29">
        <v>-0.55364999999999998</v>
      </c>
      <c r="V2656" s="29">
        <v>0.39216000000000001</v>
      </c>
      <c r="W2656" s="29">
        <v>0.17646999999999999</v>
      </c>
      <c r="X2656" s="30">
        <v>404.74</v>
      </c>
      <c r="Y2656" s="29">
        <v>0.35143999999999997</v>
      </c>
      <c r="Z2656" s="29">
        <v>0.43806</v>
      </c>
      <c r="AA2656" s="29">
        <v>0.35899999999999999</v>
      </c>
      <c r="AB2656" s="30">
        <v>18</v>
      </c>
      <c r="AC2656" s="29">
        <v>0.5</v>
      </c>
      <c r="AD2656" s="30">
        <v>51</v>
      </c>
      <c r="AE2656" s="29">
        <v>0.88234999999999997</v>
      </c>
      <c r="AF2656" s="33">
        <v>3.0569999999999999</v>
      </c>
      <c r="AG2656" s="33">
        <v>4.335</v>
      </c>
      <c r="AH2656" s="33">
        <v>6.7130000000000001</v>
      </c>
      <c r="AI2656" s="33">
        <v>19.3</v>
      </c>
      <c r="AJ2656" s="33">
        <v>16.295999999999999</v>
      </c>
      <c r="AK2656" s="34">
        <v>35.25</v>
      </c>
      <c r="AL2656" s="29">
        <v>0.27450999999999998</v>
      </c>
      <c r="AM2656" s="29">
        <v>0.35293999999999998</v>
      </c>
      <c r="AN2656" s="50">
        <v>76589</v>
      </c>
      <c r="AO2656" s="30">
        <v>151.19999999999999</v>
      </c>
      <c r="AP2656" s="29">
        <v>0.26213999999999998</v>
      </c>
      <c r="AQ2656" s="29">
        <v>0.54727000000000003</v>
      </c>
      <c r="AR2656" s="29">
        <v>0.26800000000000002</v>
      </c>
      <c r="AS2656" s="54">
        <v>18</v>
      </c>
      <c r="AT2656" s="29">
        <v>0.5</v>
      </c>
      <c r="AU2656" s="29">
        <v>0.72382999999999997</v>
      </c>
      <c r="AV2656" s="54">
        <v>10</v>
      </c>
      <c r="AW2656" s="29">
        <v>0.73529</v>
      </c>
    </row>
    <row r="2657" spans="1:49" x14ac:dyDescent="0.2">
      <c r="A2657" s="17" t="str">
        <f t="shared" si="50"/>
        <v>LSHTM</v>
      </c>
      <c r="B2657" s="17" t="str">
        <f>IF(AND(OR(NOT(IsForecastDateRestricted),AND(D2657&gt;=StartDate,D2657&lt;=EndDate)),OR(NOT(IsTargetDateRestricted),AND(F2657&gt;=FirstTargetDate,F2657&lt;=EndTargetDate)),
OR(AND(Is1Week,E2657="1 wk ahead inc death"),AND(Is2Week,E2657="2 wk ahead inc death"),AND(Is3Week,E2657="3 wk ahead inc death"),AND(Is4Week,E2657="4 wk ahead inc death")),
OR(NOT(IsActiveModelsOnly),_xlfn.XLOOKUP(C2657,'Model Analyzer'!B$4:B$100,'Model Analyzer'!C$4:C$100))),EvalData!C2657,"NA")</f>
        <v>LSHTM</v>
      </c>
      <c r="C2657" s="17" t="s">
        <v>21</v>
      </c>
      <c r="D2657" s="36" t="d">
        <v>2020-11-09</v>
      </c>
      <c r="E2657" s="17" t="s">
        <v>38</v>
      </c>
      <c r="F2657" s="36" t="d">
        <v>2020-12-05</v>
      </c>
      <c r="G2657" s="30">
        <v>-12141</v>
      </c>
      <c r="H2657" s="32">
        <v>-0.33100000000000002</v>
      </c>
      <c r="I2657" s="28">
        <v>-0.28198000000000001</v>
      </c>
      <c r="J2657" s="28">
        <v>-0.39271</v>
      </c>
      <c r="K2657" s="29">
        <v>0</v>
      </c>
      <c r="L2657" s="30">
        <v>20</v>
      </c>
      <c r="M2657" s="29">
        <v>0.42424000000000001</v>
      </c>
      <c r="N2657" s="30">
        <v>47</v>
      </c>
      <c r="O2657" s="30">
        <v>13.59</v>
      </c>
      <c r="P2657" s="30">
        <v>6710.83</v>
      </c>
      <c r="Q2657" s="30">
        <v>315.11</v>
      </c>
      <c r="R2657" s="38">
        <v>0.33076</v>
      </c>
      <c r="S2657" s="32">
        <v>-0.43846000000000002</v>
      </c>
      <c r="T2657" s="29">
        <v>0.64241999999999999</v>
      </c>
      <c r="U2657" s="29">
        <v>-0.59753000000000001</v>
      </c>
      <c r="V2657" s="29">
        <v>0.23404</v>
      </c>
      <c r="W2657" s="29">
        <v>0.19148999999999999</v>
      </c>
      <c r="X2657" s="30">
        <v>465.57</v>
      </c>
      <c r="Y2657" s="29">
        <v>0.34267999999999998</v>
      </c>
      <c r="Z2657" s="29">
        <v>0.43667</v>
      </c>
      <c r="AA2657" s="29">
        <v>0.22900000000000001</v>
      </c>
      <c r="AB2657" s="30">
        <v>22</v>
      </c>
      <c r="AC2657" s="29">
        <v>0.38235000000000002</v>
      </c>
      <c r="AD2657" s="30">
        <v>47</v>
      </c>
      <c r="AE2657" s="29">
        <v>0.74468000000000001</v>
      </c>
      <c r="AF2657" s="33">
        <v>2.4820000000000002</v>
      </c>
      <c r="AG2657" s="33">
        <v>3.742</v>
      </c>
      <c r="AH2657" s="33">
        <v>6.7670000000000003</v>
      </c>
      <c r="AI2657" s="33">
        <v>75.019000000000005</v>
      </c>
      <c r="AJ2657" s="33">
        <v>13.804</v>
      </c>
      <c r="AK2657" s="34">
        <v>46.756999999999998</v>
      </c>
      <c r="AL2657" s="29">
        <v>0.25531999999999999</v>
      </c>
      <c r="AM2657" s="29">
        <v>0.29787000000000002</v>
      </c>
      <c r="AN2657" s="50">
        <v>182615</v>
      </c>
      <c r="AO2657" s="30">
        <v>189</v>
      </c>
      <c r="AP2657" s="29">
        <v>0.28503000000000001</v>
      </c>
      <c r="AQ2657" s="29">
        <v>0.59506000000000003</v>
      </c>
      <c r="AR2657" s="29">
        <v>0.186</v>
      </c>
      <c r="AS2657" s="54">
        <v>22</v>
      </c>
      <c r="AT2657" s="29">
        <v>0.38235000000000002</v>
      </c>
      <c r="AU2657" s="29">
        <v>0.57128000000000001</v>
      </c>
      <c r="AV2657" s="54">
        <v>19</v>
      </c>
      <c r="AW2657" s="29">
        <v>0.47059000000000001</v>
      </c>
    </row>
    <row r="2658" spans="1:49" x14ac:dyDescent="0.2">
      <c r="A2658" s="17" t="str">
        <f t="shared" si="50"/>
        <v>MIT-ORC</v>
      </c>
      <c r="B2658" s="17" t="str">
        <f>IF(AND(OR(NOT(IsForecastDateRestricted),AND(D2658&gt;=StartDate,D2658&lt;=EndDate)),OR(NOT(IsTargetDateRestricted),AND(F2658&gt;=FirstTargetDate,F2658&lt;=EndTargetDate)),
OR(AND(Is1Week,E2658="1 wk ahead inc death"),AND(Is2Week,E2658="2 wk ahead inc death"),AND(Is3Week,E2658="3 wk ahead inc death"),AND(Is4Week,E2658="4 wk ahead inc death")),
OR(NOT(IsActiveModelsOnly),_xlfn.XLOOKUP(C2658,'Model Analyzer'!B$4:B$100,'Model Analyzer'!C$4:C$100))),EvalData!C2658,"NA")</f>
        <v>MIT-ORC</v>
      </c>
      <c r="C2658" s="17" t="s">
        <v>23</v>
      </c>
      <c r="D2658" s="36" t="d">
        <v>2020-11-09</v>
      </c>
      <c r="E2658" s="17" t="s">
        <v>38</v>
      </c>
      <c r="F2658" s="36" t="d">
        <v>2020-12-05</v>
      </c>
      <c r="G2658" s="30">
        <v>-16193</v>
      </c>
      <c r="H2658" s="32">
        <v>-0.47199999999999998</v>
      </c>
      <c r="I2658" s="28">
        <v>-0.37608000000000003</v>
      </c>
      <c r="J2658" s="28">
        <v>-0.60277999999999998</v>
      </c>
      <c r="K2658" s="29">
        <v>0</v>
      </c>
      <c r="L2658" s="30">
        <v>24</v>
      </c>
      <c r="M2658" s="29">
        <v>0.30303000000000002</v>
      </c>
      <c r="N2658" s="30">
        <v>51</v>
      </c>
      <c r="O2658" s="30">
        <v>33.96</v>
      </c>
      <c r="P2658" s="30">
        <v>13593.22</v>
      </c>
      <c r="Q2658" s="30">
        <v>418.31</v>
      </c>
      <c r="R2658" s="38">
        <v>0.46742</v>
      </c>
      <c r="S2658" s="32">
        <v>-0.64839000000000002</v>
      </c>
      <c r="T2658" s="29">
        <v>1.1946300000000001</v>
      </c>
      <c r="U2658" s="29">
        <v>-1.0961399999999999</v>
      </c>
      <c r="V2658" s="29">
        <v>0.19608</v>
      </c>
      <c r="W2658" s="29">
        <v>0.49020000000000002</v>
      </c>
      <c r="X2658" s="30">
        <v>649.04</v>
      </c>
      <c r="Y2658" s="29">
        <v>0.47287000000000001</v>
      </c>
      <c r="Z2658" s="29">
        <v>0.63290999999999997</v>
      </c>
      <c r="AA2658" s="29">
        <v>0.03</v>
      </c>
      <c r="AB2658" s="30">
        <v>31</v>
      </c>
      <c r="AC2658" s="29">
        <v>0.11765</v>
      </c>
      <c r="AD2658" s="30">
        <v>51</v>
      </c>
      <c r="AE2658" s="29">
        <v>0.58823999999999999</v>
      </c>
      <c r="AF2658" s="33">
        <v>2.286</v>
      </c>
      <c r="AG2658" s="33">
        <v>3.7810000000000001</v>
      </c>
      <c r="AH2658" s="33">
        <v>19.97</v>
      </c>
      <c r="AI2658" s="33">
        <v>78.844999999999999</v>
      </c>
      <c r="AJ2658" s="33">
        <v>60.587000000000003</v>
      </c>
      <c r="AK2658" s="34">
        <v>257</v>
      </c>
      <c r="AL2658" s="29">
        <v>5.8819999999999997E-2</v>
      </c>
      <c r="AM2658" s="29">
        <v>0.35293999999999998</v>
      </c>
      <c r="AN2658" s="50">
        <v>277146</v>
      </c>
      <c r="AO2658" s="30">
        <v>256</v>
      </c>
      <c r="AP2658" s="29">
        <v>0.22341</v>
      </c>
      <c r="AQ2658" s="29">
        <v>0.46640999999999999</v>
      </c>
      <c r="AR2658" s="29">
        <v>0.186</v>
      </c>
      <c r="AS2658" s="54">
        <v>22</v>
      </c>
      <c r="AT2658" s="29">
        <v>0.38235000000000002</v>
      </c>
      <c r="AU2658" s="29">
        <v>0.33448</v>
      </c>
      <c r="AV2658" s="54">
        <v>26</v>
      </c>
      <c r="AW2658" s="29">
        <v>0.26471</v>
      </c>
    </row>
    <row r="2659" spans="1:49" x14ac:dyDescent="0.2">
      <c r="A2659" s="17" t="str">
        <f t="shared" si="50"/>
        <v>MOBS</v>
      </c>
      <c r="B2659" s="17" t="str">
        <f>IF(AND(OR(NOT(IsForecastDateRestricted),AND(D2659&gt;=StartDate,D2659&lt;=EndDate)),OR(NOT(IsTargetDateRestricted),AND(F2659&gt;=FirstTargetDate,F2659&lt;=EndTargetDate)),
OR(AND(Is1Week,E2659="1 wk ahead inc death"),AND(Is2Week,E2659="2 wk ahead inc death"),AND(Is3Week,E2659="3 wk ahead inc death"),AND(Is4Week,E2659="4 wk ahead inc death")),
OR(NOT(IsActiveModelsOnly),_xlfn.XLOOKUP(C2659,'Model Analyzer'!B$4:B$100,'Model Analyzer'!C$4:C$100))),EvalData!C2659,"NA")</f>
        <v>MOBS</v>
      </c>
      <c r="C2659" s="17" t="s">
        <v>24</v>
      </c>
      <c r="D2659" s="36" t="d">
        <v>2020-11-09</v>
      </c>
      <c r="E2659" s="17" t="s">
        <v>38</v>
      </c>
      <c r="F2659" s="36" t="d">
        <v>2020-12-05</v>
      </c>
      <c r="G2659" s="30">
        <v>-9614</v>
      </c>
      <c r="H2659" s="32">
        <v>-0.253</v>
      </c>
      <c r="I2659" s="28">
        <v>-0.22328999999999999</v>
      </c>
      <c r="J2659" s="28">
        <v>-0.28747</v>
      </c>
      <c r="K2659" s="29">
        <v>0</v>
      </c>
      <c r="L2659" s="30">
        <v>15</v>
      </c>
      <c r="M2659" s="29">
        <v>0.57576000000000005</v>
      </c>
      <c r="N2659" s="30">
        <v>50</v>
      </c>
      <c r="O2659" s="30">
        <v>15.51</v>
      </c>
      <c r="P2659" s="30">
        <v>4693.84</v>
      </c>
      <c r="Q2659" s="30">
        <v>234.74</v>
      </c>
      <c r="R2659" s="38">
        <v>0.25279000000000001</v>
      </c>
      <c r="S2659" s="32">
        <v>-0.23743</v>
      </c>
      <c r="T2659" s="29">
        <v>0.63702999999999999</v>
      </c>
      <c r="U2659" s="29">
        <v>-0.54271999999999998</v>
      </c>
      <c r="V2659" s="29">
        <v>0.38</v>
      </c>
      <c r="W2659" s="29">
        <v>0.16</v>
      </c>
      <c r="X2659" s="30">
        <v>388.58</v>
      </c>
      <c r="Y2659" s="29">
        <v>0.30362</v>
      </c>
      <c r="Z2659" s="29">
        <v>0.37963000000000002</v>
      </c>
      <c r="AA2659" s="29">
        <v>0.45400000000000001</v>
      </c>
      <c r="AB2659" s="30">
        <v>14</v>
      </c>
      <c r="AC2659" s="29">
        <v>0.61765000000000003</v>
      </c>
      <c r="AD2659" s="30">
        <v>50</v>
      </c>
      <c r="AE2659" s="29">
        <v>0.57999999999999996</v>
      </c>
      <c r="AF2659" s="33">
        <v>1.667</v>
      </c>
      <c r="AG2659" s="33">
        <v>1.8640000000000001</v>
      </c>
      <c r="AH2659" s="33">
        <v>2.2679999999999998</v>
      </c>
      <c r="AI2659" s="33">
        <v>9.5090000000000003</v>
      </c>
      <c r="AJ2659" s="33">
        <v>2.847</v>
      </c>
      <c r="AK2659" s="34">
        <v>4.9630000000000001</v>
      </c>
      <c r="AL2659" s="29">
        <v>0</v>
      </c>
      <c r="AM2659" s="29">
        <v>0.04</v>
      </c>
      <c r="AN2659" s="50">
        <v>144711</v>
      </c>
      <c r="AO2659" s="30">
        <v>198.3</v>
      </c>
      <c r="AP2659" s="29">
        <v>0.57389999999999997</v>
      </c>
      <c r="AQ2659" s="29">
        <v>1</v>
      </c>
      <c r="AR2659" s="29">
        <v>0.55700000000000005</v>
      </c>
      <c r="AS2659" s="54">
        <v>10</v>
      </c>
      <c r="AT2659" s="29">
        <v>0.73529</v>
      </c>
      <c r="AU2659" s="29">
        <v>0.59855999999999998</v>
      </c>
      <c r="AV2659" s="54">
        <v>16</v>
      </c>
      <c r="AW2659" s="29">
        <v>0.55881999999999998</v>
      </c>
    </row>
    <row r="2660" spans="1:49" x14ac:dyDescent="0.2">
      <c r="A2660" s="17" t="str">
        <f t="shared" si="50"/>
        <v>MSRA</v>
      </c>
      <c r="B2660" s="17" t="str">
        <f>IF(AND(OR(NOT(IsForecastDateRestricted),AND(D2660&gt;=StartDate,D2660&lt;=EndDate)),OR(NOT(IsTargetDateRestricted),AND(F2660&gt;=FirstTargetDate,F2660&lt;=EndTargetDate)),
OR(AND(Is1Week,E2660="1 wk ahead inc death"),AND(Is2Week,E2660="2 wk ahead inc death"),AND(Is3Week,E2660="3 wk ahead inc death"),AND(Is4Week,E2660="4 wk ahead inc death")),
OR(NOT(IsActiveModelsOnly),_xlfn.XLOOKUP(C2660,'Model Analyzer'!B$4:B$100,'Model Analyzer'!C$4:C$100))),EvalData!C2660,"NA")</f>
        <v>MSRA</v>
      </c>
      <c r="C2660" s="17" t="s">
        <v>60</v>
      </c>
      <c r="D2660" s="36" t="d">
        <v>2020-11-09</v>
      </c>
      <c r="E2660" s="17" t="s">
        <v>38</v>
      </c>
      <c r="F2660" s="36" t="d">
        <v>2020-12-05</v>
      </c>
      <c r="G2660" s="30">
        <v>-11375</v>
      </c>
      <c r="H2660" s="32">
        <v>-0.307</v>
      </c>
      <c r="I2660" s="28">
        <v>-0.26418000000000003</v>
      </c>
      <c r="J2660" s="28">
        <v>-0.35904000000000003</v>
      </c>
      <c r="K2660" s="29">
        <v>0</v>
      </c>
      <c r="L2660" s="30">
        <v>17</v>
      </c>
      <c r="M2660" s="29">
        <v>0.51515</v>
      </c>
      <c r="N2660" s="30">
        <v>47</v>
      </c>
      <c r="O2660" s="30">
        <v>6.56</v>
      </c>
      <c r="P2660" s="30">
        <v>3738.97</v>
      </c>
      <c r="Q2660" s="30">
        <v>224.96</v>
      </c>
      <c r="R2660" s="38">
        <v>0.19606999999999999</v>
      </c>
      <c r="S2660" s="32">
        <v>-0.18262999999999999</v>
      </c>
      <c r="T2660" s="29">
        <v>0.38569999999999999</v>
      </c>
      <c r="U2660" s="29">
        <v>-0.17049</v>
      </c>
      <c r="V2660" s="29">
        <v>0.48936000000000002</v>
      </c>
      <c r="W2660" s="29">
        <v>6.3829999999999998E-2</v>
      </c>
      <c r="X2660" s="30">
        <v>393.32</v>
      </c>
      <c r="Y2660" s="29">
        <v>0.29015000000000002</v>
      </c>
      <c r="Z2660" s="29">
        <v>0.29377999999999999</v>
      </c>
      <c r="AA2660" s="29">
        <v>0.56599999999999995</v>
      </c>
      <c r="AB2660" s="30">
        <v>9</v>
      </c>
      <c r="AC2660" s="29">
        <v>0.76471</v>
      </c>
      <c r="AD2660" s="30">
        <v>47</v>
      </c>
      <c r="AE2660" s="29">
        <v>0.46809000000000001</v>
      </c>
      <c r="AF2660" s="33">
        <v>1.3129999999999999</v>
      </c>
      <c r="AG2660" s="33">
        <v>1.407</v>
      </c>
      <c r="AH2660" s="33">
        <v>1.486</v>
      </c>
      <c r="AI2660" s="33">
        <v>1.534</v>
      </c>
      <c r="AJ2660" s="33">
        <v>1.6739999999999999</v>
      </c>
      <c r="AK2660" s="34">
        <v>1.7889999999999999</v>
      </c>
      <c r="AL2660" s="29">
        <v>0</v>
      </c>
      <c r="AM2660" s="29">
        <v>0</v>
      </c>
      <c r="AN2660" s="50">
        <v>222380</v>
      </c>
      <c r="AO2660" s="30">
        <v>283.7</v>
      </c>
      <c r="AP2660" s="29">
        <v>0.79357</v>
      </c>
      <c r="AQ2660" s="29">
        <v>1</v>
      </c>
      <c r="AR2660" s="29">
        <v>0.45400000000000001</v>
      </c>
      <c r="AS2660" s="54">
        <v>15</v>
      </c>
      <c r="AT2660" s="29">
        <v>0.58823999999999999</v>
      </c>
      <c r="AU2660" s="29">
        <v>0.45407999999999998</v>
      </c>
      <c r="AV2660" s="54">
        <v>24</v>
      </c>
      <c r="AW2660" s="29">
        <v>0.32352999999999998</v>
      </c>
    </row>
    <row r="2661" spans="1:49" x14ac:dyDescent="0.2">
      <c r="A2661" s="17" t="str">
        <f t="shared" si="50"/>
        <v>NotreDame-Mobility</v>
      </c>
      <c r="B2661" s="17" t="str">
        <f>IF(AND(OR(NOT(IsForecastDateRestricted),AND(D2661&gt;=StartDate,D2661&lt;=EndDate)),OR(NOT(IsTargetDateRestricted),AND(F2661&gt;=FirstTargetDate,F2661&lt;=EndTargetDate)),
OR(AND(Is1Week,E2661="1 wk ahead inc death"),AND(Is2Week,E2661="2 wk ahead inc death"),AND(Is3Week,E2661="3 wk ahead inc death"),AND(Is4Week,E2661="4 wk ahead inc death")),
OR(NOT(IsActiveModelsOnly),_xlfn.XLOOKUP(C2661,'Model Analyzer'!B$4:B$100,'Model Analyzer'!C$4:C$100))),EvalData!C2661,"NA")</f>
        <v>NotreDame-Mobility</v>
      </c>
      <c r="C2661" s="17" t="s">
        <v>25</v>
      </c>
      <c r="D2661" s="36" t="d">
        <v>2020-11-09</v>
      </c>
      <c r="E2661" s="17" t="s">
        <v>38</v>
      </c>
      <c r="F2661" s="36" t="d">
        <v>2020-12-05</v>
      </c>
      <c r="G2661" s="30">
        <v>-19905</v>
      </c>
      <c r="H2661" s="32">
        <v>-0.62</v>
      </c>
      <c r="I2661" s="28">
        <v>-0.46228999999999998</v>
      </c>
      <c r="J2661" s="28">
        <v>-0.85975000000000001</v>
      </c>
      <c r="K2661" s="29">
        <v>0</v>
      </c>
      <c r="L2661" s="30">
        <v>33</v>
      </c>
      <c r="M2661" s="29">
        <v>3.0300000000000001E-2</v>
      </c>
      <c r="N2661" s="30">
        <v>51</v>
      </c>
      <c r="O2661" s="30">
        <v>64.489999999999995</v>
      </c>
      <c r="P2661" s="30">
        <v>13876.28</v>
      </c>
      <c r="Q2661" s="30">
        <v>426.55</v>
      </c>
      <c r="R2661" s="38">
        <v>0.65080000000000005</v>
      </c>
      <c r="S2661" s="32">
        <v>-0.67915999999999999</v>
      </c>
      <c r="T2661" s="29">
        <v>2.9473199999999999</v>
      </c>
      <c r="U2661" s="29">
        <v>-2.6761599999999999</v>
      </c>
      <c r="V2661" s="29">
        <v>9.8040000000000002E-2</v>
      </c>
      <c r="W2661" s="29">
        <v>0.50980000000000003</v>
      </c>
      <c r="X2661" s="30">
        <v>656.06</v>
      </c>
      <c r="Y2661" s="29">
        <v>0.60363</v>
      </c>
      <c r="Z2661" s="29">
        <v>0.74378</v>
      </c>
      <c r="AA2661" s="29">
        <v>0</v>
      </c>
      <c r="AB2661" s="30">
        <v>33</v>
      </c>
      <c r="AC2661" s="29">
        <v>5.8819999999999997E-2</v>
      </c>
      <c r="AD2661" s="30">
        <v>51</v>
      </c>
      <c r="AE2661" s="29">
        <v>7.843E-2</v>
      </c>
      <c r="AF2661" s="33">
        <v>1.31</v>
      </c>
      <c r="AG2661" s="33">
        <v>1.4119999999999999</v>
      </c>
      <c r="AH2661" s="33">
        <v>1.569</v>
      </c>
      <c r="AI2661" s="33">
        <v>4.2060000000000004</v>
      </c>
      <c r="AJ2661" s="33">
        <v>1.843</v>
      </c>
      <c r="AK2661" s="34">
        <v>3.8330000000000002</v>
      </c>
      <c r="AL2661" s="29">
        <v>0</v>
      </c>
      <c r="AM2661" s="29">
        <v>0</v>
      </c>
      <c r="AN2661" s="50">
        <v>719953</v>
      </c>
      <c r="AO2661" s="30">
        <v>906.8</v>
      </c>
      <c r="AP2661" s="29">
        <v>0.70287999999999995</v>
      </c>
      <c r="AQ2661" s="29">
        <v>1</v>
      </c>
      <c r="AR2661" s="29">
        <v>8.3000000000000004E-2</v>
      </c>
      <c r="AS2661" s="54">
        <v>33</v>
      </c>
      <c r="AT2661" s="29">
        <v>5.8819999999999997E-2</v>
      </c>
      <c r="AU2661" s="29">
        <v>8.2559999999999995E-2</v>
      </c>
      <c r="AV2661" s="54">
        <v>34</v>
      </c>
      <c r="AW2661" s="29">
        <v>2.9409999999999999E-2</v>
      </c>
    </row>
    <row r="2662" spans="1:49" x14ac:dyDescent="0.2">
      <c r="A2662" s="17" t="str">
        <f t="shared" si="50"/>
        <v>Oliver Wyman</v>
      </c>
      <c r="B2662" s="17" t="str">
        <f>IF(AND(OR(NOT(IsForecastDateRestricted),AND(D2662&gt;=StartDate,D2662&lt;=EndDate)),OR(NOT(IsTargetDateRestricted),AND(F2662&gt;=FirstTargetDate,F2662&lt;=EndTargetDate)),
OR(AND(Is1Week,E2662="1 wk ahead inc death"),AND(Is2Week,E2662="2 wk ahead inc death"),AND(Is3Week,E2662="3 wk ahead inc death"),AND(Is4Week,E2662="4 wk ahead inc death")),
OR(NOT(IsActiveModelsOnly),_xlfn.XLOOKUP(C2662,'Model Analyzer'!B$4:B$100,'Model Analyzer'!C$4:C$100))),EvalData!C2662,"NA")</f>
        <v>Oliver Wyman</v>
      </c>
      <c r="C2662" s="17" t="s">
        <v>26</v>
      </c>
      <c r="D2662" s="36" t="d">
        <v>2020-11-09</v>
      </c>
      <c r="E2662" s="17" t="s">
        <v>38</v>
      </c>
      <c r="F2662" s="36" t="d">
        <v>2020-12-05</v>
      </c>
      <c r="G2662" s="30">
        <v>-7488</v>
      </c>
      <c r="H2662" s="32">
        <v>-0.191</v>
      </c>
      <c r="I2662" s="28">
        <v>-0.17391000000000001</v>
      </c>
      <c r="J2662" s="28">
        <v>-0.21052000000000001</v>
      </c>
      <c r="K2662" s="29">
        <v>0.75</v>
      </c>
      <c r="L2662" s="30">
        <v>10</v>
      </c>
      <c r="M2662" s="29">
        <v>0.72726999999999997</v>
      </c>
      <c r="N2662" s="30">
        <v>51</v>
      </c>
      <c r="O2662" s="30">
        <v>15.58</v>
      </c>
      <c r="P2662" s="30">
        <v>3103.92</v>
      </c>
      <c r="Q2662" s="30">
        <v>190.55</v>
      </c>
      <c r="R2662" s="38">
        <v>0.20548</v>
      </c>
      <c r="S2662" s="32">
        <v>-0.1716</v>
      </c>
      <c r="T2662" s="29">
        <v>0.73363999999999996</v>
      </c>
      <c r="U2662" s="29">
        <v>-0.61290999999999995</v>
      </c>
      <c r="V2662" s="29">
        <v>0.45097999999999999</v>
      </c>
      <c r="W2662" s="29">
        <v>5.8819999999999997E-2</v>
      </c>
      <c r="X2662" s="30">
        <v>306.20999999999998</v>
      </c>
      <c r="Y2662" s="29">
        <v>0.26161000000000001</v>
      </c>
      <c r="Z2662" s="29">
        <v>0.30876999999999999</v>
      </c>
      <c r="AA2662" s="29">
        <v>0.61199999999999999</v>
      </c>
      <c r="AB2662" s="30">
        <v>3</v>
      </c>
      <c r="AC2662" s="29">
        <v>0.94118000000000002</v>
      </c>
      <c r="AD2662" s="30">
        <v>51</v>
      </c>
      <c r="AE2662" s="29">
        <v>0.80391999999999997</v>
      </c>
      <c r="AF2662" s="33">
        <v>1.8460000000000001</v>
      </c>
      <c r="AG2662" s="33">
        <v>2.109</v>
      </c>
      <c r="AH2662" s="33">
        <v>2.7789999999999999</v>
      </c>
      <c r="AI2662" s="33">
        <v>28.401</v>
      </c>
      <c r="AJ2662" s="33">
        <v>4.5270000000000001</v>
      </c>
      <c r="AK2662" s="34">
        <v>16</v>
      </c>
      <c r="AL2662" s="29">
        <v>9.8040000000000002E-2</v>
      </c>
      <c r="AM2662" s="29">
        <v>0.15686</v>
      </c>
      <c r="AN2662" s="50">
        <v>116358</v>
      </c>
      <c r="AO2662" s="30">
        <v>124.3</v>
      </c>
      <c r="AP2662" s="29">
        <v>0.46998000000000001</v>
      </c>
      <c r="AQ2662" s="29">
        <v>0.98116999999999999</v>
      </c>
      <c r="AR2662" s="29">
        <v>0.57799999999999996</v>
      </c>
      <c r="AS2662" s="54">
        <v>8</v>
      </c>
      <c r="AT2662" s="29">
        <v>0.79412000000000005</v>
      </c>
      <c r="AU2662" s="29">
        <v>0.84587999999999997</v>
      </c>
      <c r="AV2662" s="54">
        <v>5</v>
      </c>
      <c r="AW2662" s="29">
        <v>0.88234999999999997</v>
      </c>
    </row>
    <row r="2663" spans="1:49" x14ac:dyDescent="0.2">
      <c r="A2663" s="17" t="str">
        <f t="shared" si="50"/>
        <v>PSI</v>
      </c>
      <c r="B2663" s="17" t="str">
        <f>IF(AND(OR(NOT(IsForecastDateRestricted),AND(D2663&gt;=StartDate,D2663&lt;=EndDate)),OR(NOT(IsTargetDateRestricted),AND(F2663&gt;=FirstTargetDate,F2663&lt;=EndTargetDate)),
OR(AND(Is1Week,E2663="1 wk ahead inc death"),AND(Is2Week,E2663="2 wk ahead inc death"),AND(Is3Week,E2663="3 wk ahead inc death"),AND(Is4Week,E2663="4 wk ahead inc death")),
OR(NOT(IsActiveModelsOnly),_xlfn.XLOOKUP(C2663,'Model Analyzer'!B$4:B$100,'Model Analyzer'!C$4:C$100))),EvalData!C2663,"NA")</f>
        <v>PSI</v>
      </c>
      <c r="C2663" s="17" t="s">
        <v>27</v>
      </c>
      <c r="D2663" s="36" t="d">
        <v>2020-11-09</v>
      </c>
      <c r="E2663" s="17" t="s">
        <v>38</v>
      </c>
      <c r="F2663" s="36" t="d">
        <v>2020-12-05</v>
      </c>
      <c r="G2663" s="30">
        <v>-19440</v>
      </c>
      <c r="H2663" s="32">
        <v>-0.60099999999999998</v>
      </c>
      <c r="I2663" s="28">
        <v>-0.45149</v>
      </c>
      <c r="J2663" s="28">
        <v>-0.82313999999999998</v>
      </c>
      <c r="K2663" s="29">
        <v>0</v>
      </c>
      <c r="L2663" s="30">
        <v>32</v>
      </c>
      <c r="M2663" s="29">
        <v>6.0609999999999997E-2</v>
      </c>
      <c r="N2663" s="30">
        <v>51</v>
      </c>
      <c r="O2663" s="30">
        <v>119.4</v>
      </c>
      <c r="P2663" s="30">
        <v>12828.09</v>
      </c>
      <c r="Q2663" s="30">
        <v>406.08</v>
      </c>
      <c r="R2663" s="38">
        <v>0.50610999999999995</v>
      </c>
      <c r="S2663" s="32">
        <v>-0.62900999999999996</v>
      </c>
      <c r="T2663" s="29">
        <v>4.11951</v>
      </c>
      <c r="U2663" s="29">
        <v>-4.0459800000000001</v>
      </c>
      <c r="V2663" s="29">
        <v>0.19608</v>
      </c>
      <c r="W2663" s="29">
        <v>0.45097999999999999</v>
      </c>
      <c r="X2663" s="30">
        <v>665.57</v>
      </c>
      <c r="Y2663" s="29">
        <v>0.48111999999999999</v>
      </c>
      <c r="Z2663" s="29">
        <v>0.69547999999999999</v>
      </c>
      <c r="AA2663" s="29">
        <v>5.0000000000000001E-3</v>
      </c>
      <c r="AB2663" s="30">
        <v>32</v>
      </c>
      <c r="AC2663" s="29">
        <v>8.8239999999999999E-2</v>
      </c>
      <c r="AD2663" s="30">
        <v>51</v>
      </c>
      <c r="AE2663" s="29">
        <v>0.19608</v>
      </c>
      <c r="AF2663" s="33">
        <v>1.31</v>
      </c>
      <c r="AG2663" s="33">
        <v>1.4670000000000001</v>
      </c>
      <c r="AH2663" s="33">
        <v>1.6970000000000001</v>
      </c>
      <c r="AI2663" s="33">
        <v>3.9460000000000002</v>
      </c>
      <c r="AJ2663" s="33">
        <v>2.6920000000000002</v>
      </c>
      <c r="AK2663" s="34">
        <v>7.9</v>
      </c>
      <c r="AL2663" s="29">
        <v>5.8819999999999997E-2</v>
      </c>
      <c r="AM2663" s="29">
        <v>0</v>
      </c>
      <c r="AN2663" s="50">
        <v>665740</v>
      </c>
      <c r="AO2663" s="30">
        <v>666.8</v>
      </c>
      <c r="AP2663" s="29">
        <v>0.65136000000000005</v>
      </c>
      <c r="AQ2663" s="29">
        <v>1</v>
      </c>
      <c r="AR2663" s="29">
        <v>0.14399999999999999</v>
      </c>
      <c r="AS2663" s="54">
        <v>28</v>
      </c>
      <c r="AT2663" s="29">
        <v>0.20588000000000001</v>
      </c>
      <c r="AU2663" s="29">
        <v>0.2064</v>
      </c>
      <c r="AV2663" s="54">
        <v>30</v>
      </c>
      <c r="AW2663" s="29">
        <v>0.14706</v>
      </c>
    </row>
    <row r="2664" spans="1:49" x14ac:dyDescent="0.2">
      <c r="A2664" s="17" t="str">
        <f t="shared" si="50"/>
        <v>RPI-UW</v>
      </c>
      <c r="B2664" s="17" t="str">
        <f>IF(AND(OR(NOT(IsForecastDateRestricted),AND(D2664&gt;=StartDate,D2664&lt;=EndDate)),OR(NOT(IsTargetDateRestricted),AND(F2664&gt;=FirstTargetDate,F2664&lt;=EndTargetDate)),
OR(AND(Is1Week,E2664="1 wk ahead inc death"),AND(Is2Week,E2664="2 wk ahead inc death"),AND(Is3Week,E2664="3 wk ahead inc death"),AND(Is4Week,E2664="4 wk ahead inc death")),
OR(NOT(IsActiveModelsOnly),_xlfn.XLOOKUP(C2664,'Model Analyzer'!B$4:B$100,'Model Analyzer'!C$4:C$100))),EvalData!C2664,"NA")</f>
        <v>RPI-UW</v>
      </c>
      <c r="C2664" s="17" t="s">
        <v>49</v>
      </c>
      <c r="D2664" s="36" t="d">
        <v>2020-11-09</v>
      </c>
      <c r="E2664" s="17" t="s">
        <v>38</v>
      </c>
      <c r="F2664" s="36" t="d">
        <v>2020-12-05</v>
      </c>
      <c r="G2664" s="30">
        <v>-16097</v>
      </c>
      <c r="H2664" s="32">
        <v>-0.46800000000000003</v>
      </c>
      <c r="I2664" s="28">
        <v>-0.37385000000000002</v>
      </c>
      <c r="J2664" s="28">
        <v>-0.59706999999999999</v>
      </c>
      <c r="K2664" s="29">
        <v>0</v>
      </c>
      <c r="L2664" s="30">
        <v>23</v>
      </c>
      <c r="M2664" s="29">
        <v>0.33333000000000002</v>
      </c>
      <c r="N2664" s="30">
        <v>30</v>
      </c>
      <c r="O2664" s="30">
        <v>14.86</v>
      </c>
      <c r="P2664" s="30">
        <v>8333.93</v>
      </c>
      <c r="Q2664" s="30">
        <v>498.33</v>
      </c>
      <c r="R2664" s="38">
        <v>0.36980000000000002</v>
      </c>
      <c r="S2664" s="32">
        <v>-0.50693999999999995</v>
      </c>
      <c r="T2664" s="29">
        <v>0.93564000000000003</v>
      </c>
      <c r="U2664" s="29">
        <v>-0.89925999999999995</v>
      </c>
      <c r="V2664" s="29">
        <v>0.23333000000000001</v>
      </c>
      <c r="W2664" s="29">
        <v>0.33333000000000002</v>
      </c>
      <c r="X2664" s="30">
        <v>710.29</v>
      </c>
      <c r="Y2664" s="29">
        <v>0.39694000000000002</v>
      </c>
      <c r="Z2664" s="29">
        <v>0.53825000000000001</v>
      </c>
      <c r="AA2664" s="29">
        <v>4.2000000000000003E-2</v>
      </c>
      <c r="AB2664" s="30">
        <v>28</v>
      </c>
      <c r="AC2664" s="29">
        <v>0.20588000000000001</v>
      </c>
      <c r="AD2664" s="30">
        <v>30</v>
      </c>
      <c r="AE2664" s="29">
        <v>0.43332999999999999</v>
      </c>
      <c r="AF2664" s="33">
        <v>2.2050000000000001</v>
      </c>
      <c r="AG2664" s="33">
        <v>2.4660000000000002</v>
      </c>
      <c r="AH2664" s="33">
        <v>2.6589999999999998</v>
      </c>
      <c r="AI2664" s="33">
        <v>4.7210000000000001</v>
      </c>
      <c r="AJ2664" s="33">
        <v>5.2560000000000002</v>
      </c>
      <c r="AK2664" s="34">
        <v>11.797000000000001</v>
      </c>
      <c r="AL2664" s="29">
        <v>0.1</v>
      </c>
      <c r="AM2664" s="29">
        <v>0.1</v>
      </c>
      <c r="AN2664" s="50">
        <v>374276</v>
      </c>
      <c r="AO2664" s="30">
        <v>252.1</v>
      </c>
      <c r="AP2664" s="29">
        <v>0.45540000000000003</v>
      </c>
      <c r="AQ2664" s="29">
        <v>0.95072999999999996</v>
      </c>
      <c r="AR2664" s="29">
        <v>0.14399999999999999</v>
      </c>
      <c r="AS2664" s="54">
        <v>28</v>
      </c>
      <c r="AT2664" s="29">
        <v>0.20588000000000001</v>
      </c>
      <c r="AU2664" s="29">
        <v>0.26689000000000002</v>
      </c>
      <c r="AV2664" s="54">
        <v>28</v>
      </c>
      <c r="AW2664" s="29">
        <v>0.20588000000000001</v>
      </c>
    </row>
    <row r="2665" spans="1:49" x14ac:dyDescent="0.2">
      <c r="A2665" s="17" t="str">
        <f t="shared" si="50"/>
        <v>UA</v>
      </c>
      <c r="B2665" s="17" t="str">
        <f>IF(AND(OR(NOT(IsForecastDateRestricted),AND(D2665&gt;=StartDate,D2665&lt;=EndDate)),OR(NOT(IsTargetDateRestricted),AND(F2665&gt;=FirstTargetDate,F2665&lt;=EndTargetDate)),
OR(AND(Is1Week,E2665="1 wk ahead inc death"),AND(Is2Week,E2665="2 wk ahead inc death"),AND(Is3Week,E2665="3 wk ahead inc death"),AND(Is4Week,E2665="4 wk ahead inc death")),
OR(NOT(IsActiveModelsOnly),_xlfn.XLOOKUP(C2665,'Model Analyzer'!B$4:B$100,'Model Analyzer'!C$4:C$100))),EvalData!C2665,"NA")</f>
        <v>UA</v>
      </c>
      <c r="C2665" s="17" t="s">
        <v>29</v>
      </c>
      <c r="D2665" s="36" t="d">
        <v>2020-11-09</v>
      </c>
      <c r="E2665" s="17" t="s">
        <v>38</v>
      </c>
      <c r="F2665" s="36" t="d">
        <v>2020-12-05</v>
      </c>
      <c r="G2665" s="30">
        <v>-5610</v>
      </c>
      <c r="H2665" s="32">
        <v>-0.14000000000000001</v>
      </c>
      <c r="I2665" s="28">
        <v>-0.13028999999999999</v>
      </c>
      <c r="J2665" s="28">
        <v>-0.14981</v>
      </c>
      <c r="K2665" s="29">
        <v>0.75</v>
      </c>
      <c r="L2665" s="30">
        <v>9</v>
      </c>
      <c r="M2665" s="29">
        <v>0.75758000000000003</v>
      </c>
      <c r="N2665" s="30">
        <v>51</v>
      </c>
      <c r="O2665" s="30">
        <v>12.31</v>
      </c>
      <c r="P2665" s="30">
        <v>5268</v>
      </c>
      <c r="Q2665" s="30">
        <v>242.98</v>
      </c>
      <c r="R2665" s="38">
        <v>0.20923</v>
      </c>
      <c r="S2665" s="32">
        <v>-9.7949999999999995E-2</v>
      </c>
      <c r="T2665" s="29">
        <v>0.52642999999999995</v>
      </c>
      <c r="U2665" s="29">
        <v>-0.25614999999999999</v>
      </c>
      <c r="V2665" s="29">
        <v>0.50980000000000003</v>
      </c>
      <c r="W2665" s="29">
        <v>0.11765</v>
      </c>
      <c r="X2665" s="30">
        <v>417.26</v>
      </c>
      <c r="Y2665" s="29">
        <v>0.30831999999999998</v>
      </c>
      <c r="Z2665" s="29">
        <v>0.33299000000000001</v>
      </c>
      <c r="AA2665" s="29">
        <v>0.59899999999999998</v>
      </c>
      <c r="AB2665" s="30">
        <v>6</v>
      </c>
      <c r="AC2665" s="29">
        <v>0.85294000000000003</v>
      </c>
      <c r="AD2665" s="30">
        <v>51</v>
      </c>
      <c r="AE2665" s="29">
        <v>0.80391999999999997</v>
      </c>
      <c r="AF2665" s="33">
        <v>1.8380000000000001</v>
      </c>
      <c r="AG2665" s="33">
        <v>2.1960000000000002</v>
      </c>
      <c r="AH2665" s="33">
        <v>2.9260000000000002</v>
      </c>
      <c r="AI2665" s="33">
        <v>3.702</v>
      </c>
      <c r="AJ2665" s="33">
        <v>3.8260000000000001</v>
      </c>
      <c r="AK2665" s="34">
        <v>6.1</v>
      </c>
      <c r="AL2665" s="29">
        <v>0.11765</v>
      </c>
      <c r="AM2665" s="29">
        <v>3.9219999999999998E-2</v>
      </c>
      <c r="AN2665" s="50">
        <v>149944</v>
      </c>
      <c r="AO2665" s="30">
        <v>157</v>
      </c>
      <c r="AP2665" s="29">
        <v>0.50044</v>
      </c>
      <c r="AQ2665" s="29">
        <v>1</v>
      </c>
      <c r="AR2665" s="29">
        <v>0.68100000000000005</v>
      </c>
      <c r="AS2665" s="54">
        <v>2</v>
      </c>
      <c r="AT2665" s="29">
        <v>0.97058999999999995</v>
      </c>
      <c r="AU2665" s="29">
        <v>0.84623000000000004</v>
      </c>
      <c r="AV2665" s="54">
        <v>4</v>
      </c>
      <c r="AW2665" s="29">
        <v>0.91176000000000001</v>
      </c>
    </row>
    <row r="2666" spans="1:49" x14ac:dyDescent="0.2">
      <c r="A2666" s="17" t="str">
        <f t="shared" si="50"/>
        <v>UCLA</v>
      </c>
      <c r="B2666" s="17" t="str">
        <f>IF(AND(OR(NOT(IsForecastDateRestricted),AND(D2666&gt;=StartDate,D2666&lt;=EndDate)),OR(NOT(IsTargetDateRestricted),AND(F2666&gt;=FirstTargetDate,F2666&lt;=EndTargetDate)),
OR(AND(Is1Week,E2666="1 wk ahead inc death"),AND(Is2Week,E2666="2 wk ahead inc death"),AND(Is3Week,E2666="3 wk ahead inc death"),AND(Is4Week,E2666="4 wk ahead inc death")),
OR(NOT(IsActiveModelsOnly),_xlfn.XLOOKUP(C2666,'Model Analyzer'!B$4:B$100,'Model Analyzer'!C$4:C$100))),EvalData!C2666,"NA")</f>
        <v>UCLA</v>
      </c>
      <c r="C2666" s="17" t="s">
        <v>30</v>
      </c>
      <c r="D2666" s="36" t="d">
        <v>2020-11-09</v>
      </c>
      <c r="E2666" s="17" t="s">
        <v>38</v>
      </c>
      <c r="F2666" s="36" t="d">
        <v>2020-12-05</v>
      </c>
      <c r="G2666" s="30">
        <v>-15865</v>
      </c>
      <c r="H2666" s="32">
        <v>-0.46</v>
      </c>
      <c r="I2666" s="28">
        <v>-0.36847000000000002</v>
      </c>
      <c r="J2666" s="28">
        <v>-0.58343999999999996</v>
      </c>
      <c r="K2666" s="29">
        <v>0</v>
      </c>
      <c r="L2666" s="30">
        <v>22</v>
      </c>
      <c r="M2666" s="29">
        <v>0.36364000000000002</v>
      </c>
      <c r="N2666" s="30">
        <v>51</v>
      </c>
      <c r="O2666" s="30">
        <v>66.39</v>
      </c>
      <c r="P2666" s="30">
        <v>11176.28</v>
      </c>
      <c r="Q2666" s="30">
        <v>398.43</v>
      </c>
      <c r="R2666" s="38">
        <v>0.66847000000000001</v>
      </c>
      <c r="S2666" s="32">
        <v>-0.75831999999999999</v>
      </c>
      <c r="T2666" s="29">
        <v>1.87957</v>
      </c>
      <c r="U2666" s="29">
        <v>-1.87957</v>
      </c>
      <c r="V2666" s="29">
        <v>0.11765</v>
      </c>
      <c r="W2666" s="29">
        <v>0.52941000000000005</v>
      </c>
      <c r="X2666" s="30">
        <v>575</v>
      </c>
      <c r="Y2666" s="29">
        <v>0.51073000000000002</v>
      </c>
      <c r="Z2666" s="29">
        <v>0.75470999999999999</v>
      </c>
      <c r="AA2666" s="29">
        <v>0</v>
      </c>
      <c r="AB2666" s="30">
        <v>33</v>
      </c>
      <c r="AC2666" s="29">
        <v>5.8819999999999997E-2</v>
      </c>
      <c r="AD2666" s="30">
        <v>51</v>
      </c>
      <c r="AE2666" s="29">
        <v>3.9219999999999998E-2</v>
      </c>
      <c r="AF2666" s="33">
        <v>1.097</v>
      </c>
      <c r="AG2666" s="33">
        <v>1.163</v>
      </c>
      <c r="AH2666" s="33">
        <v>1.2609999999999999</v>
      </c>
      <c r="AI2666" s="33">
        <v>5.3209999999999997</v>
      </c>
      <c r="AJ2666" s="33">
        <v>1.5960000000000001</v>
      </c>
      <c r="AK2666" s="34">
        <v>2.3330000000000002</v>
      </c>
      <c r="AL2666" s="29">
        <v>0</v>
      </c>
      <c r="AM2666" s="29">
        <v>1.9609999999999999E-2</v>
      </c>
      <c r="AN2666" s="50">
        <v>714201</v>
      </c>
      <c r="AO2666" s="30">
        <v>882.8</v>
      </c>
      <c r="AP2666" s="29">
        <v>0.79701</v>
      </c>
      <c r="AQ2666" s="29">
        <v>1</v>
      </c>
      <c r="AR2666" s="29">
        <v>2.1000000000000001E-2</v>
      </c>
      <c r="AS2666" s="54">
        <v>34</v>
      </c>
      <c r="AT2666" s="29">
        <v>2.9409999999999999E-2</v>
      </c>
      <c r="AU2666" s="29">
        <v>4.1279999999999997E-2</v>
      </c>
      <c r="AV2666" s="54">
        <v>35</v>
      </c>
      <c r="AW2666" s="29">
        <v>0</v>
      </c>
    </row>
    <row r="2667" spans="1:49" x14ac:dyDescent="0.2">
      <c r="A2667" s="17" t="str">
        <f t="shared" si="50"/>
        <v>UCM</v>
      </c>
      <c r="B2667" s="17" t="str">
        <f>IF(AND(OR(NOT(IsForecastDateRestricted),AND(D2667&gt;=StartDate,D2667&lt;=EndDate)),OR(NOT(IsTargetDateRestricted),AND(F2667&gt;=FirstTargetDate,F2667&lt;=EndTargetDate)),
OR(AND(Is1Week,E2667="1 wk ahead inc death"),AND(Is2Week,E2667="2 wk ahead inc death"),AND(Is3Week,E2667="3 wk ahead inc death"),AND(Is4Week,E2667="4 wk ahead inc death")),
OR(NOT(IsActiveModelsOnly),_xlfn.XLOOKUP(C2667,'Model Analyzer'!B$4:B$100,'Model Analyzer'!C$4:C$100))),EvalData!C2667,"NA")</f>
        <v>UCM</v>
      </c>
      <c r="C2667" s="17" t="s">
        <v>48</v>
      </c>
      <c r="D2667" s="36" t="d">
        <v>2020-11-09</v>
      </c>
      <c r="E2667" s="17" t="s">
        <v>38</v>
      </c>
      <c r="F2667" s="36" t="d">
        <v>2020-12-05</v>
      </c>
      <c r="G2667" s="30">
        <v>-16812</v>
      </c>
      <c r="H2667" s="32">
        <v>-0.495</v>
      </c>
      <c r="I2667" s="28">
        <v>-0.39045999999999997</v>
      </c>
      <c r="J2667" s="28">
        <v>-0.64058000000000004</v>
      </c>
      <c r="K2667" s="29">
        <v>0</v>
      </c>
      <c r="L2667" s="30">
        <v>27</v>
      </c>
      <c r="M2667" s="29">
        <v>0.21212</v>
      </c>
      <c r="O2667" s="30"/>
      <c r="P2667" s="30"/>
      <c r="Q2667" s="30"/>
      <c r="R2667" s="38"/>
    </row>
    <row r="2668" spans="1:49" x14ac:dyDescent="0.2">
      <c r="A2668" s="17" t="str">
        <f t="shared" si="50"/>
        <v>UCSB</v>
      </c>
      <c r="B2668" s="17" t="str">
        <f>IF(AND(OR(NOT(IsForecastDateRestricted),AND(D2668&gt;=StartDate,D2668&lt;=EndDate)),OR(NOT(IsTargetDateRestricted),AND(F2668&gt;=FirstTargetDate,F2668&lt;=EndTargetDate)),
OR(AND(Is1Week,E2668="1 wk ahead inc death"),AND(Is2Week,E2668="2 wk ahead inc death"),AND(Is3Week,E2668="3 wk ahead inc death"),AND(Is4Week,E2668="4 wk ahead inc death")),
OR(NOT(IsActiveModelsOnly),_xlfn.XLOOKUP(C2668,'Model Analyzer'!B$4:B$100,'Model Analyzer'!C$4:C$100))),EvalData!C2668,"NA")</f>
        <v>UCSB</v>
      </c>
      <c r="C2668" s="17" t="s">
        <v>61</v>
      </c>
      <c r="D2668" s="36" t="d">
        <v>2020-11-09</v>
      </c>
      <c r="E2668" s="17" t="s">
        <v>38</v>
      </c>
      <c r="F2668" s="36" t="d">
        <v>2020-12-05</v>
      </c>
      <c r="G2668" s="30"/>
      <c r="H2668" s="32"/>
      <c r="N2668" s="30">
        <v>51</v>
      </c>
      <c r="O2668" s="30">
        <v>53.19</v>
      </c>
      <c r="P2668" s="30">
        <v>9468.74</v>
      </c>
      <c r="Q2668" s="30">
        <v>349.59</v>
      </c>
      <c r="R2668" s="38">
        <v>0.38518000000000002</v>
      </c>
      <c r="S2668" s="32">
        <v>-0.48932999999999999</v>
      </c>
      <c r="T2668" s="29">
        <v>2.2797000000000001</v>
      </c>
      <c r="U2668" s="29">
        <v>-2.1438000000000001</v>
      </c>
      <c r="V2668" s="29">
        <v>0.21568999999999999</v>
      </c>
      <c r="W2668" s="29">
        <v>0.33333000000000002</v>
      </c>
      <c r="X2668" s="30">
        <v>581.79</v>
      </c>
      <c r="Y2668" s="29">
        <v>0.43339</v>
      </c>
      <c r="Z2668" s="29">
        <v>0.56594999999999995</v>
      </c>
      <c r="AA2668" s="29">
        <v>5.1999999999999998E-2</v>
      </c>
      <c r="AB2668" s="30">
        <v>27</v>
      </c>
      <c r="AC2668" s="29">
        <v>0.23529</v>
      </c>
      <c r="AD2668" s="30">
        <v>51</v>
      </c>
      <c r="AE2668" s="29">
        <v>0.39216000000000001</v>
      </c>
      <c r="AF2668" s="33">
        <v>1.2030000000000001</v>
      </c>
      <c r="AG2668" s="33">
        <v>1.464</v>
      </c>
      <c r="AH2668" s="33">
        <v>1.986</v>
      </c>
      <c r="AI2668" s="33">
        <v>227.51499999999999</v>
      </c>
      <c r="AJ2668" s="33">
        <v>8.82</v>
      </c>
      <c r="AK2668" s="34">
        <v>118</v>
      </c>
      <c r="AL2668" s="29">
        <v>9.8040000000000002E-2</v>
      </c>
      <c r="AM2668" s="29">
        <v>0.15686</v>
      </c>
      <c r="AN2668" s="50">
        <v>484471</v>
      </c>
      <c r="AO2668" s="30">
        <v>521.79999999999995</v>
      </c>
      <c r="AP2668" s="29">
        <v>0.53439999999999999</v>
      </c>
      <c r="AQ2668" s="29">
        <v>1</v>
      </c>
      <c r="AR2668" s="29">
        <v>0.14399999999999999</v>
      </c>
      <c r="AS2668" s="54">
        <v>28</v>
      </c>
      <c r="AT2668" s="29">
        <v>0.20588000000000001</v>
      </c>
      <c r="AU2668" s="29">
        <v>0.4128</v>
      </c>
      <c r="AV2668" s="54">
        <v>25</v>
      </c>
      <c r="AW2668" s="29">
        <v>0.29411999999999999</v>
      </c>
    </row>
    <row r="2669" spans="1:49" x14ac:dyDescent="0.2">
      <c r="A2669" s="17" t="str">
        <f t="shared" si="50"/>
        <v>UCSD-NEU</v>
      </c>
      <c r="B2669" s="17" t="str">
        <f>IF(AND(OR(NOT(IsForecastDateRestricted),AND(D2669&gt;=StartDate,D2669&lt;=EndDate)),OR(NOT(IsTargetDateRestricted),AND(F2669&gt;=FirstTargetDate,F2669&lt;=EndTargetDate)),
OR(AND(Is1Week,E2669="1 wk ahead inc death"),AND(Is2Week,E2669="2 wk ahead inc death"),AND(Is3Week,E2669="3 wk ahead inc death"),AND(Is4Week,E2669="4 wk ahead inc death")),
OR(NOT(IsActiveModelsOnly),_xlfn.XLOOKUP(C2669,'Model Analyzer'!B$4:B$100,'Model Analyzer'!C$4:C$100))),EvalData!C2669,"NA")</f>
        <v>UCSD-NEU</v>
      </c>
      <c r="C2669" s="17" t="s">
        <v>54</v>
      </c>
      <c r="D2669" s="36" t="d">
        <v>2020-11-09</v>
      </c>
      <c r="E2669" s="17" t="s">
        <v>38</v>
      </c>
      <c r="F2669" s="36" t="d">
        <v>2020-12-05</v>
      </c>
      <c r="G2669" s="30">
        <v>-8615</v>
      </c>
      <c r="H2669" s="32">
        <v>-0.223</v>
      </c>
      <c r="I2669" s="28">
        <v>-0.20008000000000001</v>
      </c>
      <c r="J2669" s="28">
        <v>-0.25013000000000002</v>
      </c>
      <c r="K2669" s="29">
        <v>0.75</v>
      </c>
      <c r="L2669" s="30">
        <v>14</v>
      </c>
      <c r="M2669" s="29">
        <v>0.60606000000000004</v>
      </c>
      <c r="N2669" s="30">
        <v>50</v>
      </c>
      <c r="O2669" s="30">
        <v>9.57</v>
      </c>
      <c r="P2669" s="30">
        <v>4377.95</v>
      </c>
      <c r="Q2669" s="30">
        <v>222.8</v>
      </c>
      <c r="R2669" s="38">
        <v>0.18099999999999999</v>
      </c>
      <c r="S2669" s="32">
        <v>-0.16525999999999999</v>
      </c>
      <c r="T2669" s="29">
        <v>0.45321</v>
      </c>
      <c r="U2669" s="29">
        <v>-0.31652000000000002</v>
      </c>
      <c r="V2669" s="29">
        <v>0.46</v>
      </c>
      <c r="W2669" s="29">
        <v>0.06</v>
      </c>
      <c r="X2669" s="30">
        <v>377.71</v>
      </c>
      <c r="Y2669" s="29">
        <v>0.26343</v>
      </c>
      <c r="Z2669" s="29">
        <v>0.30219000000000001</v>
      </c>
      <c r="AA2669" s="29">
        <v>0.60599999999999998</v>
      </c>
      <c r="AB2669" s="30">
        <v>4</v>
      </c>
      <c r="AC2669" s="29">
        <v>0.91176000000000001</v>
      </c>
      <c r="AD2669" s="30">
        <v>50</v>
      </c>
      <c r="AE2669" s="29">
        <v>0.88</v>
      </c>
      <c r="AF2669" s="33">
        <v>1.976</v>
      </c>
      <c r="AG2669" s="33">
        <v>2.8940000000000001</v>
      </c>
      <c r="AH2669" s="33">
        <v>8.4529999999999994</v>
      </c>
      <c r="AI2669" s="33">
        <v>246.352</v>
      </c>
      <c r="AJ2669" s="33">
        <v>95.722999999999999</v>
      </c>
      <c r="AK2669" s="34">
        <v>961.6</v>
      </c>
      <c r="AL2669" s="29">
        <v>0.18</v>
      </c>
      <c r="AM2669" s="29">
        <v>0.42</v>
      </c>
      <c r="AN2669" s="50">
        <v>130969</v>
      </c>
      <c r="AO2669" s="30">
        <v>164.2</v>
      </c>
      <c r="AP2669" s="29">
        <v>0.28644999999999998</v>
      </c>
      <c r="AQ2669" s="29">
        <v>0.59801000000000004</v>
      </c>
      <c r="AR2669" s="29">
        <v>0.28899999999999998</v>
      </c>
      <c r="AS2669" s="54">
        <v>17</v>
      </c>
      <c r="AT2669" s="29">
        <v>0.52941000000000005</v>
      </c>
      <c r="AU2669" s="29">
        <v>0.74973000000000001</v>
      </c>
      <c r="AV2669" s="54">
        <v>9</v>
      </c>
      <c r="AW2669" s="29">
        <v>0.76471</v>
      </c>
    </row>
    <row r="2670" spans="1:49" x14ac:dyDescent="0.2">
      <c r="A2670" s="17" t="str">
        <f t="shared" si="50"/>
        <v>UGA-CEID</v>
      </c>
      <c r="B2670" s="17" t="str">
        <f>IF(AND(OR(NOT(IsForecastDateRestricted),AND(D2670&gt;=StartDate,D2670&lt;=EndDate)),OR(NOT(IsTargetDateRestricted),AND(F2670&gt;=FirstTargetDate,F2670&lt;=EndTargetDate)),
OR(AND(Is1Week,E2670="1 wk ahead inc death"),AND(Is2Week,E2670="2 wk ahead inc death"),AND(Is3Week,E2670="3 wk ahead inc death"),AND(Is4Week,E2670="4 wk ahead inc death")),
OR(NOT(IsActiveModelsOnly),_xlfn.XLOOKUP(C2670,'Model Analyzer'!B$4:B$100,'Model Analyzer'!C$4:C$100))),EvalData!C2670,"NA")</f>
        <v>UGA-CEID</v>
      </c>
      <c r="C2670" s="17" t="s">
        <v>50</v>
      </c>
      <c r="D2670" s="36" t="d">
        <v>2020-11-09</v>
      </c>
      <c r="E2670" s="17" t="s">
        <v>38</v>
      </c>
      <c r="F2670" s="36" t="d">
        <v>2020-12-05</v>
      </c>
      <c r="G2670" s="26">
        <v>-17190</v>
      </c>
      <c r="H2670" s="27">
        <v>-0.51</v>
      </c>
      <c r="I2670" s="28">
        <v>-0.39923999999999998</v>
      </c>
      <c r="J2670" s="28">
        <v>-0.66454999999999997</v>
      </c>
      <c r="K2670" s="29">
        <v>0</v>
      </c>
      <c r="L2670" s="30">
        <v>29</v>
      </c>
      <c r="M2670" s="29">
        <v>0.15151999999999999</v>
      </c>
      <c r="N2670" s="30">
        <v>51</v>
      </c>
      <c r="O2670" s="26">
        <v>47.31</v>
      </c>
      <c r="P2670" s="26">
        <v>7890.61</v>
      </c>
      <c r="Q2670" s="26">
        <v>333.82</v>
      </c>
      <c r="R2670" s="31">
        <v>0.49169000000000002</v>
      </c>
      <c r="S2670" s="32">
        <v>-0.47360000000000002</v>
      </c>
      <c r="T2670" s="29">
        <v>1.08751</v>
      </c>
      <c r="U2670" s="29">
        <v>-1.0799099999999999</v>
      </c>
      <c r="V2670" s="29">
        <v>0.13725000000000001</v>
      </c>
      <c r="W2670" s="29">
        <v>0.31373000000000001</v>
      </c>
      <c r="X2670" s="30">
        <v>503.73</v>
      </c>
      <c r="Y2670" s="29">
        <v>0.41377000000000003</v>
      </c>
      <c r="Z2670" s="29">
        <v>0.57313000000000003</v>
      </c>
      <c r="AA2670" s="29">
        <v>5.8999999999999997E-2</v>
      </c>
      <c r="AB2670" s="30">
        <v>26</v>
      </c>
      <c r="AC2670" s="29">
        <v>0.26471</v>
      </c>
      <c r="AD2670" s="30">
        <v>51</v>
      </c>
      <c r="AE2670" s="29">
        <v>0.58823999999999999</v>
      </c>
      <c r="AF2670" s="33">
        <v>1.972</v>
      </c>
      <c r="AG2670" s="33">
        <v>2.552</v>
      </c>
      <c r="AH2670" s="33">
        <v>6.3860000000000001</v>
      </c>
      <c r="AI2670" s="33">
        <v>179.46600000000001</v>
      </c>
      <c r="AJ2670" s="33">
        <v>12.747</v>
      </c>
      <c r="AK2670" s="34">
        <v>286</v>
      </c>
      <c r="AL2670" s="29">
        <v>0.17646999999999999</v>
      </c>
      <c r="AM2670" s="29">
        <v>0.23529</v>
      </c>
      <c r="AN2670" s="50">
        <v>250039</v>
      </c>
      <c r="AO2670" s="30">
        <v>258.2</v>
      </c>
      <c r="AP2670" s="29">
        <v>0.33012000000000002</v>
      </c>
      <c r="AQ2670" s="29">
        <v>0.68918999999999997</v>
      </c>
      <c r="AR2670" s="29">
        <v>0.186</v>
      </c>
      <c r="AS2670" s="54">
        <v>22</v>
      </c>
      <c r="AT2670" s="29">
        <v>0.38235000000000002</v>
      </c>
      <c r="AU2670" s="29">
        <v>0.52259</v>
      </c>
      <c r="AV2670" s="54">
        <v>21</v>
      </c>
      <c r="AW2670" s="29">
        <v>0.41176000000000001</v>
      </c>
    </row>
    <row r="2671" spans="1:49" x14ac:dyDescent="0.2">
      <c r="A2671" s="17" t="str">
        <f t="shared" si="50"/>
        <v>UM</v>
      </c>
      <c r="B2671" s="17" t="str">
        <f>IF(AND(OR(NOT(IsForecastDateRestricted),AND(D2671&gt;=StartDate,D2671&lt;=EndDate)),OR(NOT(IsTargetDateRestricted),AND(F2671&gt;=FirstTargetDate,F2671&lt;=EndTargetDate)),
OR(AND(Is1Week,E2671="1 wk ahead inc death"),AND(Is2Week,E2671="2 wk ahead inc death"),AND(Is3Week,E2671="3 wk ahead inc death"),AND(Is4Week,E2671="4 wk ahead inc death")),
OR(NOT(IsActiveModelsOnly),_xlfn.XLOOKUP(C2671,'Model Analyzer'!B$4:B$100,'Model Analyzer'!C$4:C$100))),EvalData!C2671,"NA")</f>
        <v>UM</v>
      </c>
      <c r="C2671" s="17" t="s">
        <v>31</v>
      </c>
      <c r="D2671" s="36" t="d">
        <v>2020-11-09</v>
      </c>
      <c r="E2671" s="17" t="s">
        <v>38</v>
      </c>
      <c r="F2671" s="36" t="d">
        <v>2020-12-05</v>
      </c>
      <c r="G2671" s="30">
        <v>-16440</v>
      </c>
      <c r="H2671" s="32">
        <v>-0.48099999999999998</v>
      </c>
      <c r="I2671" s="28">
        <v>-0.38181999999999999</v>
      </c>
      <c r="J2671" s="28">
        <v>-0.61765000000000003</v>
      </c>
      <c r="K2671" s="29">
        <v>0</v>
      </c>
      <c r="L2671" s="30">
        <v>25</v>
      </c>
      <c r="M2671" s="29">
        <v>0.27272999999999997</v>
      </c>
      <c r="N2671" s="30">
        <v>50</v>
      </c>
      <c r="O2671" s="30">
        <v>29.31</v>
      </c>
      <c r="P2671" s="30">
        <v>9280.7800000000007</v>
      </c>
      <c r="Q2671" s="30">
        <v>358.78</v>
      </c>
      <c r="R2671" s="38">
        <v>0.43590000000000001</v>
      </c>
      <c r="S2671" s="32">
        <v>-0.58159000000000005</v>
      </c>
      <c r="T2671" s="29">
        <v>1.0847500000000001</v>
      </c>
      <c r="U2671" s="29">
        <v>-0.98007</v>
      </c>
      <c r="V2671" s="29">
        <v>0.24</v>
      </c>
      <c r="W2671" s="29">
        <v>0.36</v>
      </c>
      <c r="X2671" s="30">
        <v>546.58000000000004</v>
      </c>
      <c r="Y2671" s="29">
        <v>0.43391000000000002</v>
      </c>
      <c r="Z2671" s="29">
        <v>0.57713000000000003</v>
      </c>
      <c r="AA2671" s="29">
        <v>0.04</v>
      </c>
      <c r="AB2671" s="30">
        <v>30</v>
      </c>
      <c r="AC2671" s="29">
        <v>0.14706</v>
      </c>
      <c r="AD2671" s="30">
        <v>50</v>
      </c>
      <c r="AE2671" s="29">
        <v>0.2</v>
      </c>
      <c r="AF2671" s="33">
        <v>1.2010000000000001</v>
      </c>
      <c r="AG2671" s="33">
        <v>1.2909999999999999</v>
      </c>
      <c r="AH2671" s="33">
        <v>1.492</v>
      </c>
      <c r="AI2671" s="33">
        <v>60.832999999999998</v>
      </c>
      <c r="AJ2671" s="33">
        <v>1.8069999999999999</v>
      </c>
      <c r="AK2671" s="34">
        <v>3.2080000000000002</v>
      </c>
      <c r="AL2671" s="29">
        <v>0</v>
      </c>
      <c r="AM2671" s="29">
        <v>0.02</v>
      </c>
      <c r="AN2671" s="50">
        <v>537796</v>
      </c>
      <c r="AO2671" s="30">
        <v>624.20000000000005</v>
      </c>
      <c r="AP2671" s="29">
        <v>0.74687999999999999</v>
      </c>
      <c r="AQ2671" s="29">
        <v>1</v>
      </c>
      <c r="AR2671" s="29">
        <v>0.186</v>
      </c>
      <c r="AS2671" s="54">
        <v>22</v>
      </c>
      <c r="AT2671" s="29">
        <v>0.38235000000000002</v>
      </c>
      <c r="AU2671" s="29">
        <v>0.2064</v>
      </c>
      <c r="AV2671" s="54">
        <v>30</v>
      </c>
      <c r="AW2671" s="29">
        <v>0.14706</v>
      </c>
    </row>
    <row r="2672" spans="1:49" x14ac:dyDescent="0.2">
      <c r="A2672" s="17" t="str">
        <f t="shared" si="50"/>
        <v>UMass-MB</v>
      </c>
      <c r="B2672" s="17" t="str">
        <f>IF(AND(OR(NOT(IsForecastDateRestricted),AND(D2672&gt;=StartDate,D2672&lt;=EndDate)),OR(NOT(IsTargetDateRestricted),AND(F2672&gt;=FirstTargetDate,F2672&lt;=EndTargetDate)),
OR(AND(Is1Week,E2672="1 wk ahead inc death"),AND(Is2Week,E2672="2 wk ahead inc death"),AND(Is3Week,E2672="3 wk ahead inc death"),AND(Is4Week,E2672="4 wk ahead inc death")),
OR(NOT(IsActiveModelsOnly),_xlfn.XLOOKUP(C2672,'Model Analyzer'!B$4:B$100,'Model Analyzer'!C$4:C$100))),EvalData!C2672,"NA")</f>
        <v>UMass-MB</v>
      </c>
      <c r="C2672" s="17" t="s">
        <v>32</v>
      </c>
      <c r="D2672" s="36" t="d">
        <v>2020-11-09</v>
      </c>
      <c r="E2672" s="17" t="s">
        <v>38</v>
      </c>
      <c r="F2672" s="36" t="d">
        <v>2020-12-05</v>
      </c>
      <c r="G2672" s="30">
        <v>3164</v>
      </c>
      <c r="H2672" s="32">
        <v>7.0999999999999994E-2</v>
      </c>
      <c r="I2672" s="28">
        <v>7.3480000000000004E-2</v>
      </c>
      <c r="J2672" s="28">
        <v>7.3480000000000004E-2</v>
      </c>
      <c r="K2672" s="29">
        <v>0.9</v>
      </c>
      <c r="L2672" s="30">
        <v>3</v>
      </c>
      <c r="M2672" s="29">
        <v>0.93938999999999995</v>
      </c>
      <c r="N2672" s="30">
        <v>51</v>
      </c>
      <c r="O2672" s="30">
        <v>5.48</v>
      </c>
      <c r="P2672" s="30">
        <v>3590.86</v>
      </c>
      <c r="Q2672" s="30">
        <v>190.22</v>
      </c>
      <c r="R2672" s="38">
        <v>0.15495</v>
      </c>
      <c r="S2672" s="32">
        <v>3.125E-2</v>
      </c>
      <c r="T2672" s="29">
        <v>0.31091000000000002</v>
      </c>
      <c r="U2672" s="29">
        <v>-6.157E-2</v>
      </c>
      <c r="V2672" s="29">
        <v>0.56862999999999997</v>
      </c>
      <c r="W2672" s="29">
        <v>1.9609999999999999E-2</v>
      </c>
      <c r="X2672" s="30">
        <v>304.82</v>
      </c>
      <c r="Y2672" s="29">
        <v>0.23014000000000001</v>
      </c>
      <c r="Z2672" s="29">
        <v>0.23283999999999999</v>
      </c>
      <c r="AA2672" s="29">
        <v>0.75900000000000001</v>
      </c>
      <c r="AB2672" s="30">
        <v>2</v>
      </c>
      <c r="AC2672" s="29">
        <v>0.97058999999999995</v>
      </c>
      <c r="AD2672" s="30">
        <v>51</v>
      </c>
      <c r="AE2672" s="29">
        <v>1</v>
      </c>
      <c r="AF2672" s="33">
        <v>4.2279999999999998</v>
      </c>
      <c r="AG2672" s="33">
        <v>4.891</v>
      </c>
      <c r="AH2672" s="33">
        <v>6.6210000000000004</v>
      </c>
      <c r="AI2672" s="33">
        <v>10.003</v>
      </c>
      <c r="AJ2672" s="33">
        <v>10.176</v>
      </c>
      <c r="AK2672" s="34">
        <v>18.483000000000001</v>
      </c>
      <c r="AL2672" s="29">
        <v>0.62744999999999995</v>
      </c>
      <c r="AM2672" s="29">
        <v>0.21568999999999999</v>
      </c>
      <c r="AN2672" s="50">
        <v>99626</v>
      </c>
      <c r="AO2672" s="30">
        <v>132.30000000000001</v>
      </c>
      <c r="AP2672" s="29">
        <v>0.25258999999999998</v>
      </c>
      <c r="AQ2672" s="29">
        <v>0.52732999999999997</v>
      </c>
      <c r="AR2672" s="29">
        <v>0.16500000000000001</v>
      </c>
      <c r="AS2672" s="54">
        <v>27</v>
      </c>
      <c r="AT2672" s="29">
        <v>0.23529</v>
      </c>
      <c r="AU2672" s="29">
        <v>0.77658000000000005</v>
      </c>
      <c r="AV2672" s="54">
        <v>7</v>
      </c>
      <c r="AW2672" s="29">
        <v>0.82352999999999998</v>
      </c>
    </row>
    <row r="2673" spans="1:49" x14ac:dyDescent="0.2">
      <c r="A2673" s="17" t="str">
        <f t="shared" si="50"/>
        <v>USC</v>
      </c>
      <c r="B2673" s="17" t="str">
        <f>IF(AND(OR(NOT(IsForecastDateRestricted),AND(D2673&gt;=StartDate,D2673&lt;=EndDate)),OR(NOT(IsTargetDateRestricted),AND(F2673&gt;=FirstTargetDate,F2673&lt;=EndTargetDate)),
OR(AND(Is1Week,E2673="1 wk ahead inc death"),AND(Is2Week,E2673="2 wk ahead inc death"),AND(Is3Week,E2673="3 wk ahead inc death"),AND(Is4Week,E2673="4 wk ahead inc death")),
OR(NOT(IsActiveModelsOnly),_xlfn.XLOOKUP(C2673,'Model Analyzer'!B$4:B$100,'Model Analyzer'!C$4:C$100))),EvalData!C2673,"NA")</f>
        <v>USC</v>
      </c>
      <c r="C2673" s="17" t="s">
        <v>33</v>
      </c>
      <c r="D2673" s="36" t="d">
        <v>2020-11-09</v>
      </c>
      <c r="E2673" s="17" t="s">
        <v>38</v>
      </c>
      <c r="F2673" s="36" t="d">
        <v>2020-12-05</v>
      </c>
      <c r="G2673" s="30">
        <v>10738</v>
      </c>
      <c r="H2673" s="32">
        <v>0.223</v>
      </c>
      <c r="I2673" s="28">
        <v>0.24939</v>
      </c>
      <c r="J2673" s="28">
        <v>0.24939</v>
      </c>
      <c r="K2673" s="29">
        <v>0.75</v>
      </c>
      <c r="L2673" s="30">
        <v>13</v>
      </c>
      <c r="M2673" s="29">
        <v>0.63636000000000004</v>
      </c>
      <c r="N2673" s="30">
        <v>51</v>
      </c>
      <c r="O2673" s="30">
        <v>15.1</v>
      </c>
      <c r="P2673" s="30">
        <v>7302.2</v>
      </c>
      <c r="Q2673" s="30">
        <v>319.37</v>
      </c>
      <c r="R2673" s="38">
        <v>0.33343</v>
      </c>
      <c r="S2673" s="32">
        <v>-0.37046000000000001</v>
      </c>
      <c r="T2673" s="29">
        <v>0.65661000000000003</v>
      </c>
      <c r="U2673" s="29">
        <v>-0.63141999999999998</v>
      </c>
      <c r="V2673" s="29">
        <v>0.19608</v>
      </c>
      <c r="W2673" s="29">
        <v>0.21568999999999999</v>
      </c>
      <c r="X2673" s="30">
        <v>550.95000000000005</v>
      </c>
      <c r="Y2673" s="29">
        <v>0.33833999999999997</v>
      </c>
      <c r="Z2673" s="29">
        <v>0.43139</v>
      </c>
      <c r="AA2673" s="29">
        <v>0.3</v>
      </c>
      <c r="AB2673" s="30">
        <v>20</v>
      </c>
      <c r="AC2673" s="29">
        <v>0.44118000000000002</v>
      </c>
      <c r="AD2673" s="30">
        <v>51</v>
      </c>
      <c r="AE2673" s="29">
        <v>0.78430999999999995</v>
      </c>
      <c r="AF2673" s="33">
        <v>3.0419999999999998</v>
      </c>
      <c r="AG2673" s="33">
        <v>3.34</v>
      </c>
      <c r="AH2673" s="33">
        <v>3.7679999999999998</v>
      </c>
      <c r="AI2673" s="33">
        <v>27.277999999999999</v>
      </c>
      <c r="AJ2673" s="33">
        <v>4.3330000000000002</v>
      </c>
      <c r="AK2673" s="34">
        <v>76</v>
      </c>
      <c r="AL2673" s="29">
        <v>5.8819999999999997E-2</v>
      </c>
      <c r="AM2673" s="29">
        <v>0.15686</v>
      </c>
      <c r="AN2673" s="50">
        <v>199935</v>
      </c>
      <c r="AO2673" s="30">
        <v>129.30000000000001</v>
      </c>
      <c r="AP2673" s="29">
        <v>0.36242999999999997</v>
      </c>
      <c r="AQ2673" s="29">
        <v>0.75663999999999998</v>
      </c>
      <c r="AR2673" s="29">
        <v>0.59899999999999998</v>
      </c>
      <c r="AS2673" s="54">
        <v>7</v>
      </c>
      <c r="AT2673" s="29">
        <v>0.82352999999999998</v>
      </c>
      <c r="AU2673" s="29">
        <v>0.76637</v>
      </c>
      <c r="AV2673" s="54">
        <v>8</v>
      </c>
      <c r="AW2673" s="29">
        <v>0.79412000000000005</v>
      </c>
    </row>
    <row r="2674" spans="1:49" x14ac:dyDescent="0.2">
      <c r="A2674" s="17" t="str">
        <f t="shared" si="50"/>
        <v>UT</v>
      </c>
      <c r="B2674" s="17" t="str">
        <f>IF(AND(OR(NOT(IsForecastDateRestricted),AND(D2674&gt;=StartDate,D2674&lt;=EndDate)),OR(NOT(IsTargetDateRestricted),AND(F2674&gt;=FirstTargetDate,F2674&lt;=EndTargetDate)),
OR(AND(Is1Week,E2674="1 wk ahead inc death"),AND(Is2Week,E2674="2 wk ahead inc death"),AND(Is3Week,E2674="3 wk ahead inc death"),AND(Is4Week,E2674="4 wk ahead inc death")),
OR(NOT(IsActiveModelsOnly),_xlfn.XLOOKUP(C2674,'Model Analyzer'!B$4:B$100,'Model Analyzer'!C$4:C$100))),EvalData!C2674,"NA")</f>
        <v>UT</v>
      </c>
      <c r="C2674" s="17" t="s">
        <v>34</v>
      </c>
      <c r="D2674" s="36" t="d">
        <v>2020-11-09</v>
      </c>
      <c r="E2674" s="17" t="s">
        <v>38</v>
      </c>
      <c r="F2674" s="36" t="d">
        <v>2020-12-05</v>
      </c>
      <c r="G2674" s="30">
        <v>-16587</v>
      </c>
      <c r="H2674" s="32">
        <v>-0.48699999999999999</v>
      </c>
      <c r="I2674" s="28">
        <v>-0.38523000000000002</v>
      </c>
      <c r="J2674" s="28">
        <v>-0.62663000000000002</v>
      </c>
      <c r="K2674" s="29">
        <v>0</v>
      </c>
      <c r="L2674" s="30">
        <v>26</v>
      </c>
      <c r="M2674" s="29">
        <v>0.24242</v>
      </c>
      <c r="N2674" s="30">
        <v>51</v>
      </c>
      <c r="O2674" s="30">
        <v>37.08</v>
      </c>
      <c r="P2674" s="30">
        <v>10396.64</v>
      </c>
      <c r="Q2674" s="30">
        <v>345.98</v>
      </c>
      <c r="R2674" s="38">
        <v>0.43219999999999997</v>
      </c>
      <c r="S2674" s="32">
        <v>-0.39783000000000002</v>
      </c>
      <c r="T2674" s="29">
        <v>0.90464999999999995</v>
      </c>
      <c r="U2674" s="29">
        <v>-0.52466000000000002</v>
      </c>
      <c r="V2674" s="29">
        <v>0.15686</v>
      </c>
      <c r="W2674" s="29">
        <v>0.37254999999999999</v>
      </c>
      <c r="X2674" s="30">
        <v>489.12</v>
      </c>
      <c r="Y2674" s="29">
        <v>0.49558000000000002</v>
      </c>
      <c r="Z2674" s="29">
        <v>0.57320000000000004</v>
      </c>
      <c r="AA2674" s="29">
        <v>4.1000000000000002E-2</v>
      </c>
      <c r="AB2674" s="30">
        <v>29</v>
      </c>
      <c r="AC2674" s="29">
        <v>0.17646999999999999</v>
      </c>
      <c r="AD2674" s="30">
        <v>51</v>
      </c>
      <c r="AE2674" s="29">
        <v>0.58823999999999999</v>
      </c>
      <c r="AF2674" s="33">
        <v>2.0510000000000002</v>
      </c>
      <c r="AG2674" s="33">
        <v>2.4180000000000001</v>
      </c>
      <c r="AH2674" s="33">
        <v>3.6339999999999999</v>
      </c>
      <c r="AI2674" s="33">
        <v>19.914999999999999</v>
      </c>
      <c r="AJ2674" s="33">
        <v>5.9480000000000004</v>
      </c>
      <c r="AK2674" s="34">
        <v>34</v>
      </c>
      <c r="AL2674" s="29">
        <v>0.17646999999999999</v>
      </c>
      <c r="AM2674" s="29">
        <v>9.8040000000000002E-2</v>
      </c>
      <c r="AN2674" s="50">
        <v>173191</v>
      </c>
      <c r="AO2674" s="30">
        <v>227</v>
      </c>
      <c r="AP2674" s="29">
        <v>0.41222999999999999</v>
      </c>
      <c r="AQ2674" s="29">
        <v>0.86060999999999999</v>
      </c>
      <c r="AR2674" s="29">
        <v>0.33</v>
      </c>
      <c r="AS2674" s="54">
        <v>16</v>
      </c>
      <c r="AT2674" s="29">
        <v>0.55881999999999998</v>
      </c>
      <c r="AU2674" s="29">
        <v>0.59975999999999996</v>
      </c>
      <c r="AV2674" s="54">
        <v>15</v>
      </c>
      <c r="AW2674" s="29">
        <v>0.58823999999999999</v>
      </c>
    </row>
    <row r="2675" spans="1:49" x14ac:dyDescent="0.2">
      <c r="A2675" s="17" t="str">
        <f t="shared" si="50"/>
        <v>Baseline</v>
      </c>
      <c r="B2675" s="17" t="str">
        <f>IF(AND(OR(NOT(IsForecastDateRestricted),AND(D2675&gt;=StartDate,D2675&lt;=EndDate)),OR(NOT(IsTargetDateRestricted),AND(F2675&gt;=FirstTargetDate,F2675&lt;=EndTargetDate)),
OR(AND(Is1Week,E2675="1 wk ahead inc death"),AND(Is2Week,E2675="2 wk ahead inc death"),AND(Is3Week,E2675="3 wk ahead inc death"),AND(Is4Week,E2675="4 wk ahead inc death")),
OR(NOT(IsActiveModelsOnly),_xlfn.XLOOKUP(C2675,'Model Analyzer'!B$4:B$100,'Model Analyzer'!C$4:C$100))),EvalData!C2675,"NA")</f>
        <v>Baseline</v>
      </c>
      <c r="C2675" s="17" t="s">
        <v>12</v>
      </c>
      <c r="D2675" s="36" t="d">
        <v>2020-11-16</v>
      </c>
      <c r="E2675" s="17" t="s">
        <v>11</v>
      </c>
      <c r="F2675" s="36" t="d">
        <v>2020-11-21</v>
      </c>
      <c r="G2675" s="30">
        <v>-2995</v>
      </c>
      <c r="H2675" s="32">
        <v>-0.34499999999999997</v>
      </c>
      <c r="I2675" s="28">
        <v>-0.2918</v>
      </c>
      <c r="J2675" s="28">
        <v>-0.41202</v>
      </c>
      <c r="K2675" s="29">
        <v>0</v>
      </c>
      <c r="L2675" s="30">
        <v>29</v>
      </c>
      <c r="M2675" s="29">
        <v>0.15151999999999999</v>
      </c>
      <c r="N2675" s="30">
        <v>51</v>
      </c>
      <c r="O2675" s="30">
        <v>13.99</v>
      </c>
      <c r="P2675" s="30">
        <v>1539.72</v>
      </c>
      <c r="Q2675" s="30">
        <v>68.55</v>
      </c>
      <c r="R2675" s="38">
        <v>0.34753000000000001</v>
      </c>
      <c r="S2675" s="32">
        <v>-0.37036999999999998</v>
      </c>
      <c r="T2675" s="29">
        <v>0.62612000000000001</v>
      </c>
      <c r="U2675" s="29">
        <v>-0.52344999999999997</v>
      </c>
      <c r="V2675" s="29">
        <v>0.19608</v>
      </c>
      <c r="W2675" s="29">
        <v>0.13725000000000001</v>
      </c>
      <c r="X2675" s="30">
        <v>104.28</v>
      </c>
      <c r="Y2675" s="29">
        <v>0.35507</v>
      </c>
      <c r="Z2675" s="29">
        <v>0.41993000000000003</v>
      </c>
      <c r="AA2675" s="29">
        <v>9.6000000000000002E-2</v>
      </c>
      <c r="AB2675" s="30">
        <v>29</v>
      </c>
      <c r="AC2675" s="29">
        <v>0.17646999999999999</v>
      </c>
      <c r="AD2675" s="30">
        <v>51</v>
      </c>
      <c r="AE2675" s="29">
        <v>0.86275000000000002</v>
      </c>
      <c r="AF2675" s="33">
        <v>4</v>
      </c>
      <c r="AG2675" s="33">
        <v>4</v>
      </c>
      <c r="AH2675" s="33">
        <v>4</v>
      </c>
      <c r="AI2675" s="33">
        <v>4</v>
      </c>
      <c r="AJ2675" s="33">
        <v>4</v>
      </c>
      <c r="AK2675" s="34">
        <v>4</v>
      </c>
      <c r="AL2675" s="29">
        <v>0</v>
      </c>
      <c r="AM2675" s="29">
        <v>0</v>
      </c>
      <c r="AN2675" s="50">
        <v>16093</v>
      </c>
      <c r="AO2675" s="30">
        <v>113.3</v>
      </c>
      <c r="AP2675" s="29">
        <v>0.4</v>
      </c>
      <c r="AQ2675" s="29">
        <v>0.83506999999999998</v>
      </c>
      <c r="AR2675" s="29">
        <v>0.90800000000000003</v>
      </c>
      <c r="AS2675" s="54">
        <v>2</v>
      </c>
      <c r="AT2675" s="29">
        <v>0.97058999999999995</v>
      </c>
      <c r="AU2675" s="29">
        <v>0.88095000000000001</v>
      </c>
      <c r="AV2675" s="54">
        <v>5</v>
      </c>
      <c r="AW2675" s="29">
        <v>0.88234999999999997</v>
      </c>
    </row>
    <row r="2676" spans="1:49" x14ac:dyDescent="0.2">
      <c r="A2676" s="17" t="str">
        <f t="shared" si="50"/>
        <v>BPagano</v>
      </c>
      <c r="B2676" s="17" t="str">
        <f>IF(AND(OR(NOT(IsForecastDateRestricted),AND(D2676&gt;=StartDate,D2676&lt;=EndDate)),OR(NOT(IsTargetDateRestricted),AND(F2676&gt;=FirstTargetDate,F2676&lt;=EndTargetDate)),
OR(AND(Is1Week,E2676="1 wk ahead inc death"),AND(Is2Week,E2676="2 wk ahead inc death"),AND(Is3Week,E2676="3 wk ahead inc death"),AND(Is4Week,E2676="4 wk ahead inc death")),
OR(NOT(IsActiveModelsOnly),_xlfn.XLOOKUP(C2676,'Model Analyzer'!B$4:B$100,'Model Analyzer'!C$4:C$100))),EvalData!C2676,"NA")</f>
        <v>BPagano</v>
      </c>
      <c r="C2676" s="17" t="s">
        <v>59</v>
      </c>
      <c r="D2676" s="36" t="d">
        <v>2020-11-16</v>
      </c>
      <c r="E2676" s="17" t="s">
        <v>11</v>
      </c>
      <c r="F2676" s="36" t="d">
        <v>2020-11-21</v>
      </c>
      <c r="G2676" s="30">
        <v>-1109</v>
      </c>
      <c r="H2676" s="32">
        <v>-0.114</v>
      </c>
      <c r="I2676" s="28">
        <v>-0.10804999999999999</v>
      </c>
      <c r="J2676" s="28">
        <v>-0.12114</v>
      </c>
      <c r="K2676" s="29">
        <v>0.75</v>
      </c>
      <c r="L2676" s="30">
        <v>8</v>
      </c>
      <c r="M2676" s="29">
        <v>0.78788000000000002</v>
      </c>
      <c r="N2676" s="30">
        <v>51</v>
      </c>
      <c r="O2676" s="30">
        <v>13.41</v>
      </c>
      <c r="P2676" s="30">
        <v>634.04999999999995</v>
      </c>
      <c r="Q2676" s="30">
        <v>34.369999999999997</v>
      </c>
      <c r="R2676" s="38">
        <v>0.16336000000000001</v>
      </c>
      <c r="S2676" s="32">
        <v>-5.2330000000000002E-2</v>
      </c>
      <c r="T2676" s="29">
        <v>0.54430000000000001</v>
      </c>
      <c r="U2676" s="29">
        <v>-0.32352999999999998</v>
      </c>
      <c r="V2676" s="29">
        <v>0.56862999999999997</v>
      </c>
      <c r="W2676" s="29">
        <v>0.11765</v>
      </c>
      <c r="X2676" s="30">
        <v>59.13</v>
      </c>
      <c r="Y2676" s="29">
        <v>0.27376</v>
      </c>
      <c r="Z2676" s="29">
        <v>0.29085</v>
      </c>
      <c r="AA2676" s="29">
        <v>0.57799999999999996</v>
      </c>
      <c r="AB2676" s="30">
        <v>6</v>
      </c>
      <c r="AC2676" s="29">
        <v>0.85294000000000003</v>
      </c>
      <c r="AD2676" s="30">
        <v>51</v>
      </c>
      <c r="AE2676" s="29">
        <v>0.74509999999999998</v>
      </c>
      <c r="AF2676" s="33">
        <v>2.278</v>
      </c>
      <c r="AG2676" s="33">
        <v>2.2829999999999999</v>
      </c>
      <c r="AH2676" s="33">
        <v>2.2949999999999999</v>
      </c>
      <c r="AI2676" s="33">
        <v>2.3490000000000002</v>
      </c>
      <c r="AJ2676" s="33">
        <v>2.319</v>
      </c>
      <c r="AK2676" s="34">
        <v>2.4</v>
      </c>
      <c r="AL2676" s="29">
        <v>0</v>
      </c>
      <c r="AM2676" s="29">
        <v>0</v>
      </c>
      <c r="AN2676" s="50">
        <v>26655</v>
      </c>
      <c r="AO2676" s="30">
        <v>212.2</v>
      </c>
      <c r="AP2676" s="29">
        <v>0.59967000000000004</v>
      </c>
      <c r="AQ2676" s="29">
        <v>1</v>
      </c>
      <c r="AR2676" s="29">
        <v>0.78400000000000003</v>
      </c>
      <c r="AS2676" s="54">
        <v>4</v>
      </c>
      <c r="AT2676" s="29">
        <v>0.91176000000000001</v>
      </c>
      <c r="AU2676" s="29">
        <v>0.78430999999999995</v>
      </c>
      <c r="AV2676" s="54">
        <v>14</v>
      </c>
      <c r="AW2676" s="29">
        <v>0.61765000000000003</v>
      </c>
    </row>
    <row r="2677" spans="1:49" x14ac:dyDescent="0.2">
      <c r="A2677" s="17" t="str">
        <f t="shared" si="50"/>
        <v>CMU</v>
      </c>
      <c r="B2677" s="17" t="str">
        <f>IF(AND(OR(NOT(IsForecastDateRestricted),AND(D2677&gt;=StartDate,D2677&lt;=EndDate)),OR(NOT(IsTargetDateRestricted),AND(F2677&gt;=FirstTargetDate,F2677&lt;=EndTargetDate)),
OR(AND(Is1Week,E2677="1 wk ahead inc death"),AND(Is2Week,E2677="2 wk ahead inc death"),AND(Is3Week,E2677="3 wk ahead inc death"),AND(Is4Week,E2677="4 wk ahead inc death")),
OR(NOT(IsActiveModelsOnly),_xlfn.XLOOKUP(C2677,'Model Analyzer'!B$4:B$100,'Model Analyzer'!C$4:C$100))),EvalData!C2677,"NA")</f>
        <v>CMU</v>
      </c>
      <c r="C2677" s="17" t="s">
        <v>43</v>
      </c>
      <c r="D2677" s="36" t="d">
        <v>2020-11-16</v>
      </c>
      <c r="E2677" s="17" t="s">
        <v>11</v>
      </c>
      <c r="F2677" s="36" t="d">
        <v>2020-11-21</v>
      </c>
      <c r="G2677" s="30"/>
      <c r="H2677" s="32"/>
      <c r="N2677" s="30">
        <v>51</v>
      </c>
      <c r="O2677" s="30">
        <v>14.56</v>
      </c>
      <c r="P2677" s="30">
        <v>1257.8499999999999</v>
      </c>
      <c r="Q2677" s="30">
        <v>61.39</v>
      </c>
      <c r="R2677" s="38">
        <v>0.33338000000000001</v>
      </c>
      <c r="S2677" s="32">
        <v>-0.29974000000000001</v>
      </c>
      <c r="T2677" s="29">
        <v>0.62653999999999999</v>
      </c>
      <c r="U2677" s="29">
        <v>-0.45218999999999998</v>
      </c>
      <c r="V2677" s="29">
        <v>0.31373000000000001</v>
      </c>
      <c r="W2677" s="29">
        <v>0.19608</v>
      </c>
      <c r="X2677" s="30">
        <v>95.53</v>
      </c>
      <c r="Y2677" s="29">
        <v>0.37074000000000001</v>
      </c>
      <c r="Z2677" s="29">
        <v>0.41120000000000001</v>
      </c>
      <c r="AA2677" s="29">
        <v>0.12</v>
      </c>
      <c r="AB2677" s="30">
        <v>27</v>
      </c>
      <c r="AC2677" s="29">
        <v>0.23529</v>
      </c>
      <c r="AD2677" s="30">
        <v>51</v>
      </c>
      <c r="AE2677" s="29">
        <v>0.47059000000000001</v>
      </c>
      <c r="AF2677" s="33">
        <v>1.5</v>
      </c>
      <c r="AG2677" s="33">
        <v>1.71</v>
      </c>
      <c r="AH2677" s="33">
        <v>2.2829999999999999</v>
      </c>
      <c r="AI2677" s="33">
        <v>41.100999999999999</v>
      </c>
      <c r="AJ2677" s="33">
        <v>4.2290000000000001</v>
      </c>
      <c r="AK2677" s="34">
        <v>20</v>
      </c>
      <c r="AL2677" s="29">
        <v>1.9609999999999999E-2</v>
      </c>
      <c r="AM2677" s="29">
        <v>9.8040000000000002E-2</v>
      </c>
      <c r="AN2677" s="50">
        <v>45161</v>
      </c>
      <c r="AO2677" s="30">
        <v>235.7</v>
      </c>
      <c r="AP2677" s="29">
        <v>0.53952999999999995</v>
      </c>
      <c r="AQ2677" s="29">
        <v>1</v>
      </c>
      <c r="AR2677" s="29">
        <v>0.372</v>
      </c>
      <c r="AS2677" s="54">
        <v>22</v>
      </c>
      <c r="AT2677" s="29">
        <v>0.38235000000000002</v>
      </c>
      <c r="AU2677" s="29">
        <v>0.49536000000000002</v>
      </c>
      <c r="AV2677" s="54">
        <v>24</v>
      </c>
      <c r="AW2677" s="29">
        <v>0.32352999999999998</v>
      </c>
    </row>
    <row r="2678" spans="1:49" x14ac:dyDescent="0.2">
      <c r="A2678" s="17" t="str">
        <f t="shared" si="50"/>
        <v>Columbia</v>
      </c>
      <c r="B2678" s="17" t="str">
        <f>IF(AND(OR(NOT(IsForecastDateRestricted),AND(D2678&gt;=StartDate,D2678&lt;=EndDate)),OR(NOT(IsTargetDateRestricted),AND(F2678&gt;=FirstTargetDate,F2678&lt;=EndTargetDate)),
OR(AND(Is1Week,E2678="1 wk ahead inc death"),AND(Is2Week,E2678="2 wk ahead inc death"),AND(Is3Week,E2678="3 wk ahead inc death"),AND(Is4Week,E2678="4 wk ahead inc death")),
OR(NOT(IsActiveModelsOnly),_xlfn.XLOOKUP(C2678,'Model Analyzer'!B$4:B$100,'Model Analyzer'!C$4:C$100))),EvalData!C2678,"NA")</f>
        <v>Columbia</v>
      </c>
      <c r="C2678" s="17" t="s">
        <v>13</v>
      </c>
      <c r="D2678" s="36" t="d">
        <v>2020-11-16</v>
      </c>
      <c r="E2678" s="17" t="s">
        <v>11</v>
      </c>
      <c r="F2678" s="36" t="d">
        <v>2020-11-21</v>
      </c>
      <c r="G2678" s="30">
        <v>-1556</v>
      </c>
      <c r="H2678" s="32">
        <v>-0.16400000000000001</v>
      </c>
      <c r="I2678" s="28">
        <v>-0.15160000000000001</v>
      </c>
      <c r="J2678" s="28">
        <v>-0.17868999999999999</v>
      </c>
      <c r="K2678" s="29">
        <v>0.75</v>
      </c>
      <c r="L2678" s="30">
        <v>12</v>
      </c>
      <c r="M2678" s="29">
        <v>0.66666999999999998</v>
      </c>
      <c r="N2678" s="30">
        <v>51</v>
      </c>
      <c r="O2678" s="30">
        <v>15.12</v>
      </c>
      <c r="P2678" s="30">
        <v>976.02</v>
      </c>
      <c r="Q2678" s="30">
        <v>48.41</v>
      </c>
      <c r="R2678" s="38">
        <v>0.23252</v>
      </c>
      <c r="S2678" s="32">
        <v>-0.22314000000000001</v>
      </c>
      <c r="T2678" s="29">
        <v>0.48592000000000002</v>
      </c>
      <c r="U2678" s="29">
        <v>-0.27071000000000001</v>
      </c>
      <c r="V2678" s="29">
        <v>0.41176000000000001</v>
      </c>
      <c r="W2678" s="29">
        <v>0.11765</v>
      </c>
      <c r="X2678" s="30">
        <v>82.32</v>
      </c>
      <c r="Y2678" s="29">
        <v>0.33478999999999998</v>
      </c>
      <c r="Z2678" s="29">
        <v>0.36998999999999999</v>
      </c>
      <c r="AA2678" s="29">
        <v>0.32300000000000001</v>
      </c>
      <c r="AB2678" s="30">
        <v>21</v>
      </c>
      <c r="AC2678" s="29">
        <v>0.41176000000000001</v>
      </c>
      <c r="AD2678" s="30">
        <v>51</v>
      </c>
      <c r="AE2678" s="29">
        <v>0.74509999999999998</v>
      </c>
      <c r="AF2678" s="33">
        <v>1.873</v>
      </c>
      <c r="AG2678" s="33">
        <v>2.2850000000000001</v>
      </c>
      <c r="AH2678" s="33">
        <v>3.149</v>
      </c>
      <c r="AI2678" s="33">
        <v>10.244</v>
      </c>
      <c r="AJ2678" s="33">
        <v>5.1559999999999997</v>
      </c>
      <c r="AK2678" s="34">
        <v>38</v>
      </c>
      <c r="AL2678" s="29">
        <v>5.8819999999999997E-2</v>
      </c>
      <c r="AM2678" s="29">
        <v>0.15686</v>
      </c>
      <c r="AN2678" s="50">
        <v>29441</v>
      </c>
      <c r="AO2678" s="30">
        <v>141.19999999999999</v>
      </c>
      <c r="AP2678" s="29">
        <v>0.44368999999999997</v>
      </c>
      <c r="AQ2678" s="29">
        <v>0.92627999999999999</v>
      </c>
      <c r="AR2678" s="29">
        <v>0.55700000000000005</v>
      </c>
      <c r="AS2678" s="54">
        <v>12</v>
      </c>
      <c r="AT2678" s="29">
        <v>0.67647000000000002</v>
      </c>
      <c r="AU2678" s="29">
        <v>0.77888000000000002</v>
      </c>
      <c r="AV2678" s="54">
        <v>15</v>
      </c>
      <c r="AW2678" s="29">
        <v>0.58823999999999999</v>
      </c>
    </row>
    <row r="2679" spans="1:49" x14ac:dyDescent="0.2">
      <c r="A2679" s="17" t="str">
        <f t="shared" si="50"/>
        <v>Columbia-UNC</v>
      </c>
      <c r="B2679" s="17" t="str">
        <f>IF(AND(OR(NOT(IsForecastDateRestricted),AND(D2679&gt;=StartDate,D2679&lt;=EndDate)),OR(NOT(IsTargetDateRestricted),AND(F2679&gt;=FirstTargetDate,F2679&lt;=EndTargetDate)),
OR(AND(Is1Week,E2679="1 wk ahead inc death"),AND(Is2Week,E2679="2 wk ahead inc death"),AND(Is3Week,E2679="3 wk ahead inc death"),AND(Is4Week,E2679="4 wk ahead inc death")),
OR(NOT(IsActiveModelsOnly),_xlfn.XLOOKUP(C2679,'Model Analyzer'!B$4:B$100,'Model Analyzer'!C$4:C$100))),EvalData!C2679,"NA")</f>
        <v>Columbia-UNC</v>
      </c>
      <c r="C2679" s="17" t="s">
        <v>14</v>
      </c>
      <c r="D2679" s="36" t="d">
        <v>2020-11-16</v>
      </c>
      <c r="E2679" s="17" t="s">
        <v>11</v>
      </c>
      <c r="F2679" s="36" t="d">
        <v>2020-11-21</v>
      </c>
      <c r="G2679" s="30">
        <v>-1046</v>
      </c>
      <c r="H2679" s="32">
        <v>-0.107</v>
      </c>
      <c r="I2679" s="28">
        <v>-0.10191</v>
      </c>
      <c r="J2679" s="28">
        <v>-0.11347</v>
      </c>
      <c r="K2679" s="29">
        <v>0.75</v>
      </c>
      <c r="L2679" s="30">
        <v>7</v>
      </c>
      <c r="M2679" s="29">
        <v>0.81818000000000002</v>
      </c>
      <c r="N2679" s="30">
        <v>50</v>
      </c>
      <c r="O2679" s="30">
        <v>7.97</v>
      </c>
      <c r="P2679" s="30">
        <v>2163.33</v>
      </c>
      <c r="Q2679" s="30">
        <v>53.08</v>
      </c>
      <c r="R2679" s="38">
        <v>0.20063</v>
      </c>
      <c r="S2679" s="32">
        <v>-1.256E-2</v>
      </c>
      <c r="T2679" s="29">
        <v>0.39945999999999998</v>
      </c>
      <c r="U2679" s="29">
        <v>0.11232</v>
      </c>
      <c r="V2679" s="29">
        <v>0.5</v>
      </c>
      <c r="W2679" s="29">
        <v>0.06</v>
      </c>
      <c r="X2679" s="30">
        <v>100.39</v>
      </c>
      <c r="Y2679" s="29">
        <v>0.35466999999999999</v>
      </c>
      <c r="Z2679" s="29">
        <v>0.28276000000000001</v>
      </c>
      <c r="AA2679" s="29">
        <v>0.51100000000000001</v>
      </c>
      <c r="AB2679" s="30">
        <v>11</v>
      </c>
      <c r="AC2679" s="29">
        <v>0.70587999999999995</v>
      </c>
      <c r="AD2679" s="30">
        <v>50</v>
      </c>
      <c r="AE2679" s="29">
        <v>0.4</v>
      </c>
      <c r="AF2679" s="33">
        <v>1.234</v>
      </c>
      <c r="AG2679" s="33">
        <v>1.284</v>
      </c>
      <c r="AH2679" s="33">
        <v>1.351</v>
      </c>
      <c r="AI2679" s="33">
        <v>1.5489999999999999</v>
      </c>
      <c r="AJ2679" s="33">
        <v>1.5189999999999999</v>
      </c>
      <c r="AK2679" s="34">
        <v>2.0110000000000001</v>
      </c>
      <c r="AL2679" s="29">
        <v>0</v>
      </c>
      <c r="AM2679" s="29">
        <v>0</v>
      </c>
      <c r="AN2679" s="50">
        <v>58179</v>
      </c>
      <c r="AO2679" s="30">
        <v>362.8</v>
      </c>
      <c r="AP2679" s="29">
        <v>0.80654000000000003</v>
      </c>
      <c r="AQ2679" s="29">
        <v>1</v>
      </c>
      <c r="AR2679" s="29">
        <v>0.41299999999999998</v>
      </c>
      <c r="AS2679" s="54">
        <v>20</v>
      </c>
      <c r="AT2679" s="29">
        <v>0.44118000000000002</v>
      </c>
      <c r="AU2679" s="29">
        <v>0.4128</v>
      </c>
      <c r="AV2679" s="54">
        <v>26</v>
      </c>
      <c r="AW2679" s="29">
        <v>0.26471</v>
      </c>
    </row>
    <row r="2680" spans="1:49" x14ac:dyDescent="0.2">
      <c r="A2680" s="17" t="str">
        <f t="shared" si="50"/>
        <v>CovidComplete</v>
      </c>
      <c r="B2680" s="17" t="str">
        <f>IF(AND(OR(NOT(IsForecastDateRestricted),AND(D2680&gt;=StartDate,D2680&lt;=EndDate)),OR(NOT(IsTargetDateRestricted),AND(F2680&gt;=FirstTargetDate,F2680&lt;=EndTargetDate)),
OR(AND(Is1Week,E2680="1 wk ahead inc death"),AND(Is2Week,E2680="2 wk ahead inc death"),AND(Is3Week,E2680="3 wk ahead inc death"),AND(Is4Week,E2680="4 wk ahead inc death")),
OR(NOT(IsActiveModelsOnly),_xlfn.XLOOKUP(C2680,'Model Analyzer'!B$4:B$100,'Model Analyzer'!C$4:C$100))),EvalData!C2680,"NA")</f>
        <v>CovidComplete</v>
      </c>
      <c r="C2680" s="17" t="s">
        <v>51</v>
      </c>
      <c r="D2680" s="36" t="d">
        <v>2020-11-16</v>
      </c>
      <c r="E2680" s="17" t="s">
        <v>11</v>
      </c>
      <c r="F2680" s="36" t="d">
        <v>2020-11-21</v>
      </c>
      <c r="G2680" s="30">
        <v>-158</v>
      </c>
      <c r="H2680" s="32">
        <v>-1.6E-2</v>
      </c>
      <c r="I2680" s="28">
        <v>-1.5389999999999999E-2</v>
      </c>
      <c r="J2680" s="28">
        <v>-1.5630000000000002E-2</v>
      </c>
      <c r="K2680" s="29">
        <v>1</v>
      </c>
      <c r="L2680" s="30">
        <v>2</v>
      </c>
      <c r="M2680" s="29">
        <v>0.96970000000000001</v>
      </c>
      <c r="N2680" s="30">
        <v>51</v>
      </c>
      <c r="O2680" s="30">
        <v>8.93</v>
      </c>
      <c r="P2680" s="30">
        <v>863.59</v>
      </c>
      <c r="Q2680" s="30">
        <v>44.24</v>
      </c>
      <c r="R2680" s="38">
        <v>0.19338</v>
      </c>
      <c r="S2680" s="32">
        <v>-5.4960000000000002E-2</v>
      </c>
      <c r="T2680" s="29">
        <v>0.42215999999999998</v>
      </c>
      <c r="U2680" s="29">
        <v>-7.0809999999999998E-2</v>
      </c>
      <c r="V2680" s="29">
        <v>0.52941000000000005</v>
      </c>
      <c r="W2680" s="29">
        <v>0.11765</v>
      </c>
      <c r="X2680" s="30">
        <v>78.02</v>
      </c>
      <c r="Y2680" s="29">
        <v>0.31026999999999999</v>
      </c>
      <c r="Z2680" s="29">
        <v>0.29237999999999997</v>
      </c>
      <c r="AA2680" s="29">
        <v>0.56799999999999995</v>
      </c>
      <c r="AB2680" s="30">
        <v>7</v>
      </c>
      <c r="AC2680" s="29">
        <v>0.82352999999999998</v>
      </c>
      <c r="AD2680" s="30">
        <v>51</v>
      </c>
      <c r="AE2680" s="29">
        <v>0.96077999999999997</v>
      </c>
      <c r="AF2680" s="33">
        <v>3.9550000000000001</v>
      </c>
      <c r="AG2680" s="33">
        <v>3.9860000000000002</v>
      </c>
      <c r="AH2680" s="33">
        <v>4</v>
      </c>
      <c r="AI2680" s="33">
        <v>4.0069999999999997</v>
      </c>
      <c r="AJ2680" s="33">
        <v>4.0179999999999998</v>
      </c>
      <c r="AK2680" s="34">
        <v>4.03</v>
      </c>
      <c r="AL2680" s="29">
        <v>1.9609999999999999E-2</v>
      </c>
      <c r="AM2680" s="29">
        <v>0</v>
      </c>
      <c r="AN2680" s="50">
        <v>12882</v>
      </c>
      <c r="AO2680" s="30">
        <v>84.2</v>
      </c>
      <c r="AP2680" s="29">
        <v>0.39961000000000002</v>
      </c>
      <c r="AQ2680" s="29">
        <v>0.83425000000000005</v>
      </c>
      <c r="AR2680" s="29">
        <v>0.99099999999999999</v>
      </c>
      <c r="AS2680" s="54">
        <v>1</v>
      </c>
      <c r="AT2680" s="29">
        <v>1</v>
      </c>
      <c r="AU2680" s="29">
        <v>0.97253000000000001</v>
      </c>
      <c r="AV2680" s="54">
        <v>2</v>
      </c>
      <c r="AW2680" s="29">
        <v>0.97058999999999995</v>
      </c>
    </row>
    <row r="2681" spans="1:49" x14ac:dyDescent="0.2">
      <c r="A2681" s="17" t="str">
        <f t="shared" si="50"/>
        <v>DDS</v>
      </c>
      <c r="B2681" s="17" t="str">
        <f>IF(AND(OR(NOT(IsForecastDateRestricted),AND(D2681&gt;=StartDate,D2681&lt;=EndDate)),OR(NOT(IsTargetDateRestricted),AND(F2681&gt;=FirstTargetDate,F2681&lt;=EndTargetDate)),
OR(AND(Is1Week,E2681="1 wk ahead inc death"),AND(Is2Week,E2681="2 wk ahead inc death"),AND(Is3Week,E2681="3 wk ahead inc death"),AND(Is4Week,E2681="4 wk ahead inc death")),
OR(NOT(IsActiveModelsOnly),_xlfn.XLOOKUP(C2681,'Model Analyzer'!B$4:B$100,'Model Analyzer'!C$4:C$100))),EvalData!C2681,"NA")</f>
        <v>DDS</v>
      </c>
      <c r="C2681" s="17" t="s">
        <v>44</v>
      </c>
      <c r="D2681" s="36" t="d">
        <v>2020-11-16</v>
      </c>
      <c r="E2681" s="17" t="s">
        <v>11</v>
      </c>
      <c r="F2681" s="36" t="d">
        <v>2020-11-21</v>
      </c>
      <c r="G2681" s="30">
        <v>-2851</v>
      </c>
      <c r="H2681" s="32">
        <v>-0.32500000000000001</v>
      </c>
      <c r="I2681" s="28">
        <v>-0.27777000000000002</v>
      </c>
      <c r="J2681" s="28">
        <v>-0.38458999999999999</v>
      </c>
      <c r="K2681" s="29">
        <v>0</v>
      </c>
      <c r="L2681" s="30">
        <v>28</v>
      </c>
      <c r="M2681" s="29">
        <v>0.18182000000000001</v>
      </c>
      <c r="N2681" s="30">
        <v>51</v>
      </c>
      <c r="O2681" s="30">
        <v>12.38</v>
      </c>
      <c r="P2681" s="30">
        <v>1122.6300000000001</v>
      </c>
      <c r="Q2681" s="30">
        <v>60.22</v>
      </c>
      <c r="R2681" s="38">
        <v>0.32024999999999998</v>
      </c>
      <c r="S2681" s="32">
        <v>-0.37397000000000002</v>
      </c>
      <c r="T2681" s="29">
        <v>0.57926999999999995</v>
      </c>
      <c r="U2681" s="29">
        <v>-0.43607000000000001</v>
      </c>
      <c r="V2681" s="29">
        <v>0.23529</v>
      </c>
      <c r="W2681" s="29">
        <v>9.8040000000000002E-2</v>
      </c>
      <c r="X2681" s="30">
        <v>93.29</v>
      </c>
      <c r="Y2681" s="29">
        <v>0.35470000000000002</v>
      </c>
      <c r="Z2681" s="29">
        <v>0.40723999999999999</v>
      </c>
      <c r="AA2681" s="29">
        <v>0.19600000000000001</v>
      </c>
      <c r="AB2681" s="30">
        <v>24</v>
      </c>
      <c r="AC2681" s="29">
        <v>0.32352999999999998</v>
      </c>
      <c r="AD2681" s="30">
        <v>51</v>
      </c>
      <c r="AE2681" s="29">
        <v>0.82352999999999998</v>
      </c>
      <c r="AF2681" s="33">
        <v>2.895</v>
      </c>
      <c r="AG2681" s="33">
        <v>3.036</v>
      </c>
      <c r="AH2681" s="33">
        <v>3.488</v>
      </c>
      <c r="AI2681" s="33">
        <v>5.1909999999999998</v>
      </c>
      <c r="AJ2681" s="33">
        <v>4.5999999999999996</v>
      </c>
      <c r="AK2681" s="34">
        <v>7.125</v>
      </c>
      <c r="AL2681" s="29">
        <v>0.17646999999999999</v>
      </c>
      <c r="AM2681" s="29">
        <v>7.843E-2</v>
      </c>
      <c r="AN2681" s="50">
        <v>13661</v>
      </c>
      <c r="AO2681" s="30">
        <v>99.9</v>
      </c>
      <c r="AP2681" s="29">
        <v>0.40905000000000002</v>
      </c>
      <c r="AQ2681" s="29">
        <v>0.85397000000000001</v>
      </c>
      <c r="AR2681" s="29">
        <v>0.59899999999999998</v>
      </c>
      <c r="AS2681" s="54">
        <v>10</v>
      </c>
      <c r="AT2681" s="29">
        <v>0.73529</v>
      </c>
      <c r="AU2681" s="29">
        <v>0.84555000000000002</v>
      </c>
      <c r="AV2681" s="54">
        <v>8</v>
      </c>
      <c r="AW2681" s="29">
        <v>0.79412000000000005</v>
      </c>
    </row>
    <row r="2682" spans="1:49" x14ac:dyDescent="0.2">
      <c r="A2682" s="17" t="str">
        <f t="shared" si="50"/>
        <v>Ensemble</v>
      </c>
      <c r="B2682" s="17" t="str">
        <f>IF(AND(OR(NOT(IsForecastDateRestricted),AND(D2682&gt;=StartDate,D2682&lt;=EndDate)),OR(NOT(IsTargetDateRestricted),AND(F2682&gt;=FirstTargetDate,F2682&lt;=EndTargetDate)),
OR(AND(Is1Week,E2682="1 wk ahead inc death"),AND(Is2Week,E2682="2 wk ahead inc death"),AND(Is3Week,E2682="3 wk ahead inc death"),AND(Is4Week,E2682="4 wk ahead inc death")),
OR(NOT(IsActiveModelsOnly),_xlfn.XLOOKUP(C2682,'Model Analyzer'!B$4:B$100,'Model Analyzer'!C$4:C$100))),EvalData!C2682,"NA")</f>
        <v>Ensemble</v>
      </c>
      <c r="C2682" s="17" t="s">
        <v>15</v>
      </c>
      <c r="D2682" s="36" t="d">
        <v>2020-11-16</v>
      </c>
      <c r="E2682" s="17" t="s">
        <v>11</v>
      </c>
      <c r="F2682" s="36" t="d">
        <v>2020-11-21</v>
      </c>
      <c r="G2682" s="30">
        <v>-1595</v>
      </c>
      <c r="H2682" s="32">
        <v>-0.16900000000000001</v>
      </c>
      <c r="I2682" s="28">
        <v>-0.15540000000000001</v>
      </c>
      <c r="J2682" s="28">
        <v>-0.18398999999999999</v>
      </c>
      <c r="K2682" s="29">
        <v>0.75</v>
      </c>
      <c r="L2682" s="30">
        <v>16</v>
      </c>
      <c r="M2682" s="29">
        <v>0.54544999999999999</v>
      </c>
      <c r="N2682" s="30">
        <v>51</v>
      </c>
      <c r="O2682" s="30">
        <v>8.08</v>
      </c>
      <c r="P2682" s="30">
        <v>670.86</v>
      </c>
      <c r="Q2682" s="30">
        <v>43.47</v>
      </c>
      <c r="R2682" s="38">
        <v>0.21765000000000001</v>
      </c>
      <c r="S2682" s="32">
        <v>-0.18620999999999999</v>
      </c>
      <c r="T2682" s="29">
        <v>0.40482000000000001</v>
      </c>
      <c r="U2682" s="29">
        <v>-0.22112000000000001</v>
      </c>
      <c r="V2682" s="29">
        <v>0.50980000000000003</v>
      </c>
      <c r="W2682" s="29">
        <v>3.9219999999999998E-2</v>
      </c>
      <c r="X2682" s="30">
        <v>68.5</v>
      </c>
      <c r="Y2682" s="29">
        <v>0.28325</v>
      </c>
      <c r="Z2682" s="29">
        <v>0.28793999999999997</v>
      </c>
      <c r="AA2682" s="29">
        <v>0.55600000000000005</v>
      </c>
      <c r="AB2682" s="30">
        <v>8</v>
      </c>
      <c r="AC2682" s="29">
        <v>0.79412000000000005</v>
      </c>
      <c r="AD2682" s="30">
        <v>51</v>
      </c>
      <c r="AE2682" s="29">
        <v>0.86275000000000002</v>
      </c>
      <c r="AF2682" s="33">
        <v>2</v>
      </c>
      <c r="AG2682" s="33">
        <v>2.153</v>
      </c>
      <c r="AH2682" s="33">
        <v>2.343</v>
      </c>
      <c r="AI2682" s="33">
        <v>3.4660000000000002</v>
      </c>
      <c r="AJ2682" s="33">
        <v>3.1720000000000002</v>
      </c>
      <c r="AK2682" s="34">
        <v>5.25</v>
      </c>
      <c r="AL2682" s="29">
        <v>9.8040000000000002E-2</v>
      </c>
      <c r="AM2682" s="29">
        <v>1.9609999999999999E-2</v>
      </c>
      <c r="AN2682" s="50">
        <v>17464</v>
      </c>
      <c r="AO2682" s="30">
        <v>78</v>
      </c>
      <c r="AP2682" s="29">
        <v>0.54032000000000002</v>
      </c>
      <c r="AQ2682" s="29">
        <v>1</v>
      </c>
      <c r="AR2682" s="29">
        <v>0.78400000000000003</v>
      </c>
      <c r="AS2682" s="54">
        <v>4</v>
      </c>
      <c r="AT2682" s="29">
        <v>0.91176000000000001</v>
      </c>
      <c r="AU2682" s="29">
        <v>0.90815000000000001</v>
      </c>
      <c r="AV2682" s="54">
        <v>4</v>
      </c>
      <c r="AW2682" s="29">
        <v>0.91176000000000001</v>
      </c>
    </row>
    <row r="2683" spans="1:49" x14ac:dyDescent="0.2">
      <c r="A2683" s="17" t="str">
        <f t="shared" si="50"/>
        <v>ERDC</v>
      </c>
      <c r="B2683" s="17" t="str">
        <f>IF(AND(OR(NOT(IsForecastDateRestricted),AND(D2683&gt;=StartDate,D2683&lt;=EndDate)),OR(NOT(IsTargetDateRestricted),AND(F2683&gt;=FirstTargetDate,F2683&lt;=EndTargetDate)),
OR(AND(Is1Week,E2683="1 wk ahead inc death"),AND(Is2Week,E2683="2 wk ahead inc death"),AND(Is3Week,E2683="3 wk ahead inc death"),AND(Is4Week,E2683="4 wk ahead inc death")),
OR(NOT(IsActiveModelsOnly),_xlfn.XLOOKUP(C2683,'Model Analyzer'!B$4:B$100,'Model Analyzer'!C$4:C$100))),EvalData!C2683,"NA")</f>
        <v>ERDC</v>
      </c>
      <c r="C2683" s="17" t="s">
        <v>16</v>
      </c>
      <c r="D2683" s="36" t="d">
        <v>2020-11-16</v>
      </c>
      <c r="E2683" s="17" t="s">
        <v>11</v>
      </c>
      <c r="F2683" s="36" t="d">
        <v>2020-11-21</v>
      </c>
      <c r="G2683" s="30">
        <v>5857</v>
      </c>
      <c r="H2683" s="32">
        <v>0.45100000000000001</v>
      </c>
      <c r="I2683" s="28">
        <v>0.57064000000000004</v>
      </c>
      <c r="J2683" s="28">
        <v>0.57064000000000004</v>
      </c>
      <c r="K2683" s="29">
        <v>0</v>
      </c>
      <c r="L2683" s="30">
        <v>34</v>
      </c>
      <c r="M2683" s="29">
        <v>0</v>
      </c>
      <c r="N2683" s="30">
        <v>51</v>
      </c>
      <c r="O2683" s="30">
        <v>24.44</v>
      </c>
      <c r="P2683" s="30">
        <v>11537.92</v>
      </c>
      <c r="Q2683" s="30">
        <v>138.96</v>
      </c>
      <c r="R2683" s="38">
        <v>0.33322000000000002</v>
      </c>
      <c r="S2683" s="32">
        <v>0.26107999999999998</v>
      </c>
      <c r="T2683" s="29">
        <v>0.90425</v>
      </c>
      <c r="U2683" s="29">
        <v>0.67996999999999996</v>
      </c>
      <c r="V2683" s="29">
        <v>0.33333000000000002</v>
      </c>
      <c r="W2683" s="29">
        <v>0.23529</v>
      </c>
      <c r="X2683" s="30">
        <v>251.71</v>
      </c>
      <c r="Y2683" s="29">
        <v>0.86439999999999995</v>
      </c>
      <c r="Z2683" s="29">
        <v>0.48229</v>
      </c>
      <c r="AA2683" s="29">
        <v>4.7E-2</v>
      </c>
      <c r="AB2683" s="30">
        <v>31</v>
      </c>
      <c r="AC2683" s="29">
        <v>0.11765</v>
      </c>
      <c r="AD2683" s="30">
        <v>51</v>
      </c>
      <c r="AE2683" s="29">
        <v>7.843E-2</v>
      </c>
      <c r="AF2683" s="33">
        <v>1.0629999999999999</v>
      </c>
      <c r="AG2683" s="33">
        <v>1.083</v>
      </c>
      <c r="AH2683" s="33">
        <v>1.113</v>
      </c>
      <c r="AI2683" s="33">
        <v>1.161</v>
      </c>
      <c r="AJ2683" s="33">
        <v>1.161</v>
      </c>
      <c r="AK2683" s="34">
        <v>1.2729999999999999</v>
      </c>
      <c r="AL2683" s="29">
        <v>0</v>
      </c>
      <c r="AM2683" s="29">
        <v>0</v>
      </c>
      <c r="AN2683" s="50">
        <v>250634</v>
      </c>
      <c r="AO2683" s="30">
        <v>1519.4</v>
      </c>
      <c r="AP2683" s="29">
        <v>0.93035999999999996</v>
      </c>
      <c r="AQ2683" s="29">
        <v>1</v>
      </c>
      <c r="AR2683" s="29">
        <v>8.3000000000000004E-2</v>
      </c>
      <c r="AS2683" s="54">
        <v>33</v>
      </c>
      <c r="AT2683" s="29">
        <v>5.8819999999999997E-2</v>
      </c>
      <c r="AU2683" s="29">
        <v>8.2559999999999995E-2</v>
      </c>
      <c r="AV2683" s="54">
        <v>33</v>
      </c>
      <c r="AW2683" s="29">
        <v>5.8819999999999997E-2</v>
      </c>
    </row>
    <row r="2684" spans="1:49" x14ac:dyDescent="0.2">
      <c r="A2684" s="17" t="str">
        <f t="shared" si="50"/>
        <v>ESG</v>
      </c>
      <c r="B2684" s="17" t="str">
        <f>IF(AND(OR(NOT(IsForecastDateRestricted),AND(D2684&gt;=StartDate,D2684&lt;=EndDate)),OR(NOT(IsTargetDateRestricted),AND(F2684&gt;=FirstTargetDate,F2684&lt;=EndTargetDate)),
OR(AND(Is1Week,E2684="1 wk ahead inc death"),AND(Is2Week,E2684="2 wk ahead inc death"),AND(Is3Week,E2684="3 wk ahead inc death"),AND(Is4Week,E2684="4 wk ahead inc death")),
OR(NOT(IsActiveModelsOnly),_xlfn.XLOOKUP(C2684,'Model Analyzer'!B$4:B$100,'Model Analyzer'!C$4:C$100))),EvalData!C2684,"NA")</f>
        <v>ESG</v>
      </c>
      <c r="C2684" s="17" t="s">
        <v>40</v>
      </c>
      <c r="D2684" s="36" t="d">
        <v>2020-11-16</v>
      </c>
      <c r="E2684" s="17" t="s">
        <v>11</v>
      </c>
      <c r="F2684" s="36" t="d">
        <v>2020-11-21</v>
      </c>
      <c r="G2684" s="30">
        <v>-1347</v>
      </c>
      <c r="H2684" s="32">
        <v>-0.14099999999999999</v>
      </c>
      <c r="I2684" s="28">
        <v>-0.13124</v>
      </c>
      <c r="J2684" s="28">
        <v>-0.15106</v>
      </c>
      <c r="K2684" s="29">
        <v>0.75</v>
      </c>
      <c r="L2684" s="30">
        <v>10</v>
      </c>
      <c r="M2684" s="29">
        <v>0.72726999999999997</v>
      </c>
      <c r="N2684" s="30">
        <v>50</v>
      </c>
      <c r="O2684" s="30">
        <v>21.55</v>
      </c>
      <c r="P2684" s="30">
        <v>1195.8699999999999</v>
      </c>
      <c r="Q2684" s="30">
        <v>48.92</v>
      </c>
      <c r="R2684" s="38">
        <v>0.18647</v>
      </c>
      <c r="S2684" s="32">
        <v>-9.1219999999999996E-2</v>
      </c>
      <c r="T2684" s="29">
        <v>0.67337999999999998</v>
      </c>
      <c r="U2684" s="29">
        <v>-0.41538000000000003</v>
      </c>
      <c r="V2684" s="29">
        <v>0.57999999999999996</v>
      </c>
      <c r="W2684" s="29">
        <v>0.2</v>
      </c>
      <c r="X2684" s="30">
        <v>88.2</v>
      </c>
      <c r="Y2684" s="29">
        <v>0.33622000000000002</v>
      </c>
      <c r="Z2684" s="29">
        <v>0.37726999999999999</v>
      </c>
      <c r="AA2684" s="29">
        <v>0.34300000000000003</v>
      </c>
      <c r="AB2684" s="30">
        <v>18</v>
      </c>
      <c r="AC2684" s="29">
        <v>0.5</v>
      </c>
      <c r="AD2684" s="30">
        <v>50</v>
      </c>
      <c r="AE2684" s="29">
        <v>0.26</v>
      </c>
      <c r="AF2684" s="33">
        <v>1.0069999999999999</v>
      </c>
      <c r="AG2684" s="33">
        <v>1.1020000000000001</v>
      </c>
      <c r="AH2684" s="33">
        <v>1.1970000000000001</v>
      </c>
      <c r="AI2684" s="33">
        <v>1.468</v>
      </c>
      <c r="AJ2684" s="33">
        <v>1.5349999999999999</v>
      </c>
      <c r="AK2684" s="34">
        <v>1.9410000000000001</v>
      </c>
      <c r="AL2684" s="29">
        <v>0</v>
      </c>
      <c r="AM2684" s="29">
        <v>0</v>
      </c>
      <c r="AN2684" s="50">
        <v>72580</v>
      </c>
      <c r="AO2684" s="30">
        <v>501.3</v>
      </c>
      <c r="AP2684" s="29">
        <v>0.85377999999999998</v>
      </c>
      <c r="AQ2684" s="29">
        <v>1</v>
      </c>
      <c r="AR2684" s="29">
        <v>0.26800000000000002</v>
      </c>
      <c r="AS2684" s="54">
        <v>27</v>
      </c>
      <c r="AT2684" s="29">
        <v>0.23529</v>
      </c>
      <c r="AU2684" s="29">
        <v>0.26832</v>
      </c>
      <c r="AV2684" s="54">
        <v>28</v>
      </c>
      <c r="AW2684" s="29">
        <v>0.20588000000000001</v>
      </c>
    </row>
    <row r="2685" spans="1:49" x14ac:dyDescent="0.2">
      <c r="A2685" s="17" t="str">
        <f t="shared" si="50"/>
        <v>GT-DeepCOVID</v>
      </c>
      <c r="B2685" s="17" t="str">
        <f>IF(AND(OR(NOT(IsForecastDateRestricted),AND(D2685&gt;=StartDate,D2685&lt;=EndDate)),OR(NOT(IsTargetDateRestricted),AND(F2685&gt;=FirstTargetDate,F2685&lt;=EndTargetDate)),
OR(AND(Is1Week,E2685="1 wk ahead inc death"),AND(Is2Week,E2685="2 wk ahead inc death"),AND(Is3Week,E2685="3 wk ahead inc death"),AND(Is4Week,E2685="4 wk ahead inc death")),
OR(NOT(IsActiveModelsOnly),_xlfn.XLOOKUP(C2685,'Model Analyzer'!B$4:B$100,'Model Analyzer'!C$4:C$100))),EvalData!C2685,"NA")</f>
        <v>GT-DeepCOVID</v>
      </c>
      <c r="C2685" s="17" t="s">
        <v>17</v>
      </c>
      <c r="D2685" s="36" t="d">
        <v>2020-11-16</v>
      </c>
      <c r="E2685" s="17" t="s">
        <v>11</v>
      </c>
      <c r="F2685" s="36" t="d">
        <v>2020-11-21</v>
      </c>
      <c r="G2685" s="30">
        <v>-1202</v>
      </c>
      <c r="H2685" s="32">
        <v>-0.125</v>
      </c>
      <c r="I2685" s="28">
        <v>-0.11711000000000001</v>
      </c>
      <c r="J2685" s="28">
        <v>-0.13264000000000001</v>
      </c>
      <c r="K2685" s="29">
        <v>0.75</v>
      </c>
      <c r="L2685" s="30">
        <v>9</v>
      </c>
      <c r="M2685" s="29">
        <v>0.75758000000000003</v>
      </c>
      <c r="N2685" s="30">
        <v>44</v>
      </c>
      <c r="O2685" s="30">
        <v>8.75</v>
      </c>
      <c r="P2685" s="30">
        <v>627.80999999999995</v>
      </c>
      <c r="Q2685" s="30">
        <v>40.799999999999997</v>
      </c>
      <c r="R2685" s="38">
        <v>0.23344999999999999</v>
      </c>
      <c r="S2685" s="32">
        <v>-0.13897000000000001</v>
      </c>
      <c r="T2685" s="29">
        <v>0.46693000000000001</v>
      </c>
      <c r="U2685" s="29">
        <v>-9.8799999999999999E-2</v>
      </c>
      <c r="V2685" s="29">
        <v>0.45455000000000001</v>
      </c>
      <c r="W2685" s="29">
        <v>9.0910000000000005E-2</v>
      </c>
      <c r="X2685" s="30">
        <v>54.97</v>
      </c>
      <c r="Y2685" s="29">
        <v>0.34327999999999997</v>
      </c>
      <c r="Z2685" s="29">
        <v>0.31346000000000002</v>
      </c>
      <c r="AA2685" s="29">
        <v>0.34799999999999998</v>
      </c>
      <c r="AB2685" s="30">
        <v>17</v>
      </c>
      <c r="AC2685" s="29">
        <v>0.52941000000000005</v>
      </c>
      <c r="AD2685" s="30">
        <v>44</v>
      </c>
      <c r="AE2685" s="29">
        <v>0.88636000000000004</v>
      </c>
      <c r="AF2685" s="33">
        <v>2.1560000000000001</v>
      </c>
      <c r="AG2685" s="33">
        <v>2.4340000000000002</v>
      </c>
      <c r="AH2685" s="33">
        <v>3.4089999999999998</v>
      </c>
      <c r="AI2685" s="33">
        <v>19.184000000000001</v>
      </c>
      <c r="AJ2685" s="33">
        <v>7.25</v>
      </c>
      <c r="AK2685" s="34">
        <v>32</v>
      </c>
      <c r="AL2685" s="29">
        <v>0.13636000000000001</v>
      </c>
      <c r="AM2685" s="29">
        <v>0.20455000000000001</v>
      </c>
      <c r="AN2685" s="50">
        <v>11285</v>
      </c>
      <c r="AO2685" s="30">
        <v>80.400000000000006</v>
      </c>
      <c r="AP2685" s="29">
        <v>0.40561000000000003</v>
      </c>
      <c r="AQ2685" s="29">
        <v>0.84677999999999998</v>
      </c>
      <c r="AR2685" s="29">
        <v>0.495</v>
      </c>
      <c r="AS2685" s="54">
        <v>13</v>
      </c>
      <c r="AT2685" s="29">
        <v>0.64705999999999997</v>
      </c>
      <c r="AU2685" s="29">
        <v>0.78469999999999995</v>
      </c>
      <c r="AV2685" s="54">
        <v>13</v>
      </c>
      <c r="AW2685" s="29">
        <v>0.64705999999999997</v>
      </c>
    </row>
    <row r="2686" spans="1:49" x14ac:dyDescent="0.2">
      <c r="A2686" s="17" t="str">
        <f t="shared" si="50"/>
        <v>ISU</v>
      </c>
      <c r="B2686" s="17" t="str">
        <f>IF(AND(OR(NOT(IsForecastDateRestricted),AND(D2686&gt;=StartDate,D2686&lt;=EndDate)),OR(NOT(IsTargetDateRestricted),AND(F2686&gt;=FirstTargetDate,F2686&lt;=EndTargetDate)),
OR(AND(Is1Week,E2686="1 wk ahead inc death"),AND(Is2Week,E2686="2 wk ahead inc death"),AND(Is3Week,E2686="3 wk ahead inc death"),AND(Is4Week,E2686="4 wk ahead inc death")),
OR(NOT(IsActiveModelsOnly),_xlfn.XLOOKUP(C2686,'Model Analyzer'!B$4:B$100,'Model Analyzer'!C$4:C$100))),EvalData!C2686,"NA")</f>
        <v>ISU</v>
      </c>
      <c r="C2686" s="17" t="s">
        <v>41</v>
      </c>
      <c r="D2686" s="36" t="d">
        <v>2020-11-16</v>
      </c>
      <c r="E2686" s="17" t="s">
        <v>11</v>
      </c>
      <c r="F2686" s="36" t="d">
        <v>2020-11-21</v>
      </c>
      <c r="G2686" s="30">
        <v>-1594</v>
      </c>
      <c r="H2686" s="32">
        <v>-0.16900000000000001</v>
      </c>
      <c r="I2686" s="28">
        <v>-0.15529999999999999</v>
      </c>
      <c r="J2686" s="28">
        <v>-0.18385000000000001</v>
      </c>
      <c r="K2686" s="29">
        <v>0.75</v>
      </c>
      <c r="L2686" s="30">
        <v>15</v>
      </c>
      <c r="M2686" s="29">
        <v>0.57576000000000005</v>
      </c>
      <c r="N2686" s="30">
        <v>49</v>
      </c>
      <c r="O2686" s="30">
        <v>4.66</v>
      </c>
      <c r="P2686" s="30">
        <v>750.88</v>
      </c>
      <c r="Q2686" s="30">
        <v>47.94</v>
      </c>
      <c r="R2686" s="38">
        <v>0.18373</v>
      </c>
      <c r="S2686" s="32">
        <v>-0.18232000000000001</v>
      </c>
      <c r="T2686" s="29">
        <v>0.30420000000000003</v>
      </c>
      <c r="U2686" s="29">
        <v>-0.16714000000000001</v>
      </c>
      <c r="V2686" s="29">
        <v>0.51019999999999999</v>
      </c>
      <c r="W2686" s="29">
        <v>4.0820000000000002E-2</v>
      </c>
      <c r="X2686" s="30">
        <v>80.12</v>
      </c>
      <c r="Y2686" s="29">
        <v>0.23296</v>
      </c>
      <c r="Z2686" s="29">
        <v>0.24421000000000001</v>
      </c>
      <c r="AA2686" s="29">
        <v>0.58099999999999996</v>
      </c>
      <c r="AB2686" s="30">
        <v>4</v>
      </c>
      <c r="AC2686" s="29">
        <v>0.91176000000000001</v>
      </c>
      <c r="AD2686" s="30">
        <v>49</v>
      </c>
      <c r="AE2686" s="29">
        <v>0.53061000000000003</v>
      </c>
      <c r="AF2686" s="33">
        <v>1.339</v>
      </c>
      <c r="AG2686" s="33">
        <v>1.456</v>
      </c>
      <c r="AH2686" s="33">
        <v>1.5580000000000001</v>
      </c>
      <c r="AI2686" s="33">
        <v>3.226</v>
      </c>
      <c r="AJ2686" s="33">
        <v>1.893</v>
      </c>
      <c r="AK2686" s="34">
        <v>2.742</v>
      </c>
      <c r="AL2686" s="29">
        <v>2.0410000000000001E-2</v>
      </c>
      <c r="AM2686" s="29">
        <v>2.0410000000000001E-2</v>
      </c>
      <c r="AN2686" s="50">
        <v>46351</v>
      </c>
      <c r="AO2686" s="30">
        <v>161.69999999999999</v>
      </c>
      <c r="AP2686" s="29">
        <v>0.72353000000000001</v>
      </c>
      <c r="AQ2686" s="29">
        <v>1</v>
      </c>
      <c r="AR2686" s="29">
        <v>0.495</v>
      </c>
      <c r="AS2686" s="54">
        <v>13</v>
      </c>
      <c r="AT2686" s="29">
        <v>0.64705999999999997</v>
      </c>
      <c r="AU2686" s="29">
        <v>0.53664000000000001</v>
      </c>
      <c r="AV2686" s="54">
        <v>23</v>
      </c>
      <c r="AW2686" s="29">
        <v>0.35293999999999998</v>
      </c>
    </row>
    <row r="2687" spans="1:49" x14ac:dyDescent="0.2">
      <c r="A2687" s="17" t="str">
        <f t="shared" si="50"/>
        <v>JCB</v>
      </c>
      <c r="B2687" s="17" t="str">
        <f>IF(AND(OR(NOT(IsForecastDateRestricted),AND(D2687&gt;=StartDate,D2687&lt;=EndDate)),OR(NOT(IsTargetDateRestricted),AND(F2687&gt;=FirstTargetDate,F2687&lt;=EndTargetDate)),
OR(AND(Is1Week,E2687="1 wk ahead inc death"),AND(Is2Week,E2687="2 wk ahead inc death"),AND(Is3Week,E2687="3 wk ahead inc death"),AND(Is4Week,E2687="4 wk ahead inc death")),
OR(NOT(IsActiveModelsOnly),_xlfn.XLOOKUP(C2687,'Model Analyzer'!B$4:B$100,'Model Analyzer'!C$4:C$100))),EvalData!C2687,"NA")</f>
        <v>JCB</v>
      </c>
      <c r="C2687" s="17" t="s">
        <v>45</v>
      </c>
      <c r="D2687" s="36" t="d">
        <v>2020-11-16</v>
      </c>
      <c r="E2687" s="17" t="s">
        <v>11</v>
      </c>
      <c r="F2687" s="36" t="d">
        <v>2020-11-21</v>
      </c>
      <c r="G2687" s="26">
        <v>-1561</v>
      </c>
      <c r="H2687" s="27">
        <v>-0.16500000000000001</v>
      </c>
      <c r="I2687" s="28">
        <v>-0.15207999999999999</v>
      </c>
      <c r="J2687" s="28">
        <v>-0.17935999999999999</v>
      </c>
      <c r="K2687" s="29">
        <v>0.75</v>
      </c>
      <c r="L2687" s="30">
        <v>13</v>
      </c>
      <c r="M2687" s="29">
        <v>0.63636000000000004</v>
      </c>
      <c r="N2687" s="30">
        <v>51</v>
      </c>
      <c r="O2687" s="26">
        <v>11.13</v>
      </c>
      <c r="P2687" s="26">
        <v>758.57</v>
      </c>
      <c r="Q2687" s="26">
        <v>44.86</v>
      </c>
      <c r="R2687" s="31">
        <v>0.22885</v>
      </c>
      <c r="S2687" s="32">
        <v>-0.14609</v>
      </c>
      <c r="T2687" s="29">
        <v>0.36335000000000001</v>
      </c>
      <c r="U2687" s="29">
        <v>-0.16527</v>
      </c>
      <c r="V2687" s="29">
        <v>0.52941000000000005</v>
      </c>
      <c r="W2687" s="29">
        <v>7.843E-2</v>
      </c>
      <c r="X2687" s="30">
        <v>72.41</v>
      </c>
      <c r="Y2687" s="29">
        <v>0.28689999999999999</v>
      </c>
      <c r="Z2687" s="29">
        <v>0.31398999999999999</v>
      </c>
      <c r="AA2687" s="29">
        <v>0.49</v>
      </c>
      <c r="AB2687" s="30">
        <v>14</v>
      </c>
      <c r="AC2687" s="29">
        <v>0.61765000000000003</v>
      </c>
      <c r="AD2687" s="30">
        <v>51</v>
      </c>
      <c r="AE2687" s="29">
        <v>0.60784000000000005</v>
      </c>
      <c r="AF2687" s="33">
        <v>2.085</v>
      </c>
      <c r="AG2687" s="33">
        <v>2.0880000000000001</v>
      </c>
      <c r="AH2687" s="33">
        <v>2.0950000000000002</v>
      </c>
      <c r="AI2687" s="33">
        <v>2.0950000000000002</v>
      </c>
      <c r="AJ2687" s="33">
        <v>2.12</v>
      </c>
      <c r="AK2687" s="34">
        <v>2.16</v>
      </c>
      <c r="AL2687" s="29">
        <v>0</v>
      </c>
      <c r="AM2687" s="29">
        <v>0</v>
      </c>
      <c r="AN2687" s="50">
        <v>27677</v>
      </c>
      <c r="AO2687" s="30">
        <v>213.8</v>
      </c>
      <c r="AP2687" s="29">
        <v>0.64549999999999996</v>
      </c>
      <c r="AQ2687" s="29">
        <v>1</v>
      </c>
      <c r="AR2687" s="29">
        <v>0.64</v>
      </c>
      <c r="AS2687" s="54">
        <v>9</v>
      </c>
      <c r="AT2687" s="29">
        <v>0.76471</v>
      </c>
      <c r="AU2687" s="29">
        <v>0.63983000000000001</v>
      </c>
      <c r="AV2687" s="54">
        <v>19</v>
      </c>
      <c r="AW2687" s="29">
        <v>0.47059000000000001</v>
      </c>
    </row>
    <row r="2688" spans="1:49" x14ac:dyDescent="0.2">
      <c r="A2688" s="17" t="str">
        <f t="shared" si="50"/>
        <v>JHU-APL</v>
      </c>
      <c r="B2688" s="17" t="str">
        <f>IF(AND(OR(NOT(IsForecastDateRestricted),AND(D2688&gt;=StartDate,D2688&lt;=EndDate)),OR(NOT(IsTargetDateRestricted),AND(F2688&gt;=FirstTargetDate,F2688&lt;=EndTargetDate)),
OR(AND(Is1Week,E2688="1 wk ahead inc death"),AND(Is2Week,E2688="2 wk ahead inc death"),AND(Is3Week,E2688="3 wk ahead inc death"),AND(Is4Week,E2688="4 wk ahead inc death")),
OR(NOT(IsActiveModelsOnly),_xlfn.XLOOKUP(C2688,'Model Analyzer'!B$4:B$100,'Model Analyzer'!C$4:C$100))),EvalData!C2688,"NA")</f>
        <v>JHU-APL</v>
      </c>
      <c r="C2688" s="17" t="s">
        <v>52</v>
      </c>
      <c r="D2688" s="36" t="d">
        <v>2020-11-16</v>
      </c>
      <c r="E2688" s="17" t="s">
        <v>11</v>
      </c>
      <c r="F2688" s="36" t="d">
        <v>2020-11-21</v>
      </c>
      <c r="G2688" s="30">
        <v>-587</v>
      </c>
      <c r="H2688" s="32">
        <v>-5.8999999999999997E-2</v>
      </c>
      <c r="I2688" s="28">
        <v>-5.7189999999999998E-2</v>
      </c>
      <c r="J2688" s="28">
        <v>-6.0659999999999999E-2</v>
      </c>
      <c r="K2688" s="29">
        <v>0.9</v>
      </c>
      <c r="L2688" s="30">
        <v>4</v>
      </c>
      <c r="M2688" s="29">
        <v>0.90908999999999995</v>
      </c>
      <c r="N2688" s="30">
        <v>51</v>
      </c>
      <c r="O2688" s="30">
        <v>11.39</v>
      </c>
      <c r="P2688" s="30">
        <v>1876.18</v>
      </c>
      <c r="Q2688" s="30">
        <v>55.49</v>
      </c>
      <c r="R2688" s="38">
        <v>0.27028000000000002</v>
      </c>
      <c r="S2688" s="32">
        <v>-0.14077000000000001</v>
      </c>
      <c r="T2688" s="29">
        <v>0.51700999999999997</v>
      </c>
      <c r="U2688" s="29">
        <v>-0.14863000000000001</v>
      </c>
      <c r="V2688" s="29">
        <v>0.49020000000000002</v>
      </c>
      <c r="W2688" s="29">
        <v>0.13725000000000001</v>
      </c>
      <c r="X2688" s="30">
        <v>93.98</v>
      </c>
      <c r="Y2688" s="29">
        <v>0.36086000000000001</v>
      </c>
      <c r="Z2688" s="29">
        <v>0.34827999999999998</v>
      </c>
      <c r="AA2688" s="29">
        <v>0.29199999999999998</v>
      </c>
      <c r="AB2688" s="30">
        <v>22</v>
      </c>
      <c r="AC2688" s="29">
        <v>0.38235000000000002</v>
      </c>
      <c r="AD2688" s="30">
        <v>51</v>
      </c>
      <c r="AE2688" s="29">
        <v>0.80391999999999997</v>
      </c>
      <c r="AF2688" s="33">
        <v>2.8</v>
      </c>
      <c r="AG2688" s="33">
        <v>3.3039999999999998</v>
      </c>
      <c r="AH2688" s="33">
        <v>3.5539999999999998</v>
      </c>
      <c r="AI2688" s="33">
        <v>3.6579999999999999</v>
      </c>
      <c r="AJ2688" s="33">
        <v>3.9790000000000001</v>
      </c>
      <c r="AK2688" s="34">
        <v>4.37</v>
      </c>
      <c r="AL2688" s="29">
        <v>5.8819999999999997E-2</v>
      </c>
      <c r="AM2688" s="29">
        <v>0</v>
      </c>
      <c r="AN2688" s="50">
        <v>20358</v>
      </c>
      <c r="AO2688" s="30">
        <v>137.6</v>
      </c>
      <c r="AP2688" s="29">
        <v>0.43937999999999999</v>
      </c>
      <c r="AQ2688" s="29">
        <v>0.91727999999999998</v>
      </c>
      <c r="AR2688" s="29">
        <v>0.78400000000000003</v>
      </c>
      <c r="AS2688" s="54">
        <v>4</v>
      </c>
      <c r="AT2688" s="29">
        <v>0.91176000000000001</v>
      </c>
      <c r="AU2688" s="29">
        <v>0.83938999999999997</v>
      </c>
      <c r="AV2688" s="54">
        <v>9</v>
      </c>
      <c r="AW2688" s="29">
        <v>0.76471</v>
      </c>
    </row>
    <row r="2689" spans="1:49" x14ac:dyDescent="0.2">
      <c r="A2689" s="17" t="str">
        <f t="shared" si="50"/>
        <v>JHU-CSSE</v>
      </c>
      <c r="B2689" s="17" t="str">
        <f>IF(AND(OR(NOT(IsForecastDateRestricted),AND(D2689&gt;=StartDate,D2689&lt;=EndDate)),OR(NOT(IsTargetDateRestricted),AND(F2689&gt;=FirstTargetDate,F2689&lt;=EndTargetDate)),
OR(AND(Is1Week,E2689="1 wk ahead inc death"),AND(Is2Week,E2689="2 wk ahead inc death"),AND(Is3Week,E2689="3 wk ahead inc death"),AND(Is4Week,E2689="4 wk ahead inc death")),
OR(NOT(IsActiveModelsOnly),_xlfn.XLOOKUP(C2689,'Model Analyzer'!B$4:B$100,'Model Analyzer'!C$4:C$100))),EvalData!C2689,"NA")</f>
        <v>JHU-CSSE</v>
      </c>
      <c r="C2689" s="17" t="s">
        <v>58</v>
      </c>
      <c r="D2689" s="36" t="d">
        <v>2020-11-16</v>
      </c>
      <c r="E2689" s="17" t="s">
        <v>11</v>
      </c>
      <c r="F2689" s="36" t="d">
        <v>2020-11-21</v>
      </c>
      <c r="G2689" s="30">
        <v>-1743</v>
      </c>
      <c r="H2689" s="32">
        <v>-0.186</v>
      </c>
      <c r="I2689" s="28">
        <v>-0.16982</v>
      </c>
      <c r="J2689" s="28">
        <v>-0.20455000000000001</v>
      </c>
      <c r="K2689" s="29">
        <v>0.75</v>
      </c>
      <c r="L2689" s="30">
        <v>18</v>
      </c>
      <c r="M2689" s="29">
        <v>0.48485</v>
      </c>
      <c r="N2689" s="30">
        <v>51</v>
      </c>
      <c r="O2689" s="30">
        <v>10.1</v>
      </c>
      <c r="P2689" s="30">
        <v>832.35</v>
      </c>
      <c r="Q2689" s="30">
        <v>45.12</v>
      </c>
      <c r="R2689" s="38">
        <v>0.21239</v>
      </c>
      <c r="S2689" s="32">
        <v>-0.16594</v>
      </c>
      <c r="T2689" s="29">
        <v>0.45841999999999999</v>
      </c>
      <c r="U2689" s="29">
        <v>-0.13225000000000001</v>
      </c>
      <c r="V2689" s="29">
        <v>0.50980000000000003</v>
      </c>
      <c r="W2689" s="29">
        <v>7.843E-2</v>
      </c>
      <c r="X2689" s="30">
        <v>72.64</v>
      </c>
      <c r="Y2689" s="29">
        <v>0.33955999999999997</v>
      </c>
      <c r="Z2689" s="29">
        <v>0.29002</v>
      </c>
      <c r="AA2689" s="29">
        <v>0.501</v>
      </c>
      <c r="AB2689" s="30">
        <v>13</v>
      </c>
      <c r="AC2689" s="29">
        <v>0.64705999999999997</v>
      </c>
      <c r="AD2689" s="30">
        <v>51</v>
      </c>
      <c r="AE2689" s="29">
        <v>0.96077999999999997</v>
      </c>
      <c r="AF2689" s="33">
        <v>3.8119999999999998</v>
      </c>
      <c r="AG2689" s="33">
        <v>4.5830000000000002</v>
      </c>
      <c r="AH2689" s="33">
        <v>6.5609999999999999</v>
      </c>
      <c r="AI2689" s="33">
        <v>9.2119999999999997</v>
      </c>
      <c r="AJ2689" s="33">
        <v>10.35</v>
      </c>
      <c r="AK2689" s="34">
        <v>13.346</v>
      </c>
      <c r="AL2689" s="29">
        <v>0.52941000000000005</v>
      </c>
      <c r="AM2689" s="29">
        <v>0.21568999999999999</v>
      </c>
      <c r="AN2689" s="50">
        <v>15192</v>
      </c>
      <c r="AO2689" s="30">
        <v>115.4</v>
      </c>
      <c r="AP2689" s="29">
        <v>0.26815</v>
      </c>
      <c r="AQ2689" s="29">
        <v>0.55981999999999998</v>
      </c>
      <c r="AR2689" s="29">
        <v>0.22700000000000001</v>
      </c>
      <c r="AS2689" s="54">
        <v>29</v>
      </c>
      <c r="AT2689" s="29">
        <v>0.17646999999999999</v>
      </c>
      <c r="AU2689" s="29">
        <v>0.80623999999999996</v>
      </c>
      <c r="AV2689" s="54">
        <v>11</v>
      </c>
      <c r="AW2689" s="29">
        <v>0.70587999999999995</v>
      </c>
    </row>
    <row r="2690" spans="1:49" x14ac:dyDescent="0.2">
      <c r="A2690" s="17" t="str">
        <f t="shared" si="50"/>
        <v>JHU-IDD</v>
      </c>
      <c r="B2690" s="17" t="str">
        <f>IF(AND(OR(NOT(IsForecastDateRestricted),AND(D2690&gt;=StartDate,D2690&lt;=EndDate)),OR(NOT(IsTargetDateRestricted),AND(F2690&gt;=FirstTargetDate,F2690&lt;=EndTargetDate)),
OR(AND(Is1Week,E2690="1 wk ahead inc death"),AND(Is2Week,E2690="2 wk ahead inc death"),AND(Is3Week,E2690="3 wk ahead inc death"),AND(Is4Week,E2690="4 wk ahead inc death")),
OR(NOT(IsActiveModelsOnly),_xlfn.XLOOKUP(C2690,'Model Analyzer'!B$4:B$100,'Model Analyzer'!C$4:C$100))),EvalData!C2690,"NA")</f>
        <v>JHU-IDD</v>
      </c>
      <c r="C2690" s="17" t="s">
        <v>53</v>
      </c>
      <c r="D2690" s="36" t="d">
        <v>2020-11-16</v>
      </c>
      <c r="E2690" s="17" t="s">
        <v>11</v>
      </c>
      <c r="F2690" s="36" t="d">
        <v>2020-11-21</v>
      </c>
      <c r="G2690" s="26">
        <v>-592</v>
      </c>
      <c r="H2690" s="27">
        <v>-5.8999999999999997E-2</v>
      </c>
      <c r="I2690" s="28">
        <v>-5.7680000000000002E-2</v>
      </c>
      <c r="J2690" s="28">
        <v>-6.1210000000000001E-2</v>
      </c>
      <c r="K2690" s="29">
        <v>0.9</v>
      </c>
      <c r="L2690" s="30">
        <v>5</v>
      </c>
      <c r="M2690" s="29">
        <v>0.87878999999999996</v>
      </c>
      <c r="N2690" s="30">
        <v>51</v>
      </c>
      <c r="O2690" s="26">
        <v>14.24</v>
      </c>
      <c r="P2690" s="26">
        <v>1416.57</v>
      </c>
      <c r="Q2690" s="26">
        <v>56.45</v>
      </c>
      <c r="R2690" s="31">
        <v>0.24260999999999999</v>
      </c>
      <c r="S2690" s="32">
        <v>-6.3109999999999999E-2</v>
      </c>
      <c r="T2690" s="29">
        <v>0.59604999999999997</v>
      </c>
      <c r="U2690" s="29">
        <v>0.19284000000000001</v>
      </c>
      <c r="V2690" s="29">
        <v>0.41176000000000001</v>
      </c>
      <c r="W2690" s="29">
        <v>0.13725000000000001</v>
      </c>
      <c r="X2690" s="30">
        <v>94.95</v>
      </c>
      <c r="Y2690" s="29">
        <v>0.51924999999999999</v>
      </c>
      <c r="Z2690" s="29">
        <v>0.35958000000000001</v>
      </c>
      <c r="AA2690" s="29">
        <v>0.33500000000000002</v>
      </c>
      <c r="AB2690" s="30">
        <v>19</v>
      </c>
      <c r="AC2690" s="29">
        <v>0.47059000000000001</v>
      </c>
      <c r="AD2690" s="30">
        <v>51</v>
      </c>
      <c r="AE2690" s="29">
        <v>0.92157</v>
      </c>
      <c r="AF2690" s="33">
        <v>2.87</v>
      </c>
      <c r="AG2690" s="33">
        <v>3.3759999999999999</v>
      </c>
      <c r="AH2690" s="33">
        <v>4.6989999999999998</v>
      </c>
      <c r="AI2690" s="33">
        <v>19.643999999999998</v>
      </c>
      <c r="AJ2690" s="33">
        <v>8.9480000000000004</v>
      </c>
      <c r="AK2690" s="34">
        <v>31.231000000000002</v>
      </c>
      <c r="AL2690" s="29">
        <v>0.29411999999999999</v>
      </c>
      <c r="AM2690" s="29">
        <v>0.21568999999999999</v>
      </c>
      <c r="AN2690" s="50">
        <v>18427</v>
      </c>
      <c r="AO2690" s="30">
        <v>174.7</v>
      </c>
      <c r="AP2690" s="29">
        <v>0.32502999999999999</v>
      </c>
      <c r="AQ2690" s="29">
        <v>0.67854999999999999</v>
      </c>
      <c r="AR2690" s="29">
        <v>0.433</v>
      </c>
      <c r="AS2690" s="54">
        <v>19</v>
      </c>
      <c r="AT2690" s="29">
        <v>0.47059000000000001</v>
      </c>
      <c r="AU2690" s="29">
        <v>0.86673999999999995</v>
      </c>
      <c r="AV2690" s="54">
        <v>6</v>
      </c>
      <c r="AW2690" s="29">
        <v>0.85294000000000003</v>
      </c>
    </row>
    <row r="2691" spans="1:49" x14ac:dyDescent="0.2">
      <c r="A2691" s="17" t="str">
        <f t="shared" si="50"/>
        <v>Karlen</v>
      </c>
      <c r="B2691" s="17" t="str">
        <f>IF(AND(OR(NOT(IsForecastDateRestricted),AND(D2691&gt;=StartDate,D2691&lt;=EndDate)),OR(NOT(IsTargetDateRestricted),AND(F2691&gt;=FirstTargetDate,F2691&lt;=EndTargetDate)),
OR(AND(Is1Week,E2691="1 wk ahead inc death"),AND(Is2Week,E2691="2 wk ahead inc death"),AND(Is3Week,E2691="3 wk ahead inc death"),AND(Is4Week,E2691="4 wk ahead inc death")),
OR(NOT(IsActiveModelsOnly),_xlfn.XLOOKUP(C2691,'Model Analyzer'!B$4:B$100,'Model Analyzer'!C$4:C$100))),EvalData!C2691,"NA")</f>
        <v>Karlen</v>
      </c>
      <c r="C2691" s="17" t="s">
        <v>46</v>
      </c>
      <c r="D2691" s="36" t="d">
        <v>2020-11-16</v>
      </c>
      <c r="E2691" s="17" t="s">
        <v>11</v>
      </c>
      <c r="F2691" s="36" t="d">
        <v>2020-11-21</v>
      </c>
      <c r="G2691" s="30">
        <v>-152</v>
      </c>
      <c r="H2691" s="32">
        <v>-1.4999999999999999E-2</v>
      </c>
      <c r="I2691" s="28">
        <v>-1.481E-2</v>
      </c>
      <c r="J2691" s="28">
        <v>-1.503E-2</v>
      </c>
      <c r="K2691" s="29">
        <v>1</v>
      </c>
      <c r="L2691" s="30">
        <v>1</v>
      </c>
      <c r="M2691" s="29">
        <v>1</v>
      </c>
      <c r="N2691" s="30">
        <v>51</v>
      </c>
      <c r="O2691" s="30">
        <v>8.8000000000000007</v>
      </c>
      <c r="P2691" s="30">
        <v>548.86</v>
      </c>
      <c r="Q2691" s="30">
        <v>33.43</v>
      </c>
      <c r="R2691" s="38">
        <v>0.18088000000000001</v>
      </c>
      <c r="S2691" s="32">
        <v>-1.6809999999999999E-2</v>
      </c>
      <c r="T2691" s="29">
        <v>0.39984999999999998</v>
      </c>
      <c r="U2691" s="29">
        <v>-1.473E-2</v>
      </c>
      <c r="V2691" s="29">
        <v>0.60784000000000005</v>
      </c>
      <c r="W2691" s="29">
        <v>7.843E-2</v>
      </c>
      <c r="X2691" s="30">
        <v>48.57</v>
      </c>
      <c r="Y2691" s="29">
        <v>0.30192000000000002</v>
      </c>
      <c r="Z2691" s="29">
        <v>0.26262000000000002</v>
      </c>
      <c r="AA2691" s="29">
        <v>0.68400000000000005</v>
      </c>
      <c r="AB2691" s="30">
        <v>2</v>
      </c>
      <c r="AC2691" s="29">
        <v>0.97058999999999995</v>
      </c>
      <c r="AD2691" s="30">
        <v>51</v>
      </c>
      <c r="AE2691" s="29">
        <v>0.88234999999999997</v>
      </c>
      <c r="AF2691" s="33">
        <v>1.69</v>
      </c>
      <c r="AG2691" s="33">
        <v>1.8009999999999999</v>
      </c>
      <c r="AH2691" s="33">
        <v>2.1800000000000002</v>
      </c>
      <c r="AI2691" s="33">
        <v>3.1930000000000001</v>
      </c>
      <c r="AJ2691" s="33">
        <v>3.3519999999999999</v>
      </c>
      <c r="AK2691" s="34">
        <v>4.5709999999999997</v>
      </c>
      <c r="AL2691" s="29">
        <v>5.8819999999999997E-2</v>
      </c>
      <c r="AM2691" s="29">
        <v>3.9219999999999998E-2</v>
      </c>
      <c r="AN2691" s="50">
        <v>10444</v>
      </c>
      <c r="AO2691" s="30">
        <v>105.3</v>
      </c>
      <c r="AP2691" s="29">
        <v>0.57521</v>
      </c>
      <c r="AQ2691" s="29">
        <v>1</v>
      </c>
      <c r="AR2691" s="29">
        <v>0.82599999999999996</v>
      </c>
      <c r="AS2691" s="54">
        <v>3</v>
      </c>
      <c r="AT2691" s="29">
        <v>0.94118000000000002</v>
      </c>
      <c r="AU2691" s="29">
        <v>0.92879</v>
      </c>
      <c r="AV2691" s="54">
        <v>3</v>
      </c>
      <c r="AW2691" s="29">
        <v>0.94118000000000002</v>
      </c>
    </row>
    <row r="2692" spans="1:49" x14ac:dyDescent="0.2">
      <c r="A2692" s="17" t="str">
        <f t="shared" si="50"/>
        <v>LANL</v>
      </c>
      <c r="B2692" s="17" t="str">
        <f>IF(AND(OR(NOT(IsForecastDateRestricted),AND(D2692&gt;=StartDate,D2692&lt;=EndDate)),OR(NOT(IsTargetDateRestricted),AND(F2692&gt;=FirstTargetDate,F2692&lt;=EndTargetDate)),
OR(AND(Is1Week,E2692="1 wk ahead inc death"),AND(Is2Week,E2692="2 wk ahead inc death"),AND(Is3Week,E2692="3 wk ahead inc death"),AND(Is4Week,E2692="4 wk ahead inc death")),
OR(NOT(IsActiveModelsOnly),_xlfn.XLOOKUP(C2692,'Model Analyzer'!B$4:B$100,'Model Analyzer'!C$4:C$100))),EvalData!C2692,"NA")</f>
        <v>LANL</v>
      </c>
      <c r="C2692" s="17" t="s">
        <v>20</v>
      </c>
      <c r="D2692" s="36" t="d">
        <v>2020-11-16</v>
      </c>
      <c r="E2692" s="17" t="s">
        <v>11</v>
      </c>
      <c r="F2692" s="36" t="d">
        <v>2020-11-21</v>
      </c>
      <c r="G2692" s="30">
        <v>-1012</v>
      </c>
      <c r="H2692" s="32">
        <v>-0.104</v>
      </c>
      <c r="I2692" s="28">
        <v>-9.8599999999999993E-2</v>
      </c>
      <c r="J2692" s="28">
        <v>-0.10938000000000001</v>
      </c>
      <c r="K2692" s="29">
        <v>0.75</v>
      </c>
      <c r="L2692" s="30">
        <v>6</v>
      </c>
      <c r="M2692" s="29">
        <v>0.84848000000000001</v>
      </c>
      <c r="N2692" s="30">
        <v>51</v>
      </c>
      <c r="O2692" s="30">
        <v>14.13</v>
      </c>
      <c r="P2692" s="30">
        <v>885.75</v>
      </c>
      <c r="Q2692" s="30">
        <v>44.65</v>
      </c>
      <c r="R2692" s="38">
        <v>0.24107000000000001</v>
      </c>
      <c r="S2692" s="32">
        <v>-0.16117000000000001</v>
      </c>
      <c r="T2692" s="29">
        <v>0.45540999999999998</v>
      </c>
      <c r="U2692" s="29">
        <v>-0.32006000000000001</v>
      </c>
      <c r="V2692" s="29">
        <v>0.49020000000000002</v>
      </c>
      <c r="W2692" s="29">
        <v>0.11765</v>
      </c>
      <c r="X2692" s="30">
        <v>71.25</v>
      </c>
      <c r="Y2692" s="29">
        <v>0.28695999999999999</v>
      </c>
      <c r="Z2692" s="29">
        <v>0.34991</v>
      </c>
      <c r="AA2692" s="29">
        <v>0.38600000000000001</v>
      </c>
      <c r="AB2692" s="30">
        <v>15</v>
      </c>
      <c r="AC2692" s="29">
        <v>0.58823999999999999</v>
      </c>
      <c r="AD2692" s="30">
        <v>51</v>
      </c>
      <c r="AE2692" s="29">
        <v>0.80391999999999997</v>
      </c>
      <c r="AF2692" s="33">
        <v>2</v>
      </c>
      <c r="AG2692" s="33">
        <v>2.8759999999999999</v>
      </c>
      <c r="AH2692" s="33">
        <v>5.0910000000000002</v>
      </c>
      <c r="AI2692" s="33">
        <v>8.2409999999999997</v>
      </c>
      <c r="AJ2692" s="33">
        <v>6.7729999999999997</v>
      </c>
      <c r="AK2692" s="34">
        <v>11.073</v>
      </c>
      <c r="AL2692" s="29">
        <v>0.29411999999999999</v>
      </c>
      <c r="AM2692" s="29">
        <v>0.11765</v>
      </c>
      <c r="AN2692" s="50">
        <v>19831</v>
      </c>
      <c r="AO2692" s="30">
        <v>140.5</v>
      </c>
      <c r="AP2692" s="29">
        <v>0.37862000000000001</v>
      </c>
      <c r="AQ2692" s="29">
        <v>0.79042999999999997</v>
      </c>
      <c r="AR2692" s="29">
        <v>0.41299999999999998</v>
      </c>
      <c r="AS2692" s="54">
        <v>20</v>
      </c>
      <c r="AT2692" s="29">
        <v>0.44118000000000002</v>
      </c>
      <c r="AU2692" s="29">
        <v>0.80230999999999997</v>
      </c>
      <c r="AV2692" s="54">
        <v>12</v>
      </c>
      <c r="AW2692" s="29">
        <v>0.67647000000000002</v>
      </c>
    </row>
    <row r="2693" spans="1:49" x14ac:dyDescent="0.2">
      <c r="A2693" s="17" t="str">
        <f t="shared" si="50"/>
        <v>LSHTM</v>
      </c>
      <c r="B2693" s="17" t="str">
        <f>IF(AND(OR(NOT(IsForecastDateRestricted),AND(D2693&gt;=StartDate,D2693&lt;=EndDate)),OR(NOT(IsTargetDateRestricted),AND(F2693&gt;=FirstTargetDate,F2693&lt;=EndTargetDate)),
OR(AND(Is1Week,E2693="1 wk ahead inc death"),AND(Is2Week,E2693="2 wk ahead inc death"),AND(Is3Week,E2693="3 wk ahead inc death"),AND(Is4Week,E2693="4 wk ahead inc death")),
OR(NOT(IsActiveModelsOnly),_xlfn.XLOOKUP(C2693,'Model Analyzer'!B$4:B$100,'Model Analyzer'!C$4:C$100))),EvalData!C2693,"NA")</f>
        <v>LSHTM</v>
      </c>
      <c r="C2693" s="17" t="s">
        <v>21</v>
      </c>
      <c r="D2693" s="36" t="d">
        <v>2020-11-16</v>
      </c>
      <c r="E2693" s="17" t="s">
        <v>11</v>
      </c>
      <c r="F2693" s="36" t="d">
        <v>2020-11-21</v>
      </c>
      <c r="G2693" s="30">
        <v>-1979</v>
      </c>
      <c r="H2693" s="32">
        <v>-0.214</v>
      </c>
      <c r="I2693" s="28">
        <v>-0.19281000000000001</v>
      </c>
      <c r="J2693" s="28">
        <v>-0.23887</v>
      </c>
      <c r="K2693" s="29">
        <v>0.75</v>
      </c>
      <c r="L2693" s="30">
        <v>20</v>
      </c>
      <c r="M2693" s="29">
        <v>0.42424000000000001</v>
      </c>
      <c r="N2693" s="30">
        <v>48</v>
      </c>
      <c r="O2693" s="30">
        <v>10.1</v>
      </c>
      <c r="P2693" s="30">
        <v>1098.8699999999999</v>
      </c>
      <c r="Q2693" s="30">
        <v>59.19</v>
      </c>
      <c r="R2693" s="38">
        <v>0.28086</v>
      </c>
      <c r="S2693" s="32">
        <v>-0.24121000000000001</v>
      </c>
      <c r="T2693" s="29">
        <v>0.50941999999999998</v>
      </c>
      <c r="U2693" s="29">
        <v>-0.32778000000000002</v>
      </c>
      <c r="V2693" s="29">
        <v>0.39583000000000002</v>
      </c>
      <c r="W2693" s="29">
        <v>8.3330000000000001E-2</v>
      </c>
      <c r="X2693" s="30">
        <v>88.55</v>
      </c>
      <c r="Y2693" s="29">
        <v>0.33512999999999998</v>
      </c>
      <c r="Z2693" s="29">
        <v>0.36004999999999998</v>
      </c>
      <c r="AA2693" s="29">
        <v>0.23</v>
      </c>
      <c r="AB2693" s="30">
        <v>23</v>
      </c>
      <c r="AC2693" s="29">
        <v>0.35293999999999998</v>
      </c>
      <c r="AD2693" s="30">
        <v>48</v>
      </c>
      <c r="AE2693" s="29">
        <v>0.6875</v>
      </c>
      <c r="AF2693" s="33">
        <v>1.895</v>
      </c>
      <c r="AG2693" s="33">
        <v>2.31</v>
      </c>
      <c r="AH2693" s="33">
        <v>2.7280000000000002</v>
      </c>
      <c r="AI2693" s="33">
        <v>4.9589999999999996</v>
      </c>
      <c r="AJ2693" s="33">
        <v>3.895</v>
      </c>
      <c r="AK2693" s="34">
        <v>7.181</v>
      </c>
      <c r="AL2693" s="29">
        <v>0.125</v>
      </c>
      <c r="AM2693" s="29">
        <v>8.3330000000000001E-2</v>
      </c>
      <c r="AN2693" s="50">
        <v>33010</v>
      </c>
      <c r="AO2693" s="30">
        <v>151.1</v>
      </c>
      <c r="AP2693" s="29">
        <v>0.49890000000000001</v>
      </c>
      <c r="AQ2693" s="29">
        <v>1</v>
      </c>
      <c r="AR2693" s="29">
        <v>0.47499999999999998</v>
      </c>
      <c r="AS2693" s="54">
        <v>15</v>
      </c>
      <c r="AT2693" s="29">
        <v>0.58823999999999999</v>
      </c>
      <c r="AU2693" s="29">
        <v>0.68110999999999999</v>
      </c>
      <c r="AV2693" s="54">
        <v>18</v>
      </c>
      <c r="AW2693" s="29">
        <v>0.5</v>
      </c>
    </row>
    <row r="2694" spans="1:49" x14ac:dyDescent="0.2">
      <c r="A2694" s="17" t="str">
        <f t="shared" si="50"/>
        <v>MIT-ORC</v>
      </c>
      <c r="B2694" s="17" t="str">
        <f>IF(AND(OR(NOT(IsForecastDateRestricted),AND(D2694&gt;=StartDate,D2694&lt;=EndDate)),OR(NOT(IsTargetDateRestricted),AND(F2694&gt;=FirstTargetDate,F2694&lt;=EndTargetDate)),
OR(AND(Is1Week,E2694="1 wk ahead inc death"),AND(Is2Week,E2694="2 wk ahead inc death"),AND(Is3Week,E2694="3 wk ahead inc death"),AND(Is4Week,E2694="4 wk ahead inc death")),
OR(NOT(IsActiveModelsOnly),_xlfn.XLOOKUP(C2694,'Model Analyzer'!B$4:B$100,'Model Analyzer'!C$4:C$100))),EvalData!C2694,"NA")</f>
        <v>MIT-ORC</v>
      </c>
      <c r="C2694" s="17" t="s">
        <v>23</v>
      </c>
      <c r="D2694" s="36" t="d">
        <v>2020-11-16</v>
      </c>
      <c r="E2694" s="17" t="s">
        <v>11</v>
      </c>
      <c r="F2694" s="36" t="d">
        <v>2020-11-21</v>
      </c>
      <c r="G2694" s="26">
        <v>-3127</v>
      </c>
      <c r="H2694" s="27">
        <v>-0.36299999999999999</v>
      </c>
      <c r="I2694" s="28">
        <v>-0.30465999999999999</v>
      </c>
      <c r="J2694" s="28">
        <v>-0.43813999999999997</v>
      </c>
      <c r="K2694" s="29">
        <v>0</v>
      </c>
      <c r="L2694" s="30">
        <v>30</v>
      </c>
      <c r="M2694" s="29">
        <v>0.12121</v>
      </c>
      <c r="N2694" s="30">
        <v>51</v>
      </c>
      <c r="O2694" s="26">
        <v>20.75</v>
      </c>
      <c r="P2694" s="26">
        <v>1647.87</v>
      </c>
      <c r="Q2694" s="26">
        <v>68.959999999999994</v>
      </c>
      <c r="R2694" s="31">
        <v>0.34309000000000001</v>
      </c>
      <c r="S2694" s="32">
        <v>-0.39729999999999999</v>
      </c>
      <c r="T2694" s="29">
        <v>0.80471000000000004</v>
      </c>
      <c r="U2694" s="29">
        <v>-0.67498999999999998</v>
      </c>
      <c r="V2694" s="29">
        <v>0.33333000000000002</v>
      </c>
      <c r="W2694" s="29">
        <v>0.25490000000000002</v>
      </c>
      <c r="X2694" s="30">
        <v>111.56</v>
      </c>
      <c r="Y2694" s="29">
        <v>0.38202999999999998</v>
      </c>
      <c r="Z2694" s="29">
        <v>0.48119000000000001</v>
      </c>
      <c r="AA2694" s="29">
        <v>4.9000000000000002E-2</v>
      </c>
      <c r="AB2694" s="30">
        <v>30</v>
      </c>
      <c r="AC2694" s="29">
        <v>0.14706</v>
      </c>
      <c r="AD2694" s="30">
        <v>51</v>
      </c>
      <c r="AE2694" s="29">
        <v>0.49020000000000002</v>
      </c>
      <c r="AF2694" s="33">
        <v>1.6890000000000001</v>
      </c>
      <c r="AG2694" s="33">
        <v>2.1819999999999999</v>
      </c>
      <c r="AH2694" s="33">
        <v>4.5359999999999996</v>
      </c>
      <c r="AI2694" s="33">
        <v>37.320999999999998</v>
      </c>
      <c r="AJ2694" s="33">
        <v>12.167</v>
      </c>
      <c r="AK2694" s="34">
        <v>93</v>
      </c>
      <c r="AL2694" s="29">
        <v>0.11765</v>
      </c>
      <c r="AM2694" s="29">
        <v>9.8040000000000002E-2</v>
      </c>
      <c r="AN2694" s="50">
        <v>39505</v>
      </c>
      <c r="AO2694" s="30">
        <v>200.5</v>
      </c>
      <c r="AP2694" s="29">
        <v>0.38965</v>
      </c>
      <c r="AQ2694" s="29">
        <v>0.81347000000000003</v>
      </c>
      <c r="AR2694" s="29">
        <v>0.28899999999999998</v>
      </c>
      <c r="AS2694" s="54">
        <v>24</v>
      </c>
      <c r="AT2694" s="29">
        <v>0.32352999999999998</v>
      </c>
      <c r="AU2694" s="29">
        <v>0.48120000000000002</v>
      </c>
      <c r="AV2694" s="54">
        <v>25</v>
      </c>
      <c r="AW2694" s="29">
        <v>0.29411999999999999</v>
      </c>
    </row>
    <row r="2695" spans="1:49" x14ac:dyDescent="0.2">
      <c r="A2695" s="17" t="str">
        <f t="shared" ref="A2695:A2758" si="51">IF(OR(B2695="NA",NOT(IsMinimumForecastsToParticipate),COUNTIF(B$7:B$3184,"="&amp;C2695)&gt;=MinForecastsToParticipate),B2695,"NA")</f>
        <v>MOBS</v>
      </c>
      <c r="B2695" s="17" t="str">
        <f>IF(AND(OR(NOT(IsForecastDateRestricted),AND(D2695&gt;=StartDate,D2695&lt;=EndDate)),OR(NOT(IsTargetDateRestricted),AND(F2695&gt;=FirstTargetDate,F2695&lt;=EndTargetDate)),
OR(AND(Is1Week,E2695="1 wk ahead inc death"),AND(Is2Week,E2695="2 wk ahead inc death"),AND(Is3Week,E2695="3 wk ahead inc death"),AND(Is4Week,E2695="4 wk ahead inc death")),
OR(NOT(IsActiveModelsOnly),_xlfn.XLOOKUP(C2695,'Model Analyzer'!B$4:B$100,'Model Analyzer'!C$4:C$100))),EvalData!C2695,"NA")</f>
        <v>MOBS</v>
      </c>
      <c r="C2695" s="17" t="s">
        <v>24</v>
      </c>
      <c r="D2695" s="36" t="d">
        <v>2020-11-16</v>
      </c>
      <c r="E2695" s="17" t="s">
        <v>11</v>
      </c>
      <c r="F2695" s="36" t="d">
        <v>2020-11-21</v>
      </c>
      <c r="G2695" s="30">
        <v>-2086</v>
      </c>
      <c r="H2695" s="32">
        <v>-0.22700000000000001</v>
      </c>
      <c r="I2695" s="28">
        <v>-0.20322999999999999</v>
      </c>
      <c r="J2695" s="28">
        <v>-0.25507000000000002</v>
      </c>
      <c r="K2695" s="29">
        <v>0.75</v>
      </c>
      <c r="L2695" s="30">
        <v>22</v>
      </c>
      <c r="M2695" s="29">
        <v>0.36364000000000002</v>
      </c>
      <c r="N2695" s="30">
        <v>50</v>
      </c>
      <c r="O2695" s="30">
        <v>13.17</v>
      </c>
      <c r="P2695" s="30">
        <v>874.39</v>
      </c>
      <c r="Q2695" s="30">
        <v>49.3</v>
      </c>
      <c r="R2695" s="38">
        <v>0.22176999999999999</v>
      </c>
      <c r="S2695" s="32">
        <v>-0.17587</v>
      </c>
      <c r="T2695" s="29">
        <v>0.42333999999999999</v>
      </c>
      <c r="U2695" s="29">
        <v>-0.21068999999999999</v>
      </c>
      <c r="V2695" s="29">
        <v>0.48</v>
      </c>
      <c r="W2695" s="29">
        <v>0.08</v>
      </c>
      <c r="X2695" s="30">
        <v>80.2</v>
      </c>
      <c r="Y2695" s="29">
        <v>0.30787999999999999</v>
      </c>
      <c r="Z2695" s="29">
        <v>0.32521</v>
      </c>
      <c r="AA2695" s="29">
        <v>0.378</v>
      </c>
      <c r="AB2695" s="30">
        <v>16</v>
      </c>
      <c r="AC2695" s="29">
        <v>0.55881999999999998</v>
      </c>
      <c r="AD2695" s="30">
        <v>50</v>
      </c>
      <c r="AE2695" s="29">
        <v>0.56000000000000005</v>
      </c>
      <c r="AF2695" s="33">
        <v>1.5269999999999999</v>
      </c>
      <c r="AG2695" s="33">
        <v>1.6619999999999999</v>
      </c>
      <c r="AH2695" s="33">
        <v>1.766</v>
      </c>
      <c r="AI2695" s="33">
        <v>1.93</v>
      </c>
      <c r="AJ2695" s="33">
        <v>1.9339999999999999</v>
      </c>
      <c r="AK2695" s="34">
        <v>2.1920000000000002</v>
      </c>
      <c r="AL2695" s="29">
        <v>0</v>
      </c>
      <c r="AM2695" s="29">
        <v>0</v>
      </c>
      <c r="AN2695" s="50">
        <v>31750</v>
      </c>
      <c r="AO2695" s="30">
        <v>253.1</v>
      </c>
      <c r="AP2695" s="29">
        <v>0.70345999999999997</v>
      </c>
      <c r="AQ2695" s="29">
        <v>1</v>
      </c>
      <c r="AR2695" s="29">
        <v>0.57799999999999996</v>
      </c>
      <c r="AS2695" s="54">
        <v>11</v>
      </c>
      <c r="AT2695" s="29">
        <v>0.70587999999999995</v>
      </c>
      <c r="AU2695" s="29">
        <v>0.57791999999999999</v>
      </c>
      <c r="AV2695" s="54">
        <v>21</v>
      </c>
      <c r="AW2695" s="29">
        <v>0.41176000000000001</v>
      </c>
    </row>
    <row r="2696" spans="1:49" x14ac:dyDescent="0.2">
      <c r="A2696" s="17" t="str">
        <f t="shared" si="51"/>
        <v>MSRA</v>
      </c>
      <c r="B2696" s="17" t="str">
        <f>IF(AND(OR(NOT(IsForecastDateRestricted),AND(D2696&gt;=StartDate,D2696&lt;=EndDate)),OR(NOT(IsTargetDateRestricted),AND(F2696&gt;=FirstTargetDate,F2696&lt;=EndTargetDate)),
OR(AND(Is1Week,E2696="1 wk ahead inc death"),AND(Is2Week,E2696="2 wk ahead inc death"),AND(Is3Week,E2696="3 wk ahead inc death"),AND(Is4Week,E2696="4 wk ahead inc death")),
OR(NOT(IsActiveModelsOnly),_xlfn.XLOOKUP(C2696,'Model Analyzer'!B$4:B$100,'Model Analyzer'!C$4:C$100))),EvalData!C2696,"NA")</f>
        <v>MSRA</v>
      </c>
      <c r="C2696" s="17" t="s">
        <v>60</v>
      </c>
      <c r="D2696" s="36" t="d">
        <v>2020-11-16</v>
      </c>
      <c r="E2696" s="17" t="s">
        <v>11</v>
      </c>
      <c r="F2696" s="36" t="d">
        <v>2020-11-21</v>
      </c>
      <c r="G2696" s="30">
        <v>-2008</v>
      </c>
      <c r="H2696" s="32">
        <v>-0.218</v>
      </c>
      <c r="I2696" s="28">
        <v>-0.19564000000000001</v>
      </c>
      <c r="J2696" s="28">
        <v>-0.24321999999999999</v>
      </c>
      <c r="K2696" s="29">
        <v>0.75</v>
      </c>
      <c r="L2696" s="30">
        <v>21</v>
      </c>
      <c r="M2696" s="29">
        <v>0.39394000000000001</v>
      </c>
      <c r="N2696" s="30">
        <v>50</v>
      </c>
      <c r="O2696" s="30">
        <v>6.54</v>
      </c>
      <c r="P2696" s="30">
        <v>771.73</v>
      </c>
      <c r="Q2696" s="30">
        <v>47.16</v>
      </c>
      <c r="R2696" s="38">
        <v>0.20324</v>
      </c>
      <c r="S2696" s="32">
        <v>-0.15945999999999999</v>
      </c>
      <c r="T2696" s="29">
        <v>0.35971999999999998</v>
      </c>
      <c r="U2696" s="29">
        <v>-0.10557999999999999</v>
      </c>
      <c r="V2696" s="29">
        <v>0.56000000000000005</v>
      </c>
      <c r="W2696" s="29">
        <v>0.02</v>
      </c>
      <c r="X2696" s="30">
        <v>75.17</v>
      </c>
      <c r="Y2696" s="29">
        <v>0.29071999999999998</v>
      </c>
      <c r="Z2696" s="29">
        <v>0.26251000000000002</v>
      </c>
      <c r="AA2696" s="29">
        <v>0.57899999999999996</v>
      </c>
      <c r="AB2696" s="30">
        <v>5</v>
      </c>
      <c r="AC2696" s="29">
        <v>0.88234999999999997</v>
      </c>
      <c r="AD2696" s="30">
        <v>50</v>
      </c>
      <c r="AE2696" s="29">
        <v>0.26</v>
      </c>
      <c r="AF2696" s="33">
        <v>1.2010000000000001</v>
      </c>
      <c r="AG2696" s="33">
        <v>1.2250000000000001</v>
      </c>
      <c r="AH2696" s="33">
        <v>1.266</v>
      </c>
      <c r="AI2696" s="33">
        <v>1.3160000000000001</v>
      </c>
      <c r="AJ2696" s="33">
        <v>1.3149999999999999</v>
      </c>
      <c r="AK2696" s="34">
        <v>1.5049999999999999</v>
      </c>
      <c r="AL2696" s="29">
        <v>0</v>
      </c>
      <c r="AM2696" s="29">
        <v>0</v>
      </c>
      <c r="AN2696" s="50">
        <v>61245</v>
      </c>
      <c r="AO2696" s="30">
        <v>360.5</v>
      </c>
      <c r="AP2696" s="29">
        <v>0.86772000000000005</v>
      </c>
      <c r="AQ2696" s="29">
        <v>1</v>
      </c>
      <c r="AR2696" s="29">
        <v>0.26800000000000002</v>
      </c>
      <c r="AS2696" s="54">
        <v>27</v>
      </c>
      <c r="AT2696" s="29">
        <v>0.23529</v>
      </c>
      <c r="AU2696" s="29">
        <v>0.26832</v>
      </c>
      <c r="AV2696" s="54">
        <v>28</v>
      </c>
      <c r="AW2696" s="29">
        <v>0.20588000000000001</v>
      </c>
    </row>
    <row r="2697" spans="1:49" x14ac:dyDescent="0.2">
      <c r="A2697" s="17" t="str">
        <f t="shared" si="51"/>
        <v>NotreDame-Mobility</v>
      </c>
      <c r="B2697" s="17" t="str">
        <f>IF(AND(OR(NOT(IsForecastDateRestricted),AND(D2697&gt;=StartDate,D2697&lt;=EndDate)),OR(NOT(IsTargetDateRestricted),AND(F2697&gt;=FirstTargetDate,F2697&lt;=EndTargetDate)),
OR(AND(Is1Week,E2697="1 wk ahead inc death"),AND(Is2Week,E2697="2 wk ahead inc death"),AND(Is3Week,E2697="3 wk ahead inc death"),AND(Is4Week,E2697="4 wk ahead inc death")),
OR(NOT(IsActiveModelsOnly),_xlfn.XLOOKUP(C2697,'Model Analyzer'!B$4:B$100,'Model Analyzer'!C$4:C$100))),EvalData!C2697,"NA")</f>
        <v>NotreDame-Mobility</v>
      </c>
      <c r="C2697" s="17" t="s">
        <v>25</v>
      </c>
      <c r="D2697" s="36" t="d">
        <v>2020-11-16</v>
      </c>
      <c r="E2697" s="17" t="s">
        <v>11</v>
      </c>
      <c r="F2697" s="36" t="d">
        <v>2020-11-21</v>
      </c>
      <c r="G2697" s="30">
        <v>-2599</v>
      </c>
      <c r="H2697" s="32">
        <v>-0.29199999999999998</v>
      </c>
      <c r="I2697" s="28">
        <v>-0.25322</v>
      </c>
      <c r="J2697" s="28">
        <v>-0.33906999999999998</v>
      </c>
      <c r="K2697" s="29">
        <v>0</v>
      </c>
      <c r="L2697" s="30">
        <v>26</v>
      </c>
      <c r="M2697" s="29">
        <v>0.24242</v>
      </c>
      <c r="N2697" s="30">
        <v>51</v>
      </c>
      <c r="O2697" s="30">
        <v>30.94</v>
      </c>
      <c r="P2697" s="30">
        <v>4610.1000000000004</v>
      </c>
      <c r="Q2697" s="30">
        <v>94.73</v>
      </c>
      <c r="R2697" s="38">
        <v>0.39577000000000001</v>
      </c>
      <c r="S2697" s="32">
        <v>-0.47328999999999999</v>
      </c>
      <c r="T2697" s="29">
        <v>1.11093</v>
      </c>
      <c r="U2697" s="29">
        <v>-0.67554000000000003</v>
      </c>
      <c r="V2697" s="29">
        <v>0.21568999999999999</v>
      </c>
      <c r="W2697" s="29">
        <v>0.37254999999999999</v>
      </c>
      <c r="X2697" s="30">
        <v>169.6</v>
      </c>
      <c r="Y2697" s="29">
        <v>0.55696999999999997</v>
      </c>
      <c r="Z2697" s="29">
        <v>0.57465999999999995</v>
      </c>
      <c r="AA2697" s="29">
        <v>1.7000000000000001E-2</v>
      </c>
      <c r="AB2697" s="30">
        <v>35</v>
      </c>
      <c r="AC2697" s="29">
        <v>0</v>
      </c>
      <c r="AD2697" s="30">
        <v>51</v>
      </c>
      <c r="AE2697" s="29">
        <v>0.21568999999999999</v>
      </c>
      <c r="AF2697" s="33">
        <v>1.2430000000000001</v>
      </c>
      <c r="AG2697" s="33">
        <v>1.355</v>
      </c>
      <c r="AH2697" s="33">
        <v>1.4590000000000001</v>
      </c>
      <c r="AI2697" s="33">
        <v>2.15</v>
      </c>
      <c r="AJ2697" s="33">
        <v>1.895</v>
      </c>
      <c r="AK2697" s="34">
        <v>2.3330000000000002</v>
      </c>
      <c r="AL2697" s="29">
        <v>0</v>
      </c>
      <c r="AM2697" s="29">
        <v>1.9609999999999999E-2</v>
      </c>
      <c r="AN2697" s="50">
        <v>156145</v>
      </c>
      <c r="AO2697" s="30">
        <v>788.6</v>
      </c>
      <c r="AP2697" s="29">
        <v>0.74214999999999998</v>
      </c>
      <c r="AQ2697" s="29">
        <v>1</v>
      </c>
      <c r="AR2697" s="29">
        <v>0.20599999999999999</v>
      </c>
      <c r="AS2697" s="54">
        <v>30</v>
      </c>
      <c r="AT2697" s="29">
        <v>0.14706</v>
      </c>
      <c r="AU2697" s="29">
        <v>0.22703999999999999</v>
      </c>
      <c r="AV2697" s="54">
        <v>31</v>
      </c>
      <c r="AW2697" s="29">
        <v>0.11765</v>
      </c>
    </row>
    <row r="2698" spans="1:49" x14ac:dyDescent="0.2">
      <c r="A2698" s="17" t="str">
        <f t="shared" si="51"/>
        <v>Oliver Wyman</v>
      </c>
      <c r="B2698" s="17" t="str">
        <f>IF(AND(OR(NOT(IsForecastDateRestricted),AND(D2698&gt;=StartDate,D2698&lt;=EndDate)),OR(NOT(IsTargetDateRestricted),AND(F2698&gt;=FirstTargetDate,F2698&lt;=EndTargetDate)),
OR(AND(Is1Week,E2698="1 wk ahead inc death"),AND(Is2Week,E2698="2 wk ahead inc death"),AND(Is3Week,E2698="3 wk ahead inc death"),AND(Is4Week,E2698="4 wk ahead inc death")),
OR(NOT(IsActiveModelsOnly),_xlfn.XLOOKUP(C2698,'Model Analyzer'!B$4:B$100,'Model Analyzer'!C$4:C$100))),EvalData!C2698,"NA")</f>
        <v>Oliver Wyman</v>
      </c>
      <c r="C2698" s="17" t="s">
        <v>26</v>
      </c>
      <c r="D2698" s="36" t="d">
        <v>2020-11-16</v>
      </c>
      <c r="E2698" s="17" t="s">
        <v>11</v>
      </c>
      <c r="F2698" s="36" t="d">
        <v>2020-11-21</v>
      </c>
      <c r="G2698" s="30">
        <v>-1595</v>
      </c>
      <c r="H2698" s="32">
        <v>-0.16900000000000001</v>
      </c>
      <c r="I2698" s="28">
        <v>-0.15540000000000001</v>
      </c>
      <c r="J2698" s="28">
        <v>-0.18398999999999999</v>
      </c>
      <c r="K2698" s="29">
        <v>0.75</v>
      </c>
      <c r="L2698" s="30">
        <v>16</v>
      </c>
      <c r="M2698" s="29">
        <v>0.54544999999999999</v>
      </c>
      <c r="N2698" s="30">
        <v>51</v>
      </c>
      <c r="O2698" s="30">
        <v>12.27</v>
      </c>
      <c r="P2698" s="30">
        <v>587.78</v>
      </c>
      <c r="Q2698" s="30">
        <v>36.979999999999997</v>
      </c>
      <c r="R2698" s="38">
        <v>0.15079000000000001</v>
      </c>
      <c r="S2698" s="32">
        <v>-0.13353000000000001</v>
      </c>
      <c r="T2698" s="29">
        <v>0.52163000000000004</v>
      </c>
      <c r="U2698" s="29">
        <v>-0.31557000000000002</v>
      </c>
      <c r="V2698" s="29">
        <v>0.54901999999999995</v>
      </c>
      <c r="W2698" s="29">
        <v>7.843E-2</v>
      </c>
      <c r="X2698" s="30">
        <v>61.44</v>
      </c>
      <c r="Y2698" s="29">
        <v>0.27650000000000002</v>
      </c>
      <c r="Z2698" s="29">
        <v>0.28732000000000002</v>
      </c>
      <c r="AA2698" s="29">
        <v>0.58899999999999997</v>
      </c>
      <c r="AB2698" s="30">
        <v>3</v>
      </c>
      <c r="AC2698" s="29">
        <v>0.94118000000000002</v>
      </c>
      <c r="AD2698" s="30">
        <v>51</v>
      </c>
      <c r="AE2698" s="29">
        <v>0.80391999999999997</v>
      </c>
      <c r="AF2698" s="33">
        <v>1.583</v>
      </c>
      <c r="AG2698" s="33">
        <v>1.877</v>
      </c>
      <c r="AH2698" s="33">
        <v>2.3940000000000001</v>
      </c>
      <c r="AI2698" s="33">
        <v>4.49</v>
      </c>
      <c r="AJ2698" s="33">
        <v>2.9969999999999999</v>
      </c>
      <c r="AK2698" s="34">
        <v>6.0910000000000002</v>
      </c>
      <c r="AL2698" s="29">
        <v>0.11765</v>
      </c>
      <c r="AM2698" s="29">
        <v>3.9219999999999998E-2</v>
      </c>
      <c r="AN2698" s="50">
        <v>24567</v>
      </c>
      <c r="AO2698" s="30">
        <v>120.5</v>
      </c>
      <c r="AP2698" s="29">
        <v>0.56696999999999997</v>
      </c>
      <c r="AQ2698" s="29">
        <v>1</v>
      </c>
      <c r="AR2698" s="29">
        <v>0.68100000000000005</v>
      </c>
      <c r="AS2698" s="54">
        <v>8</v>
      </c>
      <c r="AT2698" s="29">
        <v>0.79412000000000005</v>
      </c>
      <c r="AU2698" s="29">
        <v>0.84623000000000004</v>
      </c>
      <c r="AV2698" s="54">
        <v>7</v>
      </c>
      <c r="AW2698" s="29">
        <v>0.82352999999999998</v>
      </c>
    </row>
    <row r="2699" spans="1:49" x14ac:dyDescent="0.2">
      <c r="A2699" s="17" t="str">
        <f t="shared" si="51"/>
        <v>PSI</v>
      </c>
      <c r="B2699" s="17" t="str">
        <f>IF(AND(OR(NOT(IsForecastDateRestricted),AND(D2699&gt;=StartDate,D2699&lt;=EndDate)),OR(NOT(IsTargetDateRestricted),AND(F2699&gt;=FirstTargetDate,F2699&lt;=EndTargetDate)),
OR(AND(Is1Week,E2699="1 wk ahead inc death"),AND(Is2Week,E2699="2 wk ahead inc death"),AND(Is3Week,E2699="3 wk ahead inc death"),AND(Is4Week,E2699="4 wk ahead inc death")),
OR(NOT(IsActiveModelsOnly),_xlfn.XLOOKUP(C2699,'Model Analyzer'!B$4:B$100,'Model Analyzer'!C$4:C$100))),EvalData!C2699,"NA")</f>
        <v>PSI</v>
      </c>
      <c r="C2699" s="17" t="s">
        <v>27</v>
      </c>
      <c r="D2699" s="36" t="d">
        <v>2020-11-16</v>
      </c>
      <c r="E2699" s="17" t="s">
        <v>11</v>
      </c>
      <c r="F2699" s="36" t="d">
        <v>2020-11-21</v>
      </c>
      <c r="G2699" s="30">
        <v>-2300</v>
      </c>
      <c r="H2699" s="32">
        <v>-0.254</v>
      </c>
      <c r="I2699" s="28">
        <v>-0.22408</v>
      </c>
      <c r="J2699" s="28">
        <v>-0.2888</v>
      </c>
      <c r="K2699" s="29">
        <v>0</v>
      </c>
      <c r="L2699" s="30">
        <v>23</v>
      </c>
      <c r="M2699" s="29">
        <v>0.33333000000000002</v>
      </c>
      <c r="N2699" s="30">
        <v>51</v>
      </c>
      <c r="O2699" s="30">
        <v>53.27</v>
      </c>
      <c r="P2699" s="30">
        <v>2412.5</v>
      </c>
      <c r="Q2699" s="30">
        <v>73.06</v>
      </c>
      <c r="R2699" s="38">
        <v>0.33943000000000001</v>
      </c>
      <c r="S2699" s="32">
        <v>-0.31429000000000001</v>
      </c>
      <c r="T2699" s="29">
        <v>2.3450600000000001</v>
      </c>
      <c r="U2699" s="29">
        <v>-2.0442</v>
      </c>
      <c r="V2699" s="29">
        <v>0.31373000000000001</v>
      </c>
      <c r="W2699" s="29">
        <v>0.25490000000000002</v>
      </c>
      <c r="X2699" s="30">
        <v>121.25</v>
      </c>
      <c r="Y2699" s="29">
        <v>0.45389000000000002</v>
      </c>
      <c r="Z2699" s="29">
        <v>0.54081000000000001</v>
      </c>
      <c r="AA2699" s="29">
        <v>3.4000000000000002E-2</v>
      </c>
      <c r="AB2699" s="30">
        <v>32</v>
      </c>
      <c r="AC2699" s="29">
        <v>8.8239999999999999E-2</v>
      </c>
      <c r="AD2699" s="30">
        <v>51</v>
      </c>
      <c r="AE2699" s="29">
        <v>0.39216000000000001</v>
      </c>
      <c r="AF2699" s="33">
        <v>1.306</v>
      </c>
      <c r="AG2699" s="33">
        <v>1.405</v>
      </c>
      <c r="AH2699" s="33">
        <v>1.6419999999999999</v>
      </c>
      <c r="AI2699" s="33">
        <v>2.988</v>
      </c>
      <c r="AJ2699" s="33">
        <v>2.5179999999999998</v>
      </c>
      <c r="AK2699" s="34">
        <v>7</v>
      </c>
      <c r="AL2699" s="29">
        <v>1.9609999999999999E-2</v>
      </c>
      <c r="AM2699" s="29">
        <v>1.9609999999999999E-2</v>
      </c>
      <c r="AN2699" s="50">
        <v>101137</v>
      </c>
      <c r="AO2699" s="30">
        <v>506.4</v>
      </c>
      <c r="AP2699" s="29">
        <v>0.66417999999999999</v>
      </c>
      <c r="AQ2699" s="29">
        <v>1</v>
      </c>
      <c r="AR2699" s="29">
        <v>0.372</v>
      </c>
      <c r="AS2699" s="54">
        <v>22</v>
      </c>
      <c r="AT2699" s="29">
        <v>0.38235000000000002</v>
      </c>
      <c r="AU2699" s="29">
        <v>0.4128</v>
      </c>
      <c r="AV2699" s="54">
        <v>26</v>
      </c>
      <c r="AW2699" s="29">
        <v>0.26471</v>
      </c>
    </row>
    <row r="2700" spans="1:49" x14ac:dyDescent="0.2">
      <c r="A2700" s="17" t="str">
        <f t="shared" si="51"/>
        <v>RPI-UW</v>
      </c>
      <c r="B2700" s="17" t="str">
        <f>IF(AND(OR(NOT(IsForecastDateRestricted),AND(D2700&gt;=StartDate,D2700&lt;=EndDate)),OR(NOT(IsTargetDateRestricted),AND(F2700&gt;=FirstTargetDate,F2700&lt;=EndTargetDate)),
OR(AND(Is1Week,E2700="1 wk ahead inc death"),AND(Is2Week,E2700="2 wk ahead inc death"),AND(Is3Week,E2700="3 wk ahead inc death"),AND(Is4Week,E2700="4 wk ahead inc death")),
OR(NOT(IsActiveModelsOnly),_xlfn.XLOOKUP(C2700,'Model Analyzer'!B$4:B$100,'Model Analyzer'!C$4:C$100))),EvalData!C2700,"NA")</f>
        <v>RPI-UW</v>
      </c>
      <c r="C2700" s="17" t="s">
        <v>49</v>
      </c>
      <c r="D2700" s="36" t="d">
        <v>2020-11-16</v>
      </c>
      <c r="E2700" s="17" t="s">
        <v>11</v>
      </c>
      <c r="F2700" s="36" t="d">
        <v>2020-11-21</v>
      </c>
      <c r="G2700" s="30">
        <v>-3164</v>
      </c>
      <c r="H2700" s="32">
        <v>-0.36899999999999999</v>
      </c>
      <c r="I2700" s="28">
        <v>-0.30825999999999998</v>
      </c>
      <c r="J2700" s="28">
        <v>-0.44563000000000003</v>
      </c>
      <c r="K2700" s="29">
        <v>0</v>
      </c>
      <c r="L2700" s="30">
        <v>31</v>
      </c>
      <c r="M2700" s="29">
        <v>9.0910000000000005E-2</v>
      </c>
      <c r="N2700" s="30">
        <v>30</v>
      </c>
      <c r="O2700" s="30">
        <v>9.34</v>
      </c>
      <c r="P2700" s="30">
        <v>1826.88</v>
      </c>
      <c r="Q2700" s="30">
        <v>113.63</v>
      </c>
      <c r="R2700" s="38">
        <v>0.36326000000000003</v>
      </c>
      <c r="S2700" s="32">
        <v>-0.35863</v>
      </c>
      <c r="T2700" s="29">
        <v>0.67962</v>
      </c>
      <c r="U2700" s="29">
        <v>-0.57806000000000002</v>
      </c>
      <c r="V2700" s="29">
        <v>0.23333000000000001</v>
      </c>
      <c r="W2700" s="29">
        <v>0.26667000000000002</v>
      </c>
      <c r="X2700" s="30">
        <v>154.22</v>
      </c>
      <c r="Y2700" s="29">
        <v>0.37924999999999998</v>
      </c>
      <c r="Z2700" s="29">
        <v>0.45552999999999999</v>
      </c>
      <c r="AA2700" s="29">
        <v>0.02</v>
      </c>
      <c r="AB2700" s="30">
        <v>34</v>
      </c>
      <c r="AC2700" s="29">
        <v>2.9409999999999999E-2</v>
      </c>
      <c r="AD2700" s="30">
        <v>30</v>
      </c>
      <c r="AE2700" s="29">
        <v>0.43332999999999999</v>
      </c>
      <c r="AF2700" s="33">
        <v>1.6950000000000001</v>
      </c>
      <c r="AG2700" s="33">
        <v>1.9970000000000001</v>
      </c>
      <c r="AH2700" s="33">
        <v>2.7410000000000001</v>
      </c>
      <c r="AI2700" s="33">
        <v>81.069999999999993</v>
      </c>
      <c r="AJ2700" s="33">
        <v>3.871</v>
      </c>
      <c r="AK2700" s="34">
        <v>6.6740000000000004</v>
      </c>
      <c r="AL2700" s="29">
        <v>0.13333</v>
      </c>
      <c r="AM2700" s="29">
        <v>3.3329999999999999E-2</v>
      </c>
      <c r="AN2700" s="50">
        <v>64190</v>
      </c>
      <c r="AO2700" s="30">
        <v>195.2</v>
      </c>
      <c r="AP2700" s="29">
        <v>0.52463000000000004</v>
      </c>
      <c r="AQ2700" s="29">
        <v>1</v>
      </c>
      <c r="AR2700" s="29">
        <v>0.16500000000000001</v>
      </c>
      <c r="AS2700" s="54">
        <v>32</v>
      </c>
      <c r="AT2700" s="29">
        <v>8.8239999999999999E-2</v>
      </c>
      <c r="AU2700" s="29">
        <v>0.26832</v>
      </c>
      <c r="AV2700" s="54">
        <v>28</v>
      </c>
      <c r="AW2700" s="29">
        <v>0.20588000000000001</v>
      </c>
    </row>
    <row r="2701" spans="1:49" x14ac:dyDescent="0.2">
      <c r="A2701" s="17" t="str">
        <f t="shared" si="51"/>
        <v>UA</v>
      </c>
      <c r="B2701" s="17" t="str">
        <f>IF(AND(OR(NOT(IsForecastDateRestricted),AND(D2701&gt;=StartDate,D2701&lt;=EndDate)),OR(NOT(IsTargetDateRestricted),AND(F2701&gt;=FirstTargetDate,F2701&lt;=EndTargetDate)),
OR(AND(Is1Week,E2701="1 wk ahead inc death"),AND(Is2Week,E2701="2 wk ahead inc death"),AND(Is3Week,E2701="3 wk ahead inc death"),AND(Is4Week,E2701="4 wk ahead inc death")),
OR(NOT(IsActiveModelsOnly),_xlfn.XLOOKUP(C2701,'Model Analyzer'!B$4:B$100,'Model Analyzer'!C$4:C$100))),EvalData!C2701,"NA")</f>
        <v>UA</v>
      </c>
      <c r="C2701" s="17" t="s">
        <v>29</v>
      </c>
      <c r="D2701" s="36" t="d">
        <v>2020-11-16</v>
      </c>
      <c r="E2701" s="17" t="s">
        <v>11</v>
      </c>
      <c r="F2701" s="36" t="d">
        <v>2020-11-21</v>
      </c>
      <c r="G2701" s="30">
        <v>-1574</v>
      </c>
      <c r="H2701" s="32">
        <v>-0.16600000000000001</v>
      </c>
      <c r="I2701" s="28">
        <v>-0.15334999999999999</v>
      </c>
      <c r="J2701" s="28">
        <v>-0.18113000000000001</v>
      </c>
      <c r="K2701" s="29">
        <v>0.75</v>
      </c>
      <c r="L2701" s="30">
        <v>14</v>
      </c>
      <c r="M2701" s="29">
        <v>0.60606000000000004</v>
      </c>
      <c r="N2701" s="30">
        <v>51</v>
      </c>
      <c r="O2701" s="30">
        <v>9.51</v>
      </c>
      <c r="P2701" s="30">
        <v>784.96</v>
      </c>
      <c r="Q2701" s="30">
        <v>44.61</v>
      </c>
      <c r="R2701" s="38">
        <v>0.20207</v>
      </c>
      <c r="S2701" s="32">
        <v>-0.12429999999999999</v>
      </c>
      <c r="T2701" s="29">
        <v>0.44457999999999998</v>
      </c>
      <c r="U2701" s="29">
        <v>-0.17546999999999999</v>
      </c>
      <c r="V2701" s="29">
        <v>0.50980000000000003</v>
      </c>
      <c r="W2701" s="29">
        <v>5.8819999999999997E-2</v>
      </c>
      <c r="X2701" s="30">
        <v>68.33</v>
      </c>
      <c r="Y2701" s="29">
        <v>0.30948999999999999</v>
      </c>
      <c r="Z2701" s="29">
        <v>0.30084</v>
      </c>
      <c r="AA2701" s="29">
        <v>0.55600000000000005</v>
      </c>
      <c r="AB2701" s="30">
        <v>9</v>
      </c>
      <c r="AC2701" s="29">
        <v>0.76471</v>
      </c>
      <c r="AD2701" s="30">
        <v>51</v>
      </c>
      <c r="AE2701" s="29">
        <v>0.58823999999999999</v>
      </c>
      <c r="AF2701" s="33">
        <v>1.2649999999999999</v>
      </c>
      <c r="AG2701" s="33">
        <v>1.349</v>
      </c>
      <c r="AH2701" s="33">
        <v>1.5</v>
      </c>
      <c r="AI2701" s="33">
        <v>3.9809999999999999</v>
      </c>
      <c r="AJ2701" s="33">
        <v>2.8290000000000002</v>
      </c>
      <c r="AK2701" s="34">
        <v>7.5910000000000002</v>
      </c>
      <c r="AL2701" s="29">
        <v>9.8040000000000002E-2</v>
      </c>
      <c r="AM2701" s="29">
        <v>5.8819999999999997E-2</v>
      </c>
      <c r="AN2701" s="50">
        <v>37240</v>
      </c>
      <c r="AO2701" s="30">
        <v>251.5</v>
      </c>
      <c r="AP2701" s="29">
        <v>0.67022000000000004</v>
      </c>
      <c r="AQ2701" s="29">
        <v>1</v>
      </c>
      <c r="AR2701" s="29">
        <v>0.45400000000000001</v>
      </c>
      <c r="AS2701" s="54">
        <v>16</v>
      </c>
      <c r="AT2701" s="29">
        <v>0.55881999999999998</v>
      </c>
      <c r="AU2701" s="29">
        <v>0.61919999999999997</v>
      </c>
      <c r="AV2701" s="54">
        <v>20</v>
      </c>
      <c r="AW2701" s="29">
        <v>0.44118000000000002</v>
      </c>
    </row>
    <row r="2702" spans="1:49" x14ac:dyDescent="0.2">
      <c r="A2702" s="17" t="str">
        <f t="shared" si="51"/>
        <v>UCLA</v>
      </c>
      <c r="B2702" s="17" t="str">
        <f>IF(AND(OR(NOT(IsForecastDateRestricted),AND(D2702&gt;=StartDate,D2702&lt;=EndDate)),OR(NOT(IsTargetDateRestricted),AND(F2702&gt;=FirstTargetDate,F2702&lt;=EndTargetDate)),
OR(AND(Is1Week,E2702="1 wk ahead inc death"),AND(Is2Week,E2702="2 wk ahead inc death"),AND(Is3Week,E2702="3 wk ahead inc death"),AND(Is4Week,E2702="4 wk ahead inc death")),
OR(NOT(IsActiveModelsOnly),_xlfn.XLOOKUP(C2702,'Model Analyzer'!B$4:B$100,'Model Analyzer'!C$4:C$100))),EvalData!C2702,"NA")</f>
        <v>UCLA</v>
      </c>
      <c r="C2702" s="17" t="s">
        <v>30</v>
      </c>
      <c r="D2702" s="36" t="d">
        <v>2020-11-16</v>
      </c>
      <c r="E2702" s="17" t="s">
        <v>11</v>
      </c>
      <c r="F2702" s="36" t="d">
        <v>2020-11-21</v>
      </c>
      <c r="G2702" s="30">
        <v>-2594</v>
      </c>
      <c r="H2702" s="32">
        <v>-0.29099999999999998</v>
      </c>
      <c r="I2702" s="28">
        <v>-0.25273000000000001</v>
      </c>
      <c r="J2702" s="28">
        <v>-0.3382</v>
      </c>
      <c r="K2702" s="29">
        <v>0</v>
      </c>
      <c r="L2702" s="30">
        <v>25</v>
      </c>
      <c r="M2702" s="29">
        <v>0.27272999999999997</v>
      </c>
      <c r="N2702" s="30">
        <v>51</v>
      </c>
      <c r="O2702" s="30">
        <v>33.61</v>
      </c>
      <c r="P2702" s="30">
        <v>2026.21</v>
      </c>
      <c r="Q2702" s="30">
        <v>76.2</v>
      </c>
      <c r="R2702" s="38">
        <v>0.41405999999999998</v>
      </c>
      <c r="S2702" s="32">
        <v>-0.38373000000000002</v>
      </c>
      <c r="T2702" s="29">
        <v>1.06321</v>
      </c>
      <c r="U2702" s="29">
        <v>-1.0214300000000001</v>
      </c>
      <c r="V2702" s="29">
        <v>0.27450999999999998</v>
      </c>
      <c r="W2702" s="29">
        <v>0.31373000000000001</v>
      </c>
      <c r="X2702" s="30">
        <v>131.16</v>
      </c>
      <c r="Y2702" s="29">
        <v>0.39254</v>
      </c>
      <c r="Z2702" s="29">
        <v>0.54888000000000003</v>
      </c>
      <c r="AA2702" s="29">
        <v>2.7E-2</v>
      </c>
      <c r="AB2702" s="30">
        <v>33</v>
      </c>
      <c r="AC2702" s="29">
        <v>5.8819999999999997E-2</v>
      </c>
      <c r="AD2702" s="30">
        <v>51</v>
      </c>
      <c r="AE2702" s="29">
        <v>7.843E-2</v>
      </c>
      <c r="AF2702" s="33">
        <v>1.0309999999999999</v>
      </c>
      <c r="AG2702" s="33">
        <v>1.0409999999999999</v>
      </c>
      <c r="AH2702" s="33">
        <v>1.081</v>
      </c>
      <c r="AI2702" s="33">
        <v>3.1339999999999999</v>
      </c>
      <c r="AJ2702" s="33">
        <v>1.7589999999999999</v>
      </c>
      <c r="AK2702" s="34">
        <v>2.1</v>
      </c>
      <c r="AL2702" s="29">
        <v>0</v>
      </c>
      <c r="AM2702" s="29">
        <v>3.9219999999999998E-2</v>
      </c>
      <c r="AN2702" s="50">
        <v>133764</v>
      </c>
      <c r="AO2702" s="30">
        <v>651</v>
      </c>
      <c r="AP2702" s="29">
        <v>0.84060000000000001</v>
      </c>
      <c r="AQ2702" s="29">
        <v>1</v>
      </c>
      <c r="AR2702" s="29">
        <v>4.1000000000000002E-2</v>
      </c>
      <c r="AS2702" s="54">
        <v>34</v>
      </c>
      <c r="AT2702" s="29">
        <v>2.9409999999999999E-2</v>
      </c>
      <c r="AU2702" s="29">
        <v>8.2559999999999995E-2</v>
      </c>
      <c r="AV2702" s="54">
        <v>33</v>
      </c>
      <c r="AW2702" s="29">
        <v>5.8819999999999997E-2</v>
      </c>
    </row>
    <row r="2703" spans="1:49" x14ac:dyDescent="0.2">
      <c r="A2703" s="17" t="str">
        <f t="shared" si="51"/>
        <v>UCM</v>
      </c>
      <c r="B2703" s="17" t="str">
        <f>IF(AND(OR(NOT(IsForecastDateRestricted),AND(D2703&gt;=StartDate,D2703&lt;=EndDate)),OR(NOT(IsTargetDateRestricted),AND(F2703&gt;=FirstTargetDate,F2703&lt;=EndTargetDate)),
OR(AND(Is1Week,E2703="1 wk ahead inc death"),AND(Is2Week,E2703="2 wk ahead inc death"),AND(Is3Week,E2703="3 wk ahead inc death"),AND(Is4Week,E2703="4 wk ahead inc death")),
OR(NOT(IsActiveModelsOnly),_xlfn.XLOOKUP(C2703,'Model Analyzer'!B$4:B$100,'Model Analyzer'!C$4:C$100))),EvalData!C2703,"NA")</f>
        <v>UCM</v>
      </c>
      <c r="C2703" s="17" t="s">
        <v>48</v>
      </c>
      <c r="D2703" s="36" t="d">
        <v>2020-11-16</v>
      </c>
      <c r="E2703" s="17" t="s">
        <v>11</v>
      </c>
      <c r="F2703" s="36" t="d">
        <v>2020-11-21</v>
      </c>
      <c r="G2703" s="30">
        <v>-3727</v>
      </c>
      <c r="H2703" s="32">
        <v>-0.45100000000000001</v>
      </c>
      <c r="I2703" s="28">
        <v>-0.36310999999999999</v>
      </c>
      <c r="J2703" s="28">
        <v>-0.57013999999999998</v>
      </c>
      <c r="K2703" s="29">
        <v>0</v>
      </c>
      <c r="L2703" s="30">
        <v>33</v>
      </c>
      <c r="M2703" s="29">
        <v>3.0300000000000001E-2</v>
      </c>
      <c r="O2703" s="30"/>
      <c r="P2703" s="30"/>
      <c r="Q2703" s="30"/>
      <c r="R2703" s="38"/>
    </row>
    <row r="2704" spans="1:49" x14ac:dyDescent="0.2">
      <c r="A2704" s="17" t="str">
        <f t="shared" si="51"/>
        <v>UCSB</v>
      </c>
      <c r="B2704" s="17" t="str">
        <f>IF(AND(OR(NOT(IsForecastDateRestricted),AND(D2704&gt;=StartDate,D2704&lt;=EndDate)),OR(NOT(IsTargetDateRestricted),AND(F2704&gt;=FirstTargetDate,F2704&lt;=EndTargetDate)),
OR(AND(Is1Week,E2704="1 wk ahead inc death"),AND(Is2Week,E2704="2 wk ahead inc death"),AND(Is3Week,E2704="3 wk ahead inc death"),AND(Is4Week,E2704="4 wk ahead inc death")),
OR(NOT(IsActiveModelsOnly),_xlfn.XLOOKUP(C2704,'Model Analyzer'!B$4:B$100,'Model Analyzer'!C$4:C$100))),EvalData!C2704,"NA")</f>
        <v>UCSB</v>
      </c>
      <c r="C2704" s="17" t="s">
        <v>61</v>
      </c>
      <c r="D2704" s="36" t="d">
        <v>2020-11-16</v>
      </c>
      <c r="E2704" s="17" t="s">
        <v>11</v>
      </c>
      <c r="F2704" s="36" t="d">
        <v>2020-11-21</v>
      </c>
      <c r="G2704" s="30"/>
      <c r="H2704" s="32"/>
      <c r="N2704" s="30">
        <v>51</v>
      </c>
      <c r="O2704" s="30">
        <v>11.35</v>
      </c>
      <c r="P2704" s="30">
        <v>1552</v>
      </c>
      <c r="Q2704" s="30">
        <v>61.9</v>
      </c>
      <c r="R2704" s="38">
        <v>0.24371000000000001</v>
      </c>
      <c r="S2704" s="32">
        <v>-0.18457000000000001</v>
      </c>
      <c r="T2704" s="29">
        <v>0.50783</v>
      </c>
      <c r="U2704" s="29">
        <v>-0.22988</v>
      </c>
      <c r="V2704" s="29">
        <v>0.45097999999999999</v>
      </c>
      <c r="W2704" s="29">
        <v>9.8040000000000002E-2</v>
      </c>
      <c r="X2704" s="30">
        <v>109.19</v>
      </c>
      <c r="Y2704" s="29">
        <v>0.34493000000000001</v>
      </c>
      <c r="Z2704" s="29">
        <v>0.33516000000000001</v>
      </c>
      <c r="AA2704" s="29">
        <v>0.32600000000000001</v>
      </c>
      <c r="AB2704" s="30">
        <v>20</v>
      </c>
      <c r="AC2704" s="29">
        <v>0.44118000000000002</v>
      </c>
      <c r="AD2704" s="30">
        <v>51</v>
      </c>
      <c r="AE2704" s="29">
        <v>0.98038999999999998</v>
      </c>
      <c r="AF2704" s="33">
        <v>82</v>
      </c>
      <c r="AG2704" s="33">
        <v>305</v>
      </c>
      <c r="AH2704" s="33">
        <v>512</v>
      </c>
      <c r="AI2704" s="33">
        <v>635.37300000000005</v>
      </c>
      <c r="AJ2704" s="33">
        <v>761</v>
      </c>
      <c r="AK2704" s="34">
        <v>1328</v>
      </c>
      <c r="AL2704" s="29">
        <v>1.9609999999999999E-2</v>
      </c>
      <c r="AM2704" s="29">
        <v>0.96077999999999997</v>
      </c>
      <c r="AN2704" s="50">
        <v>21642</v>
      </c>
      <c r="AO2704" s="30">
        <v>109.2</v>
      </c>
      <c r="AP2704" s="29">
        <v>1.255E-2</v>
      </c>
      <c r="AQ2704" s="29">
        <v>2.6200000000000001E-2</v>
      </c>
      <c r="AR2704" s="29">
        <v>0</v>
      </c>
      <c r="AS2704" s="54">
        <v>35</v>
      </c>
      <c r="AT2704" s="29">
        <v>0</v>
      </c>
      <c r="AU2704" s="29">
        <v>5.1709999999999999E-2</v>
      </c>
      <c r="AV2704" s="54">
        <v>35</v>
      </c>
      <c r="AW2704" s="29">
        <v>0</v>
      </c>
    </row>
    <row r="2705" spans="1:49" x14ac:dyDescent="0.2">
      <c r="A2705" s="17" t="str">
        <f t="shared" si="51"/>
        <v>UCSD-NEU</v>
      </c>
      <c r="B2705" s="17" t="str">
        <f>IF(AND(OR(NOT(IsForecastDateRestricted),AND(D2705&gt;=StartDate,D2705&lt;=EndDate)),OR(NOT(IsTargetDateRestricted),AND(F2705&gt;=FirstTargetDate,F2705&lt;=EndTargetDate)),
OR(AND(Is1Week,E2705="1 wk ahead inc death"),AND(Is2Week,E2705="2 wk ahead inc death"),AND(Is3Week,E2705="3 wk ahead inc death"),AND(Is4Week,E2705="4 wk ahead inc death")),
OR(NOT(IsActiveModelsOnly),_xlfn.XLOOKUP(C2705,'Model Analyzer'!B$4:B$100,'Model Analyzer'!C$4:C$100))),EvalData!C2705,"NA")</f>
        <v>UCSD-NEU</v>
      </c>
      <c r="C2705" s="17" t="s">
        <v>54</v>
      </c>
      <c r="D2705" s="36" t="d">
        <v>2020-11-16</v>
      </c>
      <c r="E2705" s="17" t="s">
        <v>11</v>
      </c>
      <c r="F2705" s="36" t="d">
        <v>2020-11-21</v>
      </c>
      <c r="G2705" s="30">
        <v>-1818</v>
      </c>
      <c r="H2705" s="32">
        <v>-0.19500000000000001</v>
      </c>
      <c r="I2705" s="28">
        <v>-0.17712</v>
      </c>
      <c r="J2705" s="28">
        <v>-0.21525</v>
      </c>
      <c r="K2705" s="29">
        <v>0.75</v>
      </c>
      <c r="L2705" s="30">
        <v>19</v>
      </c>
      <c r="M2705" s="29">
        <v>0.45455000000000001</v>
      </c>
      <c r="N2705" s="30">
        <v>50</v>
      </c>
      <c r="O2705" s="30">
        <v>7.57</v>
      </c>
      <c r="P2705" s="30">
        <v>830.8</v>
      </c>
      <c r="Q2705" s="30">
        <v>46.2</v>
      </c>
      <c r="R2705" s="38">
        <v>0.19081999999999999</v>
      </c>
      <c r="S2705" s="32">
        <v>-0.10753</v>
      </c>
      <c r="T2705" s="29">
        <v>0.38699</v>
      </c>
      <c r="U2705" s="29">
        <v>-8.8969999999999994E-2</v>
      </c>
      <c r="V2705" s="29">
        <v>0.52</v>
      </c>
      <c r="W2705" s="29">
        <v>0.08</v>
      </c>
      <c r="X2705" s="30">
        <v>76.040000000000006</v>
      </c>
      <c r="Y2705" s="29">
        <v>0.30486999999999997</v>
      </c>
      <c r="Z2705" s="29">
        <v>0.27833999999999998</v>
      </c>
      <c r="AA2705" s="29">
        <v>0.55000000000000004</v>
      </c>
      <c r="AB2705" s="30">
        <v>10</v>
      </c>
      <c r="AC2705" s="29">
        <v>0.73529</v>
      </c>
      <c r="AD2705" s="30">
        <v>50</v>
      </c>
      <c r="AE2705" s="29">
        <v>0.86</v>
      </c>
      <c r="AF2705" s="33">
        <v>1.9370000000000001</v>
      </c>
      <c r="AG2705" s="33">
        <v>3.0409999999999999</v>
      </c>
      <c r="AH2705" s="33">
        <v>5.8380000000000001</v>
      </c>
      <c r="AI2705" s="33">
        <v>64.587000000000003</v>
      </c>
      <c r="AJ2705" s="33">
        <v>35.607999999999997</v>
      </c>
      <c r="AK2705" s="34">
        <v>250.2</v>
      </c>
      <c r="AL2705" s="29">
        <v>0.2</v>
      </c>
      <c r="AM2705" s="29">
        <v>0.38</v>
      </c>
      <c r="AN2705" s="50">
        <v>22849</v>
      </c>
      <c r="AO2705" s="30">
        <v>188.4</v>
      </c>
      <c r="AP2705" s="29">
        <v>0.30064999999999997</v>
      </c>
      <c r="AQ2705" s="29">
        <v>0.62766</v>
      </c>
      <c r="AR2705" s="29">
        <v>0.28899999999999998</v>
      </c>
      <c r="AS2705" s="54">
        <v>24</v>
      </c>
      <c r="AT2705" s="29">
        <v>0.32352999999999998</v>
      </c>
      <c r="AU2705" s="29">
        <v>0.75158999999999998</v>
      </c>
      <c r="AV2705" s="54">
        <v>17</v>
      </c>
      <c r="AW2705" s="29">
        <v>0.52941000000000005</v>
      </c>
    </row>
    <row r="2706" spans="1:49" x14ac:dyDescent="0.2">
      <c r="A2706" s="17" t="str">
        <f t="shared" si="51"/>
        <v>UGA-CEID</v>
      </c>
      <c r="B2706" s="17" t="str">
        <f>IF(AND(OR(NOT(IsForecastDateRestricted),AND(D2706&gt;=StartDate,D2706&lt;=EndDate)),OR(NOT(IsTargetDateRestricted),AND(F2706&gt;=FirstTargetDate,F2706&lt;=EndTargetDate)),
OR(AND(Is1Week,E2706="1 wk ahead inc death"),AND(Is2Week,E2706="2 wk ahead inc death"),AND(Is3Week,E2706="3 wk ahead inc death"),AND(Is4Week,E2706="4 wk ahead inc death")),
OR(NOT(IsActiveModelsOnly),_xlfn.XLOOKUP(C2706,'Model Analyzer'!B$4:B$100,'Model Analyzer'!C$4:C$100))),EvalData!C2706,"NA")</f>
        <v>UGA-CEID</v>
      </c>
      <c r="C2706" s="17" t="s">
        <v>50</v>
      </c>
      <c r="D2706" s="36" t="d">
        <v>2020-11-16</v>
      </c>
      <c r="E2706" s="17" t="s">
        <v>11</v>
      </c>
      <c r="F2706" s="36" t="d">
        <v>2020-11-21</v>
      </c>
      <c r="G2706" s="30">
        <v>-2740</v>
      </c>
      <c r="H2706" s="32">
        <v>-0.311</v>
      </c>
      <c r="I2706" s="28">
        <v>-0.26695000000000002</v>
      </c>
      <c r="J2706" s="28">
        <v>-0.36416999999999999</v>
      </c>
      <c r="K2706" s="29">
        <v>0</v>
      </c>
      <c r="L2706" s="30">
        <v>27</v>
      </c>
      <c r="M2706" s="29">
        <v>0.21212</v>
      </c>
      <c r="N2706" s="30">
        <v>51</v>
      </c>
      <c r="O2706" s="30">
        <v>23.24</v>
      </c>
      <c r="P2706" s="30">
        <v>1067.7</v>
      </c>
      <c r="Q2706" s="30">
        <v>57.02</v>
      </c>
      <c r="R2706" s="38">
        <v>0.30229</v>
      </c>
      <c r="S2706" s="32">
        <v>-0.26569999999999999</v>
      </c>
      <c r="T2706" s="29">
        <v>0.49670999999999998</v>
      </c>
      <c r="U2706" s="29">
        <v>-0.31307000000000001</v>
      </c>
      <c r="V2706" s="29">
        <v>0.35293999999999998</v>
      </c>
      <c r="W2706" s="29">
        <v>0.15686</v>
      </c>
      <c r="X2706" s="30">
        <v>85.01</v>
      </c>
      <c r="Y2706" s="29">
        <v>0.37129000000000001</v>
      </c>
      <c r="Z2706" s="29">
        <v>0.42577999999999999</v>
      </c>
      <c r="AA2706" s="29">
        <v>0.152</v>
      </c>
      <c r="AB2706" s="30">
        <v>26</v>
      </c>
      <c r="AC2706" s="29">
        <v>0.26471</v>
      </c>
      <c r="AD2706" s="30">
        <v>51</v>
      </c>
      <c r="AE2706" s="29">
        <v>0.54901999999999995</v>
      </c>
      <c r="AF2706" s="33">
        <v>1.458</v>
      </c>
      <c r="AG2706" s="33">
        <v>1.704</v>
      </c>
      <c r="AH2706" s="33">
        <v>2.4209999999999998</v>
      </c>
      <c r="AI2706" s="33">
        <v>61.173999999999999</v>
      </c>
      <c r="AJ2706" s="33">
        <v>7.4029999999999996</v>
      </c>
      <c r="AK2706" s="34">
        <v>44</v>
      </c>
      <c r="AL2706" s="29">
        <v>9.8040000000000002E-2</v>
      </c>
      <c r="AM2706" s="29">
        <v>0.17646999999999999</v>
      </c>
      <c r="AN2706" s="50">
        <v>41928</v>
      </c>
      <c r="AO2706" s="30">
        <v>193</v>
      </c>
      <c r="AP2706" s="29">
        <v>0.49702000000000002</v>
      </c>
      <c r="AQ2706" s="29">
        <v>1</v>
      </c>
      <c r="AR2706" s="29">
        <v>0.28899999999999998</v>
      </c>
      <c r="AS2706" s="54">
        <v>24</v>
      </c>
      <c r="AT2706" s="29">
        <v>0.32352999999999998</v>
      </c>
      <c r="AU2706" s="29">
        <v>0.57791999999999999</v>
      </c>
      <c r="AV2706" s="54">
        <v>21</v>
      </c>
      <c r="AW2706" s="29">
        <v>0.41176000000000001</v>
      </c>
    </row>
    <row r="2707" spans="1:49" x14ac:dyDescent="0.2">
      <c r="A2707" s="17" t="str">
        <f t="shared" si="51"/>
        <v>UM</v>
      </c>
      <c r="B2707" s="17" t="str">
        <f>IF(AND(OR(NOT(IsForecastDateRestricted),AND(D2707&gt;=StartDate,D2707&lt;=EndDate)),OR(NOT(IsTargetDateRestricted),AND(F2707&gt;=FirstTargetDate,F2707&lt;=EndTargetDate)),
OR(AND(Is1Week,E2707="1 wk ahead inc death"),AND(Is2Week,E2707="2 wk ahead inc death"),AND(Is3Week,E2707="3 wk ahead inc death"),AND(Is4Week,E2707="4 wk ahead inc death")),
OR(NOT(IsActiveModelsOnly),_xlfn.XLOOKUP(C2707,'Model Analyzer'!B$4:B$100,'Model Analyzer'!C$4:C$100))),EvalData!C2707,"NA")</f>
        <v>UM</v>
      </c>
      <c r="C2707" s="17" t="s">
        <v>31</v>
      </c>
      <c r="D2707" s="36" t="d">
        <v>2020-11-16</v>
      </c>
      <c r="E2707" s="17" t="s">
        <v>11</v>
      </c>
      <c r="F2707" s="36" t="d">
        <v>2020-11-21</v>
      </c>
      <c r="G2707" s="30">
        <v>-2517</v>
      </c>
      <c r="H2707" s="32">
        <v>-0.28100000000000003</v>
      </c>
      <c r="I2707" s="28">
        <v>-0.24523</v>
      </c>
      <c r="J2707" s="28">
        <v>-0.32490000000000002</v>
      </c>
      <c r="K2707" s="29">
        <v>0</v>
      </c>
      <c r="L2707" s="30">
        <v>24</v>
      </c>
      <c r="M2707" s="29">
        <v>0.30303000000000002</v>
      </c>
      <c r="N2707" s="30">
        <v>50</v>
      </c>
      <c r="O2707" s="30">
        <v>15.55</v>
      </c>
      <c r="P2707" s="30">
        <v>1246.9000000000001</v>
      </c>
      <c r="Q2707" s="30">
        <v>61.6</v>
      </c>
      <c r="R2707" s="38">
        <v>0.29611999999999999</v>
      </c>
      <c r="S2707" s="32">
        <v>-0.34859000000000001</v>
      </c>
      <c r="T2707" s="29">
        <v>0.52925</v>
      </c>
      <c r="U2707" s="29">
        <v>-0.43029000000000001</v>
      </c>
      <c r="V2707" s="29">
        <v>0.32</v>
      </c>
      <c r="W2707" s="29">
        <v>0.12</v>
      </c>
      <c r="X2707" s="30">
        <v>98.38</v>
      </c>
      <c r="Y2707" s="29">
        <v>0.32561000000000001</v>
      </c>
      <c r="Z2707" s="29">
        <v>0.40771000000000002</v>
      </c>
      <c r="AA2707" s="29">
        <v>0.1</v>
      </c>
      <c r="AB2707" s="30">
        <v>28</v>
      </c>
      <c r="AC2707" s="29">
        <v>0.20588000000000001</v>
      </c>
      <c r="AD2707" s="30">
        <v>50</v>
      </c>
      <c r="AE2707" s="29">
        <v>0.18</v>
      </c>
      <c r="AF2707" s="33">
        <v>1.1499999999999999</v>
      </c>
      <c r="AG2707" s="33">
        <v>1.2350000000000001</v>
      </c>
      <c r="AH2707" s="33">
        <v>1.363</v>
      </c>
      <c r="AI2707" s="33">
        <v>1.4850000000000001</v>
      </c>
      <c r="AJ2707" s="33">
        <v>1.6</v>
      </c>
      <c r="AK2707" s="34">
        <v>1.905</v>
      </c>
      <c r="AL2707" s="29">
        <v>0</v>
      </c>
      <c r="AM2707" s="29">
        <v>0</v>
      </c>
      <c r="AN2707" s="50">
        <v>89042</v>
      </c>
      <c r="AO2707" s="30">
        <v>443.1</v>
      </c>
      <c r="AP2707" s="29">
        <v>0.82008000000000003</v>
      </c>
      <c r="AQ2707" s="29">
        <v>1</v>
      </c>
      <c r="AR2707" s="29">
        <v>0.186</v>
      </c>
      <c r="AS2707" s="54">
        <v>31</v>
      </c>
      <c r="AT2707" s="29">
        <v>0.11765</v>
      </c>
      <c r="AU2707" s="29">
        <v>0.18576000000000001</v>
      </c>
      <c r="AV2707" s="54">
        <v>32</v>
      </c>
      <c r="AW2707" s="29">
        <v>8.8239999999999999E-2</v>
      </c>
    </row>
    <row r="2708" spans="1:49" x14ac:dyDescent="0.2">
      <c r="A2708" s="17" t="str">
        <f t="shared" si="51"/>
        <v>UMass-MB</v>
      </c>
      <c r="B2708" s="17" t="str">
        <f>IF(AND(OR(NOT(IsForecastDateRestricted),AND(D2708&gt;=StartDate,D2708&lt;=EndDate)),OR(NOT(IsTargetDateRestricted),AND(F2708&gt;=FirstTargetDate,F2708&lt;=EndTargetDate)),
OR(AND(Is1Week,E2708="1 wk ahead inc death"),AND(Is2Week,E2708="2 wk ahead inc death"),AND(Is3Week,E2708="3 wk ahead inc death"),AND(Is4Week,E2708="4 wk ahead inc death")),
OR(NOT(IsActiveModelsOnly),_xlfn.XLOOKUP(C2708,'Model Analyzer'!B$4:B$100,'Model Analyzer'!C$4:C$100))),EvalData!C2708,"NA")</f>
        <v>UMass-MB</v>
      </c>
      <c r="C2708" s="17" t="s">
        <v>32</v>
      </c>
      <c r="D2708" s="36" t="d">
        <v>2020-11-16</v>
      </c>
      <c r="E2708" s="17" t="s">
        <v>11</v>
      </c>
      <c r="F2708" s="36" t="d">
        <v>2020-11-21</v>
      </c>
      <c r="G2708" s="30">
        <v>314</v>
      </c>
      <c r="H2708" s="32">
        <v>0.03</v>
      </c>
      <c r="I2708" s="28">
        <v>3.0589999999999999E-2</v>
      </c>
      <c r="J2708" s="28">
        <v>3.0589999999999999E-2</v>
      </c>
      <c r="K2708" s="29">
        <v>1</v>
      </c>
      <c r="L2708" s="30">
        <v>3</v>
      </c>
      <c r="M2708" s="29">
        <v>0.93938999999999995</v>
      </c>
      <c r="N2708" s="30">
        <v>51</v>
      </c>
      <c r="O2708" s="30">
        <v>6.95</v>
      </c>
      <c r="P2708" s="30">
        <v>461.33</v>
      </c>
      <c r="Q2708" s="30">
        <v>34.549999999999997</v>
      </c>
      <c r="R2708" s="38">
        <v>0.16561000000000001</v>
      </c>
      <c r="S2708" s="32">
        <v>-5.0700000000000002E-2</v>
      </c>
      <c r="T2708" s="29">
        <v>0.34638000000000002</v>
      </c>
      <c r="U2708" s="29">
        <v>-2.01E-2</v>
      </c>
      <c r="V2708" s="29">
        <v>0.60784000000000005</v>
      </c>
      <c r="W2708" s="29">
        <v>7.843E-2</v>
      </c>
      <c r="X2708" s="30">
        <v>49.65</v>
      </c>
      <c r="Y2708" s="29">
        <v>0.27073999999999998</v>
      </c>
      <c r="Z2708" s="29">
        <v>0.23952999999999999</v>
      </c>
      <c r="AA2708" s="29">
        <v>0.71599999999999997</v>
      </c>
      <c r="AB2708" s="30">
        <v>1</v>
      </c>
      <c r="AC2708" s="29">
        <v>1</v>
      </c>
      <c r="AD2708" s="30">
        <v>51</v>
      </c>
      <c r="AE2708" s="29">
        <v>0.94118000000000002</v>
      </c>
      <c r="AF2708" s="33">
        <v>2.355</v>
      </c>
      <c r="AG2708" s="33">
        <v>2.8530000000000002</v>
      </c>
      <c r="AH2708" s="33">
        <v>3.5659999999999998</v>
      </c>
      <c r="AI2708" s="33">
        <v>4.38</v>
      </c>
      <c r="AJ2708" s="33">
        <v>4.8970000000000002</v>
      </c>
      <c r="AK2708" s="34">
        <v>6.7270000000000003</v>
      </c>
      <c r="AL2708" s="29">
        <v>0.23529</v>
      </c>
      <c r="AM2708" s="29">
        <v>3.9219999999999998E-2</v>
      </c>
      <c r="AN2708" s="50">
        <v>13671</v>
      </c>
      <c r="AO2708" s="30">
        <v>94.2</v>
      </c>
      <c r="AP2708" s="29">
        <v>0.42914000000000002</v>
      </c>
      <c r="AQ2708" s="29">
        <v>0.89592000000000005</v>
      </c>
      <c r="AR2708" s="29">
        <v>0.70199999999999996</v>
      </c>
      <c r="AS2708" s="54">
        <v>7</v>
      </c>
      <c r="AT2708" s="29">
        <v>0.82352999999999998</v>
      </c>
      <c r="AU2708" s="29">
        <v>0.97987999999999997</v>
      </c>
      <c r="AV2708" s="54">
        <v>1</v>
      </c>
      <c r="AW2708" s="29">
        <v>1</v>
      </c>
    </row>
    <row r="2709" spans="1:49" x14ac:dyDescent="0.2">
      <c r="A2709" s="17" t="str">
        <f t="shared" si="51"/>
        <v>USC</v>
      </c>
      <c r="B2709" s="17" t="str">
        <f>IF(AND(OR(NOT(IsForecastDateRestricted),AND(D2709&gt;=StartDate,D2709&lt;=EndDate)),OR(NOT(IsTargetDateRestricted),AND(F2709&gt;=FirstTargetDate,F2709&lt;=EndTargetDate)),
OR(AND(Is1Week,E2709="1 wk ahead inc death"),AND(Is2Week,E2709="2 wk ahead inc death"),AND(Is3Week,E2709="3 wk ahead inc death"),AND(Is4Week,E2709="4 wk ahead inc death")),
OR(NOT(IsActiveModelsOnly),_xlfn.XLOOKUP(C2709,'Model Analyzer'!B$4:B$100,'Model Analyzer'!C$4:C$100))),EvalData!C2709,"NA")</f>
        <v>USC</v>
      </c>
      <c r="C2709" s="17" t="s">
        <v>33</v>
      </c>
      <c r="D2709" s="36" t="d">
        <v>2020-11-16</v>
      </c>
      <c r="E2709" s="17" t="s">
        <v>11</v>
      </c>
      <c r="F2709" s="36" t="d">
        <v>2020-11-21</v>
      </c>
      <c r="G2709" s="30">
        <v>-1406</v>
      </c>
      <c r="H2709" s="32">
        <v>-0.14699999999999999</v>
      </c>
      <c r="I2709" s="28">
        <v>-0.13697999999999999</v>
      </c>
      <c r="J2709" s="28">
        <v>-0.15873000000000001</v>
      </c>
      <c r="K2709" s="29">
        <v>0.75</v>
      </c>
      <c r="L2709" s="30">
        <v>11</v>
      </c>
      <c r="M2709" s="29">
        <v>0.69696999999999998</v>
      </c>
      <c r="N2709" s="30">
        <v>51</v>
      </c>
      <c r="O2709" s="30">
        <v>12.54</v>
      </c>
      <c r="P2709" s="30">
        <v>680.4</v>
      </c>
      <c r="Q2709" s="30">
        <v>40.39</v>
      </c>
      <c r="R2709" s="38">
        <v>0.21607999999999999</v>
      </c>
      <c r="S2709" s="32">
        <v>-0.14049</v>
      </c>
      <c r="T2709" s="29">
        <v>0.39721000000000001</v>
      </c>
      <c r="U2709" s="29">
        <v>-0.18196999999999999</v>
      </c>
      <c r="V2709" s="29">
        <v>0.49020000000000002</v>
      </c>
      <c r="W2709" s="29">
        <v>5.8819999999999997E-2</v>
      </c>
      <c r="X2709" s="30">
        <v>62.25</v>
      </c>
      <c r="Y2709" s="29">
        <v>0.29232000000000002</v>
      </c>
      <c r="Z2709" s="29">
        <v>0.31322</v>
      </c>
      <c r="AA2709" s="29">
        <v>0.504</v>
      </c>
      <c r="AB2709" s="30">
        <v>12</v>
      </c>
      <c r="AC2709" s="29">
        <v>0.67647000000000002</v>
      </c>
      <c r="AD2709" s="30">
        <v>51</v>
      </c>
      <c r="AE2709" s="29">
        <v>0.96077999999999997</v>
      </c>
      <c r="AF2709" s="33">
        <v>2.569</v>
      </c>
      <c r="AG2709" s="33">
        <v>3.423</v>
      </c>
      <c r="AH2709" s="33">
        <v>5.0860000000000003</v>
      </c>
      <c r="AI2709" s="33">
        <v>125.32899999999999</v>
      </c>
      <c r="AJ2709" s="33">
        <v>109</v>
      </c>
      <c r="AK2709" s="34">
        <v>312</v>
      </c>
      <c r="AL2709" s="29">
        <v>0.17646999999999999</v>
      </c>
      <c r="AM2709" s="29">
        <v>0.35293999999999998</v>
      </c>
      <c r="AN2709" s="50">
        <v>15123</v>
      </c>
      <c r="AO2709" s="30">
        <v>130.19999999999999</v>
      </c>
      <c r="AP2709" s="29">
        <v>0.28055999999999998</v>
      </c>
      <c r="AQ2709" s="29">
        <v>0.58572000000000002</v>
      </c>
      <c r="AR2709" s="29">
        <v>0.45400000000000001</v>
      </c>
      <c r="AS2709" s="54">
        <v>16</v>
      </c>
      <c r="AT2709" s="29">
        <v>0.55881999999999998</v>
      </c>
      <c r="AU2709" s="29">
        <v>0.82837000000000005</v>
      </c>
      <c r="AV2709" s="54">
        <v>10</v>
      </c>
      <c r="AW2709" s="29">
        <v>0.73529</v>
      </c>
    </row>
    <row r="2710" spans="1:49" x14ac:dyDescent="0.2">
      <c r="A2710" s="17" t="str">
        <f t="shared" si="51"/>
        <v>UT</v>
      </c>
      <c r="B2710" s="17" t="str">
        <f>IF(AND(OR(NOT(IsForecastDateRestricted),AND(D2710&gt;=StartDate,D2710&lt;=EndDate)),OR(NOT(IsTargetDateRestricted),AND(F2710&gt;=FirstTargetDate,F2710&lt;=EndTargetDate)),
OR(AND(Is1Week,E2710="1 wk ahead inc death"),AND(Is2Week,E2710="2 wk ahead inc death"),AND(Is3Week,E2710="3 wk ahead inc death"),AND(Is4Week,E2710="4 wk ahead inc death")),
OR(NOT(IsActiveModelsOnly),_xlfn.XLOOKUP(C2710,'Model Analyzer'!B$4:B$100,'Model Analyzer'!C$4:C$100))),EvalData!C2710,"NA")</f>
        <v>UT</v>
      </c>
      <c r="C2710" s="17" t="s">
        <v>34</v>
      </c>
      <c r="D2710" s="36" t="d">
        <v>2020-11-16</v>
      </c>
      <c r="E2710" s="17" t="s">
        <v>11</v>
      </c>
      <c r="F2710" s="36" t="d">
        <v>2020-11-21</v>
      </c>
      <c r="G2710" s="30">
        <v>-3460</v>
      </c>
      <c r="H2710" s="32">
        <v>-0.41099999999999998</v>
      </c>
      <c r="I2710" s="28">
        <v>-0.33710000000000001</v>
      </c>
      <c r="J2710" s="28">
        <v>-0.50851999999999997</v>
      </c>
      <c r="K2710" s="29">
        <v>0</v>
      </c>
      <c r="L2710" s="30">
        <v>32</v>
      </c>
      <c r="M2710" s="29">
        <v>6.0609999999999997E-2</v>
      </c>
      <c r="N2710" s="30">
        <v>51</v>
      </c>
      <c r="O2710" s="30">
        <v>16.61</v>
      </c>
      <c r="P2710" s="30">
        <v>1523.14</v>
      </c>
      <c r="Q2710" s="30">
        <v>63.75</v>
      </c>
      <c r="R2710" s="38">
        <v>0.32824999999999999</v>
      </c>
      <c r="S2710" s="32">
        <v>-0.11778</v>
      </c>
      <c r="T2710" s="29">
        <v>0.55406999999999995</v>
      </c>
      <c r="U2710" s="29">
        <v>-0.21376000000000001</v>
      </c>
      <c r="V2710" s="29">
        <v>0.37254999999999999</v>
      </c>
      <c r="W2710" s="29">
        <v>0.17646999999999999</v>
      </c>
      <c r="X2710" s="30">
        <v>91.78</v>
      </c>
      <c r="Y2710" s="29">
        <v>0.38471</v>
      </c>
      <c r="Z2710" s="29">
        <v>0.42225000000000001</v>
      </c>
      <c r="AA2710" s="29">
        <v>0.152</v>
      </c>
      <c r="AB2710" s="30">
        <v>25</v>
      </c>
      <c r="AC2710" s="29">
        <v>0.29411999999999999</v>
      </c>
      <c r="AD2710" s="30">
        <v>51</v>
      </c>
      <c r="AE2710" s="29">
        <v>0.72548999999999997</v>
      </c>
      <c r="AF2710" s="33">
        <v>1.72</v>
      </c>
      <c r="AG2710" s="33">
        <v>1.9390000000000001</v>
      </c>
      <c r="AH2710" s="33">
        <v>2.7250000000000001</v>
      </c>
      <c r="AI2710" s="33">
        <v>11.413</v>
      </c>
      <c r="AJ2710" s="33">
        <v>5.3010000000000002</v>
      </c>
      <c r="AK2710" s="34">
        <v>18.5</v>
      </c>
      <c r="AL2710" s="29">
        <v>0.15686</v>
      </c>
      <c r="AM2710" s="29">
        <v>0.13725000000000001</v>
      </c>
      <c r="AN2710" s="50">
        <v>35276</v>
      </c>
      <c r="AO2710" s="30">
        <v>200.9</v>
      </c>
      <c r="AP2710" s="29">
        <v>0.48002</v>
      </c>
      <c r="AQ2710" s="29">
        <v>1</v>
      </c>
      <c r="AR2710" s="29">
        <v>0.45400000000000001</v>
      </c>
      <c r="AS2710" s="54">
        <v>16</v>
      </c>
      <c r="AT2710" s="29">
        <v>0.55881999999999998</v>
      </c>
      <c r="AU2710" s="29">
        <v>0.76366999999999996</v>
      </c>
      <c r="AV2710" s="54">
        <v>16</v>
      </c>
      <c r="AW2710" s="29">
        <v>0.55881999999999998</v>
      </c>
    </row>
    <row r="2711" spans="1:49" x14ac:dyDescent="0.2">
      <c r="A2711" s="17" t="str">
        <f t="shared" si="51"/>
        <v>Baseline</v>
      </c>
      <c r="B2711" s="17" t="str">
        <f>IF(AND(OR(NOT(IsForecastDateRestricted),AND(D2711&gt;=StartDate,D2711&lt;=EndDate)),OR(NOT(IsTargetDateRestricted),AND(F2711&gt;=FirstTargetDate,F2711&lt;=EndTargetDate)),
OR(AND(Is1Week,E2711="1 wk ahead inc death"),AND(Is2Week,E2711="2 wk ahead inc death"),AND(Is3Week,E2711="3 wk ahead inc death"),AND(Is4Week,E2711="4 wk ahead inc death")),
OR(NOT(IsActiveModelsOnly),_xlfn.XLOOKUP(C2711,'Model Analyzer'!B$4:B$100,'Model Analyzer'!C$4:C$100))),EvalData!C2711,"NA")</f>
        <v>Baseline</v>
      </c>
      <c r="C2711" s="17" t="s">
        <v>12</v>
      </c>
      <c r="D2711" s="36" t="d">
        <v>2020-11-16</v>
      </c>
      <c r="E2711" s="17" t="s">
        <v>36</v>
      </c>
      <c r="F2711" s="36" t="d">
        <v>2020-11-28</v>
      </c>
      <c r="G2711" s="30">
        <v>-5857</v>
      </c>
      <c r="H2711" s="32">
        <v>-0.33900000000000002</v>
      </c>
      <c r="I2711" s="28">
        <v>-0.28719</v>
      </c>
      <c r="J2711" s="28">
        <v>-0.40289999999999998</v>
      </c>
      <c r="K2711" s="29">
        <v>0</v>
      </c>
      <c r="L2711" s="30">
        <v>32</v>
      </c>
      <c r="M2711" s="29">
        <v>6.0609999999999997E-2</v>
      </c>
      <c r="N2711" s="30">
        <v>51</v>
      </c>
      <c r="O2711" s="30">
        <v>16.71</v>
      </c>
      <c r="P2711" s="30">
        <v>2888.11</v>
      </c>
      <c r="Q2711" s="30">
        <v>133.82</v>
      </c>
      <c r="R2711" s="38">
        <v>0.32630999999999999</v>
      </c>
      <c r="S2711" s="32">
        <v>-0.36771999999999999</v>
      </c>
      <c r="T2711" s="29">
        <v>0.71225000000000005</v>
      </c>
      <c r="U2711" s="29">
        <v>-0.66674</v>
      </c>
      <c r="V2711" s="29">
        <v>0.23529</v>
      </c>
      <c r="W2711" s="29">
        <v>0.11765</v>
      </c>
      <c r="X2711" s="30">
        <v>202.49</v>
      </c>
      <c r="Y2711" s="29">
        <v>0.33671000000000001</v>
      </c>
      <c r="Z2711" s="29">
        <v>0.41802</v>
      </c>
      <c r="AA2711" s="29">
        <v>0.113</v>
      </c>
      <c r="AB2711" s="30">
        <v>27</v>
      </c>
      <c r="AC2711" s="29">
        <v>0.23529</v>
      </c>
      <c r="AD2711" s="30">
        <v>51</v>
      </c>
      <c r="AE2711" s="29">
        <v>0.88234999999999997</v>
      </c>
      <c r="AF2711" s="33">
        <v>3.9689999999999999</v>
      </c>
      <c r="AG2711" s="33">
        <v>3.98</v>
      </c>
      <c r="AH2711" s="33">
        <v>4</v>
      </c>
      <c r="AI2711" s="33">
        <v>3.97</v>
      </c>
      <c r="AJ2711" s="33">
        <v>4</v>
      </c>
      <c r="AK2711" s="34">
        <v>4</v>
      </c>
      <c r="AL2711" s="29">
        <v>0</v>
      </c>
      <c r="AM2711" s="29">
        <v>0</v>
      </c>
      <c r="AN2711" s="50">
        <v>27801</v>
      </c>
      <c r="AO2711" s="30">
        <v>120</v>
      </c>
      <c r="AP2711" s="29">
        <v>0.40278000000000003</v>
      </c>
      <c r="AQ2711" s="29">
        <v>0.84087999999999996</v>
      </c>
      <c r="AR2711" s="29">
        <v>0.92900000000000005</v>
      </c>
      <c r="AS2711" s="54">
        <v>2</v>
      </c>
      <c r="AT2711" s="29">
        <v>0.97058999999999995</v>
      </c>
      <c r="AU2711" s="29">
        <v>0.90347</v>
      </c>
      <c r="AV2711" s="54">
        <v>7</v>
      </c>
      <c r="AW2711" s="29">
        <v>0.82352999999999998</v>
      </c>
    </row>
    <row r="2712" spans="1:49" x14ac:dyDescent="0.2">
      <c r="A2712" s="17" t="str">
        <f t="shared" si="51"/>
        <v>BPagano</v>
      </c>
      <c r="B2712" s="17" t="str">
        <f>IF(AND(OR(NOT(IsForecastDateRestricted),AND(D2712&gt;=StartDate,D2712&lt;=EndDate)),OR(NOT(IsTargetDateRestricted),AND(F2712&gt;=FirstTargetDate,F2712&lt;=EndTargetDate)),
OR(AND(Is1Week,E2712="1 wk ahead inc death"),AND(Is2Week,E2712="2 wk ahead inc death"),AND(Is3Week,E2712="3 wk ahead inc death"),AND(Is4Week,E2712="4 wk ahead inc death")),
OR(NOT(IsActiveModelsOnly),_xlfn.XLOOKUP(C2712,'Model Analyzer'!B$4:B$100,'Model Analyzer'!C$4:C$100))),EvalData!C2712,"NA")</f>
        <v>BPagano</v>
      </c>
      <c r="C2712" s="17" t="s">
        <v>59</v>
      </c>
      <c r="D2712" s="36" t="d">
        <v>2020-11-16</v>
      </c>
      <c r="E2712" s="17" t="s">
        <v>36</v>
      </c>
      <c r="F2712" s="36" t="d">
        <v>2020-11-28</v>
      </c>
      <c r="G2712" s="30">
        <v>-213</v>
      </c>
      <c r="H2712" s="32">
        <v>-0.01</v>
      </c>
      <c r="I2712" s="28">
        <v>-1.044E-2</v>
      </c>
      <c r="J2712" s="28">
        <v>-1.055E-2</v>
      </c>
      <c r="K2712" s="29">
        <v>1</v>
      </c>
      <c r="L2712" s="30">
        <v>3</v>
      </c>
      <c r="M2712" s="29">
        <v>0.93938999999999995</v>
      </c>
      <c r="N2712" s="30">
        <v>51</v>
      </c>
      <c r="O2712" s="30">
        <v>10.95</v>
      </c>
      <c r="P2712" s="30">
        <v>1230.08</v>
      </c>
      <c r="Q2712" s="30">
        <v>78.12</v>
      </c>
      <c r="R2712" s="38">
        <v>0.17546999999999999</v>
      </c>
      <c r="S2712" s="32">
        <v>1.3480000000000001E-2</v>
      </c>
      <c r="T2712" s="29">
        <v>0.48864000000000002</v>
      </c>
      <c r="U2712" s="29">
        <v>-0.25552999999999998</v>
      </c>
      <c r="V2712" s="29">
        <v>0.54901999999999995</v>
      </c>
      <c r="W2712" s="29">
        <v>5.8819999999999997E-2</v>
      </c>
      <c r="X2712" s="30">
        <v>119.08</v>
      </c>
      <c r="Y2712" s="29">
        <v>0.24951000000000001</v>
      </c>
      <c r="Z2712" s="29">
        <v>0.27583999999999997</v>
      </c>
      <c r="AA2712" s="29">
        <v>0.64600000000000002</v>
      </c>
      <c r="AB2712" s="30">
        <v>11</v>
      </c>
      <c r="AC2712" s="29">
        <v>0.70587999999999995</v>
      </c>
      <c r="AD2712" s="30">
        <v>51</v>
      </c>
      <c r="AE2712" s="29">
        <v>0.84314</v>
      </c>
      <c r="AF2712" s="33">
        <v>2.278</v>
      </c>
      <c r="AG2712" s="33">
        <v>2.2850000000000001</v>
      </c>
      <c r="AH2712" s="33">
        <v>2.294</v>
      </c>
      <c r="AI2712" s="33">
        <v>2.4950000000000001</v>
      </c>
      <c r="AJ2712" s="33">
        <v>2.3109999999999999</v>
      </c>
      <c r="AK2712" s="34">
        <v>2.375</v>
      </c>
      <c r="AL2712" s="29">
        <v>0</v>
      </c>
      <c r="AM2712" s="29">
        <v>0</v>
      </c>
      <c r="AN2712" s="50">
        <v>39943</v>
      </c>
      <c r="AO2712" s="30">
        <v>145.9</v>
      </c>
      <c r="AP2712" s="29">
        <v>0.59053</v>
      </c>
      <c r="AQ2712" s="29">
        <v>1</v>
      </c>
      <c r="AR2712" s="29">
        <v>0.88800000000000001</v>
      </c>
      <c r="AS2712" s="54">
        <v>4</v>
      </c>
      <c r="AT2712" s="29">
        <v>0.91176000000000001</v>
      </c>
      <c r="AU2712" s="29">
        <v>0.88751000000000002</v>
      </c>
      <c r="AV2712" s="54">
        <v>9</v>
      </c>
      <c r="AW2712" s="29">
        <v>0.76471</v>
      </c>
    </row>
    <row r="2713" spans="1:49" x14ac:dyDescent="0.2">
      <c r="A2713" s="17" t="str">
        <f t="shared" si="51"/>
        <v>CMU</v>
      </c>
      <c r="B2713" s="17" t="str">
        <f>IF(AND(OR(NOT(IsForecastDateRestricted),AND(D2713&gt;=StartDate,D2713&lt;=EndDate)),OR(NOT(IsTargetDateRestricted),AND(F2713&gt;=FirstTargetDate,F2713&lt;=EndTargetDate)),
OR(AND(Is1Week,E2713="1 wk ahead inc death"),AND(Is2Week,E2713="2 wk ahead inc death"),AND(Is3Week,E2713="3 wk ahead inc death"),AND(Is4Week,E2713="4 wk ahead inc death")),
OR(NOT(IsActiveModelsOnly),_xlfn.XLOOKUP(C2713,'Model Analyzer'!B$4:B$100,'Model Analyzer'!C$4:C$100))),EvalData!C2713,"NA")</f>
        <v>CMU</v>
      </c>
      <c r="C2713" s="17" t="s">
        <v>43</v>
      </c>
      <c r="D2713" s="36" t="d">
        <v>2020-11-16</v>
      </c>
      <c r="E2713" s="17" t="s">
        <v>36</v>
      </c>
      <c r="F2713" s="36" t="d">
        <v>2020-11-28</v>
      </c>
      <c r="G2713" s="30"/>
      <c r="H2713" s="32"/>
      <c r="N2713" s="30">
        <v>51</v>
      </c>
      <c r="O2713" s="30">
        <v>6.92</v>
      </c>
      <c r="P2713" s="30">
        <v>1552.39</v>
      </c>
      <c r="Q2713" s="30">
        <v>97.1</v>
      </c>
      <c r="R2713" s="38">
        <v>0.21878</v>
      </c>
      <c r="S2713" s="32">
        <v>-0.23488000000000001</v>
      </c>
      <c r="T2713" s="29">
        <v>0.38019999999999998</v>
      </c>
      <c r="U2713" s="29">
        <v>-0.32822000000000001</v>
      </c>
      <c r="V2713" s="29">
        <v>0.41176000000000001</v>
      </c>
      <c r="W2713" s="29">
        <v>3.9219999999999998E-2</v>
      </c>
      <c r="X2713" s="30">
        <v>155.85</v>
      </c>
      <c r="Y2713" s="29">
        <v>0.24668000000000001</v>
      </c>
      <c r="Z2713" s="29">
        <v>0.29049000000000003</v>
      </c>
      <c r="AA2713" s="29">
        <v>0.502</v>
      </c>
      <c r="AB2713" s="30">
        <v>19</v>
      </c>
      <c r="AC2713" s="29">
        <v>0.47059000000000001</v>
      </c>
      <c r="AD2713" s="30">
        <v>51</v>
      </c>
      <c r="AE2713" s="29">
        <v>0.70587999999999995</v>
      </c>
      <c r="AF2713" s="33">
        <v>1.4970000000000001</v>
      </c>
      <c r="AG2713" s="33">
        <v>1.8069999999999999</v>
      </c>
      <c r="AH2713" s="33">
        <v>2.5350000000000001</v>
      </c>
      <c r="AI2713" s="33">
        <v>75.221000000000004</v>
      </c>
      <c r="AJ2713" s="33">
        <v>4.1929999999999996</v>
      </c>
      <c r="AK2713" s="34">
        <v>23</v>
      </c>
      <c r="AL2713" s="29">
        <v>5.8819999999999997E-2</v>
      </c>
      <c r="AM2713" s="29">
        <v>0.11765</v>
      </c>
      <c r="AN2713" s="50">
        <v>49912</v>
      </c>
      <c r="AO2713" s="30">
        <v>135.1</v>
      </c>
      <c r="AP2713" s="29">
        <v>0.51842999999999995</v>
      </c>
      <c r="AQ2713" s="29">
        <v>1</v>
      </c>
      <c r="AR2713" s="29">
        <v>0.55700000000000005</v>
      </c>
      <c r="AS2713" s="54">
        <v>14</v>
      </c>
      <c r="AT2713" s="29">
        <v>0.61765000000000003</v>
      </c>
      <c r="AU2713" s="29">
        <v>0.74302999999999997</v>
      </c>
      <c r="AV2713" s="54">
        <v>18</v>
      </c>
      <c r="AW2713" s="29">
        <v>0.5</v>
      </c>
    </row>
    <row r="2714" spans="1:49" x14ac:dyDescent="0.2">
      <c r="A2714" s="17" t="str">
        <f t="shared" si="51"/>
        <v>Columbia</v>
      </c>
      <c r="B2714" s="17" t="str">
        <f>IF(AND(OR(NOT(IsForecastDateRestricted),AND(D2714&gt;=StartDate,D2714&lt;=EndDate)),OR(NOT(IsTargetDateRestricted),AND(F2714&gt;=FirstTargetDate,F2714&lt;=EndTargetDate)),
OR(AND(Is1Week,E2714="1 wk ahead inc death"),AND(Is2Week,E2714="2 wk ahead inc death"),AND(Is3Week,E2714="3 wk ahead inc death"),AND(Is4Week,E2714="4 wk ahead inc death")),
OR(NOT(IsActiveModelsOnly),_xlfn.XLOOKUP(C2714,'Model Analyzer'!B$4:B$100,'Model Analyzer'!C$4:C$100))),EvalData!C2714,"NA")</f>
        <v>Columbia</v>
      </c>
      <c r="C2714" s="17" t="s">
        <v>13</v>
      </c>
      <c r="D2714" s="36" t="d">
        <v>2020-11-16</v>
      </c>
      <c r="E2714" s="17" t="s">
        <v>36</v>
      </c>
      <c r="F2714" s="36" t="d">
        <v>2020-11-28</v>
      </c>
      <c r="G2714" s="30">
        <v>-868</v>
      </c>
      <c r="H2714" s="32">
        <v>-4.2999999999999997E-2</v>
      </c>
      <c r="I2714" s="28">
        <v>-4.2560000000000001E-2</v>
      </c>
      <c r="J2714" s="28">
        <v>-4.4450000000000003E-2</v>
      </c>
      <c r="K2714" s="29">
        <v>1</v>
      </c>
      <c r="L2714" s="30">
        <v>6</v>
      </c>
      <c r="M2714" s="29">
        <v>0.84848000000000001</v>
      </c>
      <c r="N2714" s="30">
        <v>51</v>
      </c>
      <c r="O2714" s="30">
        <v>13.35</v>
      </c>
      <c r="P2714" s="30">
        <v>1314.99</v>
      </c>
      <c r="Q2714" s="30">
        <v>80.55</v>
      </c>
      <c r="R2714" s="38">
        <v>0.18196999999999999</v>
      </c>
      <c r="S2714" s="32">
        <v>-4.4450000000000003E-2</v>
      </c>
      <c r="T2714" s="29">
        <v>0.31796000000000002</v>
      </c>
      <c r="U2714" s="29">
        <v>-0.13395000000000001</v>
      </c>
      <c r="V2714" s="29">
        <v>0.52941000000000005</v>
      </c>
      <c r="W2714" s="29">
        <v>7.843E-2</v>
      </c>
      <c r="X2714" s="30">
        <v>130.41999999999999</v>
      </c>
      <c r="Y2714" s="29">
        <v>0.24578</v>
      </c>
      <c r="Z2714" s="29">
        <v>0.28209000000000001</v>
      </c>
      <c r="AA2714" s="29">
        <v>0.57499999999999996</v>
      </c>
      <c r="AB2714" s="30">
        <v>14</v>
      </c>
      <c r="AC2714" s="29">
        <v>0.61765000000000003</v>
      </c>
      <c r="AD2714" s="30">
        <v>51</v>
      </c>
      <c r="AE2714" s="29">
        <v>0.92157</v>
      </c>
      <c r="AF2714" s="33">
        <v>1.9419999999999999</v>
      </c>
      <c r="AG2714" s="33">
        <v>2.2599999999999998</v>
      </c>
      <c r="AH2714" s="33">
        <v>3.1179999999999999</v>
      </c>
      <c r="AI2714" s="33">
        <v>12.930999999999999</v>
      </c>
      <c r="AJ2714" s="33">
        <v>4.8920000000000003</v>
      </c>
      <c r="AK2714" s="34">
        <v>42</v>
      </c>
      <c r="AL2714" s="29">
        <v>9.8040000000000002E-2</v>
      </c>
      <c r="AM2714" s="29">
        <v>0.15686</v>
      </c>
      <c r="AN2714" s="50">
        <v>29419</v>
      </c>
      <c r="AO2714" s="30">
        <v>90</v>
      </c>
      <c r="AP2714" s="29">
        <v>0.44708999999999999</v>
      </c>
      <c r="AQ2714" s="29">
        <v>0.93339000000000005</v>
      </c>
      <c r="AR2714" s="29">
        <v>0.70199999999999996</v>
      </c>
      <c r="AS2714" s="54">
        <v>10</v>
      </c>
      <c r="AT2714" s="29">
        <v>0.73529</v>
      </c>
      <c r="AU2714" s="29">
        <v>0.96562999999999999</v>
      </c>
      <c r="AV2714" s="54">
        <v>4</v>
      </c>
      <c r="AW2714" s="29">
        <v>0.91176000000000001</v>
      </c>
    </row>
    <row r="2715" spans="1:49" x14ac:dyDescent="0.2">
      <c r="A2715" s="17" t="str">
        <f t="shared" si="51"/>
        <v>Columbia-UNC</v>
      </c>
      <c r="B2715" s="17" t="str">
        <f>IF(AND(OR(NOT(IsForecastDateRestricted),AND(D2715&gt;=StartDate,D2715&lt;=EndDate)),OR(NOT(IsTargetDateRestricted),AND(F2715&gt;=FirstTargetDate,F2715&lt;=EndTargetDate)),
OR(AND(Is1Week,E2715="1 wk ahead inc death"),AND(Is2Week,E2715="2 wk ahead inc death"),AND(Is3Week,E2715="3 wk ahead inc death"),AND(Is4Week,E2715="4 wk ahead inc death")),
OR(NOT(IsActiveModelsOnly),_xlfn.XLOOKUP(C2715,'Model Analyzer'!B$4:B$100,'Model Analyzer'!C$4:C$100))),EvalData!C2715,"NA")</f>
        <v>Columbia-UNC</v>
      </c>
      <c r="C2715" s="17" t="s">
        <v>14</v>
      </c>
      <c r="D2715" s="36" t="d">
        <v>2020-11-16</v>
      </c>
      <c r="E2715" s="17" t="s">
        <v>36</v>
      </c>
      <c r="F2715" s="36" t="d">
        <v>2020-11-28</v>
      </c>
      <c r="G2715" s="30">
        <v>-1265</v>
      </c>
      <c r="H2715" s="32">
        <v>-6.4000000000000001E-2</v>
      </c>
      <c r="I2715" s="28">
        <v>-6.2030000000000002E-2</v>
      </c>
      <c r="J2715" s="28">
        <v>-6.6129999999999994E-2</v>
      </c>
      <c r="K2715" s="29">
        <v>0.9</v>
      </c>
      <c r="L2715" s="30">
        <v>7</v>
      </c>
      <c r="M2715" s="29">
        <v>0.81818000000000002</v>
      </c>
      <c r="N2715" s="30">
        <v>50</v>
      </c>
      <c r="O2715" s="30">
        <v>8.59</v>
      </c>
      <c r="P2715" s="30">
        <v>7653.1</v>
      </c>
      <c r="Q2715" s="30">
        <v>148.86000000000001</v>
      </c>
      <c r="R2715" s="38">
        <v>0.22087000000000001</v>
      </c>
      <c r="S2715" s="32">
        <v>0.18668000000000001</v>
      </c>
      <c r="T2715" s="29">
        <v>0.43243999999999999</v>
      </c>
      <c r="U2715" s="29">
        <v>0.30002000000000001</v>
      </c>
      <c r="V2715" s="29">
        <v>0.48</v>
      </c>
      <c r="W2715" s="29">
        <v>0.08</v>
      </c>
      <c r="X2715" s="30">
        <v>272.48</v>
      </c>
      <c r="Y2715" s="29">
        <v>0.41452</v>
      </c>
      <c r="Z2715" s="29">
        <v>0.30808999999999997</v>
      </c>
      <c r="AA2715" s="29">
        <v>0.35899999999999999</v>
      </c>
      <c r="AB2715" s="30">
        <v>21</v>
      </c>
      <c r="AC2715" s="29">
        <v>0.41176000000000001</v>
      </c>
      <c r="AD2715" s="30">
        <v>50</v>
      </c>
      <c r="AE2715" s="29">
        <v>0.4</v>
      </c>
      <c r="AF2715" s="33">
        <v>1.278</v>
      </c>
      <c r="AG2715" s="33">
        <v>1.32</v>
      </c>
      <c r="AH2715" s="33">
        <v>1.409</v>
      </c>
      <c r="AI2715" s="33">
        <v>1.6120000000000001</v>
      </c>
      <c r="AJ2715" s="33">
        <v>1.6259999999999999</v>
      </c>
      <c r="AK2715" s="34">
        <v>2.1120000000000001</v>
      </c>
      <c r="AL2715" s="29">
        <v>0</v>
      </c>
      <c r="AM2715" s="29">
        <v>0</v>
      </c>
      <c r="AN2715" s="50">
        <v>164579</v>
      </c>
      <c r="AO2715" s="30">
        <v>447.5</v>
      </c>
      <c r="AP2715" s="29">
        <v>0.78759999999999997</v>
      </c>
      <c r="AQ2715" s="29">
        <v>1</v>
      </c>
      <c r="AR2715" s="29">
        <v>0.41299999999999998</v>
      </c>
      <c r="AS2715" s="54">
        <v>20</v>
      </c>
      <c r="AT2715" s="29">
        <v>0.44118000000000002</v>
      </c>
      <c r="AU2715" s="29">
        <v>0.4128</v>
      </c>
      <c r="AV2715" s="54">
        <v>26</v>
      </c>
      <c r="AW2715" s="29">
        <v>0.26471</v>
      </c>
    </row>
    <row r="2716" spans="1:49" x14ac:dyDescent="0.2">
      <c r="A2716" s="17" t="str">
        <f t="shared" si="51"/>
        <v>CovidComplete</v>
      </c>
      <c r="B2716" s="17" t="str">
        <f>IF(AND(OR(NOT(IsForecastDateRestricted),AND(D2716&gt;=StartDate,D2716&lt;=EndDate)),OR(NOT(IsTargetDateRestricted),AND(F2716&gt;=FirstTargetDate,F2716&lt;=EndTargetDate)),
OR(AND(Is1Week,E2716="1 wk ahead inc death"),AND(Is2Week,E2716="2 wk ahead inc death"),AND(Is3Week,E2716="3 wk ahead inc death"),AND(Is4Week,E2716="4 wk ahead inc death")),
OR(NOT(IsActiveModelsOnly),_xlfn.XLOOKUP(C2716,'Model Analyzer'!B$4:B$100,'Model Analyzer'!C$4:C$100))),EvalData!C2716,"NA")</f>
        <v>CovidComplete</v>
      </c>
      <c r="C2716" s="17" t="s">
        <v>51</v>
      </c>
      <c r="D2716" s="36" t="d">
        <v>2020-11-16</v>
      </c>
      <c r="E2716" s="17" t="s">
        <v>36</v>
      </c>
      <c r="F2716" s="36" t="d">
        <v>2020-11-28</v>
      </c>
      <c r="G2716" s="30">
        <v>3118</v>
      </c>
      <c r="H2716" s="32">
        <v>0.14199999999999999</v>
      </c>
      <c r="I2716" s="28">
        <v>0.15289</v>
      </c>
      <c r="J2716" s="28">
        <v>0.15289</v>
      </c>
      <c r="K2716" s="29">
        <v>0.75</v>
      </c>
      <c r="L2716" s="30">
        <v>17</v>
      </c>
      <c r="M2716" s="29">
        <v>0.51515</v>
      </c>
      <c r="N2716" s="30">
        <v>51</v>
      </c>
      <c r="O2716" s="30">
        <v>7.35</v>
      </c>
      <c r="P2716" s="30">
        <v>1882.35</v>
      </c>
      <c r="Q2716" s="30">
        <v>94.75</v>
      </c>
      <c r="R2716" s="38">
        <v>0.17757000000000001</v>
      </c>
      <c r="S2716" s="32">
        <v>5.985E-2</v>
      </c>
      <c r="T2716" s="29">
        <v>0.38162000000000001</v>
      </c>
      <c r="U2716" s="29">
        <v>6.8100000000000001E-3</v>
      </c>
      <c r="V2716" s="29">
        <v>0.45097999999999999</v>
      </c>
      <c r="W2716" s="29">
        <v>5.8819999999999997E-2</v>
      </c>
      <c r="X2716" s="30">
        <v>160.9</v>
      </c>
      <c r="Y2716" s="29">
        <v>0.29736000000000001</v>
      </c>
      <c r="Z2716" s="29">
        <v>0.27799000000000001</v>
      </c>
      <c r="AA2716" s="29">
        <v>0.60799999999999998</v>
      </c>
      <c r="AB2716" s="30">
        <v>13</v>
      </c>
      <c r="AC2716" s="29">
        <v>0.64705999999999997</v>
      </c>
      <c r="AD2716" s="30">
        <v>51</v>
      </c>
      <c r="AE2716" s="29">
        <v>1</v>
      </c>
      <c r="AF2716" s="33">
        <v>3.9670000000000001</v>
      </c>
      <c r="AG2716" s="33">
        <v>3.9889999999999999</v>
      </c>
      <c r="AH2716" s="33">
        <v>3.9990000000000001</v>
      </c>
      <c r="AI2716" s="33">
        <v>4.008</v>
      </c>
      <c r="AJ2716" s="33">
        <v>4.0110000000000001</v>
      </c>
      <c r="AK2716" s="34">
        <v>4.0289999999999999</v>
      </c>
      <c r="AL2716" s="29">
        <v>1.9609999999999999E-2</v>
      </c>
      <c r="AM2716" s="29">
        <v>0</v>
      </c>
      <c r="AN2716" s="50">
        <v>28203</v>
      </c>
      <c r="AO2716" s="30">
        <v>72.3</v>
      </c>
      <c r="AP2716" s="29">
        <v>0.39950000000000002</v>
      </c>
      <c r="AQ2716" s="29">
        <v>0.83404</v>
      </c>
      <c r="AR2716" s="29">
        <v>1</v>
      </c>
      <c r="AS2716" s="54">
        <v>1</v>
      </c>
      <c r="AT2716" s="29">
        <v>1</v>
      </c>
      <c r="AU2716" s="29">
        <v>0.97245999999999999</v>
      </c>
      <c r="AV2716" s="54">
        <v>3</v>
      </c>
      <c r="AW2716" s="29">
        <v>0.94118000000000002</v>
      </c>
    </row>
    <row r="2717" spans="1:49" x14ac:dyDescent="0.2">
      <c r="A2717" s="17" t="str">
        <f t="shared" si="51"/>
        <v>DDS</v>
      </c>
      <c r="B2717" s="17" t="str">
        <f>IF(AND(OR(NOT(IsForecastDateRestricted),AND(D2717&gt;=StartDate,D2717&lt;=EndDate)),OR(NOT(IsTargetDateRestricted),AND(F2717&gt;=FirstTargetDate,F2717&lt;=EndTargetDate)),
OR(AND(Is1Week,E2717="1 wk ahead inc death"),AND(Is2Week,E2717="2 wk ahead inc death"),AND(Is3Week,E2717="3 wk ahead inc death"),AND(Is4Week,E2717="4 wk ahead inc death")),
OR(NOT(IsActiveModelsOnly),_xlfn.XLOOKUP(C2717,'Model Analyzer'!B$4:B$100,'Model Analyzer'!C$4:C$100))),EvalData!C2717,"NA")</f>
        <v>DDS</v>
      </c>
      <c r="C2717" s="17" t="s">
        <v>44</v>
      </c>
      <c r="D2717" s="36" t="d">
        <v>2020-11-16</v>
      </c>
      <c r="E2717" s="17" t="s">
        <v>36</v>
      </c>
      <c r="F2717" s="36" t="d">
        <v>2020-11-28</v>
      </c>
      <c r="G2717" s="30">
        <v>-5276</v>
      </c>
      <c r="H2717" s="32">
        <v>-0.29899999999999999</v>
      </c>
      <c r="I2717" s="28">
        <v>-0.25869999999999999</v>
      </c>
      <c r="J2717" s="28">
        <v>-0.34899000000000002</v>
      </c>
      <c r="K2717" s="29">
        <v>0</v>
      </c>
      <c r="L2717" s="30">
        <v>30</v>
      </c>
      <c r="M2717" s="29">
        <v>0.12121</v>
      </c>
      <c r="N2717" s="30">
        <v>51</v>
      </c>
      <c r="O2717" s="30">
        <v>12.07</v>
      </c>
      <c r="P2717" s="30">
        <v>2042.05</v>
      </c>
      <c r="Q2717" s="30">
        <v>114.12</v>
      </c>
      <c r="R2717" s="38">
        <v>0.31535000000000002</v>
      </c>
      <c r="S2717" s="32">
        <v>-0.33285999999999999</v>
      </c>
      <c r="T2717" s="29">
        <v>0.56274000000000002</v>
      </c>
      <c r="U2717" s="29">
        <v>-0.46368999999999999</v>
      </c>
      <c r="V2717" s="29">
        <v>0.27450999999999998</v>
      </c>
      <c r="W2717" s="29">
        <v>0.13725000000000001</v>
      </c>
      <c r="X2717" s="30">
        <v>176.82</v>
      </c>
      <c r="Y2717" s="29">
        <v>0.32827000000000001</v>
      </c>
      <c r="Z2717" s="29">
        <v>0.39285999999999999</v>
      </c>
      <c r="AA2717" s="29">
        <v>0.214</v>
      </c>
      <c r="AB2717" s="30">
        <v>26</v>
      </c>
      <c r="AC2717" s="29">
        <v>0.26471</v>
      </c>
      <c r="AD2717" s="30">
        <v>51</v>
      </c>
      <c r="AE2717" s="29">
        <v>0.84314</v>
      </c>
      <c r="AF2717" s="33">
        <v>3.11</v>
      </c>
      <c r="AG2717" s="33">
        <v>3.3660000000000001</v>
      </c>
      <c r="AH2717" s="33">
        <v>3.8170000000000002</v>
      </c>
      <c r="AI2717" s="33">
        <v>6.07</v>
      </c>
      <c r="AJ2717" s="33">
        <v>5.0049999999999999</v>
      </c>
      <c r="AK2717" s="34">
        <v>7.25</v>
      </c>
      <c r="AL2717" s="29">
        <v>0.21568999999999999</v>
      </c>
      <c r="AM2717" s="29">
        <v>7.843E-2</v>
      </c>
      <c r="AN2717" s="50">
        <v>28195</v>
      </c>
      <c r="AO2717" s="30">
        <v>103.3</v>
      </c>
      <c r="AP2717" s="29">
        <v>0.38091000000000003</v>
      </c>
      <c r="AQ2717" s="29">
        <v>0.79522000000000004</v>
      </c>
      <c r="AR2717" s="29">
        <v>0.57799999999999996</v>
      </c>
      <c r="AS2717" s="54">
        <v>12</v>
      </c>
      <c r="AT2717" s="29">
        <v>0.67647000000000002</v>
      </c>
      <c r="AU2717" s="29">
        <v>0.84558</v>
      </c>
      <c r="AV2717" s="54">
        <v>12</v>
      </c>
      <c r="AW2717" s="29">
        <v>0.67647000000000002</v>
      </c>
    </row>
    <row r="2718" spans="1:49" x14ac:dyDescent="0.2">
      <c r="A2718" s="17" t="str">
        <f t="shared" si="51"/>
        <v>Ensemble</v>
      </c>
      <c r="B2718" s="17" t="str">
        <f>IF(AND(OR(NOT(IsForecastDateRestricted),AND(D2718&gt;=StartDate,D2718&lt;=EndDate)),OR(NOT(IsTargetDateRestricted),AND(F2718&gt;=FirstTargetDate,F2718&lt;=EndTargetDate)),
OR(AND(Is1Week,E2718="1 wk ahead inc death"),AND(Is2Week,E2718="2 wk ahead inc death"),AND(Is3Week,E2718="3 wk ahead inc death"),AND(Is4Week,E2718="4 wk ahead inc death")),
OR(NOT(IsActiveModelsOnly),_xlfn.XLOOKUP(C2718,'Model Analyzer'!B$4:B$100,'Model Analyzer'!C$4:C$100))),EvalData!C2718,"NA")</f>
        <v>Ensemble</v>
      </c>
      <c r="C2718" s="17" t="s">
        <v>15</v>
      </c>
      <c r="D2718" s="36" t="d">
        <v>2020-11-16</v>
      </c>
      <c r="E2718" s="17" t="s">
        <v>36</v>
      </c>
      <c r="F2718" s="36" t="d">
        <v>2020-11-28</v>
      </c>
      <c r="G2718" s="30">
        <v>-2361</v>
      </c>
      <c r="H2718" s="32">
        <v>-0.123</v>
      </c>
      <c r="I2718" s="28">
        <v>-0.11577</v>
      </c>
      <c r="J2718" s="28">
        <v>-0.13092999999999999</v>
      </c>
      <c r="K2718" s="29">
        <v>0.75</v>
      </c>
      <c r="L2718" s="30">
        <v>14</v>
      </c>
      <c r="M2718" s="29">
        <v>0.60606000000000004</v>
      </c>
      <c r="N2718" s="30">
        <v>51</v>
      </c>
      <c r="O2718" s="30">
        <v>4.84</v>
      </c>
      <c r="P2718" s="30">
        <v>795.11</v>
      </c>
      <c r="Q2718" s="30">
        <v>66.69</v>
      </c>
      <c r="R2718" s="38">
        <v>0.14308000000000001</v>
      </c>
      <c r="S2718" s="32">
        <v>-0.1303</v>
      </c>
      <c r="T2718" s="29">
        <v>0.28405000000000002</v>
      </c>
      <c r="U2718" s="29">
        <v>-0.19838</v>
      </c>
      <c r="V2718" s="29">
        <v>0.56862999999999997</v>
      </c>
      <c r="W2718" s="29">
        <v>1.9609999999999999E-2</v>
      </c>
      <c r="X2718" s="30">
        <v>104.3</v>
      </c>
      <c r="Y2718" s="29">
        <v>0.19289999999999999</v>
      </c>
      <c r="Z2718" s="29">
        <v>0.21471000000000001</v>
      </c>
      <c r="AA2718" s="29">
        <v>0.749</v>
      </c>
      <c r="AB2718" s="30">
        <v>3</v>
      </c>
      <c r="AC2718" s="29">
        <v>0.94118000000000002</v>
      </c>
      <c r="AD2718" s="30">
        <v>51</v>
      </c>
      <c r="AE2718" s="29">
        <v>0.98038999999999998</v>
      </c>
      <c r="AF2718" s="33">
        <v>2.1589999999999998</v>
      </c>
      <c r="AG2718" s="33">
        <v>2.286</v>
      </c>
      <c r="AH2718" s="33">
        <v>2.4809999999999999</v>
      </c>
      <c r="AI2718" s="33">
        <v>4.5919999999999996</v>
      </c>
      <c r="AJ2718" s="33">
        <v>3.2029999999999998</v>
      </c>
      <c r="AK2718" s="34">
        <v>5.444</v>
      </c>
      <c r="AL2718" s="29">
        <v>5.8819999999999997E-2</v>
      </c>
      <c r="AM2718" s="29">
        <v>5.8819999999999997E-2</v>
      </c>
      <c r="AN2718" s="50">
        <v>16677</v>
      </c>
      <c r="AO2718" s="30">
        <v>49.4</v>
      </c>
      <c r="AP2718" s="29">
        <v>0.51504000000000005</v>
      </c>
      <c r="AQ2718" s="29">
        <v>1</v>
      </c>
      <c r="AR2718" s="29">
        <v>0.90800000000000003</v>
      </c>
      <c r="AS2718" s="54">
        <v>3</v>
      </c>
      <c r="AT2718" s="29">
        <v>0.94118000000000002</v>
      </c>
      <c r="AU2718" s="29">
        <v>1</v>
      </c>
      <c r="AV2718" s="54">
        <v>1</v>
      </c>
      <c r="AW2718" s="29">
        <v>1</v>
      </c>
    </row>
    <row r="2719" spans="1:49" x14ac:dyDescent="0.2">
      <c r="A2719" s="17" t="str">
        <f t="shared" si="51"/>
        <v>ERDC</v>
      </c>
      <c r="B2719" s="17" t="str">
        <f>IF(AND(OR(NOT(IsForecastDateRestricted),AND(D2719&gt;=StartDate,D2719&lt;=EndDate)),OR(NOT(IsTargetDateRestricted),AND(F2719&gt;=FirstTargetDate,F2719&lt;=EndTargetDate)),
OR(AND(Is1Week,E2719="1 wk ahead inc death"),AND(Is2Week,E2719="2 wk ahead inc death"),AND(Is3Week,E2719="3 wk ahead inc death"),AND(Is4Week,E2719="4 wk ahead inc death")),
OR(NOT(IsActiveModelsOnly),_xlfn.XLOOKUP(C2719,'Model Analyzer'!B$4:B$100,'Model Analyzer'!C$4:C$100))),EvalData!C2719,"NA")</f>
        <v>ERDC</v>
      </c>
      <c r="C2719" s="17" t="s">
        <v>16</v>
      </c>
      <c r="D2719" s="36" t="d">
        <v>2020-11-16</v>
      </c>
      <c r="E2719" s="17" t="s">
        <v>36</v>
      </c>
      <c r="F2719" s="36" t="d">
        <v>2020-11-28</v>
      </c>
      <c r="G2719" s="30">
        <v>18393</v>
      </c>
      <c r="H2719" s="32">
        <v>0.64300000000000002</v>
      </c>
      <c r="I2719" s="28">
        <v>0.90188000000000001</v>
      </c>
      <c r="J2719" s="28">
        <v>0.90188000000000001</v>
      </c>
      <c r="K2719" s="29">
        <v>0</v>
      </c>
      <c r="L2719" s="30">
        <v>34</v>
      </c>
      <c r="M2719" s="29">
        <v>0</v>
      </c>
      <c r="N2719" s="30">
        <v>51</v>
      </c>
      <c r="O2719" s="30">
        <v>26.9</v>
      </c>
      <c r="P2719" s="30">
        <v>39965.53</v>
      </c>
      <c r="Q2719" s="30">
        <v>384.71</v>
      </c>
      <c r="R2719" s="38">
        <v>0.39216000000000001</v>
      </c>
      <c r="S2719" s="32">
        <v>0.42209999999999998</v>
      </c>
      <c r="T2719" s="29">
        <v>0.97960000000000003</v>
      </c>
      <c r="U2719" s="29">
        <v>0.87024999999999997</v>
      </c>
      <c r="V2719" s="29">
        <v>0.29411999999999999</v>
      </c>
      <c r="W2719" s="29">
        <v>0.31373000000000001</v>
      </c>
      <c r="X2719" s="30">
        <v>707.26</v>
      </c>
      <c r="Y2719" s="29">
        <v>0.96035000000000004</v>
      </c>
      <c r="Z2719" s="29">
        <v>0.51978999999999997</v>
      </c>
      <c r="AA2719" s="29">
        <v>3.5999999999999997E-2</v>
      </c>
      <c r="AB2719" s="30">
        <v>33</v>
      </c>
      <c r="AC2719" s="29">
        <v>5.8819999999999997E-2</v>
      </c>
      <c r="AD2719" s="30">
        <v>51</v>
      </c>
      <c r="AE2719" s="29">
        <v>7.843E-2</v>
      </c>
      <c r="AF2719" s="33">
        <v>1.0529999999999999</v>
      </c>
      <c r="AG2719" s="33">
        <v>1.077</v>
      </c>
      <c r="AH2719" s="33">
        <v>1.1160000000000001</v>
      </c>
      <c r="AI2719" s="33">
        <v>1.149</v>
      </c>
      <c r="AJ2719" s="33">
        <v>1.147</v>
      </c>
      <c r="AK2719" s="34">
        <v>1.2649999999999999</v>
      </c>
      <c r="AL2719" s="29">
        <v>0</v>
      </c>
      <c r="AM2719" s="29">
        <v>0</v>
      </c>
      <c r="AN2719" s="50">
        <v>711109</v>
      </c>
      <c r="AO2719" s="30">
        <v>1705.8</v>
      </c>
      <c r="AP2719" s="29">
        <v>0.93413999999999997</v>
      </c>
      <c r="AQ2719" s="29">
        <v>1</v>
      </c>
      <c r="AR2719" s="29">
        <v>8.3000000000000004E-2</v>
      </c>
      <c r="AS2719" s="54">
        <v>34</v>
      </c>
      <c r="AT2719" s="29">
        <v>2.9409999999999999E-2</v>
      </c>
      <c r="AU2719" s="29">
        <v>8.2559999999999995E-2</v>
      </c>
      <c r="AV2719" s="54">
        <v>34</v>
      </c>
      <c r="AW2719" s="29">
        <v>2.9409999999999999E-2</v>
      </c>
    </row>
    <row r="2720" spans="1:49" x14ac:dyDescent="0.2">
      <c r="A2720" s="17" t="str">
        <f t="shared" si="51"/>
        <v>ESG</v>
      </c>
      <c r="B2720" s="17" t="str">
        <f>IF(AND(OR(NOT(IsForecastDateRestricted),AND(D2720&gt;=StartDate,D2720&lt;=EndDate)),OR(NOT(IsTargetDateRestricted),AND(F2720&gt;=FirstTargetDate,F2720&lt;=EndTargetDate)),
OR(AND(Is1Week,E2720="1 wk ahead inc death"),AND(Is2Week,E2720="2 wk ahead inc death"),AND(Is3Week,E2720="3 wk ahead inc death"),AND(Is4Week,E2720="4 wk ahead inc death")),
OR(NOT(IsActiveModelsOnly),_xlfn.XLOOKUP(C2720,'Model Analyzer'!B$4:B$100,'Model Analyzer'!C$4:C$100))),EvalData!C2720,"NA")</f>
        <v>ESG</v>
      </c>
      <c r="C2720" s="17" t="s">
        <v>40</v>
      </c>
      <c r="D2720" s="36" t="d">
        <v>2020-11-16</v>
      </c>
      <c r="E2720" s="17" t="s">
        <v>36</v>
      </c>
      <c r="F2720" s="36" t="d">
        <v>2020-11-28</v>
      </c>
      <c r="G2720" s="30">
        <v>-2113</v>
      </c>
      <c r="H2720" s="32">
        <v>-0.109</v>
      </c>
      <c r="I2720" s="28">
        <v>-0.10360999999999999</v>
      </c>
      <c r="J2720" s="28">
        <v>-0.11558</v>
      </c>
      <c r="K2720" s="29">
        <v>0.75</v>
      </c>
      <c r="L2720" s="30">
        <v>12</v>
      </c>
      <c r="M2720" s="29">
        <v>0.66666999999999998</v>
      </c>
      <c r="N2720" s="30">
        <v>50</v>
      </c>
      <c r="O2720" s="30">
        <v>24.57</v>
      </c>
      <c r="P2720" s="30">
        <v>2572.94</v>
      </c>
      <c r="Q2720" s="30">
        <v>102.58</v>
      </c>
      <c r="R2720" s="38">
        <v>0.20732999999999999</v>
      </c>
      <c r="S2720" s="32">
        <v>-0.10002</v>
      </c>
      <c r="T2720" s="29">
        <v>0.67315999999999998</v>
      </c>
      <c r="U2720" s="29">
        <v>-0.4758</v>
      </c>
      <c r="V2720" s="29">
        <v>0.44</v>
      </c>
      <c r="W2720" s="29">
        <v>0.2</v>
      </c>
      <c r="X2720" s="30">
        <v>173.02</v>
      </c>
      <c r="Y2720" s="29">
        <v>0.31411</v>
      </c>
      <c r="Z2720" s="29">
        <v>0.38873000000000002</v>
      </c>
      <c r="AA2720" s="29">
        <v>0.27700000000000002</v>
      </c>
      <c r="AB2720" s="30">
        <v>24</v>
      </c>
      <c r="AC2720" s="29">
        <v>0.32352999999999998</v>
      </c>
      <c r="AD2720" s="30">
        <v>50</v>
      </c>
      <c r="AE2720" s="29">
        <v>0.16</v>
      </c>
      <c r="AF2720" s="33">
        <v>1.0069999999999999</v>
      </c>
      <c r="AG2720" s="33">
        <v>1.105</v>
      </c>
      <c r="AH2720" s="33">
        <v>1.1990000000000001</v>
      </c>
      <c r="AI2720" s="33">
        <v>1.631</v>
      </c>
      <c r="AJ2720" s="33">
        <v>1.516</v>
      </c>
      <c r="AK2720" s="34">
        <v>2.036</v>
      </c>
      <c r="AL2720" s="29">
        <v>0</v>
      </c>
      <c r="AM2720" s="29">
        <v>0</v>
      </c>
      <c r="AN2720" s="50">
        <v>153194</v>
      </c>
      <c r="AO2720" s="30">
        <v>470.6</v>
      </c>
      <c r="AP2720" s="29">
        <v>0.84277000000000002</v>
      </c>
      <c r="AQ2720" s="29">
        <v>1</v>
      </c>
      <c r="AR2720" s="29">
        <v>0.16500000000000001</v>
      </c>
      <c r="AS2720" s="54">
        <v>32</v>
      </c>
      <c r="AT2720" s="29">
        <v>8.8239999999999999E-2</v>
      </c>
      <c r="AU2720" s="29">
        <v>0.16511999999999999</v>
      </c>
      <c r="AV2720" s="54">
        <v>32</v>
      </c>
      <c r="AW2720" s="29">
        <v>8.8239999999999999E-2</v>
      </c>
    </row>
    <row r="2721" spans="1:49" x14ac:dyDescent="0.2">
      <c r="A2721" s="17" t="str">
        <f t="shared" si="51"/>
        <v>GT-DeepCOVID</v>
      </c>
      <c r="B2721" s="17" t="str">
        <f>IF(AND(OR(NOT(IsForecastDateRestricted),AND(D2721&gt;=StartDate,D2721&lt;=EndDate)),OR(NOT(IsTargetDateRestricted),AND(F2721&gt;=FirstTargetDate,F2721&lt;=EndTargetDate)),
OR(AND(Is1Week,E2721="1 wk ahead inc death"),AND(Is2Week,E2721="2 wk ahead inc death"),AND(Is3Week,E2721="3 wk ahead inc death"),AND(Is4Week,E2721="4 wk ahead inc death")),
OR(NOT(IsActiveModelsOnly),_xlfn.XLOOKUP(C2721,'Model Analyzer'!B$4:B$100,'Model Analyzer'!C$4:C$100))),EvalData!C2721,"NA")</f>
        <v>GT-DeepCOVID</v>
      </c>
      <c r="C2721" s="17" t="s">
        <v>17</v>
      </c>
      <c r="D2721" s="36" t="d">
        <v>2020-11-16</v>
      </c>
      <c r="E2721" s="17" t="s">
        <v>36</v>
      </c>
      <c r="F2721" s="36" t="d">
        <v>2020-11-28</v>
      </c>
      <c r="G2721" s="30">
        <v>-2649</v>
      </c>
      <c r="H2721" s="32">
        <v>-0.13900000000000001</v>
      </c>
      <c r="I2721" s="28">
        <v>-0.12989000000000001</v>
      </c>
      <c r="J2721" s="28">
        <v>-0.14928</v>
      </c>
      <c r="K2721" s="29">
        <v>0.75</v>
      </c>
      <c r="L2721" s="30">
        <v>16</v>
      </c>
      <c r="M2721" s="29">
        <v>0.54544999999999999</v>
      </c>
      <c r="N2721" s="30">
        <v>44</v>
      </c>
      <c r="O2721" s="30">
        <v>6.46</v>
      </c>
      <c r="P2721" s="30">
        <v>1115.17</v>
      </c>
      <c r="Q2721" s="30">
        <v>75.75</v>
      </c>
      <c r="R2721" s="38">
        <v>0.15912000000000001</v>
      </c>
      <c r="S2721" s="32">
        <v>-2.0299999999999999E-2</v>
      </c>
      <c r="T2721" s="29">
        <v>0.37097999999999998</v>
      </c>
      <c r="U2721" s="29">
        <v>-3.3169999999999998E-2</v>
      </c>
      <c r="V2721" s="29">
        <v>0.54544999999999999</v>
      </c>
      <c r="W2721" s="29">
        <v>6.8180000000000004E-2</v>
      </c>
      <c r="X2721" s="30">
        <v>108.82</v>
      </c>
      <c r="Y2721" s="29">
        <v>0.28466999999999998</v>
      </c>
      <c r="Z2721" s="29">
        <v>0.26029999999999998</v>
      </c>
      <c r="AA2721" s="29">
        <v>0.56200000000000006</v>
      </c>
      <c r="AB2721" s="30">
        <v>15</v>
      </c>
      <c r="AC2721" s="29">
        <v>0.58823999999999999</v>
      </c>
      <c r="AD2721" s="30">
        <v>44</v>
      </c>
      <c r="AE2721" s="29">
        <v>1</v>
      </c>
      <c r="AF2721" s="33">
        <v>2.1179999999999999</v>
      </c>
      <c r="AG2721" s="33">
        <v>2.827</v>
      </c>
      <c r="AH2721" s="33">
        <v>3.7530000000000001</v>
      </c>
      <c r="AI2721" s="33">
        <v>20.821999999999999</v>
      </c>
      <c r="AJ2721" s="33">
        <v>6.5590000000000002</v>
      </c>
      <c r="AK2721" s="34">
        <v>30.550999999999998</v>
      </c>
      <c r="AL2721" s="29">
        <v>0.22727</v>
      </c>
      <c r="AM2721" s="29">
        <v>0.18182000000000001</v>
      </c>
      <c r="AN2721" s="50">
        <v>18068</v>
      </c>
      <c r="AO2721" s="30">
        <v>63.1</v>
      </c>
      <c r="AP2721" s="29">
        <v>0.38791999999999999</v>
      </c>
      <c r="AQ2721" s="29">
        <v>0.80986000000000002</v>
      </c>
      <c r="AR2721" s="29">
        <v>0.53700000000000003</v>
      </c>
      <c r="AS2721" s="54">
        <v>15</v>
      </c>
      <c r="AT2721" s="29">
        <v>0.58823999999999999</v>
      </c>
      <c r="AU2721" s="29">
        <v>0.83155000000000001</v>
      </c>
      <c r="AV2721" s="54">
        <v>13</v>
      </c>
      <c r="AW2721" s="29">
        <v>0.64705999999999997</v>
      </c>
    </row>
    <row r="2722" spans="1:49" x14ac:dyDescent="0.2">
      <c r="A2722" s="17" t="str">
        <f t="shared" si="51"/>
        <v>ISU</v>
      </c>
      <c r="B2722" s="17" t="str">
        <f>IF(AND(OR(NOT(IsForecastDateRestricted),AND(D2722&gt;=StartDate,D2722&lt;=EndDate)),OR(NOT(IsTargetDateRestricted),AND(F2722&gt;=FirstTargetDate,F2722&lt;=EndTargetDate)),
OR(AND(Is1Week,E2722="1 wk ahead inc death"),AND(Is2Week,E2722="2 wk ahead inc death"),AND(Is3Week,E2722="3 wk ahead inc death"),AND(Is4Week,E2722="4 wk ahead inc death")),
OR(NOT(IsActiveModelsOnly),_xlfn.XLOOKUP(C2722,'Model Analyzer'!B$4:B$100,'Model Analyzer'!C$4:C$100))),EvalData!C2722,"NA")</f>
        <v>ISU</v>
      </c>
      <c r="C2722" s="17" t="s">
        <v>41</v>
      </c>
      <c r="D2722" s="36" t="d">
        <v>2020-11-16</v>
      </c>
      <c r="E2722" s="17" t="s">
        <v>36</v>
      </c>
      <c r="F2722" s="36" t="d">
        <v>2020-11-28</v>
      </c>
      <c r="G2722" s="30">
        <v>-3257</v>
      </c>
      <c r="H2722" s="32">
        <v>-0.17399999999999999</v>
      </c>
      <c r="I2722" s="28">
        <v>-0.15970000000000001</v>
      </c>
      <c r="J2722" s="28">
        <v>-0.19006000000000001</v>
      </c>
      <c r="K2722" s="29">
        <v>0.75</v>
      </c>
      <c r="L2722" s="30">
        <v>23</v>
      </c>
      <c r="M2722" s="29">
        <v>0.33333000000000002</v>
      </c>
      <c r="N2722" s="30">
        <v>49</v>
      </c>
      <c r="O2722" s="30">
        <v>4.32</v>
      </c>
      <c r="P2722" s="30">
        <v>1288.07</v>
      </c>
      <c r="Q2722" s="30">
        <v>90.61</v>
      </c>
      <c r="R2722" s="38">
        <v>0.19275999999999999</v>
      </c>
      <c r="S2722" s="32">
        <v>-0.15642</v>
      </c>
      <c r="T2722" s="29">
        <v>0.29570000000000002</v>
      </c>
      <c r="U2722" s="29">
        <v>-0.19725000000000001</v>
      </c>
      <c r="V2722" s="29">
        <v>0.46938999999999997</v>
      </c>
      <c r="W2722" s="29">
        <v>0</v>
      </c>
      <c r="X2722" s="30">
        <v>146.25</v>
      </c>
      <c r="Y2722" s="29">
        <v>0.21743000000000001</v>
      </c>
      <c r="Z2722" s="29">
        <v>0.24124999999999999</v>
      </c>
      <c r="AA2722" s="29">
        <v>0.60899999999999999</v>
      </c>
      <c r="AB2722" s="30">
        <v>12</v>
      </c>
      <c r="AC2722" s="29">
        <v>0.67647000000000002</v>
      </c>
      <c r="AD2722" s="30">
        <v>49</v>
      </c>
      <c r="AE2722" s="29">
        <v>0.61224000000000001</v>
      </c>
      <c r="AF2722" s="33">
        <v>1.403</v>
      </c>
      <c r="AG2722" s="33">
        <v>1.4830000000000001</v>
      </c>
      <c r="AH2722" s="33">
        <v>1.6140000000000001</v>
      </c>
      <c r="AI2722" s="33">
        <v>4.9279999999999999</v>
      </c>
      <c r="AJ2722" s="33">
        <v>1.8879999999999999</v>
      </c>
      <c r="AK2722" s="34">
        <v>3.1139999999999999</v>
      </c>
      <c r="AL2722" s="29">
        <v>2.0410000000000001E-2</v>
      </c>
      <c r="AM2722" s="29">
        <v>2.0410000000000001E-2</v>
      </c>
      <c r="AN2722" s="50">
        <v>78803</v>
      </c>
      <c r="AO2722" s="30">
        <v>137.4</v>
      </c>
      <c r="AP2722" s="29">
        <v>0.71118000000000003</v>
      </c>
      <c r="AQ2722" s="29">
        <v>1</v>
      </c>
      <c r="AR2722" s="29">
        <v>0.57799999999999996</v>
      </c>
      <c r="AS2722" s="54">
        <v>12</v>
      </c>
      <c r="AT2722" s="29">
        <v>0.67647000000000002</v>
      </c>
      <c r="AU2722" s="29">
        <v>0.61919999999999997</v>
      </c>
      <c r="AV2722" s="54">
        <v>25</v>
      </c>
      <c r="AW2722" s="29">
        <v>0.29411999999999999</v>
      </c>
    </row>
    <row r="2723" spans="1:49" x14ac:dyDescent="0.2">
      <c r="A2723" s="17" t="str">
        <f t="shared" si="51"/>
        <v>JCB</v>
      </c>
      <c r="B2723" s="17" t="str">
        <f>IF(AND(OR(NOT(IsForecastDateRestricted),AND(D2723&gt;=StartDate,D2723&lt;=EndDate)),OR(NOT(IsTargetDateRestricted),AND(F2723&gt;=FirstTargetDate,F2723&lt;=EndTargetDate)),
OR(AND(Is1Week,E2723="1 wk ahead inc death"),AND(Is2Week,E2723="2 wk ahead inc death"),AND(Is3Week,E2723="3 wk ahead inc death"),AND(Is4Week,E2723="4 wk ahead inc death")),
OR(NOT(IsActiveModelsOnly),_xlfn.XLOOKUP(C2723,'Model Analyzer'!B$4:B$100,'Model Analyzer'!C$4:C$100))),EvalData!C2723,"NA")</f>
        <v>JCB</v>
      </c>
      <c r="C2723" s="17" t="s">
        <v>45</v>
      </c>
      <c r="D2723" s="36" t="d">
        <v>2020-11-16</v>
      </c>
      <c r="E2723" s="17" t="s">
        <v>36</v>
      </c>
      <c r="F2723" s="36" t="d">
        <v>2020-11-28</v>
      </c>
      <c r="G2723" s="30">
        <v>-1428</v>
      </c>
      <c r="H2723" s="32">
        <v>-7.2999999999999995E-2</v>
      </c>
      <c r="I2723" s="28">
        <v>-7.0019999999999999E-2</v>
      </c>
      <c r="J2723" s="28">
        <v>-7.5289999999999996E-2</v>
      </c>
      <c r="K2723" s="29">
        <v>0.9</v>
      </c>
      <c r="L2723" s="30">
        <v>9</v>
      </c>
      <c r="M2723" s="29">
        <v>0.75758000000000003</v>
      </c>
      <c r="N2723" s="30">
        <v>51</v>
      </c>
      <c r="O2723" s="30">
        <v>11.96</v>
      </c>
      <c r="P2723" s="30">
        <v>1056.8</v>
      </c>
      <c r="Q2723" s="30">
        <v>68.819999999999993</v>
      </c>
      <c r="R2723" s="38">
        <v>0.14341999999999999</v>
      </c>
      <c r="S2723" s="32">
        <v>-7.4609999999999996E-2</v>
      </c>
      <c r="T2723" s="29">
        <v>0.26695000000000002</v>
      </c>
      <c r="U2723" s="29">
        <v>-0.10094</v>
      </c>
      <c r="V2723" s="29">
        <v>0.56862999999999997</v>
      </c>
      <c r="W2723" s="29">
        <v>3.9219999999999998E-2</v>
      </c>
      <c r="X2723" s="30">
        <v>111.93</v>
      </c>
      <c r="Y2723" s="29">
        <v>0.22478999999999999</v>
      </c>
      <c r="Z2723" s="29">
        <v>0.25283</v>
      </c>
      <c r="AA2723" s="29">
        <v>0.66500000000000004</v>
      </c>
      <c r="AB2723" s="30">
        <v>10</v>
      </c>
      <c r="AC2723" s="29">
        <v>0.73529</v>
      </c>
      <c r="AD2723" s="30">
        <v>51</v>
      </c>
      <c r="AE2723" s="29">
        <v>0.78430999999999995</v>
      </c>
      <c r="AF2723" s="33">
        <v>2.1389999999999998</v>
      </c>
      <c r="AG2723" s="33">
        <v>2.1440000000000001</v>
      </c>
      <c r="AH2723" s="33">
        <v>2.15</v>
      </c>
      <c r="AI2723" s="33">
        <v>2.141</v>
      </c>
      <c r="AJ2723" s="33">
        <v>2.1659999999999999</v>
      </c>
      <c r="AK2723" s="34">
        <v>2.2330000000000001</v>
      </c>
      <c r="AL2723" s="29">
        <v>0</v>
      </c>
      <c r="AM2723" s="29">
        <v>0</v>
      </c>
      <c r="AN2723" s="50">
        <v>33586</v>
      </c>
      <c r="AO2723" s="30">
        <v>148</v>
      </c>
      <c r="AP2723" s="29">
        <v>0.63590999999999998</v>
      </c>
      <c r="AQ2723" s="29">
        <v>1</v>
      </c>
      <c r="AR2723" s="29">
        <v>0.82599999999999996</v>
      </c>
      <c r="AS2723" s="54">
        <v>6</v>
      </c>
      <c r="AT2723" s="29">
        <v>0.85294000000000003</v>
      </c>
      <c r="AU2723" s="29">
        <v>0.82559000000000005</v>
      </c>
      <c r="AV2723" s="54">
        <v>14</v>
      </c>
      <c r="AW2723" s="29">
        <v>0.61765000000000003</v>
      </c>
    </row>
    <row r="2724" spans="1:49" x14ac:dyDescent="0.2">
      <c r="A2724" s="17" t="str">
        <f t="shared" si="51"/>
        <v>JHU-APL</v>
      </c>
      <c r="B2724" s="17" t="str">
        <f>IF(AND(OR(NOT(IsForecastDateRestricted),AND(D2724&gt;=StartDate,D2724&lt;=EndDate)),OR(NOT(IsTargetDateRestricted),AND(F2724&gt;=FirstTargetDate,F2724&lt;=EndTargetDate)),
OR(AND(Is1Week,E2724="1 wk ahead inc death"),AND(Is2Week,E2724="2 wk ahead inc death"),AND(Is3Week,E2724="3 wk ahead inc death"),AND(Is4Week,E2724="4 wk ahead inc death")),
OR(NOT(IsActiveModelsOnly),_xlfn.XLOOKUP(C2724,'Model Analyzer'!B$4:B$100,'Model Analyzer'!C$4:C$100))),EvalData!C2724,"NA")</f>
        <v>JHU-APL</v>
      </c>
      <c r="C2724" s="17" t="s">
        <v>52</v>
      </c>
      <c r="D2724" s="36" t="d">
        <v>2020-11-16</v>
      </c>
      <c r="E2724" s="17" t="s">
        <v>36</v>
      </c>
      <c r="F2724" s="36" t="d">
        <v>2020-11-28</v>
      </c>
      <c r="G2724" s="30">
        <v>1501</v>
      </c>
      <c r="H2724" s="32">
        <v>7.0999999999999994E-2</v>
      </c>
      <c r="I2724" s="28">
        <v>7.3599999999999999E-2</v>
      </c>
      <c r="J2724" s="28">
        <v>7.3599999999999999E-2</v>
      </c>
      <c r="K2724" s="29">
        <v>0.9</v>
      </c>
      <c r="L2724" s="30">
        <v>8</v>
      </c>
      <c r="M2724" s="29">
        <v>0.78788000000000002</v>
      </c>
      <c r="N2724" s="30">
        <v>51</v>
      </c>
      <c r="O2724" s="30">
        <v>7.38</v>
      </c>
      <c r="P2724" s="30">
        <v>3191.34</v>
      </c>
      <c r="Q2724" s="30">
        <v>100.02</v>
      </c>
      <c r="R2724" s="38">
        <v>0.22275</v>
      </c>
      <c r="S2724" s="32">
        <v>3.2050000000000002E-2</v>
      </c>
      <c r="T2724" s="29">
        <v>0.39229000000000003</v>
      </c>
      <c r="U2724" s="29">
        <v>-3.7200000000000002E-3</v>
      </c>
      <c r="V2724" s="29">
        <v>0.49020000000000002</v>
      </c>
      <c r="W2724" s="29">
        <v>3.9219999999999998E-2</v>
      </c>
      <c r="X2724" s="30">
        <v>167.83</v>
      </c>
      <c r="Y2724" s="29">
        <v>0.31511</v>
      </c>
      <c r="Z2724" s="29">
        <v>0.29253000000000001</v>
      </c>
      <c r="AA2724" s="29">
        <v>0.52800000000000002</v>
      </c>
      <c r="AB2724" s="30">
        <v>17</v>
      </c>
      <c r="AC2724" s="29">
        <v>0.52941000000000005</v>
      </c>
      <c r="AD2724" s="30">
        <v>51</v>
      </c>
      <c r="AE2724" s="29">
        <v>0.76471</v>
      </c>
      <c r="AF2724" s="33">
        <v>2.1419999999999999</v>
      </c>
      <c r="AG2724" s="33">
        <v>2.383</v>
      </c>
      <c r="AH2724" s="33">
        <v>2.577</v>
      </c>
      <c r="AI2724" s="33">
        <v>2.7770000000000001</v>
      </c>
      <c r="AJ2724" s="33">
        <v>2.8439999999999999</v>
      </c>
      <c r="AK2724" s="34">
        <v>3.2690000000000001</v>
      </c>
      <c r="AL2724" s="29">
        <v>0</v>
      </c>
      <c r="AM2724" s="29">
        <v>0</v>
      </c>
      <c r="AN2724" s="50">
        <v>32938</v>
      </c>
      <c r="AO2724" s="30">
        <v>109</v>
      </c>
      <c r="AP2724" s="29">
        <v>0.54881000000000002</v>
      </c>
      <c r="AQ2724" s="29">
        <v>1</v>
      </c>
      <c r="AR2724" s="29">
        <v>0.80500000000000005</v>
      </c>
      <c r="AS2724" s="54">
        <v>7</v>
      </c>
      <c r="AT2724" s="29">
        <v>0.82352999999999998</v>
      </c>
      <c r="AU2724" s="29">
        <v>0.80495000000000005</v>
      </c>
      <c r="AV2724" s="54">
        <v>15</v>
      </c>
      <c r="AW2724" s="29">
        <v>0.58823999999999999</v>
      </c>
    </row>
    <row r="2725" spans="1:49" x14ac:dyDescent="0.2">
      <c r="A2725" s="17" t="str">
        <f t="shared" si="51"/>
        <v>JHU-CSSE</v>
      </c>
      <c r="B2725" s="17" t="str">
        <f>IF(AND(OR(NOT(IsForecastDateRestricted),AND(D2725&gt;=StartDate,D2725&lt;=EndDate)),OR(NOT(IsTargetDateRestricted),AND(F2725&gt;=FirstTargetDate,F2725&lt;=EndTargetDate)),
OR(AND(Is1Week,E2725="1 wk ahead inc death"),AND(Is2Week,E2725="2 wk ahead inc death"),AND(Is3Week,E2725="3 wk ahead inc death"),AND(Is4Week,E2725="4 wk ahead inc death")),
OR(NOT(IsActiveModelsOnly),_xlfn.XLOOKUP(C2725,'Model Analyzer'!B$4:B$100,'Model Analyzer'!C$4:C$100))),EvalData!C2725,"NA")</f>
        <v>JHU-CSSE</v>
      </c>
      <c r="C2725" s="17" t="s">
        <v>58</v>
      </c>
      <c r="D2725" s="36" t="d">
        <v>2020-11-16</v>
      </c>
      <c r="E2725" s="17" t="s">
        <v>36</v>
      </c>
      <c r="F2725" s="36" t="d">
        <v>2020-11-28</v>
      </c>
      <c r="G2725" s="30">
        <v>-1441</v>
      </c>
      <c r="H2725" s="32">
        <v>-7.2999999999999995E-2</v>
      </c>
      <c r="I2725" s="28">
        <v>-7.0660000000000001E-2</v>
      </c>
      <c r="J2725" s="28">
        <v>-7.603E-2</v>
      </c>
      <c r="K2725" s="29">
        <v>0.9</v>
      </c>
      <c r="L2725" s="30">
        <v>10</v>
      </c>
      <c r="M2725" s="29">
        <v>0.72726999999999997</v>
      </c>
      <c r="N2725" s="30">
        <v>51</v>
      </c>
      <c r="O2725" s="30">
        <v>3.9</v>
      </c>
      <c r="P2725" s="30">
        <v>1053.21</v>
      </c>
      <c r="Q2725" s="30">
        <v>67.16</v>
      </c>
      <c r="R2725" s="38">
        <v>0.13861999999999999</v>
      </c>
      <c r="S2725" s="32">
        <v>-4.4859999999999997E-2</v>
      </c>
      <c r="T2725" s="29">
        <v>0.25705</v>
      </c>
      <c r="U2725" s="29">
        <v>-2.0209999999999999E-2</v>
      </c>
      <c r="V2725" s="29">
        <v>0.64705999999999997</v>
      </c>
      <c r="W2725" s="29">
        <v>1.9609999999999999E-2</v>
      </c>
      <c r="X2725" s="30">
        <v>111.3</v>
      </c>
      <c r="Y2725" s="29">
        <v>0.22014</v>
      </c>
      <c r="Z2725" s="29">
        <v>0.20835999999999999</v>
      </c>
      <c r="AA2725" s="29">
        <v>0.80800000000000005</v>
      </c>
      <c r="AB2725" s="30">
        <v>1</v>
      </c>
      <c r="AC2725" s="29">
        <v>1</v>
      </c>
      <c r="AD2725" s="30">
        <v>51</v>
      </c>
      <c r="AE2725" s="29">
        <v>1</v>
      </c>
      <c r="AF2725" s="33">
        <v>4.0279999999999996</v>
      </c>
      <c r="AG2725" s="33">
        <v>5.2930000000000001</v>
      </c>
      <c r="AH2725" s="33">
        <v>8.0139999999999993</v>
      </c>
      <c r="AI2725" s="33">
        <v>12.778</v>
      </c>
      <c r="AJ2725" s="33">
        <v>15.853</v>
      </c>
      <c r="AK2725" s="34">
        <v>28.75</v>
      </c>
      <c r="AL2725" s="29">
        <v>0.41176000000000001</v>
      </c>
      <c r="AM2725" s="29">
        <v>0.41176000000000001</v>
      </c>
      <c r="AN2725" s="50">
        <v>37497</v>
      </c>
      <c r="AO2725" s="30">
        <v>120.2</v>
      </c>
      <c r="AP2725" s="29">
        <v>0.22841</v>
      </c>
      <c r="AQ2725" s="29">
        <v>0.47685</v>
      </c>
      <c r="AR2725" s="29">
        <v>0.186</v>
      </c>
      <c r="AS2725" s="54">
        <v>29</v>
      </c>
      <c r="AT2725" s="29">
        <v>0.17646999999999999</v>
      </c>
      <c r="AU2725" s="29">
        <v>0.72631000000000001</v>
      </c>
      <c r="AV2725" s="54">
        <v>20</v>
      </c>
      <c r="AW2725" s="29">
        <v>0.44118000000000002</v>
      </c>
    </row>
    <row r="2726" spans="1:49" x14ac:dyDescent="0.2">
      <c r="A2726" s="17" t="str">
        <f t="shared" si="51"/>
        <v>JHU-IDD</v>
      </c>
      <c r="B2726" s="17" t="str">
        <f>IF(AND(OR(NOT(IsForecastDateRestricted),AND(D2726&gt;=StartDate,D2726&lt;=EndDate)),OR(NOT(IsTargetDateRestricted),AND(F2726&gt;=FirstTargetDate,F2726&lt;=EndTargetDate)),
OR(AND(Is1Week,E2726="1 wk ahead inc death"),AND(Is2Week,E2726="2 wk ahead inc death"),AND(Is3Week,E2726="3 wk ahead inc death"),AND(Is4Week,E2726="4 wk ahead inc death")),
OR(NOT(IsActiveModelsOnly),_xlfn.XLOOKUP(C2726,'Model Analyzer'!B$4:B$100,'Model Analyzer'!C$4:C$100))),EvalData!C2726,"NA")</f>
        <v>JHU-IDD</v>
      </c>
      <c r="C2726" s="17" t="s">
        <v>53</v>
      </c>
      <c r="D2726" s="36" t="d">
        <v>2020-11-16</v>
      </c>
      <c r="E2726" s="17" t="s">
        <v>36</v>
      </c>
      <c r="F2726" s="36" t="d">
        <v>2020-11-28</v>
      </c>
      <c r="G2726" s="30">
        <v>-488</v>
      </c>
      <c r="H2726" s="32">
        <v>-2.4E-2</v>
      </c>
      <c r="I2726" s="28">
        <v>-2.393E-2</v>
      </c>
      <c r="J2726" s="28">
        <v>-2.452E-2</v>
      </c>
      <c r="K2726" s="29">
        <v>1</v>
      </c>
      <c r="L2726" s="30">
        <v>4</v>
      </c>
      <c r="M2726" s="29">
        <v>0.90908999999999995</v>
      </c>
      <c r="N2726" s="30">
        <v>51</v>
      </c>
      <c r="O2726" s="30">
        <v>9.3699999999999992</v>
      </c>
      <c r="P2726" s="30">
        <v>2185.89</v>
      </c>
      <c r="Q2726" s="30">
        <v>104.1</v>
      </c>
      <c r="R2726" s="38">
        <v>0.20315</v>
      </c>
      <c r="S2726" s="32">
        <v>4.512E-2</v>
      </c>
      <c r="T2726" s="29">
        <v>0.44114999999999999</v>
      </c>
      <c r="U2726" s="29">
        <v>0.10113</v>
      </c>
      <c r="V2726" s="29">
        <v>0.47059000000000001</v>
      </c>
      <c r="W2726" s="29">
        <v>0.11765</v>
      </c>
      <c r="X2726" s="30">
        <v>175.07</v>
      </c>
      <c r="Y2726" s="29">
        <v>0.37153999999999998</v>
      </c>
      <c r="Z2726" s="29">
        <v>0.30961</v>
      </c>
      <c r="AA2726" s="29">
        <v>0.51300000000000001</v>
      </c>
      <c r="AB2726" s="30">
        <v>18</v>
      </c>
      <c r="AC2726" s="29">
        <v>0.5</v>
      </c>
      <c r="AD2726" s="30">
        <v>51</v>
      </c>
      <c r="AE2726" s="29">
        <v>0.96077999999999997</v>
      </c>
      <c r="AF2726" s="33">
        <v>2.8730000000000002</v>
      </c>
      <c r="AG2726" s="33">
        <v>3.351</v>
      </c>
      <c r="AH2726" s="33">
        <v>4.8070000000000004</v>
      </c>
      <c r="AI2726" s="33">
        <v>32.015000000000001</v>
      </c>
      <c r="AJ2726" s="33">
        <v>8.2729999999999997</v>
      </c>
      <c r="AK2726" s="34">
        <v>31.8</v>
      </c>
      <c r="AL2726" s="29">
        <v>0.29411999999999999</v>
      </c>
      <c r="AM2726" s="29">
        <v>0.23529</v>
      </c>
      <c r="AN2726" s="50">
        <v>36121</v>
      </c>
      <c r="AO2726" s="30">
        <v>147.9</v>
      </c>
      <c r="AP2726" s="29">
        <v>0.32517000000000001</v>
      </c>
      <c r="AQ2726" s="29">
        <v>0.67886000000000002</v>
      </c>
      <c r="AR2726" s="29">
        <v>0.45400000000000001</v>
      </c>
      <c r="AS2726" s="54">
        <v>19</v>
      </c>
      <c r="AT2726" s="29">
        <v>0.47059000000000001</v>
      </c>
      <c r="AU2726" s="29">
        <v>0.89686999999999995</v>
      </c>
      <c r="AV2726" s="54">
        <v>8</v>
      </c>
      <c r="AW2726" s="29">
        <v>0.79412000000000005</v>
      </c>
    </row>
    <row r="2727" spans="1:49" x14ac:dyDescent="0.2">
      <c r="A2727" s="17" t="str">
        <f t="shared" si="51"/>
        <v>Karlen</v>
      </c>
      <c r="B2727" s="17" t="str">
        <f>IF(AND(OR(NOT(IsForecastDateRestricted),AND(D2727&gt;=StartDate,D2727&lt;=EndDate)),OR(NOT(IsTargetDateRestricted),AND(F2727&gt;=FirstTargetDate,F2727&lt;=EndTargetDate)),
OR(AND(Is1Week,E2727="1 wk ahead inc death"),AND(Is2Week,E2727="2 wk ahead inc death"),AND(Is3Week,E2727="3 wk ahead inc death"),AND(Is4Week,E2727="4 wk ahead inc death")),
OR(NOT(IsActiveModelsOnly),_xlfn.XLOOKUP(C2727,'Model Analyzer'!B$4:B$100,'Model Analyzer'!C$4:C$100))),EvalData!C2727,"NA")</f>
        <v>Karlen</v>
      </c>
      <c r="C2727" s="17" t="s">
        <v>46</v>
      </c>
      <c r="D2727" s="36" t="d">
        <v>2020-11-16</v>
      </c>
      <c r="E2727" s="17" t="s">
        <v>36</v>
      </c>
      <c r="F2727" s="36" t="d">
        <v>2020-11-28</v>
      </c>
      <c r="G2727" s="30">
        <v>2519</v>
      </c>
      <c r="H2727" s="32">
        <v>0.11600000000000001</v>
      </c>
      <c r="I2727" s="28">
        <v>0.12352</v>
      </c>
      <c r="J2727" s="28">
        <v>0.12352</v>
      </c>
      <c r="K2727" s="29">
        <v>0.75</v>
      </c>
      <c r="L2727" s="30">
        <v>13</v>
      </c>
      <c r="M2727" s="29">
        <v>0.63636000000000004</v>
      </c>
      <c r="N2727" s="30">
        <v>51</v>
      </c>
      <c r="O2727" s="30">
        <v>5.89</v>
      </c>
      <c r="P2727" s="30">
        <v>1309.8399999999999</v>
      </c>
      <c r="Q2727" s="30">
        <v>69.489999999999995</v>
      </c>
      <c r="R2727" s="38">
        <v>0.15684000000000001</v>
      </c>
      <c r="S2727" s="32">
        <v>8.4870000000000001E-2</v>
      </c>
      <c r="T2727" s="29">
        <v>0.31577</v>
      </c>
      <c r="U2727" s="29">
        <v>0.10013</v>
      </c>
      <c r="V2727" s="29">
        <v>0.60784000000000005</v>
      </c>
      <c r="W2727" s="29">
        <v>5.8819999999999997E-2</v>
      </c>
      <c r="X2727" s="30">
        <v>104.07</v>
      </c>
      <c r="Y2727" s="29">
        <v>0.26228000000000001</v>
      </c>
      <c r="Z2727" s="29">
        <v>0.23577000000000001</v>
      </c>
      <c r="AA2727" s="29">
        <v>0.70299999999999996</v>
      </c>
      <c r="AB2727" s="30">
        <v>8</v>
      </c>
      <c r="AC2727" s="29">
        <v>0.79412000000000005</v>
      </c>
      <c r="AD2727" s="30">
        <v>51</v>
      </c>
      <c r="AE2727" s="29">
        <v>0.94118000000000002</v>
      </c>
      <c r="AF2727" s="33">
        <v>1.7549999999999999</v>
      </c>
      <c r="AG2727" s="33">
        <v>1.9390000000000001</v>
      </c>
      <c r="AH2727" s="33">
        <v>2.4260000000000002</v>
      </c>
      <c r="AI2727" s="33">
        <v>3.9689999999999999</v>
      </c>
      <c r="AJ2727" s="33">
        <v>3.1840000000000002</v>
      </c>
      <c r="AK2727" s="34">
        <v>4.8570000000000002</v>
      </c>
      <c r="AL2727" s="29">
        <v>5.8819999999999997E-2</v>
      </c>
      <c r="AM2727" s="29">
        <v>5.8819999999999997E-2</v>
      </c>
      <c r="AN2727" s="50">
        <v>25375</v>
      </c>
      <c r="AO2727" s="30">
        <v>78.599999999999994</v>
      </c>
      <c r="AP2727" s="29">
        <v>0.55762</v>
      </c>
      <c r="AQ2727" s="29">
        <v>1</v>
      </c>
      <c r="AR2727" s="29">
        <v>0.86699999999999999</v>
      </c>
      <c r="AS2727" s="54">
        <v>5</v>
      </c>
      <c r="AT2727" s="29">
        <v>0.88234999999999997</v>
      </c>
      <c r="AU2727" s="29">
        <v>0.99070999999999998</v>
      </c>
      <c r="AV2727" s="54">
        <v>2</v>
      </c>
      <c r="AW2727" s="29">
        <v>0.97058999999999995</v>
      </c>
    </row>
    <row r="2728" spans="1:49" x14ac:dyDescent="0.2">
      <c r="A2728" s="17" t="str">
        <f t="shared" si="51"/>
        <v>LANL</v>
      </c>
      <c r="B2728" s="17" t="str">
        <f>IF(AND(OR(NOT(IsForecastDateRestricted),AND(D2728&gt;=StartDate,D2728&lt;=EndDate)),OR(NOT(IsTargetDateRestricted),AND(F2728&gt;=FirstTargetDate,F2728&lt;=EndTargetDate)),
OR(AND(Is1Week,E2728="1 wk ahead inc death"),AND(Is2Week,E2728="2 wk ahead inc death"),AND(Is3Week,E2728="3 wk ahead inc death"),AND(Is4Week,E2728="4 wk ahead inc death")),
OR(NOT(IsActiveModelsOnly),_xlfn.XLOOKUP(C2728,'Model Analyzer'!B$4:B$100,'Model Analyzer'!C$4:C$100))),EvalData!C2728,"NA")</f>
        <v>LANL</v>
      </c>
      <c r="C2728" s="17" t="s">
        <v>20</v>
      </c>
      <c r="D2728" s="36" t="d">
        <v>2020-11-16</v>
      </c>
      <c r="E2728" s="17" t="s">
        <v>36</v>
      </c>
      <c r="F2728" s="36" t="d">
        <v>2020-11-28</v>
      </c>
      <c r="G2728" s="30">
        <v>-131</v>
      </c>
      <c r="H2728" s="32">
        <v>-6.0000000000000001E-3</v>
      </c>
      <c r="I2728" s="28">
        <v>-6.4200000000000004E-3</v>
      </c>
      <c r="J2728" s="28">
        <v>-6.4599999999999996E-3</v>
      </c>
      <c r="K2728" s="29">
        <v>1</v>
      </c>
      <c r="L2728" s="30">
        <v>1</v>
      </c>
      <c r="M2728" s="29">
        <v>1</v>
      </c>
      <c r="N2728" s="30">
        <v>51</v>
      </c>
      <c r="O2728" s="30">
        <v>16.41</v>
      </c>
      <c r="P2728" s="30">
        <v>1717.6</v>
      </c>
      <c r="Q2728" s="30">
        <v>91.98</v>
      </c>
      <c r="R2728" s="38">
        <v>0.21004</v>
      </c>
      <c r="S2728" s="32">
        <v>-0.20025999999999999</v>
      </c>
      <c r="T2728" s="29">
        <v>0.42470999999999998</v>
      </c>
      <c r="U2728" s="29">
        <v>-0.24328</v>
      </c>
      <c r="V2728" s="29">
        <v>0.39216000000000001</v>
      </c>
      <c r="W2728" s="29">
        <v>0.11765</v>
      </c>
      <c r="X2728" s="30">
        <v>140.27000000000001</v>
      </c>
      <c r="Y2728" s="29">
        <v>0.28514</v>
      </c>
      <c r="Z2728" s="29">
        <v>0.33848</v>
      </c>
      <c r="AA2728" s="29">
        <v>0.36</v>
      </c>
      <c r="AB2728" s="30">
        <v>20</v>
      </c>
      <c r="AC2728" s="29">
        <v>0.44118000000000002</v>
      </c>
      <c r="AD2728" s="30">
        <v>51</v>
      </c>
      <c r="AE2728" s="29">
        <v>0.92157</v>
      </c>
      <c r="AF2728" s="33">
        <v>2.4239999999999999</v>
      </c>
      <c r="AG2728" s="33">
        <v>3.403</v>
      </c>
      <c r="AH2728" s="33">
        <v>5.5830000000000002</v>
      </c>
      <c r="AI2728" s="33">
        <v>11.141999999999999</v>
      </c>
      <c r="AJ2728" s="33">
        <v>8.1560000000000006</v>
      </c>
      <c r="AK2728" s="34">
        <v>11.938000000000001</v>
      </c>
      <c r="AL2728" s="29">
        <v>0.37254999999999999</v>
      </c>
      <c r="AM2728" s="29">
        <v>0.15686</v>
      </c>
      <c r="AN2728" s="50">
        <v>26574</v>
      </c>
      <c r="AO2728" s="30">
        <v>110.3</v>
      </c>
      <c r="AP2728" s="29">
        <v>0.33360000000000001</v>
      </c>
      <c r="AQ2728" s="29">
        <v>0.69645000000000001</v>
      </c>
      <c r="AR2728" s="29">
        <v>0.41299999999999998</v>
      </c>
      <c r="AS2728" s="54">
        <v>20</v>
      </c>
      <c r="AT2728" s="29">
        <v>0.44118000000000002</v>
      </c>
      <c r="AU2728" s="29">
        <v>0.87792999999999999</v>
      </c>
      <c r="AV2728" s="54">
        <v>11</v>
      </c>
      <c r="AW2728" s="29">
        <v>0.70587999999999995</v>
      </c>
    </row>
    <row r="2729" spans="1:49" x14ac:dyDescent="0.2">
      <c r="A2729" s="17" t="str">
        <f t="shared" si="51"/>
        <v>LSHTM</v>
      </c>
      <c r="B2729" s="17" t="str">
        <f>IF(AND(OR(NOT(IsForecastDateRestricted),AND(D2729&gt;=StartDate,D2729&lt;=EndDate)),OR(NOT(IsTargetDateRestricted),AND(F2729&gt;=FirstTargetDate,F2729&lt;=EndTargetDate)),
OR(AND(Is1Week,E2729="1 wk ahead inc death"),AND(Is2Week,E2729="2 wk ahead inc death"),AND(Is3Week,E2729="3 wk ahead inc death"),AND(Is4Week,E2729="4 wk ahead inc death")),
OR(NOT(IsActiveModelsOnly),_xlfn.XLOOKUP(C2729,'Model Analyzer'!B$4:B$100,'Model Analyzer'!C$4:C$100))),EvalData!C2729,"NA")</f>
        <v>LSHTM</v>
      </c>
      <c r="C2729" s="17" t="s">
        <v>21</v>
      </c>
      <c r="D2729" s="36" t="d">
        <v>2020-11-16</v>
      </c>
      <c r="E2729" s="17" t="s">
        <v>36</v>
      </c>
      <c r="F2729" s="36" t="d">
        <v>2020-11-28</v>
      </c>
      <c r="G2729" s="30">
        <v>-3010</v>
      </c>
      <c r="H2729" s="32">
        <v>-0.16</v>
      </c>
      <c r="I2729" s="28">
        <v>-0.14759</v>
      </c>
      <c r="J2729" s="28">
        <v>-0.17315</v>
      </c>
      <c r="K2729" s="29">
        <v>0.75</v>
      </c>
      <c r="L2729" s="30">
        <v>21</v>
      </c>
      <c r="M2729" s="29">
        <v>0.39394000000000001</v>
      </c>
      <c r="N2729" s="30">
        <v>48</v>
      </c>
      <c r="O2729" s="30">
        <v>9.61</v>
      </c>
      <c r="P2729" s="30">
        <v>2021.63</v>
      </c>
      <c r="Q2729" s="30">
        <v>108.06</v>
      </c>
      <c r="R2729" s="38">
        <v>0.24227000000000001</v>
      </c>
      <c r="S2729" s="32">
        <v>-0.24593999999999999</v>
      </c>
      <c r="T2729" s="29">
        <v>0.48159000000000002</v>
      </c>
      <c r="U2729" s="29">
        <v>-0.34311000000000003</v>
      </c>
      <c r="V2729" s="29">
        <v>0.39583000000000002</v>
      </c>
      <c r="W2729" s="29">
        <v>8.3330000000000001E-2</v>
      </c>
      <c r="X2729" s="30">
        <v>157.38</v>
      </c>
      <c r="Y2729" s="29">
        <v>0.30599999999999999</v>
      </c>
      <c r="Z2729" s="29">
        <v>0.33451999999999998</v>
      </c>
      <c r="AA2729" s="29">
        <v>0.27900000000000003</v>
      </c>
      <c r="AB2729" s="30">
        <v>23</v>
      </c>
      <c r="AC2729" s="29">
        <v>0.35293999999999998</v>
      </c>
      <c r="AD2729" s="30">
        <v>48</v>
      </c>
      <c r="AE2729" s="29">
        <v>0.77083000000000002</v>
      </c>
      <c r="AF2729" s="33">
        <v>2.1589999999999998</v>
      </c>
      <c r="AG2729" s="33">
        <v>2.6379999999999999</v>
      </c>
      <c r="AH2729" s="33">
        <v>3.3180000000000001</v>
      </c>
      <c r="AI2729" s="33">
        <v>8.4410000000000007</v>
      </c>
      <c r="AJ2729" s="33">
        <v>5.4340000000000002</v>
      </c>
      <c r="AK2729" s="34">
        <v>9.3529999999999998</v>
      </c>
      <c r="AL2729" s="29">
        <v>0.16667000000000001</v>
      </c>
      <c r="AM2729" s="29">
        <v>8.3330000000000001E-2</v>
      </c>
      <c r="AN2729" s="50">
        <v>55480</v>
      </c>
      <c r="AO2729" s="30">
        <v>139.69999999999999</v>
      </c>
      <c r="AP2729" s="29">
        <v>0.42975999999999998</v>
      </c>
      <c r="AQ2729" s="29">
        <v>0.8972</v>
      </c>
      <c r="AR2729" s="29">
        <v>0.51600000000000001</v>
      </c>
      <c r="AS2729" s="54">
        <v>17</v>
      </c>
      <c r="AT2729" s="29">
        <v>0.52941000000000005</v>
      </c>
      <c r="AU2729" s="29">
        <v>0.75373000000000001</v>
      </c>
      <c r="AV2729" s="54">
        <v>17</v>
      </c>
      <c r="AW2729" s="29">
        <v>0.52941000000000005</v>
      </c>
    </row>
    <row r="2730" spans="1:49" x14ac:dyDescent="0.2">
      <c r="A2730" s="17" t="str">
        <f t="shared" si="51"/>
        <v>MIT-ORC</v>
      </c>
      <c r="B2730" s="17" t="str">
        <f>IF(AND(OR(NOT(IsForecastDateRestricted),AND(D2730&gt;=StartDate,D2730&lt;=EndDate)),OR(NOT(IsTargetDateRestricted),AND(F2730&gt;=FirstTargetDate,F2730&lt;=EndTargetDate)),
OR(AND(Is1Week,E2730="1 wk ahead inc death"),AND(Is2Week,E2730="2 wk ahead inc death"),AND(Is3Week,E2730="3 wk ahead inc death"),AND(Is4Week,E2730="4 wk ahead inc death")),
OR(NOT(IsActiveModelsOnly),_xlfn.XLOOKUP(C2730,'Model Analyzer'!B$4:B$100,'Model Analyzer'!C$4:C$100))),EvalData!C2730,"NA")</f>
        <v>MIT-ORC</v>
      </c>
      <c r="C2730" s="17" t="s">
        <v>23</v>
      </c>
      <c r="D2730" s="36" t="d">
        <v>2020-11-16</v>
      </c>
      <c r="E2730" s="17" t="s">
        <v>36</v>
      </c>
      <c r="F2730" s="36" t="d">
        <v>2020-11-28</v>
      </c>
      <c r="G2730" s="30">
        <v>-4709</v>
      </c>
      <c r="H2730" s="32">
        <v>-0.26300000000000001</v>
      </c>
      <c r="I2730" s="28">
        <v>-0.23089999999999999</v>
      </c>
      <c r="J2730" s="28">
        <v>-0.30021999999999999</v>
      </c>
      <c r="K2730" s="29">
        <v>0</v>
      </c>
      <c r="L2730" s="30">
        <v>25</v>
      </c>
      <c r="M2730" s="29">
        <v>0.27272999999999997</v>
      </c>
      <c r="N2730" s="30">
        <v>51</v>
      </c>
      <c r="O2730" s="30">
        <v>18.600000000000001</v>
      </c>
      <c r="P2730" s="30">
        <v>3528.63</v>
      </c>
      <c r="Q2730" s="30">
        <v>142.19999999999999</v>
      </c>
      <c r="R2730" s="38">
        <v>0.32458999999999999</v>
      </c>
      <c r="S2730" s="32">
        <v>-0.28767999999999999</v>
      </c>
      <c r="T2730" s="29">
        <v>0.73501000000000005</v>
      </c>
      <c r="U2730" s="29">
        <v>-0.59348000000000001</v>
      </c>
      <c r="V2730" s="29">
        <v>0.35293999999999998</v>
      </c>
      <c r="W2730" s="29">
        <v>0.25490000000000002</v>
      </c>
      <c r="X2730" s="30">
        <v>225.23</v>
      </c>
      <c r="Y2730" s="29">
        <v>0.35737999999999998</v>
      </c>
      <c r="Z2730" s="29">
        <v>0.44608999999999999</v>
      </c>
      <c r="AA2730" s="29">
        <v>5.5E-2</v>
      </c>
      <c r="AB2730" s="30">
        <v>30</v>
      </c>
      <c r="AC2730" s="29">
        <v>0.14706</v>
      </c>
      <c r="AD2730" s="30">
        <v>51</v>
      </c>
      <c r="AE2730" s="29">
        <v>0.68627000000000005</v>
      </c>
      <c r="AF2730" s="33">
        <v>1.776</v>
      </c>
      <c r="AG2730" s="33">
        <v>2.423</v>
      </c>
      <c r="AH2730" s="33">
        <v>4.7</v>
      </c>
      <c r="AI2730" s="33">
        <v>83.653999999999996</v>
      </c>
      <c r="AJ2730" s="33">
        <v>26.866</v>
      </c>
      <c r="AK2730" s="34">
        <v>213</v>
      </c>
      <c r="AL2730" s="29">
        <v>3.9219999999999998E-2</v>
      </c>
      <c r="AM2730" s="29">
        <v>0.33333000000000002</v>
      </c>
      <c r="AN2730" s="50">
        <v>66747</v>
      </c>
      <c r="AO2730" s="30">
        <v>161.19999999999999</v>
      </c>
      <c r="AP2730" s="29">
        <v>0.34366000000000002</v>
      </c>
      <c r="AQ2730" s="29">
        <v>0.71745999999999999</v>
      </c>
      <c r="AR2730" s="29">
        <v>0.33</v>
      </c>
      <c r="AS2730" s="54">
        <v>24</v>
      </c>
      <c r="AT2730" s="29">
        <v>0.32352999999999998</v>
      </c>
      <c r="AU2730" s="29">
        <v>0.64256000000000002</v>
      </c>
      <c r="AV2730" s="54">
        <v>24</v>
      </c>
      <c r="AW2730" s="29">
        <v>0.32352999999999998</v>
      </c>
    </row>
    <row r="2731" spans="1:49" x14ac:dyDescent="0.2">
      <c r="A2731" s="17" t="str">
        <f t="shared" si="51"/>
        <v>MOBS</v>
      </c>
      <c r="B2731" s="17" t="str">
        <f>IF(AND(OR(NOT(IsForecastDateRestricted),AND(D2731&gt;=StartDate,D2731&lt;=EndDate)),OR(NOT(IsTargetDateRestricted),AND(F2731&gt;=FirstTargetDate,F2731&lt;=EndTargetDate)),
OR(AND(Is1Week,E2731="1 wk ahead inc death"),AND(Is2Week,E2731="2 wk ahead inc death"),AND(Is3Week,E2731="3 wk ahead inc death"),AND(Is4Week,E2731="4 wk ahead inc death")),
OR(NOT(IsActiveModelsOnly),_xlfn.XLOOKUP(C2731,'Model Analyzer'!B$4:B$100,'Model Analyzer'!C$4:C$100))),EvalData!C2731,"NA")</f>
        <v>MOBS</v>
      </c>
      <c r="C2731" s="17" t="s">
        <v>24</v>
      </c>
      <c r="D2731" s="36" t="d">
        <v>2020-11-16</v>
      </c>
      <c r="E2731" s="17" t="s">
        <v>36</v>
      </c>
      <c r="F2731" s="36" t="d">
        <v>2020-11-28</v>
      </c>
      <c r="G2731" s="30">
        <v>-3145</v>
      </c>
      <c r="H2731" s="32">
        <v>-0.16700000000000001</v>
      </c>
      <c r="I2731" s="28">
        <v>-0.15421000000000001</v>
      </c>
      <c r="J2731" s="28">
        <v>-0.18232999999999999</v>
      </c>
      <c r="K2731" s="29">
        <v>0.75</v>
      </c>
      <c r="L2731" s="30">
        <v>22</v>
      </c>
      <c r="M2731" s="29">
        <v>0.36364000000000002</v>
      </c>
      <c r="N2731" s="30">
        <v>50</v>
      </c>
      <c r="O2731" s="30">
        <v>13.45</v>
      </c>
      <c r="P2731" s="30">
        <v>1246.96</v>
      </c>
      <c r="Q2731" s="30">
        <v>80.92</v>
      </c>
      <c r="R2731" s="38">
        <v>0.17172999999999999</v>
      </c>
      <c r="S2731" s="32">
        <v>-0.12235</v>
      </c>
      <c r="T2731" s="29">
        <v>0.32119999999999999</v>
      </c>
      <c r="U2731" s="29">
        <v>-0.19425999999999999</v>
      </c>
      <c r="V2731" s="29">
        <v>0.54</v>
      </c>
      <c r="W2731" s="29">
        <v>0.04</v>
      </c>
      <c r="X2731" s="30">
        <v>136.47999999999999</v>
      </c>
      <c r="Y2731" s="29">
        <v>0.23330000000000001</v>
      </c>
      <c r="Z2731" s="29">
        <v>0.27412999999999998</v>
      </c>
      <c r="AA2731" s="29">
        <v>0.53300000000000003</v>
      </c>
      <c r="AB2731" s="30">
        <v>16</v>
      </c>
      <c r="AC2731" s="29">
        <v>0.55881999999999998</v>
      </c>
      <c r="AD2731" s="30">
        <v>50</v>
      </c>
      <c r="AE2731" s="29">
        <v>0.72</v>
      </c>
      <c r="AF2731" s="33">
        <v>1.5649999999999999</v>
      </c>
      <c r="AG2731" s="33">
        <v>1.7270000000000001</v>
      </c>
      <c r="AH2731" s="33">
        <v>1.8520000000000001</v>
      </c>
      <c r="AI2731" s="33">
        <v>2.226</v>
      </c>
      <c r="AJ2731" s="33">
        <v>2.0840000000000001</v>
      </c>
      <c r="AK2731" s="34">
        <v>2.4220000000000002</v>
      </c>
      <c r="AL2731" s="29">
        <v>0</v>
      </c>
      <c r="AM2731" s="29">
        <v>0</v>
      </c>
      <c r="AN2731" s="50">
        <v>34537</v>
      </c>
      <c r="AO2731" s="30">
        <v>122.6</v>
      </c>
      <c r="AP2731" s="29">
        <v>0.67564999999999997</v>
      </c>
      <c r="AQ2731" s="29">
        <v>1</v>
      </c>
      <c r="AR2731" s="29">
        <v>0.74299999999999999</v>
      </c>
      <c r="AS2731" s="54">
        <v>8</v>
      </c>
      <c r="AT2731" s="29">
        <v>0.79412000000000005</v>
      </c>
      <c r="AU2731" s="29">
        <v>0.74302999999999997</v>
      </c>
      <c r="AV2731" s="54">
        <v>18</v>
      </c>
      <c r="AW2731" s="29">
        <v>0.5</v>
      </c>
    </row>
    <row r="2732" spans="1:49" x14ac:dyDescent="0.2">
      <c r="A2732" s="17" t="str">
        <f t="shared" si="51"/>
        <v>MSRA</v>
      </c>
      <c r="B2732" s="17" t="str">
        <f>IF(AND(OR(NOT(IsForecastDateRestricted),AND(D2732&gt;=StartDate,D2732&lt;=EndDate)),OR(NOT(IsTargetDateRestricted),AND(F2732&gt;=FirstTargetDate,F2732&lt;=EndTargetDate)),
OR(AND(Is1Week,E2732="1 wk ahead inc death"),AND(Is2Week,E2732="2 wk ahead inc death"),AND(Is3Week,E2732="3 wk ahead inc death"),AND(Is4Week,E2732="4 wk ahead inc death")),
OR(NOT(IsActiveModelsOnly),_xlfn.XLOOKUP(C2732,'Model Analyzer'!B$4:B$100,'Model Analyzer'!C$4:C$100))),EvalData!C2732,"NA")</f>
        <v>MSRA</v>
      </c>
      <c r="C2732" s="17" t="s">
        <v>60</v>
      </c>
      <c r="D2732" s="36" t="d">
        <v>2020-11-16</v>
      </c>
      <c r="E2732" s="17" t="s">
        <v>36</v>
      </c>
      <c r="F2732" s="36" t="d">
        <v>2020-11-28</v>
      </c>
      <c r="G2732" s="30">
        <v>-2706</v>
      </c>
      <c r="H2732" s="32">
        <v>-0.14199999999999999</v>
      </c>
      <c r="I2732" s="28">
        <v>-0.13269</v>
      </c>
      <c r="J2732" s="28">
        <v>-0.15298999999999999</v>
      </c>
      <c r="K2732" s="29">
        <v>0.75</v>
      </c>
      <c r="L2732" s="30">
        <v>18</v>
      </c>
      <c r="M2732" s="29">
        <v>0.48485</v>
      </c>
      <c r="N2732" s="30">
        <v>50</v>
      </c>
      <c r="O2732" s="30">
        <v>3.62</v>
      </c>
      <c r="P2732" s="30">
        <v>1229.45</v>
      </c>
      <c r="Q2732" s="30">
        <v>78.98</v>
      </c>
      <c r="R2732" s="38">
        <v>0.16718</v>
      </c>
      <c r="S2732" s="32">
        <v>-0.10788</v>
      </c>
      <c r="T2732" s="29">
        <v>0.25947999999999999</v>
      </c>
      <c r="U2732" s="29">
        <v>-8.7970000000000007E-2</v>
      </c>
      <c r="V2732" s="29">
        <v>0.56000000000000005</v>
      </c>
      <c r="W2732" s="29">
        <v>0</v>
      </c>
      <c r="X2732" s="30">
        <v>124.75</v>
      </c>
      <c r="Y2732" s="29">
        <v>0.2142</v>
      </c>
      <c r="Z2732" s="29">
        <v>0.21510000000000001</v>
      </c>
      <c r="AA2732" s="29">
        <v>0.71</v>
      </c>
      <c r="AB2732" s="30">
        <v>7</v>
      </c>
      <c r="AC2732" s="29">
        <v>0.82352999999999998</v>
      </c>
      <c r="AD2732" s="30">
        <v>50</v>
      </c>
      <c r="AE2732" s="29">
        <v>0.38</v>
      </c>
      <c r="AF2732" s="33">
        <v>1.2250000000000001</v>
      </c>
      <c r="AG2732" s="33">
        <v>1.268</v>
      </c>
      <c r="AH2732" s="33">
        <v>1.2989999999999999</v>
      </c>
      <c r="AI2732" s="33">
        <v>1.3460000000000001</v>
      </c>
      <c r="AJ2732" s="33">
        <v>1.369</v>
      </c>
      <c r="AK2732" s="34">
        <v>1.5409999999999999</v>
      </c>
      <c r="AL2732" s="29">
        <v>0</v>
      </c>
      <c r="AM2732" s="29">
        <v>0</v>
      </c>
      <c r="AN2732" s="50">
        <v>74036</v>
      </c>
      <c r="AO2732" s="30">
        <v>202.4</v>
      </c>
      <c r="AP2732" s="29">
        <v>0.85575000000000001</v>
      </c>
      <c r="AQ2732" s="29">
        <v>1</v>
      </c>
      <c r="AR2732" s="29">
        <v>0.39200000000000002</v>
      </c>
      <c r="AS2732" s="54">
        <v>22</v>
      </c>
      <c r="AT2732" s="29">
        <v>0.38235000000000002</v>
      </c>
      <c r="AU2732" s="29">
        <v>0.39216000000000001</v>
      </c>
      <c r="AV2732" s="54">
        <v>27</v>
      </c>
      <c r="AW2732" s="29">
        <v>0.23529</v>
      </c>
    </row>
    <row r="2733" spans="1:49" x14ac:dyDescent="0.2">
      <c r="A2733" s="17" t="str">
        <f t="shared" si="51"/>
        <v>NotreDame-Mobility</v>
      </c>
      <c r="B2733" s="17" t="str">
        <f>IF(AND(OR(NOT(IsForecastDateRestricted),AND(D2733&gt;=StartDate,D2733&lt;=EndDate)),OR(NOT(IsTargetDateRestricted),AND(F2733&gt;=FirstTargetDate,F2733&lt;=EndTargetDate)),
OR(AND(Is1Week,E2733="1 wk ahead inc death"),AND(Is2Week,E2733="2 wk ahead inc death"),AND(Is3Week,E2733="3 wk ahead inc death"),AND(Is4Week,E2733="4 wk ahead inc death")),
OR(NOT(IsActiveModelsOnly),_xlfn.XLOOKUP(C2733,'Model Analyzer'!B$4:B$100,'Model Analyzer'!C$4:C$100))),EvalData!C2733,"NA")</f>
        <v>NotreDame-Mobility</v>
      </c>
      <c r="C2733" s="17" t="s">
        <v>25</v>
      </c>
      <c r="D2733" s="36" t="d">
        <v>2020-11-16</v>
      </c>
      <c r="E2733" s="17" t="s">
        <v>36</v>
      </c>
      <c r="F2733" s="36" t="d">
        <v>2020-11-28</v>
      </c>
      <c r="G2733" s="26">
        <v>-4251</v>
      </c>
      <c r="H2733" s="27">
        <v>-0.23400000000000001</v>
      </c>
      <c r="I2733" s="28">
        <v>-0.20843999999999999</v>
      </c>
      <c r="J2733" s="28">
        <v>-0.26333000000000001</v>
      </c>
      <c r="K2733" s="29">
        <v>0.75</v>
      </c>
      <c r="L2733" s="30">
        <v>24</v>
      </c>
      <c r="M2733" s="29">
        <v>0.30303000000000002</v>
      </c>
      <c r="N2733" s="30">
        <v>51</v>
      </c>
      <c r="O2733" s="26">
        <v>29.64</v>
      </c>
      <c r="P2733" s="26">
        <v>8001.19</v>
      </c>
      <c r="Q2733" s="26">
        <v>174.78</v>
      </c>
      <c r="R2733" s="31">
        <v>0.40387000000000001</v>
      </c>
      <c r="S2733" s="32">
        <v>-0.45074999999999998</v>
      </c>
      <c r="T2733" s="29">
        <v>1.0769599999999999</v>
      </c>
      <c r="U2733" s="29">
        <v>-0.66259999999999997</v>
      </c>
      <c r="V2733" s="29">
        <v>0.27450999999999998</v>
      </c>
      <c r="W2733" s="29">
        <v>0.39216000000000001</v>
      </c>
      <c r="X2733" s="30">
        <v>326.56</v>
      </c>
      <c r="Y2733" s="29">
        <v>0.54135</v>
      </c>
      <c r="Z2733" s="29">
        <v>0.55578000000000005</v>
      </c>
      <c r="AA2733" s="29">
        <v>3.3000000000000002E-2</v>
      </c>
      <c r="AB2733" s="30">
        <v>34</v>
      </c>
      <c r="AC2733" s="29">
        <v>2.9409999999999999E-2</v>
      </c>
      <c r="AD2733" s="30">
        <v>51</v>
      </c>
      <c r="AE2733" s="29">
        <v>0.17646999999999999</v>
      </c>
      <c r="AF2733" s="33">
        <v>1.238</v>
      </c>
      <c r="AG2733" s="33">
        <v>1.3460000000000001</v>
      </c>
      <c r="AH2733" s="33">
        <v>1.46</v>
      </c>
      <c r="AI2733" s="33">
        <v>2.42</v>
      </c>
      <c r="AJ2733" s="33">
        <v>1.865</v>
      </c>
      <c r="AK2733" s="34">
        <v>2.379</v>
      </c>
      <c r="AL2733" s="29">
        <v>0</v>
      </c>
      <c r="AM2733" s="29">
        <v>0</v>
      </c>
      <c r="AN2733" s="50">
        <v>277850</v>
      </c>
      <c r="AO2733" s="30">
        <v>735.3</v>
      </c>
      <c r="AP2733" s="29">
        <v>0.73906000000000005</v>
      </c>
      <c r="AQ2733" s="29">
        <v>1</v>
      </c>
      <c r="AR2733" s="29">
        <v>0.186</v>
      </c>
      <c r="AS2733" s="54">
        <v>29</v>
      </c>
      <c r="AT2733" s="29">
        <v>0.17646999999999999</v>
      </c>
      <c r="AU2733" s="29">
        <v>0.18576000000000001</v>
      </c>
      <c r="AV2733" s="54">
        <v>31</v>
      </c>
      <c r="AW2733" s="29">
        <v>0.11765</v>
      </c>
    </row>
    <row r="2734" spans="1:49" x14ac:dyDescent="0.2">
      <c r="A2734" s="17" t="str">
        <f t="shared" si="51"/>
        <v>Oliver Wyman</v>
      </c>
      <c r="B2734" s="17" t="str">
        <f>IF(AND(OR(NOT(IsForecastDateRestricted),AND(D2734&gt;=StartDate,D2734&lt;=EndDate)),OR(NOT(IsTargetDateRestricted),AND(F2734&gt;=FirstTargetDate,F2734&lt;=EndTargetDate)),
OR(AND(Is1Week,E2734="1 wk ahead inc death"),AND(Is2Week,E2734="2 wk ahead inc death"),AND(Is3Week,E2734="3 wk ahead inc death"),AND(Is4Week,E2734="4 wk ahead inc death")),
OR(NOT(IsActiveModelsOnly),_xlfn.XLOOKUP(C2734,'Model Analyzer'!B$4:B$100,'Model Analyzer'!C$4:C$100))),EvalData!C2734,"NA")</f>
        <v>Oliver Wyman</v>
      </c>
      <c r="C2734" s="17" t="s">
        <v>26</v>
      </c>
      <c r="D2734" s="36" t="d">
        <v>2020-11-16</v>
      </c>
      <c r="E2734" s="17" t="s">
        <v>36</v>
      </c>
      <c r="F2734" s="36" t="d">
        <v>2020-11-28</v>
      </c>
      <c r="G2734" s="30">
        <v>-2065</v>
      </c>
      <c r="H2734" s="32">
        <v>-0.107</v>
      </c>
      <c r="I2734" s="28">
        <v>-0.10126</v>
      </c>
      <c r="J2734" s="28">
        <v>-0.11266</v>
      </c>
      <c r="K2734" s="29">
        <v>0.75</v>
      </c>
      <c r="L2734" s="30">
        <v>11</v>
      </c>
      <c r="M2734" s="29">
        <v>0.69696999999999998</v>
      </c>
      <c r="N2734" s="30">
        <v>51</v>
      </c>
      <c r="O2734" s="30">
        <v>7.93</v>
      </c>
      <c r="P2734" s="30">
        <v>786.92</v>
      </c>
      <c r="Q2734" s="30">
        <v>61.08</v>
      </c>
      <c r="R2734" s="38">
        <v>0.13721</v>
      </c>
      <c r="S2734" s="32">
        <v>-6.5549999999999997E-2</v>
      </c>
      <c r="T2734" s="29">
        <v>0.37425999999999998</v>
      </c>
      <c r="U2734" s="29">
        <v>-0.23407</v>
      </c>
      <c r="V2734" s="29">
        <v>0.58823999999999999</v>
      </c>
      <c r="W2734" s="29">
        <v>3.9219999999999998E-2</v>
      </c>
      <c r="X2734" s="30">
        <v>100.05</v>
      </c>
      <c r="Y2734" s="29">
        <v>0.21063000000000001</v>
      </c>
      <c r="Z2734" s="29">
        <v>0.23607</v>
      </c>
      <c r="AA2734" s="29">
        <v>0.746</v>
      </c>
      <c r="AB2734" s="30">
        <v>4</v>
      </c>
      <c r="AC2734" s="29">
        <v>0.91176000000000001</v>
      </c>
      <c r="AD2734" s="30">
        <v>51</v>
      </c>
      <c r="AE2734" s="29">
        <v>0.86275000000000002</v>
      </c>
      <c r="AF2734" s="33">
        <v>1.615</v>
      </c>
      <c r="AG2734" s="33">
        <v>1.93</v>
      </c>
      <c r="AH2734" s="33">
        <v>2.4790000000000001</v>
      </c>
      <c r="AI2734" s="33">
        <v>5.6210000000000004</v>
      </c>
      <c r="AJ2734" s="33">
        <v>3.9249999999999998</v>
      </c>
      <c r="AK2734" s="34">
        <v>7.7949999999999999</v>
      </c>
      <c r="AL2734" s="29">
        <v>9.8040000000000002E-2</v>
      </c>
      <c r="AM2734" s="29">
        <v>5.8819999999999997E-2</v>
      </c>
      <c r="AN2734" s="50">
        <v>35172</v>
      </c>
      <c r="AO2734" s="30">
        <v>88.1</v>
      </c>
      <c r="AP2734" s="29">
        <v>0.53817999999999999</v>
      </c>
      <c r="AQ2734" s="29">
        <v>1</v>
      </c>
      <c r="AR2734" s="29">
        <v>0.74299999999999999</v>
      </c>
      <c r="AS2734" s="54">
        <v>8</v>
      </c>
      <c r="AT2734" s="29">
        <v>0.79412000000000005</v>
      </c>
      <c r="AU2734" s="29">
        <v>0.90815000000000001</v>
      </c>
      <c r="AV2734" s="54">
        <v>6</v>
      </c>
      <c r="AW2734" s="29">
        <v>0.85294000000000003</v>
      </c>
    </row>
    <row r="2735" spans="1:49" x14ac:dyDescent="0.2">
      <c r="A2735" s="17" t="str">
        <f t="shared" si="51"/>
        <v>PSI</v>
      </c>
      <c r="B2735" s="17" t="str">
        <f>IF(AND(OR(NOT(IsForecastDateRestricted),AND(D2735&gt;=StartDate,D2735&lt;=EndDate)),OR(NOT(IsTargetDateRestricted),AND(F2735&gt;=FirstTargetDate,F2735&lt;=EndTargetDate)),
OR(AND(Is1Week,E2735="1 wk ahead inc death"),AND(Is2Week,E2735="2 wk ahead inc death"),AND(Is3Week,E2735="3 wk ahead inc death"),AND(Is4Week,E2735="4 wk ahead inc death")),
OR(NOT(IsActiveModelsOnly),_xlfn.XLOOKUP(C2735,'Model Analyzer'!B$4:B$100,'Model Analyzer'!C$4:C$100))),EvalData!C2735,"NA")</f>
        <v>PSI</v>
      </c>
      <c r="C2735" s="17" t="s">
        <v>27</v>
      </c>
      <c r="D2735" s="36" t="d">
        <v>2020-11-16</v>
      </c>
      <c r="E2735" s="17" t="s">
        <v>36</v>
      </c>
      <c r="F2735" s="36" t="d">
        <v>2020-11-28</v>
      </c>
      <c r="G2735" s="30">
        <v>-2872</v>
      </c>
      <c r="H2735" s="32">
        <v>-0.152</v>
      </c>
      <c r="I2735" s="28">
        <v>-0.14083000000000001</v>
      </c>
      <c r="J2735" s="28">
        <v>-0.16391</v>
      </c>
      <c r="K2735" s="29">
        <v>0.75</v>
      </c>
      <c r="L2735" s="30">
        <v>19</v>
      </c>
      <c r="M2735" s="29">
        <v>0.45455000000000001</v>
      </c>
      <c r="N2735" s="30">
        <v>51</v>
      </c>
      <c r="O2735" s="30">
        <v>59.49</v>
      </c>
      <c r="P2735" s="30">
        <v>5699.8</v>
      </c>
      <c r="Q2735" s="30">
        <v>160.80000000000001</v>
      </c>
      <c r="R2735" s="38">
        <v>0.35138999999999998</v>
      </c>
      <c r="S2735" s="32">
        <v>-0.25378000000000001</v>
      </c>
      <c r="T2735" s="29">
        <v>2.5954899999999999</v>
      </c>
      <c r="U2735" s="29">
        <v>-2.2794400000000001</v>
      </c>
      <c r="V2735" s="29">
        <v>0.31373000000000001</v>
      </c>
      <c r="W2735" s="29">
        <v>0.27450999999999998</v>
      </c>
      <c r="X2735" s="30">
        <v>265.67</v>
      </c>
      <c r="Y2735" s="29">
        <v>0.43598999999999999</v>
      </c>
      <c r="Z2735" s="29">
        <v>0.52708999999999995</v>
      </c>
      <c r="AA2735" s="29">
        <v>4.8000000000000001E-2</v>
      </c>
      <c r="AB2735" s="30">
        <v>31</v>
      </c>
      <c r="AC2735" s="29">
        <v>0.11765</v>
      </c>
      <c r="AD2735" s="30">
        <v>51</v>
      </c>
      <c r="AE2735" s="29">
        <v>0.29411999999999999</v>
      </c>
      <c r="AF2735" s="33">
        <v>1.3080000000000001</v>
      </c>
      <c r="AG2735" s="33">
        <v>1.4119999999999999</v>
      </c>
      <c r="AH2735" s="33">
        <v>1.623</v>
      </c>
      <c r="AI2735" s="33">
        <v>3.7229999999999999</v>
      </c>
      <c r="AJ2735" s="33">
        <v>2.4239999999999999</v>
      </c>
      <c r="AK2735" s="34">
        <v>8.7140000000000004</v>
      </c>
      <c r="AL2735" s="29">
        <v>3.9219999999999998E-2</v>
      </c>
      <c r="AM2735" s="29">
        <v>0</v>
      </c>
      <c r="AN2735" s="50">
        <v>217575</v>
      </c>
      <c r="AO2735" s="30">
        <v>497.2</v>
      </c>
      <c r="AP2735" s="29">
        <v>0.65651999999999999</v>
      </c>
      <c r="AQ2735" s="29">
        <v>1</v>
      </c>
      <c r="AR2735" s="29">
        <v>0.26800000000000002</v>
      </c>
      <c r="AS2735" s="54">
        <v>27</v>
      </c>
      <c r="AT2735" s="29">
        <v>0.23529</v>
      </c>
      <c r="AU2735" s="29">
        <v>0.30959999999999999</v>
      </c>
      <c r="AV2735" s="54">
        <v>28</v>
      </c>
      <c r="AW2735" s="29">
        <v>0.20588000000000001</v>
      </c>
    </row>
    <row r="2736" spans="1:49" x14ac:dyDescent="0.2">
      <c r="A2736" s="17" t="str">
        <f t="shared" si="51"/>
        <v>RPI-UW</v>
      </c>
      <c r="B2736" s="17" t="str">
        <f>IF(AND(OR(NOT(IsForecastDateRestricted),AND(D2736&gt;=StartDate,D2736&lt;=EndDate)),OR(NOT(IsTargetDateRestricted),AND(F2736&gt;=FirstTargetDate,F2736&lt;=EndTargetDate)),
OR(AND(Is1Week,E2736="1 wk ahead inc death"),AND(Is2Week,E2736="2 wk ahead inc death"),AND(Is3Week,E2736="3 wk ahead inc death"),AND(Is4Week,E2736="4 wk ahead inc death")),
OR(NOT(IsActiveModelsOnly),_xlfn.XLOOKUP(C2736,'Model Analyzer'!B$4:B$100,'Model Analyzer'!C$4:C$100))),EvalData!C2736,"NA")</f>
        <v>RPI-UW</v>
      </c>
      <c r="C2736" s="17" t="s">
        <v>49</v>
      </c>
      <c r="D2736" s="36" t="d">
        <v>2020-11-16</v>
      </c>
      <c r="E2736" s="17" t="s">
        <v>36</v>
      </c>
      <c r="F2736" s="36" t="d">
        <v>2020-11-28</v>
      </c>
      <c r="G2736" s="30">
        <v>-5545</v>
      </c>
      <c r="H2736" s="32">
        <v>-0.317</v>
      </c>
      <c r="I2736" s="28">
        <v>-0.27189000000000002</v>
      </c>
      <c r="J2736" s="28">
        <v>-0.37342999999999998</v>
      </c>
      <c r="K2736" s="29">
        <v>0</v>
      </c>
      <c r="L2736" s="30">
        <v>31</v>
      </c>
      <c r="M2736" s="29">
        <v>9.0910000000000005E-2</v>
      </c>
      <c r="N2736" s="30">
        <v>30</v>
      </c>
      <c r="O2736" s="30">
        <v>8.5500000000000007</v>
      </c>
      <c r="P2736" s="30">
        <v>3454.17</v>
      </c>
      <c r="Q2736" s="30">
        <v>216.67</v>
      </c>
      <c r="R2736" s="38">
        <v>0.35476000000000002</v>
      </c>
      <c r="S2736" s="32">
        <v>-0.33765000000000001</v>
      </c>
      <c r="T2736" s="29">
        <v>0.63841000000000003</v>
      </c>
      <c r="U2736" s="29">
        <v>-0.52331000000000005</v>
      </c>
      <c r="V2736" s="29">
        <v>0.33333000000000002</v>
      </c>
      <c r="W2736" s="29">
        <v>0.26667000000000002</v>
      </c>
      <c r="X2736" s="30">
        <v>295.83999999999997</v>
      </c>
      <c r="Y2736" s="29">
        <v>0.36743999999999999</v>
      </c>
      <c r="Z2736" s="29">
        <v>0.43469999999999998</v>
      </c>
      <c r="AA2736" s="29">
        <v>4.2000000000000003E-2</v>
      </c>
      <c r="AB2736" s="30">
        <v>32</v>
      </c>
      <c r="AC2736" s="29">
        <v>8.8239999999999999E-2</v>
      </c>
      <c r="AD2736" s="30">
        <v>30</v>
      </c>
      <c r="AE2736" s="29">
        <v>0.5</v>
      </c>
      <c r="AF2736" s="33">
        <v>1.7729999999999999</v>
      </c>
      <c r="AG2736" s="33">
        <v>2.1040000000000001</v>
      </c>
      <c r="AH2736" s="33">
        <v>2.8140000000000001</v>
      </c>
      <c r="AI2736" s="33">
        <v>168.36500000000001</v>
      </c>
      <c r="AJ2736" s="33">
        <v>4.3390000000000004</v>
      </c>
      <c r="AK2736" s="34">
        <v>7.7309999999999999</v>
      </c>
      <c r="AL2736" s="29">
        <v>0.13333</v>
      </c>
      <c r="AM2736" s="29">
        <v>6.6669999999999993E-2</v>
      </c>
      <c r="AN2736" s="50">
        <v>118723</v>
      </c>
      <c r="AO2736" s="30">
        <v>176.9</v>
      </c>
      <c r="AP2736" s="29">
        <v>0.50241999999999998</v>
      </c>
      <c r="AQ2736" s="29">
        <v>1</v>
      </c>
      <c r="AR2736" s="29">
        <v>0.186</v>
      </c>
      <c r="AS2736" s="54">
        <v>29</v>
      </c>
      <c r="AT2736" s="29">
        <v>0.17646999999999999</v>
      </c>
      <c r="AU2736" s="29">
        <v>0.30959999999999999</v>
      </c>
      <c r="AV2736" s="54">
        <v>29</v>
      </c>
      <c r="AW2736" s="29">
        <v>0.17646999999999999</v>
      </c>
    </row>
    <row r="2737" spans="1:49" x14ac:dyDescent="0.2">
      <c r="A2737" s="17" t="str">
        <f t="shared" si="51"/>
        <v>UA</v>
      </c>
      <c r="B2737" s="17" t="str">
        <f>IF(AND(OR(NOT(IsForecastDateRestricted),AND(D2737&gt;=StartDate,D2737&lt;=EndDate)),OR(NOT(IsTargetDateRestricted),AND(F2737&gt;=FirstTargetDate,F2737&lt;=EndTargetDate)),
OR(AND(Is1Week,E2737="1 wk ahead inc death"),AND(Is2Week,E2737="2 wk ahead inc death"),AND(Is3Week,E2737="3 wk ahead inc death"),AND(Is4Week,E2737="4 wk ahead inc death")),
OR(NOT(IsActiveModelsOnly),_xlfn.XLOOKUP(C2737,'Model Analyzer'!B$4:B$100,'Model Analyzer'!C$4:C$100))),EvalData!C2737,"NA")</f>
        <v>UA</v>
      </c>
      <c r="C2737" s="17" t="s">
        <v>29</v>
      </c>
      <c r="D2737" s="36" t="d">
        <v>2020-11-16</v>
      </c>
      <c r="E2737" s="17" t="s">
        <v>36</v>
      </c>
      <c r="F2737" s="36" t="d">
        <v>2020-11-28</v>
      </c>
      <c r="G2737" s="30">
        <v>-713</v>
      </c>
      <c r="H2737" s="32">
        <v>-3.5999999999999997E-2</v>
      </c>
      <c r="I2737" s="28">
        <v>-3.4959999999999998E-2</v>
      </c>
      <c r="J2737" s="28">
        <v>-3.6229999999999998E-2</v>
      </c>
      <c r="K2737" s="29">
        <v>1</v>
      </c>
      <c r="L2737" s="30">
        <v>5</v>
      </c>
      <c r="M2737" s="29">
        <v>0.87878999999999996</v>
      </c>
      <c r="N2737" s="30">
        <v>51</v>
      </c>
      <c r="O2737" s="30">
        <v>5.71</v>
      </c>
      <c r="P2737" s="30">
        <v>1413.05</v>
      </c>
      <c r="Q2737" s="30">
        <v>76.959999999999994</v>
      </c>
      <c r="R2737" s="38">
        <v>0.14757000000000001</v>
      </c>
      <c r="S2737" s="32">
        <v>-3.9940000000000003E-2</v>
      </c>
      <c r="T2737" s="29">
        <v>0.3175</v>
      </c>
      <c r="U2737" s="29">
        <v>-4.2049999999999997E-2</v>
      </c>
      <c r="V2737" s="29">
        <v>0.62744999999999995</v>
      </c>
      <c r="W2737" s="29">
        <v>3.9219999999999998E-2</v>
      </c>
      <c r="X2737" s="30">
        <v>127.55</v>
      </c>
      <c r="Y2737" s="29">
        <v>0.24596000000000001</v>
      </c>
      <c r="Z2737" s="29">
        <v>0.24252000000000001</v>
      </c>
      <c r="AA2737" s="29">
        <v>0.74099999999999999</v>
      </c>
      <c r="AB2737" s="30">
        <v>6</v>
      </c>
      <c r="AC2737" s="29">
        <v>0.85294000000000003</v>
      </c>
      <c r="AD2737" s="30">
        <v>51</v>
      </c>
      <c r="AE2737" s="29">
        <v>0.66666999999999998</v>
      </c>
      <c r="AF2737" s="33">
        <v>1.25</v>
      </c>
      <c r="AG2737" s="33">
        <v>1.379</v>
      </c>
      <c r="AH2737" s="33">
        <v>1.635</v>
      </c>
      <c r="AI2737" s="33">
        <v>6.1319999999999997</v>
      </c>
      <c r="AJ2737" s="33">
        <v>3.8540000000000001</v>
      </c>
      <c r="AK2737" s="34">
        <v>7.7439999999999998</v>
      </c>
      <c r="AL2737" s="29">
        <v>0.13725000000000001</v>
      </c>
      <c r="AM2737" s="29">
        <v>7.843E-2</v>
      </c>
      <c r="AN2737" s="50">
        <v>58159</v>
      </c>
      <c r="AO2737" s="30">
        <v>172.3</v>
      </c>
      <c r="AP2737" s="29">
        <v>0.63605999999999996</v>
      </c>
      <c r="AQ2737" s="29">
        <v>1</v>
      </c>
      <c r="AR2737" s="29">
        <v>0.47499999999999998</v>
      </c>
      <c r="AS2737" s="54">
        <v>18</v>
      </c>
      <c r="AT2737" s="29">
        <v>0.5</v>
      </c>
      <c r="AU2737" s="29">
        <v>0.70174999999999998</v>
      </c>
      <c r="AV2737" s="54">
        <v>22</v>
      </c>
      <c r="AW2737" s="29">
        <v>0.38235000000000002</v>
      </c>
    </row>
    <row r="2738" spans="1:49" x14ac:dyDescent="0.2">
      <c r="A2738" s="17" t="str">
        <f t="shared" si="51"/>
        <v>UCLA</v>
      </c>
      <c r="B2738" s="17" t="str">
        <f>IF(AND(OR(NOT(IsForecastDateRestricted),AND(D2738&gt;=StartDate,D2738&lt;=EndDate)),OR(NOT(IsTargetDateRestricted),AND(F2738&gt;=FirstTargetDate,F2738&lt;=EndTargetDate)),
OR(AND(Is1Week,E2738="1 wk ahead inc death"),AND(Is2Week,E2738="2 wk ahead inc death"),AND(Is3Week,E2738="3 wk ahead inc death"),AND(Is4Week,E2738="4 wk ahead inc death")),
OR(NOT(IsActiveModelsOnly),_xlfn.XLOOKUP(C2738,'Model Analyzer'!B$4:B$100,'Model Analyzer'!C$4:C$100))),EvalData!C2738,"NA")</f>
        <v>UCLA</v>
      </c>
      <c r="C2738" s="17" t="s">
        <v>30</v>
      </c>
      <c r="D2738" s="36" t="d">
        <v>2020-11-16</v>
      </c>
      <c r="E2738" s="17" t="s">
        <v>36</v>
      </c>
      <c r="F2738" s="36" t="d">
        <v>2020-11-28</v>
      </c>
      <c r="G2738" s="30">
        <v>-4892</v>
      </c>
      <c r="H2738" s="32">
        <v>-0.27400000000000002</v>
      </c>
      <c r="I2738" s="28">
        <v>-0.23987</v>
      </c>
      <c r="J2738" s="28">
        <v>-0.31557000000000002</v>
      </c>
      <c r="K2738" s="29">
        <v>0</v>
      </c>
      <c r="L2738" s="30">
        <v>26</v>
      </c>
      <c r="M2738" s="29">
        <v>0.24242</v>
      </c>
      <c r="N2738" s="30">
        <v>51</v>
      </c>
      <c r="O2738" s="30">
        <v>37.950000000000003</v>
      </c>
      <c r="P2738" s="30">
        <v>4139.62</v>
      </c>
      <c r="Q2738" s="30">
        <v>154.91999999999999</v>
      </c>
      <c r="R2738" s="38">
        <v>0.38828000000000001</v>
      </c>
      <c r="S2738" s="32">
        <v>-0.47</v>
      </c>
      <c r="T2738" s="29">
        <v>1.08111</v>
      </c>
      <c r="U2738" s="29">
        <v>-1.0792200000000001</v>
      </c>
      <c r="V2738" s="29">
        <v>0.25490000000000002</v>
      </c>
      <c r="W2738" s="29">
        <v>0.35293999999999998</v>
      </c>
      <c r="X2738" s="30">
        <v>264.64</v>
      </c>
      <c r="Y2738" s="29">
        <v>0.39946999999999999</v>
      </c>
      <c r="Z2738" s="29">
        <v>0.56923999999999997</v>
      </c>
      <c r="AA2738" s="29">
        <v>0.03</v>
      </c>
      <c r="AB2738" s="30">
        <v>35</v>
      </c>
      <c r="AC2738" s="29">
        <v>0</v>
      </c>
      <c r="AD2738" s="30">
        <v>51</v>
      </c>
      <c r="AE2738" s="29">
        <v>0.11765</v>
      </c>
      <c r="AF2738" s="33">
        <v>1.0549999999999999</v>
      </c>
      <c r="AG2738" s="33">
        <v>1.071</v>
      </c>
      <c r="AH2738" s="33">
        <v>1.145</v>
      </c>
      <c r="AI2738" s="33">
        <v>3.423</v>
      </c>
      <c r="AJ2738" s="33">
        <v>1.77</v>
      </c>
      <c r="AK2738" s="34">
        <v>2.1539999999999999</v>
      </c>
      <c r="AL2738" s="29">
        <v>0</v>
      </c>
      <c r="AM2738" s="29">
        <v>1.9609999999999999E-2</v>
      </c>
      <c r="AN2738" s="50">
        <v>265805</v>
      </c>
      <c r="AO2738" s="30">
        <v>658.5</v>
      </c>
      <c r="AP2738" s="29">
        <v>0.8196</v>
      </c>
      <c r="AQ2738" s="29">
        <v>1</v>
      </c>
      <c r="AR2738" s="29">
        <v>0.10299999999999999</v>
      </c>
      <c r="AS2738" s="54">
        <v>33</v>
      </c>
      <c r="AT2738" s="29">
        <v>5.8819999999999997E-2</v>
      </c>
      <c r="AU2738" s="29">
        <v>0.12384000000000001</v>
      </c>
      <c r="AV2738" s="54">
        <v>33</v>
      </c>
      <c r="AW2738" s="29">
        <v>5.8819999999999997E-2</v>
      </c>
    </row>
    <row r="2739" spans="1:49" x14ac:dyDescent="0.2">
      <c r="A2739" s="17" t="str">
        <f t="shared" si="51"/>
        <v>UCM</v>
      </c>
      <c r="B2739" s="17" t="str">
        <f>IF(AND(OR(NOT(IsForecastDateRestricted),AND(D2739&gt;=StartDate,D2739&lt;=EndDate)),OR(NOT(IsTargetDateRestricted),AND(F2739&gt;=FirstTargetDate,F2739&lt;=EndTargetDate)),
OR(AND(Is1Week,E2739="1 wk ahead inc death"),AND(Is2Week,E2739="2 wk ahead inc death"),AND(Is3Week,E2739="3 wk ahead inc death"),AND(Is4Week,E2739="4 wk ahead inc death")),
OR(NOT(IsActiveModelsOnly),_xlfn.XLOOKUP(C2739,'Model Analyzer'!B$4:B$100,'Model Analyzer'!C$4:C$100))),EvalData!C2739,"NA")</f>
        <v>UCM</v>
      </c>
      <c r="C2739" s="17" t="s">
        <v>48</v>
      </c>
      <c r="D2739" s="36" t="d">
        <v>2020-11-16</v>
      </c>
      <c r="E2739" s="17" t="s">
        <v>36</v>
      </c>
      <c r="F2739" s="36" t="d">
        <v>2020-11-28</v>
      </c>
      <c r="G2739" s="30">
        <v>-7226</v>
      </c>
      <c r="H2739" s="32">
        <v>-0.437</v>
      </c>
      <c r="I2739" s="28">
        <v>-0.35432000000000002</v>
      </c>
      <c r="J2739" s="28">
        <v>-0.54874999999999996</v>
      </c>
      <c r="K2739" s="29">
        <v>0</v>
      </c>
      <c r="L2739" s="30">
        <v>33</v>
      </c>
      <c r="M2739" s="29">
        <v>3.0300000000000001E-2</v>
      </c>
      <c r="O2739" s="30"/>
      <c r="P2739" s="30"/>
      <c r="Q2739" s="30"/>
      <c r="R2739" s="38"/>
    </row>
    <row r="2740" spans="1:49" x14ac:dyDescent="0.2">
      <c r="A2740" s="17" t="str">
        <f t="shared" si="51"/>
        <v>UCSB</v>
      </c>
      <c r="B2740" s="17" t="str">
        <f>IF(AND(OR(NOT(IsForecastDateRestricted),AND(D2740&gt;=StartDate,D2740&lt;=EndDate)),OR(NOT(IsTargetDateRestricted),AND(F2740&gt;=FirstTargetDate,F2740&lt;=EndTargetDate)),
OR(AND(Is1Week,E2740="1 wk ahead inc death"),AND(Is2Week,E2740="2 wk ahead inc death"),AND(Is3Week,E2740="3 wk ahead inc death"),AND(Is4Week,E2740="4 wk ahead inc death")),
OR(NOT(IsActiveModelsOnly),_xlfn.XLOOKUP(C2740,'Model Analyzer'!B$4:B$100,'Model Analyzer'!C$4:C$100))),EvalData!C2740,"NA")</f>
        <v>UCSB</v>
      </c>
      <c r="C2740" s="17" t="s">
        <v>61</v>
      </c>
      <c r="D2740" s="36" t="d">
        <v>2020-11-16</v>
      </c>
      <c r="E2740" s="17" t="s">
        <v>36</v>
      </c>
      <c r="F2740" s="36" t="d">
        <v>2020-11-28</v>
      </c>
      <c r="G2740" s="30"/>
      <c r="H2740" s="32"/>
      <c r="N2740" s="30">
        <v>51</v>
      </c>
      <c r="O2740" s="30">
        <v>10.45</v>
      </c>
      <c r="P2740" s="30">
        <v>2944.83</v>
      </c>
      <c r="Q2740" s="30">
        <v>123.25</v>
      </c>
      <c r="R2740" s="38">
        <v>0.20041</v>
      </c>
      <c r="S2740" s="32">
        <v>-0.17781</v>
      </c>
      <c r="T2740" s="29">
        <v>0.4788</v>
      </c>
      <c r="U2740" s="29">
        <v>-0.31391999999999998</v>
      </c>
      <c r="V2740" s="29">
        <v>0.39216000000000001</v>
      </c>
      <c r="W2740" s="29">
        <v>0.15686</v>
      </c>
      <c r="X2740" s="30">
        <v>213.6</v>
      </c>
      <c r="Y2740" s="29">
        <v>0.28632999999999997</v>
      </c>
      <c r="Z2740" s="29">
        <v>0.32540999999999998</v>
      </c>
      <c r="AA2740" s="29">
        <v>0.35299999999999998</v>
      </c>
      <c r="AB2740" s="30">
        <v>22</v>
      </c>
      <c r="AC2740" s="29">
        <v>0.38235000000000002</v>
      </c>
      <c r="AD2740" s="30">
        <v>51</v>
      </c>
      <c r="AE2740" s="29">
        <v>0.94118000000000002</v>
      </c>
      <c r="AF2740" s="33">
        <v>158</v>
      </c>
      <c r="AG2740" s="33">
        <v>598</v>
      </c>
      <c r="AH2740" s="33">
        <v>986</v>
      </c>
      <c r="AI2740" s="33">
        <v>1282.7449999999999</v>
      </c>
      <c r="AJ2740" s="33">
        <v>1545</v>
      </c>
      <c r="AK2740" s="34">
        <v>2796</v>
      </c>
      <c r="AL2740" s="29">
        <v>0</v>
      </c>
      <c r="AM2740" s="29">
        <v>0.94118000000000002</v>
      </c>
      <c r="AN2740" s="50">
        <v>41710</v>
      </c>
      <c r="AO2740" s="30">
        <v>107.6</v>
      </c>
      <c r="AP2740" s="29">
        <v>6.3800000000000003E-3</v>
      </c>
      <c r="AQ2740" s="29">
        <v>1.333E-2</v>
      </c>
      <c r="AR2740" s="29">
        <v>0</v>
      </c>
      <c r="AS2740" s="54">
        <v>35</v>
      </c>
      <c r="AT2740" s="29">
        <v>0</v>
      </c>
      <c r="AU2740" s="29">
        <v>1.719E-2</v>
      </c>
      <c r="AV2740" s="54">
        <v>35</v>
      </c>
      <c r="AW2740" s="29">
        <v>0</v>
      </c>
    </row>
    <row r="2741" spans="1:49" x14ac:dyDescent="0.2">
      <c r="A2741" s="17" t="str">
        <f t="shared" si="51"/>
        <v>UCSD-NEU</v>
      </c>
      <c r="B2741" s="17" t="str">
        <f>IF(AND(OR(NOT(IsForecastDateRestricted),AND(D2741&gt;=StartDate,D2741&lt;=EndDate)),OR(NOT(IsTargetDateRestricted),AND(F2741&gt;=FirstTargetDate,F2741&lt;=EndTargetDate)),
OR(AND(Is1Week,E2741="1 wk ahead inc death"),AND(Is2Week,E2741="2 wk ahead inc death"),AND(Is3Week,E2741="3 wk ahead inc death"),AND(Is4Week,E2741="4 wk ahead inc death")),
OR(NOT(IsActiveModelsOnly),_xlfn.XLOOKUP(C2741,'Model Analyzer'!B$4:B$100,'Model Analyzer'!C$4:C$100))),EvalData!C2741,"NA")</f>
        <v>UCSD-NEU</v>
      </c>
      <c r="C2741" s="17" t="s">
        <v>54</v>
      </c>
      <c r="D2741" s="36" t="d">
        <v>2020-11-16</v>
      </c>
      <c r="E2741" s="17" t="s">
        <v>36</v>
      </c>
      <c r="F2741" s="36" t="d">
        <v>2020-11-28</v>
      </c>
      <c r="G2741" s="30">
        <v>-2566</v>
      </c>
      <c r="H2741" s="32">
        <v>-0.13400000000000001</v>
      </c>
      <c r="I2741" s="28">
        <v>-0.12581999999999999</v>
      </c>
      <c r="J2741" s="28">
        <v>-0.14393</v>
      </c>
      <c r="K2741" s="29">
        <v>0.75</v>
      </c>
      <c r="L2741" s="30">
        <v>15</v>
      </c>
      <c r="M2741" s="29">
        <v>0.57576000000000005</v>
      </c>
      <c r="N2741" s="30">
        <v>50</v>
      </c>
      <c r="O2741" s="30">
        <v>4.1900000000000004</v>
      </c>
      <c r="P2741" s="30">
        <v>1185.67</v>
      </c>
      <c r="Q2741" s="30">
        <v>76.02</v>
      </c>
      <c r="R2741" s="38">
        <v>0.13508999999999999</v>
      </c>
      <c r="S2741" s="32">
        <v>-5.5169999999999997E-2</v>
      </c>
      <c r="T2741" s="29">
        <v>0.27784999999999999</v>
      </c>
      <c r="U2741" s="29">
        <v>-6.8949999999999997E-2</v>
      </c>
      <c r="V2741" s="29">
        <v>0.56000000000000005</v>
      </c>
      <c r="W2741" s="29">
        <v>0</v>
      </c>
      <c r="X2741" s="30">
        <v>129</v>
      </c>
      <c r="Y2741" s="29">
        <v>0.22533</v>
      </c>
      <c r="Z2741" s="29">
        <v>0.22563</v>
      </c>
      <c r="AA2741" s="29">
        <v>0.76700000000000002</v>
      </c>
      <c r="AB2741" s="30">
        <v>2</v>
      </c>
      <c r="AC2741" s="29">
        <v>0.97058999999999995</v>
      </c>
      <c r="AD2741" s="30">
        <v>50</v>
      </c>
      <c r="AE2741" s="29">
        <v>0.9</v>
      </c>
      <c r="AF2741" s="33">
        <v>2.0459999999999998</v>
      </c>
      <c r="AG2741" s="33">
        <v>3.1230000000000002</v>
      </c>
      <c r="AH2741" s="33">
        <v>6.1139999999999999</v>
      </c>
      <c r="AI2741" s="33">
        <v>119.259</v>
      </c>
      <c r="AJ2741" s="33">
        <v>17.738</v>
      </c>
      <c r="AK2741" s="34">
        <v>483.6</v>
      </c>
      <c r="AL2741" s="29">
        <v>0.2</v>
      </c>
      <c r="AM2741" s="29">
        <v>0.38</v>
      </c>
      <c r="AN2741" s="50">
        <v>36027</v>
      </c>
      <c r="AO2741" s="30">
        <v>155.19999999999999</v>
      </c>
      <c r="AP2741" s="29">
        <v>0.30753999999999998</v>
      </c>
      <c r="AQ2741" s="29">
        <v>0.64205000000000001</v>
      </c>
      <c r="AR2741" s="29">
        <v>0.33</v>
      </c>
      <c r="AS2741" s="54">
        <v>24</v>
      </c>
      <c r="AT2741" s="29">
        <v>0.32352999999999998</v>
      </c>
      <c r="AU2741" s="29">
        <v>0.80317000000000005</v>
      </c>
      <c r="AV2741" s="54">
        <v>16</v>
      </c>
      <c r="AW2741" s="29">
        <v>0.55881999999999998</v>
      </c>
    </row>
    <row r="2742" spans="1:49" x14ac:dyDescent="0.2">
      <c r="A2742" s="17" t="str">
        <f t="shared" si="51"/>
        <v>UGA-CEID</v>
      </c>
      <c r="B2742" s="17" t="str">
        <f>IF(AND(OR(NOT(IsForecastDateRestricted),AND(D2742&gt;=StartDate,D2742&lt;=EndDate)),OR(NOT(IsTargetDateRestricted),AND(F2742&gt;=FirstTargetDate,F2742&lt;=EndTargetDate)),
OR(AND(Is1Week,E2742="1 wk ahead inc death"),AND(Is2Week,E2742="2 wk ahead inc death"),AND(Is3Week,E2742="3 wk ahead inc death"),AND(Is4Week,E2742="4 wk ahead inc death")),
OR(NOT(IsActiveModelsOnly),_xlfn.XLOOKUP(C2742,'Model Analyzer'!B$4:B$100,'Model Analyzer'!C$4:C$100))),EvalData!C2742,"NA")</f>
        <v>UGA-CEID</v>
      </c>
      <c r="C2742" s="17" t="s">
        <v>50</v>
      </c>
      <c r="D2742" s="36" t="d">
        <v>2020-11-16</v>
      </c>
      <c r="E2742" s="17" t="s">
        <v>36</v>
      </c>
      <c r="F2742" s="36" t="d">
        <v>2020-11-28</v>
      </c>
      <c r="G2742" s="30">
        <v>-5250</v>
      </c>
      <c r="H2742" s="32">
        <v>-0.29799999999999999</v>
      </c>
      <c r="I2742" s="28">
        <v>-0.25742999999999999</v>
      </c>
      <c r="J2742" s="28">
        <v>-0.34666999999999998</v>
      </c>
      <c r="K2742" s="29">
        <v>0</v>
      </c>
      <c r="L2742" s="30">
        <v>29</v>
      </c>
      <c r="M2742" s="29">
        <v>0.15151999999999999</v>
      </c>
      <c r="N2742" s="30">
        <v>51</v>
      </c>
      <c r="O2742" s="30">
        <v>18.739999999999998</v>
      </c>
      <c r="P2742" s="30">
        <v>1877.8</v>
      </c>
      <c r="Q2742" s="30">
        <v>108.59</v>
      </c>
      <c r="R2742" s="38">
        <v>0.25813999999999998</v>
      </c>
      <c r="S2742" s="32">
        <v>-0.31552000000000002</v>
      </c>
      <c r="T2742" s="29">
        <v>0.51500000000000001</v>
      </c>
      <c r="U2742" s="29">
        <v>-0.46212999999999999</v>
      </c>
      <c r="V2742" s="29">
        <v>0.35293999999999998</v>
      </c>
      <c r="W2742" s="29">
        <v>9.8040000000000002E-2</v>
      </c>
      <c r="X2742" s="30">
        <v>159.91</v>
      </c>
      <c r="Y2742" s="29">
        <v>0.30258000000000002</v>
      </c>
      <c r="Z2742" s="29">
        <v>0.38281999999999999</v>
      </c>
      <c r="AA2742" s="29">
        <v>0.23400000000000001</v>
      </c>
      <c r="AB2742" s="30">
        <v>25</v>
      </c>
      <c r="AC2742" s="29">
        <v>0.29411999999999999</v>
      </c>
      <c r="AD2742" s="30">
        <v>51</v>
      </c>
      <c r="AE2742" s="29">
        <v>0.64705999999999997</v>
      </c>
      <c r="AF2742" s="33">
        <v>1.5529999999999999</v>
      </c>
      <c r="AG2742" s="33">
        <v>1.895</v>
      </c>
      <c r="AH2742" s="33">
        <v>3.1080000000000001</v>
      </c>
      <c r="AI2742" s="33">
        <v>141.46199999999999</v>
      </c>
      <c r="AJ2742" s="33">
        <v>12.318</v>
      </c>
      <c r="AK2742" s="34">
        <v>108</v>
      </c>
      <c r="AL2742" s="29">
        <v>9.8040000000000002E-2</v>
      </c>
      <c r="AM2742" s="29">
        <v>0.25490000000000002</v>
      </c>
      <c r="AN2742" s="50">
        <v>65788</v>
      </c>
      <c r="AO2742" s="30">
        <v>170.8</v>
      </c>
      <c r="AP2742" s="29">
        <v>0.42836999999999997</v>
      </c>
      <c r="AQ2742" s="29">
        <v>0.89429999999999998</v>
      </c>
      <c r="AR2742" s="29">
        <v>0.31</v>
      </c>
      <c r="AS2742" s="54">
        <v>26</v>
      </c>
      <c r="AT2742" s="29">
        <v>0.26471</v>
      </c>
      <c r="AU2742" s="29">
        <v>0.66993999999999998</v>
      </c>
      <c r="AV2742" s="54">
        <v>23</v>
      </c>
      <c r="AW2742" s="29">
        <v>0.35293999999999998</v>
      </c>
    </row>
    <row r="2743" spans="1:49" x14ac:dyDescent="0.2">
      <c r="A2743" s="17" t="str">
        <f t="shared" si="51"/>
        <v>UM</v>
      </c>
      <c r="B2743" s="17" t="str">
        <f>IF(AND(OR(NOT(IsForecastDateRestricted),AND(D2743&gt;=StartDate,D2743&lt;=EndDate)),OR(NOT(IsTargetDateRestricted),AND(F2743&gt;=FirstTargetDate,F2743&lt;=EndTargetDate)),
OR(AND(Is1Week,E2743="1 wk ahead inc death"),AND(Is2Week,E2743="2 wk ahead inc death"),AND(Is3Week,E2743="3 wk ahead inc death"),AND(Is4Week,E2743="4 wk ahead inc death")),
OR(NOT(IsActiveModelsOnly),_xlfn.XLOOKUP(C2743,'Model Analyzer'!B$4:B$100,'Model Analyzer'!C$4:C$100))),EvalData!C2743,"NA")</f>
        <v>UM</v>
      </c>
      <c r="C2743" s="17" t="s">
        <v>31</v>
      </c>
      <c r="D2743" s="36" t="d">
        <v>2020-11-16</v>
      </c>
      <c r="E2743" s="17" t="s">
        <v>36</v>
      </c>
      <c r="F2743" s="36" t="d">
        <v>2020-11-28</v>
      </c>
      <c r="G2743" s="30">
        <v>-5026</v>
      </c>
      <c r="H2743" s="32">
        <v>-0.28299999999999997</v>
      </c>
      <c r="I2743" s="28">
        <v>-0.24645</v>
      </c>
      <c r="J2743" s="28">
        <v>-0.32704</v>
      </c>
      <c r="K2743" s="29">
        <v>0</v>
      </c>
      <c r="L2743" s="30">
        <v>27</v>
      </c>
      <c r="M2743" s="29">
        <v>0.21212</v>
      </c>
      <c r="N2743" s="30">
        <v>50</v>
      </c>
      <c r="O2743" s="30">
        <v>19.79</v>
      </c>
      <c r="P2743" s="30">
        <v>2418.21</v>
      </c>
      <c r="Q2743" s="30">
        <v>124.08</v>
      </c>
      <c r="R2743" s="38">
        <v>0.30817</v>
      </c>
      <c r="S2743" s="32">
        <v>-0.29579</v>
      </c>
      <c r="T2743" s="29">
        <v>0.55823999999999996</v>
      </c>
      <c r="U2743" s="29">
        <v>-0.46267999999999998</v>
      </c>
      <c r="V2743" s="29">
        <v>0.32</v>
      </c>
      <c r="W2743" s="29">
        <v>0.16</v>
      </c>
      <c r="X2743" s="30">
        <v>193.85</v>
      </c>
      <c r="Y2743" s="29">
        <v>0.32987</v>
      </c>
      <c r="Z2743" s="29">
        <v>0.41726000000000002</v>
      </c>
      <c r="AA2743" s="29">
        <v>6.5000000000000002E-2</v>
      </c>
      <c r="AB2743" s="30">
        <v>29</v>
      </c>
      <c r="AC2743" s="29">
        <v>0.17646999999999999</v>
      </c>
      <c r="AD2743" s="30">
        <v>50</v>
      </c>
      <c r="AE2743" s="29">
        <v>0.2</v>
      </c>
      <c r="AF2743" s="33">
        <v>1.1439999999999999</v>
      </c>
      <c r="AG2743" s="33">
        <v>1.254</v>
      </c>
      <c r="AH2743" s="33">
        <v>1.349</v>
      </c>
      <c r="AI2743" s="33">
        <v>1.5009999999999999</v>
      </c>
      <c r="AJ2743" s="33">
        <v>1.6120000000000001</v>
      </c>
      <c r="AK2743" s="34">
        <v>1.8029999999999999</v>
      </c>
      <c r="AL2743" s="29">
        <v>0</v>
      </c>
      <c r="AM2743" s="29">
        <v>0</v>
      </c>
      <c r="AN2743" s="50">
        <v>172092</v>
      </c>
      <c r="AO2743" s="30">
        <v>427.8</v>
      </c>
      <c r="AP2743" s="29">
        <v>0.81982999999999995</v>
      </c>
      <c r="AQ2743" s="29">
        <v>1</v>
      </c>
      <c r="AR2743" s="29">
        <v>0.20599999999999999</v>
      </c>
      <c r="AS2743" s="54">
        <v>28</v>
      </c>
      <c r="AT2743" s="29">
        <v>0.20588000000000001</v>
      </c>
      <c r="AU2743" s="29">
        <v>0.2064</v>
      </c>
      <c r="AV2743" s="54">
        <v>30</v>
      </c>
      <c r="AW2743" s="29">
        <v>0.14706</v>
      </c>
    </row>
    <row r="2744" spans="1:49" x14ac:dyDescent="0.2">
      <c r="A2744" s="17" t="str">
        <f t="shared" si="51"/>
        <v>UMass-MB</v>
      </c>
      <c r="B2744" s="17" t="str">
        <f>IF(AND(OR(NOT(IsForecastDateRestricted),AND(D2744&gt;=StartDate,D2744&lt;=EndDate)),OR(NOT(IsTargetDateRestricted),AND(F2744&gt;=FirstTargetDate,F2744&lt;=EndTargetDate)),
OR(AND(Is1Week,E2744="1 wk ahead inc death"),AND(Is2Week,E2744="2 wk ahead inc death"),AND(Is3Week,E2744="3 wk ahead inc death"),AND(Is4Week,E2744="4 wk ahead inc death")),
OR(NOT(IsActiveModelsOnly),_xlfn.XLOOKUP(C2744,'Model Analyzer'!B$4:B$100,'Model Analyzer'!C$4:C$100))),EvalData!C2744,"NA")</f>
        <v>UMass-MB</v>
      </c>
      <c r="C2744" s="17" t="s">
        <v>32</v>
      </c>
      <c r="D2744" s="36" t="d">
        <v>2020-11-16</v>
      </c>
      <c r="E2744" s="17" t="s">
        <v>36</v>
      </c>
      <c r="F2744" s="36" t="d">
        <v>2020-11-28</v>
      </c>
      <c r="G2744" s="30">
        <v>3426</v>
      </c>
      <c r="H2744" s="32">
        <v>0.155</v>
      </c>
      <c r="I2744" s="28">
        <v>0.16799</v>
      </c>
      <c r="J2744" s="28">
        <v>0.16799</v>
      </c>
      <c r="K2744" s="29">
        <v>0.75</v>
      </c>
      <c r="L2744" s="30">
        <v>20</v>
      </c>
      <c r="M2744" s="29">
        <v>0.42424000000000001</v>
      </c>
      <c r="N2744" s="30">
        <v>51</v>
      </c>
      <c r="O2744" s="30">
        <v>3.99</v>
      </c>
      <c r="P2744" s="30">
        <v>1106.7</v>
      </c>
      <c r="Q2744" s="30">
        <v>75.2</v>
      </c>
      <c r="R2744" s="38">
        <v>0.15476000000000001</v>
      </c>
      <c r="S2744" s="32">
        <v>8.4440000000000001E-2</v>
      </c>
      <c r="T2744" s="29">
        <v>0.26016</v>
      </c>
      <c r="U2744" s="29">
        <v>9.1730000000000006E-2</v>
      </c>
      <c r="V2744" s="29">
        <v>0.58823999999999999</v>
      </c>
      <c r="W2744" s="29">
        <v>3.9219999999999998E-2</v>
      </c>
      <c r="X2744" s="30">
        <v>114.74</v>
      </c>
      <c r="Y2744" s="29">
        <v>0.23017000000000001</v>
      </c>
      <c r="Z2744" s="29">
        <v>0.20932999999999999</v>
      </c>
      <c r="AA2744" s="29">
        <v>0.74199999999999999</v>
      </c>
      <c r="AB2744" s="30">
        <v>5</v>
      </c>
      <c r="AC2744" s="29">
        <v>0.88234999999999997</v>
      </c>
      <c r="AD2744" s="30">
        <v>51</v>
      </c>
      <c r="AE2744" s="29">
        <v>1</v>
      </c>
      <c r="AF2744" s="33">
        <v>2.76</v>
      </c>
      <c r="AG2744" s="33">
        <v>3.1440000000000001</v>
      </c>
      <c r="AH2744" s="33">
        <v>4.2119999999999997</v>
      </c>
      <c r="AI2744" s="33">
        <v>5.593</v>
      </c>
      <c r="AJ2744" s="33">
        <v>5.82</v>
      </c>
      <c r="AK2744" s="34">
        <v>8.76</v>
      </c>
      <c r="AL2744" s="29">
        <v>0.35293999999999998</v>
      </c>
      <c r="AM2744" s="29">
        <v>5.8819999999999997E-2</v>
      </c>
      <c r="AN2744" s="50">
        <v>32191</v>
      </c>
      <c r="AO2744" s="30">
        <v>95.5</v>
      </c>
      <c r="AP2744" s="29">
        <v>0.37430000000000002</v>
      </c>
      <c r="AQ2744" s="29">
        <v>0.78142999999999996</v>
      </c>
      <c r="AR2744" s="29">
        <v>0.61899999999999999</v>
      </c>
      <c r="AS2744" s="54">
        <v>11</v>
      </c>
      <c r="AT2744" s="29">
        <v>0.70587999999999995</v>
      </c>
      <c r="AU2744" s="29">
        <v>0.95223000000000002</v>
      </c>
      <c r="AV2744" s="54">
        <v>5</v>
      </c>
      <c r="AW2744" s="29">
        <v>0.88234999999999997</v>
      </c>
    </row>
    <row r="2745" spans="1:49" x14ac:dyDescent="0.2">
      <c r="A2745" s="17" t="str">
        <f t="shared" si="51"/>
        <v>USC</v>
      </c>
      <c r="B2745" s="17" t="str">
        <f>IF(AND(OR(NOT(IsForecastDateRestricted),AND(D2745&gt;=StartDate,D2745&lt;=EndDate)),OR(NOT(IsTargetDateRestricted),AND(F2745&gt;=FirstTargetDate,F2745&lt;=EndTargetDate)),
OR(AND(Is1Week,E2745="1 wk ahead inc death"),AND(Is2Week,E2745="2 wk ahead inc death"),AND(Is3Week,E2745="3 wk ahead inc death"),AND(Is4Week,E2745="4 wk ahead inc death")),
OR(NOT(IsActiveModelsOnly),_xlfn.XLOOKUP(C2745,'Model Analyzer'!B$4:B$100,'Model Analyzer'!C$4:C$100))),EvalData!C2745,"NA")</f>
        <v>USC</v>
      </c>
      <c r="C2745" s="17" t="s">
        <v>33</v>
      </c>
      <c r="D2745" s="36" t="d">
        <v>2020-11-16</v>
      </c>
      <c r="E2745" s="17" t="s">
        <v>36</v>
      </c>
      <c r="F2745" s="36" t="d">
        <v>2020-11-28</v>
      </c>
      <c r="G2745" s="30">
        <v>210</v>
      </c>
      <c r="H2745" s="32">
        <v>0.01</v>
      </c>
      <c r="I2745" s="28">
        <v>1.03E-2</v>
      </c>
      <c r="J2745" s="28">
        <v>1.03E-2</v>
      </c>
      <c r="K2745" s="29">
        <v>1</v>
      </c>
      <c r="L2745" s="30">
        <v>2</v>
      </c>
      <c r="M2745" s="29">
        <v>0.96970000000000001</v>
      </c>
      <c r="N2745" s="30">
        <v>51</v>
      </c>
      <c r="O2745" s="30">
        <v>11.87</v>
      </c>
      <c r="P2745" s="30">
        <v>957.58</v>
      </c>
      <c r="Q2745" s="30">
        <v>67.33</v>
      </c>
      <c r="R2745" s="38">
        <v>0.17105000000000001</v>
      </c>
      <c r="S2745" s="32">
        <v>0</v>
      </c>
      <c r="T2745" s="29">
        <v>0.26208999999999999</v>
      </c>
      <c r="U2745" s="29">
        <v>-3.5290000000000002E-2</v>
      </c>
      <c r="V2745" s="29">
        <v>0.56862999999999997</v>
      </c>
      <c r="W2745" s="29">
        <v>3.9219999999999998E-2</v>
      </c>
      <c r="X2745" s="30">
        <v>98.85</v>
      </c>
      <c r="Y2745" s="29">
        <v>0.22373000000000001</v>
      </c>
      <c r="Z2745" s="29">
        <v>0.24324999999999999</v>
      </c>
      <c r="AA2745" s="29">
        <v>0.68100000000000005</v>
      </c>
      <c r="AB2745" s="30">
        <v>9</v>
      </c>
      <c r="AC2745" s="29">
        <v>0.76471</v>
      </c>
      <c r="AD2745" s="30">
        <v>51</v>
      </c>
      <c r="AE2745" s="29">
        <v>0.98038999999999998</v>
      </c>
      <c r="AF2745" s="33">
        <v>2.4809999999999999</v>
      </c>
      <c r="AG2745" s="33">
        <v>3.1019999999999999</v>
      </c>
      <c r="AH2745" s="33">
        <v>4.3689999999999998</v>
      </c>
      <c r="AI2745" s="33">
        <v>202.10300000000001</v>
      </c>
      <c r="AJ2745" s="33">
        <v>38.360999999999997</v>
      </c>
      <c r="AK2745" s="34">
        <v>464</v>
      </c>
      <c r="AL2745" s="29">
        <v>0.15686</v>
      </c>
      <c r="AM2745" s="29">
        <v>0.31373000000000001</v>
      </c>
      <c r="AN2745" s="50">
        <v>25118</v>
      </c>
      <c r="AO2745" s="30">
        <v>99.9</v>
      </c>
      <c r="AP2745" s="29">
        <v>0.31269000000000002</v>
      </c>
      <c r="AQ2745" s="29">
        <v>0.65280000000000005</v>
      </c>
      <c r="AR2745" s="29">
        <v>0.53700000000000003</v>
      </c>
      <c r="AS2745" s="54">
        <v>15</v>
      </c>
      <c r="AT2745" s="29">
        <v>0.58823999999999999</v>
      </c>
      <c r="AU2745" s="29">
        <v>0.87944999999999995</v>
      </c>
      <c r="AV2745" s="54">
        <v>10</v>
      </c>
      <c r="AW2745" s="29">
        <v>0.73529</v>
      </c>
    </row>
    <row r="2746" spans="1:49" x14ac:dyDescent="0.2">
      <c r="A2746" s="17" t="str">
        <f t="shared" si="51"/>
        <v>UT</v>
      </c>
      <c r="B2746" s="17" t="str">
        <f>IF(AND(OR(NOT(IsForecastDateRestricted),AND(D2746&gt;=StartDate,D2746&lt;=EndDate)),OR(NOT(IsTargetDateRestricted),AND(F2746&gt;=FirstTargetDate,F2746&lt;=EndTargetDate)),
OR(AND(Is1Week,E2746="1 wk ahead inc death"),AND(Is2Week,E2746="2 wk ahead inc death"),AND(Is3Week,E2746="3 wk ahead inc death"),AND(Is4Week,E2746="4 wk ahead inc death")),
OR(NOT(IsActiveModelsOnly),_xlfn.XLOOKUP(C2746,'Model Analyzer'!B$4:B$100,'Model Analyzer'!C$4:C$100))),EvalData!C2746,"NA")</f>
        <v>UT</v>
      </c>
      <c r="C2746" s="17" t="s">
        <v>34</v>
      </c>
      <c r="D2746" s="36" t="d">
        <v>2020-11-16</v>
      </c>
      <c r="E2746" s="17" t="s">
        <v>36</v>
      </c>
      <c r="F2746" s="36" t="d">
        <v>2020-11-28</v>
      </c>
      <c r="G2746" s="30">
        <v>-5228</v>
      </c>
      <c r="H2746" s="32">
        <v>-0.29599999999999999</v>
      </c>
      <c r="I2746" s="28">
        <v>-0.25635000000000002</v>
      </c>
      <c r="J2746" s="28">
        <v>-0.34472000000000003</v>
      </c>
      <c r="K2746" s="29">
        <v>0</v>
      </c>
      <c r="L2746" s="30">
        <v>28</v>
      </c>
      <c r="M2746" s="29">
        <v>0.18182000000000001</v>
      </c>
      <c r="N2746" s="30">
        <v>51</v>
      </c>
      <c r="O2746" s="30">
        <v>22.88</v>
      </c>
      <c r="P2746" s="30">
        <v>4592.37</v>
      </c>
      <c r="Q2746" s="30">
        <v>152.19999999999999</v>
      </c>
      <c r="R2746" s="38">
        <v>0.33085999999999999</v>
      </c>
      <c r="S2746" s="32">
        <v>-0.11174000000000001</v>
      </c>
      <c r="T2746" s="29">
        <v>0.64981</v>
      </c>
      <c r="U2746" s="29">
        <v>-0.15139</v>
      </c>
      <c r="V2746" s="29">
        <v>0.25490000000000002</v>
      </c>
      <c r="W2746" s="29">
        <v>0.29411999999999999</v>
      </c>
      <c r="X2746" s="30">
        <v>238.19</v>
      </c>
      <c r="Y2746" s="29">
        <v>0.46516999999999997</v>
      </c>
      <c r="Z2746" s="29">
        <v>0.47305999999999998</v>
      </c>
      <c r="AA2746" s="29">
        <v>0.11</v>
      </c>
      <c r="AB2746" s="30">
        <v>28</v>
      </c>
      <c r="AC2746" s="29">
        <v>0.20588000000000001</v>
      </c>
      <c r="AD2746" s="30">
        <v>51</v>
      </c>
      <c r="AE2746" s="29">
        <v>0.68627000000000005</v>
      </c>
      <c r="AF2746" s="33">
        <v>1.784</v>
      </c>
      <c r="AG2746" s="33">
        <v>2.077</v>
      </c>
      <c r="AH2746" s="33">
        <v>3.0710000000000002</v>
      </c>
      <c r="AI2746" s="33">
        <v>13.363</v>
      </c>
      <c r="AJ2746" s="33">
        <v>5.9279999999999999</v>
      </c>
      <c r="AK2746" s="34">
        <v>20</v>
      </c>
      <c r="AL2746" s="29">
        <v>0.17646999999999999</v>
      </c>
      <c r="AM2746" s="29">
        <v>0.15686</v>
      </c>
      <c r="AN2746" s="50">
        <v>93598</v>
      </c>
      <c r="AO2746" s="30">
        <v>251.7</v>
      </c>
      <c r="AP2746" s="29">
        <v>0.45479000000000003</v>
      </c>
      <c r="AQ2746" s="29">
        <v>0.94945000000000002</v>
      </c>
      <c r="AR2746" s="29">
        <v>0.372</v>
      </c>
      <c r="AS2746" s="54">
        <v>23</v>
      </c>
      <c r="AT2746" s="29">
        <v>0.35293999999999998</v>
      </c>
      <c r="AU2746" s="29">
        <v>0.71984000000000004</v>
      </c>
      <c r="AV2746" s="54">
        <v>21</v>
      </c>
      <c r="AW2746" s="29">
        <v>0.41176000000000001</v>
      </c>
    </row>
    <row r="2747" spans="1:49" x14ac:dyDescent="0.2">
      <c r="A2747" s="17" t="str">
        <f t="shared" si="51"/>
        <v>Baseline</v>
      </c>
      <c r="B2747" s="17" t="str">
        <f>IF(AND(OR(NOT(IsForecastDateRestricted),AND(D2747&gt;=StartDate,D2747&lt;=EndDate)),OR(NOT(IsTargetDateRestricted),AND(F2747&gt;=FirstTargetDate,F2747&lt;=EndTargetDate)),
OR(AND(Is1Week,E2747="1 wk ahead inc death"),AND(Is2Week,E2747="2 wk ahead inc death"),AND(Is3Week,E2747="3 wk ahead inc death"),AND(Is4Week,E2747="4 wk ahead inc death")),
OR(NOT(IsActiveModelsOnly),_xlfn.XLOOKUP(C2747,'Model Analyzer'!B$4:B$100,'Model Analyzer'!C$4:C$100))),EvalData!C2747,"NA")</f>
        <v>Baseline</v>
      </c>
      <c r="C2747" s="17" t="s">
        <v>12</v>
      </c>
      <c r="D2747" s="36" t="d">
        <v>2020-11-16</v>
      </c>
      <c r="E2747" s="17" t="s">
        <v>37</v>
      </c>
      <c r="F2747" s="36" t="d">
        <v>2020-12-05</v>
      </c>
      <c r="G2747" s="30">
        <v>-13640</v>
      </c>
      <c r="H2747" s="32">
        <v>-0.48599999999999999</v>
      </c>
      <c r="I2747" s="28">
        <v>-0.38480999999999999</v>
      </c>
      <c r="J2747" s="28">
        <v>-0.62551999999999996</v>
      </c>
      <c r="K2747" s="29">
        <v>0</v>
      </c>
      <c r="L2747" s="30">
        <v>32</v>
      </c>
      <c r="M2747" s="29">
        <v>6.0609999999999997E-2</v>
      </c>
      <c r="N2747" s="30">
        <v>51</v>
      </c>
      <c r="O2747" s="30">
        <v>26.34</v>
      </c>
      <c r="P2747" s="30">
        <v>6880.11</v>
      </c>
      <c r="Q2747" s="30">
        <v>290.35000000000002</v>
      </c>
      <c r="R2747" s="38">
        <v>0.48765999999999998</v>
      </c>
      <c r="S2747" s="32">
        <v>-0.51146000000000003</v>
      </c>
      <c r="T2747" s="29">
        <v>1.03609</v>
      </c>
      <c r="U2747" s="29">
        <v>-1.0044299999999999</v>
      </c>
      <c r="V2747" s="29">
        <v>5.8819999999999997E-2</v>
      </c>
      <c r="W2747" s="29">
        <v>0.25490000000000002</v>
      </c>
      <c r="X2747" s="30">
        <v>421.81</v>
      </c>
      <c r="Y2747" s="29">
        <v>0.42165999999999998</v>
      </c>
      <c r="Z2747" s="29">
        <v>0.55610999999999999</v>
      </c>
      <c r="AA2747" s="29">
        <v>3.6999999999999998E-2</v>
      </c>
      <c r="AB2747" s="30">
        <v>30</v>
      </c>
      <c r="AC2747" s="29">
        <v>0.14706</v>
      </c>
      <c r="AD2747" s="30">
        <v>51</v>
      </c>
      <c r="AE2747" s="29">
        <v>0.74509999999999998</v>
      </c>
      <c r="AF2747" s="33">
        <v>3.9660000000000002</v>
      </c>
      <c r="AG2747" s="33">
        <v>3.9740000000000002</v>
      </c>
      <c r="AH2747" s="33">
        <v>4</v>
      </c>
      <c r="AI2747" s="33">
        <v>4.0090000000000003</v>
      </c>
      <c r="AJ2747" s="33">
        <v>4</v>
      </c>
      <c r="AK2747" s="34">
        <v>4.0090000000000003</v>
      </c>
      <c r="AL2747" s="29">
        <v>0</v>
      </c>
      <c r="AM2747" s="29">
        <v>0</v>
      </c>
      <c r="AN2747" s="50">
        <v>82471</v>
      </c>
      <c r="AO2747" s="30">
        <v>183.5</v>
      </c>
      <c r="AP2747" s="29">
        <v>0.40055000000000002</v>
      </c>
      <c r="AQ2747" s="29">
        <v>0.83621000000000001</v>
      </c>
      <c r="AR2747" s="29">
        <v>0.78400000000000003</v>
      </c>
      <c r="AS2747" s="54">
        <v>5</v>
      </c>
      <c r="AT2747" s="29">
        <v>0.88234999999999997</v>
      </c>
      <c r="AU2747" s="29">
        <v>0.75749</v>
      </c>
      <c r="AV2747" s="54">
        <v>16</v>
      </c>
      <c r="AW2747" s="29">
        <v>0.55881999999999998</v>
      </c>
    </row>
    <row r="2748" spans="1:49" x14ac:dyDescent="0.2">
      <c r="A2748" s="17" t="str">
        <f t="shared" si="51"/>
        <v>BPagano</v>
      </c>
      <c r="B2748" s="17" t="str">
        <f>IF(AND(OR(NOT(IsForecastDateRestricted),AND(D2748&gt;=StartDate,D2748&lt;=EndDate)),OR(NOT(IsTargetDateRestricted),AND(F2748&gt;=FirstTargetDate,F2748&lt;=EndTargetDate)),
OR(AND(Is1Week,E2748="1 wk ahead inc death"),AND(Is2Week,E2748="2 wk ahead inc death"),AND(Is3Week,E2748="3 wk ahead inc death"),AND(Is4Week,E2748="4 wk ahead inc death")),
OR(NOT(IsActiveModelsOnly),_xlfn.XLOOKUP(C2748,'Model Analyzer'!B$4:B$100,'Model Analyzer'!C$4:C$100))),EvalData!C2748,"NA")</f>
        <v>BPagano</v>
      </c>
      <c r="C2748" s="17" t="s">
        <v>59</v>
      </c>
      <c r="D2748" s="36" t="d">
        <v>2020-11-16</v>
      </c>
      <c r="E2748" s="17" t="s">
        <v>37</v>
      </c>
      <c r="F2748" s="36" t="d">
        <v>2020-12-05</v>
      </c>
      <c r="G2748" s="30">
        <v>-2455</v>
      </c>
      <c r="H2748" s="32">
        <v>-7.1999999999999995E-2</v>
      </c>
      <c r="I2748" s="28">
        <v>-6.9260000000000002E-2</v>
      </c>
      <c r="J2748" s="28">
        <v>-7.4410000000000004E-2</v>
      </c>
      <c r="K2748" s="29">
        <v>0.9</v>
      </c>
      <c r="L2748" s="30">
        <v>4</v>
      </c>
      <c r="M2748" s="29">
        <v>0.90908999999999995</v>
      </c>
      <c r="N2748" s="30">
        <v>51</v>
      </c>
      <c r="O2748" s="30">
        <v>15.06</v>
      </c>
      <c r="P2748" s="30">
        <v>2814.51</v>
      </c>
      <c r="Q2748" s="30">
        <v>157.49</v>
      </c>
      <c r="R2748" s="38">
        <v>0.18259</v>
      </c>
      <c r="S2748" s="32">
        <v>-6.0800000000000003E-3</v>
      </c>
      <c r="T2748" s="29">
        <v>0.64166999999999996</v>
      </c>
      <c r="U2748" s="29">
        <v>-0.45906999999999998</v>
      </c>
      <c r="V2748" s="29">
        <v>0.49020000000000002</v>
      </c>
      <c r="W2748" s="29">
        <v>9.8040000000000002E-2</v>
      </c>
      <c r="X2748" s="30">
        <v>232.89</v>
      </c>
      <c r="Y2748" s="29">
        <v>0.26290000000000002</v>
      </c>
      <c r="Z2748" s="29">
        <v>0.31130999999999998</v>
      </c>
      <c r="AA2748" s="29">
        <v>0.60199999999999998</v>
      </c>
      <c r="AB2748" s="30">
        <v>9</v>
      </c>
      <c r="AC2748" s="29">
        <v>0.76471</v>
      </c>
      <c r="AD2748" s="30">
        <v>51</v>
      </c>
      <c r="AE2748" s="29">
        <v>0.76471</v>
      </c>
      <c r="AF2748" s="33">
        <v>2.278</v>
      </c>
      <c r="AG2748" s="33">
        <v>2.2839999999999998</v>
      </c>
      <c r="AH2748" s="33">
        <v>2.2909999999999999</v>
      </c>
      <c r="AI2748" s="33">
        <v>2.57</v>
      </c>
      <c r="AJ2748" s="33">
        <v>2.3109999999999999</v>
      </c>
      <c r="AK2748" s="34">
        <v>2.3860000000000001</v>
      </c>
      <c r="AL2748" s="29">
        <v>0</v>
      </c>
      <c r="AM2748" s="29">
        <v>0</v>
      </c>
      <c r="AN2748" s="50">
        <v>93853</v>
      </c>
      <c r="AO2748" s="30">
        <v>200</v>
      </c>
      <c r="AP2748" s="29">
        <v>0.58972999999999998</v>
      </c>
      <c r="AQ2748" s="29">
        <v>1</v>
      </c>
      <c r="AR2748" s="29">
        <v>0.80500000000000005</v>
      </c>
      <c r="AS2748" s="54">
        <v>2</v>
      </c>
      <c r="AT2748" s="29">
        <v>0.97058999999999995</v>
      </c>
      <c r="AU2748" s="29">
        <v>0.80495000000000005</v>
      </c>
      <c r="AV2748" s="54">
        <v>10</v>
      </c>
      <c r="AW2748" s="29">
        <v>0.73529</v>
      </c>
    </row>
    <row r="2749" spans="1:49" x14ac:dyDescent="0.2">
      <c r="A2749" s="17" t="str">
        <f t="shared" si="51"/>
        <v>CMU</v>
      </c>
      <c r="B2749" s="17" t="str">
        <f>IF(AND(OR(NOT(IsForecastDateRestricted),AND(D2749&gt;=StartDate,D2749&lt;=EndDate)),OR(NOT(IsTargetDateRestricted),AND(F2749&gt;=FirstTargetDate,F2749&lt;=EndTargetDate)),
OR(AND(Is1Week,E2749="1 wk ahead inc death"),AND(Is2Week,E2749="2 wk ahead inc death"),AND(Is3Week,E2749="3 wk ahead inc death"),AND(Is4Week,E2749="4 wk ahead inc death")),
OR(NOT(IsActiveModelsOnly),_xlfn.XLOOKUP(C2749,'Model Analyzer'!B$4:B$100,'Model Analyzer'!C$4:C$100))),EvalData!C2749,"NA")</f>
        <v>CMU</v>
      </c>
      <c r="C2749" s="17" t="s">
        <v>43</v>
      </c>
      <c r="D2749" s="36" t="d">
        <v>2020-11-16</v>
      </c>
      <c r="E2749" s="17" t="s">
        <v>37</v>
      </c>
      <c r="F2749" s="36" t="d">
        <v>2020-12-05</v>
      </c>
      <c r="N2749" s="30">
        <v>51</v>
      </c>
      <c r="O2749" s="26">
        <v>11.53</v>
      </c>
      <c r="P2749" s="26">
        <v>3838.31</v>
      </c>
      <c r="Q2749" s="26">
        <v>206.31</v>
      </c>
      <c r="R2749" s="31">
        <v>0.28625</v>
      </c>
      <c r="S2749" s="32">
        <v>-0.34383000000000002</v>
      </c>
      <c r="T2749" s="29">
        <v>0.54195000000000004</v>
      </c>
      <c r="U2749" s="29">
        <v>-0.51948000000000005</v>
      </c>
      <c r="V2749" s="29">
        <v>0.33333000000000002</v>
      </c>
      <c r="W2749" s="29">
        <v>0.11765</v>
      </c>
      <c r="X2749" s="30">
        <v>324.55</v>
      </c>
      <c r="Y2749" s="29">
        <v>0.30502000000000001</v>
      </c>
      <c r="Z2749" s="29">
        <v>0.37990000000000002</v>
      </c>
      <c r="AA2749" s="29">
        <v>0.38300000000000001</v>
      </c>
      <c r="AB2749" s="30">
        <v>17</v>
      </c>
      <c r="AC2749" s="29">
        <v>0.52941000000000005</v>
      </c>
      <c r="AD2749" s="30">
        <v>51</v>
      </c>
      <c r="AE2749" s="29">
        <v>0.54901999999999995</v>
      </c>
      <c r="AF2749" s="33">
        <v>1.8169999999999999</v>
      </c>
      <c r="AG2749" s="33">
        <v>1.9750000000000001</v>
      </c>
      <c r="AH2749" s="33">
        <v>2.5179999999999998</v>
      </c>
      <c r="AI2749" s="33">
        <v>108.206</v>
      </c>
      <c r="AJ2749" s="33">
        <v>4.0709999999999997</v>
      </c>
      <c r="AK2749" s="34">
        <v>11.555999999999999</v>
      </c>
      <c r="AL2749" s="29">
        <v>0</v>
      </c>
      <c r="AM2749" s="29">
        <v>0.15686</v>
      </c>
      <c r="AN2749" s="50">
        <v>140406</v>
      </c>
      <c r="AO2749" s="30">
        <v>210.1</v>
      </c>
      <c r="AP2749" s="29">
        <v>0.50351999999999997</v>
      </c>
      <c r="AQ2749" s="29">
        <v>1</v>
      </c>
      <c r="AR2749" s="29">
        <v>0.41299999999999998</v>
      </c>
      <c r="AS2749" s="54">
        <v>15</v>
      </c>
      <c r="AT2749" s="29">
        <v>0.58823999999999999</v>
      </c>
      <c r="AU2749" s="29">
        <v>0.57791999999999999</v>
      </c>
      <c r="AV2749" s="54">
        <v>22</v>
      </c>
      <c r="AW2749" s="29">
        <v>0.38235000000000002</v>
      </c>
    </row>
    <row r="2750" spans="1:49" x14ac:dyDescent="0.2">
      <c r="A2750" s="17" t="str">
        <f t="shared" si="51"/>
        <v>Columbia</v>
      </c>
      <c r="B2750" s="17" t="str">
        <f>IF(AND(OR(NOT(IsForecastDateRestricted),AND(D2750&gt;=StartDate,D2750&lt;=EndDate)),OR(NOT(IsTargetDateRestricted),AND(F2750&gt;=FirstTargetDate,F2750&lt;=EndTargetDate)),
OR(AND(Is1Week,E2750="1 wk ahead inc death"),AND(Is2Week,E2750="2 wk ahead inc death"),AND(Is3Week,E2750="3 wk ahead inc death"),AND(Is4Week,E2750="4 wk ahead inc death")),
OR(NOT(IsActiveModelsOnly),_xlfn.XLOOKUP(C2750,'Model Analyzer'!B$4:B$100,'Model Analyzer'!C$4:C$100))),EvalData!C2750,"NA")</f>
        <v>Columbia</v>
      </c>
      <c r="C2750" s="17" t="s">
        <v>13</v>
      </c>
      <c r="D2750" s="36" t="d">
        <v>2020-11-16</v>
      </c>
      <c r="E2750" s="17" t="s">
        <v>37</v>
      </c>
      <c r="F2750" s="36" t="d">
        <v>2020-12-05</v>
      </c>
      <c r="G2750" s="30">
        <v>-3330</v>
      </c>
      <c r="H2750" s="32">
        <v>-9.9000000000000005E-2</v>
      </c>
      <c r="I2750" s="28">
        <v>-9.3950000000000006E-2</v>
      </c>
      <c r="J2750" s="28">
        <v>-0.10369</v>
      </c>
      <c r="K2750" s="29">
        <v>0.9</v>
      </c>
      <c r="L2750" s="30">
        <v>7</v>
      </c>
      <c r="M2750" s="29">
        <v>0.81818000000000002</v>
      </c>
      <c r="N2750" s="30">
        <v>51</v>
      </c>
      <c r="O2750" s="30">
        <v>7.95</v>
      </c>
      <c r="P2750" s="30">
        <v>2042.24</v>
      </c>
      <c r="Q2750" s="30">
        <v>137.31</v>
      </c>
      <c r="R2750" s="38">
        <v>0.17449999999999999</v>
      </c>
      <c r="S2750" s="32">
        <v>-0.10507</v>
      </c>
      <c r="T2750" s="29">
        <v>0.39296999999999999</v>
      </c>
      <c r="U2750" s="29">
        <v>-0.26841999999999999</v>
      </c>
      <c r="V2750" s="29">
        <v>0.47059000000000001</v>
      </c>
      <c r="W2750" s="29">
        <v>5.8819999999999997E-2</v>
      </c>
      <c r="X2750" s="30">
        <v>218.65</v>
      </c>
      <c r="Y2750" s="29">
        <v>0.23896000000000001</v>
      </c>
      <c r="Z2750" s="29">
        <v>0.27689000000000002</v>
      </c>
      <c r="AA2750" s="29">
        <v>0.65600000000000003</v>
      </c>
      <c r="AB2750" s="30">
        <v>4</v>
      </c>
      <c r="AC2750" s="29">
        <v>0.91176000000000001</v>
      </c>
      <c r="AD2750" s="30">
        <v>51</v>
      </c>
      <c r="AE2750" s="29">
        <v>0.92157</v>
      </c>
      <c r="AF2750" s="33">
        <v>2.0859999999999999</v>
      </c>
      <c r="AG2750" s="33">
        <v>2.1989999999999998</v>
      </c>
      <c r="AH2750" s="33">
        <v>3.1059999999999999</v>
      </c>
      <c r="AI2750" s="33">
        <v>16.873000000000001</v>
      </c>
      <c r="AJ2750" s="33">
        <v>4.851</v>
      </c>
      <c r="AK2750" s="34">
        <v>29.332999999999998</v>
      </c>
      <c r="AL2750" s="29">
        <v>7.843E-2</v>
      </c>
      <c r="AM2750" s="29">
        <v>0.15686</v>
      </c>
      <c r="AN2750" s="50">
        <v>47143</v>
      </c>
      <c r="AO2750" s="30">
        <v>80.400000000000006</v>
      </c>
      <c r="AP2750" s="29">
        <v>0.44655</v>
      </c>
      <c r="AQ2750" s="29">
        <v>0.93225000000000002</v>
      </c>
      <c r="AR2750" s="29">
        <v>0.72199999999999998</v>
      </c>
      <c r="AS2750" s="54">
        <v>8</v>
      </c>
      <c r="AT2750" s="29">
        <v>0.79412000000000005</v>
      </c>
      <c r="AU2750" s="29">
        <v>0.96548</v>
      </c>
      <c r="AV2750" s="54">
        <v>2</v>
      </c>
      <c r="AW2750" s="29">
        <v>0.97058999999999995</v>
      </c>
    </row>
    <row r="2751" spans="1:49" x14ac:dyDescent="0.2">
      <c r="A2751" s="17" t="str">
        <f t="shared" si="51"/>
        <v>Columbia-UNC</v>
      </c>
      <c r="B2751" s="17" t="str">
        <f>IF(AND(OR(NOT(IsForecastDateRestricted),AND(D2751&gt;=StartDate,D2751&lt;=EndDate)),OR(NOT(IsTargetDateRestricted),AND(F2751&gt;=FirstTargetDate,F2751&lt;=EndTargetDate)),
OR(AND(Is1Week,E2751="1 wk ahead inc death"),AND(Is2Week,E2751="2 wk ahead inc death"),AND(Is3Week,E2751="3 wk ahead inc death"),AND(Is4Week,E2751="4 wk ahead inc death")),
OR(NOT(IsActiveModelsOnly),_xlfn.XLOOKUP(C2751,'Model Analyzer'!B$4:B$100,'Model Analyzer'!C$4:C$100))),EvalData!C2751,"NA")</f>
        <v>Columbia-UNC</v>
      </c>
      <c r="C2751" s="17" t="s">
        <v>14</v>
      </c>
      <c r="D2751" s="36" t="d">
        <v>2020-11-16</v>
      </c>
      <c r="E2751" s="17" t="s">
        <v>37</v>
      </c>
      <c r="F2751" s="36" t="d">
        <v>2020-12-05</v>
      </c>
      <c r="G2751" s="30">
        <v>-3640</v>
      </c>
      <c r="H2751" s="32">
        <v>-0.108</v>
      </c>
      <c r="I2751" s="28">
        <v>-0.10269</v>
      </c>
      <c r="J2751" s="28">
        <v>-0.11444</v>
      </c>
      <c r="K2751" s="29">
        <v>0.75</v>
      </c>
      <c r="L2751" s="30">
        <v>9</v>
      </c>
      <c r="M2751" s="29">
        <v>0.75758000000000003</v>
      </c>
      <c r="N2751" s="30">
        <v>50</v>
      </c>
      <c r="O2751" s="30">
        <v>11.46</v>
      </c>
      <c r="P2751" s="30">
        <v>18800.97</v>
      </c>
      <c r="Q2751" s="30">
        <v>328.74</v>
      </c>
      <c r="R2751" s="38">
        <v>0.24246000000000001</v>
      </c>
      <c r="S2751" s="32">
        <v>0.21668999999999999</v>
      </c>
      <c r="T2751" s="29">
        <v>0.52708999999999995</v>
      </c>
      <c r="U2751" s="29">
        <v>0.35036</v>
      </c>
      <c r="V2751" s="29">
        <v>0.38</v>
      </c>
      <c r="W2751" s="29">
        <v>0.16</v>
      </c>
      <c r="X2751" s="30">
        <v>579.54</v>
      </c>
      <c r="Y2751" s="29">
        <v>0.49786999999999998</v>
      </c>
      <c r="Z2751" s="29">
        <v>0.35671999999999998</v>
      </c>
      <c r="AA2751" s="29">
        <v>0.33500000000000002</v>
      </c>
      <c r="AB2751" s="30">
        <v>19</v>
      </c>
      <c r="AC2751" s="29">
        <v>0.47059000000000001</v>
      </c>
      <c r="AD2751" s="30">
        <v>50</v>
      </c>
      <c r="AE2751" s="29">
        <v>0.26</v>
      </c>
      <c r="AF2751" s="33">
        <v>1.3360000000000001</v>
      </c>
      <c r="AG2751" s="33">
        <v>1.393</v>
      </c>
      <c r="AH2751" s="33">
        <v>1.4910000000000001</v>
      </c>
      <c r="AI2751" s="33">
        <v>1.696</v>
      </c>
      <c r="AJ2751" s="33">
        <v>1.766</v>
      </c>
      <c r="AK2751" s="34">
        <v>2.2519999999999998</v>
      </c>
      <c r="AL2751" s="29">
        <v>0</v>
      </c>
      <c r="AM2751" s="29">
        <v>0</v>
      </c>
      <c r="AN2751" s="50">
        <v>362425</v>
      </c>
      <c r="AO2751" s="30">
        <v>543.4</v>
      </c>
      <c r="AP2751" s="29">
        <v>0.76307000000000003</v>
      </c>
      <c r="AQ2751" s="29">
        <v>1</v>
      </c>
      <c r="AR2751" s="29">
        <v>0.26800000000000002</v>
      </c>
      <c r="AS2751" s="54">
        <v>24</v>
      </c>
      <c r="AT2751" s="29">
        <v>0.32352999999999998</v>
      </c>
      <c r="AU2751" s="29">
        <v>0.26832</v>
      </c>
      <c r="AV2751" s="54">
        <v>26</v>
      </c>
      <c r="AW2751" s="29">
        <v>0.26471</v>
      </c>
    </row>
    <row r="2752" spans="1:49" x14ac:dyDescent="0.2">
      <c r="A2752" s="17" t="str">
        <f t="shared" si="51"/>
        <v>CovidComplete</v>
      </c>
      <c r="B2752" s="17" t="str">
        <f>IF(AND(OR(NOT(IsForecastDateRestricted),AND(D2752&gt;=StartDate,D2752&lt;=EndDate)),OR(NOT(IsTargetDateRestricted),AND(F2752&gt;=FirstTargetDate,F2752&lt;=EndTargetDate)),
OR(AND(Is1Week,E2752="1 wk ahead inc death"),AND(Is2Week,E2752="2 wk ahead inc death"),AND(Is3Week,E2752="3 wk ahead inc death"),AND(Is4Week,E2752="4 wk ahead inc death")),
OR(NOT(IsActiveModelsOnly),_xlfn.XLOOKUP(C2752,'Model Analyzer'!B$4:B$100,'Model Analyzer'!C$4:C$100))),EvalData!C2752,"NA")</f>
        <v>CovidComplete</v>
      </c>
      <c r="C2752" s="17" t="s">
        <v>51</v>
      </c>
      <c r="D2752" s="36" t="d">
        <v>2020-11-16</v>
      </c>
      <c r="E2752" s="17" t="s">
        <v>37</v>
      </c>
      <c r="F2752" s="36" t="d">
        <v>2020-12-05</v>
      </c>
      <c r="G2752" s="30">
        <v>2607</v>
      </c>
      <c r="H2752" s="32">
        <v>7.0999999999999994E-2</v>
      </c>
      <c r="I2752" s="28">
        <v>7.3550000000000004E-2</v>
      </c>
      <c r="J2752" s="28">
        <v>7.3550000000000004E-2</v>
      </c>
      <c r="K2752" s="29">
        <v>0.9</v>
      </c>
      <c r="L2752" s="30">
        <v>3</v>
      </c>
      <c r="M2752" s="29">
        <v>0.93938999999999995</v>
      </c>
      <c r="N2752" s="30">
        <v>51</v>
      </c>
      <c r="O2752" s="30">
        <v>11.47</v>
      </c>
      <c r="P2752" s="30">
        <v>2838.13</v>
      </c>
      <c r="Q2752" s="30">
        <v>156.02000000000001</v>
      </c>
      <c r="R2752" s="38">
        <v>0.17555000000000001</v>
      </c>
      <c r="S2752" s="32">
        <v>-3.7839999999999999E-2</v>
      </c>
      <c r="T2752" s="29">
        <v>0.51436999999999999</v>
      </c>
      <c r="U2752" s="29">
        <v>-0.24054</v>
      </c>
      <c r="V2752" s="29">
        <v>0.54901999999999995</v>
      </c>
      <c r="W2752" s="29">
        <v>9.8040000000000002E-2</v>
      </c>
      <c r="X2752" s="30">
        <v>273.02</v>
      </c>
      <c r="Y2752" s="29">
        <v>0.27817999999999998</v>
      </c>
      <c r="Z2752" s="29">
        <v>0.28994999999999999</v>
      </c>
      <c r="AA2752" s="29">
        <v>0.63100000000000001</v>
      </c>
      <c r="AB2752" s="30">
        <v>6</v>
      </c>
      <c r="AC2752" s="29">
        <v>0.85294000000000003</v>
      </c>
      <c r="AD2752" s="30">
        <v>51</v>
      </c>
      <c r="AE2752" s="29">
        <v>0.96077999999999997</v>
      </c>
      <c r="AF2752" s="33">
        <v>3.972</v>
      </c>
      <c r="AG2752" s="33">
        <v>3.99</v>
      </c>
      <c r="AH2752" s="33">
        <v>4</v>
      </c>
      <c r="AI2752" s="33">
        <v>4.0060000000000002</v>
      </c>
      <c r="AJ2752" s="33">
        <v>4.0149999999999997</v>
      </c>
      <c r="AK2752" s="34">
        <v>4.0339999999999998</v>
      </c>
      <c r="AL2752" s="29">
        <v>0</v>
      </c>
      <c r="AM2752" s="29">
        <v>0</v>
      </c>
      <c r="AN2752" s="50">
        <v>46868</v>
      </c>
      <c r="AO2752" s="30">
        <v>92.5</v>
      </c>
      <c r="AP2752" s="29">
        <v>0.39962999999999999</v>
      </c>
      <c r="AQ2752" s="29">
        <v>0.83430000000000004</v>
      </c>
      <c r="AR2752" s="29">
        <v>1</v>
      </c>
      <c r="AS2752" s="54">
        <v>1</v>
      </c>
      <c r="AT2752" s="29">
        <v>1</v>
      </c>
      <c r="AU2752" s="29">
        <v>0.97253999999999996</v>
      </c>
      <c r="AV2752" s="54">
        <v>1</v>
      </c>
      <c r="AW2752" s="29">
        <v>1</v>
      </c>
    </row>
    <row r="2753" spans="1:49" x14ac:dyDescent="0.2">
      <c r="A2753" s="17" t="str">
        <f t="shared" si="51"/>
        <v>DDS</v>
      </c>
      <c r="B2753" s="17" t="str">
        <f>IF(AND(OR(NOT(IsForecastDateRestricted),AND(D2753&gt;=StartDate,D2753&lt;=EndDate)),OR(NOT(IsTargetDateRestricted),AND(F2753&gt;=FirstTargetDate,F2753&lt;=EndTargetDate)),
OR(AND(Is1Week,E2753="1 wk ahead inc death"),AND(Is2Week,E2753="2 wk ahead inc death"),AND(Is3Week,E2753="3 wk ahead inc death"),AND(Is4Week,E2753="4 wk ahead inc death")),
OR(NOT(IsActiveModelsOnly),_xlfn.XLOOKUP(C2753,'Model Analyzer'!B$4:B$100,'Model Analyzer'!C$4:C$100))),EvalData!C2753,"NA")</f>
        <v>DDS</v>
      </c>
      <c r="C2753" s="17" t="s">
        <v>44</v>
      </c>
      <c r="D2753" s="36" t="d">
        <v>2020-11-16</v>
      </c>
      <c r="E2753" s="17" t="s">
        <v>37</v>
      </c>
      <c r="F2753" s="36" t="d">
        <v>2020-12-05</v>
      </c>
      <c r="G2753" s="26">
        <v>-12731</v>
      </c>
      <c r="H2753" s="27">
        <v>-0.44500000000000001</v>
      </c>
      <c r="I2753" s="28">
        <v>-0.35916999999999999</v>
      </c>
      <c r="J2753" s="28">
        <v>-0.56047000000000002</v>
      </c>
      <c r="K2753" s="29">
        <v>0</v>
      </c>
      <c r="L2753" s="30">
        <v>31</v>
      </c>
      <c r="M2753" s="29">
        <v>9.0910000000000005E-2</v>
      </c>
      <c r="N2753" s="30">
        <v>51</v>
      </c>
      <c r="O2753" s="26">
        <v>22.39</v>
      </c>
      <c r="P2753" s="26">
        <v>5782.5</v>
      </c>
      <c r="Q2753" s="26">
        <v>254.25</v>
      </c>
      <c r="R2753" s="31">
        <v>0.38191000000000003</v>
      </c>
      <c r="S2753" s="32">
        <v>-0.50768999999999997</v>
      </c>
      <c r="T2753" s="29">
        <v>0.87022999999999995</v>
      </c>
      <c r="U2753" s="29">
        <v>-0.82006999999999997</v>
      </c>
      <c r="V2753" s="29">
        <v>0.21568999999999999</v>
      </c>
      <c r="W2753" s="29">
        <v>0.25490000000000002</v>
      </c>
      <c r="X2753" s="30">
        <v>392.13</v>
      </c>
      <c r="Y2753" s="29">
        <v>0.38713999999999998</v>
      </c>
      <c r="Z2753" s="29">
        <v>0.50836000000000003</v>
      </c>
      <c r="AA2753" s="29">
        <v>0.113</v>
      </c>
      <c r="AB2753" s="30">
        <v>24</v>
      </c>
      <c r="AC2753" s="29">
        <v>0.32352999999999998</v>
      </c>
      <c r="AD2753" s="30">
        <v>51</v>
      </c>
      <c r="AE2753" s="29">
        <v>0.68627000000000005</v>
      </c>
      <c r="AF2753" s="33">
        <v>3.3050000000000002</v>
      </c>
      <c r="AG2753" s="33">
        <v>3.6960000000000002</v>
      </c>
      <c r="AH2753" s="33">
        <v>4.1079999999999997</v>
      </c>
      <c r="AI2753" s="33">
        <v>7.1660000000000004</v>
      </c>
      <c r="AJ2753" s="33">
        <v>5.4859999999999998</v>
      </c>
      <c r="AK2753" s="34">
        <v>8.1579999999999995</v>
      </c>
      <c r="AL2753" s="29">
        <v>0.19608</v>
      </c>
      <c r="AM2753" s="29">
        <v>3.9219999999999998E-2</v>
      </c>
      <c r="AN2753" s="50">
        <v>101142</v>
      </c>
      <c r="AO2753" s="30">
        <v>188.9</v>
      </c>
      <c r="AP2753" s="29">
        <v>0.35244999999999999</v>
      </c>
      <c r="AQ2753" s="29">
        <v>0.73580000000000001</v>
      </c>
      <c r="AR2753" s="29">
        <v>0.47499999999999998</v>
      </c>
      <c r="AS2753" s="54">
        <v>13</v>
      </c>
      <c r="AT2753" s="29">
        <v>0.64705999999999997</v>
      </c>
      <c r="AU2753" s="29">
        <v>0.65259</v>
      </c>
      <c r="AV2753" s="54">
        <v>18</v>
      </c>
      <c r="AW2753" s="29">
        <v>0.5</v>
      </c>
    </row>
    <row r="2754" spans="1:49" x14ac:dyDescent="0.2">
      <c r="A2754" s="17" t="str">
        <f t="shared" si="51"/>
        <v>Ensemble</v>
      </c>
      <c r="B2754" s="17" t="str">
        <f>IF(AND(OR(NOT(IsForecastDateRestricted),AND(D2754&gt;=StartDate,D2754&lt;=EndDate)),OR(NOT(IsTargetDateRestricted),AND(F2754&gt;=FirstTargetDate,F2754&lt;=EndTargetDate)),
OR(AND(Is1Week,E2754="1 wk ahead inc death"),AND(Is2Week,E2754="2 wk ahead inc death"),AND(Is3Week,E2754="3 wk ahead inc death"),AND(Is4Week,E2754="4 wk ahead inc death")),
OR(NOT(IsActiveModelsOnly),_xlfn.XLOOKUP(C2754,'Model Analyzer'!B$4:B$100,'Model Analyzer'!C$4:C$100))),EvalData!C2754,"NA")</f>
        <v>Ensemble</v>
      </c>
      <c r="C2754" s="17" t="s">
        <v>15</v>
      </c>
      <c r="D2754" s="36" t="d">
        <v>2020-11-16</v>
      </c>
      <c r="E2754" s="17" t="s">
        <v>37</v>
      </c>
      <c r="F2754" s="36" t="d">
        <v>2020-12-05</v>
      </c>
      <c r="G2754" s="30">
        <v>-7048</v>
      </c>
      <c r="H2754" s="32">
        <v>-0.222</v>
      </c>
      <c r="I2754" s="28">
        <v>-0.19883999999999999</v>
      </c>
      <c r="J2754" s="28">
        <v>-0.24818999999999999</v>
      </c>
      <c r="K2754" s="29">
        <v>0.75</v>
      </c>
      <c r="L2754" s="30">
        <v>16</v>
      </c>
      <c r="M2754" s="29">
        <v>0.54544999999999999</v>
      </c>
      <c r="N2754" s="30">
        <v>51</v>
      </c>
      <c r="O2754" s="30">
        <v>9.08</v>
      </c>
      <c r="P2754" s="30">
        <v>2305.6999999999998</v>
      </c>
      <c r="Q2754" s="30">
        <v>158.84</v>
      </c>
      <c r="R2754" s="38">
        <v>0.23358000000000001</v>
      </c>
      <c r="S2754" s="32">
        <v>-0.24193999999999999</v>
      </c>
      <c r="T2754" s="29">
        <v>0.44522</v>
      </c>
      <c r="U2754" s="29">
        <v>-0.40478999999999998</v>
      </c>
      <c r="V2754" s="29">
        <v>0.45097999999999999</v>
      </c>
      <c r="W2754" s="29">
        <v>3.9219999999999998E-2</v>
      </c>
      <c r="X2754" s="30">
        <v>241.43</v>
      </c>
      <c r="Y2754" s="29">
        <v>0.24542</v>
      </c>
      <c r="Z2754" s="29">
        <v>0.29427999999999999</v>
      </c>
      <c r="AA2754" s="29">
        <v>0.55700000000000005</v>
      </c>
      <c r="AB2754" s="30">
        <v>13</v>
      </c>
      <c r="AC2754" s="29">
        <v>0.64705999999999997</v>
      </c>
      <c r="AD2754" s="30">
        <v>51</v>
      </c>
      <c r="AE2754" s="29">
        <v>0.86275000000000002</v>
      </c>
      <c r="AF2754" s="33">
        <v>2.3069999999999999</v>
      </c>
      <c r="AG2754" s="33">
        <v>2.3820000000000001</v>
      </c>
      <c r="AH2754" s="33">
        <v>2.7090000000000001</v>
      </c>
      <c r="AI2754" s="33">
        <v>5.734</v>
      </c>
      <c r="AJ2754" s="33">
        <v>3.391</v>
      </c>
      <c r="AK2754" s="34">
        <v>5.7329999999999997</v>
      </c>
      <c r="AL2754" s="29">
        <v>7.843E-2</v>
      </c>
      <c r="AM2754" s="29">
        <v>1.9609999999999999E-2</v>
      </c>
      <c r="AN2754" s="50">
        <v>45897</v>
      </c>
      <c r="AO2754" s="30">
        <v>73.5</v>
      </c>
      <c r="AP2754" s="29">
        <v>0.49328</v>
      </c>
      <c r="AQ2754" s="29">
        <v>1</v>
      </c>
      <c r="AR2754" s="29">
        <v>0.80500000000000005</v>
      </c>
      <c r="AS2754" s="54">
        <v>2</v>
      </c>
      <c r="AT2754" s="29">
        <v>0.97058999999999995</v>
      </c>
      <c r="AU2754" s="29">
        <v>0.90815000000000001</v>
      </c>
      <c r="AV2754" s="54">
        <v>4</v>
      </c>
      <c r="AW2754" s="29">
        <v>0.91176000000000001</v>
      </c>
    </row>
    <row r="2755" spans="1:49" x14ac:dyDescent="0.2">
      <c r="A2755" s="17" t="str">
        <f t="shared" si="51"/>
        <v>ERDC</v>
      </c>
      <c r="B2755" s="17" t="str">
        <f>IF(AND(OR(NOT(IsForecastDateRestricted),AND(D2755&gt;=StartDate,D2755&lt;=EndDate)),OR(NOT(IsTargetDateRestricted),AND(F2755&gt;=FirstTargetDate,F2755&lt;=EndTargetDate)),
OR(AND(Is1Week,E2755="1 wk ahead inc death"),AND(Is2Week,E2755="2 wk ahead inc death"),AND(Is3Week,E2755="3 wk ahead inc death"),AND(Is4Week,E2755="4 wk ahead inc death")),
OR(NOT(IsActiveModelsOnly),_xlfn.XLOOKUP(C2755,'Model Analyzer'!B$4:B$100,'Model Analyzer'!C$4:C$100))),EvalData!C2755,"NA")</f>
        <v>ERDC</v>
      </c>
      <c r="C2755" s="17" t="s">
        <v>16</v>
      </c>
      <c r="D2755" s="36" t="d">
        <v>2020-11-16</v>
      </c>
      <c r="E2755" s="17" t="s">
        <v>37</v>
      </c>
      <c r="F2755" s="36" t="d">
        <v>2020-12-05</v>
      </c>
      <c r="G2755" s="30">
        <v>33571</v>
      </c>
      <c r="H2755" s="32">
        <v>0.66600000000000004</v>
      </c>
      <c r="I2755" s="28">
        <v>0.94710000000000005</v>
      </c>
      <c r="J2755" s="28">
        <v>0.94710000000000005</v>
      </c>
      <c r="K2755" s="29">
        <v>0</v>
      </c>
      <c r="L2755" s="30">
        <v>34</v>
      </c>
      <c r="M2755" s="29">
        <v>0</v>
      </c>
      <c r="N2755" s="30">
        <v>51</v>
      </c>
      <c r="O2755" s="30">
        <v>26.69</v>
      </c>
      <c r="P2755" s="30">
        <v>75876.2</v>
      </c>
      <c r="Q2755" s="30">
        <v>696.37</v>
      </c>
      <c r="R2755" s="38">
        <v>0.38167000000000001</v>
      </c>
      <c r="S2755" s="32">
        <v>0.38879000000000002</v>
      </c>
      <c r="T2755" s="29">
        <v>0.97565999999999997</v>
      </c>
      <c r="U2755" s="29">
        <v>0.83235999999999999</v>
      </c>
      <c r="V2755" s="29">
        <v>0.25490000000000002</v>
      </c>
      <c r="W2755" s="29">
        <v>0.31373000000000001</v>
      </c>
      <c r="X2755" s="30">
        <v>1302.5899999999999</v>
      </c>
      <c r="Y2755" s="29">
        <v>0.94472999999999996</v>
      </c>
      <c r="Z2755" s="29">
        <v>0.52220999999999995</v>
      </c>
      <c r="AA2755" s="29">
        <v>3.6999999999999998E-2</v>
      </c>
      <c r="AB2755" s="30">
        <v>29</v>
      </c>
      <c r="AC2755" s="29">
        <v>0.17646999999999999</v>
      </c>
      <c r="AD2755" s="30">
        <v>51</v>
      </c>
      <c r="AE2755" s="29">
        <v>3.9219999999999998E-2</v>
      </c>
      <c r="AF2755" s="33">
        <v>1.0509999999999999</v>
      </c>
      <c r="AG2755" s="33">
        <v>1.075</v>
      </c>
      <c r="AH2755" s="33">
        <v>1.1100000000000001</v>
      </c>
      <c r="AI2755" s="33">
        <v>1.1439999999999999</v>
      </c>
      <c r="AJ2755" s="33">
        <v>1.141</v>
      </c>
      <c r="AK2755" s="34">
        <v>1.2649999999999999</v>
      </c>
      <c r="AL2755" s="29">
        <v>0</v>
      </c>
      <c r="AM2755" s="29">
        <v>0</v>
      </c>
      <c r="AN2755" s="50">
        <v>1295941</v>
      </c>
      <c r="AO2755" s="30">
        <v>1692.4</v>
      </c>
      <c r="AP2755" s="29">
        <v>0.93610000000000004</v>
      </c>
      <c r="AQ2755" s="29">
        <v>1</v>
      </c>
      <c r="AR2755" s="29">
        <v>4.1000000000000002E-2</v>
      </c>
      <c r="AS2755" s="54">
        <v>33</v>
      </c>
      <c r="AT2755" s="29">
        <v>5.8819999999999997E-2</v>
      </c>
      <c r="AU2755" s="29">
        <v>4.1279999999999997E-2</v>
      </c>
      <c r="AV2755" s="54">
        <v>33</v>
      </c>
      <c r="AW2755" s="29">
        <v>5.8819999999999997E-2</v>
      </c>
    </row>
    <row r="2756" spans="1:49" x14ac:dyDescent="0.2">
      <c r="A2756" s="17" t="str">
        <f t="shared" si="51"/>
        <v>ESG</v>
      </c>
      <c r="B2756" s="17" t="str">
        <f>IF(AND(OR(NOT(IsForecastDateRestricted),AND(D2756&gt;=StartDate,D2756&lt;=EndDate)),OR(NOT(IsTargetDateRestricted),AND(F2756&gt;=FirstTargetDate,F2756&lt;=EndTargetDate)),
OR(AND(Is1Week,E2756="1 wk ahead inc death"),AND(Is2Week,E2756="2 wk ahead inc death"),AND(Is3Week,E2756="3 wk ahead inc death"),AND(Is4Week,E2756="4 wk ahead inc death")),
OR(NOT(IsActiveModelsOnly),_xlfn.XLOOKUP(C2756,'Model Analyzer'!B$4:B$100,'Model Analyzer'!C$4:C$100))),EvalData!C2756,"NA")</f>
        <v>ESG</v>
      </c>
      <c r="C2756" s="17" t="s">
        <v>40</v>
      </c>
      <c r="D2756" s="36" t="d">
        <v>2020-11-16</v>
      </c>
      <c r="E2756" s="17" t="s">
        <v>37</v>
      </c>
      <c r="F2756" s="36" t="d">
        <v>2020-12-05</v>
      </c>
      <c r="G2756" s="30">
        <v>-8031</v>
      </c>
      <c r="H2756" s="32">
        <v>-0.25700000000000001</v>
      </c>
      <c r="I2756" s="28">
        <v>-0.22656999999999999</v>
      </c>
      <c r="J2756" s="28">
        <v>-0.29293999999999998</v>
      </c>
      <c r="K2756" s="29">
        <v>0</v>
      </c>
      <c r="L2756" s="30">
        <v>19</v>
      </c>
      <c r="M2756" s="29">
        <v>0.45455000000000001</v>
      </c>
      <c r="N2756" s="30">
        <v>50</v>
      </c>
      <c r="O2756" s="30">
        <v>41.32</v>
      </c>
      <c r="P2756" s="30">
        <v>5676.14</v>
      </c>
      <c r="Q2756" s="30">
        <v>224.8</v>
      </c>
      <c r="R2756" s="38">
        <v>0.31906000000000001</v>
      </c>
      <c r="S2756" s="32">
        <v>-0.28038999999999997</v>
      </c>
      <c r="T2756" s="29">
        <v>1.11022</v>
      </c>
      <c r="U2756" s="29">
        <v>-0.99222999999999995</v>
      </c>
      <c r="V2756" s="29">
        <v>0.34</v>
      </c>
      <c r="W2756" s="29">
        <v>0.26</v>
      </c>
      <c r="X2756" s="30">
        <v>361.83</v>
      </c>
      <c r="Y2756" s="29">
        <v>0.36024</v>
      </c>
      <c r="Z2756" s="29">
        <v>0.48242000000000002</v>
      </c>
      <c r="AA2756" s="29">
        <v>0.13500000000000001</v>
      </c>
      <c r="AB2756" s="30">
        <v>23</v>
      </c>
      <c r="AC2756" s="29">
        <v>0.35293999999999998</v>
      </c>
      <c r="AD2756" s="30">
        <v>50</v>
      </c>
      <c r="AE2756" s="29">
        <v>0.08</v>
      </c>
      <c r="AF2756" s="33">
        <v>1.0069999999999999</v>
      </c>
      <c r="AG2756" s="33">
        <v>1.1060000000000001</v>
      </c>
      <c r="AH2756" s="33">
        <v>1.2</v>
      </c>
      <c r="AI2756" s="33">
        <v>1.7629999999999999</v>
      </c>
      <c r="AJ2756" s="33">
        <v>1.5189999999999999</v>
      </c>
      <c r="AK2756" s="34">
        <v>2.0230000000000001</v>
      </c>
      <c r="AL2756" s="29">
        <v>0</v>
      </c>
      <c r="AM2756" s="29">
        <v>0</v>
      </c>
      <c r="AN2756" s="50">
        <v>341836</v>
      </c>
      <c r="AO2756" s="30">
        <v>568.5</v>
      </c>
      <c r="AP2756" s="29">
        <v>0.83696999999999999</v>
      </c>
      <c r="AQ2756" s="29">
        <v>1</v>
      </c>
      <c r="AR2756" s="29">
        <v>8.3000000000000004E-2</v>
      </c>
      <c r="AS2756" s="54">
        <v>31</v>
      </c>
      <c r="AT2756" s="29">
        <v>0.11765</v>
      </c>
      <c r="AU2756" s="29">
        <v>8.2559999999999995E-2</v>
      </c>
      <c r="AV2756" s="54">
        <v>31</v>
      </c>
      <c r="AW2756" s="29">
        <v>0.11765</v>
      </c>
    </row>
    <row r="2757" spans="1:49" x14ac:dyDescent="0.2">
      <c r="A2757" s="17" t="str">
        <f t="shared" si="51"/>
        <v>GT-DeepCOVID</v>
      </c>
      <c r="B2757" s="17" t="str">
        <f>IF(AND(OR(NOT(IsForecastDateRestricted),AND(D2757&gt;=StartDate,D2757&lt;=EndDate)),OR(NOT(IsTargetDateRestricted),AND(F2757&gt;=FirstTargetDate,F2757&lt;=EndTargetDate)),
OR(AND(Is1Week,E2757="1 wk ahead inc death"),AND(Is2Week,E2757="2 wk ahead inc death"),AND(Is3Week,E2757="3 wk ahead inc death"),AND(Is4Week,E2757="4 wk ahead inc death")),
OR(NOT(IsActiveModelsOnly),_xlfn.XLOOKUP(C2757,'Model Analyzer'!B$4:B$100,'Model Analyzer'!C$4:C$100))),EvalData!C2757,"NA")</f>
        <v>GT-DeepCOVID</v>
      </c>
      <c r="C2757" s="17" t="s">
        <v>17</v>
      </c>
      <c r="D2757" s="36" t="d">
        <v>2020-11-16</v>
      </c>
      <c r="E2757" s="17" t="s">
        <v>37</v>
      </c>
      <c r="F2757" s="36" t="d">
        <v>2020-12-05</v>
      </c>
      <c r="G2757" s="30">
        <v>-9139</v>
      </c>
      <c r="H2757" s="32">
        <v>-0.29799999999999999</v>
      </c>
      <c r="I2757" s="28">
        <v>-0.25783</v>
      </c>
      <c r="J2757" s="28">
        <v>-0.34739999999999999</v>
      </c>
      <c r="K2757" s="29">
        <v>0</v>
      </c>
      <c r="L2757" s="30">
        <v>22</v>
      </c>
      <c r="M2757" s="29">
        <v>0.36364000000000002</v>
      </c>
      <c r="N2757" s="30">
        <v>44</v>
      </c>
      <c r="O2757" s="30">
        <v>9.27</v>
      </c>
      <c r="P2757" s="30">
        <v>1990.1</v>
      </c>
      <c r="Q2757" s="30">
        <v>132.09</v>
      </c>
      <c r="R2757" s="38">
        <v>0.17502000000000001</v>
      </c>
      <c r="S2757" s="32">
        <v>-0.13449</v>
      </c>
      <c r="T2757" s="29">
        <v>0.48694999999999999</v>
      </c>
      <c r="U2757" s="29">
        <v>-0.24542</v>
      </c>
      <c r="V2757" s="29">
        <v>0.43181999999999998</v>
      </c>
      <c r="W2757" s="29">
        <v>6.8180000000000004E-2</v>
      </c>
      <c r="X2757" s="30">
        <v>192.47</v>
      </c>
      <c r="Y2757" s="29">
        <v>0.29448999999999997</v>
      </c>
      <c r="Z2757" s="29">
        <v>0.30747999999999998</v>
      </c>
      <c r="AA2757" s="29">
        <v>0.47699999999999998</v>
      </c>
      <c r="AB2757" s="30">
        <v>15</v>
      </c>
      <c r="AC2757" s="29">
        <v>0.58823999999999999</v>
      </c>
      <c r="AD2757" s="30">
        <v>44</v>
      </c>
      <c r="AE2757" s="29">
        <v>0.90908999999999995</v>
      </c>
      <c r="AF2757" s="33">
        <v>2.3039999999999998</v>
      </c>
      <c r="AG2757" s="33">
        <v>2.9449999999999998</v>
      </c>
      <c r="AH2757" s="33">
        <v>4.5330000000000004</v>
      </c>
      <c r="AI2757" s="33">
        <v>23.103999999999999</v>
      </c>
      <c r="AJ2757" s="33">
        <v>8.1310000000000002</v>
      </c>
      <c r="AK2757" s="34">
        <v>45.66</v>
      </c>
      <c r="AL2757" s="29">
        <v>0.25</v>
      </c>
      <c r="AM2757" s="29">
        <v>0.20455000000000001</v>
      </c>
      <c r="AN2757" s="50">
        <v>34820</v>
      </c>
      <c r="AO2757" s="30">
        <v>80.400000000000006</v>
      </c>
      <c r="AP2757" s="29">
        <v>0.35366999999999998</v>
      </c>
      <c r="AQ2757" s="29">
        <v>0.73836000000000002</v>
      </c>
      <c r="AR2757" s="29">
        <v>0.41299999999999998</v>
      </c>
      <c r="AS2757" s="54">
        <v>15</v>
      </c>
      <c r="AT2757" s="29">
        <v>0.58823999999999999</v>
      </c>
      <c r="AU2757" s="29">
        <v>0.76653000000000004</v>
      </c>
      <c r="AV2757" s="54">
        <v>14</v>
      </c>
      <c r="AW2757" s="29">
        <v>0.61765000000000003</v>
      </c>
    </row>
    <row r="2758" spans="1:49" x14ac:dyDescent="0.2">
      <c r="A2758" s="17" t="str">
        <f t="shared" si="51"/>
        <v>ISU</v>
      </c>
      <c r="B2758" s="17" t="str">
        <f>IF(AND(OR(NOT(IsForecastDateRestricted),AND(D2758&gt;=StartDate,D2758&lt;=EndDate)),OR(NOT(IsTargetDateRestricted),AND(F2758&gt;=FirstTargetDate,F2758&lt;=EndTargetDate)),
OR(AND(Is1Week,E2758="1 wk ahead inc death"),AND(Is2Week,E2758="2 wk ahead inc death"),AND(Is3Week,E2758="3 wk ahead inc death"),AND(Is4Week,E2758="4 wk ahead inc death")),
OR(NOT(IsActiveModelsOnly),_xlfn.XLOOKUP(C2758,'Model Analyzer'!B$4:B$100,'Model Analyzer'!C$4:C$100))),EvalData!C2758,"NA")</f>
        <v>ISU</v>
      </c>
      <c r="C2758" s="17" t="s">
        <v>41</v>
      </c>
      <c r="D2758" s="36" t="d">
        <v>2020-11-16</v>
      </c>
      <c r="E2758" s="17" t="s">
        <v>37</v>
      </c>
      <c r="F2758" s="36" t="d">
        <v>2020-12-05</v>
      </c>
      <c r="G2758" s="30">
        <v>-10040</v>
      </c>
      <c r="H2758" s="32">
        <v>-0.33300000000000002</v>
      </c>
      <c r="I2758" s="28">
        <v>-0.28325</v>
      </c>
      <c r="J2758" s="28">
        <v>-0.39517999999999998</v>
      </c>
      <c r="K2758" s="29">
        <v>0</v>
      </c>
      <c r="L2758" s="30">
        <v>25</v>
      </c>
      <c r="M2758" s="29">
        <v>0.27272999999999997</v>
      </c>
      <c r="N2758" s="30">
        <v>49</v>
      </c>
      <c r="O2758" s="30">
        <v>9.3000000000000007</v>
      </c>
      <c r="P2758" s="30">
        <v>4143.82</v>
      </c>
      <c r="Q2758" s="30">
        <v>223.47</v>
      </c>
      <c r="R2758" s="38">
        <v>0.27157999999999999</v>
      </c>
      <c r="S2758" s="32">
        <v>-0.35782000000000003</v>
      </c>
      <c r="T2758" s="29">
        <v>0.48431000000000002</v>
      </c>
      <c r="U2758" s="29">
        <v>-0.44732</v>
      </c>
      <c r="V2758" s="29">
        <v>0.32652999999999999</v>
      </c>
      <c r="W2758" s="29">
        <v>0.10204000000000001</v>
      </c>
      <c r="X2758" s="30">
        <v>348.5</v>
      </c>
      <c r="Y2758" s="29">
        <v>0.29105999999999999</v>
      </c>
      <c r="Z2758" s="29">
        <v>0.35674</v>
      </c>
      <c r="AA2758" s="29">
        <v>0.33300000000000002</v>
      </c>
      <c r="AB2758" s="30">
        <v>20</v>
      </c>
      <c r="AC2758" s="29">
        <v>0.44118000000000002</v>
      </c>
      <c r="AD2758" s="30">
        <v>49</v>
      </c>
      <c r="AE2758" s="29">
        <v>0.38775999999999999</v>
      </c>
      <c r="AF2758" s="33">
        <v>1.4550000000000001</v>
      </c>
      <c r="AG2758" s="33">
        <v>1.538</v>
      </c>
      <c r="AH2758" s="33">
        <v>1.655</v>
      </c>
      <c r="AI2758" s="33">
        <v>6.4009999999999998</v>
      </c>
      <c r="AJ2758" s="33">
        <v>1.96</v>
      </c>
      <c r="AK2758" s="34">
        <v>2.9950000000000001</v>
      </c>
      <c r="AL2758" s="29">
        <v>2.0410000000000001E-2</v>
      </c>
      <c r="AM2758" s="29">
        <v>2.0410000000000001E-2</v>
      </c>
      <c r="AN2758" s="50">
        <v>253414</v>
      </c>
      <c r="AO2758" s="30">
        <v>267.89999999999998</v>
      </c>
      <c r="AP2758" s="29">
        <v>0.69930000000000003</v>
      </c>
      <c r="AQ2758" s="29">
        <v>1</v>
      </c>
      <c r="AR2758" s="29">
        <v>0.35099999999999998</v>
      </c>
      <c r="AS2758" s="54">
        <v>18</v>
      </c>
      <c r="AT2758" s="29">
        <v>0.5</v>
      </c>
      <c r="AU2758" s="29">
        <v>0.39216000000000001</v>
      </c>
      <c r="AV2758" s="54">
        <v>25</v>
      </c>
      <c r="AW2758" s="29">
        <v>0.29411999999999999</v>
      </c>
    </row>
    <row r="2759" spans="1:49" x14ac:dyDescent="0.2">
      <c r="A2759" s="17" t="str">
        <f t="shared" ref="A2759:A2822" si="52">IF(OR(B2759="NA",NOT(IsMinimumForecastsToParticipate),COUNTIF(B$7:B$3184,"="&amp;C2759)&gt;=MinForecastsToParticipate),B2759,"NA")</f>
        <v>JCB</v>
      </c>
      <c r="B2759" s="17" t="str">
        <f>IF(AND(OR(NOT(IsForecastDateRestricted),AND(D2759&gt;=StartDate,D2759&lt;=EndDate)),OR(NOT(IsTargetDateRestricted),AND(F2759&gt;=FirstTargetDate,F2759&lt;=EndTargetDate)),
OR(AND(Is1Week,E2759="1 wk ahead inc death"),AND(Is2Week,E2759="2 wk ahead inc death"),AND(Is3Week,E2759="3 wk ahead inc death"),AND(Is4Week,E2759="4 wk ahead inc death")),
OR(NOT(IsActiveModelsOnly),_xlfn.XLOOKUP(C2759,'Model Analyzer'!B$4:B$100,'Model Analyzer'!C$4:C$100))),EvalData!C2759,"NA")</f>
        <v>JCB</v>
      </c>
      <c r="C2759" s="17" t="s">
        <v>45</v>
      </c>
      <c r="D2759" s="36" t="d">
        <v>2020-11-16</v>
      </c>
      <c r="E2759" s="17" t="s">
        <v>37</v>
      </c>
      <c r="F2759" s="36" t="d">
        <v>2020-12-05</v>
      </c>
      <c r="G2759" s="30">
        <v>-4556</v>
      </c>
      <c r="H2759" s="32">
        <v>-0.13800000000000001</v>
      </c>
      <c r="I2759" s="28">
        <v>-0.12853000000000001</v>
      </c>
      <c r="J2759" s="28">
        <v>-0.14749000000000001</v>
      </c>
      <c r="K2759" s="29">
        <v>0.75</v>
      </c>
      <c r="L2759" s="30">
        <v>13</v>
      </c>
      <c r="M2759" s="29">
        <v>0.63636000000000004</v>
      </c>
      <c r="N2759" s="30">
        <v>51</v>
      </c>
      <c r="O2759" s="30">
        <v>20.07</v>
      </c>
      <c r="P2759" s="30">
        <v>2270.5700000000002</v>
      </c>
      <c r="Q2759" s="30">
        <v>139.9</v>
      </c>
      <c r="R2759" s="38">
        <v>0.16932</v>
      </c>
      <c r="S2759" s="32">
        <v>-0.11748</v>
      </c>
      <c r="T2759" s="29">
        <v>0.34421000000000002</v>
      </c>
      <c r="U2759" s="29">
        <v>-0.21911</v>
      </c>
      <c r="V2759" s="29">
        <v>0.52941000000000005</v>
      </c>
      <c r="W2759" s="29">
        <v>5.8819999999999997E-2</v>
      </c>
      <c r="X2759" s="30">
        <v>228.21</v>
      </c>
      <c r="Y2759" s="29">
        <v>0.25013000000000002</v>
      </c>
      <c r="Z2759" s="29">
        <v>0.29670999999999997</v>
      </c>
      <c r="AA2759" s="29">
        <v>0.57399999999999995</v>
      </c>
      <c r="AB2759" s="30">
        <v>12</v>
      </c>
      <c r="AC2759" s="29">
        <v>0.67647000000000002</v>
      </c>
      <c r="AD2759" s="30">
        <v>51</v>
      </c>
      <c r="AE2759" s="29">
        <v>0.72548999999999997</v>
      </c>
      <c r="AF2759" s="33">
        <v>2.1890000000000001</v>
      </c>
      <c r="AG2759" s="33">
        <v>2.1960000000000002</v>
      </c>
      <c r="AH2759" s="33">
        <v>2.202</v>
      </c>
      <c r="AI2759" s="33">
        <v>2.1909999999999998</v>
      </c>
      <c r="AJ2759" s="33">
        <v>2.2170000000000001</v>
      </c>
      <c r="AK2759" s="34">
        <v>2.286</v>
      </c>
      <c r="AL2759" s="29">
        <v>0</v>
      </c>
      <c r="AM2759" s="29">
        <v>0</v>
      </c>
      <c r="AN2759" s="50">
        <v>76370</v>
      </c>
      <c r="AO2759" s="30">
        <v>179.2</v>
      </c>
      <c r="AP2759" s="29">
        <v>0.62617999999999996</v>
      </c>
      <c r="AQ2759" s="29">
        <v>1</v>
      </c>
      <c r="AR2759" s="29">
        <v>0.76400000000000001</v>
      </c>
      <c r="AS2759" s="54">
        <v>7</v>
      </c>
      <c r="AT2759" s="29">
        <v>0.82352999999999998</v>
      </c>
      <c r="AU2759" s="29">
        <v>0.76366999999999996</v>
      </c>
      <c r="AV2759" s="54">
        <v>15</v>
      </c>
      <c r="AW2759" s="29">
        <v>0.58823999999999999</v>
      </c>
    </row>
    <row r="2760" spans="1:49" x14ac:dyDescent="0.2">
      <c r="A2760" s="17" t="str">
        <f t="shared" si="52"/>
        <v>JHU-APL</v>
      </c>
      <c r="B2760" s="17" t="str">
        <f>IF(AND(OR(NOT(IsForecastDateRestricted),AND(D2760&gt;=StartDate,D2760&lt;=EndDate)),OR(NOT(IsTargetDateRestricted),AND(F2760&gt;=FirstTargetDate,F2760&lt;=EndTargetDate)),
OR(AND(Is1Week,E2760="1 wk ahead inc death"),AND(Is2Week,E2760="2 wk ahead inc death"),AND(Is3Week,E2760="3 wk ahead inc death"),AND(Is4Week,E2760="4 wk ahead inc death")),
OR(NOT(IsActiveModelsOnly),_xlfn.XLOOKUP(C2760,'Model Analyzer'!B$4:B$100,'Model Analyzer'!C$4:C$100))),EvalData!C2760,"NA")</f>
        <v>JHU-APL</v>
      </c>
      <c r="C2760" s="17" t="s">
        <v>52</v>
      </c>
      <c r="D2760" s="36" t="d">
        <v>2020-11-16</v>
      </c>
      <c r="E2760" s="17" t="s">
        <v>37</v>
      </c>
      <c r="F2760" s="36" t="d">
        <v>2020-12-05</v>
      </c>
      <c r="G2760" s="30">
        <v>2379</v>
      </c>
      <c r="H2760" s="32">
        <v>6.5000000000000002E-2</v>
      </c>
      <c r="I2760" s="28">
        <v>6.7119999999999999E-2</v>
      </c>
      <c r="J2760" s="28">
        <v>6.7119999999999999E-2</v>
      </c>
      <c r="K2760" s="29">
        <v>0.9</v>
      </c>
      <c r="L2760" s="30">
        <v>2</v>
      </c>
      <c r="M2760" s="29">
        <v>0.96970000000000001</v>
      </c>
      <c r="N2760" s="30">
        <v>51</v>
      </c>
      <c r="O2760" s="30">
        <v>8.7200000000000006</v>
      </c>
      <c r="P2760" s="30">
        <v>5271.93</v>
      </c>
      <c r="Q2760" s="30">
        <v>188.65</v>
      </c>
      <c r="R2760" s="38">
        <v>0.2505</v>
      </c>
      <c r="S2760" s="32">
        <v>-5.1959999999999999E-2</v>
      </c>
      <c r="T2760" s="29">
        <v>0.43915999999999999</v>
      </c>
      <c r="U2760" s="29">
        <v>-8.1089999999999995E-2</v>
      </c>
      <c r="V2760" s="29">
        <v>0.45097999999999999</v>
      </c>
      <c r="W2760" s="29">
        <v>7.843E-2</v>
      </c>
      <c r="X2760" s="30">
        <v>294.2</v>
      </c>
      <c r="Y2760" s="29">
        <v>0.32131999999999999</v>
      </c>
      <c r="Z2760" s="29">
        <v>0.31423000000000001</v>
      </c>
      <c r="AA2760" s="29">
        <v>0.53200000000000003</v>
      </c>
      <c r="AB2760" s="30">
        <v>14</v>
      </c>
      <c r="AC2760" s="29">
        <v>0.61765000000000003</v>
      </c>
      <c r="AD2760" s="30">
        <v>51</v>
      </c>
      <c r="AE2760" s="29">
        <v>0.76471</v>
      </c>
      <c r="AF2760" s="33">
        <v>2.0339999999999998</v>
      </c>
      <c r="AG2760" s="33">
        <v>2.125</v>
      </c>
      <c r="AH2760" s="33">
        <v>2.2749999999999999</v>
      </c>
      <c r="AI2760" s="33">
        <v>2.4929999999999999</v>
      </c>
      <c r="AJ2760" s="33">
        <v>2.472</v>
      </c>
      <c r="AK2760" s="34">
        <v>3.19</v>
      </c>
      <c r="AL2760" s="29">
        <v>1.9609999999999999E-2</v>
      </c>
      <c r="AM2760" s="29">
        <v>0</v>
      </c>
      <c r="AN2760" s="50">
        <v>81149</v>
      </c>
      <c r="AO2760" s="30">
        <v>137.80000000000001</v>
      </c>
      <c r="AP2760" s="29">
        <v>0.58852000000000004</v>
      </c>
      <c r="AQ2760" s="29">
        <v>1</v>
      </c>
      <c r="AR2760" s="29">
        <v>0.78400000000000003</v>
      </c>
      <c r="AS2760" s="54">
        <v>5</v>
      </c>
      <c r="AT2760" s="29">
        <v>0.88234999999999997</v>
      </c>
      <c r="AU2760" s="29">
        <v>0.80495000000000005</v>
      </c>
      <c r="AV2760" s="54">
        <v>10</v>
      </c>
      <c r="AW2760" s="29">
        <v>0.73529</v>
      </c>
    </row>
    <row r="2761" spans="1:49" x14ac:dyDescent="0.2">
      <c r="A2761" s="17" t="str">
        <f t="shared" si="52"/>
        <v>JHU-CSSE</v>
      </c>
      <c r="B2761" s="17" t="str">
        <f>IF(AND(OR(NOT(IsForecastDateRestricted),AND(D2761&gt;=StartDate,D2761&lt;=EndDate)),OR(NOT(IsTargetDateRestricted),AND(F2761&gt;=FirstTargetDate,F2761&lt;=EndTargetDate)),
OR(AND(Is1Week,E2761="1 wk ahead inc death"),AND(Is2Week,E2761="2 wk ahead inc death"),AND(Is3Week,E2761="3 wk ahead inc death"),AND(Is4Week,E2761="4 wk ahead inc death")),
OR(NOT(IsActiveModelsOnly),_xlfn.XLOOKUP(C2761,'Model Analyzer'!B$4:B$100,'Model Analyzer'!C$4:C$100))),EvalData!C2761,"NA")</f>
        <v>JHU-CSSE</v>
      </c>
      <c r="C2761" s="17" t="s">
        <v>58</v>
      </c>
      <c r="D2761" s="36" t="d">
        <v>2020-11-16</v>
      </c>
      <c r="E2761" s="17" t="s">
        <v>37</v>
      </c>
      <c r="F2761" s="36" t="d">
        <v>2020-12-05</v>
      </c>
      <c r="G2761" s="30">
        <v>-4495</v>
      </c>
      <c r="H2761" s="32">
        <v>-0.13600000000000001</v>
      </c>
      <c r="I2761" s="28">
        <v>-0.12681000000000001</v>
      </c>
      <c r="J2761" s="28">
        <v>-0.14523</v>
      </c>
      <c r="K2761" s="29">
        <v>0.75</v>
      </c>
      <c r="L2761" s="30">
        <v>12</v>
      </c>
      <c r="M2761" s="29">
        <v>0.66666999999999998</v>
      </c>
      <c r="N2761" s="30">
        <v>51</v>
      </c>
      <c r="O2761" s="30">
        <v>4.59</v>
      </c>
      <c r="P2761" s="30">
        <v>2210.81</v>
      </c>
      <c r="Q2761" s="30">
        <v>139.94</v>
      </c>
      <c r="R2761" s="38">
        <v>0.14857000000000001</v>
      </c>
      <c r="S2761" s="32">
        <v>-9.8360000000000003E-2</v>
      </c>
      <c r="T2761" s="29">
        <v>0.28883999999999999</v>
      </c>
      <c r="U2761" s="29">
        <v>-0.11083</v>
      </c>
      <c r="V2761" s="29">
        <v>0.54901999999999995</v>
      </c>
      <c r="W2761" s="29">
        <v>3.9219999999999998E-2</v>
      </c>
      <c r="X2761" s="30">
        <v>235.01</v>
      </c>
      <c r="Y2761" s="29">
        <v>0.22700999999999999</v>
      </c>
      <c r="Z2761" s="29">
        <v>0.23224</v>
      </c>
      <c r="AA2761" s="29">
        <v>0.71399999999999997</v>
      </c>
      <c r="AB2761" s="30">
        <v>3</v>
      </c>
      <c r="AC2761" s="29">
        <v>0.94118000000000002</v>
      </c>
      <c r="AD2761" s="30">
        <v>51</v>
      </c>
      <c r="AE2761" s="29">
        <v>1</v>
      </c>
      <c r="AF2761" s="33">
        <v>3.9550000000000001</v>
      </c>
      <c r="AG2761" s="33">
        <v>5.4660000000000002</v>
      </c>
      <c r="AH2761" s="33">
        <v>7.6920000000000002</v>
      </c>
      <c r="AI2761" s="33">
        <v>13.821999999999999</v>
      </c>
      <c r="AJ2761" s="33">
        <v>14.583</v>
      </c>
      <c r="AK2761" s="34">
        <v>21.974</v>
      </c>
      <c r="AL2761" s="29">
        <v>0.43136999999999998</v>
      </c>
      <c r="AM2761" s="29">
        <v>0.37254999999999999</v>
      </c>
      <c r="AN2761" s="50">
        <v>61086</v>
      </c>
      <c r="AO2761" s="30">
        <v>110</v>
      </c>
      <c r="AP2761" s="29">
        <v>0.23573</v>
      </c>
      <c r="AQ2761" s="29">
        <v>0.49214000000000002</v>
      </c>
      <c r="AR2761" s="29">
        <v>0.20599999999999999</v>
      </c>
      <c r="AS2761" s="54">
        <v>25</v>
      </c>
      <c r="AT2761" s="29">
        <v>0.29411999999999999</v>
      </c>
      <c r="AU2761" s="29">
        <v>0.74207999999999996</v>
      </c>
      <c r="AV2761" s="54">
        <v>17</v>
      </c>
      <c r="AW2761" s="29">
        <v>0.52941000000000005</v>
      </c>
    </row>
    <row r="2762" spans="1:49" x14ac:dyDescent="0.2">
      <c r="A2762" s="17" t="str">
        <f t="shared" si="52"/>
        <v>JHU-IDD</v>
      </c>
      <c r="B2762" s="17" t="str">
        <f>IF(AND(OR(NOT(IsForecastDateRestricted),AND(D2762&gt;=StartDate,D2762&lt;=EndDate)),OR(NOT(IsTargetDateRestricted),AND(F2762&gt;=FirstTargetDate,F2762&lt;=EndTargetDate)),
OR(AND(Is1Week,E2762="1 wk ahead inc death"),AND(Is2Week,E2762="2 wk ahead inc death"),AND(Is3Week,E2762="3 wk ahead inc death"),AND(Is4Week,E2762="4 wk ahead inc death")),
OR(NOT(IsActiveModelsOnly),_xlfn.XLOOKUP(C2762,'Model Analyzer'!B$4:B$100,'Model Analyzer'!C$4:C$100))),EvalData!C2762,"NA")</f>
        <v>JHU-IDD</v>
      </c>
      <c r="C2762" s="17" t="s">
        <v>53</v>
      </c>
      <c r="D2762" s="36" t="d">
        <v>2020-11-16</v>
      </c>
      <c r="E2762" s="17" t="s">
        <v>37</v>
      </c>
      <c r="F2762" s="36" t="d">
        <v>2020-12-05</v>
      </c>
      <c r="G2762" s="26">
        <v>-4429</v>
      </c>
      <c r="H2762" s="27">
        <v>-0.13300000000000001</v>
      </c>
      <c r="I2762" s="28">
        <v>-0.12495000000000001</v>
      </c>
      <c r="J2762" s="28">
        <v>-0.14279</v>
      </c>
      <c r="K2762" s="29">
        <v>0.75</v>
      </c>
      <c r="L2762" s="30">
        <v>11</v>
      </c>
      <c r="M2762" s="29">
        <v>0.69696999999999998</v>
      </c>
      <c r="N2762" s="30">
        <v>51</v>
      </c>
      <c r="O2762" s="26">
        <v>7.13</v>
      </c>
      <c r="P2762" s="26">
        <v>3158.13</v>
      </c>
      <c r="Q2762" s="26">
        <v>181.76</v>
      </c>
      <c r="R2762" s="31">
        <v>0.21807000000000001</v>
      </c>
      <c r="S2762" s="32">
        <v>-8.7389999999999995E-2</v>
      </c>
      <c r="T2762" s="29">
        <v>0.39245999999999998</v>
      </c>
      <c r="U2762" s="29">
        <v>-0.10689</v>
      </c>
      <c r="V2762" s="29">
        <v>0.37254999999999999</v>
      </c>
      <c r="W2762" s="29">
        <v>1.9609999999999999E-2</v>
      </c>
      <c r="X2762" s="30">
        <v>300.57</v>
      </c>
      <c r="Y2762" s="29">
        <v>0.29502</v>
      </c>
      <c r="Z2762" s="29">
        <v>0.29849999999999999</v>
      </c>
      <c r="AA2762" s="29">
        <v>0.60199999999999998</v>
      </c>
      <c r="AB2762" s="30">
        <v>8</v>
      </c>
      <c r="AC2762" s="29">
        <v>0.79412000000000005</v>
      </c>
      <c r="AD2762" s="30">
        <v>51</v>
      </c>
      <c r="AE2762" s="29">
        <v>0.98038999999999998</v>
      </c>
      <c r="AF2762" s="33">
        <v>2.972</v>
      </c>
      <c r="AG2762" s="33">
        <v>3.367</v>
      </c>
      <c r="AH2762" s="33">
        <v>4.8899999999999997</v>
      </c>
      <c r="AI2762" s="33">
        <v>45.965000000000003</v>
      </c>
      <c r="AJ2762" s="33">
        <v>8.4429999999999996</v>
      </c>
      <c r="AK2762" s="34">
        <v>38.6</v>
      </c>
      <c r="AL2762" s="29">
        <v>0.29411999999999999</v>
      </c>
      <c r="AM2762" s="29">
        <v>0.23529</v>
      </c>
      <c r="AN2762" s="50">
        <v>56452</v>
      </c>
      <c r="AO2762" s="30">
        <v>124.5</v>
      </c>
      <c r="AP2762" s="29">
        <v>0.31736999999999999</v>
      </c>
      <c r="AQ2762" s="29">
        <v>0.66256999999999999</v>
      </c>
      <c r="AR2762" s="29">
        <v>0.47499999999999998</v>
      </c>
      <c r="AS2762" s="54">
        <v>13</v>
      </c>
      <c r="AT2762" s="29">
        <v>0.64705999999999997</v>
      </c>
      <c r="AU2762" s="29">
        <v>0.88614000000000004</v>
      </c>
      <c r="AV2762" s="54">
        <v>6</v>
      </c>
      <c r="AW2762" s="29">
        <v>0.85294000000000003</v>
      </c>
    </row>
    <row r="2763" spans="1:49" x14ac:dyDescent="0.2">
      <c r="A2763" s="17" t="str">
        <f t="shared" si="52"/>
        <v>Karlen</v>
      </c>
      <c r="B2763" s="17" t="str">
        <f>IF(AND(OR(NOT(IsForecastDateRestricted),AND(D2763&gt;=StartDate,D2763&lt;=EndDate)),OR(NOT(IsTargetDateRestricted),AND(F2763&gt;=FirstTargetDate,F2763&lt;=EndTargetDate)),
OR(AND(Is1Week,E2763="1 wk ahead inc death"),AND(Is2Week,E2763="2 wk ahead inc death"),AND(Is3Week,E2763="3 wk ahead inc death"),AND(Is4Week,E2763="4 wk ahead inc death")),
OR(NOT(IsActiveModelsOnly),_xlfn.XLOOKUP(C2763,'Model Analyzer'!B$4:B$100,'Model Analyzer'!C$4:C$100))),EvalData!C2763,"NA")</f>
        <v>Karlen</v>
      </c>
      <c r="C2763" s="17" t="s">
        <v>46</v>
      </c>
      <c r="D2763" s="36" t="d">
        <v>2020-11-16</v>
      </c>
      <c r="E2763" s="17" t="s">
        <v>37</v>
      </c>
      <c r="F2763" s="36" t="d">
        <v>2020-12-05</v>
      </c>
      <c r="G2763" s="30">
        <v>3735</v>
      </c>
      <c r="H2763" s="32">
        <v>0.1</v>
      </c>
      <c r="I2763" s="28">
        <v>0.10537000000000001</v>
      </c>
      <c r="J2763" s="28">
        <v>0.10537000000000001</v>
      </c>
      <c r="K2763" s="29">
        <v>0.75</v>
      </c>
      <c r="L2763" s="30">
        <v>8</v>
      </c>
      <c r="M2763" s="29">
        <v>0.78788000000000002</v>
      </c>
      <c r="N2763" s="30">
        <v>51</v>
      </c>
      <c r="O2763" s="30">
        <v>6.87</v>
      </c>
      <c r="P2763" s="30">
        <v>2413.3200000000002</v>
      </c>
      <c r="Q2763" s="30">
        <v>125.94</v>
      </c>
      <c r="R2763" s="38">
        <v>0.1293</v>
      </c>
      <c r="S2763" s="32">
        <v>7.0199999999999999E-2</v>
      </c>
      <c r="T2763" s="29">
        <v>0.34465000000000001</v>
      </c>
      <c r="U2763" s="29">
        <v>3.9660000000000001E-2</v>
      </c>
      <c r="V2763" s="29">
        <v>0.58823999999999999</v>
      </c>
      <c r="W2763" s="29">
        <v>5.8819999999999997E-2</v>
      </c>
      <c r="X2763" s="30">
        <v>192.24</v>
      </c>
      <c r="Y2763" s="29">
        <v>0.26102999999999998</v>
      </c>
      <c r="Z2763" s="29">
        <v>0.24229000000000001</v>
      </c>
      <c r="AA2763" s="29">
        <v>0.72</v>
      </c>
      <c r="AB2763" s="30">
        <v>2</v>
      </c>
      <c r="AC2763" s="29">
        <v>0.97058999999999995</v>
      </c>
      <c r="AD2763" s="30">
        <v>51</v>
      </c>
      <c r="AE2763" s="29">
        <v>0.90195999999999998</v>
      </c>
      <c r="AF2763" s="33">
        <v>1.8220000000000001</v>
      </c>
      <c r="AG2763" s="33">
        <v>2.0299999999999998</v>
      </c>
      <c r="AH2763" s="33">
        <v>2.476</v>
      </c>
      <c r="AI2763" s="33">
        <v>4.8769999999999998</v>
      </c>
      <c r="AJ2763" s="33">
        <v>3.3119999999999998</v>
      </c>
      <c r="AK2763" s="34">
        <v>5.2050000000000001</v>
      </c>
      <c r="AL2763" s="29">
        <v>0.11765</v>
      </c>
      <c r="AM2763" s="29">
        <v>1.9609999999999999E-2</v>
      </c>
      <c r="AN2763" s="50">
        <v>45777</v>
      </c>
      <c r="AO2763" s="30">
        <v>93.1</v>
      </c>
      <c r="AP2763" s="29">
        <v>0.54147999999999996</v>
      </c>
      <c r="AQ2763" s="29">
        <v>1</v>
      </c>
      <c r="AR2763" s="29">
        <v>0.80500000000000005</v>
      </c>
      <c r="AS2763" s="54">
        <v>2</v>
      </c>
      <c r="AT2763" s="29">
        <v>0.97058999999999995</v>
      </c>
      <c r="AU2763" s="29">
        <v>0.94943</v>
      </c>
      <c r="AV2763" s="54">
        <v>3</v>
      </c>
      <c r="AW2763" s="29">
        <v>0.94118000000000002</v>
      </c>
    </row>
    <row r="2764" spans="1:49" x14ac:dyDescent="0.2">
      <c r="A2764" s="17" t="str">
        <f t="shared" si="52"/>
        <v>LANL</v>
      </c>
      <c r="B2764" s="17" t="str">
        <f>IF(AND(OR(NOT(IsForecastDateRestricted),AND(D2764&gt;=StartDate,D2764&lt;=EndDate)),OR(NOT(IsTargetDateRestricted),AND(F2764&gt;=FirstTargetDate,F2764&lt;=EndTargetDate)),
OR(AND(Is1Week,E2764="1 wk ahead inc death"),AND(Is2Week,E2764="2 wk ahead inc death"),AND(Is3Week,E2764="3 wk ahead inc death"),AND(Is4Week,E2764="4 wk ahead inc death")),
OR(NOT(IsActiveModelsOnly),_xlfn.XLOOKUP(C2764,'Model Analyzer'!B$4:B$100,'Model Analyzer'!C$4:C$100))),EvalData!C2764,"NA")</f>
        <v>LANL</v>
      </c>
      <c r="C2764" s="17" t="s">
        <v>20</v>
      </c>
      <c r="D2764" s="36" t="d">
        <v>2020-11-16</v>
      </c>
      <c r="E2764" s="17" t="s">
        <v>37</v>
      </c>
      <c r="F2764" s="36" t="d">
        <v>2020-12-05</v>
      </c>
      <c r="G2764" s="30">
        <v>-2461</v>
      </c>
      <c r="H2764" s="32">
        <v>-7.1999999999999995E-2</v>
      </c>
      <c r="I2764" s="28">
        <v>-6.9430000000000006E-2</v>
      </c>
      <c r="J2764" s="28">
        <v>-7.4609999999999996E-2</v>
      </c>
      <c r="K2764" s="29">
        <v>0.9</v>
      </c>
      <c r="L2764" s="30">
        <v>5</v>
      </c>
      <c r="M2764" s="29">
        <v>0.87878999999999996</v>
      </c>
      <c r="N2764" s="30">
        <v>51</v>
      </c>
      <c r="O2764" s="30">
        <v>27.29</v>
      </c>
      <c r="P2764" s="30">
        <v>3738.07</v>
      </c>
      <c r="Q2764" s="30">
        <v>184.31</v>
      </c>
      <c r="R2764" s="38">
        <v>0.26035999999999998</v>
      </c>
      <c r="S2764" s="32">
        <v>-0.22076999999999999</v>
      </c>
      <c r="T2764" s="29">
        <v>0.57828999999999997</v>
      </c>
      <c r="U2764" s="29">
        <v>-0.43397000000000002</v>
      </c>
      <c r="V2764" s="29">
        <v>0.39216000000000001</v>
      </c>
      <c r="W2764" s="29">
        <v>0.17646999999999999</v>
      </c>
      <c r="X2764" s="30">
        <v>274.64</v>
      </c>
      <c r="Y2764" s="29">
        <v>0.31923000000000001</v>
      </c>
      <c r="Z2764" s="29">
        <v>0.40489000000000003</v>
      </c>
      <c r="AA2764" s="29">
        <v>0.32600000000000001</v>
      </c>
      <c r="AB2764" s="30">
        <v>21</v>
      </c>
      <c r="AC2764" s="29">
        <v>0.41176000000000001</v>
      </c>
      <c r="AD2764" s="30">
        <v>51</v>
      </c>
      <c r="AE2764" s="29">
        <v>0.88234999999999997</v>
      </c>
      <c r="AF2764" s="33">
        <v>3.085</v>
      </c>
      <c r="AG2764" s="33">
        <v>4.0179999999999998</v>
      </c>
      <c r="AH2764" s="33">
        <v>6</v>
      </c>
      <c r="AI2764" s="33">
        <v>13.535</v>
      </c>
      <c r="AJ2764" s="33">
        <v>9.3629999999999995</v>
      </c>
      <c r="AK2764" s="34">
        <v>13.196</v>
      </c>
      <c r="AL2764" s="29">
        <v>0.33333000000000002</v>
      </c>
      <c r="AM2764" s="29">
        <v>0.21568999999999999</v>
      </c>
      <c r="AN2764" s="50">
        <v>54533</v>
      </c>
      <c r="AO2764" s="30">
        <v>140.4</v>
      </c>
      <c r="AP2764" s="29">
        <v>0.29531000000000002</v>
      </c>
      <c r="AQ2764" s="29">
        <v>0.61651999999999996</v>
      </c>
      <c r="AR2764" s="29">
        <v>0.35099999999999998</v>
      </c>
      <c r="AS2764" s="54">
        <v>18</v>
      </c>
      <c r="AT2764" s="29">
        <v>0.5</v>
      </c>
      <c r="AU2764" s="29">
        <v>0.78173000000000004</v>
      </c>
      <c r="AV2764" s="54">
        <v>13</v>
      </c>
      <c r="AW2764" s="29">
        <v>0.64705999999999997</v>
      </c>
    </row>
    <row r="2765" spans="1:49" x14ac:dyDescent="0.2">
      <c r="A2765" s="17" t="str">
        <f t="shared" si="52"/>
        <v>LSHTM</v>
      </c>
      <c r="B2765" s="17" t="str">
        <f>IF(AND(OR(NOT(IsForecastDateRestricted),AND(D2765&gt;=StartDate,D2765&lt;=EndDate)),OR(NOT(IsTargetDateRestricted),AND(F2765&gt;=FirstTargetDate,F2765&lt;=EndTargetDate)),
OR(AND(Is1Week,E2765="1 wk ahead inc death"),AND(Is2Week,E2765="2 wk ahead inc death"),AND(Is3Week,E2765="3 wk ahead inc death"),AND(Is4Week,E2765="4 wk ahead inc death")),
OR(NOT(IsActiveModelsOnly),_xlfn.XLOOKUP(C2765,'Model Analyzer'!B$4:B$100,'Model Analyzer'!C$4:C$100))),EvalData!C2765,"NA")</f>
        <v>LSHTM</v>
      </c>
      <c r="C2765" s="17" t="s">
        <v>21</v>
      </c>
      <c r="D2765" s="36" t="d">
        <v>2020-11-16</v>
      </c>
      <c r="E2765" s="17" t="s">
        <v>37</v>
      </c>
      <c r="F2765" s="36" t="d">
        <v>2020-12-05</v>
      </c>
      <c r="G2765" s="30">
        <v>-7946</v>
      </c>
      <c r="H2765" s="32">
        <v>-0.254</v>
      </c>
      <c r="I2765" s="28">
        <v>-0.22417000000000001</v>
      </c>
      <c r="J2765" s="28">
        <v>-0.28894999999999998</v>
      </c>
      <c r="K2765" s="29">
        <v>0</v>
      </c>
      <c r="L2765" s="30">
        <v>18</v>
      </c>
      <c r="M2765" s="29">
        <v>0.48485</v>
      </c>
      <c r="N2765" s="30">
        <v>48</v>
      </c>
      <c r="O2765" s="30">
        <v>16.96</v>
      </c>
      <c r="P2765" s="30">
        <v>5722.7</v>
      </c>
      <c r="Q2765" s="30">
        <v>245.98</v>
      </c>
      <c r="R2765" s="38">
        <v>0.38084000000000001</v>
      </c>
      <c r="S2765" s="32">
        <v>-0.37742999999999999</v>
      </c>
      <c r="T2765" s="29">
        <v>0.73426999999999998</v>
      </c>
      <c r="U2765" s="29">
        <v>-0.57762000000000002</v>
      </c>
      <c r="V2765" s="29">
        <v>0.22917000000000001</v>
      </c>
      <c r="W2765" s="29">
        <v>0.1875</v>
      </c>
      <c r="X2765" s="30">
        <v>349.02</v>
      </c>
      <c r="Y2765" s="29">
        <v>0.39722000000000002</v>
      </c>
      <c r="Z2765" s="29">
        <v>0.45368999999999998</v>
      </c>
      <c r="AA2765" s="29">
        <v>0.10199999999999999</v>
      </c>
      <c r="AB2765" s="30">
        <v>25</v>
      </c>
      <c r="AC2765" s="29">
        <v>0.29411999999999999</v>
      </c>
      <c r="AD2765" s="30">
        <v>48</v>
      </c>
      <c r="AE2765" s="29">
        <v>0.66666999999999998</v>
      </c>
      <c r="AF2765" s="33">
        <v>2.5539999999999998</v>
      </c>
      <c r="AG2765" s="33">
        <v>3.0230000000000001</v>
      </c>
      <c r="AH2765" s="33">
        <v>3.96</v>
      </c>
      <c r="AI2765" s="33">
        <v>13.599</v>
      </c>
      <c r="AJ2765" s="33">
        <v>6.76</v>
      </c>
      <c r="AK2765" s="34">
        <v>17.358000000000001</v>
      </c>
      <c r="AL2765" s="29">
        <v>0.1875</v>
      </c>
      <c r="AM2765" s="29">
        <v>0.14582999999999999</v>
      </c>
      <c r="AN2765" s="50">
        <v>143412</v>
      </c>
      <c r="AO2765" s="30">
        <v>215.8</v>
      </c>
      <c r="AP2765" s="29">
        <v>0.36743999999999999</v>
      </c>
      <c r="AQ2765" s="29">
        <v>0.7671</v>
      </c>
      <c r="AR2765" s="29">
        <v>0.33</v>
      </c>
      <c r="AS2765" s="54">
        <v>20</v>
      </c>
      <c r="AT2765" s="29">
        <v>0.44118000000000002</v>
      </c>
      <c r="AU2765" s="29">
        <v>0.60941999999999996</v>
      </c>
      <c r="AV2765" s="54">
        <v>20</v>
      </c>
      <c r="AW2765" s="29">
        <v>0.44118000000000002</v>
      </c>
    </row>
    <row r="2766" spans="1:49" x14ac:dyDescent="0.2">
      <c r="A2766" s="17" t="str">
        <f t="shared" si="52"/>
        <v>MIT-ORC</v>
      </c>
      <c r="B2766" s="17" t="str">
        <f>IF(AND(OR(NOT(IsForecastDateRestricted),AND(D2766&gt;=StartDate,D2766&lt;=EndDate)),OR(NOT(IsTargetDateRestricted),AND(F2766&gt;=FirstTargetDate,F2766&lt;=EndTargetDate)),
OR(AND(Is1Week,E2766="1 wk ahead inc death"),AND(Is2Week,E2766="2 wk ahead inc death"),AND(Is3Week,E2766="3 wk ahead inc death"),AND(Is4Week,E2766="4 wk ahead inc death")),
OR(NOT(IsActiveModelsOnly),_xlfn.XLOOKUP(C2766,'Model Analyzer'!B$4:B$100,'Model Analyzer'!C$4:C$100))),EvalData!C2766,"NA")</f>
        <v>MIT-ORC</v>
      </c>
      <c r="C2766" s="17" t="s">
        <v>23</v>
      </c>
      <c r="D2766" s="36" t="d">
        <v>2020-11-16</v>
      </c>
      <c r="E2766" s="17" t="s">
        <v>37</v>
      </c>
      <c r="F2766" s="36" t="d">
        <v>2020-12-05</v>
      </c>
      <c r="G2766" s="30">
        <v>-9904</v>
      </c>
      <c r="H2766" s="32">
        <v>-0.32800000000000001</v>
      </c>
      <c r="I2766" s="28">
        <v>-0.27940999999999999</v>
      </c>
      <c r="J2766" s="28">
        <v>-0.38774999999999998</v>
      </c>
      <c r="K2766" s="29">
        <v>0</v>
      </c>
      <c r="L2766" s="30">
        <v>23</v>
      </c>
      <c r="M2766" s="29">
        <v>0.33333000000000002</v>
      </c>
      <c r="N2766" s="30">
        <v>51</v>
      </c>
      <c r="O2766" s="30">
        <v>28.06</v>
      </c>
      <c r="P2766" s="30">
        <v>8349.7000000000007</v>
      </c>
      <c r="Q2766" s="30">
        <v>297.52999999999997</v>
      </c>
      <c r="R2766" s="38">
        <v>0.42212</v>
      </c>
      <c r="S2766" s="32">
        <v>-0.46100000000000002</v>
      </c>
      <c r="T2766" s="29">
        <v>1.0245200000000001</v>
      </c>
      <c r="U2766" s="29">
        <v>-0.89966000000000002</v>
      </c>
      <c r="V2766" s="29">
        <v>0.25490000000000002</v>
      </c>
      <c r="W2766" s="29">
        <v>0.27450999999999998</v>
      </c>
      <c r="X2766" s="30">
        <v>456.1</v>
      </c>
      <c r="Y2766" s="29">
        <v>0.42011999999999999</v>
      </c>
      <c r="Z2766" s="29">
        <v>0.55288999999999999</v>
      </c>
      <c r="AA2766" s="29">
        <v>2.5999999999999999E-2</v>
      </c>
      <c r="AB2766" s="30">
        <v>31</v>
      </c>
      <c r="AC2766" s="29">
        <v>0.11765</v>
      </c>
      <c r="AD2766" s="30">
        <v>51</v>
      </c>
      <c r="AE2766" s="29">
        <v>0.56862999999999997</v>
      </c>
      <c r="AF2766" s="33">
        <v>1.831</v>
      </c>
      <c r="AG2766" s="33">
        <v>2.6320000000000001</v>
      </c>
      <c r="AH2766" s="33">
        <v>6.5469999999999997</v>
      </c>
      <c r="AI2766" s="33">
        <v>135.774</v>
      </c>
      <c r="AJ2766" s="33">
        <v>43.713999999999999</v>
      </c>
      <c r="AK2766" s="34">
        <v>351.5</v>
      </c>
      <c r="AL2766" s="29">
        <v>5.8819999999999997E-2</v>
      </c>
      <c r="AM2766" s="29">
        <v>0.23529</v>
      </c>
      <c r="AN2766" s="50">
        <v>176321</v>
      </c>
      <c r="AO2766" s="30">
        <v>225</v>
      </c>
      <c r="AP2766" s="29">
        <v>0.31673000000000001</v>
      </c>
      <c r="AQ2766" s="29">
        <v>0.66124000000000005</v>
      </c>
      <c r="AR2766" s="29">
        <v>0.28899999999999998</v>
      </c>
      <c r="AS2766" s="54">
        <v>23</v>
      </c>
      <c r="AT2766" s="29">
        <v>0.35293999999999998</v>
      </c>
      <c r="AU2766" s="29">
        <v>0.48379</v>
      </c>
      <c r="AV2766" s="54">
        <v>23</v>
      </c>
      <c r="AW2766" s="29">
        <v>0.35293999999999998</v>
      </c>
    </row>
    <row r="2767" spans="1:49" x14ac:dyDescent="0.2">
      <c r="A2767" s="17" t="str">
        <f t="shared" si="52"/>
        <v>MOBS</v>
      </c>
      <c r="B2767" s="17" t="str">
        <f>IF(AND(OR(NOT(IsForecastDateRestricted),AND(D2767&gt;=StartDate,D2767&lt;=EndDate)),OR(NOT(IsTargetDateRestricted),AND(F2767&gt;=FirstTargetDate,F2767&lt;=EndTargetDate)),
OR(AND(Is1Week,E2767="1 wk ahead inc death"),AND(Is2Week,E2767="2 wk ahead inc death"),AND(Is3Week,E2767="3 wk ahead inc death"),AND(Is4Week,E2767="4 wk ahead inc death")),
OR(NOT(IsActiveModelsOnly),_xlfn.XLOOKUP(C2767,'Model Analyzer'!B$4:B$100,'Model Analyzer'!C$4:C$100))),EvalData!C2767,"NA")</f>
        <v>MOBS</v>
      </c>
      <c r="C2767" s="17" t="s">
        <v>24</v>
      </c>
      <c r="D2767" s="36" t="d">
        <v>2020-11-16</v>
      </c>
      <c r="E2767" s="17" t="s">
        <v>37</v>
      </c>
      <c r="F2767" s="36" t="d">
        <v>2020-12-05</v>
      </c>
      <c r="G2767" s="30">
        <v>-8173</v>
      </c>
      <c r="H2767" s="32">
        <v>-0.26200000000000001</v>
      </c>
      <c r="I2767" s="28">
        <v>-0.23058000000000001</v>
      </c>
      <c r="J2767" s="28">
        <v>-0.29966999999999999</v>
      </c>
      <c r="K2767" s="29">
        <v>0</v>
      </c>
      <c r="L2767" s="30">
        <v>20</v>
      </c>
      <c r="M2767" s="29">
        <v>0.42424000000000001</v>
      </c>
      <c r="N2767" s="30">
        <v>50</v>
      </c>
      <c r="O2767" s="30">
        <v>23.59</v>
      </c>
      <c r="P2767" s="30">
        <v>3095.23</v>
      </c>
      <c r="Q2767" s="30">
        <v>182.78</v>
      </c>
      <c r="R2767" s="38">
        <v>0.23352999999999999</v>
      </c>
      <c r="S2767" s="32">
        <v>-0.23150999999999999</v>
      </c>
      <c r="T2767" s="29">
        <v>0.48868</v>
      </c>
      <c r="U2767" s="29">
        <v>-0.38884999999999997</v>
      </c>
      <c r="V2767" s="29">
        <v>0.34</v>
      </c>
      <c r="W2767" s="29">
        <v>0.08</v>
      </c>
      <c r="X2767" s="30">
        <v>286.25</v>
      </c>
      <c r="Y2767" s="29">
        <v>0.28514</v>
      </c>
      <c r="Z2767" s="29">
        <v>0.35099000000000002</v>
      </c>
      <c r="AA2767" s="29">
        <v>0.35699999999999998</v>
      </c>
      <c r="AB2767" s="30">
        <v>18</v>
      </c>
      <c r="AC2767" s="29">
        <v>0.5</v>
      </c>
      <c r="AD2767" s="30">
        <v>50</v>
      </c>
      <c r="AE2767" s="29">
        <v>0.6</v>
      </c>
      <c r="AF2767" s="33">
        <v>1.6040000000000001</v>
      </c>
      <c r="AG2767" s="33">
        <v>1.7589999999999999</v>
      </c>
      <c r="AH2767" s="33">
        <v>1.9239999999999999</v>
      </c>
      <c r="AI2767" s="33">
        <v>2.5329999999999999</v>
      </c>
      <c r="AJ2767" s="33">
        <v>2.2570000000000001</v>
      </c>
      <c r="AK2767" s="34">
        <v>2.6949999999999998</v>
      </c>
      <c r="AL2767" s="29">
        <v>0</v>
      </c>
      <c r="AM2767" s="29">
        <v>0</v>
      </c>
      <c r="AN2767" s="50">
        <v>100625</v>
      </c>
      <c r="AO2767" s="30">
        <v>177</v>
      </c>
      <c r="AP2767" s="29">
        <v>0.65130999999999994</v>
      </c>
      <c r="AQ2767" s="29">
        <v>1</v>
      </c>
      <c r="AR2767" s="29">
        <v>0.61899999999999999</v>
      </c>
      <c r="AS2767" s="54">
        <v>9</v>
      </c>
      <c r="AT2767" s="29">
        <v>0.76471</v>
      </c>
      <c r="AU2767" s="29">
        <v>0.61919999999999997</v>
      </c>
      <c r="AV2767" s="54">
        <v>19</v>
      </c>
      <c r="AW2767" s="29">
        <v>0.47059000000000001</v>
      </c>
    </row>
    <row r="2768" spans="1:49" x14ac:dyDescent="0.2">
      <c r="A2768" s="17" t="str">
        <f t="shared" si="52"/>
        <v>MSRA</v>
      </c>
      <c r="B2768" s="17" t="str">
        <f>IF(AND(OR(NOT(IsForecastDateRestricted),AND(D2768&gt;=StartDate,D2768&lt;=EndDate)),OR(NOT(IsTargetDateRestricted),AND(F2768&gt;=FirstTargetDate,F2768&lt;=EndTargetDate)),
OR(AND(Is1Week,E2768="1 wk ahead inc death"),AND(Is2Week,E2768="2 wk ahead inc death"),AND(Is3Week,E2768="3 wk ahead inc death"),AND(Is4Week,E2768="4 wk ahead inc death")),
OR(NOT(IsActiveModelsOnly),_xlfn.XLOOKUP(C2768,'Model Analyzer'!B$4:B$100,'Model Analyzer'!C$4:C$100))),EvalData!C2768,"NA")</f>
        <v>MSRA</v>
      </c>
      <c r="C2768" s="17" t="s">
        <v>60</v>
      </c>
      <c r="D2768" s="36" t="d">
        <v>2020-11-16</v>
      </c>
      <c r="E2768" s="17" t="s">
        <v>37</v>
      </c>
      <c r="F2768" s="36" t="d">
        <v>2020-12-05</v>
      </c>
      <c r="G2768" s="30">
        <v>-8215</v>
      </c>
      <c r="H2768" s="32">
        <v>-0.26400000000000001</v>
      </c>
      <c r="I2768" s="28">
        <v>-0.23175999999999999</v>
      </c>
      <c r="J2768" s="28">
        <v>-0.30168</v>
      </c>
      <c r="K2768" s="29">
        <v>0</v>
      </c>
      <c r="L2768" s="30">
        <v>21</v>
      </c>
      <c r="M2768" s="29">
        <v>0.39394000000000001</v>
      </c>
      <c r="N2768" s="30">
        <v>50</v>
      </c>
      <c r="O2768" s="30">
        <v>7.2</v>
      </c>
      <c r="P2768" s="30">
        <v>3669.13</v>
      </c>
      <c r="Q2768" s="30">
        <v>196.22</v>
      </c>
      <c r="R2768" s="38">
        <v>0.23966000000000001</v>
      </c>
      <c r="S2768" s="32">
        <v>-0.27166000000000001</v>
      </c>
      <c r="T2768" s="29">
        <v>0.40588999999999997</v>
      </c>
      <c r="U2768" s="29">
        <v>-0.31613000000000002</v>
      </c>
      <c r="V2768" s="29">
        <v>0.34</v>
      </c>
      <c r="W2768" s="29">
        <v>0.08</v>
      </c>
      <c r="X2768" s="30">
        <v>292.68</v>
      </c>
      <c r="Y2768" s="29">
        <v>0.27150000000000002</v>
      </c>
      <c r="Z2768" s="29">
        <v>0.31247000000000003</v>
      </c>
      <c r="AA2768" s="29">
        <v>0.45500000000000002</v>
      </c>
      <c r="AB2768" s="30">
        <v>16</v>
      </c>
      <c r="AC2768" s="29">
        <v>0.55881999999999998</v>
      </c>
      <c r="AD2768" s="30">
        <v>50</v>
      </c>
      <c r="AE2768" s="29">
        <v>0.18</v>
      </c>
      <c r="AF2768" s="33">
        <v>1.17</v>
      </c>
      <c r="AG2768" s="33">
        <v>1.1890000000000001</v>
      </c>
      <c r="AH2768" s="33">
        <v>1.2190000000000001</v>
      </c>
      <c r="AI2768" s="33">
        <v>1.2549999999999999</v>
      </c>
      <c r="AJ2768" s="33">
        <v>1.2729999999999999</v>
      </c>
      <c r="AK2768" s="34">
        <v>1.3460000000000001</v>
      </c>
      <c r="AL2768" s="29">
        <v>0</v>
      </c>
      <c r="AM2768" s="29">
        <v>0</v>
      </c>
      <c r="AN2768" s="50">
        <v>287738</v>
      </c>
      <c r="AO2768" s="30">
        <v>374.2</v>
      </c>
      <c r="AP2768" s="29">
        <v>0.88920999999999994</v>
      </c>
      <c r="AQ2768" s="29">
        <v>1</v>
      </c>
      <c r="AR2768" s="29">
        <v>0.186</v>
      </c>
      <c r="AS2768" s="54">
        <v>27</v>
      </c>
      <c r="AT2768" s="29">
        <v>0.23529</v>
      </c>
      <c r="AU2768" s="29">
        <v>0.18576000000000001</v>
      </c>
      <c r="AV2768" s="54">
        <v>29</v>
      </c>
      <c r="AW2768" s="29">
        <v>0.17646999999999999</v>
      </c>
    </row>
    <row r="2769" spans="1:49" x14ac:dyDescent="0.2">
      <c r="A2769" s="17" t="str">
        <f t="shared" si="52"/>
        <v>NotreDame-Mobility</v>
      </c>
      <c r="B2769" s="17" t="str">
        <f>IF(AND(OR(NOT(IsForecastDateRestricted),AND(D2769&gt;=StartDate,D2769&lt;=EndDate)),OR(NOT(IsTargetDateRestricted),AND(F2769&gt;=FirstTargetDate,F2769&lt;=EndTargetDate)),
OR(AND(Is1Week,E2769="1 wk ahead inc death"),AND(Is2Week,E2769="2 wk ahead inc death"),AND(Is3Week,E2769="3 wk ahead inc death"),AND(Is4Week,E2769="4 wk ahead inc death")),
OR(NOT(IsActiveModelsOnly),_xlfn.XLOOKUP(C2769,'Model Analyzer'!B$4:B$100,'Model Analyzer'!C$4:C$100))),EvalData!C2769,"NA")</f>
        <v>NotreDame-Mobility</v>
      </c>
      <c r="C2769" s="17" t="s">
        <v>25</v>
      </c>
      <c r="D2769" s="36" t="d">
        <v>2020-11-16</v>
      </c>
      <c r="E2769" s="17" t="s">
        <v>37</v>
      </c>
      <c r="F2769" s="36" t="d">
        <v>2020-12-05</v>
      </c>
      <c r="G2769" s="30">
        <v>-10012</v>
      </c>
      <c r="H2769" s="32">
        <v>-0.33200000000000002</v>
      </c>
      <c r="I2769" s="28">
        <v>-0.28245999999999999</v>
      </c>
      <c r="J2769" s="28">
        <v>-0.39365</v>
      </c>
      <c r="K2769" s="29">
        <v>0</v>
      </c>
      <c r="L2769" s="30">
        <v>24</v>
      </c>
      <c r="M2769" s="29">
        <v>0.30303000000000002</v>
      </c>
      <c r="N2769" s="30">
        <v>51</v>
      </c>
      <c r="O2769" s="30">
        <v>40.159999999999997</v>
      </c>
      <c r="P2769" s="30">
        <v>12736.11</v>
      </c>
      <c r="Q2769" s="30">
        <v>327.18</v>
      </c>
      <c r="R2769" s="38">
        <v>0.53932999999999998</v>
      </c>
      <c r="S2769" s="32">
        <v>-0.58672000000000002</v>
      </c>
      <c r="T2769" s="29">
        <v>1.41408</v>
      </c>
      <c r="U2769" s="29">
        <v>-1.07917</v>
      </c>
      <c r="V2769" s="29">
        <v>0.17646999999999999</v>
      </c>
      <c r="W2769" s="29">
        <v>0.47059000000000001</v>
      </c>
      <c r="X2769" s="30">
        <v>550.69000000000005</v>
      </c>
      <c r="Y2769" s="29">
        <v>0.57064000000000004</v>
      </c>
      <c r="Z2769" s="29">
        <v>0.65820999999999996</v>
      </c>
      <c r="AA2769" s="29">
        <v>1.2999999999999999E-2</v>
      </c>
      <c r="AB2769" s="30">
        <v>34</v>
      </c>
      <c r="AC2769" s="29">
        <v>2.9409999999999999E-2</v>
      </c>
      <c r="AD2769" s="30">
        <v>51</v>
      </c>
      <c r="AE2769" s="29">
        <v>7.843E-2</v>
      </c>
      <c r="AF2769" s="33">
        <v>1.23</v>
      </c>
      <c r="AG2769" s="33">
        <v>1.335</v>
      </c>
      <c r="AH2769" s="33">
        <v>1.464</v>
      </c>
      <c r="AI2769" s="33">
        <v>2.7229999999999999</v>
      </c>
      <c r="AJ2769" s="33">
        <v>1.8120000000000001</v>
      </c>
      <c r="AK2769" s="34">
        <v>2.41</v>
      </c>
      <c r="AL2769" s="29">
        <v>0</v>
      </c>
      <c r="AM2769" s="29">
        <v>0</v>
      </c>
      <c r="AN2769" s="50">
        <v>538199</v>
      </c>
      <c r="AO2769" s="30">
        <v>838.5</v>
      </c>
      <c r="AP2769" s="29">
        <v>0.73953000000000002</v>
      </c>
      <c r="AQ2769" s="29">
        <v>1</v>
      </c>
      <c r="AR2769" s="29">
        <v>8.3000000000000004E-2</v>
      </c>
      <c r="AS2769" s="54">
        <v>31</v>
      </c>
      <c r="AT2769" s="29">
        <v>0.11765</v>
      </c>
      <c r="AU2769" s="29">
        <v>8.2559999999999995E-2</v>
      </c>
      <c r="AV2769" s="54">
        <v>32</v>
      </c>
      <c r="AW2769" s="29">
        <v>8.8239999999999999E-2</v>
      </c>
    </row>
    <row r="2770" spans="1:49" x14ac:dyDescent="0.2">
      <c r="A2770" s="17" t="str">
        <f t="shared" si="52"/>
        <v>Oliver Wyman</v>
      </c>
      <c r="B2770" s="17" t="str">
        <f>IF(AND(OR(NOT(IsForecastDateRestricted),AND(D2770&gt;=StartDate,D2770&lt;=EndDate)),OR(NOT(IsTargetDateRestricted),AND(F2770&gt;=FirstTargetDate,F2770&lt;=EndTargetDate)),
OR(AND(Is1Week,E2770="1 wk ahead inc death"),AND(Is2Week,E2770="2 wk ahead inc death"),AND(Is3Week,E2770="3 wk ahead inc death"),AND(Is4Week,E2770="4 wk ahead inc death")),
OR(NOT(IsActiveModelsOnly),_xlfn.XLOOKUP(C2770,'Model Analyzer'!B$4:B$100,'Model Analyzer'!C$4:C$100))),EvalData!C2770,"NA")</f>
        <v>Oliver Wyman</v>
      </c>
      <c r="C2770" s="17" t="s">
        <v>26</v>
      </c>
      <c r="D2770" s="36" t="d">
        <v>2020-11-16</v>
      </c>
      <c r="E2770" s="17" t="s">
        <v>37</v>
      </c>
      <c r="F2770" s="36" t="d">
        <v>2020-12-05</v>
      </c>
      <c r="G2770" s="30">
        <v>-6483</v>
      </c>
      <c r="H2770" s="32">
        <v>-0.20200000000000001</v>
      </c>
      <c r="I2770" s="28">
        <v>-0.18290000000000001</v>
      </c>
      <c r="J2770" s="28">
        <v>-0.22384000000000001</v>
      </c>
      <c r="K2770" s="29">
        <v>0.75</v>
      </c>
      <c r="L2770" s="30">
        <v>15</v>
      </c>
      <c r="M2770" s="29">
        <v>0.57576000000000005</v>
      </c>
      <c r="N2770" s="30">
        <v>51</v>
      </c>
      <c r="O2770" s="30">
        <v>11.86</v>
      </c>
      <c r="P2770" s="30">
        <v>2292.4899999999998</v>
      </c>
      <c r="Q2770" s="30">
        <v>142.94</v>
      </c>
      <c r="R2770" s="38">
        <v>0.16521</v>
      </c>
      <c r="S2770" s="32">
        <v>-0.22706000000000001</v>
      </c>
      <c r="T2770" s="29">
        <v>0.51180999999999999</v>
      </c>
      <c r="U2770" s="29">
        <v>-0.42968000000000001</v>
      </c>
      <c r="V2770" s="29">
        <v>0.41176000000000001</v>
      </c>
      <c r="W2770" s="29">
        <v>5.8819999999999997E-2</v>
      </c>
      <c r="X2770" s="30">
        <v>239.65</v>
      </c>
      <c r="Y2770" s="29">
        <v>0.24357999999999999</v>
      </c>
      <c r="Z2770" s="29">
        <v>0.29199999999999998</v>
      </c>
      <c r="AA2770" s="29">
        <v>0.57799999999999996</v>
      </c>
      <c r="AB2770" s="30">
        <v>11</v>
      </c>
      <c r="AC2770" s="29">
        <v>0.70587999999999995</v>
      </c>
      <c r="AD2770" s="30">
        <v>51</v>
      </c>
      <c r="AE2770" s="29">
        <v>0.78430999999999995</v>
      </c>
      <c r="AF2770" s="33">
        <v>1.643</v>
      </c>
      <c r="AG2770" s="33">
        <v>1.9450000000000001</v>
      </c>
      <c r="AH2770" s="33">
        <v>2.5139999999999998</v>
      </c>
      <c r="AI2770" s="33">
        <v>6.4980000000000002</v>
      </c>
      <c r="AJ2770" s="33">
        <v>4.6239999999999997</v>
      </c>
      <c r="AK2770" s="34">
        <v>8.3290000000000006</v>
      </c>
      <c r="AL2770" s="29">
        <v>0.19608</v>
      </c>
      <c r="AM2770" s="29">
        <v>5.8819999999999997E-2</v>
      </c>
      <c r="AN2770" s="50">
        <v>98309</v>
      </c>
      <c r="AO2770" s="30">
        <v>124.5</v>
      </c>
      <c r="AP2770" s="29">
        <v>0.52337</v>
      </c>
      <c r="AQ2770" s="29">
        <v>1</v>
      </c>
      <c r="AR2770" s="29">
        <v>0.55700000000000005</v>
      </c>
      <c r="AS2770" s="54">
        <v>10</v>
      </c>
      <c r="AT2770" s="29">
        <v>0.73529</v>
      </c>
      <c r="AU2770" s="29">
        <v>0.82559000000000005</v>
      </c>
      <c r="AV2770" s="54">
        <v>8</v>
      </c>
      <c r="AW2770" s="29">
        <v>0.79412000000000005</v>
      </c>
    </row>
    <row r="2771" spans="1:49" x14ac:dyDescent="0.2">
      <c r="A2771" s="17" t="str">
        <f t="shared" si="52"/>
        <v>PSI</v>
      </c>
      <c r="B2771" s="17" t="str">
        <f>IF(AND(OR(NOT(IsForecastDateRestricted),AND(D2771&gt;=StartDate,D2771&lt;=EndDate)),OR(NOT(IsTargetDateRestricted),AND(F2771&gt;=FirstTargetDate,F2771&lt;=EndTargetDate)),
OR(AND(Is1Week,E2771="1 wk ahead inc death"),AND(Is2Week,E2771="2 wk ahead inc death"),AND(Is3Week,E2771="3 wk ahead inc death"),AND(Is4Week,E2771="4 wk ahead inc death")),
OR(NOT(IsActiveModelsOnly),_xlfn.XLOOKUP(C2771,'Model Analyzer'!B$4:B$100,'Model Analyzer'!C$4:C$100))),EvalData!C2771,"NA")</f>
        <v>PSI</v>
      </c>
      <c r="C2771" s="17" t="s">
        <v>27</v>
      </c>
      <c r="D2771" s="36" t="d">
        <v>2020-11-16</v>
      </c>
      <c r="E2771" s="17" t="s">
        <v>37</v>
      </c>
      <c r="F2771" s="36" t="d">
        <v>2020-12-05</v>
      </c>
      <c r="G2771" s="30">
        <v>-6240</v>
      </c>
      <c r="H2771" s="32">
        <v>-0.19400000000000001</v>
      </c>
      <c r="I2771" s="28">
        <v>-0.17604</v>
      </c>
      <c r="J2771" s="28">
        <v>-0.21365000000000001</v>
      </c>
      <c r="K2771" s="29">
        <v>0.75</v>
      </c>
      <c r="L2771" s="30">
        <v>14</v>
      </c>
      <c r="M2771" s="29">
        <v>0.60606000000000004</v>
      </c>
      <c r="N2771" s="30">
        <v>51</v>
      </c>
      <c r="O2771" s="30">
        <v>76.97</v>
      </c>
      <c r="P2771" s="30">
        <v>10839.87</v>
      </c>
      <c r="Q2771" s="30">
        <v>317.77999999999997</v>
      </c>
      <c r="R2771" s="38">
        <v>0.42548000000000002</v>
      </c>
      <c r="S2771" s="32">
        <v>-0.33128000000000002</v>
      </c>
      <c r="T2771" s="29">
        <v>3.4270299999999998</v>
      </c>
      <c r="U2771" s="29">
        <v>-3.1215999999999999</v>
      </c>
      <c r="V2771" s="29">
        <v>0.27450999999999998</v>
      </c>
      <c r="W2771" s="29">
        <v>0.29411999999999999</v>
      </c>
      <c r="X2771" s="30">
        <v>490.54</v>
      </c>
      <c r="Y2771" s="29">
        <v>0.4773</v>
      </c>
      <c r="Z2771" s="29">
        <v>0.59809999999999997</v>
      </c>
      <c r="AA2771" s="29">
        <v>4.5999999999999999E-2</v>
      </c>
      <c r="AB2771" s="30">
        <v>28</v>
      </c>
      <c r="AC2771" s="29">
        <v>0.20588000000000001</v>
      </c>
      <c r="AD2771" s="30">
        <v>51</v>
      </c>
      <c r="AE2771" s="29">
        <v>0.23529</v>
      </c>
      <c r="AF2771" s="33">
        <v>1.304</v>
      </c>
      <c r="AG2771" s="33">
        <v>1.409</v>
      </c>
      <c r="AH2771" s="33">
        <v>1.6120000000000001</v>
      </c>
      <c r="AI2771" s="33">
        <v>4.6639999999999997</v>
      </c>
      <c r="AJ2771" s="33">
        <v>2.3959999999999999</v>
      </c>
      <c r="AK2771" s="34">
        <v>7.75</v>
      </c>
      <c r="AL2771" s="29">
        <v>3.9219999999999998E-2</v>
      </c>
      <c r="AM2771" s="29">
        <v>0</v>
      </c>
      <c r="AN2771" s="50">
        <v>458232</v>
      </c>
      <c r="AO2771" s="30">
        <v>600.29999999999995</v>
      </c>
      <c r="AP2771" s="29">
        <v>0.65439000000000003</v>
      </c>
      <c r="AQ2771" s="29">
        <v>1</v>
      </c>
      <c r="AR2771" s="29">
        <v>0.20599999999999999</v>
      </c>
      <c r="AS2771" s="54">
        <v>25</v>
      </c>
      <c r="AT2771" s="29">
        <v>0.29411999999999999</v>
      </c>
      <c r="AU2771" s="29">
        <v>0.24768000000000001</v>
      </c>
      <c r="AV2771" s="54">
        <v>28</v>
      </c>
      <c r="AW2771" s="29">
        <v>0.20588000000000001</v>
      </c>
    </row>
    <row r="2772" spans="1:49" x14ac:dyDescent="0.2">
      <c r="A2772" s="17" t="str">
        <f t="shared" si="52"/>
        <v>RPI-UW</v>
      </c>
      <c r="B2772" s="17" t="str">
        <f>IF(AND(OR(NOT(IsForecastDateRestricted),AND(D2772&gt;=StartDate,D2772&lt;=EndDate)),OR(NOT(IsTargetDateRestricted),AND(F2772&gt;=FirstTargetDate,F2772&lt;=EndTargetDate)),
OR(AND(Is1Week,E2772="1 wk ahead inc death"),AND(Is2Week,E2772="2 wk ahead inc death"),AND(Is3Week,E2772="3 wk ahead inc death"),AND(Is4Week,E2772="4 wk ahead inc death")),
OR(NOT(IsActiveModelsOnly),_xlfn.XLOOKUP(C2772,'Model Analyzer'!B$4:B$100,'Model Analyzer'!C$4:C$100))),EvalData!C2772,"NA")</f>
        <v>RPI-UW</v>
      </c>
      <c r="C2772" s="17" t="s">
        <v>49</v>
      </c>
      <c r="D2772" s="36" t="d">
        <v>2020-11-16</v>
      </c>
      <c r="E2772" s="17" t="s">
        <v>37</v>
      </c>
      <c r="F2772" s="36" t="d">
        <v>2020-12-05</v>
      </c>
      <c r="G2772" s="30">
        <v>-12169</v>
      </c>
      <c r="H2772" s="32">
        <v>-0.42099999999999999</v>
      </c>
      <c r="I2772" s="28">
        <v>-0.34331</v>
      </c>
      <c r="J2772" s="28">
        <v>-0.52278999999999998</v>
      </c>
      <c r="K2772" s="29">
        <v>0</v>
      </c>
      <c r="L2772" s="30">
        <v>28</v>
      </c>
      <c r="M2772" s="29">
        <v>0.18182000000000001</v>
      </c>
      <c r="N2772" s="30">
        <v>30</v>
      </c>
      <c r="O2772" s="30">
        <v>12.1</v>
      </c>
      <c r="P2772" s="30">
        <v>6980.55</v>
      </c>
      <c r="Q2772" s="30">
        <v>433.2</v>
      </c>
      <c r="R2772" s="38">
        <v>0.44962000000000002</v>
      </c>
      <c r="S2772" s="32">
        <v>-0.46664</v>
      </c>
      <c r="T2772" s="29">
        <v>0.82708000000000004</v>
      </c>
      <c r="U2772" s="29">
        <v>-0.73853999999999997</v>
      </c>
      <c r="V2772" s="29">
        <v>0.23333000000000001</v>
      </c>
      <c r="W2772" s="29">
        <v>0.3</v>
      </c>
      <c r="X2772" s="30">
        <v>571.42999999999995</v>
      </c>
      <c r="Y2772" s="29">
        <v>0.41620000000000001</v>
      </c>
      <c r="Z2772" s="29">
        <v>0.52366999999999997</v>
      </c>
      <c r="AA2772" s="29">
        <v>2.1999999999999999E-2</v>
      </c>
      <c r="AB2772" s="30">
        <v>32</v>
      </c>
      <c r="AC2772" s="29">
        <v>8.8239999999999999E-2</v>
      </c>
      <c r="AD2772" s="30">
        <v>30</v>
      </c>
      <c r="AE2772" s="29">
        <v>0.43332999999999999</v>
      </c>
      <c r="AF2772" s="33">
        <v>1.881</v>
      </c>
      <c r="AG2772" s="33">
        <v>2.2149999999999999</v>
      </c>
      <c r="AH2772" s="33">
        <v>2.8809999999999998</v>
      </c>
      <c r="AI2772" s="33">
        <v>265.92099999999999</v>
      </c>
      <c r="AJ2772" s="33">
        <v>4.9349999999999996</v>
      </c>
      <c r="AK2772" s="34">
        <v>9.6259999999999994</v>
      </c>
      <c r="AL2772" s="29">
        <v>0.16667000000000001</v>
      </c>
      <c r="AM2772" s="29">
        <v>6.6669999999999993E-2</v>
      </c>
      <c r="AN2772" s="50">
        <v>272706</v>
      </c>
      <c r="AO2772" s="30">
        <v>226.6</v>
      </c>
      <c r="AP2772" s="29">
        <v>0.48026000000000002</v>
      </c>
      <c r="AQ2772" s="29">
        <v>1</v>
      </c>
      <c r="AR2772" s="29">
        <v>0.124</v>
      </c>
      <c r="AS2772" s="54">
        <v>30</v>
      </c>
      <c r="AT2772" s="29">
        <v>0.14706</v>
      </c>
      <c r="AU2772" s="29">
        <v>0.26832</v>
      </c>
      <c r="AV2772" s="54">
        <v>26</v>
      </c>
      <c r="AW2772" s="29">
        <v>0.26471</v>
      </c>
    </row>
    <row r="2773" spans="1:49" x14ac:dyDescent="0.2">
      <c r="A2773" s="17" t="str">
        <f t="shared" si="52"/>
        <v>UA</v>
      </c>
      <c r="B2773" s="17" t="str">
        <f>IF(AND(OR(NOT(IsForecastDateRestricted),AND(D2773&gt;=StartDate,D2773&lt;=EndDate)),OR(NOT(IsTargetDateRestricted),AND(F2773&gt;=FirstTargetDate,F2773&lt;=EndTargetDate)),
OR(AND(Is1Week,E2773="1 wk ahead inc death"),AND(Is2Week,E2773="2 wk ahead inc death"),AND(Is3Week,E2773="3 wk ahead inc death"),AND(Is4Week,E2773="4 wk ahead inc death")),
OR(NOT(IsActiveModelsOnly),_xlfn.XLOOKUP(C2773,'Model Analyzer'!B$4:B$100,'Model Analyzer'!C$4:C$100))),EvalData!C2773,"NA")</f>
        <v>UA</v>
      </c>
      <c r="C2773" s="17" t="s">
        <v>29</v>
      </c>
      <c r="D2773" s="36" t="d">
        <v>2020-11-16</v>
      </c>
      <c r="E2773" s="17" t="s">
        <v>37</v>
      </c>
      <c r="F2773" s="36" t="d">
        <v>2020-12-05</v>
      </c>
      <c r="G2773" s="30">
        <v>-2765</v>
      </c>
      <c r="H2773" s="32">
        <v>-8.1000000000000003E-2</v>
      </c>
      <c r="I2773" s="28">
        <v>-7.8009999999999996E-2</v>
      </c>
      <c r="J2773" s="28">
        <v>-8.4610000000000005E-2</v>
      </c>
      <c r="K2773" s="29">
        <v>0.9</v>
      </c>
      <c r="L2773" s="30">
        <v>6</v>
      </c>
      <c r="M2773" s="29">
        <v>0.84848000000000001</v>
      </c>
      <c r="N2773" s="30">
        <v>51</v>
      </c>
      <c r="O2773" s="30">
        <v>7.31</v>
      </c>
      <c r="P2773" s="30">
        <v>3212.04</v>
      </c>
      <c r="Q2773" s="30">
        <v>162.47</v>
      </c>
      <c r="R2773" s="38">
        <v>0.17952000000000001</v>
      </c>
      <c r="S2773" s="32">
        <v>-6.8290000000000003E-2</v>
      </c>
      <c r="T2773" s="29">
        <v>0.37601000000000001</v>
      </c>
      <c r="U2773" s="29">
        <v>-0.14172999999999999</v>
      </c>
      <c r="V2773" s="29">
        <v>0.50980000000000003</v>
      </c>
      <c r="W2773" s="29">
        <v>7.843E-2</v>
      </c>
      <c r="X2773" s="30">
        <v>269.93</v>
      </c>
      <c r="Y2773" s="29">
        <v>0.26038</v>
      </c>
      <c r="Z2773" s="29">
        <v>0.27523999999999998</v>
      </c>
      <c r="AA2773" s="29">
        <v>0.63900000000000001</v>
      </c>
      <c r="AB2773" s="30">
        <v>5</v>
      </c>
      <c r="AC2773" s="29">
        <v>0.88234999999999997</v>
      </c>
      <c r="AD2773" s="30">
        <v>51</v>
      </c>
      <c r="AE2773" s="29">
        <v>0.76471</v>
      </c>
      <c r="AF2773" s="33">
        <v>1.268</v>
      </c>
      <c r="AG2773" s="33">
        <v>1.423</v>
      </c>
      <c r="AH2773" s="33">
        <v>2.25</v>
      </c>
      <c r="AI2773" s="33">
        <v>9.0069999999999997</v>
      </c>
      <c r="AJ2773" s="33">
        <v>4.931</v>
      </c>
      <c r="AK2773" s="34">
        <v>8.9290000000000003</v>
      </c>
      <c r="AL2773" s="29">
        <v>0.21568999999999999</v>
      </c>
      <c r="AM2773" s="29">
        <v>7.843E-2</v>
      </c>
      <c r="AN2773" s="50">
        <v>117285</v>
      </c>
      <c r="AO2773" s="30">
        <v>169</v>
      </c>
      <c r="AP2773" s="29">
        <v>0.58115000000000006</v>
      </c>
      <c r="AQ2773" s="29">
        <v>1</v>
      </c>
      <c r="AR2773" s="29">
        <v>0.495</v>
      </c>
      <c r="AS2773" s="54">
        <v>12</v>
      </c>
      <c r="AT2773" s="29">
        <v>0.67647000000000002</v>
      </c>
      <c r="AU2773" s="29">
        <v>0.80495000000000005</v>
      </c>
      <c r="AV2773" s="54">
        <v>10</v>
      </c>
      <c r="AW2773" s="29">
        <v>0.73529</v>
      </c>
    </row>
    <row r="2774" spans="1:49" x14ac:dyDescent="0.2">
      <c r="A2774" s="17" t="str">
        <f t="shared" si="52"/>
        <v>UCLA</v>
      </c>
      <c r="B2774" s="17" t="str">
        <f>IF(AND(OR(NOT(IsForecastDateRestricted),AND(D2774&gt;=StartDate,D2774&lt;=EndDate)),OR(NOT(IsTargetDateRestricted),AND(F2774&gt;=FirstTargetDate,F2774&lt;=EndTargetDate)),
OR(AND(Is1Week,E2774="1 wk ahead inc death"),AND(Is2Week,E2774="2 wk ahead inc death"),AND(Is3Week,E2774="3 wk ahead inc death"),AND(Is4Week,E2774="4 wk ahead inc death")),
OR(NOT(IsActiveModelsOnly),_xlfn.XLOOKUP(C2774,'Model Analyzer'!B$4:B$100,'Model Analyzer'!C$4:C$100))),EvalData!C2774,"NA")</f>
        <v>UCLA</v>
      </c>
      <c r="C2774" s="17" t="s">
        <v>30</v>
      </c>
      <c r="D2774" s="36" t="d">
        <v>2020-11-16</v>
      </c>
      <c r="E2774" s="17" t="s">
        <v>37</v>
      </c>
      <c r="F2774" s="36" t="d">
        <v>2020-12-05</v>
      </c>
      <c r="G2774" s="30">
        <v>-11861</v>
      </c>
      <c r="H2774" s="32">
        <v>-0.40699999999999997</v>
      </c>
      <c r="I2774" s="28">
        <v>-0.33461999999999997</v>
      </c>
      <c r="J2774" s="28">
        <v>-0.50290000000000001</v>
      </c>
      <c r="K2774" s="29">
        <v>0</v>
      </c>
      <c r="L2774" s="30">
        <v>27</v>
      </c>
      <c r="M2774" s="29">
        <v>0.21212</v>
      </c>
      <c r="N2774" s="30">
        <v>51</v>
      </c>
      <c r="O2774" s="30">
        <v>58.37</v>
      </c>
      <c r="P2774" s="30">
        <v>10022.82</v>
      </c>
      <c r="Q2774" s="30">
        <v>341.29</v>
      </c>
      <c r="R2774" s="38">
        <v>0.64505999999999997</v>
      </c>
      <c r="S2774" s="32">
        <v>-0.64317999999999997</v>
      </c>
      <c r="T2774" s="29">
        <v>1.5470200000000001</v>
      </c>
      <c r="U2774" s="29">
        <v>-1.5470200000000001</v>
      </c>
      <c r="V2774" s="29">
        <v>5.8819999999999997E-2</v>
      </c>
      <c r="W2774" s="29">
        <v>0.49020000000000002</v>
      </c>
      <c r="X2774" s="30">
        <v>526.9</v>
      </c>
      <c r="Y2774" s="29">
        <v>0.50629000000000002</v>
      </c>
      <c r="Z2774" s="29">
        <v>0.73880000000000001</v>
      </c>
      <c r="AA2774" s="29">
        <v>0</v>
      </c>
      <c r="AB2774" s="30">
        <v>35</v>
      </c>
      <c r="AC2774" s="29">
        <v>0</v>
      </c>
      <c r="AD2774" s="30">
        <v>51</v>
      </c>
      <c r="AE2774" s="29">
        <v>3.9219999999999998E-2</v>
      </c>
      <c r="AF2774" s="33">
        <v>1.0760000000000001</v>
      </c>
      <c r="AG2774" s="33">
        <v>1.101</v>
      </c>
      <c r="AH2774" s="33">
        <v>1.206</v>
      </c>
      <c r="AI2774" s="33">
        <v>4.0780000000000003</v>
      </c>
      <c r="AJ2774" s="33">
        <v>1.7669999999999999</v>
      </c>
      <c r="AK2774" s="34">
        <v>2.4</v>
      </c>
      <c r="AL2774" s="29">
        <v>0</v>
      </c>
      <c r="AM2774" s="29">
        <v>1.9609999999999999E-2</v>
      </c>
      <c r="AN2774" s="50">
        <v>612758</v>
      </c>
      <c r="AO2774" s="30">
        <v>873.7</v>
      </c>
      <c r="AP2774" s="29">
        <v>0.80159999999999998</v>
      </c>
      <c r="AQ2774" s="29">
        <v>1</v>
      </c>
      <c r="AR2774" s="29">
        <v>2.1000000000000001E-2</v>
      </c>
      <c r="AS2774" s="54">
        <v>34</v>
      </c>
      <c r="AT2774" s="29">
        <v>2.9409999999999999E-2</v>
      </c>
      <c r="AU2774" s="29">
        <v>4.1279999999999997E-2</v>
      </c>
      <c r="AV2774" s="54">
        <v>33</v>
      </c>
      <c r="AW2774" s="29">
        <v>5.8819999999999997E-2</v>
      </c>
    </row>
    <row r="2775" spans="1:49" x14ac:dyDescent="0.2">
      <c r="A2775" s="17" t="str">
        <f t="shared" si="52"/>
        <v>UCM</v>
      </c>
      <c r="B2775" s="17" t="str">
        <f>IF(AND(OR(NOT(IsForecastDateRestricted),AND(D2775&gt;=StartDate,D2775&lt;=EndDate)),OR(NOT(IsTargetDateRestricted),AND(F2775&gt;=FirstTargetDate,F2775&lt;=EndTargetDate)),
OR(AND(Is1Week,E2775="1 wk ahead inc death"),AND(Is2Week,E2775="2 wk ahead inc death"),AND(Is3Week,E2775="3 wk ahead inc death"),AND(Is4Week,E2775="4 wk ahead inc death")),
OR(NOT(IsActiveModelsOnly),_xlfn.XLOOKUP(C2775,'Model Analyzer'!B$4:B$100,'Model Analyzer'!C$4:C$100))),EvalData!C2775,"NA")</f>
        <v>UCM</v>
      </c>
      <c r="C2775" s="17" t="s">
        <v>48</v>
      </c>
      <c r="D2775" s="36" t="d">
        <v>2020-11-16</v>
      </c>
      <c r="E2775" s="17" t="s">
        <v>37</v>
      </c>
      <c r="F2775" s="36" t="d">
        <v>2020-12-05</v>
      </c>
      <c r="G2775" s="30">
        <v>-15554</v>
      </c>
      <c r="H2775" s="32">
        <v>-0.57799999999999996</v>
      </c>
      <c r="I2775" s="28">
        <v>-0.43880999999999998</v>
      </c>
      <c r="J2775" s="28">
        <v>-0.78191999999999995</v>
      </c>
      <c r="K2775" s="29">
        <v>0</v>
      </c>
      <c r="L2775" s="30">
        <v>33</v>
      </c>
      <c r="M2775" s="29">
        <v>3.0300000000000001E-2</v>
      </c>
      <c r="O2775" s="30"/>
      <c r="P2775" s="30"/>
      <c r="Q2775" s="30"/>
      <c r="R2775" s="38"/>
    </row>
    <row r="2776" spans="1:49" x14ac:dyDescent="0.2">
      <c r="A2776" s="17" t="str">
        <f t="shared" si="52"/>
        <v>UCSB</v>
      </c>
      <c r="B2776" s="17" t="str">
        <f>IF(AND(OR(NOT(IsForecastDateRestricted),AND(D2776&gt;=StartDate,D2776&lt;=EndDate)),OR(NOT(IsTargetDateRestricted),AND(F2776&gt;=FirstTargetDate,F2776&lt;=EndTargetDate)),
OR(AND(Is1Week,E2776="1 wk ahead inc death"),AND(Is2Week,E2776="2 wk ahead inc death"),AND(Is3Week,E2776="3 wk ahead inc death"),AND(Is4Week,E2776="4 wk ahead inc death")),
OR(NOT(IsActiveModelsOnly),_xlfn.XLOOKUP(C2776,'Model Analyzer'!B$4:B$100,'Model Analyzer'!C$4:C$100))),EvalData!C2776,"NA")</f>
        <v>UCSB</v>
      </c>
      <c r="C2776" s="17" t="s">
        <v>61</v>
      </c>
      <c r="D2776" s="36" t="d">
        <v>2020-11-16</v>
      </c>
      <c r="E2776" s="17" t="s">
        <v>37</v>
      </c>
      <c r="F2776" s="36" t="d">
        <v>2020-12-05</v>
      </c>
      <c r="G2776" s="30"/>
      <c r="H2776" s="32"/>
      <c r="N2776" s="30">
        <v>51</v>
      </c>
      <c r="O2776" s="30">
        <v>19.34</v>
      </c>
      <c r="P2776" s="30">
        <v>6233.05</v>
      </c>
      <c r="Q2776" s="30">
        <v>254.33</v>
      </c>
      <c r="R2776" s="38">
        <v>0.29283999999999999</v>
      </c>
      <c r="S2776" s="32">
        <v>-0.35398000000000002</v>
      </c>
      <c r="T2776" s="29">
        <v>0.76624999999999999</v>
      </c>
      <c r="U2776" s="29">
        <v>-0.66271000000000002</v>
      </c>
      <c r="V2776" s="29">
        <v>0.27450999999999998</v>
      </c>
      <c r="W2776" s="29">
        <v>0.15686</v>
      </c>
      <c r="X2776" s="30">
        <v>426.97</v>
      </c>
      <c r="Y2776" s="29">
        <v>0.33968999999999999</v>
      </c>
      <c r="Z2776" s="29">
        <v>0.42674000000000001</v>
      </c>
      <c r="AA2776" s="29">
        <v>0.23699999999999999</v>
      </c>
      <c r="AB2776" s="30">
        <v>22</v>
      </c>
      <c r="AC2776" s="29">
        <v>0.38235000000000002</v>
      </c>
      <c r="AD2776" s="30">
        <v>51</v>
      </c>
      <c r="AE2776" s="29">
        <v>0.86275000000000002</v>
      </c>
      <c r="AF2776" s="33">
        <v>232</v>
      </c>
      <c r="AG2776" s="33">
        <v>892</v>
      </c>
      <c r="AH2776" s="33">
        <v>1466</v>
      </c>
      <c r="AI2776" s="33">
        <v>1927.7840000000001</v>
      </c>
      <c r="AJ2776" s="33">
        <v>2317</v>
      </c>
      <c r="AK2776" s="34">
        <v>4184</v>
      </c>
      <c r="AL2776" s="29">
        <v>0</v>
      </c>
      <c r="AM2776" s="29">
        <v>0.86275000000000002</v>
      </c>
      <c r="AN2776" s="50">
        <v>90174</v>
      </c>
      <c r="AO2776" s="30">
        <v>133.4</v>
      </c>
      <c r="AP2776" s="29">
        <v>6.2300000000000003E-3</v>
      </c>
      <c r="AQ2776" s="29">
        <v>1.3010000000000001E-2</v>
      </c>
      <c r="AR2776" s="29">
        <v>0</v>
      </c>
      <c r="AS2776" s="54">
        <v>35</v>
      </c>
      <c r="AT2776" s="29">
        <v>0</v>
      </c>
      <c r="AU2776" s="29">
        <v>0</v>
      </c>
      <c r="AV2776" s="54">
        <v>35</v>
      </c>
      <c r="AW2776" s="29">
        <v>0</v>
      </c>
    </row>
    <row r="2777" spans="1:49" x14ac:dyDescent="0.2">
      <c r="A2777" s="17" t="str">
        <f t="shared" si="52"/>
        <v>UCSD-NEU</v>
      </c>
      <c r="B2777" s="17" t="str">
        <f>IF(AND(OR(NOT(IsForecastDateRestricted),AND(D2777&gt;=StartDate,D2777&lt;=EndDate)),OR(NOT(IsTargetDateRestricted),AND(F2777&gt;=FirstTargetDate,F2777&lt;=EndTargetDate)),
OR(AND(Is1Week,E2777="1 wk ahead inc death"),AND(Is2Week,E2777="2 wk ahead inc death"),AND(Is3Week,E2777="3 wk ahead inc death"),AND(Is4Week,E2777="4 wk ahead inc death")),
OR(NOT(IsActiveModelsOnly),_xlfn.XLOOKUP(C2777,'Model Analyzer'!B$4:B$100,'Model Analyzer'!C$4:C$100))),EvalData!C2777,"NA")</f>
        <v>UCSD-NEU</v>
      </c>
      <c r="C2777" s="17" t="s">
        <v>54</v>
      </c>
      <c r="D2777" s="36" t="d">
        <v>2020-11-16</v>
      </c>
      <c r="E2777" s="17" t="s">
        <v>37</v>
      </c>
      <c r="F2777" s="36" t="d">
        <v>2020-12-05</v>
      </c>
      <c r="G2777" s="30">
        <v>-7253</v>
      </c>
      <c r="H2777" s="32">
        <v>-0.22900000000000001</v>
      </c>
      <c r="I2777" s="28">
        <v>-0.20462</v>
      </c>
      <c r="J2777" s="28">
        <v>-0.25725999999999999</v>
      </c>
      <c r="K2777" s="29">
        <v>0.75</v>
      </c>
      <c r="L2777" s="30">
        <v>17</v>
      </c>
      <c r="M2777" s="29">
        <v>0.51515</v>
      </c>
      <c r="N2777" s="30">
        <v>50</v>
      </c>
      <c r="O2777" s="30">
        <v>6.06</v>
      </c>
      <c r="P2777" s="30">
        <v>2826</v>
      </c>
      <c r="Q2777" s="30">
        <v>170.46</v>
      </c>
      <c r="R2777" s="38">
        <v>0.19528000000000001</v>
      </c>
      <c r="S2777" s="32">
        <v>-0.17071</v>
      </c>
      <c r="T2777" s="29">
        <v>0.35349999999999998</v>
      </c>
      <c r="U2777" s="29">
        <v>-0.21923000000000001</v>
      </c>
      <c r="V2777" s="29">
        <v>0.48</v>
      </c>
      <c r="W2777" s="29">
        <v>0.04</v>
      </c>
      <c r="X2777" s="30">
        <v>271.72000000000003</v>
      </c>
      <c r="Y2777" s="29">
        <v>0.24937999999999999</v>
      </c>
      <c r="Z2777" s="29">
        <v>0.27362999999999998</v>
      </c>
      <c r="AA2777" s="29">
        <v>0.59399999999999997</v>
      </c>
      <c r="AB2777" s="30">
        <v>10</v>
      </c>
      <c r="AC2777" s="29">
        <v>0.73529</v>
      </c>
      <c r="AD2777" s="30">
        <v>50</v>
      </c>
      <c r="AE2777" s="29">
        <v>0.9</v>
      </c>
      <c r="AF2777" s="33">
        <v>2.1040000000000001</v>
      </c>
      <c r="AG2777" s="33">
        <v>3.05</v>
      </c>
      <c r="AH2777" s="33">
        <v>6.157</v>
      </c>
      <c r="AI2777" s="33">
        <v>154.815</v>
      </c>
      <c r="AJ2777" s="33">
        <v>13.503</v>
      </c>
      <c r="AK2777" s="34">
        <v>739.2</v>
      </c>
      <c r="AL2777" s="29">
        <v>0.24</v>
      </c>
      <c r="AM2777" s="29">
        <v>0.34</v>
      </c>
      <c r="AN2777" s="50">
        <v>87898</v>
      </c>
      <c r="AO2777" s="30">
        <v>142.30000000000001</v>
      </c>
      <c r="AP2777" s="29">
        <v>0.31520999999999999</v>
      </c>
      <c r="AQ2777" s="29">
        <v>0.65805999999999998</v>
      </c>
      <c r="AR2777" s="29">
        <v>0.33</v>
      </c>
      <c r="AS2777" s="54">
        <v>20</v>
      </c>
      <c r="AT2777" s="29">
        <v>0.44118000000000002</v>
      </c>
      <c r="AU2777" s="29">
        <v>0.81415999999999999</v>
      </c>
      <c r="AV2777" s="54">
        <v>9</v>
      </c>
      <c r="AW2777" s="29">
        <v>0.76471</v>
      </c>
    </row>
    <row r="2778" spans="1:49" x14ac:dyDescent="0.2">
      <c r="A2778" s="17" t="str">
        <f t="shared" si="52"/>
        <v>UGA-CEID</v>
      </c>
      <c r="B2778" s="17" t="str">
        <f>IF(AND(OR(NOT(IsForecastDateRestricted),AND(D2778&gt;=StartDate,D2778&lt;=EndDate)),OR(NOT(IsTargetDateRestricted),AND(F2778&gt;=FirstTargetDate,F2778&lt;=EndTargetDate)),
OR(AND(Is1Week,E2778="1 wk ahead inc death"),AND(Is2Week,E2778="2 wk ahead inc death"),AND(Is3Week,E2778="3 wk ahead inc death"),AND(Is4Week,E2778="4 wk ahead inc death")),
OR(NOT(IsActiveModelsOnly),_xlfn.XLOOKUP(C2778,'Model Analyzer'!B$4:B$100,'Model Analyzer'!C$4:C$100))),EvalData!C2778,"NA")</f>
        <v>UGA-CEID</v>
      </c>
      <c r="C2778" s="17" t="s">
        <v>50</v>
      </c>
      <c r="D2778" s="36" t="d">
        <v>2020-11-16</v>
      </c>
      <c r="E2778" s="17" t="s">
        <v>37</v>
      </c>
      <c r="F2778" s="36" t="d">
        <v>2020-12-05</v>
      </c>
      <c r="G2778" s="30">
        <v>-12725</v>
      </c>
      <c r="H2778" s="32">
        <v>-0.44500000000000001</v>
      </c>
      <c r="I2778" s="28">
        <v>-0.35899999999999999</v>
      </c>
      <c r="J2778" s="28">
        <v>-0.56005000000000005</v>
      </c>
      <c r="K2778" s="29">
        <v>0</v>
      </c>
      <c r="L2778" s="30">
        <v>30</v>
      </c>
      <c r="M2778" s="29">
        <v>0.12121</v>
      </c>
      <c r="N2778" s="30">
        <v>51</v>
      </c>
      <c r="O2778" s="30">
        <v>31.25</v>
      </c>
      <c r="P2778" s="30">
        <v>5288.37</v>
      </c>
      <c r="Q2778" s="30">
        <v>248.69</v>
      </c>
      <c r="R2778" s="38">
        <v>0.42625999999999997</v>
      </c>
      <c r="S2778" s="32">
        <v>-0.44362000000000001</v>
      </c>
      <c r="T2778" s="29">
        <v>0.73851</v>
      </c>
      <c r="U2778" s="29">
        <v>-0.71631</v>
      </c>
      <c r="V2778" s="29">
        <v>0.15686</v>
      </c>
      <c r="W2778" s="29">
        <v>0.23529</v>
      </c>
      <c r="X2778" s="30">
        <v>362.4</v>
      </c>
      <c r="Y2778" s="29">
        <v>0.37920999999999999</v>
      </c>
      <c r="Z2778" s="29">
        <v>0.50248999999999999</v>
      </c>
      <c r="AA2778" s="29">
        <v>0.08</v>
      </c>
      <c r="AB2778" s="30">
        <v>26</v>
      </c>
      <c r="AC2778" s="29">
        <v>0.26471</v>
      </c>
      <c r="AD2778" s="30">
        <v>51</v>
      </c>
      <c r="AE2778" s="29">
        <v>0.47059000000000001</v>
      </c>
      <c r="AF2778" s="33">
        <v>1.667</v>
      </c>
      <c r="AG2778" s="33">
        <v>2.1179999999999999</v>
      </c>
      <c r="AH2778" s="33">
        <v>3.8570000000000002</v>
      </c>
      <c r="AI2778" s="33">
        <v>234.363</v>
      </c>
      <c r="AJ2778" s="33">
        <v>19.332999999999998</v>
      </c>
      <c r="AK2778" s="34">
        <v>188</v>
      </c>
      <c r="AL2778" s="29">
        <v>7.843E-2</v>
      </c>
      <c r="AM2778" s="29">
        <v>0.25490000000000002</v>
      </c>
      <c r="AN2778" s="50">
        <v>191796</v>
      </c>
      <c r="AO2778" s="30">
        <v>253.6</v>
      </c>
      <c r="AP2778" s="29">
        <v>0.38034000000000001</v>
      </c>
      <c r="AQ2778" s="29">
        <v>0.79401999999999995</v>
      </c>
      <c r="AR2778" s="29">
        <v>0.14399999999999999</v>
      </c>
      <c r="AS2778" s="54">
        <v>29</v>
      </c>
      <c r="AT2778" s="29">
        <v>0.17646999999999999</v>
      </c>
      <c r="AU2778" s="29">
        <v>0.45293</v>
      </c>
      <c r="AV2778" s="54">
        <v>24</v>
      </c>
      <c r="AW2778" s="29">
        <v>0.32352999999999998</v>
      </c>
    </row>
    <row r="2779" spans="1:49" x14ac:dyDescent="0.2">
      <c r="A2779" s="17" t="str">
        <f t="shared" si="52"/>
        <v>UM</v>
      </c>
      <c r="B2779" s="17" t="str">
        <f>IF(AND(OR(NOT(IsForecastDateRestricted),AND(D2779&gt;=StartDate,D2779&lt;=EndDate)),OR(NOT(IsTargetDateRestricted),AND(F2779&gt;=FirstTargetDate,F2779&lt;=EndTargetDate)),
OR(AND(Is1Week,E2779="1 wk ahead inc death"),AND(Is2Week,E2779="2 wk ahead inc death"),AND(Is3Week,E2779="3 wk ahead inc death"),AND(Is4Week,E2779="4 wk ahead inc death")),
OR(NOT(IsActiveModelsOnly),_xlfn.XLOOKUP(C2779,'Model Analyzer'!B$4:B$100,'Model Analyzer'!C$4:C$100))),EvalData!C2779,"NA")</f>
        <v>UM</v>
      </c>
      <c r="C2779" s="17" t="s">
        <v>31</v>
      </c>
      <c r="D2779" s="36" t="d">
        <v>2020-11-16</v>
      </c>
      <c r="E2779" s="17" t="s">
        <v>37</v>
      </c>
      <c r="F2779" s="36" t="d">
        <v>2020-12-05</v>
      </c>
      <c r="G2779" s="30">
        <v>-12574</v>
      </c>
      <c r="H2779" s="32">
        <v>-0.438</v>
      </c>
      <c r="I2779" s="28">
        <v>-0.35474</v>
      </c>
      <c r="J2779" s="28">
        <v>-0.54976000000000003</v>
      </c>
      <c r="K2779" s="29">
        <v>0</v>
      </c>
      <c r="L2779" s="30">
        <v>29</v>
      </c>
      <c r="M2779" s="29">
        <v>0.15151999999999999</v>
      </c>
      <c r="N2779" s="30">
        <v>50</v>
      </c>
      <c r="O2779" s="30">
        <v>35.1</v>
      </c>
      <c r="P2779" s="30">
        <v>6048.38</v>
      </c>
      <c r="Q2779" s="30">
        <v>261.88</v>
      </c>
      <c r="R2779" s="38">
        <v>0.3947</v>
      </c>
      <c r="S2779" s="32">
        <v>-0.39863999999999999</v>
      </c>
      <c r="T2779" s="29">
        <v>0.84841999999999995</v>
      </c>
      <c r="U2779" s="29">
        <v>-0.79015000000000002</v>
      </c>
      <c r="V2779" s="29">
        <v>0.2</v>
      </c>
      <c r="W2779" s="29">
        <v>0.3</v>
      </c>
      <c r="X2779" s="30">
        <v>405.49</v>
      </c>
      <c r="Y2779" s="29">
        <v>0.38902999999999999</v>
      </c>
      <c r="Z2779" s="29">
        <v>0.52558000000000005</v>
      </c>
      <c r="AA2779" s="29">
        <v>1.9E-2</v>
      </c>
      <c r="AB2779" s="30">
        <v>33</v>
      </c>
      <c r="AC2779" s="29">
        <v>5.8819999999999997E-2</v>
      </c>
      <c r="AD2779" s="30">
        <v>50</v>
      </c>
      <c r="AE2779" s="29">
        <v>0.16</v>
      </c>
      <c r="AF2779" s="33">
        <v>1.145</v>
      </c>
      <c r="AG2779" s="33">
        <v>1.2529999999999999</v>
      </c>
      <c r="AH2779" s="33">
        <v>1.357</v>
      </c>
      <c r="AI2779" s="33">
        <v>1.548</v>
      </c>
      <c r="AJ2779" s="33">
        <v>1.595</v>
      </c>
      <c r="AK2779" s="34">
        <v>1.9059999999999999</v>
      </c>
      <c r="AL2779" s="29">
        <v>0</v>
      </c>
      <c r="AM2779" s="29">
        <v>0</v>
      </c>
      <c r="AN2779" s="50">
        <v>399387</v>
      </c>
      <c r="AO2779" s="30">
        <v>579.20000000000005</v>
      </c>
      <c r="AP2779" s="29">
        <v>0.81589999999999996</v>
      </c>
      <c r="AQ2779" s="29">
        <v>1</v>
      </c>
      <c r="AR2779" s="29">
        <v>0.16500000000000001</v>
      </c>
      <c r="AS2779" s="54">
        <v>28</v>
      </c>
      <c r="AT2779" s="29">
        <v>0.20588000000000001</v>
      </c>
      <c r="AU2779" s="29">
        <v>0.16511999999999999</v>
      </c>
      <c r="AV2779" s="54">
        <v>30</v>
      </c>
      <c r="AW2779" s="29">
        <v>0.14706</v>
      </c>
    </row>
    <row r="2780" spans="1:49" x14ac:dyDescent="0.2">
      <c r="A2780" s="17" t="str">
        <f t="shared" si="52"/>
        <v>UMass-MB</v>
      </c>
      <c r="B2780" s="17" t="str">
        <f>IF(AND(OR(NOT(IsForecastDateRestricted),AND(D2780&gt;=StartDate,D2780&lt;=EndDate)),OR(NOT(IsTargetDateRestricted),AND(F2780&gt;=FirstTargetDate,F2780&lt;=EndTargetDate)),
OR(AND(Is1Week,E2780="1 wk ahead inc death"),AND(Is2Week,E2780="2 wk ahead inc death"),AND(Is3Week,E2780="3 wk ahead inc death"),AND(Is4Week,E2780="4 wk ahead inc death")),
OR(NOT(IsActiveModelsOnly),_xlfn.XLOOKUP(C2780,'Model Analyzer'!B$4:B$100,'Model Analyzer'!C$4:C$100))),EvalData!C2780,"NA")</f>
        <v>UMass-MB</v>
      </c>
      <c r="C2780" s="17" t="s">
        <v>32</v>
      </c>
      <c r="D2780" s="36" t="d">
        <v>2020-11-16</v>
      </c>
      <c r="E2780" s="17" t="s">
        <v>37</v>
      </c>
      <c r="F2780" s="36" t="d">
        <v>2020-12-05</v>
      </c>
      <c r="G2780" s="30">
        <v>4634</v>
      </c>
      <c r="H2780" s="32">
        <v>0.123</v>
      </c>
      <c r="I2780" s="28">
        <v>0.13073000000000001</v>
      </c>
      <c r="J2780" s="28">
        <v>0.13073000000000001</v>
      </c>
      <c r="K2780" s="29">
        <v>0.75</v>
      </c>
      <c r="L2780" s="30">
        <v>10</v>
      </c>
      <c r="M2780" s="29">
        <v>0.72726999999999997</v>
      </c>
      <c r="N2780" s="30">
        <v>51</v>
      </c>
      <c r="O2780" s="30">
        <v>4.29</v>
      </c>
      <c r="P2780" s="30">
        <v>2130.06</v>
      </c>
      <c r="Q2780" s="30">
        <v>136.41</v>
      </c>
      <c r="R2780" s="38">
        <v>0.15712999999999999</v>
      </c>
      <c r="S2780" s="32">
        <v>6.268E-2</v>
      </c>
      <c r="T2780" s="29">
        <v>0.28359000000000001</v>
      </c>
      <c r="U2780" s="29">
        <v>3.8980000000000001E-2</v>
      </c>
      <c r="V2780" s="29">
        <v>0.58823999999999999</v>
      </c>
      <c r="W2780" s="29">
        <v>1.9609999999999999E-2</v>
      </c>
      <c r="X2780" s="30">
        <v>215.51</v>
      </c>
      <c r="Y2780" s="29">
        <v>0.24274000000000001</v>
      </c>
      <c r="Z2780" s="29">
        <v>0.23022000000000001</v>
      </c>
      <c r="AA2780" s="29">
        <v>0.73899999999999999</v>
      </c>
      <c r="AB2780" s="30">
        <v>1</v>
      </c>
      <c r="AC2780" s="29">
        <v>1</v>
      </c>
      <c r="AD2780" s="30">
        <v>51</v>
      </c>
      <c r="AE2780" s="29">
        <v>1</v>
      </c>
      <c r="AF2780" s="33">
        <v>3.4279999999999999</v>
      </c>
      <c r="AG2780" s="33">
        <v>3.7949999999999999</v>
      </c>
      <c r="AH2780" s="33">
        <v>5.109</v>
      </c>
      <c r="AI2780" s="33">
        <v>7.8550000000000004</v>
      </c>
      <c r="AJ2780" s="33">
        <v>6.9870000000000001</v>
      </c>
      <c r="AK2780" s="34">
        <v>12.654999999999999</v>
      </c>
      <c r="AL2780" s="29">
        <v>0.49020000000000002</v>
      </c>
      <c r="AM2780" s="29">
        <v>0.15686</v>
      </c>
      <c r="AN2780" s="50">
        <v>68463</v>
      </c>
      <c r="AO2780" s="30">
        <v>110.6</v>
      </c>
      <c r="AP2780" s="29">
        <v>0.314</v>
      </c>
      <c r="AQ2780" s="29">
        <v>0.65551999999999999</v>
      </c>
      <c r="AR2780" s="29">
        <v>0.372</v>
      </c>
      <c r="AS2780" s="54">
        <v>17</v>
      </c>
      <c r="AT2780" s="29">
        <v>0.52941000000000005</v>
      </c>
      <c r="AU2780" s="29">
        <v>0.88134000000000001</v>
      </c>
      <c r="AV2780" s="54">
        <v>7</v>
      </c>
      <c r="AW2780" s="29">
        <v>0.82352999999999998</v>
      </c>
    </row>
    <row r="2781" spans="1:49" x14ac:dyDescent="0.2">
      <c r="A2781" s="17" t="str">
        <f t="shared" si="52"/>
        <v>USC</v>
      </c>
      <c r="B2781" s="17" t="str">
        <f>IF(AND(OR(NOT(IsForecastDateRestricted),AND(D2781&gt;=StartDate,D2781&lt;=EndDate)),OR(NOT(IsTargetDateRestricted),AND(F2781&gt;=FirstTargetDate,F2781&lt;=EndTargetDate)),
OR(AND(Is1Week,E2781="1 wk ahead inc death"),AND(Is2Week,E2781="2 wk ahead inc death"),AND(Is3Week,E2781="3 wk ahead inc death"),AND(Is4Week,E2781="4 wk ahead inc death")),
OR(NOT(IsActiveModelsOnly),_xlfn.XLOOKUP(C2781,'Model Analyzer'!B$4:B$100,'Model Analyzer'!C$4:C$100))),EvalData!C2781,"NA")</f>
        <v>USC</v>
      </c>
      <c r="C2781" s="17" t="s">
        <v>33</v>
      </c>
      <c r="D2781" s="36" t="d">
        <v>2020-11-16</v>
      </c>
      <c r="E2781" s="17" t="s">
        <v>37</v>
      </c>
      <c r="F2781" s="36" t="d">
        <v>2020-12-05</v>
      </c>
      <c r="G2781" s="30">
        <v>-602</v>
      </c>
      <c r="H2781" s="32">
        <v>-1.7000000000000001E-2</v>
      </c>
      <c r="I2781" s="28">
        <v>-1.6979999999999999E-2</v>
      </c>
      <c r="J2781" s="28">
        <v>-1.728E-2</v>
      </c>
      <c r="K2781" s="29">
        <v>1</v>
      </c>
      <c r="L2781" s="30">
        <v>1</v>
      </c>
      <c r="M2781" s="29">
        <v>1</v>
      </c>
      <c r="N2781" s="30">
        <v>51</v>
      </c>
      <c r="O2781" s="30">
        <v>18.96</v>
      </c>
      <c r="P2781" s="30">
        <v>1803.94</v>
      </c>
      <c r="Q2781" s="30">
        <v>128.80000000000001</v>
      </c>
      <c r="R2781" s="38">
        <v>0.17047999999999999</v>
      </c>
      <c r="S2781" s="32">
        <v>-5.2639999999999999E-2</v>
      </c>
      <c r="T2781" s="29">
        <v>0.30423</v>
      </c>
      <c r="U2781" s="29">
        <v>-0.11457000000000001</v>
      </c>
      <c r="V2781" s="29">
        <v>0.56862999999999997</v>
      </c>
      <c r="W2781" s="29">
        <v>3.9219999999999998E-2</v>
      </c>
      <c r="X2781" s="30">
        <v>189.41</v>
      </c>
      <c r="Y2781" s="29">
        <v>0.23077</v>
      </c>
      <c r="Z2781" s="29">
        <v>0.26051999999999997</v>
      </c>
      <c r="AA2781" s="29">
        <v>0.628</v>
      </c>
      <c r="AB2781" s="30">
        <v>7</v>
      </c>
      <c r="AC2781" s="29">
        <v>0.82352999999999998</v>
      </c>
      <c r="AD2781" s="30">
        <v>51</v>
      </c>
      <c r="AE2781" s="29">
        <v>0.98038999999999998</v>
      </c>
      <c r="AF2781" s="33">
        <v>2.6779999999999999</v>
      </c>
      <c r="AG2781" s="33">
        <v>2.9220000000000002</v>
      </c>
      <c r="AH2781" s="33">
        <v>4.101</v>
      </c>
      <c r="AI2781" s="33">
        <v>320.50299999999999</v>
      </c>
      <c r="AJ2781" s="33">
        <v>27.010999999999999</v>
      </c>
      <c r="AK2781" s="34">
        <v>674</v>
      </c>
      <c r="AL2781" s="29">
        <v>0.15686</v>
      </c>
      <c r="AM2781" s="29">
        <v>0.29411999999999999</v>
      </c>
      <c r="AN2781" s="50">
        <v>43909</v>
      </c>
      <c r="AO2781" s="30">
        <v>86.7</v>
      </c>
      <c r="AP2781" s="29">
        <v>0.32605000000000001</v>
      </c>
      <c r="AQ2781" s="29">
        <v>0.68069000000000002</v>
      </c>
      <c r="AR2781" s="29">
        <v>0.55700000000000005</v>
      </c>
      <c r="AS2781" s="54">
        <v>10</v>
      </c>
      <c r="AT2781" s="29">
        <v>0.73529</v>
      </c>
      <c r="AU2781" s="29">
        <v>0.89803999999999995</v>
      </c>
      <c r="AV2781" s="54">
        <v>5</v>
      </c>
      <c r="AW2781" s="29">
        <v>0.88234999999999997</v>
      </c>
    </row>
    <row r="2782" spans="1:49" x14ac:dyDescent="0.2">
      <c r="A2782" s="17" t="str">
        <f t="shared" si="52"/>
        <v>UT</v>
      </c>
      <c r="B2782" s="17" t="str">
        <f>IF(AND(OR(NOT(IsForecastDateRestricted),AND(D2782&gt;=StartDate,D2782&lt;=EndDate)),OR(NOT(IsTargetDateRestricted),AND(F2782&gt;=FirstTargetDate,F2782&lt;=EndTargetDate)),
OR(AND(Is1Week,E2782="1 wk ahead inc death"),AND(Is2Week,E2782="2 wk ahead inc death"),AND(Is3Week,E2782="3 wk ahead inc death"),AND(Is4Week,E2782="4 wk ahead inc death")),
OR(NOT(IsActiveModelsOnly),_xlfn.XLOOKUP(C2782,'Model Analyzer'!B$4:B$100,'Model Analyzer'!C$4:C$100))),EvalData!C2782,"NA")</f>
        <v>UT</v>
      </c>
      <c r="C2782" s="17" t="s">
        <v>34</v>
      </c>
      <c r="D2782" s="36" t="d">
        <v>2020-11-16</v>
      </c>
      <c r="E2782" s="17" t="s">
        <v>37</v>
      </c>
      <c r="F2782" s="36" t="d">
        <v>2020-12-05</v>
      </c>
      <c r="G2782" s="30">
        <v>-11507</v>
      </c>
      <c r="H2782" s="32">
        <v>-0.39300000000000002</v>
      </c>
      <c r="I2782" s="28">
        <v>-0.32462999999999997</v>
      </c>
      <c r="J2782" s="28">
        <v>-0.48068</v>
      </c>
      <c r="K2782" s="29">
        <v>0</v>
      </c>
      <c r="L2782" s="30">
        <v>26</v>
      </c>
      <c r="M2782" s="29">
        <v>0.24242</v>
      </c>
      <c r="N2782" s="30">
        <v>51</v>
      </c>
      <c r="O2782" s="30">
        <v>36.04</v>
      </c>
      <c r="P2782" s="30">
        <v>8007.91</v>
      </c>
      <c r="Q2782" s="30">
        <v>276.70999999999998</v>
      </c>
      <c r="R2782" s="38">
        <v>0.4178</v>
      </c>
      <c r="S2782" s="32">
        <v>-0.25480999999999998</v>
      </c>
      <c r="T2782" s="29">
        <v>0.86324999999999996</v>
      </c>
      <c r="U2782" s="29">
        <v>-0.45295999999999997</v>
      </c>
      <c r="V2782" s="29">
        <v>0.21568999999999999</v>
      </c>
      <c r="W2782" s="29">
        <v>0.37254999999999999</v>
      </c>
      <c r="X2782" s="30">
        <v>396.35</v>
      </c>
      <c r="Y2782" s="29">
        <v>0.48688999999999999</v>
      </c>
      <c r="Z2782" s="29">
        <v>0.55013000000000001</v>
      </c>
      <c r="AA2782" s="29">
        <v>6.6000000000000003E-2</v>
      </c>
      <c r="AB2782" s="30">
        <v>27</v>
      </c>
      <c r="AC2782" s="29">
        <v>0.23529</v>
      </c>
      <c r="AD2782" s="30">
        <v>51</v>
      </c>
      <c r="AE2782" s="29">
        <v>0.58823999999999999</v>
      </c>
      <c r="AF2782" s="33">
        <v>1.8420000000000001</v>
      </c>
      <c r="AG2782" s="33">
        <v>2.1579999999999999</v>
      </c>
      <c r="AH2782" s="33">
        <v>3.1469999999999998</v>
      </c>
      <c r="AI2782" s="33">
        <v>16.87</v>
      </c>
      <c r="AJ2782" s="33">
        <v>7.0590000000000002</v>
      </c>
      <c r="AK2782" s="34">
        <v>24.8</v>
      </c>
      <c r="AL2782" s="29">
        <v>0.17646999999999999</v>
      </c>
      <c r="AM2782" s="29">
        <v>9.8040000000000002E-2</v>
      </c>
      <c r="AN2782" s="50">
        <v>154984</v>
      </c>
      <c r="AO2782" s="30">
        <v>264.60000000000002</v>
      </c>
      <c r="AP2782" s="29">
        <v>0.42919000000000002</v>
      </c>
      <c r="AQ2782" s="29">
        <v>0.89602000000000004</v>
      </c>
      <c r="AR2782" s="29">
        <v>0.33</v>
      </c>
      <c r="AS2782" s="54">
        <v>20</v>
      </c>
      <c r="AT2782" s="29">
        <v>0.44118000000000002</v>
      </c>
      <c r="AU2782" s="29">
        <v>0.60838000000000003</v>
      </c>
      <c r="AV2782" s="54">
        <v>21</v>
      </c>
      <c r="AW2782" s="29">
        <v>0.41176000000000001</v>
      </c>
    </row>
    <row r="2783" spans="1:49" x14ac:dyDescent="0.2">
      <c r="A2783" s="17" t="str">
        <f t="shared" si="52"/>
        <v>Baseline</v>
      </c>
      <c r="B2783" s="17" t="str">
        <f>IF(AND(OR(NOT(IsForecastDateRestricted),AND(D2783&gt;=StartDate,D2783&lt;=EndDate)),OR(NOT(IsTargetDateRestricted),AND(F2783&gt;=FirstTargetDate,F2783&lt;=EndTargetDate)),
OR(AND(Is1Week,E2783="1 wk ahead inc death"),AND(Is2Week,E2783="2 wk ahead inc death"),AND(Is3Week,E2783="3 wk ahead inc death"),AND(Is4Week,E2783="4 wk ahead inc death")),
OR(NOT(IsActiveModelsOnly),_xlfn.XLOOKUP(C2783,'Model Analyzer'!B$4:B$100,'Model Analyzer'!C$4:C$100))),EvalData!C2783,"NA")</f>
        <v>Baseline</v>
      </c>
      <c r="C2783" s="17" t="s">
        <v>12</v>
      </c>
      <c r="D2783" s="36" t="d">
        <v>2020-11-16</v>
      </c>
      <c r="E2783" s="17" t="s">
        <v>38</v>
      </c>
      <c r="F2783" s="36" t="d">
        <v>2020-12-12</v>
      </c>
      <c r="G2783" s="30">
        <v>-23053</v>
      </c>
      <c r="H2783" s="32">
        <v>-0.58399999999999996</v>
      </c>
      <c r="I2783" s="28">
        <v>-0.44224000000000002</v>
      </c>
      <c r="J2783" s="28">
        <v>-0.79288000000000003</v>
      </c>
      <c r="K2783" s="29">
        <v>0</v>
      </c>
      <c r="L2783" s="30">
        <v>32</v>
      </c>
      <c r="M2783" s="29">
        <v>6.0609999999999997E-2</v>
      </c>
      <c r="N2783" s="30">
        <v>51</v>
      </c>
      <c r="O2783" s="30">
        <v>33.53</v>
      </c>
      <c r="P2783" s="30">
        <v>12619.92</v>
      </c>
      <c r="Q2783" s="30">
        <v>481.71</v>
      </c>
      <c r="R2783" s="38">
        <v>0.59455999999999998</v>
      </c>
      <c r="S2783" s="32">
        <v>-0.57298000000000004</v>
      </c>
      <c r="T2783" s="29">
        <v>1.26091</v>
      </c>
      <c r="U2783" s="29">
        <v>-1.2316100000000001</v>
      </c>
      <c r="V2783" s="29">
        <v>3.9219999999999998E-2</v>
      </c>
      <c r="W2783" s="29">
        <v>0.41176000000000001</v>
      </c>
      <c r="X2783" s="30">
        <v>693.08</v>
      </c>
      <c r="Y2783" s="29">
        <v>0.47574</v>
      </c>
      <c r="Z2783" s="29">
        <v>0.64583000000000002</v>
      </c>
      <c r="AA2783" s="29">
        <v>0.04</v>
      </c>
      <c r="AB2783" s="30">
        <v>30</v>
      </c>
      <c r="AC2783" s="29">
        <v>0.14706</v>
      </c>
      <c r="AD2783" s="30">
        <v>51</v>
      </c>
      <c r="AE2783" s="29">
        <v>0.58823999999999999</v>
      </c>
      <c r="AF2783" s="33">
        <v>3.9660000000000002</v>
      </c>
      <c r="AG2783" s="33">
        <v>3.9710000000000001</v>
      </c>
      <c r="AH2783" s="33">
        <v>4</v>
      </c>
      <c r="AI2783" s="33">
        <v>4.0490000000000004</v>
      </c>
      <c r="AJ2783" s="33">
        <v>4</v>
      </c>
      <c r="AK2783" s="34">
        <v>4.0129999999999999</v>
      </c>
      <c r="AL2783" s="29">
        <v>0</v>
      </c>
      <c r="AM2783" s="29">
        <v>0</v>
      </c>
      <c r="AN2783" s="50">
        <v>204561</v>
      </c>
      <c r="AO2783" s="30">
        <v>264.2</v>
      </c>
      <c r="AP2783" s="29">
        <v>0.39929999999999999</v>
      </c>
      <c r="AQ2783" s="29">
        <v>0.83362000000000003</v>
      </c>
      <c r="AR2783" s="29">
        <v>0.61899999999999999</v>
      </c>
      <c r="AS2783" s="54">
        <v>8</v>
      </c>
      <c r="AT2783" s="29">
        <v>0.79412000000000005</v>
      </c>
      <c r="AU2783" s="29">
        <v>0.59150999999999998</v>
      </c>
      <c r="AV2783" s="54">
        <v>18</v>
      </c>
      <c r="AW2783" s="29">
        <v>0.5</v>
      </c>
    </row>
    <row r="2784" spans="1:49" x14ac:dyDescent="0.2">
      <c r="A2784" s="17" t="str">
        <f t="shared" si="52"/>
        <v>BPagano</v>
      </c>
      <c r="B2784" s="17" t="str">
        <f>IF(AND(OR(NOT(IsForecastDateRestricted),AND(D2784&gt;=StartDate,D2784&lt;=EndDate)),OR(NOT(IsTargetDateRestricted),AND(F2784&gt;=FirstTargetDate,F2784&lt;=EndTargetDate)),
OR(AND(Is1Week,E2784="1 wk ahead inc death"),AND(Is2Week,E2784="2 wk ahead inc death"),AND(Is3Week,E2784="3 wk ahead inc death"),AND(Is4Week,E2784="4 wk ahead inc death")),
OR(NOT(IsActiveModelsOnly),_xlfn.XLOOKUP(C2784,'Model Analyzer'!B$4:B$100,'Model Analyzer'!C$4:C$100))),EvalData!C2784,"NA")</f>
        <v>BPagano</v>
      </c>
      <c r="C2784" s="17" t="s">
        <v>59</v>
      </c>
      <c r="D2784" s="36" t="d">
        <v>2020-11-16</v>
      </c>
      <c r="E2784" s="17" t="s">
        <v>38</v>
      </c>
      <c r="F2784" s="36" t="d">
        <v>2020-12-12</v>
      </c>
      <c r="G2784" s="30">
        <v>-5111</v>
      </c>
      <c r="H2784" s="32">
        <v>-0.10299999999999999</v>
      </c>
      <c r="I2784" s="28">
        <v>-9.8049999999999998E-2</v>
      </c>
      <c r="J2784" s="28">
        <v>-0.10871</v>
      </c>
      <c r="K2784" s="29">
        <v>0.75</v>
      </c>
      <c r="L2784" s="30">
        <v>4</v>
      </c>
      <c r="M2784" s="29">
        <v>0.90908999999999995</v>
      </c>
      <c r="N2784" s="30">
        <v>51</v>
      </c>
      <c r="O2784" s="30">
        <v>17.11</v>
      </c>
      <c r="P2784" s="30">
        <v>5455.01</v>
      </c>
      <c r="Q2784" s="30">
        <v>268.22000000000003</v>
      </c>
      <c r="R2784" s="38">
        <v>0.21156</v>
      </c>
      <c r="S2784" s="32">
        <v>-5.577E-2</v>
      </c>
      <c r="T2784" s="29">
        <v>0.70509999999999995</v>
      </c>
      <c r="U2784" s="29">
        <v>-0.51558000000000004</v>
      </c>
      <c r="V2784" s="29">
        <v>0.41176000000000001</v>
      </c>
      <c r="W2784" s="29">
        <v>0.13725000000000001</v>
      </c>
      <c r="X2784" s="30">
        <v>393.43</v>
      </c>
      <c r="Y2784" s="29">
        <v>0.29520999999999997</v>
      </c>
      <c r="Z2784" s="29">
        <v>0.35366999999999998</v>
      </c>
      <c r="AA2784" s="29">
        <v>0.52400000000000002</v>
      </c>
      <c r="AB2784" s="30">
        <v>10</v>
      </c>
      <c r="AC2784" s="29">
        <v>0.73529</v>
      </c>
      <c r="AD2784" s="30">
        <v>51</v>
      </c>
      <c r="AE2784" s="29">
        <v>0.66666999999999998</v>
      </c>
      <c r="AF2784" s="33">
        <v>2.278</v>
      </c>
      <c r="AG2784" s="33">
        <v>2.2829999999999999</v>
      </c>
      <c r="AH2784" s="33">
        <v>2.2909999999999999</v>
      </c>
      <c r="AI2784" s="33">
        <v>2.641</v>
      </c>
      <c r="AJ2784" s="33">
        <v>2.3119999999999998</v>
      </c>
      <c r="AK2784" s="34">
        <v>2.3730000000000002</v>
      </c>
      <c r="AL2784" s="29">
        <v>0</v>
      </c>
      <c r="AM2784" s="29">
        <v>0</v>
      </c>
      <c r="AN2784" s="50">
        <v>180634</v>
      </c>
      <c r="AO2784" s="30">
        <v>247</v>
      </c>
      <c r="AP2784" s="29">
        <v>0.58901000000000003</v>
      </c>
      <c r="AQ2784" s="29">
        <v>1</v>
      </c>
      <c r="AR2784" s="29">
        <v>0.70199999999999996</v>
      </c>
      <c r="AS2784" s="54">
        <v>5</v>
      </c>
      <c r="AT2784" s="29">
        <v>0.88234999999999997</v>
      </c>
      <c r="AU2784" s="29">
        <v>0.70174999999999998</v>
      </c>
      <c r="AV2784" s="54">
        <v>13</v>
      </c>
      <c r="AW2784" s="29">
        <v>0.64705999999999997</v>
      </c>
    </row>
    <row r="2785" spans="1:49" x14ac:dyDescent="0.2">
      <c r="A2785" s="17" t="str">
        <f t="shared" si="52"/>
        <v>CMU</v>
      </c>
      <c r="B2785" s="17" t="str">
        <f>IF(AND(OR(NOT(IsForecastDateRestricted),AND(D2785&gt;=StartDate,D2785&lt;=EndDate)),OR(NOT(IsTargetDateRestricted),AND(F2785&gt;=FirstTargetDate,F2785&lt;=EndTargetDate)),
OR(AND(Is1Week,E2785="1 wk ahead inc death"),AND(Is2Week,E2785="2 wk ahead inc death"),AND(Is3Week,E2785="3 wk ahead inc death"),AND(Is4Week,E2785="4 wk ahead inc death")),
OR(NOT(IsActiveModelsOnly),_xlfn.XLOOKUP(C2785,'Model Analyzer'!B$4:B$100,'Model Analyzer'!C$4:C$100))),EvalData!C2785,"NA")</f>
        <v>CMU</v>
      </c>
      <c r="C2785" s="17" t="s">
        <v>43</v>
      </c>
      <c r="D2785" s="36" t="d">
        <v>2020-11-16</v>
      </c>
      <c r="E2785" s="17" t="s">
        <v>38</v>
      </c>
      <c r="F2785" s="36" t="d">
        <v>2020-12-12</v>
      </c>
      <c r="N2785" s="30">
        <v>51</v>
      </c>
      <c r="O2785" s="26">
        <v>11.03</v>
      </c>
      <c r="P2785" s="26">
        <v>5725.64</v>
      </c>
      <c r="Q2785" s="26">
        <v>299.57</v>
      </c>
      <c r="R2785" s="31">
        <v>0.26451999999999998</v>
      </c>
      <c r="S2785" s="32">
        <v>-0.35715999999999998</v>
      </c>
      <c r="T2785" s="29">
        <v>0.52161000000000002</v>
      </c>
      <c r="U2785" s="29">
        <v>-0.50061</v>
      </c>
      <c r="V2785" s="29">
        <v>0.37254999999999999</v>
      </c>
      <c r="W2785" s="29">
        <v>9.8040000000000002E-2</v>
      </c>
      <c r="X2785" s="30">
        <v>486.87</v>
      </c>
      <c r="Y2785" s="29">
        <v>0.29383999999999999</v>
      </c>
      <c r="Z2785" s="29">
        <v>0.36596000000000001</v>
      </c>
      <c r="AA2785" s="29">
        <v>0.44800000000000001</v>
      </c>
      <c r="AB2785" s="30">
        <v>15</v>
      </c>
      <c r="AC2785" s="29">
        <v>0.58823999999999999</v>
      </c>
      <c r="AD2785" s="30">
        <v>51</v>
      </c>
      <c r="AE2785" s="29">
        <v>0.60784000000000005</v>
      </c>
      <c r="AF2785" s="33">
        <v>1.633</v>
      </c>
      <c r="AG2785" s="33">
        <v>2.0289999999999999</v>
      </c>
      <c r="AH2785" s="33">
        <v>2.7450000000000001</v>
      </c>
      <c r="AI2785" s="33">
        <v>134.559</v>
      </c>
      <c r="AJ2785" s="33">
        <v>4.0629999999999997</v>
      </c>
      <c r="AK2785" s="34">
        <v>9.9</v>
      </c>
      <c r="AL2785" s="29">
        <v>0.11765</v>
      </c>
      <c r="AM2785" s="29">
        <v>7.843E-2</v>
      </c>
      <c r="AN2785" s="50">
        <v>204229</v>
      </c>
      <c r="AO2785" s="30">
        <v>196.2</v>
      </c>
      <c r="AP2785" s="29">
        <v>0.50756000000000001</v>
      </c>
      <c r="AQ2785" s="29">
        <v>1</v>
      </c>
      <c r="AR2785" s="29">
        <v>0.433</v>
      </c>
      <c r="AS2785" s="54">
        <v>13</v>
      </c>
      <c r="AT2785" s="29">
        <v>0.64705999999999997</v>
      </c>
      <c r="AU2785" s="29">
        <v>0.63983000000000001</v>
      </c>
      <c r="AV2785" s="54">
        <v>17</v>
      </c>
      <c r="AW2785" s="29">
        <v>0.52941000000000005</v>
      </c>
    </row>
    <row r="2786" spans="1:49" x14ac:dyDescent="0.2">
      <c r="A2786" s="17" t="str">
        <f t="shared" si="52"/>
        <v>Columbia</v>
      </c>
      <c r="B2786" s="17" t="str">
        <f>IF(AND(OR(NOT(IsForecastDateRestricted),AND(D2786&gt;=StartDate,D2786&lt;=EndDate)),OR(NOT(IsTargetDateRestricted),AND(F2786&gt;=FirstTargetDate,F2786&lt;=EndTargetDate)),
OR(AND(Is1Week,E2786="1 wk ahead inc death"),AND(Is2Week,E2786="2 wk ahead inc death"),AND(Is3Week,E2786="3 wk ahead inc death"),AND(Is4Week,E2786="4 wk ahead inc death")),
OR(NOT(IsActiveModelsOnly),_xlfn.XLOOKUP(C2786,'Model Analyzer'!B$4:B$100,'Model Analyzer'!C$4:C$100))),EvalData!C2786,"NA")</f>
        <v>Columbia</v>
      </c>
      <c r="C2786" s="17" t="s">
        <v>13</v>
      </c>
      <c r="D2786" s="36" t="d">
        <v>2020-11-16</v>
      </c>
      <c r="E2786" s="17" t="s">
        <v>38</v>
      </c>
      <c r="F2786" s="36" t="d">
        <v>2020-12-12</v>
      </c>
      <c r="G2786" s="30">
        <v>-6271</v>
      </c>
      <c r="H2786" s="32">
        <v>-0.128</v>
      </c>
      <c r="I2786" s="28">
        <v>-0.1203</v>
      </c>
      <c r="J2786" s="28">
        <v>-0.13675000000000001</v>
      </c>
      <c r="K2786" s="29">
        <v>0.75</v>
      </c>
      <c r="L2786" s="30">
        <v>7</v>
      </c>
      <c r="M2786" s="29">
        <v>0.81818000000000002</v>
      </c>
      <c r="N2786" s="30">
        <v>51</v>
      </c>
      <c r="O2786" s="30">
        <v>7.74</v>
      </c>
      <c r="P2786" s="30">
        <v>3355.94</v>
      </c>
      <c r="Q2786" s="30">
        <v>216.86</v>
      </c>
      <c r="R2786" s="38">
        <v>0.20443</v>
      </c>
      <c r="S2786" s="32">
        <v>-0.18476000000000001</v>
      </c>
      <c r="T2786" s="29">
        <v>0.39839000000000002</v>
      </c>
      <c r="U2786" s="29">
        <v>-0.28795999999999999</v>
      </c>
      <c r="V2786" s="29">
        <v>0.47059000000000001</v>
      </c>
      <c r="W2786" s="29">
        <v>7.843E-2</v>
      </c>
      <c r="X2786" s="30">
        <v>332.8</v>
      </c>
      <c r="Y2786" s="29">
        <v>0.25058999999999998</v>
      </c>
      <c r="Z2786" s="29">
        <v>0.29050999999999999</v>
      </c>
      <c r="AA2786" s="29">
        <v>0.59199999999999997</v>
      </c>
      <c r="AB2786" s="30">
        <v>4</v>
      </c>
      <c r="AC2786" s="29">
        <v>0.91176000000000001</v>
      </c>
      <c r="AD2786" s="30">
        <v>51</v>
      </c>
      <c r="AE2786" s="29">
        <v>0.90195999999999998</v>
      </c>
      <c r="AF2786" s="33">
        <v>2.0659999999999998</v>
      </c>
      <c r="AG2786" s="33">
        <v>2.2639999999999998</v>
      </c>
      <c r="AH2786" s="33">
        <v>3.0880000000000001</v>
      </c>
      <c r="AI2786" s="33">
        <v>22.832999999999998</v>
      </c>
      <c r="AJ2786" s="33">
        <v>4.8479999999999999</v>
      </c>
      <c r="AK2786" s="34">
        <v>30.332999999999998</v>
      </c>
      <c r="AL2786" s="29">
        <v>9.8040000000000002E-2</v>
      </c>
      <c r="AM2786" s="29">
        <v>0.13725000000000001</v>
      </c>
      <c r="AN2786" s="50">
        <v>70274</v>
      </c>
      <c r="AO2786" s="30">
        <v>82.7</v>
      </c>
      <c r="AP2786" s="29">
        <v>0.44197999999999998</v>
      </c>
      <c r="AQ2786" s="29">
        <v>0.92271999999999998</v>
      </c>
      <c r="AR2786" s="29">
        <v>0.70199999999999996</v>
      </c>
      <c r="AS2786" s="54">
        <v>5</v>
      </c>
      <c r="AT2786" s="29">
        <v>0.88234999999999997</v>
      </c>
      <c r="AU2786" s="29">
        <v>0.94345999999999997</v>
      </c>
      <c r="AV2786" s="54">
        <v>1</v>
      </c>
      <c r="AW2786" s="29">
        <v>1</v>
      </c>
    </row>
    <row r="2787" spans="1:49" x14ac:dyDescent="0.2">
      <c r="A2787" s="17" t="str">
        <f t="shared" si="52"/>
        <v>Columbia-UNC</v>
      </c>
      <c r="B2787" s="17" t="str">
        <f>IF(AND(OR(NOT(IsForecastDateRestricted),AND(D2787&gt;=StartDate,D2787&lt;=EndDate)),OR(NOT(IsTargetDateRestricted),AND(F2787&gt;=FirstTargetDate,F2787&lt;=EndTargetDate)),
OR(AND(Is1Week,E2787="1 wk ahead inc death"),AND(Is2Week,E2787="2 wk ahead inc death"),AND(Is3Week,E2787="3 wk ahead inc death"),AND(Is4Week,E2787="4 wk ahead inc death")),
OR(NOT(IsActiveModelsOnly),_xlfn.XLOOKUP(C2787,'Model Analyzer'!B$4:B$100,'Model Analyzer'!C$4:C$100))),EvalData!C2787,"NA")</f>
        <v>Columbia-UNC</v>
      </c>
      <c r="C2787" s="17" t="s">
        <v>14</v>
      </c>
      <c r="D2787" s="36" t="d">
        <v>2020-11-16</v>
      </c>
      <c r="E2787" s="17" t="s">
        <v>38</v>
      </c>
      <c r="F2787" s="36" t="d">
        <v>2020-12-12</v>
      </c>
      <c r="G2787" s="30">
        <v>-3250</v>
      </c>
      <c r="H2787" s="32">
        <v>-6.4000000000000001E-2</v>
      </c>
      <c r="I2787" s="28">
        <v>-6.2350000000000003E-2</v>
      </c>
      <c r="J2787" s="28">
        <v>-6.6489999999999994E-2</v>
      </c>
      <c r="K2787" s="29">
        <v>0.9</v>
      </c>
      <c r="L2787" s="30">
        <v>3</v>
      </c>
      <c r="M2787" s="29">
        <v>0.93938999999999995</v>
      </c>
      <c r="N2787" s="30">
        <v>50</v>
      </c>
      <c r="O2787" s="30">
        <v>17.72</v>
      </c>
      <c r="P2787" s="30">
        <v>53395.15</v>
      </c>
      <c r="Q2787" s="30">
        <v>684.4</v>
      </c>
      <c r="R2787" s="38">
        <v>0.34966000000000003</v>
      </c>
      <c r="S2787" s="32">
        <v>0.32816000000000001</v>
      </c>
      <c r="T2787" s="29">
        <v>0.73028999999999999</v>
      </c>
      <c r="U2787" s="29">
        <v>0.54579999999999995</v>
      </c>
      <c r="V2787" s="29">
        <v>0.34</v>
      </c>
      <c r="W2787" s="29">
        <v>0.22</v>
      </c>
      <c r="X2787" s="30">
        <v>1199.6199999999999</v>
      </c>
      <c r="Y2787" s="29">
        <v>0.69977999999999996</v>
      </c>
      <c r="Z2787" s="29">
        <v>0.44602999999999998</v>
      </c>
      <c r="AA2787" s="29">
        <v>0.22700000000000001</v>
      </c>
      <c r="AB2787" s="30">
        <v>20</v>
      </c>
      <c r="AC2787" s="29">
        <v>0.44118000000000002</v>
      </c>
      <c r="AD2787" s="30">
        <v>50</v>
      </c>
      <c r="AE2787" s="29">
        <v>0.28000000000000003</v>
      </c>
      <c r="AF2787" s="33">
        <v>1.377</v>
      </c>
      <c r="AG2787" s="33">
        <v>1.4710000000000001</v>
      </c>
      <c r="AH2787" s="33">
        <v>1.6180000000000001</v>
      </c>
      <c r="AI2787" s="33">
        <v>1.8149999999999999</v>
      </c>
      <c r="AJ2787" s="33">
        <v>1.869</v>
      </c>
      <c r="AK2787" s="34">
        <v>2.5030000000000001</v>
      </c>
      <c r="AL2787" s="29">
        <v>0</v>
      </c>
      <c r="AM2787" s="29">
        <v>0</v>
      </c>
      <c r="AN2787" s="50">
        <v>782605</v>
      </c>
      <c r="AO2787" s="30">
        <v>779.2</v>
      </c>
      <c r="AP2787" s="29">
        <v>0.73265999999999998</v>
      </c>
      <c r="AQ2787" s="29">
        <v>1</v>
      </c>
      <c r="AR2787" s="29">
        <v>0.28899999999999998</v>
      </c>
      <c r="AS2787" s="54">
        <v>18</v>
      </c>
      <c r="AT2787" s="29">
        <v>0.5</v>
      </c>
      <c r="AU2787" s="29">
        <v>0.28895999999999999</v>
      </c>
      <c r="AV2787" s="54">
        <v>25</v>
      </c>
      <c r="AW2787" s="29">
        <v>0.29411999999999999</v>
      </c>
    </row>
    <row r="2788" spans="1:49" x14ac:dyDescent="0.2">
      <c r="A2788" s="17" t="str">
        <f t="shared" si="52"/>
        <v>CovidComplete</v>
      </c>
      <c r="B2788" s="17" t="str">
        <f>IF(AND(OR(NOT(IsForecastDateRestricted),AND(D2788&gt;=StartDate,D2788&lt;=EndDate)),OR(NOT(IsTargetDateRestricted),AND(F2788&gt;=FirstTargetDate,F2788&lt;=EndTargetDate)),
OR(AND(Is1Week,E2788="1 wk ahead inc death"),AND(Is2Week,E2788="2 wk ahead inc death"),AND(Is3Week,E2788="3 wk ahead inc death"),AND(Is4Week,E2788="4 wk ahead inc death")),
OR(NOT(IsActiveModelsOnly),_xlfn.XLOOKUP(C2788,'Model Analyzer'!B$4:B$100,'Model Analyzer'!C$4:C$100))),EvalData!C2788,"NA")</f>
        <v>CovidComplete</v>
      </c>
      <c r="C2788" s="17" t="s">
        <v>51</v>
      </c>
      <c r="D2788" s="36" t="d">
        <v>2020-11-16</v>
      </c>
      <c r="E2788" s="17" t="s">
        <v>38</v>
      </c>
      <c r="F2788" s="36" t="d">
        <v>2020-12-12</v>
      </c>
      <c r="G2788" s="30">
        <v>-66</v>
      </c>
      <c r="H2788" s="32">
        <v>-1E-3</v>
      </c>
      <c r="I2788" s="28">
        <v>-1.2700000000000001E-3</v>
      </c>
      <c r="J2788" s="28">
        <v>-1.2700000000000001E-3</v>
      </c>
      <c r="K2788" s="29">
        <v>1</v>
      </c>
      <c r="L2788" s="30">
        <v>1</v>
      </c>
      <c r="M2788" s="29">
        <v>1</v>
      </c>
      <c r="N2788" s="30">
        <v>51</v>
      </c>
      <c r="O2788" s="30">
        <v>15.65</v>
      </c>
      <c r="P2788" s="30">
        <v>4727.63</v>
      </c>
      <c r="Q2788" s="30">
        <v>246.39</v>
      </c>
      <c r="R2788" s="38">
        <v>0.17312</v>
      </c>
      <c r="S2788" s="32">
        <v>-0.12515999999999999</v>
      </c>
      <c r="T2788" s="29">
        <v>0.70792999999999995</v>
      </c>
      <c r="U2788" s="29">
        <v>-0.51500000000000001</v>
      </c>
      <c r="V2788" s="29">
        <v>0.47059000000000001</v>
      </c>
      <c r="W2788" s="29">
        <v>9.8040000000000002E-2</v>
      </c>
      <c r="X2788" s="30">
        <v>443.2</v>
      </c>
      <c r="Y2788" s="29">
        <v>0.27577000000000002</v>
      </c>
      <c r="Z2788" s="29">
        <v>0.31223000000000001</v>
      </c>
      <c r="AA2788" s="29">
        <v>0.56100000000000005</v>
      </c>
      <c r="AB2788" s="30">
        <v>5</v>
      </c>
      <c r="AC2788" s="29">
        <v>0.88234999999999997</v>
      </c>
      <c r="AD2788" s="30">
        <v>51</v>
      </c>
      <c r="AE2788" s="29">
        <v>0.92157</v>
      </c>
      <c r="AF2788" s="33">
        <v>3.9630000000000001</v>
      </c>
      <c r="AG2788" s="33">
        <v>3.9910000000000001</v>
      </c>
      <c r="AH2788" s="33">
        <v>4</v>
      </c>
      <c r="AI2788" s="33">
        <v>4.0049999999999999</v>
      </c>
      <c r="AJ2788" s="33">
        <v>4.0149999999999997</v>
      </c>
      <c r="AK2788" s="34">
        <v>4.0430000000000001</v>
      </c>
      <c r="AL2788" s="29">
        <v>0</v>
      </c>
      <c r="AM2788" s="29">
        <v>0</v>
      </c>
      <c r="AN2788" s="50">
        <v>70574</v>
      </c>
      <c r="AO2788" s="30">
        <v>103.4</v>
      </c>
      <c r="AP2788" s="29">
        <v>0.39973999999999998</v>
      </c>
      <c r="AQ2788" s="29">
        <v>0.83452999999999999</v>
      </c>
      <c r="AR2788" s="29">
        <v>0.97</v>
      </c>
      <c r="AS2788" s="54">
        <v>1</v>
      </c>
      <c r="AT2788" s="29">
        <v>1</v>
      </c>
      <c r="AU2788" s="29">
        <v>0.94269000000000003</v>
      </c>
      <c r="AV2788" s="54">
        <v>2</v>
      </c>
      <c r="AW2788" s="29">
        <v>0.97058999999999995</v>
      </c>
    </row>
    <row r="2789" spans="1:49" x14ac:dyDescent="0.2">
      <c r="A2789" s="17" t="str">
        <f t="shared" si="52"/>
        <v>DDS</v>
      </c>
      <c r="B2789" s="17" t="str">
        <f>IF(AND(OR(NOT(IsForecastDateRestricted),AND(D2789&gt;=StartDate,D2789&lt;=EndDate)),OR(NOT(IsTargetDateRestricted),AND(F2789&gt;=FirstTargetDate,F2789&lt;=EndTargetDate)),
OR(AND(Is1Week,E2789="1 wk ahead inc death"),AND(Is2Week,E2789="2 wk ahead inc death"),AND(Is3Week,E2789="3 wk ahead inc death"),AND(Is4Week,E2789="4 wk ahead inc death")),
OR(NOT(IsActiveModelsOnly),_xlfn.XLOOKUP(C2789,'Model Analyzer'!B$4:B$100,'Model Analyzer'!C$4:C$100))),EvalData!C2789,"NA")</f>
        <v>DDS</v>
      </c>
      <c r="C2789" s="17" t="s">
        <v>44</v>
      </c>
      <c r="D2789" s="36" t="d">
        <v>2020-11-16</v>
      </c>
      <c r="E2789" s="17" t="s">
        <v>38</v>
      </c>
      <c r="F2789" s="36" t="d">
        <v>2020-12-12</v>
      </c>
      <c r="G2789" s="30">
        <v>-21859</v>
      </c>
      <c r="H2789" s="32">
        <v>-0.54400000000000004</v>
      </c>
      <c r="I2789" s="28">
        <v>-0.41932999999999998</v>
      </c>
      <c r="J2789" s="28">
        <v>-0.72216000000000002</v>
      </c>
      <c r="K2789" s="29">
        <v>0</v>
      </c>
      <c r="L2789" s="30">
        <v>31</v>
      </c>
      <c r="M2789" s="29">
        <v>9.0910000000000005E-2</v>
      </c>
      <c r="N2789" s="30">
        <v>51</v>
      </c>
      <c r="O2789" s="30">
        <v>30.11</v>
      </c>
      <c r="P2789" s="30">
        <v>11014.51</v>
      </c>
      <c r="Q2789" s="30">
        <v>431.35</v>
      </c>
      <c r="R2789" s="38">
        <v>0.46106999999999998</v>
      </c>
      <c r="S2789" s="32">
        <v>-0.60746999999999995</v>
      </c>
      <c r="T2789" s="29">
        <v>1.1069800000000001</v>
      </c>
      <c r="U2789" s="29">
        <v>-1.0816399999999999</v>
      </c>
      <c r="V2789" s="29">
        <v>0.21568999999999999</v>
      </c>
      <c r="W2789" s="29">
        <v>0.35293999999999998</v>
      </c>
      <c r="X2789" s="30">
        <v>655.19000000000005</v>
      </c>
      <c r="Y2789" s="29">
        <v>0.42784</v>
      </c>
      <c r="Z2789" s="29">
        <v>0.58728000000000002</v>
      </c>
      <c r="AA2789" s="29">
        <v>8.5999999999999993E-2</v>
      </c>
      <c r="AB2789" s="30">
        <v>25</v>
      </c>
      <c r="AC2789" s="29">
        <v>0.29411999999999999</v>
      </c>
      <c r="AD2789" s="30">
        <v>51</v>
      </c>
      <c r="AE2789" s="29">
        <v>0.64705999999999997</v>
      </c>
      <c r="AF2789" s="33">
        <v>3.633</v>
      </c>
      <c r="AG2789" s="33">
        <v>4.03</v>
      </c>
      <c r="AH2789" s="33">
        <v>4.665</v>
      </c>
      <c r="AI2789" s="33">
        <v>8.2759999999999998</v>
      </c>
      <c r="AJ2789" s="33">
        <v>5.9169999999999998</v>
      </c>
      <c r="AK2789" s="34">
        <v>9.1620000000000008</v>
      </c>
      <c r="AL2789" s="29">
        <v>0.27450999999999998</v>
      </c>
      <c r="AM2789" s="29">
        <v>3.9219999999999998E-2</v>
      </c>
      <c r="AN2789" s="50">
        <v>212840</v>
      </c>
      <c r="AO2789" s="30">
        <v>244.9</v>
      </c>
      <c r="AP2789" s="29">
        <v>0.32588</v>
      </c>
      <c r="AQ2789" s="29">
        <v>0.68033999999999994</v>
      </c>
      <c r="AR2789" s="29">
        <v>0.35099999999999998</v>
      </c>
      <c r="AS2789" s="54">
        <v>16</v>
      </c>
      <c r="AT2789" s="29">
        <v>0.55881999999999998</v>
      </c>
      <c r="AU2789" s="29">
        <v>0.57892999999999994</v>
      </c>
      <c r="AV2789" s="54">
        <v>19</v>
      </c>
      <c r="AW2789" s="29">
        <v>0.47059000000000001</v>
      </c>
    </row>
    <row r="2790" spans="1:49" x14ac:dyDescent="0.2">
      <c r="A2790" s="17" t="str">
        <f t="shared" si="52"/>
        <v>Ensemble</v>
      </c>
      <c r="B2790" s="17" t="str">
        <f>IF(AND(OR(NOT(IsForecastDateRestricted),AND(D2790&gt;=StartDate,D2790&lt;=EndDate)),OR(NOT(IsTargetDateRestricted),AND(F2790&gt;=FirstTargetDate,F2790&lt;=EndTargetDate)),
OR(AND(Is1Week,E2790="1 wk ahead inc death"),AND(Is2Week,E2790="2 wk ahead inc death"),AND(Is3Week,E2790="3 wk ahead inc death"),AND(Is4Week,E2790="4 wk ahead inc death")),
OR(NOT(IsActiveModelsOnly),_xlfn.XLOOKUP(C2790,'Model Analyzer'!B$4:B$100,'Model Analyzer'!C$4:C$100))),EvalData!C2790,"NA")</f>
        <v>Ensemble</v>
      </c>
      <c r="C2790" s="17" t="s">
        <v>15</v>
      </c>
      <c r="D2790" s="36" t="d">
        <v>2020-11-16</v>
      </c>
      <c r="E2790" s="17" t="s">
        <v>38</v>
      </c>
      <c r="F2790" s="36" t="d">
        <v>2020-12-12</v>
      </c>
      <c r="G2790" s="30">
        <v>-12335</v>
      </c>
      <c r="H2790" s="32">
        <v>-0.27</v>
      </c>
      <c r="I2790" s="28">
        <v>-0.23663000000000001</v>
      </c>
      <c r="J2790" s="28">
        <v>-0.30997999999999998</v>
      </c>
      <c r="K2790" s="29">
        <v>0</v>
      </c>
      <c r="L2790" s="30">
        <v>16</v>
      </c>
      <c r="M2790" s="29">
        <v>0.54544999999999999</v>
      </c>
      <c r="N2790" s="30">
        <v>51</v>
      </c>
      <c r="O2790" s="30">
        <v>12.12</v>
      </c>
      <c r="P2790" s="30">
        <v>4626.4799999999996</v>
      </c>
      <c r="Q2790" s="30">
        <v>272.41000000000003</v>
      </c>
      <c r="R2790" s="38">
        <v>0.26193</v>
      </c>
      <c r="S2790" s="32">
        <v>-0.28438999999999998</v>
      </c>
      <c r="T2790" s="29">
        <v>0.56100000000000005</v>
      </c>
      <c r="U2790" s="29">
        <v>-0.53710000000000002</v>
      </c>
      <c r="V2790" s="29">
        <v>0.35293999999999998</v>
      </c>
      <c r="W2790" s="29">
        <v>5.8819999999999997E-2</v>
      </c>
      <c r="X2790" s="30">
        <v>416.7</v>
      </c>
      <c r="Y2790" s="29">
        <v>0.27601999999999999</v>
      </c>
      <c r="Z2790" s="29">
        <v>0.34216000000000002</v>
      </c>
      <c r="AA2790" s="29">
        <v>0.48099999999999998</v>
      </c>
      <c r="AB2790" s="30">
        <v>14</v>
      </c>
      <c r="AC2790" s="29">
        <v>0.61765000000000003</v>
      </c>
      <c r="AD2790" s="30">
        <v>51</v>
      </c>
      <c r="AE2790" s="29">
        <v>0.84314</v>
      </c>
      <c r="AF2790" s="33">
        <v>2.427</v>
      </c>
      <c r="AG2790" s="33">
        <v>2.528</v>
      </c>
      <c r="AH2790" s="33">
        <v>2.8679999999999999</v>
      </c>
      <c r="AI2790" s="33">
        <v>6.8890000000000002</v>
      </c>
      <c r="AJ2790" s="33">
        <v>3.6269999999999998</v>
      </c>
      <c r="AK2790" s="34">
        <v>6.0949999999999998</v>
      </c>
      <c r="AL2790" s="29">
        <v>9.8040000000000002E-2</v>
      </c>
      <c r="AM2790" s="29">
        <v>1.9609999999999999E-2</v>
      </c>
      <c r="AN2790" s="50">
        <v>102096</v>
      </c>
      <c r="AO2790" s="30">
        <v>97.8</v>
      </c>
      <c r="AP2790" s="29">
        <v>0.47178999999999999</v>
      </c>
      <c r="AQ2790" s="29">
        <v>0.98494000000000004</v>
      </c>
      <c r="AR2790" s="29">
        <v>0.76400000000000001</v>
      </c>
      <c r="AS2790" s="54">
        <v>2</v>
      </c>
      <c r="AT2790" s="29">
        <v>0.97058999999999995</v>
      </c>
      <c r="AU2790" s="29">
        <v>0.88729000000000002</v>
      </c>
      <c r="AV2790" s="54">
        <v>5</v>
      </c>
      <c r="AW2790" s="29">
        <v>0.88234999999999997</v>
      </c>
    </row>
    <row r="2791" spans="1:49" x14ac:dyDescent="0.2">
      <c r="A2791" s="17" t="str">
        <f t="shared" si="52"/>
        <v>ERDC</v>
      </c>
      <c r="B2791" s="17" t="str">
        <f>IF(AND(OR(NOT(IsForecastDateRestricted),AND(D2791&gt;=StartDate,D2791&lt;=EndDate)),OR(NOT(IsTargetDateRestricted),AND(F2791&gt;=FirstTargetDate,F2791&lt;=EndTargetDate)),
OR(AND(Is1Week,E2791="1 wk ahead inc death"),AND(Is2Week,E2791="2 wk ahead inc death"),AND(Is3Week,E2791="3 wk ahead inc death"),AND(Is4Week,E2791="4 wk ahead inc death")),
OR(NOT(IsActiveModelsOnly),_xlfn.XLOOKUP(C2791,'Model Analyzer'!B$4:B$100,'Model Analyzer'!C$4:C$100))),EvalData!C2791,"NA")</f>
        <v>ERDC</v>
      </c>
      <c r="C2791" s="17" t="s">
        <v>16</v>
      </c>
      <c r="D2791" s="36" t="d">
        <v>2020-11-16</v>
      </c>
      <c r="E2791" s="17" t="s">
        <v>38</v>
      </c>
      <c r="F2791" s="36" t="d">
        <v>2020-12-12</v>
      </c>
      <c r="G2791" s="30">
        <v>51230</v>
      </c>
      <c r="H2791" s="32">
        <v>0.68400000000000005</v>
      </c>
      <c r="I2791" s="28">
        <v>0.98277000000000003</v>
      </c>
      <c r="J2791" s="28">
        <v>0.98277000000000003</v>
      </c>
      <c r="K2791" s="29">
        <v>0</v>
      </c>
      <c r="L2791" s="30">
        <v>34</v>
      </c>
      <c r="M2791" s="29">
        <v>0</v>
      </c>
      <c r="N2791" s="30">
        <v>51</v>
      </c>
      <c r="O2791" s="30">
        <v>27.71</v>
      </c>
      <c r="P2791" s="30">
        <v>123125.38</v>
      </c>
      <c r="Q2791" s="30">
        <v>1064.49</v>
      </c>
      <c r="R2791" s="38">
        <v>0.37056</v>
      </c>
      <c r="S2791" s="32">
        <v>0.34634999999999999</v>
      </c>
      <c r="T2791" s="29">
        <v>1.0035000000000001</v>
      </c>
      <c r="U2791" s="29">
        <v>0.83704999999999996</v>
      </c>
      <c r="V2791" s="29">
        <v>0.23529</v>
      </c>
      <c r="W2791" s="29">
        <v>0.31373000000000001</v>
      </c>
      <c r="X2791" s="30">
        <v>1996.52</v>
      </c>
      <c r="Y2791" s="29">
        <v>0.96580999999999995</v>
      </c>
      <c r="Z2791" s="29">
        <v>0.52995999999999999</v>
      </c>
      <c r="AA2791" s="29">
        <v>0.13400000000000001</v>
      </c>
      <c r="AB2791" s="30">
        <v>23</v>
      </c>
      <c r="AC2791" s="29">
        <v>0.35293999999999998</v>
      </c>
      <c r="AD2791" s="30">
        <v>51</v>
      </c>
      <c r="AE2791" s="29">
        <v>7.843E-2</v>
      </c>
      <c r="AF2791" s="33">
        <v>1.056</v>
      </c>
      <c r="AG2791" s="33">
        <v>1.0820000000000001</v>
      </c>
      <c r="AH2791" s="33">
        <v>1.109</v>
      </c>
      <c r="AI2791" s="33">
        <v>1.145</v>
      </c>
      <c r="AJ2791" s="33">
        <v>1.141</v>
      </c>
      <c r="AK2791" s="34">
        <v>1.2689999999999999</v>
      </c>
      <c r="AL2791" s="29">
        <v>0</v>
      </c>
      <c r="AM2791" s="29">
        <v>0</v>
      </c>
      <c r="AN2791" s="50">
        <v>1986289</v>
      </c>
      <c r="AO2791" s="30">
        <v>1743.9</v>
      </c>
      <c r="AP2791" s="29">
        <v>0.93547000000000002</v>
      </c>
      <c r="AQ2791" s="29">
        <v>1</v>
      </c>
      <c r="AR2791" s="29">
        <v>8.3000000000000004E-2</v>
      </c>
      <c r="AS2791" s="54">
        <v>30</v>
      </c>
      <c r="AT2791" s="29">
        <v>0.14706</v>
      </c>
      <c r="AU2791" s="29">
        <v>8.2559999999999995E-2</v>
      </c>
      <c r="AV2791" s="54">
        <v>32</v>
      </c>
      <c r="AW2791" s="29">
        <v>8.8239999999999999E-2</v>
      </c>
    </row>
    <row r="2792" spans="1:49" x14ac:dyDescent="0.2">
      <c r="A2792" s="17" t="str">
        <f t="shared" si="52"/>
        <v>ESG</v>
      </c>
      <c r="B2792" s="17" t="str">
        <f>IF(AND(OR(NOT(IsForecastDateRestricted),AND(D2792&gt;=StartDate,D2792&lt;=EndDate)),OR(NOT(IsTargetDateRestricted),AND(F2792&gt;=FirstTargetDate,F2792&lt;=EndTargetDate)),
OR(AND(Is1Week,E2792="1 wk ahead inc death"),AND(Is2Week,E2792="2 wk ahead inc death"),AND(Is3Week,E2792="3 wk ahead inc death"),AND(Is4Week,E2792="4 wk ahead inc death")),
OR(NOT(IsActiveModelsOnly),_xlfn.XLOOKUP(C2792,'Model Analyzer'!B$4:B$100,'Model Analyzer'!C$4:C$100))),EvalData!C2792,"NA")</f>
        <v>ESG</v>
      </c>
      <c r="C2792" s="17" t="s">
        <v>40</v>
      </c>
      <c r="D2792" s="36" t="d">
        <v>2020-11-16</v>
      </c>
      <c r="E2792" s="17" t="s">
        <v>38</v>
      </c>
      <c r="F2792" s="36" t="d">
        <v>2020-12-12</v>
      </c>
      <c r="G2792" s="30">
        <v>-16537</v>
      </c>
      <c r="H2792" s="32">
        <v>-0.38200000000000001</v>
      </c>
      <c r="I2792" s="28">
        <v>-0.31724000000000002</v>
      </c>
      <c r="J2792" s="28">
        <v>-0.46464</v>
      </c>
      <c r="K2792" s="29">
        <v>0</v>
      </c>
      <c r="L2792" s="30">
        <v>22</v>
      </c>
      <c r="M2792" s="29">
        <v>0.36364000000000002</v>
      </c>
      <c r="N2792" s="30">
        <v>50</v>
      </c>
      <c r="O2792" s="30">
        <v>55.54</v>
      </c>
      <c r="P2792" s="30">
        <v>10697.99</v>
      </c>
      <c r="Q2792" s="30">
        <v>400.54</v>
      </c>
      <c r="R2792" s="38">
        <v>0.40626000000000001</v>
      </c>
      <c r="S2792" s="32">
        <v>-0.44524000000000002</v>
      </c>
      <c r="T2792" s="29">
        <v>1.47227</v>
      </c>
      <c r="U2792" s="29">
        <v>-1.3769</v>
      </c>
      <c r="V2792" s="29">
        <v>0.26</v>
      </c>
      <c r="W2792" s="29">
        <v>0.3</v>
      </c>
      <c r="X2792" s="30">
        <v>612.75</v>
      </c>
      <c r="Y2792" s="29">
        <v>0.41471999999999998</v>
      </c>
      <c r="Z2792" s="29">
        <v>0.57420000000000004</v>
      </c>
      <c r="AA2792" s="29">
        <v>7.0999999999999994E-2</v>
      </c>
      <c r="AB2792" s="30">
        <v>26</v>
      </c>
      <c r="AC2792" s="29">
        <v>0.26471</v>
      </c>
      <c r="AD2792" s="30">
        <v>50</v>
      </c>
      <c r="AE2792" s="29">
        <v>0.12</v>
      </c>
      <c r="AF2792" s="33">
        <v>1.0069999999999999</v>
      </c>
      <c r="AG2792" s="33">
        <v>1.107</v>
      </c>
      <c r="AH2792" s="33">
        <v>1.202</v>
      </c>
      <c r="AI2792" s="33">
        <v>1.845</v>
      </c>
      <c r="AJ2792" s="33">
        <v>1.522</v>
      </c>
      <c r="AK2792" s="34">
        <v>2.11</v>
      </c>
      <c r="AL2792" s="29">
        <v>0</v>
      </c>
      <c r="AM2792" s="29">
        <v>0</v>
      </c>
      <c r="AN2792" s="50">
        <v>656381</v>
      </c>
      <c r="AO2792" s="30">
        <v>703.6</v>
      </c>
      <c r="AP2792" s="29">
        <v>0.83367000000000002</v>
      </c>
      <c r="AQ2792" s="29">
        <v>1</v>
      </c>
      <c r="AR2792" s="29">
        <v>0.124</v>
      </c>
      <c r="AS2792" s="54">
        <v>28</v>
      </c>
      <c r="AT2792" s="29">
        <v>0.20588000000000001</v>
      </c>
      <c r="AU2792" s="29">
        <v>0.12384000000000001</v>
      </c>
      <c r="AV2792" s="54">
        <v>30</v>
      </c>
      <c r="AW2792" s="29">
        <v>0.14706</v>
      </c>
    </row>
    <row r="2793" spans="1:49" x14ac:dyDescent="0.2">
      <c r="A2793" s="17" t="str">
        <f t="shared" si="52"/>
        <v>GT-DeepCOVID</v>
      </c>
      <c r="B2793" s="17" t="str">
        <f>IF(AND(OR(NOT(IsForecastDateRestricted),AND(D2793&gt;=StartDate,D2793&lt;=EndDate)),OR(NOT(IsTargetDateRestricted),AND(F2793&gt;=FirstTargetDate,F2793&lt;=EndTargetDate)),
OR(AND(Is1Week,E2793="1 wk ahead inc death"),AND(Is2Week,E2793="2 wk ahead inc death"),AND(Is3Week,E2793="3 wk ahead inc death"),AND(Is4Week,E2793="4 wk ahead inc death")),
OR(NOT(IsActiveModelsOnly),_xlfn.XLOOKUP(C2793,'Model Analyzer'!B$4:B$100,'Model Analyzer'!C$4:C$100))),EvalData!C2793,"NA")</f>
        <v>GT-DeepCOVID</v>
      </c>
      <c r="C2793" s="17" t="s">
        <v>17</v>
      </c>
      <c r="D2793" s="36" t="d">
        <v>2020-11-16</v>
      </c>
      <c r="E2793" s="17" t="s">
        <v>38</v>
      </c>
      <c r="F2793" s="36" t="d">
        <v>2020-12-12</v>
      </c>
      <c r="G2793" s="30">
        <v>-18632</v>
      </c>
      <c r="H2793" s="32">
        <v>-0.442</v>
      </c>
      <c r="I2793" s="28">
        <v>-0.35743000000000003</v>
      </c>
      <c r="J2793" s="28">
        <v>-0.55625000000000002</v>
      </c>
      <c r="K2793" s="29">
        <v>0</v>
      </c>
      <c r="L2793" s="30">
        <v>24</v>
      </c>
      <c r="M2793" s="29">
        <v>0.30303000000000002</v>
      </c>
      <c r="N2793" s="30">
        <v>44</v>
      </c>
      <c r="O2793" s="30">
        <v>12.08</v>
      </c>
      <c r="P2793" s="30">
        <v>3513.14</v>
      </c>
      <c r="Q2793" s="30">
        <v>221.09</v>
      </c>
      <c r="R2793" s="38">
        <v>0.20100999999999999</v>
      </c>
      <c r="S2793" s="32">
        <v>-0.14624000000000001</v>
      </c>
      <c r="T2793" s="29">
        <v>0.60148000000000001</v>
      </c>
      <c r="U2793" s="29">
        <v>-0.42079</v>
      </c>
      <c r="V2793" s="29">
        <v>0.43181999999999998</v>
      </c>
      <c r="W2793" s="29">
        <v>0.11364</v>
      </c>
      <c r="X2793" s="30">
        <v>328.8</v>
      </c>
      <c r="Y2793" s="29">
        <v>0.30297000000000002</v>
      </c>
      <c r="Z2793" s="29">
        <v>0.34571000000000002</v>
      </c>
      <c r="AA2793" s="29">
        <v>0.42099999999999999</v>
      </c>
      <c r="AB2793" s="30">
        <v>16</v>
      </c>
      <c r="AC2793" s="29">
        <v>0.55881999999999998</v>
      </c>
      <c r="AD2793" s="30">
        <v>44</v>
      </c>
      <c r="AE2793" s="29">
        <v>0.81818000000000002</v>
      </c>
      <c r="AF2793" s="33">
        <v>2.4430000000000001</v>
      </c>
      <c r="AG2793" s="33">
        <v>3.1909999999999998</v>
      </c>
      <c r="AH2793" s="33">
        <v>4.9749999999999996</v>
      </c>
      <c r="AI2793" s="33">
        <v>27.785</v>
      </c>
      <c r="AJ2793" s="33">
        <v>10.122999999999999</v>
      </c>
      <c r="AK2793" s="34">
        <v>45.707000000000001</v>
      </c>
      <c r="AL2793" s="29">
        <v>0.18182000000000001</v>
      </c>
      <c r="AM2793" s="29">
        <v>0.22727</v>
      </c>
      <c r="AN2793" s="50">
        <v>82029</v>
      </c>
      <c r="AO2793" s="30">
        <v>105.7</v>
      </c>
      <c r="AP2793" s="29">
        <v>0.32719999999999999</v>
      </c>
      <c r="AQ2793" s="29">
        <v>0.68308999999999997</v>
      </c>
      <c r="AR2793" s="29">
        <v>0.372</v>
      </c>
      <c r="AS2793" s="54">
        <v>15</v>
      </c>
      <c r="AT2793" s="29">
        <v>0.58823999999999999</v>
      </c>
      <c r="AU2793" s="29">
        <v>0.65639000000000003</v>
      </c>
      <c r="AV2793" s="54">
        <v>16</v>
      </c>
      <c r="AW2793" s="29">
        <v>0.55881999999999998</v>
      </c>
    </row>
    <row r="2794" spans="1:49" x14ac:dyDescent="0.2">
      <c r="A2794" s="17" t="str">
        <f t="shared" si="52"/>
        <v>ISU</v>
      </c>
      <c r="B2794" s="17" t="str">
        <f>IF(AND(OR(NOT(IsForecastDateRestricted),AND(D2794&gt;=StartDate,D2794&lt;=EndDate)),OR(NOT(IsTargetDateRestricted),AND(F2794&gt;=FirstTargetDate,F2794&lt;=EndTargetDate)),
OR(AND(Is1Week,E2794="1 wk ahead inc death"),AND(Is2Week,E2794="2 wk ahead inc death"),AND(Is3Week,E2794="3 wk ahead inc death"),AND(Is4Week,E2794="4 wk ahead inc death")),
OR(NOT(IsActiveModelsOnly),_xlfn.XLOOKUP(C2794,'Model Analyzer'!B$4:B$100,'Model Analyzer'!C$4:C$100))),EvalData!C2794,"NA")</f>
        <v>ISU</v>
      </c>
      <c r="C2794" s="17" t="s">
        <v>41</v>
      </c>
      <c r="D2794" s="36" t="d">
        <v>2020-11-16</v>
      </c>
      <c r="E2794" s="17" t="s">
        <v>38</v>
      </c>
      <c r="F2794" s="36" t="d">
        <v>2020-12-12</v>
      </c>
      <c r="G2794" s="30">
        <v>-18632</v>
      </c>
      <c r="H2794" s="32">
        <v>-0.442</v>
      </c>
      <c r="I2794" s="28">
        <v>-0.35743000000000003</v>
      </c>
      <c r="J2794" s="28">
        <v>-0.55625000000000002</v>
      </c>
      <c r="K2794" s="29">
        <v>0</v>
      </c>
      <c r="L2794" s="30">
        <v>24</v>
      </c>
      <c r="M2794" s="29">
        <v>0.30303000000000002</v>
      </c>
      <c r="N2794" s="30">
        <v>49</v>
      </c>
      <c r="O2794" s="30">
        <v>14.78</v>
      </c>
      <c r="P2794" s="30">
        <v>8704.83</v>
      </c>
      <c r="Q2794" s="30">
        <v>399.61</v>
      </c>
      <c r="R2794" s="38">
        <v>0.36673</v>
      </c>
      <c r="S2794" s="32">
        <v>-0.42930000000000001</v>
      </c>
      <c r="T2794" s="29">
        <v>0.66937000000000002</v>
      </c>
      <c r="U2794" s="29">
        <v>-0.64978000000000002</v>
      </c>
      <c r="V2794" s="29">
        <v>0.24490000000000001</v>
      </c>
      <c r="W2794" s="29">
        <v>0.22449</v>
      </c>
      <c r="X2794" s="30">
        <v>609.41999999999996</v>
      </c>
      <c r="Y2794" s="29">
        <v>0.3528</v>
      </c>
      <c r="Z2794" s="29">
        <v>0.45268000000000003</v>
      </c>
      <c r="AA2794" s="29">
        <v>0.19700000000000001</v>
      </c>
      <c r="AB2794" s="30">
        <v>21</v>
      </c>
      <c r="AC2794" s="29">
        <v>0.41176000000000001</v>
      </c>
      <c r="AD2794" s="30">
        <v>49</v>
      </c>
      <c r="AE2794" s="29">
        <v>0.28571000000000002</v>
      </c>
      <c r="AF2794" s="33">
        <v>1.482</v>
      </c>
      <c r="AG2794" s="33">
        <v>1.5780000000000001</v>
      </c>
      <c r="AH2794" s="33">
        <v>1.722</v>
      </c>
      <c r="AI2794" s="33">
        <v>7.8760000000000003</v>
      </c>
      <c r="AJ2794" s="33">
        <v>2.0419999999999998</v>
      </c>
      <c r="AK2794" s="34">
        <v>2.9159999999999999</v>
      </c>
      <c r="AL2794" s="29">
        <v>0</v>
      </c>
      <c r="AM2794" s="29">
        <v>2.0410000000000001E-2</v>
      </c>
      <c r="AN2794" s="50">
        <v>502998</v>
      </c>
      <c r="AO2794" s="30">
        <v>370.9</v>
      </c>
      <c r="AP2794" s="29">
        <v>0.68740000000000001</v>
      </c>
      <c r="AQ2794" s="29">
        <v>1</v>
      </c>
      <c r="AR2794" s="29">
        <v>0.26800000000000002</v>
      </c>
      <c r="AS2794" s="54">
        <v>19</v>
      </c>
      <c r="AT2794" s="29">
        <v>0.47059000000000001</v>
      </c>
      <c r="AU2794" s="29">
        <v>0.28895999999999999</v>
      </c>
      <c r="AV2794" s="54">
        <v>26</v>
      </c>
      <c r="AW2794" s="29">
        <v>0.26471</v>
      </c>
    </row>
    <row r="2795" spans="1:49" x14ac:dyDescent="0.2">
      <c r="A2795" s="17" t="str">
        <f t="shared" si="52"/>
        <v>JCB</v>
      </c>
      <c r="B2795" s="17" t="str">
        <f>IF(AND(OR(NOT(IsForecastDateRestricted),AND(D2795&gt;=StartDate,D2795&lt;=EndDate)),OR(NOT(IsTargetDateRestricted),AND(F2795&gt;=FirstTargetDate,F2795&lt;=EndTargetDate)),
OR(AND(Is1Week,E2795="1 wk ahead inc death"),AND(Is2Week,E2795="2 wk ahead inc death"),AND(Is3Week,E2795="3 wk ahead inc death"),AND(Is4Week,E2795="4 wk ahead inc death")),
OR(NOT(IsActiveModelsOnly),_xlfn.XLOOKUP(C2795,'Model Analyzer'!B$4:B$100,'Model Analyzer'!C$4:C$100))),EvalData!C2795,"NA")</f>
        <v>JCB</v>
      </c>
      <c r="C2795" s="17" t="s">
        <v>45</v>
      </c>
      <c r="D2795" s="36" t="d">
        <v>2020-11-16</v>
      </c>
      <c r="E2795" s="17" t="s">
        <v>38</v>
      </c>
      <c r="F2795" s="36" t="d">
        <v>2020-12-12</v>
      </c>
      <c r="G2795" s="30">
        <v>-7517</v>
      </c>
      <c r="H2795" s="32">
        <v>-0.156</v>
      </c>
      <c r="I2795" s="28">
        <v>-0.14419999999999999</v>
      </c>
      <c r="J2795" s="28">
        <v>-0.16850000000000001</v>
      </c>
      <c r="K2795" s="29">
        <v>0.75</v>
      </c>
      <c r="L2795" s="30">
        <v>11</v>
      </c>
      <c r="M2795" s="29">
        <v>0.69696999999999998</v>
      </c>
      <c r="N2795" s="30">
        <v>51</v>
      </c>
      <c r="O2795" s="30">
        <v>25.81</v>
      </c>
      <c r="P2795" s="30">
        <v>4205.3900000000003</v>
      </c>
      <c r="Q2795" s="30">
        <v>227.08</v>
      </c>
      <c r="R2795" s="38">
        <v>0.16112000000000001</v>
      </c>
      <c r="S2795" s="32">
        <v>-0.20372999999999999</v>
      </c>
      <c r="T2795" s="29">
        <v>0.38317000000000001</v>
      </c>
      <c r="U2795" s="29">
        <v>-0.25886999999999999</v>
      </c>
      <c r="V2795" s="29">
        <v>0.43136999999999998</v>
      </c>
      <c r="W2795" s="29">
        <v>9.8040000000000002E-2</v>
      </c>
      <c r="X2795" s="30">
        <v>379.56</v>
      </c>
      <c r="Y2795" s="29">
        <v>0.26626</v>
      </c>
      <c r="Z2795" s="29">
        <v>0.32121</v>
      </c>
      <c r="AA2795" s="29">
        <v>0.499</v>
      </c>
      <c r="AB2795" s="30">
        <v>11</v>
      </c>
      <c r="AC2795" s="29">
        <v>0.70587999999999995</v>
      </c>
      <c r="AD2795" s="30">
        <v>51</v>
      </c>
      <c r="AE2795" s="29">
        <v>0.66666999999999998</v>
      </c>
      <c r="AF2795" s="33">
        <v>2.238</v>
      </c>
      <c r="AG2795" s="33">
        <v>2.2440000000000002</v>
      </c>
      <c r="AH2795" s="33">
        <v>2.2509999999999999</v>
      </c>
      <c r="AI2795" s="33">
        <v>2.238</v>
      </c>
      <c r="AJ2795" s="33">
        <v>2.2639999999999998</v>
      </c>
      <c r="AK2795" s="34">
        <v>2.3370000000000002</v>
      </c>
      <c r="AL2795" s="29">
        <v>0</v>
      </c>
      <c r="AM2795" s="29">
        <v>0</v>
      </c>
      <c r="AN2795" s="50">
        <v>154861</v>
      </c>
      <c r="AO2795" s="30">
        <v>203.9</v>
      </c>
      <c r="AP2795" s="29">
        <v>0.61726000000000003</v>
      </c>
      <c r="AQ2795" s="29">
        <v>1</v>
      </c>
      <c r="AR2795" s="29">
        <v>0.70199999999999996</v>
      </c>
      <c r="AS2795" s="54">
        <v>5</v>
      </c>
      <c r="AT2795" s="29">
        <v>0.88234999999999997</v>
      </c>
      <c r="AU2795" s="29">
        <v>0.70174999999999998</v>
      </c>
      <c r="AV2795" s="54">
        <v>13</v>
      </c>
      <c r="AW2795" s="29">
        <v>0.64705999999999997</v>
      </c>
    </row>
    <row r="2796" spans="1:49" x14ac:dyDescent="0.2">
      <c r="A2796" s="17" t="str">
        <f t="shared" si="52"/>
        <v>JHU-APL</v>
      </c>
      <c r="B2796" s="17" t="str">
        <f>IF(AND(OR(NOT(IsForecastDateRestricted),AND(D2796&gt;=StartDate,D2796&lt;=EndDate)),OR(NOT(IsTargetDateRestricted),AND(F2796&gt;=FirstTargetDate,F2796&lt;=EndTargetDate)),
OR(AND(Is1Week,E2796="1 wk ahead inc death"),AND(Is2Week,E2796="2 wk ahead inc death"),AND(Is3Week,E2796="3 wk ahead inc death"),AND(Is4Week,E2796="4 wk ahead inc death")),
OR(NOT(IsActiveModelsOnly),_xlfn.XLOOKUP(C2796,'Model Analyzer'!B$4:B$100,'Model Analyzer'!C$4:C$100))),EvalData!C2796,"NA")</f>
        <v>JHU-APL</v>
      </c>
      <c r="C2796" s="17" t="s">
        <v>52</v>
      </c>
      <c r="D2796" s="36" t="d">
        <v>2020-11-16</v>
      </c>
      <c r="E2796" s="17" t="s">
        <v>38</v>
      </c>
      <c r="F2796" s="36" t="d">
        <v>2020-12-12</v>
      </c>
      <c r="G2796" s="30">
        <v>7210</v>
      </c>
      <c r="H2796" s="32">
        <v>0.13</v>
      </c>
      <c r="I2796" s="28">
        <v>0.13830999999999999</v>
      </c>
      <c r="J2796" s="28">
        <v>0.13830999999999999</v>
      </c>
      <c r="K2796" s="29">
        <v>0.75</v>
      </c>
      <c r="L2796" s="30">
        <v>8</v>
      </c>
      <c r="M2796" s="29">
        <v>0.78788000000000002</v>
      </c>
      <c r="N2796" s="30">
        <v>51</v>
      </c>
      <c r="O2796" s="30">
        <v>9.9600000000000009</v>
      </c>
      <c r="P2796" s="30">
        <v>11102.17</v>
      </c>
      <c r="Q2796" s="30">
        <v>336.82</v>
      </c>
      <c r="R2796" s="38">
        <v>0.25274999999999997</v>
      </c>
      <c r="S2796" s="32">
        <v>1.0710000000000001E-2</v>
      </c>
      <c r="T2796" s="29">
        <v>0.48821999999999999</v>
      </c>
      <c r="U2796" s="29">
        <v>-3.6179999999999997E-2</v>
      </c>
      <c r="V2796" s="29">
        <v>0.29411999999999999</v>
      </c>
      <c r="W2796" s="29">
        <v>5.8819999999999997E-2</v>
      </c>
      <c r="X2796" s="30">
        <v>549.45000000000005</v>
      </c>
      <c r="Y2796" s="29">
        <v>0.36803000000000002</v>
      </c>
      <c r="Z2796" s="29">
        <v>0.34808</v>
      </c>
      <c r="AA2796" s="29">
        <v>0.48399999999999999</v>
      </c>
      <c r="AB2796" s="30">
        <v>13</v>
      </c>
      <c r="AC2796" s="29">
        <v>0.64705999999999997</v>
      </c>
      <c r="AD2796" s="30">
        <v>51</v>
      </c>
      <c r="AE2796" s="29">
        <v>0.72548999999999997</v>
      </c>
      <c r="AF2796" s="33">
        <v>2.0990000000000002</v>
      </c>
      <c r="AG2796" s="33">
        <v>2.1859999999999999</v>
      </c>
      <c r="AH2796" s="33">
        <v>2.286</v>
      </c>
      <c r="AI2796" s="33">
        <v>2.6</v>
      </c>
      <c r="AJ2796" s="33">
        <v>2.5720000000000001</v>
      </c>
      <c r="AK2796" s="34">
        <v>3.4420000000000002</v>
      </c>
      <c r="AL2796" s="29">
        <v>1.9609999999999999E-2</v>
      </c>
      <c r="AM2796" s="29">
        <v>0</v>
      </c>
      <c r="AN2796" s="50">
        <v>157901</v>
      </c>
      <c r="AO2796" s="30">
        <v>164.6</v>
      </c>
      <c r="AP2796" s="29">
        <v>0.57435999999999998</v>
      </c>
      <c r="AQ2796" s="29">
        <v>1</v>
      </c>
      <c r="AR2796" s="29">
        <v>0.74299999999999999</v>
      </c>
      <c r="AS2796" s="54">
        <v>3</v>
      </c>
      <c r="AT2796" s="29">
        <v>0.94118000000000002</v>
      </c>
      <c r="AU2796" s="29">
        <v>0.76366999999999996</v>
      </c>
      <c r="AV2796" s="54">
        <v>10</v>
      </c>
      <c r="AW2796" s="29">
        <v>0.73529</v>
      </c>
    </row>
    <row r="2797" spans="1:49" x14ac:dyDescent="0.2">
      <c r="A2797" s="17" t="str">
        <f t="shared" si="52"/>
        <v>JHU-CSSE</v>
      </c>
      <c r="B2797" s="17" t="str">
        <f>IF(AND(OR(NOT(IsForecastDateRestricted),AND(D2797&gt;=StartDate,D2797&lt;=EndDate)),OR(NOT(IsTargetDateRestricted),AND(F2797&gt;=FirstTargetDate,F2797&lt;=EndTargetDate)),
OR(AND(Is1Week,E2797="1 wk ahead inc death"),AND(Is2Week,E2797="2 wk ahead inc death"),AND(Is3Week,E2797="3 wk ahead inc death"),AND(Is4Week,E2797="4 wk ahead inc death")),
OR(NOT(IsActiveModelsOnly),_xlfn.XLOOKUP(C2797,'Model Analyzer'!B$4:B$100,'Model Analyzer'!C$4:C$100))),EvalData!C2797,"NA")</f>
        <v>JHU-CSSE</v>
      </c>
      <c r="C2797" s="17" t="s">
        <v>58</v>
      </c>
      <c r="D2797" s="36" t="d">
        <v>2020-11-16</v>
      </c>
      <c r="E2797" s="17" t="s">
        <v>38</v>
      </c>
      <c r="F2797" s="36" t="d">
        <v>2020-12-12</v>
      </c>
      <c r="G2797" s="30">
        <v>-7205</v>
      </c>
      <c r="H2797" s="32">
        <v>-0.14899999999999999</v>
      </c>
      <c r="I2797" s="28">
        <v>-0.13822000000000001</v>
      </c>
      <c r="J2797" s="28">
        <v>-0.16039</v>
      </c>
      <c r="K2797" s="29">
        <v>0.75</v>
      </c>
      <c r="L2797" s="30">
        <v>10</v>
      </c>
      <c r="M2797" s="29">
        <v>0.72726999999999997</v>
      </c>
      <c r="N2797" s="30">
        <v>51</v>
      </c>
      <c r="O2797" s="30">
        <v>5.22</v>
      </c>
      <c r="P2797" s="30">
        <v>4118.74</v>
      </c>
      <c r="Q2797" s="30">
        <v>225.76</v>
      </c>
      <c r="R2797" s="38">
        <v>0.13261000000000001</v>
      </c>
      <c r="S2797" s="32">
        <v>-7.6270000000000004E-2</v>
      </c>
      <c r="T2797" s="29">
        <v>0.30945</v>
      </c>
      <c r="U2797" s="29">
        <v>-0.13233</v>
      </c>
      <c r="V2797" s="29">
        <v>0.50980000000000003</v>
      </c>
      <c r="W2797" s="29">
        <v>1.9609999999999999E-2</v>
      </c>
      <c r="X2797" s="30">
        <v>392.53</v>
      </c>
      <c r="Y2797" s="29">
        <v>0.23216000000000001</v>
      </c>
      <c r="Z2797" s="29">
        <v>0.24451000000000001</v>
      </c>
      <c r="AA2797" s="29">
        <v>0.67600000000000005</v>
      </c>
      <c r="AB2797" s="30">
        <v>1</v>
      </c>
      <c r="AC2797" s="29">
        <v>1</v>
      </c>
      <c r="AD2797" s="30">
        <v>51</v>
      </c>
      <c r="AE2797" s="29">
        <v>0.96077999999999997</v>
      </c>
      <c r="AF2797" s="33">
        <v>3.82</v>
      </c>
      <c r="AG2797" s="33">
        <v>5.0119999999999996</v>
      </c>
      <c r="AH2797" s="33">
        <v>7.125</v>
      </c>
      <c r="AI2797" s="33">
        <v>14.518000000000001</v>
      </c>
      <c r="AJ2797" s="33">
        <v>12.438000000000001</v>
      </c>
      <c r="AK2797" s="34">
        <v>17.861000000000001</v>
      </c>
      <c r="AL2797" s="29">
        <v>0.43136999999999998</v>
      </c>
      <c r="AM2797" s="29">
        <v>0.33333000000000002</v>
      </c>
      <c r="AN2797" s="50">
        <v>96793</v>
      </c>
      <c r="AO2797" s="30">
        <v>110.1</v>
      </c>
      <c r="AP2797" s="29">
        <v>0.24515000000000001</v>
      </c>
      <c r="AQ2797" s="29">
        <v>0.51178999999999997</v>
      </c>
      <c r="AR2797" s="29">
        <v>0.20599999999999999</v>
      </c>
      <c r="AS2797" s="54">
        <v>24</v>
      </c>
      <c r="AT2797" s="29">
        <v>0.32352999999999998</v>
      </c>
      <c r="AU2797" s="29">
        <v>0.76165000000000005</v>
      </c>
      <c r="AV2797" s="54">
        <v>11</v>
      </c>
      <c r="AW2797" s="29">
        <v>0.70587999999999995</v>
      </c>
    </row>
    <row r="2798" spans="1:49" x14ac:dyDescent="0.2">
      <c r="A2798" s="17" t="str">
        <f t="shared" si="52"/>
        <v>JHU-IDD</v>
      </c>
      <c r="B2798" s="17" t="str">
        <f>IF(AND(OR(NOT(IsForecastDateRestricted),AND(D2798&gt;=StartDate,D2798&lt;=EndDate)),OR(NOT(IsTargetDateRestricted),AND(F2798&gt;=FirstTargetDate,F2798&lt;=EndTargetDate)),
OR(AND(Is1Week,E2798="1 wk ahead inc death"),AND(Is2Week,E2798="2 wk ahead inc death"),AND(Is3Week,E2798="3 wk ahead inc death"),AND(Is4Week,E2798="4 wk ahead inc death")),
OR(NOT(IsActiveModelsOnly),_xlfn.XLOOKUP(C2798,'Model Analyzer'!B$4:B$100,'Model Analyzer'!C$4:C$100))),EvalData!C2798,"NA")</f>
        <v>JHU-IDD</v>
      </c>
      <c r="C2798" s="17" t="s">
        <v>53</v>
      </c>
      <c r="D2798" s="36" t="d">
        <v>2020-11-16</v>
      </c>
      <c r="E2798" s="17" t="s">
        <v>38</v>
      </c>
      <c r="F2798" s="36" t="d">
        <v>2020-12-12</v>
      </c>
      <c r="G2798" s="30">
        <v>-8465</v>
      </c>
      <c r="H2798" s="32">
        <v>-0.17699999999999999</v>
      </c>
      <c r="I2798" s="28">
        <v>-0.16239000000000001</v>
      </c>
      <c r="J2798" s="28">
        <v>-0.19386999999999999</v>
      </c>
      <c r="K2798" s="29">
        <v>0.75</v>
      </c>
      <c r="L2798" s="30">
        <v>13</v>
      </c>
      <c r="M2798" s="29">
        <v>0.63636000000000004</v>
      </c>
      <c r="N2798" s="30">
        <v>51</v>
      </c>
      <c r="O2798" s="30">
        <v>8.0500000000000007</v>
      </c>
      <c r="P2798" s="30">
        <v>4998.1499999999996</v>
      </c>
      <c r="Q2798" s="30">
        <v>277.64999999999998</v>
      </c>
      <c r="R2798" s="38">
        <v>0.24689</v>
      </c>
      <c r="S2798" s="32">
        <v>-0.13855999999999999</v>
      </c>
      <c r="T2798" s="29">
        <v>0.42988999999999999</v>
      </c>
      <c r="U2798" s="29">
        <v>-0.19370000000000001</v>
      </c>
      <c r="V2798" s="29">
        <v>0.37254999999999999</v>
      </c>
      <c r="W2798" s="29">
        <v>5.8819999999999997E-2</v>
      </c>
      <c r="X2798" s="30">
        <v>436.96</v>
      </c>
      <c r="Y2798" s="29">
        <v>0.30436999999999997</v>
      </c>
      <c r="Z2798" s="29">
        <v>0.32292999999999999</v>
      </c>
      <c r="AA2798" s="29">
        <v>0.54300000000000004</v>
      </c>
      <c r="AB2798" s="30">
        <v>6</v>
      </c>
      <c r="AC2798" s="29">
        <v>0.85294000000000003</v>
      </c>
      <c r="AD2798" s="30">
        <v>51</v>
      </c>
      <c r="AE2798" s="29">
        <v>0.94118000000000002</v>
      </c>
      <c r="AF2798" s="33">
        <v>3.1150000000000002</v>
      </c>
      <c r="AG2798" s="33">
        <v>3.4409999999999998</v>
      </c>
      <c r="AH2798" s="33">
        <v>5.1539999999999999</v>
      </c>
      <c r="AI2798" s="33">
        <v>64.768000000000001</v>
      </c>
      <c r="AJ2798" s="33">
        <v>9.52</v>
      </c>
      <c r="AK2798" s="34">
        <v>47.636000000000003</v>
      </c>
      <c r="AL2798" s="29">
        <v>0.31373000000000001</v>
      </c>
      <c r="AM2798" s="29">
        <v>0.23529</v>
      </c>
      <c r="AN2798" s="50">
        <v>85035</v>
      </c>
      <c r="AO2798" s="30">
        <v>126.2</v>
      </c>
      <c r="AP2798" s="29">
        <v>0.30354999999999999</v>
      </c>
      <c r="AQ2798" s="29">
        <v>0.63371</v>
      </c>
      <c r="AR2798" s="29">
        <v>0.41299999999999998</v>
      </c>
      <c r="AS2798" s="54">
        <v>14</v>
      </c>
      <c r="AT2798" s="29">
        <v>0.61765000000000003</v>
      </c>
      <c r="AU2798" s="29">
        <v>0.85653999999999997</v>
      </c>
      <c r="AV2798" s="54">
        <v>6</v>
      </c>
      <c r="AW2798" s="29">
        <v>0.85294000000000003</v>
      </c>
    </row>
    <row r="2799" spans="1:49" x14ac:dyDescent="0.2">
      <c r="A2799" s="17" t="str">
        <f t="shared" si="52"/>
        <v>Karlen</v>
      </c>
      <c r="B2799" s="17" t="str">
        <f>IF(AND(OR(NOT(IsForecastDateRestricted),AND(D2799&gt;=StartDate,D2799&lt;=EndDate)),OR(NOT(IsTargetDateRestricted),AND(F2799&gt;=FirstTargetDate,F2799&lt;=EndTargetDate)),
OR(AND(Is1Week,E2799="1 wk ahead inc death"),AND(Is2Week,E2799="2 wk ahead inc death"),AND(Is3Week,E2799="3 wk ahead inc death"),AND(Is4Week,E2799="4 wk ahead inc death")),
OR(NOT(IsActiveModelsOnly),_xlfn.XLOOKUP(C2799,'Model Analyzer'!B$4:B$100,'Model Analyzer'!C$4:C$100))),EvalData!C2799,"NA")</f>
        <v>Karlen</v>
      </c>
      <c r="C2799" s="17" t="s">
        <v>46</v>
      </c>
      <c r="D2799" s="36" t="d">
        <v>2020-11-16</v>
      </c>
      <c r="E2799" s="17" t="s">
        <v>38</v>
      </c>
      <c r="F2799" s="36" t="d">
        <v>2020-12-12</v>
      </c>
      <c r="G2799" s="26">
        <v>7727</v>
      </c>
      <c r="H2799" s="27">
        <v>0.13800000000000001</v>
      </c>
      <c r="I2799" s="28">
        <v>0.14823</v>
      </c>
      <c r="J2799" s="28">
        <v>0.14823</v>
      </c>
      <c r="K2799" s="29">
        <v>0.75</v>
      </c>
      <c r="L2799" s="30">
        <v>9</v>
      </c>
      <c r="M2799" s="29">
        <v>0.75758000000000003</v>
      </c>
      <c r="N2799" s="30">
        <v>51</v>
      </c>
      <c r="O2799" s="26">
        <v>7.61</v>
      </c>
      <c r="P2799" s="26">
        <v>5467.97</v>
      </c>
      <c r="Q2799" s="26">
        <v>240.65</v>
      </c>
      <c r="R2799" s="31">
        <v>0.17147000000000001</v>
      </c>
      <c r="S2799" s="32">
        <v>8.8150000000000006E-2</v>
      </c>
      <c r="T2799" s="29">
        <v>0.38236999999999999</v>
      </c>
      <c r="U2799" s="29">
        <v>9.0719999999999995E-2</v>
      </c>
      <c r="V2799" s="29">
        <v>0.50980000000000003</v>
      </c>
      <c r="W2799" s="29">
        <v>5.8819999999999997E-2</v>
      </c>
      <c r="X2799" s="30">
        <v>370.3</v>
      </c>
      <c r="Y2799" s="29">
        <v>0.30742000000000003</v>
      </c>
      <c r="Z2799" s="29">
        <v>0.27331</v>
      </c>
      <c r="AA2799" s="29">
        <v>0.621</v>
      </c>
      <c r="AB2799" s="30">
        <v>3</v>
      </c>
      <c r="AC2799" s="29">
        <v>0.94118000000000002</v>
      </c>
      <c r="AD2799" s="30">
        <v>51</v>
      </c>
      <c r="AE2799" s="29">
        <v>0.86275000000000002</v>
      </c>
      <c r="AF2799" s="33">
        <v>1.917</v>
      </c>
      <c r="AG2799" s="33">
        <v>2.1240000000000001</v>
      </c>
      <c r="AH2799" s="33">
        <v>2.6739999999999999</v>
      </c>
      <c r="AI2799" s="33">
        <v>6.7590000000000003</v>
      </c>
      <c r="AJ2799" s="33">
        <v>3.5609999999999999</v>
      </c>
      <c r="AK2799" s="34">
        <v>5.819</v>
      </c>
      <c r="AL2799" s="29">
        <v>0.13725000000000001</v>
      </c>
      <c r="AM2799" s="29">
        <v>1.9609999999999999E-2</v>
      </c>
      <c r="AN2799" s="50">
        <v>85434</v>
      </c>
      <c r="AO2799" s="30">
        <v>112.8</v>
      </c>
      <c r="AP2799" s="29">
        <v>0.52020999999999995</v>
      </c>
      <c r="AQ2799" s="29">
        <v>1</v>
      </c>
      <c r="AR2799" s="29">
        <v>0.74299999999999999</v>
      </c>
      <c r="AS2799" s="54">
        <v>3</v>
      </c>
      <c r="AT2799" s="29">
        <v>0.94118000000000002</v>
      </c>
      <c r="AU2799" s="29">
        <v>0.90815000000000001</v>
      </c>
      <c r="AV2799" s="54">
        <v>3</v>
      </c>
      <c r="AW2799" s="29">
        <v>0.94118000000000002</v>
      </c>
    </row>
    <row r="2800" spans="1:49" x14ac:dyDescent="0.2">
      <c r="A2800" s="17" t="str">
        <f t="shared" si="52"/>
        <v>LANL</v>
      </c>
      <c r="B2800" s="17" t="str">
        <f>IF(AND(OR(NOT(IsForecastDateRestricted),AND(D2800&gt;=StartDate,D2800&lt;=EndDate)),OR(NOT(IsTargetDateRestricted),AND(F2800&gt;=FirstTargetDate,F2800&lt;=EndTargetDate)),
OR(AND(Is1Week,E2800="1 wk ahead inc death"),AND(Is2Week,E2800="2 wk ahead inc death"),AND(Is3Week,E2800="3 wk ahead inc death"),AND(Is4Week,E2800="4 wk ahead inc death")),
OR(NOT(IsActiveModelsOnly),_xlfn.XLOOKUP(C2800,'Model Analyzer'!B$4:B$100,'Model Analyzer'!C$4:C$100))),EvalData!C2800,"NA")</f>
        <v>LANL</v>
      </c>
      <c r="C2800" s="17" t="s">
        <v>20</v>
      </c>
      <c r="D2800" s="36" t="d">
        <v>2020-11-16</v>
      </c>
      <c r="E2800" s="17" t="s">
        <v>38</v>
      </c>
      <c r="F2800" s="36" t="d">
        <v>2020-12-12</v>
      </c>
      <c r="G2800" s="30">
        <v>-5743</v>
      </c>
      <c r="H2800" s="32">
        <v>-0.11700000000000001</v>
      </c>
      <c r="I2800" s="28">
        <v>-0.11017</v>
      </c>
      <c r="J2800" s="28">
        <v>-0.12381</v>
      </c>
      <c r="K2800" s="29">
        <v>0.75</v>
      </c>
      <c r="L2800" s="30">
        <v>6</v>
      </c>
      <c r="M2800" s="29">
        <v>0.84848000000000001</v>
      </c>
      <c r="N2800" s="30">
        <v>51</v>
      </c>
      <c r="O2800" s="30">
        <v>35.85</v>
      </c>
      <c r="P2800" s="30">
        <v>6944.19</v>
      </c>
      <c r="Q2800" s="30">
        <v>307.41000000000003</v>
      </c>
      <c r="R2800" s="38">
        <v>0.31886999999999999</v>
      </c>
      <c r="S2800" s="32">
        <v>-0.23888999999999999</v>
      </c>
      <c r="T2800" s="29">
        <v>0.69852000000000003</v>
      </c>
      <c r="U2800" s="29">
        <v>-0.56020999999999999</v>
      </c>
      <c r="V2800" s="29">
        <v>0.37254999999999999</v>
      </c>
      <c r="W2800" s="29">
        <v>0.21568999999999999</v>
      </c>
      <c r="X2800" s="30">
        <v>461.86</v>
      </c>
      <c r="Y2800" s="29">
        <v>0.35655999999999999</v>
      </c>
      <c r="Z2800" s="29">
        <v>0.45873000000000003</v>
      </c>
      <c r="AA2800" s="29">
        <v>0.29499999999999998</v>
      </c>
      <c r="AB2800" s="30">
        <v>19</v>
      </c>
      <c r="AC2800" s="29">
        <v>0.47059000000000001</v>
      </c>
      <c r="AD2800" s="30">
        <v>51</v>
      </c>
      <c r="AE2800" s="29">
        <v>0.84314</v>
      </c>
      <c r="AF2800" s="33">
        <v>3.5859999999999999</v>
      </c>
      <c r="AG2800" s="33">
        <v>4.5060000000000002</v>
      </c>
      <c r="AH2800" s="33">
        <v>7.2030000000000003</v>
      </c>
      <c r="AI2800" s="33">
        <v>16.431000000000001</v>
      </c>
      <c r="AJ2800" s="33">
        <v>11.036</v>
      </c>
      <c r="AK2800" s="34">
        <v>14.083</v>
      </c>
      <c r="AL2800" s="29">
        <v>0.37254999999999999</v>
      </c>
      <c r="AM2800" s="29">
        <v>0.23529</v>
      </c>
      <c r="AN2800" s="50">
        <v>82898</v>
      </c>
      <c r="AO2800" s="30">
        <v>149.19999999999999</v>
      </c>
      <c r="AP2800" s="29">
        <v>0.25978000000000001</v>
      </c>
      <c r="AQ2800" s="29">
        <v>0.54234000000000004</v>
      </c>
      <c r="AR2800" s="29">
        <v>0.248</v>
      </c>
      <c r="AS2800" s="54">
        <v>22</v>
      </c>
      <c r="AT2800" s="29">
        <v>0.38235000000000002</v>
      </c>
      <c r="AU2800" s="29">
        <v>0.67806</v>
      </c>
      <c r="AV2800" s="54">
        <v>15</v>
      </c>
      <c r="AW2800" s="29">
        <v>0.58823999999999999</v>
      </c>
    </row>
    <row r="2801" spans="1:49" x14ac:dyDescent="0.2">
      <c r="A2801" s="17" t="str">
        <f t="shared" si="52"/>
        <v>LSHTM</v>
      </c>
      <c r="B2801" s="17" t="str">
        <f>IF(AND(OR(NOT(IsForecastDateRestricted),AND(D2801&gt;=StartDate,D2801&lt;=EndDate)),OR(NOT(IsTargetDateRestricted),AND(F2801&gt;=FirstTargetDate,F2801&lt;=EndTargetDate)),
OR(AND(Is1Week,E2801="1 wk ahead inc death"),AND(Is2Week,E2801="2 wk ahead inc death"),AND(Is3Week,E2801="3 wk ahead inc death"),AND(Is4Week,E2801="4 wk ahead inc death")),
OR(NOT(IsActiveModelsOnly),_xlfn.XLOOKUP(C2801,'Model Analyzer'!B$4:B$100,'Model Analyzer'!C$4:C$100))),EvalData!C2801,"NA")</f>
        <v>LSHTM</v>
      </c>
      <c r="C2801" s="17" t="s">
        <v>21</v>
      </c>
      <c r="D2801" s="36" t="d">
        <v>2020-11-16</v>
      </c>
      <c r="E2801" s="17" t="s">
        <v>38</v>
      </c>
      <c r="F2801" s="36" t="d">
        <v>2020-12-12</v>
      </c>
      <c r="G2801" s="30">
        <v>-13453</v>
      </c>
      <c r="H2801" s="32">
        <v>-0.29899999999999999</v>
      </c>
      <c r="I2801" s="28">
        <v>-0.25807999999999998</v>
      </c>
      <c r="J2801" s="28">
        <v>-0.34784999999999999</v>
      </c>
      <c r="K2801" s="29">
        <v>0</v>
      </c>
      <c r="L2801" s="30">
        <v>18</v>
      </c>
      <c r="M2801" s="29">
        <v>0.48485</v>
      </c>
      <c r="N2801" s="30">
        <v>48</v>
      </c>
      <c r="O2801" s="30">
        <v>25.43</v>
      </c>
      <c r="P2801" s="30">
        <v>13734.27</v>
      </c>
      <c r="Q2801" s="30">
        <v>413.58</v>
      </c>
      <c r="R2801" s="38">
        <v>0.35510000000000003</v>
      </c>
      <c r="S2801" s="32">
        <v>-0.46555000000000002</v>
      </c>
      <c r="T2801" s="29">
        <v>1.0038400000000001</v>
      </c>
      <c r="U2801" s="29">
        <v>-0.71448999999999996</v>
      </c>
      <c r="V2801" s="29">
        <v>0.22917000000000001</v>
      </c>
      <c r="W2801" s="29">
        <v>0.3125</v>
      </c>
      <c r="X2801" s="30">
        <v>592.35</v>
      </c>
      <c r="Y2801" s="29">
        <v>0.50695000000000001</v>
      </c>
      <c r="Z2801" s="29">
        <v>0.52959000000000001</v>
      </c>
      <c r="AA2801" s="29">
        <v>8.8999999999999996E-2</v>
      </c>
      <c r="AB2801" s="30">
        <v>24</v>
      </c>
      <c r="AC2801" s="29">
        <v>0.32352999999999998</v>
      </c>
      <c r="AD2801" s="30">
        <v>48</v>
      </c>
      <c r="AE2801" s="29">
        <v>0.64583000000000002</v>
      </c>
      <c r="AF2801" s="33">
        <v>2.9950000000000001</v>
      </c>
      <c r="AG2801" s="33">
        <v>3.4870000000000001</v>
      </c>
      <c r="AH2801" s="33">
        <v>4.8659999999999997</v>
      </c>
      <c r="AI2801" s="33">
        <v>22.872</v>
      </c>
      <c r="AJ2801" s="33">
        <v>10.288</v>
      </c>
      <c r="AK2801" s="34">
        <v>38.429000000000002</v>
      </c>
      <c r="AL2801" s="29">
        <v>0.1875</v>
      </c>
      <c r="AM2801" s="29">
        <v>0.20832999999999999</v>
      </c>
      <c r="AN2801" s="50">
        <v>275629</v>
      </c>
      <c r="AO2801" s="30">
        <v>322</v>
      </c>
      <c r="AP2801" s="29">
        <v>0.31113000000000002</v>
      </c>
      <c r="AQ2801" s="44">
        <v>0.64954000000000001</v>
      </c>
      <c r="AR2801" s="44">
        <v>0.248</v>
      </c>
      <c r="AS2801" s="55">
        <v>22</v>
      </c>
      <c r="AT2801" s="44">
        <v>0.38235000000000002</v>
      </c>
      <c r="AU2801" s="44">
        <v>0.52422999999999997</v>
      </c>
      <c r="AV2801" s="55">
        <v>22</v>
      </c>
      <c r="AW2801" s="44">
        <v>0.38235000000000002</v>
      </c>
    </row>
    <row r="2802" spans="1:49" x14ac:dyDescent="0.2">
      <c r="A2802" s="17" t="str">
        <f t="shared" si="52"/>
        <v>MIT-ORC</v>
      </c>
      <c r="B2802" s="17" t="str">
        <f>IF(AND(OR(NOT(IsForecastDateRestricted),AND(D2802&gt;=StartDate,D2802&lt;=EndDate)),OR(NOT(IsTargetDateRestricted),AND(F2802&gt;=FirstTargetDate,F2802&lt;=EndTargetDate)),
OR(AND(Is1Week,E2802="1 wk ahead inc death"),AND(Is2Week,E2802="2 wk ahead inc death"),AND(Is3Week,E2802="3 wk ahead inc death"),AND(Is4Week,E2802="4 wk ahead inc death")),
OR(NOT(IsActiveModelsOnly),_xlfn.XLOOKUP(C2802,'Model Analyzer'!B$4:B$100,'Model Analyzer'!C$4:C$100))),EvalData!C2802,"NA")</f>
        <v>MIT-ORC</v>
      </c>
      <c r="C2802" s="17" t="s">
        <v>23</v>
      </c>
      <c r="D2802" s="36" t="d">
        <v>2020-11-16</v>
      </c>
      <c r="E2802" s="17" t="s">
        <v>38</v>
      </c>
      <c r="F2802" s="36" t="d">
        <v>2020-12-12</v>
      </c>
      <c r="G2802" s="30">
        <v>-15259</v>
      </c>
      <c r="H2802" s="32">
        <v>-0.34599999999999997</v>
      </c>
      <c r="I2802" s="28">
        <v>-0.29271999999999998</v>
      </c>
      <c r="J2802" s="28">
        <v>-0.41387000000000002</v>
      </c>
      <c r="K2802" s="29">
        <v>0</v>
      </c>
      <c r="L2802" s="30">
        <v>21</v>
      </c>
      <c r="M2802" s="29">
        <v>0.39394000000000001</v>
      </c>
      <c r="N2802" s="30">
        <v>51</v>
      </c>
      <c r="O2802" s="30">
        <v>35.799999999999997</v>
      </c>
      <c r="P2802" s="30">
        <v>15402.86</v>
      </c>
      <c r="Q2802" s="30">
        <v>488.27</v>
      </c>
      <c r="R2802" s="38">
        <v>0.45889999999999997</v>
      </c>
      <c r="S2802" s="32">
        <v>-0.56823000000000001</v>
      </c>
      <c r="T2802" s="29">
        <v>1.2588299999999999</v>
      </c>
      <c r="U2802" s="29">
        <v>-1.12737</v>
      </c>
      <c r="V2802" s="29">
        <v>0.17646999999999999</v>
      </c>
      <c r="W2802" s="29">
        <v>0.43136999999999998</v>
      </c>
      <c r="X2802" s="30">
        <v>754.95</v>
      </c>
      <c r="Y2802" s="29">
        <v>0.46013999999999999</v>
      </c>
      <c r="Z2802" s="29">
        <v>0.61609000000000003</v>
      </c>
      <c r="AA2802" s="29">
        <v>0.01</v>
      </c>
      <c r="AB2802" s="30">
        <v>32</v>
      </c>
      <c r="AC2802" s="29">
        <v>8.8239999999999999E-2</v>
      </c>
      <c r="AD2802" s="30">
        <v>51</v>
      </c>
      <c r="AE2802" s="29">
        <v>0.54901999999999995</v>
      </c>
      <c r="AF2802" s="33">
        <v>1.7210000000000001</v>
      </c>
      <c r="AG2802" s="33">
        <v>2.6629999999999998</v>
      </c>
      <c r="AH2802" s="33">
        <v>7.516</v>
      </c>
      <c r="AI2802" s="33">
        <v>193.006</v>
      </c>
      <c r="AJ2802" s="33">
        <v>62.313000000000002</v>
      </c>
      <c r="AK2802" s="34">
        <v>505</v>
      </c>
      <c r="AL2802" s="29">
        <v>3.9219999999999998E-2</v>
      </c>
      <c r="AM2802" s="29">
        <v>0.25490000000000002</v>
      </c>
      <c r="AN2802" s="50">
        <v>338229</v>
      </c>
      <c r="AO2802" s="30">
        <v>276</v>
      </c>
      <c r="AP2802" s="29">
        <v>0.29722999999999999</v>
      </c>
      <c r="AQ2802" s="29">
        <v>0.62051999999999996</v>
      </c>
      <c r="AR2802" s="29">
        <v>0.26800000000000002</v>
      </c>
      <c r="AS2802" s="54">
        <v>19</v>
      </c>
      <c r="AT2802" s="29">
        <v>0.47059000000000001</v>
      </c>
      <c r="AU2802" s="29">
        <v>0.43391000000000002</v>
      </c>
      <c r="AV2802" s="54">
        <v>23</v>
      </c>
      <c r="AW2802" s="29">
        <v>0.35293999999999998</v>
      </c>
    </row>
    <row r="2803" spans="1:49" x14ac:dyDescent="0.2">
      <c r="A2803" s="17" t="str">
        <f t="shared" si="52"/>
        <v>MOBS</v>
      </c>
      <c r="B2803" s="17" t="str">
        <f>IF(AND(OR(NOT(IsForecastDateRestricted),AND(D2803&gt;=StartDate,D2803&lt;=EndDate)),OR(NOT(IsTargetDateRestricted),AND(F2803&gt;=FirstTargetDate,F2803&lt;=EndTargetDate)),
OR(AND(Is1Week,E2803="1 wk ahead inc death"),AND(Is2Week,E2803="2 wk ahead inc death"),AND(Is3Week,E2803="3 wk ahead inc death"),AND(Is4Week,E2803="4 wk ahead inc death")),
OR(NOT(IsActiveModelsOnly),_xlfn.XLOOKUP(C2803,'Model Analyzer'!B$4:B$100,'Model Analyzer'!C$4:C$100))),EvalData!C2803,"NA")</f>
        <v>MOBS</v>
      </c>
      <c r="C2803" s="17" t="s">
        <v>24</v>
      </c>
      <c r="D2803" s="36" t="d">
        <v>2020-11-16</v>
      </c>
      <c r="E2803" s="17" t="s">
        <v>38</v>
      </c>
      <c r="F2803" s="36" t="d">
        <v>2020-12-12</v>
      </c>
      <c r="G2803" s="30">
        <v>-13837</v>
      </c>
      <c r="H2803" s="32">
        <v>-0.308</v>
      </c>
      <c r="I2803" s="28">
        <v>-0.26544000000000001</v>
      </c>
      <c r="J2803" s="28">
        <v>-0.36136000000000001</v>
      </c>
      <c r="K2803" s="29">
        <v>0</v>
      </c>
      <c r="L2803" s="30">
        <v>19</v>
      </c>
      <c r="M2803" s="29">
        <v>0.45455000000000001</v>
      </c>
      <c r="N2803" s="30">
        <v>50</v>
      </c>
      <c r="O2803" s="30">
        <v>30.46</v>
      </c>
      <c r="P2803" s="30">
        <v>5856.48</v>
      </c>
      <c r="Q2803" s="30">
        <v>303.86</v>
      </c>
      <c r="R2803" s="38">
        <v>0.26212000000000002</v>
      </c>
      <c r="S2803" s="32">
        <v>-0.31117</v>
      </c>
      <c r="T2803" s="29">
        <v>0.56116999999999995</v>
      </c>
      <c r="U2803" s="29">
        <v>-0.47461999999999999</v>
      </c>
      <c r="V2803" s="29">
        <v>0.34</v>
      </c>
      <c r="W2803" s="29">
        <v>0.1</v>
      </c>
      <c r="X2803" s="30">
        <v>476.53</v>
      </c>
      <c r="Y2803" s="29">
        <v>0.30541000000000001</v>
      </c>
      <c r="Z2803" s="29">
        <v>0.38702999999999999</v>
      </c>
      <c r="AA2803" s="29">
        <v>0.314</v>
      </c>
      <c r="AB2803" s="30">
        <v>18</v>
      </c>
      <c r="AC2803" s="29">
        <v>0.5</v>
      </c>
      <c r="AD2803" s="30">
        <v>50</v>
      </c>
      <c r="AE2803" s="29">
        <v>0.52</v>
      </c>
      <c r="AF2803" s="33">
        <v>1.6619999999999999</v>
      </c>
      <c r="AG2803" s="33">
        <v>1.8129999999999999</v>
      </c>
      <c r="AH2803" s="33">
        <v>1.978</v>
      </c>
      <c r="AI2803" s="33">
        <v>2.855</v>
      </c>
      <c r="AJ2803" s="33">
        <v>2.5059999999999998</v>
      </c>
      <c r="AK2803" s="34">
        <v>3.0070000000000001</v>
      </c>
      <c r="AL2803" s="29">
        <v>0</v>
      </c>
      <c r="AM2803" s="29">
        <v>0</v>
      </c>
      <c r="AN2803" s="50">
        <v>207327</v>
      </c>
      <c r="AO2803" s="30">
        <v>223.7</v>
      </c>
      <c r="AP2803" s="29">
        <v>0.62758000000000003</v>
      </c>
      <c r="AQ2803" s="29">
        <v>1</v>
      </c>
      <c r="AR2803" s="29">
        <v>0.53700000000000003</v>
      </c>
      <c r="AS2803" s="54">
        <v>9</v>
      </c>
      <c r="AT2803" s="29">
        <v>0.76471</v>
      </c>
      <c r="AU2803" s="29">
        <v>0.53664000000000001</v>
      </c>
      <c r="AV2803" s="54">
        <v>21</v>
      </c>
      <c r="AW2803" s="29">
        <v>0.41176000000000001</v>
      </c>
    </row>
    <row r="2804" spans="1:49" x14ac:dyDescent="0.2">
      <c r="A2804" s="17" t="str">
        <f t="shared" si="52"/>
        <v>MSRA</v>
      </c>
      <c r="B2804" s="17" t="str">
        <f>IF(AND(OR(NOT(IsForecastDateRestricted),AND(D2804&gt;=StartDate,D2804&lt;=EndDate)),OR(NOT(IsTargetDateRestricted),AND(F2804&gt;=FirstTargetDate,F2804&lt;=EndTargetDate)),
OR(AND(Is1Week,E2804="1 wk ahead inc death"),AND(Is2Week,E2804="2 wk ahead inc death"),AND(Is3Week,E2804="3 wk ahead inc death"),AND(Is4Week,E2804="4 wk ahead inc death")),
OR(NOT(IsActiveModelsOnly),_xlfn.XLOOKUP(C2804,'Model Analyzer'!B$4:B$100,'Model Analyzer'!C$4:C$100))),EvalData!C2804,"NA")</f>
        <v>MSRA</v>
      </c>
      <c r="C2804" s="17" t="s">
        <v>60</v>
      </c>
      <c r="D2804" s="36" t="d">
        <v>2020-11-16</v>
      </c>
      <c r="E2804" s="17" t="s">
        <v>38</v>
      </c>
      <c r="F2804" s="36" t="d">
        <v>2020-12-12</v>
      </c>
      <c r="G2804" s="30">
        <v>-14744</v>
      </c>
      <c r="H2804" s="32">
        <v>-0.33200000000000002</v>
      </c>
      <c r="I2804" s="28">
        <v>-0.28283999999999998</v>
      </c>
      <c r="J2804" s="28">
        <v>-0.39439000000000002</v>
      </c>
      <c r="K2804" s="29">
        <v>0</v>
      </c>
      <c r="L2804" s="30">
        <v>20</v>
      </c>
      <c r="M2804" s="29">
        <v>0.42424000000000001</v>
      </c>
      <c r="N2804" s="30">
        <v>50</v>
      </c>
      <c r="O2804" s="30">
        <v>12.17</v>
      </c>
      <c r="P2804" s="30">
        <v>7748.82</v>
      </c>
      <c r="Q2804" s="30">
        <v>341.36</v>
      </c>
      <c r="R2804" s="38">
        <v>0.26795999999999998</v>
      </c>
      <c r="S2804" s="32">
        <v>-0.28416999999999998</v>
      </c>
      <c r="T2804" s="29">
        <v>0.56083000000000005</v>
      </c>
      <c r="U2804" s="29">
        <v>-0.47960000000000003</v>
      </c>
      <c r="V2804" s="29">
        <v>0.36</v>
      </c>
      <c r="W2804" s="29">
        <v>0.18</v>
      </c>
      <c r="X2804" s="30">
        <v>515.41999999999996</v>
      </c>
      <c r="Y2804" s="29">
        <v>0.32114999999999999</v>
      </c>
      <c r="Z2804" s="29">
        <v>0.38933000000000001</v>
      </c>
      <c r="AA2804" s="29">
        <v>0.376</v>
      </c>
      <c r="AB2804" s="30">
        <v>17</v>
      </c>
      <c r="AC2804" s="29">
        <v>0.52941000000000005</v>
      </c>
      <c r="AD2804" s="30">
        <v>50</v>
      </c>
      <c r="AE2804" s="29">
        <v>0.14000000000000001</v>
      </c>
      <c r="AF2804" s="33">
        <v>1.1259999999999999</v>
      </c>
      <c r="AG2804" s="33">
        <v>1.1439999999999999</v>
      </c>
      <c r="AH2804" s="33">
        <v>1.171</v>
      </c>
      <c r="AI2804" s="33">
        <v>1.202</v>
      </c>
      <c r="AJ2804" s="33">
        <v>1.226</v>
      </c>
      <c r="AK2804" s="34">
        <v>1.2589999999999999</v>
      </c>
      <c r="AL2804" s="29">
        <v>0</v>
      </c>
      <c r="AM2804" s="29">
        <v>0</v>
      </c>
      <c r="AN2804" s="50">
        <v>565966</v>
      </c>
      <c r="AO2804" s="30">
        <v>517.29999999999995</v>
      </c>
      <c r="AP2804" s="29">
        <v>0.91005999999999998</v>
      </c>
      <c r="AQ2804" s="29">
        <v>1</v>
      </c>
      <c r="AR2804" s="29">
        <v>0.14399999999999999</v>
      </c>
      <c r="AS2804" s="54">
        <v>26</v>
      </c>
      <c r="AT2804" s="29">
        <v>0.26471</v>
      </c>
      <c r="AU2804" s="29">
        <v>0.14448</v>
      </c>
      <c r="AV2804" s="54">
        <v>29</v>
      </c>
      <c r="AW2804" s="29">
        <v>0.17646999999999999</v>
      </c>
    </row>
    <row r="2805" spans="1:49" x14ac:dyDescent="0.2">
      <c r="A2805" s="17" t="str">
        <f t="shared" si="52"/>
        <v>NotreDame-Mobility</v>
      </c>
      <c r="B2805" s="17" t="str">
        <f>IF(AND(OR(NOT(IsForecastDateRestricted),AND(D2805&gt;=StartDate,D2805&lt;=EndDate)),OR(NOT(IsTargetDateRestricted),AND(F2805&gt;=FirstTargetDate,F2805&lt;=EndTargetDate)),
OR(AND(Is1Week,E2805="1 wk ahead inc death"),AND(Is2Week,E2805="2 wk ahead inc death"),AND(Is3Week,E2805="3 wk ahead inc death"),AND(Is4Week,E2805="4 wk ahead inc death")),
OR(NOT(IsActiveModelsOnly),_xlfn.XLOOKUP(C2805,'Model Analyzer'!B$4:B$100,'Model Analyzer'!C$4:C$100))),EvalData!C2805,"NA")</f>
        <v>NotreDame-Mobility</v>
      </c>
      <c r="C2805" s="17" t="s">
        <v>25</v>
      </c>
      <c r="D2805" s="36" t="d">
        <v>2020-11-16</v>
      </c>
      <c r="E2805" s="17" t="s">
        <v>38</v>
      </c>
      <c r="F2805" s="36" t="d">
        <v>2020-12-12</v>
      </c>
      <c r="G2805" s="30">
        <v>-16704</v>
      </c>
      <c r="H2805" s="32">
        <v>-0.38600000000000001</v>
      </c>
      <c r="I2805" s="28">
        <v>-0.32044</v>
      </c>
      <c r="J2805" s="28">
        <v>-0.47154000000000001</v>
      </c>
      <c r="K2805" s="29">
        <v>0</v>
      </c>
      <c r="L2805" s="30">
        <v>23</v>
      </c>
      <c r="M2805" s="29">
        <v>0.33333000000000002</v>
      </c>
      <c r="N2805" s="30">
        <v>51</v>
      </c>
      <c r="O2805" s="30">
        <v>50.9</v>
      </c>
      <c r="P2805" s="30">
        <v>20662.18</v>
      </c>
      <c r="Q2805" s="30">
        <v>515.71</v>
      </c>
      <c r="R2805" s="38">
        <v>0.59236</v>
      </c>
      <c r="S2805" s="32">
        <v>-0.66388000000000003</v>
      </c>
      <c r="T2805" s="29">
        <v>1.7518800000000001</v>
      </c>
      <c r="U2805" s="29">
        <v>-1.37321</v>
      </c>
      <c r="V2805" s="29">
        <v>0.13725000000000001</v>
      </c>
      <c r="W2805" s="29">
        <v>0.52941000000000005</v>
      </c>
      <c r="X2805" s="30">
        <v>828.95</v>
      </c>
      <c r="Y2805" s="29">
        <v>0.63246000000000002</v>
      </c>
      <c r="Z2805" s="29">
        <v>0.73089000000000004</v>
      </c>
      <c r="AA2805" s="29">
        <v>0</v>
      </c>
      <c r="AB2805" s="30">
        <v>34</v>
      </c>
      <c r="AC2805" s="29">
        <v>2.9409999999999999E-2</v>
      </c>
      <c r="AD2805" s="30">
        <v>51</v>
      </c>
      <c r="AE2805" s="29">
        <v>7.843E-2</v>
      </c>
      <c r="AF2805" s="33">
        <v>1.218</v>
      </c>
      <c r="AG2805" s="33">
        <v>1.323</v>
      </c>
      <c r="AH2805" s="33">
        <v>1.46</v>
      </c>
      <c r="AI2805" s="33">
        <v>3.056</v>
      </c>
      <c r="AJ2805" s="33">
        <v>1.786</v>
      </c>
      <c r="AK2805" s="34">
        <v>2.5219999999999998</v>
      </c>
      <c r="AL2805" s="29">
        <v>0</v>
      </c>
      <c r="AM2805" s="29">
        <v>0</v>
      </c>
      <c r="AN2805" s="50">
        <v>874061</v>
      </c>
      <c r="AO2805" s="30">
        <v>981.6</v>
      </c>
      <c r="AP2805" s="29">
        <v>0.73862000000000005</v>
      </c>
      <c r="AQ2805" s="29">
        <v>1</v>
      </c>
      <c r="AR2805" s="29">
        <v>8.3000000000000004E-2</v>
      </c>
      <c r="AS2805" s="54">
        <v>30</v>
      </c>
      <c r="AT2805" s="29">
        <v>0.14706</v>
      </c>
      <c r="AU2805" s="29">
        <v>8.2559999999999995E-2</v>
      </c>
      <c r="AV2805" s="54">
        <v>32</v>
      </c>
      <c r="AW2805" s="29">
        <v>8.8239999999999999E-2</v>
      </c>
    </row>
    <row r="2806" spans="1:49" x14ac:dyDescent="0.2">
      <c r="A2806" s="17" t="str">
        <f t="shared" si="52"/>
        <v>Oliver Wyman</v>
      </c>
      <c r="B2806" s="17" t="str">
        <f>IF(AND(OR(NOT(IsForecastDateRestricted),AND(D2806&gt;=StartDate,D2806&lt;=EndDate)),OR(NOT(IsTargetDateRestricted),AND(F2806&gt;=FirstTargetDate,F2806&lt;=EndTargetDate)),
OR(AND(Is1Week,E2806="1 wk ahead inc death"),AND(Is2Week,E2806="2 wk ahead inc death"),AND(Is3Week,E2806="3 wk ahead inc death"),AND(Is4Week,E2806="4 wk ahead inc death")),
OR(NOT(IsActiveModelsOnly),_xlfn.XLOOKUP(C2806,'Model Analyzer'!B$4:B$100,'Model Analyzer'!C$4:C$100))),EvalData!C2806,"NA")</f>
        <v>Oliver Wyman</v>
      </c>
      <c r="C2806" s="17" t="s">
        <v>26</v>
      </c>
      <c r="D2806" s="36" t="d">
        <v>2020-11-16</v>
      </c>
      <c r="E2806" s="17" t="s">
        <v>38</v>
      </c>
      <c r="F2806" s="36" t="d">
        <v>2020-12-12</v>
      </c>
      <c r="G2806" s="30">
        <v>-11604</v>
      </c>
      <c r="H2806" s="32">
        <v>-0.252</v>
      </c>
      <c r="I2806" s="28">
        <v>-0.22261</v>
      </c>
      <c r="J2806" s="28">
        <v>-0.28634999999999999</v>
      </c>
      <c r="K2806" s="29">
        <v>0</v>
      </c>
      <c r="L2806" s="30">
        <v>15</v>
      </c>
      <c r="M2806" s="29">
        <v>0.57576000000000005</v>
      </c>
      <c r="N2806" s="30">
        <v>51</v>
      </c>
      <c r="O2806" s="30">
        <v>14.07</v>
      </c>
      <c r="P2806" s="30">
        <v>4510.8999999999996</v>
      </c>
      <c r="Q2806" s="30">
        <v>244.71</v>
      </c>
      <c r="R2806" s="38">
        <v>0.20993000000000001</v>
      </c>
      <c r="S2806" s="32">
        <v>-0.23311999999999999</v>
      </c>
      <c r="T2806" s="29">
        <v>0.59733999999999998</v>
      </c>
      <c r="U2806" s="29">
        <v>-0.53913</v>
      </c>
      <c r="V2806" s="29">
        <v>0.43136999999999998</v>
      </c>
      <c r="W2806" s="29">
        <v>7.843E-2</v>
      </c>
      <c r="X2806" s="30">
        <v>421.15</v>
      </c>
      <c r="Y2806" s="29">
        <v>0.26528000000000002</v>
      </c>
      <c r="Z2806" s="29">
        <v>0.33049000000000001</v>
      </c>
      <c r="AA2806" s="29">
        <v>0.52400000000000002</v>
      </c>
      <c r="AB2806" s="30">
        <v>9</v>
      </c>
      <c r="AC2806" s="29">
        <v>0.76471</v>
      </c>
      <c r="AD2806" s="30">
        <v>51</v>
      </c>
      <c r="AE2806" s="29">
        <v>0.76471</v>
      </c>
      <c r="AF2806" s="33">
        <v>1.7330000000000001</v>
      </c>
      <c r="AG2806" s="33">
        <v>1.9710000000000001</v>
      </c>
      <c r="AH2806" s="33">
        <v>2.6429999999999998</v>
      </c>
      <c r="AI2806" s="33">
        <v>7.843</v>
      </c>
      <c r="AJ2806" s="33">
        <v>4.8860000000000001</v>
      </c>
      <c r="AK2806" s="34">
        <v>9.9339999999999993</v>
      </c>
      <c r="AL2806" s="29">
        <v>0.17646999999999999</v>
      </c>
      <c r="AM2806" s="29">
        <v>7.843E-2</v>
      </c>
      <c r="AN2806" s="50">
        <v>183090</v>
      </c>
      <c r="AO2806" s="30">
        <v>152.19999999999999</v>
      </c>
      <c r="AP2806" s="29">
        <v>0.50971999999999995</v>
      </c>
      <c r="AQ2806" s="29">
        <v>1</v>
      </c>
      <c r="AR2806" s="29">
        <v>0.53700000000000003</v>
      </c>
      <c r="AS2806" s="54">
        <v>9</v>
      </c>
      <c r="AT2806" s="29">
        <v>0.76471</v>
      </c>
      <c r="AU2806" s="29">
        <v>0.80495000000000005</v>
      </c>
      <c r="AV2806" s="54">
        <v>7</v>
      </c>
      <c r="AW2806" s="29">
        <v>0.82352999999999998</v>
      </c>
    </row>
    <row r="2807" spans="1:49" x14ac:dyDescent="0.2">
      <c r="A2807" s="17" t="str">
        <f t="shared" si="52"/>
        <v>PSI</v>
      </c>
      <c r="B2807" s="17" t="str">
        <f>IF(AND(OR(NOT(IsForecastDateRestricted),AND(D2807&gt;=StartDate,D2807&lt;=EndDate)),OR(NOT(IsTargetDateRestricted),AND(F2807&gt;=FirstTargetDate,F2807&lt;=EndTargetDate)),
OR(AND(Is1Week,E2807="1 wk ahead inc death"),AND(Is2Week,E2807="2 wk ahead inc death"),AND(Is3Week,E2807="3 wk ahead inc death"),AND(Is4Week,E2807="4 wk ahead inc death")),
OR(NOT(IsActiveModelsOnly),_xlfn.XLOOKUP(C2807,'Model Analyzer'!B$4:B$100,'Model Analyzer'!C$4:C$100))),EvalData!C2807,"NA")</f>
        <v>PSI</v>
      </c>
      <c r="C2807" s="17" t="s">
        <v>27</v>
      </c>
      <c r="D2807" s="36" t="d">
        <v>2020-11-16</v>
      </c>
      <c r="E2807" s="17" t="s">
        <v>38</v>
      </c>
      <c r="F2807" s="36" t="d">
        <v>2020-12-12</v>
      </c>
      <c r="G2807" s="30">
        <v>-8514</v>
      </c>
      <c r="H2807" s="32">
        <v>-0.17799999999999999</v>
      </c>
      <c r="I2807" s="28">
        <v>-0.16333</v>
      </c>
      <c r="J2807" s="28">
        <v>-0.19520999999999999</v>
      </c>
      <c r="K2807" s="29">
        <v>0.75</v>
      </c>
      <c r="L2807" s="30">
        <v>14</v>
      </c>
      <c r="M2807" s="29">
        <v>0.60606000000000004</v>
      </c>
      <c r="N2807" s="30">
        <v>51</v>
      </c>
      <c r="O2807" s="30">
        <v>92.52</v>
      </c>
      <c r="P2807" s="30">
        <v>19999.86</v>
      </c>
      <c r="Q2807" s="30">
        <v>529.61</v>
      </c>
      <c r="R2807" s="38">
        <v>0.47434999999999999</v>
      </c>
      <c r="S2807" s="32">
        <v>-0.35243999999999998</v>
      </c>
      <c r="T2807" s="29">
        <v>4.3199199999999998</v>
      </c>
      <c r="U2807" s="29">
        <v>-3.9344700000000001</v>
      </c>
      <c r="V2807" s="29">
        <v>0.21568999999999999</v>
      </c>
      <c r="W2807" s="29">
        <v>0.41176000000000001</v>
      </c>
      <c r="X2807" s="30">
        <v>797.3</v>
      </c>
      <c r="Y2807" s="29">
        <v>0.54100999999999999</v>
      </c>
      <c r="Z2807" s="29">
        <v>0.65820000000000001</v>
      </c>
      <c r="AA2807" s="29">
        <v>0.04</v>
      </c>
      <c r="AB2807" s="30">
        <v>29</v>
      </c>
      <c r="AC2807" s="29">
        <v>0.17646999999999999</v>
      </c>
      <c r="AD2807" s="30">
        <v>51</v>
      </c>
      <c r="AE2807" s="29">
        <v>0.23529</v>
      </c>
      <c r="AF2807" s="33">
        <v>1.296</v>
      </c>
      <c r="AG2807" s="33">
        <v>1.403</v>
      </c>
      <c r="AH2807" s="33">
        <v>1.603</v>
      </c>
      <c r="AI2807" s="33">
        <v>5.6109999999999998</v>
      </c>
      <c r="AJ2807" s="33">
        <v>2.4159999999999999</v>
      </c>
      <c r="AK2807" s="34">
        <v>7</v>
      </c>
      <c r="AL2807" s="29">
        <v>3.9219999999999998E-2</v>
      </c>
      <c r="AM2807" s="29">
        <v>0</v>
      </c>
      <c r="AN2807" s="50">
        <v>795473</v>
      </c>
      <c r="AO2807" s="30">
        <v>696.2</v>
      </c>
      <c r="AP2807" s="29">
        <v>0.65524000000000004</v>
      </c>
      <c r="AQ2807" s="29">
        <v>1</v>
      </c>
      <c r="AR2807" s="29">
        <v>0.20599999999999999</v>
      </c>
      <c r="AS2807" s="54">
        <v>24</v>
      </c>
      <c r="AT2807" s="29">
        <v>0.32352999999999998</v>
      </c>
      <c r="AU2807" s="29">
        <v>0.24768000000000001</v>
      </c>
      <c r="AV2807" s="54">
        <v>28</v>
      </c>
      <c r="AW2807" s="29">
        <v>0.20588000000000001</v>
      </c>
    </row>
    <row r="2808" spans="1:49" x14ac:dyDescent="0.2">
      <c r="A2808" s="17" t="str">
        <f t="shared" si="52"/>
        <v>RPI-UW</v>
      </c>
      <c r="B2808" s="17" t="str">
        <f>IF(AND(OR(NOT(IsForecastDateRestricted),AND(D2808&gt;=StartDate,D2808&lt;=EndDate)),OR(NOT(IsTargetDateRestricted),AND(F2808&gt;=FirstTargetDate,F2808&lt;=EndTargetDate)),
OR(AND(Is1Week,E2808="1 wk ahead inc death"),AND(Is2Week,E2808="2 wk ahead inc death"),AND(Is3Week,E2808="3 wk ahead inc death"),AND(Is4Week,E2808="4 wk ahead inc death")),
OR(NOT(IsActiveModelsOnly),_xlfn.XLOOKUP(C2808,'Model Analyzer'!B$4:B$100,'Model Analyzer'!C$4:C$100))),EvalData!C2808,"NA")</f>
        <v>RPI-UW</v>
      </c>
      <c r="C2808" s="17" t="s">
        <v>49</v>
      </c>
      <c r="D2808" s="36" t="d">
        <v>2020-11-16</v>
      </c>
      <c r="E2808" s="17" t="s">
        <v>38</v>
      </c>
      <c r="F2808" s="36" t="d">
        <v>2020-12-12</v>
      </c>
      <c r="G2808" s="30">
        <v>-19794</v>
      </c>
      <c r="H2808" s="32">
        <v>-0.47799999999999998</v>
      </c>
      <c r="I2808" s="28">
        <v>-0.37972</v>
      </c>
      <c r="J2808" s="28">
        <v>-0.61216999999999999</v>
      </c>
      <c r="K2808" s="29">
        <v>0</v>
      </c>
      <c r="L2808" s="30">
        <v>27</v>
      </c>
      <c r="M2808" s="29">
        <v>0.21212</v>
      </c>
      <c r="N2808" s="30">
        <v>30</v>
      </c>
      <c r="O2808" s="30">
        <v>15.46</v>
      </c>
      <c r="P2808" s="30">
        <v>12005.72</v>
      </c>
      <c r="Q2808" s="30">
        <v>691.23</v>
      </c>
      <c r="R2808" s="38">
        <v>0.49054999999999999</v>
      </c>
      <c r="S2808" s="32">
        <v>-0.45872000000000002</v>
      </c>
      <c r="T2808" s="29">
        <v>0.98977000000000004</v>
      </c>
      <c r="U2808" s="29">
        <v>-0.90463000000000005</v>
      </c>
      <c r="V2808" s="29">
        <v>0.16667000000000001</v>
      </c>
      <c r="W2808" s="29">
        <v>0.46666999999999997</v>
      </c>
      <c r="X2808" s="30">
        <v>905.32</v>
      </c>
      <c r="Y2808" s="29">
        <v>0.44903999999999999</v>
      </c>
      <c r="Z2808" s="29">
        <v>0.58050999999999997</v>
      </c>
      <c r="AA2808" s="29">
        <v>4.0000000000000001E-3</v>
      </c>
      <c r="AB2808" s="30">
        <v>33</v>
      </c>
      <c r="AC2808" s="29">
        <v>5.8819999999999997E-2</v>
      </c>
      <c r="AD2808" s="30">
        <v>30</v>
      </c>
      <c r="AE2808" s="29">
        <v>0.43332999999999999</v>
      </c>
      <c r="AF2808" s="33">
        <v>1.9179999999999999</v>
      </c>
      <c r="AG2808" s="33">
        <v>2.3050000000000002</v>
      </c>
      <c r="AH2808" s="33">
        <v>2.9449999999999998</v>
      </c>
      <c r="AI2808" s="33">
        <v>373.66300000000001</v>
      </c>
      <c r="AJ2808" s="33">
        <v>5.6269999999999998</v>
      </c>
      <c r="AK2808" s="34">
        <v>12.282</v>
      </c>
      <c r="AL2808" s="29">
        <v>0.16667000000000001</v>
      </c>
      <c r="AM2808" s="29">
        <v>6.6669999999999993E-2</v>
      </c>
      <c r="AN2808" s="50">
        <v>471740</v>
      </c>
      <c r="AO2808" s="30">
        <v>264.10000000000002</v>
      </c>
      <c r="AP2808" s="29">
        <v>0.46046999999999999</v>
      </c>
      <c r="AQ2808" s="29">
        <v>0.96131999999999995</v>
      </c>
      <c r="AR2808" s="29">
        <v>0.124</v>
      </c>
      <c r="AS2808" s="54">
        <v>28</v>
      </c>
      <c r="AT2808" s="29">
        <v>0.20588000000000001</v>
      </c>
      <c r="AU2808" s="29">
        <v>0.26744000000000001</v>
      </c>
      <c r="AV2808" s="54">
        <v>27</v>
      </c>
      <c r="AW2808" s="29">
        <v>0.23529</v>
      </c>
    </row>
    <row r="2809" spans="1:49" x14ac:dyDescent="0.2">
      <c r="A2809" s="17" t="str">
        <f t="shared" si="52"/>
        <v>UA</v>
      </c>
      <c r="B2809" s="17" t="str">
        <f>IF(AND(OR(NOT(IsForecastDateRestricted),AND(D2809&gt;=StartDate,D2809&lt;=EndDate)),OR(NOT(IsTargetDateRestricted),AND(F2809&gt;=FirstTargetDate,F2809&lt;=EndTargetDate)),
OR(AND(Is1Week,E2809="1 wk ahead inc death"),AND(Is2Week,E2809="2 wk ahead inc death"),AND(Is3Week,E2809="3 wk ahead inc death"),AND(Is4Week,E2809="4 wk ahead inc death")),
OR(NOT(IsActiveModelsOnly),_xlfn.XLOOKUP(C2809,'Model Analyzer'!B$4:B$100,'Model Analyzer'!C$4:C$100))),EvalData!C2809,"NA")</f>
        <v>UA</v>
      </c>
      <c r="C2809" s="17" t="s">
        <v>29</v>
      </c>
      <c r="D2809" s="36" t="d">
        <v>2020-11-16</v>
      </c>
      <c r="E2809" s="17" t="s">
        <v>38</v>
      </c>
      <c r="F2809" s="36" t="d">
        <v>2020-12-12</v>
      </c>
      <c r="G2809" s="30">
        <v>-5635</v>
      </c>
      <c r="H2809" s="32">
        <v>-0.114</v>
      </c>
      <c r="I2809" s="28">
        <v>-0.1081</v>
      </c>
      <c r="J2809" s="28">
        <v>-0.1212</v>
      </c>
      <c r="K2809" s="29">
        <v>0.75</v>
      </c>
      <c r="L2809" s="30">
        <v>5</v>
      </c>
      <c r="M2809" s="29">
        <v>0.87878999999999996</v>
      </c>
      <c r="N2809" s="30">
        <v>51</v>
      </c>
      <c r="O2809" s="30">
        <v>9.1999999999999993</v>
      </c>
      <c r="P2809" s="30">
        <v>6157.04</v>
      </c>
      <c r="Q2809" s="30">
        <v>285.67</v>
      </c>
      <c r="R2809" s="38">
        <v>0.23724999999999999</v>
      </c>
      <c r="S2809" s="32">
        <v>-8.4309999999999996E-2</v>
      </c>
      <c r="T2809" s="29">
        <v>0.44692999999999999</v>
      </c>
      <c r="U2809" s="29">
        <v>-0.21063999999999999</v>
      </c>
      <c r="V2809" s="29">
        <v>0.41176000000000001</v>
      </c>
      <c r="W2809" s="29">
        <v>9.8040000000000002E-2</v>
      </c>
      <c r="X2809" s="30">
        <v>455.28</v>
      </c>
      <c r="Y2809" s="29">
        <v>0.28999000000000003</v>
      </c>
      <c r="Z2809" s="29">
        <v>0.31657000000000002</v>
      </c>
      <c r="AA2809" s="29">
        <v>0.54300000000000004</v>
      </c>
      <c r="AB2809" s="30">
        <v>7</v>
      </c>
      <c r="AC2809" s="29">
        <v>0.82352999999999998</v>
      </c>
      <c r="AD2809" s="30">
        <v>51</v>
      </c>
      <c r="AE2809" s="29">
        <v>0.74509999999999998</v>
      </c>
      <c r="AF2809" s="33">
        <v>1.3340000000000001</v>
      </c>
      <c r="AG2809" s="33">
        <v>1.5960000000000001</v>
      </c>
      <c r="AH2809" s="33">
        <v>2.798</v>
      </c>
      <c r="AI2809" s="33">
        <v>12.564</v>
      </c>
      <c r="AJ2809" s="33">
        <v>5.9779999999999998</v>
      </c>
      <c r="AK2809" s="34">
        <v>10.906000000000001</v>
      </c>
      <c r="AL2809" s="29">
        <v>0.19608</v>
      </c>
      <c r="AM2809" s="29">
        <v>0.11765</v>
      </c>
      <c r="AN2809" s="50">
        <v>209842</v>
      </c>
      <c r="AO2809" s="30">
        <v>176.5</v>
      </c>
      <c r="AP2809" s="29">
        <v>0.51905000000000001</v>
      </c>
      <c r="AQ2809" s="29">
        <v>1</v>
      </c>
      <c r="AR2809" s="29">
        <v>0.45400000000000001</v>
      </c>
      <c r="AS2809" s="54">
        <v>12</v>
      </c>
      <c r="AT2809" s="29">
        <v>0.67647000000000002</v>
      </c>
      <c r="AU2809" s="29">
        <v>0.78430999999999995</v>
      </c>
      <c r="AV2809" s="54">
        <v>8</v>
      </c>
      <c r="AW2809" s="29">
        <v>0.79412000000000005</v>
      </c>
    </row>
    <row r="2810" spans="1:49" x14ac:dyDescent="0.2">
      <c r="A2810" s="17" t="str">
        <f t="shared" si="52"/>
        <v>UCLA</v>
      </c>
      <c r="B2810" s="17" t="str">
        <f>IF(AND(OR(NOT(IsForecastDateRestricted),AND(D2810&gt;=StartDate,D2810&lt;=EndDate)),OR(NOT(IsTargetDateRestricted),AND(F2810&gt;=FirstTargetDate,F2810&lt;=EndTargetDate)),
OR(AND(Is1Week,E2810="1 wk ahead inc death"),AND(Is2Week,E2810="2 wk ahead inc death"),AND(Is3Week,E2810="3 wk ahead inc death"),AND(Is4Week,E2810="4 wk ahead inc death")),
OR(NOT(IsActiveModelsOnly),_xlfn.XLOOKUP(C2810,'Model Analyzer'!B$4:B$100,'Model Analyzer'!C$4:C$100))),EvalData!C2810,"NA")</f>
        <v>UCLA</v>
      </c>
      <c r="C2810" s="17" t="s">
        <v>30</v>
      </c>
      <c r="D2810" s="36" t="d">
        <v>2020-11-16</v>
      </c>
      <c r="E2810" s="17" t="s">
        <v>38</v>
      </c>
      <c r="F2810" s="36" t="d">
        <v>2020-12-12</v>
      </c>
      <c r="G2810" s="30">
        <v>-20076</v>
      </c>
      <c r="H2810" s="32">
        <v>-0.48599999999999999</v>
      </c>
      <c r="I2810" s="28">
        <v>-0.38512999999999997</v>
      </c>
      <c r="J2810" s="28">
        <v>-0.62636000000000003</v>
      </c>
      <c r="K2810" s="29">
        <v>0</v>
      </c>
      <c r="L2810" s="30">
        <v>28</v>
      </c>
      <c r="M2810" s="29">
        <v>0.18182000000000001</v>
      </c>
      <c r="N2810" s="30">
        <v>51</v>
      </c>
      <c r="O2810" s="30">
        <v>75.599999999999994</v>
      </c>
      <c r="P2810" s="30">
        <v>17925.53</v>
      </c>
      <c r="Q2810" s="30">
        <v>568.08000000000004</v>
      </c>
      <c r="R2810" s="38">
        <v>0.82382999999999995</v>
      </c>
      <c r="S2810" s="32">
        <v>-0.86106000000000005</v>
      </c>
      <c r="T2810" s="29">
        <v>1.92947</v>
      </c>
      <c r="U2810" s="29">
        <v>-1.92947</v>
      </c>
      <c r="V2810" s="29">
        <v>3.9219999999999998E-2</v>
      </c>
      <c r="W2810" s="29">
        <v>0.64705999999999997</v>
      </c>
      <c r="X2810" s="30">
        <v>841.9</v>
      </c>
      <c r="Y2810" s="29">
        <v>0.56930000000000003</v>
      </c>
      <c r="Z2810" s="29">
        <v>0.85133999999999999</v>
      </c>
      <c r="AA2810" s="29">
        <v>0</v>
      </c>
      <c r="AB2810" s="30">
        <v>34</v>
      </c>
      <c r="AC2810" s="29">
        <v>2.9409999999999999E-2</v>
      </c>
      <c r="AD2810" s="30">
        <v>51</v>
      </c>
      <c r="AE2810" s="29">
        <v>3.9219999999999998E-2</v>
      </c>
      <c r="AF2810" s="33">
        <v>1.091</v>
      </c>
      <c r="AG2810" s="33">
        <v>1.133</v>
      </c>
      <c r="AH2810" s="33">
        <v>1.2749999999999999</v>
      </c>
      <c r="AI2810" s="33">
        <v>4.7309999999999999</v>
      </c>
      <c r="AJ2810" s="33">
        <v>1.774</v>
      </c>
      <c r="AK2810" s="34">
        <v>2.5</v>
      </c>
      <c r="AL2810" s="29">
        <v>0</v>
      </c>
      <c r="AM2810" s="29">
        <v>1.9609999999999999E-2</v>
      </c>
      <c r="AN2810" s="50">
        <v>1035018</v>
      </c>
      <c r="AO2810" s="30">
        <v>998.8</v>
      </c>
      <c r="AP2810" s="29">
        <v>0.78654000000000002</v>
      </c>
      <c r="AQ2810" s="29">
        <v>1</v>
      </c>
      <c r="AR2810" s="29">
        <v>2.1000000000000001E-2</v>
      </c>
      <c r="AS2810" s="54">
        <v>34</v>
      </c>
      <c r="AT2810" s="29">
        <v>2.9409999999999999E-2</v>
      </c>
      <c r="AU2810" s="29">
        <v>4.1279999999999997E-2</v>
      </c>
      <c r="AV2810" s="54">
        <v>34</v>
      </c>
      <c r="AW2810" s="29">
        <v>2.9409999999999999E-2</v>
      </c>
    </row>
    <row r="2811" spans="1:49" x14ac:dyDescent="0.2">
      <c r="A2811" s="17" t="str">
        <f t="shared" si="52"/>
        <v>UCM</v>
      </c>
      <c r="B2811" s="17" t="str">
        <f>IF(AND(OR(NOT(IsForecastDateRestricted),AND(D2811&gt;=StartDate,D2811&lt;=EndDate)),OR(NOT(IsTargetDateRestricted),AND(F2811&gt;=FirstTargetDate,F2811&lt;=EndTargetDate)),
OR(AND(Is1Week,E2811="1 wk ahead inc death"),AND(Is2Week,E2811="2 wk ahead inc death"),AND(Is3Week,E2811="3 wk ahead inc death"),AND(Is4Week,E2811="4 wk ahead inc death")),
OR(NOT(IsActiveModelsOnly),_xlfn.XLOOKUP(C2811,'Model Analyzer'!B$4:B$100,'Model Analyzer'!C$4:C$100))),EvalData!C2811,"NA")</f>
        <v>UCM</v>
      </c>
      <c r="C2811" s="17" t="s">
        <v>48</v>
      </c>
      <c r="D2811" s="36" t="d">
        <v>2020-11-16</v>
      </c>
      <c r="E2811" s="17" t="s">
        <v>38</v>
      </c>
      <c r="F2811" s="36" t="d">
        <v>2020-12-12</v>
      </c>
      <c r="G2811" s="30">
        <v>-25420</v>
      </c>
      <c r="H2811" s="32">
        <v>-0.66900000000000004</v>
      </c>
      <c r="I2811" s="28">
        <v>-0.48764999999999997</v>
      </c>
      <c r="J2811" s="28">
        <v>-0.95177</v>
      </c>
      <c r="K2811" s="29">
        <v>0</v>
      </c>
      <c r="L2811" s="30">
        <v>33</v>
      </c>
      <c r="M2811" s="29">
        <v>3.0300000000000001E-2</v>
      </c>
      <c r="O2811" s="30"/>
      <c r="P2811" s="30"/>
      <c r="Q2811" s="30"/>
      <c r="R2811" s="38"/>
    </row>
    <row r="2812" spans="1:49" x14ac:dyDescent="0.2">
      <c r="A2812" s="17" t="str">
        <f t="shared" si="52"/>
        <v>UCSB</v>
      </c>
      <c r="B2812" s="17" t="str">
        <f>IF(AND(OR(NOT(IsForecastDateRestricted),AND(D2812&gt;=StartDate,D2812&lt;=EndDate)),OR(NOT(IsTargetDateRestricted),AND(F2812&gt;=FirstTargetDate,F2812&lt;=EndTargetDate)),
OR(AND(Is1Week,E2812="1 wk ahead inc death"),AND(Is2Week,E2812="2 wk ahead inc death"),AND(Is3Week,E2812="3 wk ahead inc death"),AND(Is4Week,E2812="4 wk ahead inc death")),
OR(NOT(IsActiveModelsOnly),_xlfn.XLOOKUP(C2812,'Model Analyzer'!B$4:B$100,'Model Analyzer'!C$4:C$100))),EvalData!C2812,"NA")</f>
        <v>UCSB</v>
      </c>
      <c r="C2812" s="17" t="s">
        <v>61</v>
      </c>
      <c r="D2812" s="36" t="d">
        <v>2020-11-16</v>
      </c>
      <c r="E2812" s="17" t="s">
        <v>38</v>
      </c>
      <c r="F2812" s="36" t="d">
        <v>2020-12-12</v>
      </c>
      <c r="G2812" s="30"/>
      <c r="H2812" s="32"/>
      <c r="N2812" s="30">
        <v>51</v>
      </c>
      <c r="O2812" s="30">
        <v>25.88</v>
      </c>
      <c r="P2812" s="30">
        <v>11273.46</v>
      </c>
      <c r="Q2812" s="30">
        <v>424.98</v>
      </c>
      <c r="R2812" s="38">
        <v>0.35988999999999999</v>
      </c>
      <c r="S2812" s="32">
        <v>-0.45872000000000002</v>
      </c>
      <c r="T2812" s="29">
        <v>0.98443999999999998</v>
      </c>
      <c r="U2812" s="29">
        <v>-0.89617000000000002</v>
      </c>
      <c r="V2812" s="29">
        <v>0.23529</v>
      </c>
      <c r="W2812" s="29">
        <v>0.23529</v>
      </c>
      <c r="X2812" s="30">
        <v>696.44</v>
      </c>
      <c r="Y2812" s="29">
        <v>0.38068999999999997</v>
      </c>
      <c r="Z2812" s="29">
        <v>0.49446000000000001</v>
      </c>
      <c r="AA2812" s="29">
        <v>0.18</v>
      </c>
      <c r="AB2812" s="30">
        <v>22</v>
      </c>
      <c r="AC2812" s="29">
        <v>0.38235000000000002</v>
      </c>
      <c r="AD2812" s="30">
        <v>51</v>
      </c>
      <c r="AE2812" s="29">
        <v>0.80391999999999997</v>
      </c>
      <c r="AF2812" s="33">
        <v>314</v>
      </c>
      <c r="AG2812" s="33">
        <v>1212</v>
      </c>
      <c r="AH2812" s="33">
        <v>1992</v>
      </c>
      <c r="AI2812" s="33">
        <v>2606.2890000000002</v>
      </c>
      <c r="AJ2812" s="33">
        <v>3107</v>
      </c>
      <c r="AK2812" s="34">
        <v>5588</v>
      </c>
      <c r="AL2812" s="29">
        <v>1.9609999999999999E-2</v>
      </c>
      <c r="AM2812" s="29">
        <v>0.78430999999999995</v>
      </c>
      <c r="AN2812" s="50">
        <v>174901</v>
      </c>
      <c r="AO2812" s="30">
        <v>160.5</v>
      </c>
      <c r="AP2812" s="29">
        <v>7.0899999999999999E-3</v>
      </c>
      <c r="AQ2812" s="29">
        <v>1.4789999999999999E-2</v>
      </c>
      <c r="AR2812" s="29">
        <v>0</v>
      </c>
      <c r="AS2812" s="54">
        <v>35</v>
      </c>
      <c r="AT2812" s="29">
        <v>0</v>
      </c>
      <c r="AU2812" s="29">
        <v>0</v>
      </c>
      <c r="AV2812" s="54">
        <v>35</v>
      </c>
      <c r="AW2812" s="29">
        <v>0</v>
      </c>
    </row>
    <row r="2813" spans="1:49" x14ac:dyDescent="0.2">
      <c r="A2813" s="17" t="str">
        <f t="shared" si="52"/>
        <v>UCSD-NEU</v>
      </c>
      <c r="B2813" s="17" t="str">
        <f>IF(AND(OR(NOT(IsForecastDateRestricted),AND(D2813&gt;=StartDate,D2813&lt;=EndDate)),OR(NOT(IsTargetDateRestricted),AND(F2813&gt;=FirstTargetDate,F2813&lt;=EndTargetDate)),
OR(AND(Is1Week,E2813="1 wk ahead inc death"),AND(Is2Week,E2813="2 wk ahead inc death"),AND(Is3Week,E2813="3 wk ahead inc death"),AND(Is4Week,E2813="4 wk ahead inc death")),
OR(NOT(IsActiveModelsOnly),_xlfn.XLOOKUP(C2813,'Model Analyzer'!B$4:B$100,'Model Analyzer'!C$4:C$100))),EvalData!C2813,"NA")</f>
        <v>UCSD-NEU</v>
      </c>
      <c r="C2813" s="17" t="s">
        <v>54</v>
      </c>
      <c r="D2813" s="36" t="d">
        <v>2020-11-16</v>
      </c>
      <c r="E2813" s="17" t="s">
        <v>38</v>
      </c>
      <c r="F2813" s="36" t="d">
        <v>2020-12-12</v>
      </c>
      <c r="G2813" s="30">
        <v>-12540</v>
      </c>
      <c r="H2813" s="32">
        <v>-0.27500000000000002</v>
      </c>
      <c r="I2813" s="28">
        <v>-0.24056</v>
      </c>
      <c r="J2813" s="28">
        <v>-0.31675999999999999</v>
      </c>
      <c r="K2813" s="29">
        <v>0</v>
      </c>
      <c r="L2813" s="30">
        <v>17</v>
      </c>
      <c r="M2813" s="29">
        <v>0.51515</v>
      </c>
      <c r="N2813" s="30">
        <v>50</v>
      </c>
      <c r="O2813" s="30">
        <v>7.74</v>
      </c>
      <c r="P2813" s="30">
        <v>5407.48</v>
      </c>
      <c r="Q2813" s="30">
        <v>287.8</v>
      </c>
      <c r="R2813" s="38">
        <v>0.23177</v>
      </c>
      <c r="S2813" s="32">
        <v>-0.25244</v>
      </c>
      <c r="T2813" s="29">
        <v>0.41938999999999999</v>
      </c>
      <c r="U2813" s="29">
        <v>-0.29860999999999999</v>
      </c>
      <c r="V2813" s="29">
        <v>0.38</v>
      </c>
      <c r="W2813" s="29">
        <v>0.08</v>
      </c>
      <c r="X2813" s="30">
        <v>457.98</v>
      </c>
      <c r="Y2813" s="29">
        <v>0.27578000000000003</v>
      </c>
      <c r="Z2813" s="29">
        <v>0.31652000000000002</v>
      </c>
      <c r="AA2813" s="29">
        <v>0.49099999999999999</v>
      </c>
      <c r="AB2813" s="30">
        <v>12</v>
      </c>
      <c r="AC2813" s="29">
        <v>0.67647000000000002</v>
      </c>
      <c r="AD2813" s="30">
        <v>50</v>
      </c>
      <c r="AE2813" s="29">
        <v>0.84</v>
      </c>
      <c r="AF2813" s="33">
        <v>2.0339999999999998</v>
      </c>
      <c r="AG2813" s="33">
        <v>2.9689999999999999</v>
      </c>
      <c r="AH2813" s="33">
        <v>6.3209999999999997</v>
      </c>
      <c r="AI2813" s="33">
        <v>209.93799999999999</v>
      </c>
      <c r="AJ2813" s="33">
        <v>11.406000000000001</v>
      </c>
      <c r="AK2813" s="34">
        <v>1022.4</v>
      </c>
      <c r="AL2813" s="29">
        <v>0.3</v>
      </c>
      <c r="AM2813" s="29">
        <v>0.28000000000000003</v>
      </c>
      <c r="AN2813" s="50">
        <v>179399</v>
      </c>
      <c r="AO2813" s="30">
        <v>155.9</v>
      </c>
      <c r="AP2813" s="29">
        <v>0.32185999999999998</v>
      </c>
      <c r="AQ2813" s="29">
        <v>0.67193999999999998</v>
      </c>
      <c r="AR2813" s="29">
        <v>0.26800000000000002</v>
      </c>
      <c r="AS2813" s="54">
        <v>19</v>
      </c>
      <c r="AT2813" s="29">
        <v>0.47059000000000001</v>
      </c>
      <c r="AU2813" s="29">
        <v>0.76136000000000004</v>
      </c>
      <c r="AV2813" s="54">
        <v>12</v>
      </c>
      <c r="AW2813" s="29">
        <v>0.67647000000000002</v>
      </c>
    </row>
    <row r="2814" spans="1:49" x14ac:dyDescent="0.2">
      <c r="A2814" s="17" t="str">
        <f t="shared" si="52"/>
        <v>UGA-CEID</v>
      </c>
      <c r="B2814" s="17" t="str">
        <f>IF(AND(OR(NOT(IsForecastDateRestricted),AND(D2814&gt;=StartDate,D2814&lt;=EndDate)),OR(NOT(IsTargetDateRestricted),AND(F2814&gt;=FirstTargetDate,F2814&lt;=EndTargetDate)),
OR(AND(Is1Week,E2814="1 wk ahead inc death"),AND(Is2Week,E2814="2 wk ahead inc death"),AND(Is3Week,E2814="3 wk ahead inc death"),AND(Is4Week,E2814="4 wk ahead inc death")),
OR(NOT(IsActiveModelsOnly),_xlfn.XLOOKUP(C2814,'Model Analyzer'!B$4:B$100,'Model Analyzer'!C$4:C$100))),EvalData!C2814,"NA")</f>
        <v>UGA-CEID</v>
      </c>
      <c r="C2814" s="17" t="s">
        <v>50</v>
      </c>
      <c r="D2814" s="36" t="d">
        <v>2020-11-16</v>
      </c>
      <c r="E2814" s="17" t="s">
        <v>38</v>
      </c>
      <c r="F2814" s="36" t="d">
        <v>2020-12-12</v>
      </c>
      <c r="G2814" s="30">
        <v>-21733</v>
      </c>
      <c r="H2814" s="32">
        <v>-0.53900000000000003</v>
      </c>
      <c r="I2814" s="28">
        <v>-0.41692000000000001</v>
      </c>
      <c r="J2814" s="28">
        <v>-0.71501999999999999</v>
      </c>
      <c r="K2814" s="29">
        <v>0</v>
      </c>
      <c r="L2814" s="30">
        <v>29</v>
      </c>
      <c r="M2814" s="29">
        <v>0.15151999999999999</v>
      </c>
      <c r="N2814" s="30">
        <v>51</v>
      </c>
      <c r="O2814" s="30">
        <v>40.159999999999997</v>
      </c>
      <c r="P2814" s="30">
        <v>10279.450000000001</v>
      </c>
      <c r="Q2814" s="30">
        <v>425.22</v>
      </c>
      <c r="R2814" s="38">
        <v>0.49769000000000002</v>
      </c>
      <c r="S2814" s="32">
        <v>-0.51373000000000002</v>
      </c>
      <c r="T2814" s="29">
        <v>0.86860000000000004</v>
      </c>
      <c r="U2814" s="29">
        <v>-0.86065000000000003</v>
      </c>
      <c r="V2814" s="29">
        <v>7.843E-2</v>
      </c>
      <c r="W2814" s="29">
        <v>0.39216000000000001</v>
      </c>
      <c r="X2814" s="30">
        <v>618.34</v>
      </c>
      <c r="Y2814" s="29">
        <v>0.42587999999999998</v>
      </c>
      <c r="Z2814" s="29">
        <v>0.57938000000000001</v>
      </c>
      <c r="AA2814" s="29">
        <v>5.1999999999999998E-2</v>
      </c>
      <c r="AB2814" s="30">
        <v>28</v>
      </c>
      <c r="AC2814" s="29">
        <v>0.20588000000000001</v>
      </c>
      <c r="AD2814" s="30">
        <v>51</v>
      </c>
      <c r="AE2814" s="29">
        <v>0.43136999999999998</v>
      </c>
      <c r="AF2814" s="33">
        <v>1.772</v>
      </c>
      <c r="AG2814" s="33">
        <v>2.339</v>
      </c>
      <c r="AH2814" s="33">
        <v>4.9470000000000001</v>
      </c>
      <c r="AI2814" s="33">
        <v>331.65499999999997</v>
      </c>
      <c r="AJ2814" s="33">
        <v>27.375</v>
      </c>
      <c r="AK2814" s="34">
        <v>266</v>
      </c>
      <c r="AL2814" s="29">
        <v>7.843E-2</v>
      </c>
      <c r="AM2814" s="29">
        <v>0.27450999999999998</v>
      </c>
      <c r="AN2814" s="50">
        <v>371144</v>
      </c>
      <c r="AO2814" s="30">
        <v>322.7</v>
      </c>
      <c r="AP2814" s="29">
        <v>0.34199000000000002</v>
      </c>
      <c r="AQ2814" s="29">
        <v>0.71396999999999999</v>
      </c>
      <c r="AR2814" s="29">
        <v>8.3000000000000004E-2</v>
      </c>
      <c r="AS2814" s="54">
        <v>30</v>
      </c>
      <c r="AT2814" s="29">
        <v>0.14706</v>
      </c>
      <c r="AU2814" s="29">
        <v>0.37225999999999998</v>
      </c>
      <c r="AV2814" s="54">
        <v>24</v>
      </c>
      <c r="AW2814" s="29">
        <v>0.32352999999999998</v>
      </c>
    </row>
    <row r="2815" spans="1:49" x14ac:dyDescent="0.2">
      <c r="A2815" s="17" t="str">
        <f t="shared" si="52"/>
        <v>UM</v>
      </c>
      <c r="B2815" s="17" t="str">
        <f>IF(AND(OR(NOT(IsForecastDateRestricted),AND(D2815&gt;=StartDate,D2815&lt;=EndDate)),OR(NOT(IsTargetDateRestricted),AND(F2815&gt;=FirstTargetDate,F2815&lt;=EndTargetDate)),
OR(AND(Is1Week,E2815="1 wk ahead inc death"),AND(Is2Week,E2815="2 wk ahead inc death"),AND(Is3Week,E2815="3 wk ahead inc death"),AND(Is4Week,E2815="4 wk ahead inc death")),
OR(NOT(IsActiveModelsOnly),_xlfn.XLOOKUP(C2815,'Model Analyzer'!B$4:B$100,'Model Analyzer'!C$4:C$100))),EvalData!C2815,"NA")</f>
        <v>UM</v>
      </c>
      <c r="C2815" s="17" t="s">
        <v>31</v>
      </c>
      <c r="D2815" s="36" t="d">
        <v>2020-11-16</v>
      </c>
      <c r="E2815" s="17" t="s">
        <v>38</v>
      </c>
      <c r="F2815" s="36" t="d">
        <v>2020-12-12</v>
      </c>
      <c r="G2815" s="30">
        <v>-21848</v>
      </c>
      <c r="H2815" s="32">
        <v>-0.54300000000000004</v>
      </c>
      <c r="I2815" s="28">
        <v>-0.41911999999999999</v>
      </c>
      <c r="J2815" s="28">
        <v>-0.72153</v>
      </c>
      <c r="K2815" s="29">
        <v>0</v>
      </c>
      <c r="L2815" s="30">
        <v>30</v>
      </c>
      <c r="M2815" s="29">
        <v>0.12121</v>
      </c>
      <c r="N2815" s="30">
        <v>50</v>
      </c>
      <c r="O2815" s="30">
        <v>47.31</v>
      </c>
      <c r="P2815" s="30">
        <v>11707.58</v>
      </c>
      <c r="Q2815" s="30">
        <v>447.12</v>
      </c>
      <c r="R2815" s="38">
        <v>0.47671000000000002</v>
      </c>
      <c r="S2815" s="32">
        <v>-0.51941999999999999</v>
      </c>
      <c r="T2815" s="29">
        <v>1.07853</v>
      </c>
      <c r="U2815" s="29">
        <v>-1.01983</v>
      </c>
      <c r="V2815" s="29">
        <v>0.24</v>
      </c>
      <c r="W2815" s="29">
        <v>0.36</v>
      </c>
      <c r="X2815" s="30">
        <v>684.68</v>
      </c>
      <c r="Y2815" s="29">
        <v>0.43762000000000001</v>
      </c>
      <c r="Z2815" s="29">
        <v>0.60529999999999995</v>
      </c>
      <c r="AA2815" s="29">
        <v>1.7999999999999999E-2</v>
      </c>
      <c r="AB2815" s="30">
        <v>31</v>
      </c>
      <c r="AC2815" s="29">
        <v>0.11765</v>
      </c>
      <c r="AD2815" s="30">
        <v>50</v>
      </c>
      <c r="AE2815" s="29">
        <v>0.08</v>
      </c>
      <c r="AF2815" s="33">
        <v>1.133</v>
      </c>
      <c r="AG2815" s="33">
        <v>1.2569999999999999</v>
      </c>
      <c r="AH2815" s="33">
        <v>1.3720000000000001</v>
      </c>
      <c r="AI2815" s="33">
        <v>1.591</v>
      </c>
      <c r="AJ2815" s="33">
        <v>1.585</v>
      </c>
      <c r="AK2815" s="34">
        <v>1.8620000000000001</v>
      </c>
      <c r="AL2815" s="29">
        <v>0</v>
      </c>
      <c r="AM2815" s="29">
        <v>0</v>
      </c>
      <c r="AN2815" s="50">
        <v>711800</v>
      </c>
      <c r="AO2815" s="30">
        <v>686.8</v>
      </c>
      <c r="AP2815" s="29">
        <v>0.81401999999999997</v>
      </c>
      <c r="AQ2815" s="29">
        <v>1</v>
      </c>
      <c r="AR2815" s="29">
        <v>8.3000000000000004E-2</v>
      </c>
      <c r="AS2815" s="54">
        <v>30</v>
      </c>
      <c r="AT2815" s="29">
        <v>0.14706</v>
      </c>
      <c r="AU2815" s="29">
        <v>8.2559999999999995E-2</v>
      </c>
      <c r="AV2815" s="54">
        <v>31</v>
      </c>
      <c r="AW2815" s="29">
        <v>0.11765</v>
      </c>
    </row>
    <row r="2816" spans="1:49" x14ac:dyDescent="0.2">
      <c r="A2816" s="17" t="str">
        <f t="shared" si="52"/>
        <v>UMass-MB</v>
      </c>
      <c r="B2816" s="17" t="str">
        <f>IF(AND(OR(NOT(IsForecastDateRestricted),AND(D2816&gt;=StartDate,D2816&lt;=EndDate)),OR(NOT(IsTargetDateRestricted),AND(F2816&gt;=FirstTargetDate,F2816&lt;=EndTargetDate)),
OR(AND(Is1Week,E2816="1 wk ahead inc death"),AND(Is2Week,E2816="2 wk ahead inc death"),AND(Is3Week,E2816="3 wk ahead inc death"),AND(Is4Week,E2816="4 wk ahead inc death")),
OR(NOT(IsActiveModelsOnly),_xlfn.XLOOKUP(C2816,'Model Analyzer'!B$4:B$100,'Model Analyzer'!C$4:C$100))),EvalData!C2816,"NA")</f>
        <v>UMass-MB</v>
      </c>
      <c r="C2816" s="17" t="s">
        <v>32</v>
      </c>
      <c r="D2816" s="36" t="d">
        <v>2020-11-16</v>
      </c>
      <c r="E2816" s="17" t="s">
        <v>38</v>
      </c>
      <c r="F2816" s="36" t="d">
        <v>2020-12-12</v>
      </c>
      <c r="G2816" s="30">
        <v>8921</v>
      </c>
      <c r="H2816" s="32">
        <v>0.158</v>
      </c>
      <c r="I2816" s="28">
        <v>0.17113999999999999</v>
      </c>
      <c r="J2816" s="28">
        <v>0.17113999999999999</v>
      </c>
      <c r="K2816" s="29">
        <v>0.75</v>
      </c>
      <c r="L2816" s="30">
        <v>12</v>
      </c>
      <c r="M2816" s="29">
        <v>0.66666999999999998</v>
      </c>
      <c r="N2816" s="30">
        <v>51</v>
      </c>
      <c r="O2816" s="30">
        <v>4.87</v>
      </c>
      <c r="P2816" s="30">
        <v>5491.16</v>
      </c>
      <c r="Q2816" s="30">
        <v>254.75</v>
      </c>
      <c r="R2816" s="38">
        <v>0.18054999999999999</v>
      </c>
      <c r="S2816" s="32">
        <v>8.5940000000000003E-2</v>
      </c>
      <c r="T2816" s="29">
        <v>0.30758000000000002</v>
      </c>
      <c r="U2816" s="29">
        <v>8.5250000000000006E-2</v>
      </c>
      <c r="V2816" s="29">
        <v>0.52941000000000005</v>
      </c>
      <c r="W2816" s="29">
        <v>1.9609999999999999E-2</v>
      </c>
      <c r="X2816" s="30">
        <v>441.4</v>
      </c>
      <c r="Y2816" s="29">
        <v>0.27415</v>
      </c>
      <c r="Z2816" s="29">
        <v>0.24726999999999999</v>
      </c>
      <c r="AA2816" s="29">
        <v>0.64</v>
      </c>
      <c r="AB2816" s="30">
        <v>2</v>
      </c>
      <c r="AC2816" s="29">
        <v>0.97058999999999995</v>
      </c>
      <c r="AD2816" s="30">
        <v>51</v>
      </c>
      <c r="AE2816" s="29">
        <v>1</v>
      </c>
      <c r="AF2816" s="33">
        <v>4.37</v>
      </c>
      <c r="AG2816" s="33">
        <v>4.851</v>
      </c>
      <c r="AH2816" s="33">
        <v>6.8209999999999997</v>
      </c>
      <c r="AI2816" s="33">
        <v>12.471</v>
      </c>
      <c r="AJ2816" s="33">
        <v>8.6519999999999992</v>
      </c>
      <c r="AK2816" s="34">
        <v>21.433</v>
      </c>
      <c r="AL2816" s="29">
        <v>0.64705999999999997</v>
      </c>
      <c r="AM2816" s="29">
        <v>0.21568999999999999</v>
      </c>
      <c r="AN2816" s="50">
        <v>132268</v>
      </c>
      <c r="AO2816" s="30">
        <v>142.5</v>
      </c>
      <c r="AP2816" s="29">
        <v>0.25235000000000002</v>
      </c>
      <c r="AQ2816" s="29">
        <v>0.52681999999999995</v>
      </c>
      <c r="AR2816" s="29">
        <v>0.14399999999999999</v>
      </c>
      <c r="AS2816" s="54">
        <v>26</v>
      </c>
      <c r="AT2816" s="29">
        <v>0.26471</v>
      </c>
      <c r="AU2816" s="29">
        <v>0.77610000000000001</v>
      </c>
      <c r="AV2816" s="54">
        <v>9</v>
      </c>
      <c r="AW2816" s="29">
        <v>0.76471</v>
      </c>
    </row>
    <row r="2817" spans="1:49" x14ac:dyDescent="0.2">
      <c r="A2817" s="17" t="str">
        <f t="shared" si="52"/>
        <v>USC</v>
      </c>
      <c r="B2817" s="17" t="str">
        <f>IF(AND(OR(NOT(IsForecastDateRestricted),AND(D2817&gt;=StartDate,D2817&lt;=EndDate)),OR(NOT(IsTargetDateRestricted),AND(F2817&gt;=FirstTargetDate,F2817&lt;=EndTargetDate)),
OR(AND(Is1Week,E2817="1 wk ahead inc death"),AND(Is2Week,E2817="2 wk ahead inc death"),AND(Is3Week,E2817="3 wk ahead inc death"),AND(Is4Week,E2817="4 wk ahead inc death")),
OR(NOT(IsActiveModelsOnly),_xlfn.XLOOKUP(C2817,'Model Analyzer'!B$4:B$100,'Model Analyzer'!C$4:C$100))),EvalData!C2817,"NA")</f>
        <v>USC</v>
      </c>
      <c r="C2817" s="17" t="s">
        <v>33</v>
      </c>
      <c r="D2817" s="36" t="d">
        <v>2020-11-16</v>
      </c>
      <c r="E2817" s="17" t="s">
        <v>38</v>
      </c>
      <c r="F2817" s="36" t="d">
        <v>2020-12-12</v>
      </c>
      <c r="G2817" s="30">
        <v>-2606</v>
      </c>
      <c r="H2817" s="32">
        <v>-5.0999999999999997E-2</v>
      </c>
      <c r="I2817" s="28">
        <v>-4.999E-2</v>
      </c>
      <c r="J2817" s="28">
        <v>-5.262E-2</v>
      </c>
      <c r="K2817" s="29">
        <v>0.9</v>
      </c>
      <c r="L2817" s="30">
        <v>2</v>
      </c>
      <c r="M2817" s="29">
        <v>0.96970000000000001</v>
      </c>
      <c r="N2817" s="30">
        <v>51</v>
      </c>
      <c r="O2817" s="30">
        <v>24.78</v>
      </c>
      <c r="P2817" s="30">
        <v>3439.73</v>
      </c>
      <c r="Q2817" s="30">
        <v>217.76</v>
      </c>
      <c r="R2817" s="38">
        <v>0.20587</v>
      </c>
      <c r="S2817" s="32">
        <v>-0.14474000000000001</v>
      </c>
      <c r="T2817" s="29">
        <v>0.35533999999999999</v>
      </c>
      <c r="U2817" s="29">
        <v>-0.18542</v>
      </c>
      <c r="V2817" s="29">
        <v>0.49020000000000002</v>
      </c>
      <c r="W2817" s="29">
        <v>3.9219999999999998E-2</v>
      </c>
      <c r="X2817" s="30">
        <v>328.81</v>
      </c>
      <c r="Y2817" s="29">
        <v>0.25740000000000002</v>
      </c>
      <c r="Z2817" s="29">
        <v>0.30049999999999999</v>
      </c>
      <c r="AA2817" s="29">
        <v>0.53100000000000003</v>
      </c>
      <c r="AB2817" s="30">
        <v>8</v>
      </c>
      <c r="AC2817" s="29">
        <v>0.79412000000000005</v>
      </c>
      <c r="AD2817" s="30">
        <v>51</v>
      </c>
      <c r="AE2817" s="29">
        <v>0.98038999999999998</v>
      </c>
      <c r="AF2817" s="33">
        <v>2.536</v>
      </c>
      <c r="AG2817" s="33">
        <v>3.0579999999999998</v>
      </c>
      <c r="AH2817" s="33">
        <v>4.0229999999999997</v>
      </c>
      <c r="AI2817" s="33">
        <v>310.255</v>
      </c>
      <c r="AJ2817" s="33">
        <v>16.524000000000001</v>
      </c>
      <c r="AK2817" s="34">
        <v>624</v>
      </c>
      <c r="AL2817" s="29">
        <v>0.17646999999999999</v>
      </c>
      <c r="AM2817" s="29">
        <v>0.29411999999999999</v>
      </c>
      <c r="AN2817" s="50">
        <v>64096</v>
      </c>
      <c r="AO2817" s="30">
        <v>82</v>
      </c>
      <c r="AP2817" s="29">
        <v>0.32880999999999999</v>
      </c>
      <c r="AQ2817" s="29">
        <v>0.68645</v>
      </c>
      <c r="AR2817" s="29">
        <v>0.53700000000000003</v>
      </c>
      <c r="AS2817" s="54">
        <v>9</v>
      </c>
      <c r="AT2817" s="29">
        <v>0.76471</v>
      </c>
      <c r="AU2817" s="29">
        <v>0.90168000000000004</v>
      </c>
      <c r="AV2817" s="54">
        <v>4</v>
      </c>
      <c r="AW2817" s="29">
        <v>0.91176000000000001</v>
      </c>
    </row>
    <row r="2818" spans="1:49" x14ac:dyDescent="0.2">
      <c r="A2818" s="17" t="str">
        <f t="shared" si="52"/>
        <v>UT</v>
      </c>
      <c r="B2818" s="17" t="str">
        <f>IF(AND(OR(NOT(IsForecastDateRestricted),AND(D2818&gt;=StartDate,D2818&lt;=EndDate)),OR(NOT(IsTargetDateRestricted),AND(F2818&gt;=FirstTargetDate,F2818&lt;=EndTargetDate)),
OR(AND(Is1Week,E2818="1 wk ahead inc death"),AND(Is2Week,E2818="2 wk ahead inc death"),AND(Is3Week,E2818="3 wk ahead inc death"),AND(Is4Week,E2818="4 wk ahead inc death")),
OR(NOT(IsActiveModelsOnly),_xlfn.XLOOKUP(C2818,'Model Analyzer'!B$4:B$100,'Model Analyzer'!C$4:C$100))),EvalData!C2818,"NA")</f>
        <v>UT</v>
      </c>
      <c r="C2818" s="17" t="s">
        <v>34</v>
      </c>
      <c r="D2818" s="36" t="d">
        <v>2020-11-16</v>
      </c>
      <c r="E2818" s="17" t="s">
        <v>38</v>
      </c>
      <c r="F2818" s="36" t="d">
        <v>2020-12-12</v>
      </c>
      <c r="G2818" s="30">
        <v>-19029</v>
      </c>
      <c r="H2818" s="32">
        <v>-0.45400000000000001</v>
      </c>
      <c r="I2818" s="28">
        <v>-0.36503999999999998</v>
      </c>
      <c r="J2818" s="28">
        <v>-0.57491000000000003</v>
      </c>
      <c r="K2818" s="29">
        <v>0</v>
      </c>
      <c r="L2818" s="30">
        <v>26</v>
      </c>
      <c r="M2818" s="29">
        <v>0.24242</v>
      </c>
      <c r="N2818" s="30">
        <v>51</v>
      </c>
      <c r="O2818" s="30">
        <v>47.98</v>
      </c>
      <c r="P2818" s="30">
        <v>12749.97</v>
      </c>
      <c r="Q2818" s="30">
        <v>428.75</v>
      </c>
      <c r="R2818" s="38">
        <v>0.46217000000000003</v>
      </c>
      <c r="S2818" s="32">
        <v>-0.37717000000000001</v>
      </c>
      <c r="T2818" s="29">
        <v>1.0676099999999999</v>
      </c>
      <c r="U2818" s="29">
        <v>-0.70074000000000003</v>
      </c>
      <c r="V2818" s="29">
        <v>0.21568999999999999</v>
      </c>
      <c r="W2818" s="29">
        <v>0.45097999999999999</v>
      </c>
      <c r="X2818" s="30">
        <v>606.30999999999995</v>
      </c>
      <c r="Y2818" s="29">
        <v>0.50910999999999995</v>
      </c>
      <c r="Z2818" s="29">
        <v>0.60524</v>
      </c>
      <c r="AA2818" s="29">
        <v>6.3E-2</v>
      </c>
      <c r="AB2818" s="30">
        <v>27</v>
      </c>
      <c r="AC2818" s="29">
        <v>0.23529</v>
      </c>
      <c r="AD2818" s="30">
        <v>51</v>
      </c>
      <c r="AE2818" s="29">
        <v>0.56862999999999997</v>
      </c>
      <c r="AF2818" s="33">
        <v>1.8560000000000001</v>
      </c>
      <c r="AG2818" s="33">
        <v>2.3039999999999998</v>
      </c>
      <c r="AH2818" s="33">
        <v>3.4729999999999999</v>
      </c>
      <c r="AI2818" s="33">
        <v>23.324000000000002</v>
      </c>
      <c r="AJ2818" s="33">
        <v>8.2710000000000008</v>
      </c>
      <c r="AK2818" s="34">
        <v>34</v>
      </c>
      <c r="AL2818" s="29">
        <v>9.8040000000000002E-2</v>
      </c>
      <c r="AM2818" s="29">
        <v>0.15686</v>
      </c>
      <c r="AN2818" s="50">
        <v>245919</v>
      </c>
      <c r="AO2818" s="30">
        <v>291.2</v>
      </c>
      <c r="AP2818" s="29">
        <v>0.40571000000000002</v>
      </c>
      <c r="AQ2818" s="29">
        <v>0.84699000000000002</v>
      </c>
      <c r="AR2818" s="29">
        <v>0.33</v>
      </c>
      <c r="AS2818" s="54">
        <v>17</v>
      </c>
      <c r="AT2818" s="29">
        <v>0.52941000000000005</v>
      </c>
      <c r="AU2818" s="29">
        <v>0.57513999999999998</v>
      </c>
      <c r="AV2818" s="54">
        <v>20</v>
      </c>
      <c r="AW2818" s="29">
        <v>0.44118000000000002</v>
      </c>
    </row>
    <row r="2819" spans="1:49" x14ac:dyDescent="0.2">
      <c r="A2819" s="17" t="str">
        <f t="shared" si="52"/>
        <v>Baseline</v>
      </c>
      <c r="B2819" s="17" t="str">
        <f>IF(AND(OR(NOT(IsForecastDateRestricted),AND(D2819&gt;=StartDate,D2819&lt;=EndDate)),OR(NOT(IsTargetDateRestricted),AND(F2819&gt;=FirstTargetDate,F2819&lt;=EndTargetDate)),
OR(AND(Is1Week,E2819="1 wk ahead inc death"),AND(Is2Week,E2819="2 wk ahead inc death"),AND(Is3Week,E2819="3 wk ahead inc death"),AND(Is4Week,E2819="4 wk ahead inc death")),
OR(NOT(IsActiveModelsOnly),_xlfn.XLOOKUP(C2819,'Model Analyzer'!B$4:B$100,'Model Analyzer'!C$4:C$100))),EvalData!C2819,"NA")</f>
        <v>Baseline</v>
      </c>
      <c r="C2819" s="17" t="s">
        <v>12</v>
      </c>
      <c r="D2819" s="36" t="d">
        <v>2020-11-23</v>
      </c>
      <c r="E2819" s="17" t="s">
        <v>11</v>
      </c>
      <c r="F2819" s="36" t="d">
        <v>2020-11-28</v>
      </c>
      <c r="G2819" s="30">
        <v>-1197</v>
      </c>
      <c r="H2819" s="32">
        <v>-0.126</v>
      </c>
      <c r="I2819" s="28">
        <v>-0.11816</v>
      </c>
      <c r="J2819" s="28">
        <v>-0.13400000000000001</v>
      </c>
      <c r="K2819" s="29">
        <v>0.75</v>
      </c>
      <c r="L2819" s="30">
        <v>17</v>
      </c>
      <c r="M2819" s="29">
        <v>0.5</v>
      </c>
      <c r="N2819" s="30">
        <v>51</v>
      </c>
      <c r="O2819" s="30">
        <v>4.74</v>
      </c>
      <c r="P2819" s="30">
        <v>490.28</v>
      </c>
      <c r="Q2819" s="30">
        <v>34.880000000000003</v>
      </c>
      <c r="R2819" s="38">
        <v>0.17319000000000001</v>
      </c>
      <c r="S2819" s="32">
        <v>-0.12515999999999999</v>
      </c>
      <c r="T2819" s="29">
        <v>0.29671999999999998</v>
      </c>
      <c r="U2819" s="29">
        <v>-0.17430999999999999</v>
      </c>
      <c r="V2819" s="29">
        <v>0.52941000000000005</v>
      </c>
      <c r="W2819" s="29">
        <v>1.9609999999999999E-2</v>
      </c>
      <c r="X2819" s="30">
        <v>51.66</v>
      </c>
      <c r="Y2819" s="29">
        <v>0.21933</v>
      </c>
      <c r="Z2819" s="29">
        <v>0.23810999999999999</v>
      </c>
      <c r="AA2819" s="29">
        <v>0.748</v>
      </c>
      <c r="AB2819" s="30">
        <v>3</v>
      </c>
      <c r="AC2819" s="29">
        <v>0.93938999999999995</v>
      </c>
      <c r="AD2819" s="30">
        <v>51</v>
      </c>
      <c r="AE2819" s="29">
        <v>0.98038999999999998</v>
      </c>
      <c r="AF2819" s="33">
        <v>4</v>
      </c>
      <c r="AG2819" s="33">
        <v>4</v>
      </c>
      <c r="AH2819" s="33">
        <v>4</v>
      </c>
      <c r="AI2819" s="33">
        <v>4</v>
      </c>
      <c r="AJ2819" s="33">
        <v>4</v>
      </c>
      <c r="AK2819" s="34">
        <v>4</v>
      </c>
      <c r="AL2819" s="29">
        <v>0</v>
      </c>
      <c r="AM2819" s="29">
        <v>0</v>
      </c>
      <c r="AN2819" s="50">
        <v>13330</v>
      </c>
      <c r="AO2819" s="30">
        <v>71.2</v>
      </c>
      <c r="AP2819" s="29">
        <v>0.4</v>
      </c>
      <c r="AQ2819" s="29">
        <v>0.83506999999999998</v>
      </c>
      <c r="AR2819" s="29">
        <v>1</v>
      </c>
      <c r="AS2819" s="54">
        <v>1</v>
      </c>
      <c r="AT2819" s="29">
        <v>1</v>
      </c>
      <c r="AU2819" s="29">
        <v>0.9728</v>
      </c>
      <c r="AV2819" s="54">
        <v>5</v>
      </c>
      <c r="AW2819" s="29">
        <v>0.87878999999999996</v>
      </c>
    </row>
    <row r="2820" spans="1:49" x14ac:dyDescent="0.2">
      <c r="A2820" s="17" t="str">
        <f t="shared" si="52"/>
        <v>BPagano</v>
      </c>
      <c r="B2820" s="17" t="str">
        <f>IF(AND(OR(NOT(IsForecastDateRestricted),AND(D2820&gt;=StartDate,D2820&lt;=EndDate)),OR(NOT(IsTargetDateRestricted),AND(F2820&gt;=FirstTargetDate,F2820&lt;=EndTargetDate)),
OR(AND(Is1Week,E2820="1 wk ahead inc death"),AND(Is2Week,E2820="2 wk ahead inc death"),AND(Is3Week,E2820="3 wk ahead inc death"),AND(Is4Week,E2820="4 wk ahead inc death")),
OR(NOT(IsActiveModelsOnly),_xlfn.XLOOKUP(C2820,'Model Analyzer'!B$4:B$100,'Model Analyzer'!C$4:C$100))),EvalData!C2820,"NA")</f>
        <v>BPagano</v>
      </c>
      <c r="C2820" s="17" t="s">
        <v>59</v>
      </c>
      <c r="D2820" s="36" t="d">
        <v>2020-11-23</v>
      </c>
      <c r="E2820" s="17" t="s">
        <v>11</v>
      </c>
      <c r="F2820" s="36" t="d">
        <v>2020-11-28</v>
      </c>
      <c r="G2820" s="30">
        <v>2356</v>
      </c>
      <c r="H2820" s="32">
        <v>0.20899999999999999</v>
      </c>
      <c r="I2820" s="28">
        <v>0.23258000000000001</v>
      </c>
      <c r="J2820" s="28">
        <v>0.23258000000000001</v>
      </c>
      <c r="K2820" s="29">
        <v>0.75</v>
      </c>
      <c r="L2820" s="30">
        <v>26</v>
      </c>
      <c r="M2820" s="29">
        <v>0.21875</v>
      </c>
      <c r="N2820" s="30">
        <v>51</v>
      </c>
      <c r="O2820" s="30">
        <v>6.62</v>
      </c>
      <c r="P2820" s="30">
        <v>1507</v>
      </c>
      <c r="Q2820" s="30">
        <v>55.92</v>
      </c>
      <c r="R2820" s="38">
        <v>0.17669000000000001</v>
      </c>
      <c r="S2820" s="32">
        <v>0.20598</v>
      </c>
      <c r="T2820" s="29">
        <v>0.36420999999999998</v>
      </c>
      <c r="U2820" s="29">
        <v>0.25091999999999998</v>
      </c>
      <c r="V2820" s="29">
        <v>0.45097999999999999</v>
      </c>
      <c r="W2820" s="29">
        <v>3.9219999999999998E-2</v>
      </c>
      <c r="X2820" s="30">
        <v>85.93</v>
      </c>
      <c r="Y2820" s="29">
        <v>0.34461000000000003</v>
      </c>
      <c r="Z2820" s="29">
        <v>0.27892</v>
      </c>
      <c r="AA2820" s="29">
        <v>0.45600000000000002</v>
      </c>
      <c r="AB2820" s="30">
        <v>18</v>
      </c>
      <c r="AC2820" s="29">
        <v>0.48485</v>
      </c>
      <c r="AD2820" s="30">
        <v>51</v>
      </c>
      <c r="AE2820" s="29">
        <v>0.80391999999999997</v>
      </c>
      <c r="AF2820" s="33">
        <v>2.278</v>
      </c>
      <c r="AG2820" s="33">
        <v>2.282</v>
      </c>
      <c r="AH2820" s="33">
        <v>2.2909999999999999</v>
      </c>
      <c r="AI2820" s="33">
        <v>2.3319999999999999</v>
      </c>
      <c r="AJ2820" s="33">
        <v>2.3109999999999999</v>
      </c>
      <c r="AK2820" s="34">
        <v>2.4289999999999998</v>
      </c>
      <c r="AL2820" s="29">
        <v>0</v>
      </c>
      <c r="AM2820" s="29">
        <v>0</v>
      </c>
      <c r="AN2820" s="50">
        <v>17942</v>
      </c>
      <c r="AO2820" s="30">
        <v>122.8</v>
      </c>
      <c r="AP2820" s="29">
        <v>0.60101000000000004</v>
      </c>
      <c r="AQ2820" s="29">
        <v>1</v>
      </c>
      <c r="AR2820" s="29">
        <v>0.84599999999999997</v>
      </c>
      <c r="AS2820" s="54">
        <v>6</v>
      </c>
      <c r="AT2820" s="29">
        <v>0.84848000000000001</v>
      </c>
      <c r="AU2820" s="29">
        <v>0.84623000000000004</v>
      </c>
      <c r="AV2820" s="54">
        <v>15</v>
      </c>
      <c r="AW2820" s="29">
        <v>0.57576000000000005</v>
      </c>
    </row>
    <row r="2821" spans="1:49" x14ac:dyDescent="0.2">
      <c r="A2821" s="17" t="str">
        <f t="shared" si="52"/>
        <v>CMU</v>
      </c>
      <c r="B2821" s="17" t="str">
        <f>IF(AND(OR(NOT(IsForecastDateRestricted),AND(D2821&gt;=StartDate,D2821&lt;=EndDate)),OR(NOT(IsTargetDateRestricted),AND(F2821&gt;=FirstTargetDate,F2821&lt;=EndTargetDate)),
OR(AND(Is1Week,E2821="1 wk ahead inc death"),AND(Is2Week,E2821="2 wk ahead inc death"),AND(Is3Week,E2821="3 wk ahead inc death"),AND(Is4Week,E2821="4 wk ahead inc death")),
OR(NOT(IsActiveModelsOnly),_xlfn.XLOOKUP(C2821,'Model Analyzer'!B$4:B$100,'Model Analyzer'!C$4:C$100))),EvalData!C2821,"NA")</f>
        <v>CMU</v>
      </c>
      <c r="C2821" s="17" t="s">
        <v>43</v>
      </c>
      <c r="D2821" s="36" t="d">
        <v>2020-11-23</v>
      </c>
      <c r="E2821" s="17" t="s">
        <v>11</v>
      </c>
      <c r="F2821" s="36" t="d">
        <v>2020-11-28</v>
      </c>
      <c r="G2821" s="30"/>
      <c r="H2821" s="32"/>
      <c r="N2821" s="30">
        <v>51</v>
      </c>
      <c r="O2821" s="30">
        <v>6.59</v>
      </c>
      <c r="P2821" s="30">
        <v>505.97</v>
      </c>
      <c r="Q2821" s="30">
        <v>31.92</v>
      </c>
      <c r="R2821" s="38">
        <v>0.18492</v>
      </c>
      <c r="S2821" s="32">
        <v>2.793E-2</v>
      </c>
      <c r="T2821" s="29">
        <v>0.34622999999999998</v>
      </c>
      <c r="U2821" s="29">
        <v>-6.7540000000000003E-2</v>
      </c>
      <c r="V2821" s="29">
        <v>0.49020000000000002</v>
      </c>
      <c r="W2821" s="29">
        <v>3.9219999999999998E-2</v>
      </c>
      <c r="X2821" s="30">
        <v>44.58</v>
      </c>
      <c r="Y2821" s="29">
        <v>0.24715999999999999</v>
      </c>
      <c r="Z2821" s="29">
        <v>0.24886</v>
      </c>
      <c r="AA2821" s="29">
        <v>0.71699999999999997</v>
      </c>
      <c r="AB2821" s="30">
        <v>5</v>
      </c>
      <c r="AC2821" s="29">
        <v>0.87878999999999996</v>
      </c>
      <c r="AD2821" s="30">
        <v>51</v>
      </c>
      <c r="AE2821" s="29">
        <v>0.78430999999999995</v>
      </c>
      <c r="AF2821" s="33">
        <v>1.522</v>
      </c>
      <c r="AG2821" s="33">
        <v>1.6919999999999999</v>
      </c>
      <c r="AH2821" s="33">
        <v>2.1709999999999998</v>
      </c>
      <c r="AI2821" s="33">
        <v>3.7639999999999998</v>
      </c>
      <c r="AJ2821" s="33">
        <v>3.3090000000000002</v>
      </c>
      <c r="AK2821" s="34">
        <v>5.7969999999999997</v>
      </c>
      <c r="AL2821" s="29">
        <v>5.8819999999999997E-2</v>
      </c>
      <c r="AM2821" s="29">
        <v>5.8819999999999997E-2</v>
      </c>
      <c r="AN2821" s="50">
        <v>14602</v>
      </c>
      <c r="AO2821" s="30">
        <v>115.5</v>
      </c>
      <c r="AP2821" s="29">
        <v>0.59689000000000003</v>
      </c>
      <c r="AQ2821" s="29">
        <v>1</v>
      </c>
      <c r="AR2821" s="29">
        <v>0.70199999999999996</v>
      </c>
      <c r="AS2821" s="54">
        <v>10</v>
      </c>
      <c r="AT2821" s="29">
        <v>0.72726999999999997</v>
      </c>
      <c r="AU2821" s="29">
        <v>0.82559000000000005</v>
      </c>
      <c r="AV2821" s="54">
        <v>17</v>
      </c>
      <c r="AW2821" s="29">
        <v>0.51515</v>
      </c>
    </row>
    <row r="2822" spans="1:49" x14ac:dyDescent="0.2">
      <c r="A2822" s="17" t="str">
        <f t="shared" si="52"/>
        <v>Columbia</v>
      </c>
      <c r="B2822" s="17" t="str">
        <f>IF(AND(OR(NOT(IsForecastDateRestricted),AND(D2822&gt;=StartDate,D2822&lt;=EndDate)),OR(NOT(IsTargetDateRestricted),AND(F2822&gt;=FirstTargetDate,F2822&lt;=EndTargetDate)),
OR(AND(Is1Week,E2822="1 wk ahead inc death"),AND(Is2Week,E2822="2 wk ahead inc death"),AND(Is3Week,E2822="3 wk ahead inc death"),AND(Is4Week,E2822="4 wk ahead inc death")),
OR(NOT(IsActiveModelsOnly),_xlfn.XLOOKUP(C2822,'Model Analyzer'!B$4:B$100,'Model Analyzer'!C$4:C$100))),EvalData!C2822,"NA")</f>
        <v>Columbia</v>
      </c>
      <c r="C2822" s="17" t="s">
        <v>13</v>
      </c>
      <c r="D2822" s="36" t="d">
        <v>2020-11-23</v>
      </c>
      <c r="E2822" s="17" t="s">
        <v>11</v>
      </c>
      <c r="F2822" s="36" t="d">
        <v>2020-11-28</v>
      </c>
      <c r="G2822" s="30">
        <v>313</v>
      </c>
      <c r="H2822" s="32">
        <v>0.03</v>
      </c>
      <c r="I2822" s="28">
        <v>3.09E-2</v>
      </c>
      <c r="J2822" s="28">
        <v>3.09E-2</v>
      </c>
      <c r="K2822" s="29">
        <v>1</v>
      </c>
      <c r="L2822" s="30">
        <v>3</v>
      </c>
      <c r="M2822" s="29">
        <v>0.9375</v>
      </c>
      <c r="N2822" s="30">
        <v>51</v>
      </c>
      <c r="O2822" s="30">
        <v>14.12</v>
      </c>
      <c r="P2822" s="30">
        <v>711.17</v>
      </c>
      <c r="Q2822" s="30">
        <v>41.92</v>
      </c>
      <c r="R2822" s="38">
        <v>0.17716000000000001</v>
      </c>
      <c r="S2822" s="32">
        <v>1.9050000000000001E-2</v>
      </c>
      <c r="T2822" s="29">
        <v>0.44547999999999999</v>
      </c>
      <c r="U2822" s="29">
        <v>-0.18206</v>
      </c>
      <c r="V2822" s="29">
        <v>0.50980000000000003</v>
      </c>
      <c r="W2822" s="29">
        <v>9.8040000000000002E-2</v>
      </c>
      <c r="X2822" s="30">
        <v>66.42</v>
      </c>
      <c r="Y2822" s="29">
        <v>0.26244000000000001</v>
      </c>
      <c r="Z2822" s="29">
        <v>0.29860999999999999</v>
      </c>
      <c r="AA2822" s="29">
        <v>0.51200000000000001</v>
      </c>
      <c r="AB2822" s="30">
        <v>16</v>
      </c>
      <c r="AC2822" s="29">
        <v>0.54544999999999999</v>
      </c>
      <c r="AD2822" s="30">
        <v>51</v>
      </c>
      <c r="AE2822" s="29">
        <v>0.90195999999999998</v>
      </c>
      <c r="AF2822" s="33">
        <v>1.8360000000000001</v>
      </c>
      <c r="AG2822" s="33">
        <v>2.1160000000000001</v>
      </c>
      <c r="AH2822" s="33">
        <v>2.863</v>
      </c>
      <c r="AI2822" s="33">
        <v>8.3000000000000007</v>
      </c>
      <c r="AJ2822" s="33">
        <v>4.21</v>
      </c>
      <c r="AK2822" s="34">
        <v>22</v>
      </c>
      <c r="AL2822" s="29">
        <v>7.843E-2</v>
      </c>
      <c r="AM2822" s="29">
        <v>0.13725000000000001</v>
      </c>
      <c r="AN2822" s="50">
        <v>16537</v>
      </c>
      <c r="AO2822" s="30">
        <v>94.6</v>
      </c>
      <c r="AP2822" s="29">
        <v>0.47671000000000002</v>
      </c>
      <c r="AQ2822" s="29">
        <v>0.99522999999999995</v>
      </c>
      <c r="AR2822" s="29">
        <v>0.72199999999999998</v>
      </c>
      <c r="AS2822" s="54">
        <v>9</v>
      </c>
      <c r="AT2822" s="29">
        <v>0.75758000000000003</v>
      </c>
      <c r="AU2822" s="29">
        <v>0.94940999999999998</v>
      </c>
      <c r="AV2822" s="54">
        <v>7</v>
      </c>
      <c r="AW2822" s="29">
        <v>0.81818000000000002</v>
      </c>
    </row>
    <row r="2823" spans="1:49" x14ac:dyDescent="0.2">
      <c r="A2823" s="17" t="str">
        <f t="shared" ref="A2823:A2886" si="53">IF(OR(B2823="NA",NOT(IsMinimumForecastsToParticipate),COUNTIF(B$7:B$3184,"="&amp;C2823)&gt;=MinForecastsToParticipate),B2823,"NA")</f>
        <v>Columbia-UNC</v>
      </c>
      <c r="B2823" s="17" t="str">
        <f>IF(AND(OR(NOT(IsForecastDateRestricted),AND(D2823&gt;=StartDate,D2823&lt;=EndDate)),OR(NOT(IsTargetDateRestricted),AND(F2823&gt;=FirstTargetDate,F2823&lt;=EndTargetDate)),
OR(AND(Is1Week,E2823="1 wk ahead inc death"),AND(Is2Week,E2823="2 wk ahead inc death"),AND(Is3Week,E2823="3 wk ahead inc death"),AND(Is4Week,E2823="4 wk ahead inc death")),
OR(NOT(IsActiveModelsOnly),_xlfn.XLOOKUP(C2823,'Model Analyzer'!B$4:B$100,'Model Analyzer'!C$4:C$100))),EvalData!C2823,"NA")</f>
        <v>Columbia-UNC</v>
      </c>
      <c r="C2823" s="17" t="s">
        <v>14</v>
      </c>
      <c r="D2823" s="36" t="d">
        <v>2020-11-23</v>
      </c>
      <c r="E2823" s="17" t="s">
        <v>11</v>
      </c>
      <c r="F2823" s="36" t="d">
        <v>2020-11-28</v>
      </c>
      <c r="G2823" s="30">
        <v>846</v>
      </c>
      <c r="H2823" s="32">
        <v>0.08</v>
      </c>
      <c r="I2823" s="28">
        <v>8.3510000000000001E-2</v>
      </c>
      <c r="J2823" s="28">
        <v>8.3510000000000001E-2</v>
      </c>
      <c r="K2823" s="29">
        <v>0.9</v>
      </c>
      <c r="L2823" s="30">
        <v>10</v>
      </c>
      <c r="M2823" s="29">
        <v>0.71875</v>
      </c>
      <c r="N2823" s="30">
        <v>51</v>
      </c>
      <c r="O2823" s="30">
        <v>14.8</v>
      </c>
      <c r="P2823" s="30">
        <v>1510.59</v>
      </c>
      <c r="Q2823" s="30">
        <v>58.82</v>
      </c>
      <c r="R2823" s="38">
        <v>0.22434000000000001</v>
      </c>
      <c r="S2823" s="32">
        <v>0.23180000000000001</v>
      </c>
      <c r="T2823" s="29">
        <v>0.36425000000000002</v>
      </c>
      <c r="U2823" s="29">
        <v>0.29543000000000003</v>
      </c>
      <c r="V2823" s="29">
        <v>0.45097999999999999</v>
      </c>
      <c r="W2823" s="29">
        <v>3.9219999999999998E-2</v>
      </c>
      <c r="X2823" s="30">
        <v>89.57</v>
      </c>
      <c r="Y2823" s="29">
        <v>0.37519000000000002</v>
      </c>
      <c r="Z2823" s="29">
        <v>0.32240000000000002</v>
      </c>
      <c r="AA2823" s="29">
        <v>0.17699999999999999</v>
      </c>
      <c r="AB2823" s="30">
        <v>29</v>
      </c>
      <c r="AC2823" s="29">
        <v>0.15151999999999999</v>
      </c>
      <c r="AD2823" s="30">
        <v>51</v>
      </c>
      <c r="AE2823" s="29">
        <v>0.31373000000000001</v>
      </c>
      <c r="AF2823" s="33">
        <v>1.198</v>
      </c>
      <c r="AG2823" s="33">
        <v>1.276</v>
      </c>
      <c r="AH2823" s="33">
        <v>1.333</v>
      </c>
      <c r="AI2823" s="33">
        <v>1.484</v>
      </c>
      <c r="AJ2823" s="33">
        <v>1.5</v>
      </c>
      <c r="AK2823" s="34">
        <v>1.9079999999999999</v>
      </c>
      <c r="AL2823" s="29">
        <v>0</v>
      </c>
      <c r="AM2823" s="29">
        <v>0</v>
      </c>
      <c r="AN2823" s="50">
        <v>68325</v>
      </c>
      <c r="AO2823" s="30">
        <v>440.8</v>
      </c>
      <c r="AP2823" s="29">
        <v>0.82184000000000001</v>
      </c>
      <c r="AQ2823" s="29">
        <v>1</v>
      </c>
      <c r="AR2823" s="29">
        <v>0.33</v>
      </c>
      <c r="AS2823" s="54">
        <v>25</v>
      </c>
      <c r="AT2823" s="29">
        <v>0.27272999999999997</v>
      </c>
      <c r="AU2823" s="29">
        <v>0.33023999999999998</v>
      </c>
      <c r="AV2823" s="54">
        <v>27</v>
      </c>
      <c r="AW2823" s="29">
        <v>0.21212</v>
      </c>
    </row>
    <row r="2824" spans="1:49" x14ac:dyDescent="0.2">
      <c r="A2824" s="17" t="str">
        <f t="shared" si="53"/>
        <v>Covid19Sim</v>
      </c>
      <c r="B2824" s="17" t="str">
        <f>IF(AND(OR(NOT(IsForecastDateRestricted),AND(D2824&gt;=StartDate,D2824&lt;=EndDate)),OR(NOT(IsTargetDateRestricted),AND(F2824&gt;=FirstTargetDate,F2824&lt;=EndTargetDate)),
OR(AND(Is1Week,E2824="1 wk ahead inc death"),AND(Is2Week,E2824="2 wk ahead inc death"),AND(Is3Week,E2824="3 wk ahead inc death"),AND(Is4Week,E2824="4 wk ahead inc death")),
OR(NOT(IsActiveModelsOnly),_xlfn.XLOOKUP(C2824,'Model Analyzer'!B$4:B$100,'Model Analyzer'!C$4:C$100))),EvalData!C2824,"NA")</f>
        <v>Covid19Sim</v>
      </c>
      <c r="C2824" s="17" t="s">
        <v>39</v>
      </c>
      <c r="D2824" s="36" t="d">
        <v>2020-11-23</v>
      </c>
      <c r="E2824" s="17" t="s">
        <v>11</v>
      </c>
      <c r="F2824" s="36" t="d">
        <v>2020-11-28</v>
      </c>
      <c r="G2824" s="30">
        <v>2159</v>
      </c>
      <c r="H2824" s="32">
        <v>0.193</v>
      </c>
      <c r="I2824" s="28">
        <v>0.21312999999999999</v>
      </c>
      <c r="J2824" s="28">
        <v>0.21312999999999999</v>
      </c>
      <c r="K2824" s="29">
        <v>0.75</v>
      </c>
      <c r="L2824" s="30">
        <v>24</v>
      </c>
      <c r="M2824" s="29">
        <v>0.28125</v>
      </c>
      <c r="N2824" s="30">
        <v>51</v>
      </c>
      <c r="O2824" s="30">
        <v>11.46</v>
      </c>
      <c r="P2824" s="30">
        <v>2866.87</v>
      </c>
      <c r="Q2824" s="30">
        <v>63.8</v>
      </c>
      <c r="R2824" s="38">
        <v>0.19436999999999999</v>
      </c>
      <c r="S2824" s="32">
        <v>0.21809000000000001</v>
      </c>
      <c r="T2824" s="29">
        <v>0.37264999999999998</v>
      </c>
      <c r="U2824" s="29">
        <v>0.31831999999999999</v>
      </c>
      <c r="V2824" s="29">
        <v>0.47059000000000001</v>
      </c>
      <c r="W2824" s="29">
        <v>5.8819999999999997E-2</v>
      </c>
      <c r="X2824" s="30">
        <v>118.29</v>
      </c>
      <c r="Y2824" s="29">
        <v>0.38857999999999998</v>
      </c>
      <c r="Z2824" s="29">
        <v>0.31430000000000002</v>
      </c>
      <c r="AA2824" s="29">
        <v>0.218</v>
      </c>
      <c r="AB2824" s="30">
        <v>28</v>
      </c>
      <c r="AC2824" s="29">
        <v>0.18182000000000001</v>
      </c>
      <c r="AD2824" s="30">
        <v>51</v>
      </c>
      <c r="AE2824" s="29">
        <v>0.23529</v>
      </c>
      <c r="AF2824" s="33">
        <v>1.0449999999999999</v>
      </c>
      <c r="AG2824" s="33">
        <v>1.0609999999999999</v>
      </c>
      <c r="AH2824" s="33">
        <v>1.107</v>
      </c>
      <c r="AI2824" s="33">
        <v>29.75</v>
      </c>
      <c r="AJ2824" s="33">
        <v>1.234</v>
      </c>
      <c r="AK2824" s="34">
        <v>2</v>
      </c>
      <c r="AL2824" s="29">
        <v>0</v>
      </c>
      <c r="AM2824" s="29">
        <v>1.9609999999999999E-2</v>
      </c>
      <c r="AN2824" s="50">
        <v>104766</v>
      </c>
      <c r="AO2824" s="30">
        <v>603</v>
      </c>
      <c r="AP2824" s="29">
        <v>0.88334999999999997</v>
      </c>
      <c r="AQ2824" s="29">
        <v>1</v>
      </c>
      <c r="AR2824" s="29">
        <v>0.22700000000000001</v>
      </c>
      <c r="AS2824" s="54">
        <v>29</v>
      </c>
      <c r="AT2824" s="29">
        <v>0.15151999999999999</v>
      </c>
      <c r="AU2824" s="29">
        <v>0.24768000000000001</v>
      </c>
      <c r="AV2824" s="54">
        <v>29</v>
      </c>
      <c r="AW2824" s="29">
        <v>0.15151999999999999</v>
      </c>
    </row>
    <row r="2825" spans="1:49" x14ac:dyDescent="0.2">
      <c r="A2825" s="17" t="str">
        <f t="shared" si="53"/>
        <v>CovidComplete</v>
      </c>
      <c r="B2825" s="17" t="str">
        <f>IF(AND(OR(NOT(IsForecastDateRestricted),AND(D2825&gt;=StartDate,D2825&lt;=EndDate)),OR(NOT(IsTargetDateRestricted),AND(F2825&gt;=FirstTargetDate,F2825&lt;=EndTargetDate)),
OR(AND(Is1Week,E2825="1 wk ahead inc death"),AND(Is2Week,E2825="2 wk ahead inc death"),AND(Is3Week,E2825="3 wk ahead inc death"),AND(Is4Week,E2825="4 wk ahead inc death")),
OR(NOT(IsActiveModelsOnly),_xlfn.XLOOKUP(C2825,'Model Analyzer'!B$4:B$100,'Model Analyzer'!C$4:C$100))),EvalData!C2825,"NA")</f>
        <v>CovidComplete</v>
      </c>
      <c r="C2825" s="17" t="s">
        <v>51</v>
      </c>
      <c r="D2825" s="36" t="d">
        <v>2020-11-23</v>
      </c>
      <c r="E2825" s="17" t="s">
        <v>11</v>
      </c>
      <c r="F2825" s="36" t="d">
        <v>2020-11-28</v>
      </c>
      <c r="G2825" s="30">
        <v>3282</v>
      </c>
      <c r="H2825" s="32">
        <v>0.28100000000000003</v>
      </c>
      <c r="I2825" s="28">
        <v>0.32399</v>
      </c>
      <c r="J2825" s="28">
        <v>0.32399</v>
      </c>
      <c r="K2825" s="29">
        <v>0</v>
      </c>
      <c r="L2825" s="30">
        <v>29</v>
      </c>
      <c r="M2825" s="29">
        <v>0.125</v>
      </c>
      <c r="N2825" s="30">
        <v>51</v>
      </c>
      <c r="O2825" s="30">
        <v>6.68</v>
      </c>
      <c r="P2825" s="30">
        <v>1333.33</v>
      </c>
      <c r="Q2825" s="30">
        <v>56.12</v>
      </c>
      <c r="R2825" s="38">
        <v>0.24404000000000001</v>
      </c>
      <c r="S2825" s="32">
        <v>0.17818000000000001</v>
      </c>
      <c r="T2825" s="29">
        <v>0.36742999999999998</v>
      </c>
      <c r="U2825" s="29">
        <v>0.18231</v>
      </c>
      <c r="V2825" s="29">
        <v>0.45097999999999999</v>
      </c>
      <c r="W2825" s="29">
        <v>7.843E-2</v>
      </c>
      <c r="X2825" s="30">
        <v>84.61</v>
      </c>
      <c r="Y2825" s="29">
        <v>0.32968999999999998</v>
      </c>
      <c r="Z2825" s="29">
        <v>0.28156999999999999</v>
      </c>
      <c r="AA2825" s="29">
        <v>0.28299999999999997</v>
      </c>
      <c r="AB2825" s="30">
        <v>23</v>
      </c>
      <c r="AC2825" s="29">
        <v>0.33333000000000002</v>
      </c>
      <c r="AD2825" s="30">
        <v>51</v>
      </c>
      <c r="AE2825" s="29">
        <v>1</v>
      </c>
      <c r="AF2825" s="33">
        <v>3.98</v>
      </c>
      <c r="AG2825" s="33">
        <v>3.99</v>
      </c>
      <c r="AH2825" s="33">
        <v>4</v>
      </c>
      <c r="AI2825" s="33">
        <v>4.0140000000000002</v>
      </c>
      <c r="AJ2825" s="33">
        <v>4.0149999999999997</v>
      </c>
      <c r="AK2825" s="34">
        <v>4.032</v>
      </c>
      <c r="AL2825" s="29">
        <v>1.9609999999999999E-2</v>
      </c>
      <c r="AM2825" s="29">
        <v>0</v>
      </c>
      <c r="AN2825" s="50">
        <v>16113</v>
      </c>
      <c r="AO2825" s="30">
        <v>85.1</v>
      </c>
      <c r="AP2825" s="29">
        <v>0.39921000000000001</v>
      </c>
      <c r="AQ2825" s="29">
        <v>0.83342000000000005</v>
      </c>
      <c r="AR2825" s="29">
        <v>1</v>
      </c>
      <c r="AS2825" s="54">
        <v>1</v>
      </c>
      <c r="AT2825" s="29">
        <v>1</v>
      </c>
      <c r="AU2825" s="29">
        <v>0.97224999999999995</v>
      </c>
      <c r="AV2825" s="54">
        <v>6</v>
      </c>
      <c r="AW2825" s="29">
        <v>0.84848000000000001</v>
      </c>
    </row>
    <row r="2826" spans="1:49" x14ac:dyDescent="0.2">
      <c r="A2826" s="17" t="str">
        <f t="shared" si="53"/>
        <v>DDS</v>
      </c>
      <c r="B2826" s="17" t="str">
        <f>IF(AND(OR(NOT(IsForecastDateRestricted),AND(D2826&gt;=StartDate,D2826&lt;=EndDate)),OR(NOT(IsTargetDateRestricted),AND(F2826&gt;=FirstTargetDate,F2826&lt;=EndTargetDate)),
OR(AND(Is1Week,E2826="1 wk ahead inc death"),AND(Is2Week,E2826="2 wk ahead inc death"),AND(Is3Week,E2826="3 wk ahead inc death"),AND(Is4Week,E2826="4 wk ahead inc death")),
OR(NOT(IsActiveModelsOnly),_xlfn.XLOOKUP(C2826,'Model Analyzer'!B$4:B$100,'Model Analyzer'!C$4:C$100))),EvalData!C2826,"NA")</f>
        <v>DDS</v>
      </c>
      <c r="C2826" s="17" t="s">
        <v>44</v>
      </c>
      <c r="D2826" s="36" t="d">
        <v>2020-11-23</v>
      </c>
      <c r="E2826" s="17" t="s">
        <v>11</v>
      </c>
      <c r="F2826" s="36" t="d">
        <v>2020-11-28</v>
      </c>
      <c r="G2826" s="26">
        <v>1133</v>
      </c>
      <c r="H2826" s="27">
        <v>0.106</v>
      </c>
      <c r="I2826" s="28">
        <v>0.11185</v>
      </c>
      <c r="J2826" s="28">
        <v>0.11185</v>
      </c>
      <c r="K2826" s="29">
        <v>0.75</v>
      </c>
      <c r="L2826" s="30">
        <v>15</v>
      </c>
      <c r="M2826" s="29">
        <v>0.5625</v>
      </c>
      <c r="N2826" s="30">
        <v>51</v>
      </c>
      <c r="O2826" s="26">
        <v>6.53</v>
      </c>
      <c r="P2826" s="26">
        <v>799.24</v>
      </c>
      <c r="Q2826" s="26">
        <v>38.549999999999997</v>
      </c>
      <c r="R2826" s="31">
        <v>0.18204000000000001</v>
      </c>
      <c r="S2826" s="32">
        <v>0.13815</v>
      </c>
      <c r="T2826" s="29">
        <v>0.36326000000000003</v>
      </c>
      <c r="U2826" s="29">
        <v>0.12441000000000001</v>
      </c>
      <c r="V2826" s="29">
        <v>0.50980000000000003</v>
      </c>
      <c r="W2826" s="29">
        <v>5.8819999999999997E-2</v>
      </c>
      <c r="X2826" s="30">
        <v>51.47</v>
      </c>
      <c r="Y2826" s="29">
        <v>0.31575999999999999</v>
      </c>
      <c r="Z2826" s="29">
        <v>0.27951999999999999</v>
      </c>
      <c r="AA2826" s="29">
        <v>0.56899999999999995</v>
      </c>
      <c r="AB2826" s="30">
        <v>11</v>
      </c>
      <c r="AC2826" s="29">
        <v>0.69696999999999998</v>
      </c>
      <c r="AD2826" s="30">
        <v>51</v>
      </c>
      <c r="AE2826" s="29">
        <v>0.94118000000000002</v>
      </c>
      <c r="AF2826" s="33">
        <v>2.6619999999999999</v>
      </c>
      <c r="AG2826" s="33">
        <v>2.81</v>
      </c>
      <c r="AH2826" s="33">
        <v>3.2</v>
      </c>
      <c r="AI2826" s="33">
        <v>4.6920000000000002</v>
      </c>
      <c r="AJ2826" s="33">
        <v>3.9889999999999999</v>
      </c>
      <c r="AK2826" s="34">
        <v>6.25</v>
      </c>
      <c r="AL2826" s="29">
        <v>0.11765</v>
      </c>
      <c r="AM2826" s="29">
        <v>5.8819999999999997E-2</v>
      </c>
      <c r="AN2826" s="50">
        <v>13870</v>
      </c>
      <c r="AO2826" s="30">
        <v>92.7</v>
      </c>
      <c r="AP2826" s="29">
        <v>0.43763000000000002</v>
      </c>
      <c r="AQ2826" s="29">
        <v>0.91364000000000001</v>
      </c>
      <c r="AR2826" s="29">
        <v>0.80500000000000005</v>
      </c>
      <c r="AS2826" s="54">
        <v>7</v>
      </c>
      <c r="AT2826" s="29">
        <v>0.81818000000000002</v>
      </c>
      <c r="AU2826" s="29">
        <v>0.98324999999999996</v>
      </c>
      <c r="AV2826" s="54">
        <v>3</v>
      </c>
      <c r="AW2826" s="29">
        <v>0.93938999999999995</v>
      </c>
    </row>
    <row r="2827" spans="1:49" x14ac:dyDescent="0.2">
      <c r="A2827" s="17" t="str">
        <f t="shared" si="53"/>
        <v>Ensemble</v>
      </c>
      <c r="B2827" s="17" t="str">
        <f>IF(AND(OR(NOT(IsForecastDateRestricted),AND(D2827&gt;=StartDate,D2827&lt;=EndDate)),OR(NOT(IsTargetDateRestricted),AND(F2827&gt;=FirstTargetDate,F2827&lt;=EndTargetDate)),
OR(AND(Is1Week,E2827="1 wk ahead inc death"),AND(Is2Week,E2827="2 wk ahead inc death"),AND(Is3Week,E2827="3 wk ahead inc death"),AND(Is4Week,E2827="4 wk ahead inc death")),
OR(NOT(IsActiveModelsOnly),_xlfn.XLOOKUP(C2827,'Model Analyzer'!B$4:B$100,'Model Analyzer'!C$4:C$100))),EvalData!C2827,"NA")</f>
        <v>Ensemble</v>
      </c>
      <c r="C2827" s="17" t="s">
        <v>15</v>
      </c>
      <c r="D2827" s="36" t="d">
        <v>2020-11-23</v>
      </c>
      <c r="E2827" s="17" t="s">
        <v>11</v>
      </c>
      <c r="F2827" s="36" t="d">
        <v>2020-11-28</v>
      </c>
      <c r="G2827" s="30">
        <v>970</v>
      </c>
      <c r="H2827" s="32">
        <v>9.0999999999999998E-2</v>
      </c>
      <c r="I2827" s="28">
        <v>9.5759999999999998E-2</v>
      </c>
      <c r="J2827" s="28">
        <v>9.5759999999999998E-2</v>
      </c>
      <c r="K2827" s="29">
        <v>0.9</v>
      </c>
      <c r="L2827" s="30">
        <v>13</v>
      </c>
      <c r="M2827" s="29">
        <v>0.625</v>
      </c>
      <c r="N2827" s="30">
        <v>51</v>
      </c>
      <c r="O2827" s="30">
        <v>3.47</v>
      </c>
      <c r="P2827" s="30">
        <v>558.79</v>
      </c>
      <c r="Q2827" s="30">
        <v>34.65</v>
      </c>
      <c r="R2827" s="38">
        <v>0.15747</v>
      </c>
      <c r="S2827" s="32">
        <v>0.11277</v>
      </c>
      <c r="T2827" s="29">
        <v>0.24379999999999999</v>
      </c>
      <c r="U2827" s="29">
        <v>0.1323</v>
      </c>
      <c r="V2827" s="29">
        <v>0.70587999999999995</v>
      </c>
      <c r="W2827" s="29">
        <v>1.9609999999999999E-2</v>
      </c>
      <c r="X2827" s="30">
        <v>49.26</v>
      </c>
      <c r="Y2827" s="29">
        <v>0.22886000000000001</v>
      </c>
      <c r="Z2827" s="29">
        <v>0.20125000000000001</v>
      </c>
      <c r="AA2827" s="29">
        <v>0.85199999999999998</v>
      </c>
      <c r="AB2827" s="30">
        <v>1</v>
      </c>
      <c r="AC2827" s="29">
        <v>1</v>
      </c>
      <c r="AD2827" s="30">
        <v>51</v>
      </c>
      <c r="AE2827" s="29">
        <v>0.96077999999999997</v>
      </c>
      <c r="AF2827" s="33">
        <v>1.9259999999999999</v>
      </c>
      <c r="AG2827" s="33">
        <v>2.0569999999999999</v>
      </c>
      <c r="AH2827" s="33">
        <v>2.2770000000000001</v>
      </c>
      <c r="AI2827" s="33">
        <v>3.26</v>
      </c>
      <c r="AJ2827" s="33">
        <v>2.556</v>
      </c>
      <c r="AK2827" s="34">
        <v>6</v>
      </c>
      <c r="AL2827" s="29">
        <v>7.843E-2</v>
      </c>
      <c r="AM2827" s="29">
        <v>3.9219999999999998E-2</v>
      </c>
      <c r="AN2827" s="50">
        <v>9880</v>
      </c>
      <c r="AO2827" s="30">
        <v>70.7</v>
      </c>
      <c r="AP2827" s="29">
        <v>0.56521999999999994</v>
      </c>
      <c r="AQ2827" s="29">
        <v>1</v>
      </c>
      <c r="AR2827" s="29">
        <v>0.88800000000000001</v>
      </c>
      <c r="AS2827" s="54">
        <v>4</v>
      </c>
      <c r="AT2827" s="29">
        <v>0.90908999999999995</v>
      </c>
      <c r="AU2827" s="29">
        <v>1</v>
      </c>
      <c r="AV2827" s="54">
        <v>1</v>
      </c>
      <c r="AW2827" s="29">
        <v>1</v>
      </c>
    </row>
    <row r="2828" spans="1:49" x14ac:dyDescent="0.2">
      <c r="A2828" s="17" t="str">
        <f t="shared" si="53"/>
        <v>ESG</v>
      </c>
      <c r="B2828" s="17" t="str">
        <f>IF(AND(OR(NOT(IsForecastDateRestricted),AND(D2828&gt;=StartDate,D2828&lt;=EndDate)),OR(NOT(IsTargetDateRestricted),AND(F2828&gt;=FirstTargetDate,F2828&lt;=EndTargetDate)),
OR(AND(Is1Week,E2828="1 wk ahead inc death"),AND(Is2Week,E2828="2 wk ahead inc death"),AND(Is3Week,E2828="3 wk ahead inc death"),AND(Is4Week,E2828="4 wk ahead inc death")),
OR(NOT(IsActiveModelsOnly),_xlfn.XLOOKUP(C2828,'Model Analyzer'!B$4:B$100,'Model Analyzer'!C$4:C$100))),EvalData!C2828,"NA")</f>
        <v>ESG</v>
      </c>
      <c r="C2828" s="17" t="s">
        <v>40</v>
      </c>
      <c r="D2828" s="36" t="d">
        <v>2020-11-23</v>
      </c>
      <c r="E2828" s="17" t="s">
        <v>11</v>
      </c>
      <c r="F2828" s="36" t="d">
        <v>2020-11-28</v>
      </c>
      <c r="G2828" s="30">
        <v>4205</v>
      </c>
      <c r="H2828" s="32">
        <v>0.34699999999999998</v>
      </c>
      <c r="I2828" s="28">
        <v>0.41510000000000002</v>
      </c>
      <c r="J2828" s="28">
        <v>0.41510000000000002</v>
      </c>
      <c r="K2828" s="29">
        <v>0</v>
      </c>
      <c r="L2828" s="30">
        <v>32</v>
      </c>
      <c r="M2828" s="29">
        <v>3.125E-2</v>
      </c>
      <c r="N2828" s="30">
        <v>49</v>
      </c>
      <c r="O2828" s="30">
        <v>22.05</v>
      </c>
      <c r="P2828" s="30">
        <v>4558.71</v>
      </c>
      <c r="Q2828" s="30">
        <v>101.53</v>
      </c>
      <c r="R2828" s="38">
        <v>0.3795</v>
      </c>
      <c r="S2828" s="32">
        <v>0.36771999999999999</v>
      </c>
      <c r="T2828" s="29">
        <v>0.90093999999999996</v>
      </c>
      <c r="U2828" s="29">
        <v>0.19189000000000001</v>
      </c>
      <c r="V2828" s="29">
        <v>0.18367</v>
      </c>
      <c r="W2828" s="29">
        <v>0.22449</v>
      </c>
      <c r="X2828" s="30">
        <v>165.47</v>
      </c>
      <c r="Y2828" s="29">
        <v>0.65146000000000004</v>
      </c>
      <c r="Z2828" s="29">
        <v>0.50090999999999997</v>
      </c>
      <c r="AA2828" s="29">
        <v>1.4999999999999999E-2</v>
      </c>
      <c r="AB2828" s="30">
        <v>32</v>
      </c>
      <c r="AC2828" s="29">
        <v>6.0609999999999997E-2</v>
      </c>
      <c r="AD2828" s="30">
        <v>49</v>
      </c>
      <c r="AE2828" s="29">
        <v>8.1629999999999994E-2</v>
      </c>
      <c r="AF2828" s="33">
        <v>1.004</v>
      </c>
      <c r="AG2828" s="33">
        <v>1.0109999999999999</v>
      </c>
      <c r="AH2828" s="33">
        <v>1.1220000000000001</v>
      </c>
      <c r="AI2828" s="33">
        <v>1.2969999999999999</v>
      </c>
      <c r="AJ2828" s="33">
        <v>1.339</v>
      </c>
      <c r="AK2828" s="34">
        <v>1.7490000000000001</v>
      </c>
      <c r="AL2828" s="29">
        <v>0</v>
      </c>
      <c r="AM2828" s="29">
        <v>0</v>
      </c>
      <c r="AN2828" s="50">
        <v>157588</v>
      </c>
      <c r="AO2828" s="30">
        <v>1089.5</v>
      </c>
      <c r="AP2828" s="29">
        <v>0.89719000000000004</v>
      </c>
      <c r="AQ2828" s="29">
        <v>1</v>
      </c>
      <c r="AR2828" s="29">
        <v>8.3000000000000004E-2</v>
      </c>
      <c r="AS2828" s="54">
        <v>33</v>
      </c>
      <c r="AT2828" s="29">
        <v>3.0300000000000001E-2</v>
      </c>
      <c r="AU2828" s="29">
        <v>8.2559999999999995E-2</v>
      </c>
      <c r="AV2828" s="54">
        <v>33</v>
      </c>
      <c r="AW2828" s="29">
        <v>3.0300000000000001E-2</v>
      </c>
    </row>
    <row r="2829" spans="1:49" x14ac:dyDescent="0.2">
      <c r="A2829" s="17" t="str">
        <f t="shared" si="53"/>
        <v>GT-DeepCOVID</v>
      </c>
      <c r="B2829" s="17" t="str">
        <f>IF(AND(OR(NOT(IsForecastDateRestricted),AND(D2829&gt;=StartDate,D2829&lt;=EndDate)),OR(NOT(IsTargetDateRestricted),AND(F2829&gt;=FirstTargetDate,F2829&lt;=EndTargetDate)),
OR(AND(Is1Week,E2829="1 wk ahead inc death"),AND(Is2Week,E2829="2 wk ahead inc death"),AND(Is3Week,E2829="3 wk ahead inc death"),AND(Is4Week,E2829="4 wk ahead inc death")),
OR(NOT(IsActiveModelsOnly),_xlfn.XLOOKUP(C2829,'Model Analyzer'!B$4:B$100,'Model Analyzer'!C$4:C$100))),EvalData!C2829,"NA")</f>
        <v>GT-DeepCOVID</v>
      </c>
      <c r="C2829" s="17" t="s">
        <v>17</v>
      </c>
      <c r="D2829" s="36" t="d">
        <v>2020-11-23</v>
      </c>
      <c r="E2829" s="17" t="s">
        <v>11</v>
      </c>
      <c r="F2829" s="36" t="d">
        <v>2020-11-28</v>
      </c>
      <c r="G2829" s="30">
        <v>1615</v>
      </c>
      <c r="H2829" s="32">
        <v>0.14799999999999999</v>
      </c>
      <c r="I2829" s="28">
        <v>0.15942999999999999</v>
      </c>
      <c r="J2829" s="28">
        <v>0.15942999999999999</v>
      </c>
      <c r="K2829" s="29">
        <v>0.75</v>
      </c>
      <c r="L2829" s="30">
        <v>19</v>
      </c>
      <c r="M2829" s="29">
        <v>0.4375</v>
      </c>
      <c r="N2829" s="30">
        <v>48</v>
      </c>
      <c r="O2829" s="30">
        <v>6.2</v>
      </c>
      <c r="P2829" s="30">
        <v>1578.59</v>
      </c>
      <c r="Q2829" s="30">
        <v>64.75</v>
      </c>
      <c r="R2829" s="38">
        <v>0.23397999999999999</v>
      </c>
      <c r="S2829" s="32">
        <v>0.23549</v>
      </c>
      <c r="T2829" s="29">
        <v>0.37641999999999998</v>
      </c>
      <c r="U2829" s="29">
        <v>0.32989000000000002</v>
      </c>
      <c r="V2829" s="29">
        <v>0.4375</v>
      </c>
      <c r="W2829" s="29">
        <v>4.1669999999999999E-2</v>
      </c>
      <c r="X2829" s="30">
        <v>99.72</v>
      </c>
      <c r="Y2829" s="29">
        <v>0.37161</v>
      </c>
      <c r="Z2829" s="29">
        <v>0.29371000000000003</v>
      </c>
      <c r="AA2829" s="29">
        <v>0.23899999999999999</v>
      </c>
      <c r="AB2829" s="30">
        <v>26</v>
      </c>
      <c r="AC2829" s="29">
        <v>0.24242</v>
      </c>
      <c r="AD2829" s="30">
        <v>48</v>
      </c>
      <c r="AE2829" s="29">
        <v>0.79166999999999998</v>
      </c>
      <c r="AF2829" s="33">
        <v>1.6819999999999999</v>
      </c>
      <c r="AG2829" s="33">
        <v>1.9710000000000001</v>
      </c>
      <c r="AH2829" s="33">
        <v>2.645</v>
      </c>
      <c r="AI2829" s="33">
        <v>14.128</v>
      </c>
      <c r="AJ2829" s="33">
        <v>4.5030000000000001</v>
      </c>
      <c r="AK2829" s="34">
        <v>25.2</v>
      </c>
      <c r="AL2829" s="29">
        <v>4.1669999999999999E-2</v>
      </c>
      <c r="AM2829" s="29">
        <v>0.20832999999999999</v>
      </c>
      <c r="AN2829" s="50">
        <v>23597</v>
      </c>
      <c r="AO2829" s="30">
        <v>135.69999999999999</v>
      </c>
      <c r="AP2829" s="29">
        <v>0.48331000000000002</v>
      </c>
      <c r="AQ2829" s="29">
        <v>1</v>
      </c>
      <c r="AR2829" s="29">
        <v>0.53700000000000003</v>
      </c>
      <c r="AS2829" s="54">
        <v>17</v>
      </c>
      <c r="AT2829" s="29">
        <v>0.51515</v>
      </c>
      <c r="AU2829" s="29">
        <v>0.78430999999999995</v>
      </c>
      <c r="AV2829" s="54">
        <v>21</v>
      </c>
      <c r="AW2829" s="29">
        <v>0.39394000000000001</v>
      </c>
    </row>
    <row r="2830" spans="1:49" x14ac:dyDescent="0.2">
      <c r="A2830" s="17" t="str">
        <f t="shared" si="53"/>
        <v>ISU</v>
      </c>
      <c r="B2830" s="17" t="str">
        <f>IF(AND(OR(NOT(IsForecastDateRestricted),AND(D2830&gt;=StartDate,D2830&lt;=EndDate)),OR(NOT(IsTargetDateRestricted),AND(F2830&gt;=FirstTargetDate,F2830&lt;=EndTargetDate)),
OR(AND(Is1Week,E2830="1 wk ahead inc death"),AND(Is2Week,E2830="2 wk ahead inc death"),AND(Is3Week,E2830="3 wk ahead inc death"),AND(Is4Week,E2830="4 wk ahead inc death")),
OR(NOT(IsActiveModelsOnly),_xlfn.XLOOKUP(C2830,'Model Analyzer'!B$4:B$100,'Model Analyzer'!C$4:C$100))),EvalData!C2830,"NA")</f>
        <v>ISU</v>
      </c>
      <c r="C2830" s="17" t="s">
        <v>41</v>
      </c>
      <c r="D2830" s="36" t="d">
        <v>2020-11-23</v>
      </c>
      <c r="E2830" s="17" t="s">
        <v>11</v>
      </c>
      <c r="F2830" s="36" t="d">
        <v>2020-11-28</v>
      </c>
      <c r="G2830" s="30">
        <v>2896</v>
      </c>
      <c r="H2830" s="32">
        <v>0.251</v>
      </c>
      <c r="I2830" s="28">
        <v>0.28588000000000002</v>
      </c>
      <c r="J2830" s="28">
        <v>0.28588000000000002</v>
      </c>
      <c r="K2830" s="29">
        <v>0</v>
      </c>
      <c r="L2830" s="30">
        <v>28</v>
      </c>
      <c r="M2830" s="29">
        <v>0.15625</v>
      </c>
      <c r="N2830" s="30">
        <v>49</v>
      </c>
      <c r="O2830" s="30">
        <v>6.89</v>
      </c>
      <c r="P2830" s="30">
        <v>1373.71</v>
      </c>
      <c r="Q2830" s="30">
        <v>57.39</v>
      </c>
      <c r="R2830" s="38">
        <v>0.21923999999999999</v>
      </c>
      <c r="S2830" s="32">
        <v>0.23032</v>
      </c>
      <c r="T2830" s="29">
        <v>0.38889000000000001</v>
      </c>
      <c r="U2830" s="29">
        <v>0.34508</v>
      </c>
      <c r="V2830" s="29">
        <v>0.44897999999999999</v>
      </c>
      <c r="W2830" s="29">
        <v>4.0820000000000002E-2</v>
      </c>
      <c r="X2830" s="30">
        <v>90.63</v>
      </c>
      <c r="Y2830" s="29">
        <v>0.38429000000000002</v>
      </c>
      <c r="Z2830" s="29">
        <v>0.29146</v>
      </c>
      <c r="AA2830" s="29">
        <v>0.251</v>
      </c>
      <c r="AB2830" s="30">
        <v>24</v>
      </c>
      <c r="AC2830" s="29">
        <v>0.30303000000000002</v>
      </c>
      <c r="AD2830" s="30">
        <v>49</v>
      </c>
      <c r="AE2830" s="29">
        <v>0.44897999999999999</v>
      </c>
      <c r="AF2830" s="33">
        <v>1.2689999999999999</v>
      </c>
      <c r="AG2830" s="33">
        <v>1.371</v>
      </c>
      <c r="AH2830" s="33">
        <v>1.456</v>
      </c>
      <c r="AI2830" s="33">
        <v>4.9000000000000004</v>
      </c>
      <c r="AJ2830" s="33">
        <v>1.635</v>
      </c>
      <c r="AK2830" s="34">
        <v>2.706</v>
      </c>
      <c r="AL2830" s="29">
        <v>2.0410000000000001E-2</v>
      </c>
      <c r="AM2830" s="29">
        <v>2.0410000000000001E-2</v>
      </c>
      <c r="AN2830" s="50">
        <v>54262</v>
      </c>
      <c r="AO2830" s="30">
        <v>283.39999999999998</v>
      </c>
      <c r="AP2830" s="29">
        <v>0.75705999999999996</v>
      </c>
      <c r="AQ2830" s="29">
        <v>1</v>
      </c>
      <c r="AR2830" s="29">
        <v>0.41299999999999998</v>
      </c>
      <c r="AS2830" s="54">
        <v>24</v>
      </c>
      <c r="AT2830" s="29">
        <v>0.30303000000000002</v>
      </c>
      <c r="AU2830" s="29">
        <v>0.45407999999999998</v>
      </c>
      <c r="AV2830" s="54">
        <v>25</v>
      </c>
      <c r="AW2830" s="29">
        <v>0.27272999999999997</v>
      </c>
    </row>
    <row r="2831" spans="1:49" x14ac:dyDescent="0.2">
      <c r="A2831" s="17" t="str">
        <f t="shared" si="53"/>
        <v>JCB</v>
      </c>
      <c r="B2831" s="17" t="str">
        <f>IF(AND(OR(NOT(IsForecastDateRestricted),AND(D2831&gt;=StartDate,D2831&lt;=EndDate)),OR(NOT(IsTargetDateRestricted),AND(F2831&gt;=FirstTargetDate,F2831&lt;=EndTargetDate)),
OR(AND(Is1Week,E2831="1 wk ahead inc death"),AND(Is2Week,E2831="2 wk ahead inc death"),AND(Is3Week,E2831="3 wk ahead inc death"),AND(Is4Week,E2831="4 wk ahead inc death")),
OR(NOT(IsActiveModelsOnly),_xlfn.XLOOKUP(C2831,'Model Analyzer'!B$4:B$100,'Model Analyzer'!C$4:C$100))),EvalData!C2831,"NA")</f>
        <v>JCB</v>
      </c>
      <c r="C2831" s="17" t="s">
        <v>45</v>
      </c>
      <c r="D2831" s="36" t="d">
        <v>2020-11-23</v>
      </c>
      <c r="E2831" s="17" t="s">
        <v>11</v>
      </c>
      <c r="F2831" s="36" t="d">
        <v>2020-11-28</v>
      </c>
      <c r="G2831" s="30">
        <v>817</v>
      </c>
      <c r="H2831" s="32">
        <v>7.8E-2</v>
      </c>
      <c r="I2831" s="28">
        <v>8.0649999999999999E-2</v>
      </c>
      <c r="J2831" s="28">
        <v>8.0649999999999999E-2</v>
      </c>
      <c r="K2831" s="29">
        <v>0.9</v>
      </c>
      <c r="L2831" s="30">
        <v>9</v>
      </c>
      <c r="M2831" s="29">
        <v>0.75</v>
      </c>
      <c r="N2831" s="30">
        <v>51</v>
      </c>
      <c r="O2831" s="30">
        <v>14.96</v>
      </c>
      <c r="P2831" s="30">
        <v>551.58000000000004</v>
      </c>
      <c r="Q2831" s="30">
        <v>35.39</v>
      </c>
      <c r="R2831" s="38">
        <v>0.17582999999999999</v>
      </c>
      <c r="S2831" s="32">
        <v>6.5060000000000007E-2</v>
      </c>
      <c r="T2831" s="29">
        <v>0.33194000000000001</v>
      </c>
      <c r="U2831" s="29">
        <v>-7.4599999999999996E-3</v>
      </c>
      <c r="V2831" s="29">
        <v>0.64705999999999997</v>
      </c>
      <c r="W2831" s="29">
        <v>5.8819999999999997E-2</v>
      </c>
      <c r="X2831" s="30">
        <v>50.5</v>
      </c>
      <c r="Y2831" s="29">
        <v>0.25738</v>
      </c>
      <c r="Z2831" s="29">
        <v>0.26952999999999999</v>
      </c>
      <c r="AA2831" s="29">
        <v>0.56200000000000006</v>
      </c>
      <c r="AB2831" s="30">
        <v>13</v>
      </c>
      <c r="AC2831" s="29">
        <v>0.63636000000000004</v>
      </c>
      <c r="AD2831" s="30">
        <v>51</v>
      </c>
      <c r="AE2831" s="29">
        <v>0.86275000000000002</v>
      </c>
      <c r="AF2831" s="33">
        <v>2.0830000000000002</v>
      </c>
      <c r="AG2831" s="33">
        <v>2.0870000000000002</v>
      </c>
      <c r="AH2831" s="33">
        <v>2.0939999999999999</v>
      </c>
      <c r="AI2831" s="33">
        <v>2.1339999999999999</v>
      </c>
      <c r="AJ2831" s="33">
        <v>2.1040000000000001</v>
      </c>
      <c r="AK2831" s="34">
        <v>2.2000000000000002</v>
      </c>
      <c r="AL2831" s="29">
        <v>0</v>
      </c>
      <c r="AM2831" s="29">
        <v>0</v>
      </c>
      <c r="AN2831" s="50">
        <v>10553</v>
      </c>
      <c r="AO2831" s="30">
        <v>140.9</v>
      </c>
      <c r="AP2831" s="29">
        <v>0.64132999999999996</v>
      </c>
      <c r="AQ2831" s="29">
        <v>1</v>
      </c>
      <c r="AR2831" s="29">
        <v>0.90800000000000003</v>
      </c>
      <c r="AS2831" s="54">
        <v>3</v>
      </c>
      <c r="AT2831" s="29">
        <v>0.93938999999999995</v>
      </c>
      <c r="AU2831" s="29">
        <v>0.90815000000000001</v>
      </c>
      <c r="AV2831" s="54">
        <v>12</v>
      </c>
      <c r="AW2831" s="29">
        <v>0.66666999999999998</v>
      </c>
    </row>
    <row r="2832" spans="1:49" x14ac:dyDescent="0.2">
      <c r="A2832" s="17" t="str">
        <f t="shared" si="53"/>
        <v>JHU-APL</v>
      </c>
      <c r="B2832" s="17" t="str">
        <f>IF(AND(OR(NOT(IsForecastDateRestricted),AND(D2832&gt;=StartDate,D2832&lt;=EndDate)),OR(NOT(IsTargetDateRestricted),AND(F2832&gt;=FirstTargetDate,F2832&lt;=EndTargetDate)),
OR(AND(Is1Week,E2832="1 wk ahead inc death"),AND(Is2Week,E2832="2 wk ahead inc death"),AND(Is3Week,E2832="3 wk ahead inc death"),AND(Is4Week,E2832="4 wk ahead inc death")),
OR(NOT(IsActiveModelsOnly),_xlfn.XLOOKUP(C2832,'Model Analyzer'!B$4:B$100,'Model Analyzer'!C$4:C$100))),EvalData!C2832,"NA")</f>
        <v>JHU-APL</v>
      </c>
      <c r="C2832" s="17" t="s">
        <v>52</v>
      </c>
      <c r="D2832" s="36" t="d">
        <v>2020-11-23</v>
      </c>
      <c r="E2832" s="17" t="s">
        <v>11</v>
      </c>
      <c r="F2832" s="36" t="d">
        <v>2020-11-28</v>
      </c>
      <c r="G2832" s="30">
        <v>-1305</v>
      </c>
      <c r="H2832" s="32">
        <v>-0.13800000000000001</v>
      </c>
      <c r="I2832" s="28">
        <v>-0.12883</v>
      </c>
      <c r="J2832" s="28">
        <v>-0.14788000000000001</v>
      </c>
      <c r="K2832" s="29">
        <v>0.75</v>
      </c>
      <c r="L2832" s="30">
        <v>18</v>
      </c>
      <c r="M2832" s="29">
        <v>0.46875</v>
      </c>
      <c r="N2832" s="30">
        <v>51</v>
      </c>
      <c r="O2832" s="30">
        <v>7.69</v>
      </c>
      <c r="P2832" s="30">
        <v>751.2</v>
      </c>
      <c r="Q2832" s="30">
        <v>44.88</v>
      </c>
      <c r="R2832" s="38">
        <v>0.19123000000000001</v>
      </c>
      <c r="S2832" s="32">
        <v>-0.13353000000000001</v>
      </c>
      <c r="T2832" s="29">
        <v>0.39348</v>
      </c>
      <c r="U2832" s="29">
        <v>-0.22717000000000001</v>
      </c>
      <c r="V2832" s="29">
        <v>0.49020000000000002</v>
      </c>
      <c r="W2832" s="29">
        <v>5.8819999999999997E-2</v>
      </c>
      <c r="X2832" s="30">
        <v>76.44</v>
      </c>
      <c r="Y2832" s="29">
        <v>0.25652000000000003</v>
      </c>
      <c r="Z2832" s="29">
        <v>0.28510999999999997</v>
      </c>
      <c r="AA2832" s="29">
        <v>0.51300000000000001</v>
      </c>
      <c r="AB2832" s="30">
        <v>15</v>
      </c>
      <c r="AC2832" s="29">
        <v>0.57576000000000005</v>
      </c>
      <c r="AD2832" s="30">
        <v>51</v>
      </c>
      <c r="AE2832" s="29">
        <v>0.88234999999999997</v>
      </c>
      <c r="AF2832" s="33">
        <v>3.2050000000000001</v>
      </c>
      <c r="AG2832" s="33">
        <v>3.6080000000000001</v>
      </c>
      <c r="AH2832" s="33">
        <v>3.8919999999999999</v>
      </c>
      <c r="AI2832" s="33">
        <v>3.903</v>
      </c>
      <c r="AJ2832" s="33">
        <v>4.1580000000000004</v>
      </c>
      <c r="AK2832" s="34">
        <v>4.4429999999999996</v>
      </c>
      <c r="AL2832" s="29">
        <v>3.9219999999999998E-2</v>
      </c>
      <c r="AM2832" s="29">
        <v>0</v>
      </c>
      <c r="AN2832" s="50">
        <v>13809</v>
      </c>
      <c r="AO2832" s="30">
        <v>102.5</v>
      </c>
      <c r="AP2832" s="29">
        <v>0.41194999999999998</v>
      </c>
      <c r="AQ2832" s="29">
        <v>0.86002000000000001</v>
      </c>
      <c r="AR2832" s="29">
        <v>0.88800000000000001</v>
      </c>
      <c r="AS2832" s="54">
        <v>4</v>
      </c>
      <c r="AT2832" s="29">
        <v>0.90908999999999995</v>
      </c>
      <c r="AU2832" s="29">
        <v>0.90920000000000001</v>
      </c>
      <c r="AV2832" s="54">
        <v>11</v>
      </c>
      <c r="AW2832" s="29">
        <v>0.69696999999999998</v>
      </c>
    </row>
    <row r="2833" spans="1:49" x14ac:dyDescent="0.2">
      <c r="A2833" s="17" t="str">
        <f t="shared" si="53"/>
        <v>JHU-CSSE</v>
      </c>
      <c r="B2833" s="17" t="str">
        <f>IF(AND(OR(NOT(IsForecastDateRestricted),AND(D2833&gt;=StartDate,D2833&lt;=EndDate)),OR(NOT(IsTargetDateRestricted),AND(F2833&gt;=FirstTargetDate,F2833&lt;=EndTargetDate)),
OR(AND(Is1Week,E2833="1 wk ahead inc death"),AND(Is2Week,E2833="2 wk ahead inc death"),AND(Is3Week,E2833="3 wk ahead inc death"),AND(Is4Week,E2833="4 wk ahead inc death")),
OR(NOT(IsActiveModelsOnly),_xlfn.XLOOKUP(C2833,'Model Analyzer'!B$4:B$100,'Model Analyzer'!C$4:C$100))),EvalData!C2833,"NA")</f>
        <v>JHU-CSSE</v>
      </c>
      <c r="C2833" s="17" t="s">
        <v>58</v>
      </c>
      <c r="D2833" s="36" t="d">
        <v>2020-11-23</v>
      </c>
      <c r="E2833" s="17" t="s">
        <v>11</v>
      </c>
      <c r="F2833" s="36" t="d">
        <v>2020-11-28</v>
      </c>
      <c r="G2833" s="30">
        <v>2257</v>
      </c>
      <c r="H2833" s="32">
        <v>0.20100000000000001</v>
      </c>
      <c r="I2833" s="28">
        <v>0.2228</v>
      </c>
      <c r="J2833" s="28">
        <v>0.2228</v>
      </c>
      <c r="K2833" s="29">
        <v>0.75</v>
      </c>
      <c r="L2833" s="30">
        <v>25</v>
      </c>
      <c r="M2833" s="29">
        <v>0.25</v>
      </c>
      <c r="N2833" s="30">
        <v>51</v>
      </c>
      <c r="O2833" s="30">
        <v>8.64</v>
      </c>
      <c r="P2833" s="30">
        <v>1667.17</v>
      </c>
      <c r="Q2833" s="30">
        <v>55.96</v>
      </c>
      <c r="R2833" s="38">
        <v>0.21285000000000001</v>
      </c>
      <c r="S2833" s="32">
        <v>0.15415000000000001</v>
      </c>
      <c r="T2833" s="29">
        <v>0.43470999999999999</v>
      </c>
      <c r="U2833" s="29">
        <v>0.30647000000000002</v>
      </c>
      <c r="V2833" s="29">
        <v>0.45097999999999999</v>
      </c>
      <c r="W2833" s="29">
        <v>5.8819999999999997E-2</v>
      </c>
      <c r="X2833" s="30">
        <v>80.569999999999993</v>
      </c>
      <c r="Y2833" s="29">
        <v>0.41632999999999998</v>
      </c>
      <c r="Z2833" s="29">
        <v>0.32019999999999998</v>
      </c>
      <c r="AA2833" s="29">
        <v>0.29899999999999999</v>
      </c>
      <c r="AB2833" s="30">
        <v>21</v>
      </c>
      <c r="AC2833" s="29">
        <v>0.39394000000000001</v>
      </c>
      <c r="AD2833" s="30">
        <v>51</v>
      </c>
      <c r="AE2833" s="29">
        <v>0.94118000000000002</v>
      </c>
      <c r="AF2833" s="33">
        <v>2.8889999999999998</v>
      </c>
      <c r="AG2833" s="33">
        <v>3.2349999999999999</v>
      </c>
      <c r="AH2833" s="33">
        <v>4.78</v>
      </c>
      <c r="AI2833" s="33">
        <v>29.635000000000002</v>
      </c>
      <c r="AJ2833" s="33">
        <v>7.7759999999999998</v>
      </c>
      <c r="AK2833" s="34">
        <v>35.292000000000002</v>
      </c>
      <c r="AL2833" s="29">
        <v>0.37254999999999999</v>
      </c>
      <c r="AM2833" s="29">
        <v>0.13725000000000001</v>
      </c>
      <c r="AN2833" s="50">
        <v>19897</v>
      </c>
      <c r="AO2833" s="30">
        <v>150.19999999999999</v>
      </c>
      <c r="AP2833" s="29">
        <v>0.34415000000000001</v>
      </c>
      <c r="AQ2833" s="29">
        <v>0.71848000000000001</v>
      </c>
      <c r="AR2833" s="29">
        <v>0.45400000000000001</v>
      </c>
      <c r="AS2833" s="54">
        <v>21</v>
      </c>
      <c r="AT2833" s="29">
        <v>0.39394000000000001</v>
      </c>
      <c r="AU2833" s="29">
        <v>0.91146000000000005</v>
      </c>
      <c r="AV2833" s="54">
        <v>9</v>
      </c>
      <c r="AW2833" s="29">
        <v>0.75758000000000003</v>
      </c>
    </row>
    <row r="2834" spans="1:49" x14ac:dyDescent="0.2">
      <c r="A2834" s="17" t="str">
        <f t="shared" si="53"/>
        <v>JHU-IDD</v>
      </c>
      <c r="B2834" s="17" t="str">
        <f>IF(AND(OR(NOT(IsForecastDateRestricted),AND(D2834&gt;=StartDate,D2834&lt;=EndDate)),OR(NOT(IsTargetDateRestricted),AND(F2834&gt;=FirstTargetDate,F2834&lt;=EndTargetDate)),
OR(AND(Is1Week,E2834="1 wk ahead inc death"),AND(Is2Week,E2834="2 wk ahead inc death"),AND(Is3Week,E2834="3 wk ahead inc death"),AND(Is4Week,E2834="4 wk ahead inc death")),
OR(NOT(IsActiveModelsOnly),_xlfn.XLOOKUP(C2834,'Model Analyzer'!B$4:B$100,'Model Analyzer'!C$4:C$100))),EvalData!C2834,"NA")</f>
        <v>JHU-IDD</v>
      </c>
      <c r="C2834" s="17" t="s">
        <v>53</v>
      </c>
      <c r="D2834" s="36" t="d">
        <v>2020-11-23</v>
      </c>
      <c r="E2834" s="17" t="s">
        <v>11</v>
      </c>
      <c r="F2834" s="36" t="d">
        <v>2020-11-28</v>
      </c>
      <c r="G2834" s="30">
        <v>737</v>
      </c>
      <c r="H2834" s="32">
        <v>7.0000000000000007E-2</v>
      </c>
      <c r="I2834" s="28">
        <v>7.2749999999999995E-2</v>
      </c>
      <c r="J2834" s="28">
        <v>7.2749999999999995E-2</v>
      </c>
      <c r="K2834" s="29">
        <v>0.9</v>
      </c>
      <c r="L2834" s="30">
        <v>8</v>
      </c>
      <c r="M2834" s="29">
        <v>0.78125</v>
      </c>
      <c r="N2834" s="30">
        <v>51</v>
      </c>
      <c r="O2834" s="30">
        <v>9.66</v>
      </c>
      <c r="P2834" s="30">
        <v>1395.56</v>
      </c>
      <c r="Q2834" s="30">
        <v>59.37</v>
      </c>
      <c r="R2834" s="38">
        <v>0.22520999999999999</v>
      </c>
      <c r="S2834" s="32">
        <v>0.15104000000000001</v>
      </c>
      <c r="T2834" s="29">
        <v>0.46736</v>
      </c>
      <c r="U2834" s="29">
        <v>0.20422999999999999</v>
      </c>
      <c r="V2834" s="29">
        <v>0.39216000000000001</v>
      </c>
      <c r="W2834" s="29">
        <v>7.843E-2</v>
      </c>
      <c r="X2834" s="30">
        <v>91.62</v>
      </c>
      <c r="Y2834" s="29">
        <v>0.41105000000000003</v>
      </c>
      <c r="Z2834" s="29">
        <v>0.33230999999999999</v>
      </c>
      <c r="AA2834" s="29">
        <v>0.222</v>
      </c>
      <c r="AB2834" s="30">
        <v>27</v>
      </c>
      <c r="AC2834" s="29">
        <v>0.21212</v>
      </c>
      <c r="AD2834" s="30">
        <v>51</v>
      </c>
      <c r="AE2834" s="29">
        <v>0.96077999999999997</v>
      </c>
      <c r="AF2834" s="33">
        <v>2.702</v>
      </c>
      <c r="AG2834" s="33">
        <v>3.1520000000000001</v>
      </c>
      <c r="AH2834" s="33">
        <v>4.1559999999999997</v>
      </c>
      <c r="AI2834" s="33">
        <v>16.577999999999999</v>
      </c>
      <c r="AJ2834" s="33">
        <v>6.8449999999999998</v>
      </c>
      <c r="AK2834" s="34">
        <v>24.875</v>
      </c>
      <c r="AL2834" s="29">
        <v>0.21568999999999999</v>
      </c>
      <c r="AM2834" s="29">
        <v>0.21568999999999999</v>
      </c>
      <c r="AN2834" s="50">
        <v>19638</v>
      </c>
      <c r="AO2834" s="30">
        <v>152.80000000000001</v>
      </c>
      <c r="AP2834" s="29">
        <v>0.34676000000000001</v>
      </c>
      <c r="AQ2834" s="29">
        <v>0.72392000000000001</v>
      </c>
      <c r="AR2834" s="29">
        <v>0.55700000000000005</v>
      </c>
      <c r="AS2834" s="54">
        <v>16</v>
      </c>
      <c r="AT2834" s="29">
        <v>0.54544999999999999</v>
      </c>
      <c r="AU2834" s="29">
        <v>0.92378000000000005</v>
      </c>
      <c r="AV2834" s="54">
        <v>8</v>
      </c>
      <c r="AW2834" s="29">
        <v>0.78788000000000002</v>
      </c>
    </row>
    <row r="2835" spans="1:49" x14ac:dyDescent="0.2">
      <c r="A2835" s="17" t="str">
        <f t="shared" si="53"/>
        <v>Karlen</v>
      </c>
      <c r="B2835" s="17" t="str">
        <f>IF(AND(OR(NOT(IsForecastDateRestricted),AND(D2835&gt;=StartDate,D2835&lt;=EndDate)),OR(NOT(IsTargetDateRestricted),AND(F2835&gt;=FirstTargetDate,F2835&lt;=EndTargetDate)),
OR(AND(Is1Week,E2835="1 wk ahead inc death"),AND(Is2Week,E2835="2 wk ahead inc death"),AND(Is3Week,E2835="3 wk ahead inc death"),AND(Is4Week,E2835="4 wk ahead inc death")),
OR(NOT(IsActiveModelsOnly),_xlfn.XLOOKUP(C2835,'Model Analyzer'!B$4:B$100,'Model Analyzer'!C$4:C$100))),EvalData!C2835,"NA")</f>
        <v>Karlen</v>
      </c>
      <c r="C2835" s="17" t="s">
        <v>46</v>
      </c>
      <c r="D2835" s="36" t="d">
        <v>2020-11-23</v>
      </c>
      <c r="E2835" s="17" t="s">
        <v>11</v>
      </c>
      <c r="F2835" s="36" t="d">
        <v>2020-11-28</v>
      </c>
      <c r="G2835" s="30">
        <v>1988</v>
      </c>
      <c r="H2835" s="32">
        <v>0.17899999999999999</v>
      </c>
      <c r="I2835" s="28">
        <v>0.19625000000000001</v>
      </c>
      <c r="J2835" s="28">
        <v>0.19625000000000001</v>
      </c>
      <c r="K2835" s="29">
        <v>0.75</v>
      </c>
      <c r="L2835" s="30">
        <v>22</v>
      </c>
      <c r="M2835" s="29">
        <v>0.34375</v>
      </c>
      <c r="N2835" s="30">
        <v>51</v>
      </c>
      <c r="O2835" s="30">
        <v>6.59</v>
      </c>
      <c r="P2835" s="30">
        <v>824.77</v>
      </c>
      <c r="Q2835" s="30">
        <v>42.47</v>
      </c>
      <c r="R2835" s="38">
        <v>0.17027</v>
      </c>
      <c r="S2835" s="32">
        <v>0.18232000000000001</v>
      </c>
      <c r="T2835" s="29">
        <v>0.34808</v>
      </c>
      <c r="U2835" s="29">
        <v>0.15620000000000001</v>
      </c>
      <c r="V2835" s="29">
        <v>0.52941000000000005</v>
      </c>
      <c r="W2835" s="29">
        <v>1.9609999999999999E-2</v>
      </c>
      <c r="X2835" s="30">
        <v>64.209999999999994</v>
      </c>
      <c r="Y2835" s="29">
        <v>0.28549000000000002</v>
      </c>
      <c r="Z2835" s="29">
        <v>0.25176999999999999</v>
      </c>
      <c r="AA2835" s="29">
        <v>0.628</v>
      </c>
      <c r="AB2835" s="30">
        <v>8</v>
      </c>
      <c r="AC2835" s="29">
        <v>0.78788000000000002</v>
      </c>
      <c r="AD2835" s="30">
        <v>51</v>
      </c>
      <c r="AE2835" s="29">
        <v>0.70587999999999995</v>
      </c>
      <c r="AF2835" s="33">
        <v>1.4910000000000001</v>
      </c>
      <c r="AG2835" s="33">
        <v>1.661</v>
      </c>
      <c r="AH2835" s="33">
        <v>1.8149999999999999</v>
      </c>
      <c r="AI2835" s="33">
        <v>2.8250000000000002</v>
      </c>
      <c r="AJ2835" s="33">
        <v>2.2999999999999998</v>
      </c>
      <c r="AK2835" s="34">
        <v>4.617</v>
      </c>
      <c r="AL2835" s="29">
        <v>7.843E-2</v>
      </c>
      <c r="AM2835" s="29">
        <v>1.9609999999999999E-2</v>
      </c>
      <c r="AN2835" s="50">
        <v>18178</v>
      </c>
      <c r="AO2835" s="30">
        <v>132.69999999999999</v>
      </c>
      <c r="AP2835" s="29">
        <v>0.64497000000000004</v>
      </c>
      <c r="AQ2835" s="29">
        <v>1</v>
      </c>
      <c r="AR2835" s="29">
        <v>0.64</v>
      </c>
      <c r="AS2835" s="54">
        <v>14</v>
      </c>
      <c r="AT2835" s="29">
        <v>0.60606000000000004</v>
      </c>
      <c r="AU2835" s="29">
        <v>0.74302999999999997</v>
      </c>
      <c r="AV2835" s="54">
        <v>22</v>
      </c>
      <c r="AW2835" s="29">
        <v>0.36364000000000002</v>
      </c>
    </row>
    <row r="2836" spans="1:49" x14ac:dyDescent="0.2">
      <c r="A2836" s="17" t="str">
        <f t="shared" si="53"/>
        <v>LANL</v>
      </c>
      <c r="B2836" s="17" t="str">
        <f>IF(AND(OR(NOT(IsForecastDateRestricted),AND(D2836&gt;=StartDate,D2836&lt;=EndDate)),OR(NOT(IsTargetDateRestricted),AND(F2836&gt;=FirstTargetDate,F2836&lt;=EndTargetDate)),
OR(AND(Is1Week,E2836="1 wk ahead inc death"),AND(Is2Week,E2836="2 wk ahead inc death"),AND(Is3Week,E2836="3 wk ahead inc death"),AND(Is4Week,E2836="4 wk ahead inc death")),
OR(NOT(IsActiveModelsOnly),_xlfn.XLOOKUP(C2836,'Model Analyzer'!B$4:B$100,'Model Analyzer'!C$4:C$100))),EvalData!C2836,"NA")</f>
        <v>LANL</v>
      </c>
      <c r="C2836" s="17" t="s">
        <v>20</v>
      </c>
      <c r="D2836" s="36" t="d">
        <v>2020-11-23</v>
      </c>
      <c r="E2836" s="17" t="s">
        <v>11</v>
      </c>
      <c r="F2836" s="36" t="d">
        <v>2020-11-28</v>
      </c>
      <c r="G2836" s="30">
        <v>917</v>
      </c>
      <c r="H2836" s="32">
        <v>8.6999999999999994E-2</v>
      </c>
      <c r="I2836" s="28">
        <v>9.0520000000000003E-2</v>
      </c>
      <c r="J2836" s="28">
        <v>9.0520000000000003E-2</v>
      </c>
      <c r="K2836" s="29">
        <v>0.9</v>
      </c>
      <c r="L2836" s="30">
        <v>12</v>
      </c>
      <c r="M2836" s="29">
        <v>0.65625</v>
      </c>
      <c r="N2836" s="30">
        <v>51</v>
      </c>
      <c r="O2836" s="30">
        <v>5.97</v>
      </c>
      <c r="P2836" s="30">
        <v>920.16</v>
      </c>
      <c r="Q2836" s="30">
        <v>44.31</v>
      </c>
      <c r="R2836" s="38">
        <v>0.16311</v>
      </c>
      <c r="S2836" s="32">
        <v>5.3240000000000003E-2</v>
      </c>
      <c r="T2836" s="29">
        <v>0.31902000000000003</v>
      </c>
      <c r="U2836" s="29">
        <v>-1.2070000000000001E-2</v>
      </c>
      <c r="V2836" s="29">
        <v>0.68627000000000005</v>
      </c>
      <c r="W2836" s="29">
        <v>3.9219999999999998E-2</v>
      </c>
      <c r="X2836" s="30">
        <v>84.42</v>
      </c>
      <c r="Y2836" s="29">
        <v>0.24088000000000001</v>
      </c>
      <c r="Z2836" s="29">
        <v>0.23396</v>
      </c>
      <c r="AA2836" s="29">
        <v>0.74299999999999999</v>
      </c>
      <c r="AB2836" s="30">
        <v>4</v>
      </c>
      <c r="AC2836" s="29">
        <v>0.90908999999999995</v>
      </c>
      <c r="AD2836" s="30">
        <v>51</v>
      </c>
      <c r="AE2836" s="29">
        <v>0.98038999999999998</v>
      </c>
      <c r="AF2836" s="33">
        <v>1.885</v>
      </c>
      <c r="AG2836" s="33">
        <v>2.6110000000000002</v>
      </c>
      <c r="AH2836" s="33">
        <v>4.28</v>
      </c>
      <c r="AI2836" s="33">
        <v>8.6560000000000006</v>
      </c>
      <c r="AJ2836" s="33">
        <v>7.556</v>
      </c>
      <c r="AK2836" s="34">
        <v>10.769</v>
      </c>
      <c r="AL2836" s="29">
        <v>0.33333000000000002</v>
      </c>
      <c r="AM2836" s="29">
        <v>0.13725000000000001</v>
      </c>
      <c r="AN2836" s="50">
        <v>11693</v>
      </c>
      <c r="AO2836" s="30">
        <v>79.5</v>
      </c>
      <c r="AP2836" s="29">
        <v>0.40112999999999999</v>
      </c>
      <c r="AQ2836" s="29">
        <v>0.83743000000000001</v>
      </c>
      <c r="AR2836" s="29">
        <v>0.53700000000000003</v>
      </c>
      <c r="AS2836" s="54">
        <v>17</v>
      </c>
      <c r="AT2836" s="29">
        <v>0.51515</v>
      </c>
      <c r="AU2836" s="29">
        <v>0.97357000000000005</v>
      </c>
      <c r="AV2836" s="54">
        <v>4</v>
      </c>
      <c r="AW2836" s="29">
        <v>0.90908999999999995</v>
      </c>
    </row>
    <row r="2837" spans="1:49" x14ac:dyDescent="0.2">
      <c r="A2837" s="17" t="str">
        <f t="shared" si="53"/>
        <v>LSHTM</v>
      </c>
      <c r="B2837" s="17" t="str">
        <f>IF(AND(OR(NOT(IsForecastDateRestricted),AND(D2837&gt;=StartDate,D2837&lt;=EndDate)),OR(NOT(IsTargetDateRestricted),AND(F2837&gt;=FirstTargetDate,F2837&lt;=EndTargetDate)),
OR(AND(Is1Week,E2837="1 wk ahead inc death"),AND(Is2Week,E2837="2 wk ahead inc death"),AND(Is3Week,E2837="3 wk ahead inc death"),AND(Is4Week,E2837="4 wk ahead inc death")),
OR(NOT(IsActiveModelsOnly),_xlfn.XLOOKUP(C2837,'Model Analyzer'!B$4:B$100,'Model Analyzer'!C$4:C$100))),EvalData!C2837,"NA")</f>
        <v>LSHTM</v>
      </c>
      <c r="C2837" s="17" t="s">
        <v>21</v>
      </c>
      <c r="D2837" s="36" t="d">
        <v>2020-11-23</v>
      </c>
      <c r="E2837" s="17" t="s">
        <v>11</v>
      </c>
      <c r="F2837" s="36" t="d">
        <v>2020-11-28</v>
      </c>
      <c r="G2837" s="30">
        <v>3648</v>
      </c>
      <c r="H2837" s="32">
        <v>0.308</v>
      </c>
      <c r="I2837" s="28">
        <v>0.36012</v>
      </c>
      <c r="J2837" s="28">
        <v>0.36012</v>
      </c>
      <c r="K2837" s="29">
        <v>0</v>
      </c>
      <c r="L2837" s="30">
        <v>31</v>
      </c>
      <c r="M2837" s="29">
        <v>6.25E-2</v>
      </c>
      <c r="N2837" s="30">
        <v>47</v>
      </c>
      <c r="O2837" s="30">
        <v>8.75</v>
      </c>
      <c r="P2837" s="30">
        <v>1768.99</v>
      </c>
      <c r="Q2837" s="30">
        <v>59.04</v>
      </c>
      <c r="R2837" s="38">
        <v>0.18387999999999999</v>
      </c>
      <c r="S2837" s="32">
        <v>0.10775</v>
      </c>
      <c r="T2837" s="29">
        <v>0.44621</v>
      </c>
      <c r="U2837" s="29">
        <v>0.29200999999999999</v>
      </c>
      <c r="V2837" s="29">
        <v>0.51063999999999998</v>
      </c>
      <c r="W2837" s="29">
        <v>6.3829999999999998E-2</v>
      </c>
      <c r="X2837" s="30">
        <v>106.65</v>
      </c>
      <c r="Y2837" s="29">
        <v>0.42662</v>
      </c>
      <c r="Z2837" s="29">
        <v>0.27653</v>
      </c>
      <c r="AA2837" s="29">
        <v>0.33100000000000002</v>
      </c>
      <c r="AB2837" s="30">
        <v>20</v>
      </c>
      <c r="AC2837" s="29">
        <v>0.42424000000000001</v>
      </c>
      <c r="AD2837" s="30">
        <v>47</v>
      </c>
      <c r="AE2837" s="29">
        <v>0.82979000000000003</v>
      </c>
      <c r="AF2837" s="33">
        <v>1.679</v>
      </c>
      <c r="AG2837" s="33">
        <v>1.925</v>
      </c>
      <c r="AH2837" s="33">
        <v>2.3290000000000002</v>
      </c>
      <c r="AI2837" s="33">
        <v>4.4580000000000002</v>
      </c>
      <c r="AJ2837" s="33">
        <v>3.319</v>
      </c>
      <c r="AK2837" s="34">
        <v>6.1920000000000002</v>
      </c>
      <c r="AL2837" s="29">
        <v>8.5110000000000005E-2</v>
      </c>
      <c r="AM2837" s="29">
        <v>4.2549999999999998E-2</v>
      </c>
      <c r="AN2837" s="50">
        <v>16872</v>
      </c>
      <c r="AO2837" s="30">
        <v>164.3</v>
      </c>
      <c r="AP2837" s="29">
        <v>0.55232999999999999</v>
      </c>
      <c r="AQ2837" s="29">
        <v>1</v>
      </c>
      <c r="AR2837" s="29">
        <v>0.68100000000000005</v>
      </c>
      <c r="AS2837" s="54">
        <v>12</v>
      </c>
      <c r="AT2837" s="29">
        <v>0.66666999999999998</v>
      </c>
      <c r="AU2837" s="29">
        <v>0.80495000000000005</v>
      </c>
      <c r="AV2837" s="54">
        <v>19</v>
      </c>
      <c r="AW2837" s="29">
        <v>0.45455000000000001</v>
      </c>
    </row>
    <row r="2838" spans="1:49" x14ac:dyDescent="0.2">
      <c r="A2838" s="17" t="str">
        <f t="shared" si="53"/>
        <v>MIT-ORC</v>
      </c>
      <c r="B2838" s="17" t="str">
        <f>IF(AND(OR(NOT(IsForecastDateRestricted),AND(D2838&gt;=StartDate,D2838&lt;=EndDate)),OR(NOT(IsTargetDateRestricted),AND(F2838&gt;=FirstTargetDate,F2838&lt;=EndTargetDate)),
OR(AND(Is1Week,E2838="1 wk ahead inc death"),AND(Is2Week,E2838="2 wk ahead inc death"),AND(Is3Week,E2838="3 wk ahead inc death"),AND(Is4Week,E2838="4 wk ahead inc death")),
OR(NOT(IsActiveModelsOnly),_xlfn.XLOOKUP(C2838,'Model Analyzer'!B$4:B$100,'Model Analyzer'!C$4:C$100))),EvalData!C2838,"NA")</f>
        <v>MIT-ORC</v>
      </c>
      <c r="C2838" s="17" t="s">
        <v>23</v>
      </c>
      <c r="D2838" s="36" t="d">
        <v>2020-11-23</v>
      </c>
      <c r="E2838" s="17" t="s">
        <v>11</v>
      </c>
      <c r="F2838" s="36" t="d">
        <v>2020-11-28</v>
      </c>
      <c r="G2838" s="30">
        <v>711</v>
      </c>
      <c r="H2838" s="32">
        <v>6.8000000000000005E-2</v>
      </c>
      <c r="I2838" s="28">
        <v>7.0190000000000002E-2</v>
      </c>
      <c r="J2838" s="28">
        <v>7.0190000000000002E-2</v>
      </c>
      <c r="K2838" s="29">
        <v>0.9</v>
      </c>
      <c r="L2838" s="30">
        <v>7</v>
      </c>
      <c r="M2838" s="29">
        <v>0.8125</v>
      </c>
      <c r="N2838" s="30">
        <v>51</v>
      </c>
      <c r="O2838" s="30">
        <v>8.67</v>
      </c>
      <c r="P2838" s="30">
        <v>1447.06</v>
      </c>
      <c r="Q2838" s="30">
        <v>62.78</v>
      </c>
      <c r="R2838" s="38">
        <v>0.26188</v>
      </c>
      <c r="S2838" s="32">
        <v>0.12783</v>
      </c>
      <c r="T2838" s="29">
        <v>0.44871</v>
      </c>
      <c r="U2838" s="29">
        <v>1.2619999999999999E-2</v>
      </c>
      <c r="V2838" s="29">
        <v>0.31373000000000001</v>
      </c>
      <c r="W2838" s="29">
        <v>7.843E-2</v>
      </c>
      <c r="X2838" s="30">
        <v>90.11</v>
      </c>
      <c r="Y2838" s="29">
        <v>0.35017999999999999</v>
      </c>
      <c r="Z2838" s="29">
        <v>0.33090000000000003</v>
      </c>
      <c r="AA2838" s="29">
        <v>0.24299999999999999</v>
      </c>
      <c r="AB2838" s="30">
        <v>25</v>
      </c>
      <c r="AC2838" s="29">
        <v>0.27272999999999997</v>
      </c>
      <c r="AD2838" s="30">
        <v>51</v>
      </c>
      <c r="AE2838" s="29">
        <v>0.76471</v>
      </c>
      <c r="AF2838" s="33">
        <v>1.5329999999999999</v>
      </c>
      <c r="AG2838" s="33">
        <v>1.909</v>
      </c>
      <c r="AH2838" s="33">
        <v>2.6669999999999998</v>
      </c>
      <c r="AI2838" s="33">
        <v>21.815000000000001</v>
      </c>
      <c r="AJ2838" s="33">
        <v>7.2080000000000002</v>
      </c>
      <c r="AK2838" s="34">
        <v>24</v>
      </c>
      <c r="AL2838" s="29">
        <v>7.843E-2</v>
      </c>
      <c r="AM2838" s="29">
        <v>0.23529</v>
      </c>
      <c r="AN2838" s="50">
        <v>29138</v>
      </c>
      <c r="AO2838" s="30">
        <v>171.2</v>
      </c>
      <c r="AP2838" s="29">
        <v>0.47527999999999998</v>
      </c>
      <c r="AQ2838" s="29">
        <v>0.99222999999999995</v>
      </c>
      <c r="AR2838" s="29">
        <v>0.47499999999999998</v>
      </c>
      <c r="AS2838" s="54">
        <v>19</v>
      </c>
      <c r="AT2838" s="29">
        <v>0.45455000000000001</v>
      </c>
      <c r="AU2838" s="29">
        <v>0.80488999999999999</v>
      </c>
      <c r="AV2838" s="54">
        <v>20</v>
      </c>
      <c r="AW2838" s="29">
        <v>0.42424000000000001</v>
      </c>
    </row>
    <row r="2839" spans="1:49" x14ac:dyDescent="0.2">
      <c r="A2839" s="17" t="str">
        <f t="shared" si="53"/>
        <v>MOBS</v>
      </c>
      <c r="B2839" s="17" t="str">
        <f>IF(AND(OR(NOT(IsForecastDateRestricted),AND(D2839&gt;=StartDate,D2839&lt;=EndDate)),OR(NOT(IsTargetDateRestricted),AND(F2839&gt;=FirstTargetDate,F2839&lt;=EndTargetDate)),
OR(AND(Is1Week,E2839="1 wk ahead inc death"),AND(Is2Week,E2839="2 wk ahead inc death"),AND(Is3Week,E2839="3 wk ahead inc death"),AND(Is4Week,E2839="4 wk ahead inc death")),
OR(NOT(IsActiveModelsOnly),_xlfn.XLOOKUP(C2839,'Model Analyzer'!B$4:B$100,'Model Analyzer'!C$4:C$100))),EvalData!C2839,"NA")</f>
        <v>MOBS</v>
      </c>
      <c r="C2839" s="17" t="s">
        <v>24</v>
      </c>
      <c r="D2839" s="36" t="d">
        <v>2020-11-23</v>
      </c>
      <c r="E2839" s="17" t="s">
        <v>11</v>
      </c>
      <c r="F2839" s="36" t="d">
        <v>2020-11-28</v>
      </c>
      <c r="G2839" s="30">
        <v>912</v>
      </c>
      <c r="H2839" s="32">
        <v>8.5999999999999993E-2</v>
      </c>
      <c r="I2839" s="28">
        <v>9.0029999999999999E-2</v>
      </c>
      <c r="J2839" s="28">
        <v>9.0029999999999999E-2</v>
      </c>
      <c r="K2839" s="29">
        <v>0.9</v>
      </c>
      <c r="L2839" s="30">
        <v>11</v>
      </c>
      <c r="M2839" s="29">
        <v>0.6875</v>
      </c>
      <c r="N2839" s="30">
        <v>50</v>
      </c>
      <c r="O2839" s="30">
        <v>4.59</v>
      </c>
      <c r="P2839" s="30">
        <v>869.2</v>
      </c>
      <c r="Q2839" s="30">
        <v>44.22</v>
      </c>
      <c r="R2839" s="38">
        <v>0.18095</v>
      </c>
      <c r="S2839" s="32">
        <v>8.9499999999999996E-2</v>
      </c>
      <c r="T2839" s="29">
        <v>0.29549999999999998</v>
      </c>
      <c r="U2839" s="29">
        <v>0.10979</v>
      </c>
      <c r="V2839" s="29">
        <v>0.57999999999999996</v>
      </c>
      <c r="W2839" s="29">
        <v>0.02</v>
      </c>
      <c r="X2839" s="30">
        <v>69.14</v>
      </c>
      <c r="Y2839" s="29">
        <v>0.26982</v>
      </c>
      <c r="Z2839" s="29">
        <v>0.23735999999999999</v>
      </c>
      <c r="AA2839" s="29">
        <v>0.67800000000000005</v>
      </c>
      <c r="AB2839" s="30">
        <v>6</v>
      </c>
      <c r="AC2839" s="29">
        <v>0.84848000000000001</v>
      </c>
      <c r="AD2839" s="30">
        <v>50</v>
      </c>
      <c r="AE2839" s="29">
        <v>0.78</v>
      </c>
      <c r="AF2839" s="33">
        <v>1.4770000000000001</v>
      </c>
      <c r="AG2839" s="33">
        <v>1.607</v>
      </c>
      <c r="AH2839" s="33">
        <v>1.8180000000000001</v>
      </c>
      <c r="AI2839" s="33">
        <v>4.415</v>
      </c>
      <c r="AJ2839" s="33">
        <v>2.1040000000000001</v>
      </c>
      <c r="AK2839" s="34">
        <v>3.9740000000000002</v>
      </c>
      <c r="AL2839" s="29">
        <v>0.04</v>
      </c>
      <c r="AM2839" s="29">
        <v>0.06</v>
      </c>
      <c r="AN2839" s="50">
        <v>17755</v>
      </c>
      <c r="AO2839" s="30">
        <v>151.5</v>
      </c>
      <c r="AP2839" s="29">
        <v>0.65722999999999998</v>
      </c>
      <c r="AQ2839" s="29">
        <v>1</v>
      </c>
      <c r="AR2839" s="29">
        <v>0.70199999999999996</v>
      </c>
      <c r="AS2839" s="54">
        <v>10</v>
      </c>
      <c r="AT2839" s="29">
        <v>0.72726999999999997</v>
      </c>
      <c r="AU2839" s="29">
        <v>0.80495000000000005</v>
      </c>
      <c r="AV2839" s="54">
        <v>18</v>
      </c>
      <c r="AW2839" s="29">
        <v>0.48485</v>
      </c>
    </row>
    <row r="2840" spans="1:49" x14ac:dyDescent="0.2">
      <c r="A2840" s="17" t="str">
        <f t="shared" si="53"/>
        <v>MSRA</v>
      </c>
      <c r="B2840" s="17" t="str">
        <f>IF(AND(OR(NOT(IsForecastDateRestricted),AND(D2840&gt;=StartDate,D2840&lt;=EndDate)),OR(NOT(IsTargetDateRestricted),AND(F2840&gt;=FirstTargetDate,F2840&lt;=EndTargetDate)),
OR(AND(Is1Week,E2840="1 wk ahead inc death"),AND(Is2Week,E2840="2 wk ahead inc death"),AND(Is3Week,E2840="3 wk ahead inc death"),AND(Is4Week,E2840="4 wk ahead inc death")),
OR(NOT(IsActiveModelsOnly),_xlfn.XLOOKUP(C2840,'Model Analyzer'!B$4:B$100,'Model Analyzer'!C$4:C$100))),EvalData!C2840,"NA")</f>
        <v>MSRA</v>
      </c>
      <c r="C2840" s="17" t="s">
        <v>60</v>
      </c>
      <c r="D2840" s="36" t="d">
        <v>2020-11-23</v>
      </c>
      <c r="E2840" s="17" t="s">
        <v>11</v>
      </c>
      <c r="F2840" s="36" t="d">
        <v>2020-11-28</v>
      </c>
      <c r="G2840" s="26">
        <v>1769</v>
      </c>
      <c r="H2840" s="27">
        <v>0.161</v>
      </c>
      <c r="I2840" s="28">
        <v>0.17463000000000001</v>
      </c>
      <c r="J2840" s="28">
        <v>0.17463000000000001</v>
      </c>
      <c r="K2840" s="29">
        <v>0.75</v>
      </c>
      <c r="L2840" s="30">
        <v>21</v>
      </c>
      <c r="M2840" s="29">
        <v>0.375</v>
      </c>
      <c r="N2840" s="30">
        <v>50</v>
      </c>
      <c r="O2840" s="26">
        <v>3.78</v>
      </c>
      <c r="P2840" s="26">
        <v>695.18</v>
      </c>
      <c r="Q2840" s="26">
        <v>41.38</v>
      </c>
      <c r="R2840" s="31">
        <v>0.18368000000000001</v>
      </c>
      <c r="S2840" s="32">
        <v>0.19295000000000001</v>
      </c>
      <c r="T2840" s="29">
        <v>0.27198</v>
      </c>
      <c r="U2840" s="29">
        <v>0.23205999999999999</v>
      </c>
      <c r="V2840" s="29">
        <v>0.57999999999999996</v>
      </c>
      <c r="W2840" s="29">
        <v>0.02</v>
      </c>
      <c r="X2840" s="30">
        <v>55.51</v>
      </c>
      <c r="Y2840" s="29">
        <v>0.26918999999999998</v>
      </c>
      <c r="Z2840" s="29">
        <v>0.22567000000000001</v>
      </c>
      <c r="AA2840" s="29">
        <v>0.63500000000000001</v>
      </c>
      <c r="AB2840" s="30">
        <v>7</v>
      </c>
      <c r="AC2840" s="29">
        <v>0.81818000000000002</v>
      </c>
      <c r="AD2840" s="30">
        <v>50</v>
      </c>
      <c r="AE2840" s="29">
        <v>0.12</v>
      </c>
      <c r="AF2840" s="33">
        <v>1.0640000000000001</v>
      </c>
      <c r="AG2840" s="33">
        <v>1.069</v>
      </c>
      <c r="AH2840" s="33">
        <v>1.0820000000000001</v>
      </c>
      <c r="AI2840" s="33">
        <v>1.1060000000000001</v>
      </c>
      <c r="AJ2840" s="33">
        <v>1.097</v>
      </c>
      <c r="AK2840" s="34">
        <v>1.218</v>
      </c>
      <c r="AL2840" s="29">
        <v>0</v>
      </c>
      <c r="AM2840" s="29">
        <v>0</v>
      </c>
      <c r="AN2840" s="50">
        <v>66447</v>
      </c>
      <c r="AO2840" s="30">
        <v>433.3</v>
      </c>
      <c r="AP2840" s="29">
        <v>0.95077999999999996</v>
      </c>
      <c r="AQ2840" s="29">
        <v>1</v>
      </c>
      <c r="AR2840" s="29">
        <v>0.124</v>
      </c>
      <c r="AS2840" s="54">
        <v>32</v>
      </c>
      <c r="AT2840" s="29">
        <v>6.0609999999999997E-2</v>
      </c>
      <c r="AU2840" s="29">
        <v>0.12384000000000001</v>
      </c>
      <c r="AV2840" s="54">
        <v>32</v>
      </c>
      <c r="AW2840" s="29">
        <v>6.0609999999999997E-2</v>
      </c>
    </row>
    <row r="2841" spans="1:49" x14ac:dyDescent="0.2">
      <c r="A2841" s="17" t="str">
        <f t="shared" si="53"/>
        <v>NotreDame-Mobility</v>
      </c>
      <c r="B2841" s="17" t="str">
        <f>IF(AND(OR(NOT(IsForecastDateRestricted),AND(D2841&gt;=StartDate,D2841&lt;=EndDate)),OR(NOT(IsTargetDateRestricted),AND(F2841&gt;=FirstTargetDate,F2841&lt;=EndTargetDate)),
OR(AND(Is1Week,E2841="1 wk ahead inc death"),AND(Is2Week,E2841="2 wk ahead inc death"),AND(Is3Week,E2841="3 wk ahead inc death"),AND(Is4Week,E2841="4 wk ahead inc death")),
OR(NOT(IsActiveModelsOnly),_xlfn.XLOOKUP(C2841,'Model Analyzer'!B$4:B$100,'Model Analyzer'!C$4:C$100))),EvalData!C2841,"NA")</f>
        <v>NotreDame-Mobility</v>
      </c>
      <c r="C2841" s="17" t="s">
        <v>25</v>
      </c>
      <c r="D2841" s="36" t="d">
        <v>2020-11-23</v>
      </c>
      <c r="E2841" s="17" t="s">
        <v>11</v>
      </c>
      <c r="F2841" s="36" t="d">
        <v>2020-11-28</v>
      </c>
      <c r="G2841" s="30">
        <v>-2166</v>
      </c>
      <c r="H2841" s="32">
        <v>-0.24099999999999999</v>
      </c>
      <c r="I2841" s="28">
        <v>-0.21382000000000001</v>
      </c>
      <c r="J2841" s="28">
        <v>-0.27196999999999999</v>
      </c>
      <c r="K2841" s="29">
        <v>0.75</v>
      </c>
      <c r="L2841" s="30">
        <v>27</v>
      </c>
      <c r="M2841" s="29">
        <v>0.1875</v>
      </c>
      <c r="N2841" s="30">
        <v>51</v>
      </c>
      <c r="O2841" s="30">
        <v>45.33</v>
      </c>
      <c r="P2841" s="30">
        <v>2673.36</v>
      </c>
      <c r="Q2841" s="30">
        <v>79.900000000000006</v>
      </c>
      <c r="R2841" s="38">
        <v>0.37713999999999998</v>
      </c>
      <c r="S2841" s="32">
        <v>-0.25391999999999998</v>
      </c>
      <c r="T2841" s="29">
        <v>1.7661100000000001</v>
      </c>
      <c r="U2841" s="29">
        <v>-1.4145300000000001</v>
      </c>
      <c r="V2841" s="29">
        <v>0.29411999999999999</v>
      </c>
      <c r="W2841" s="29">
        <v>0.33333000000000002</v>
      </c>
      <c r="X2841" s="30">
        <v>141.93</v>
      </c>
      <c r="Y2841" s="29">
        <v>0.47659000000000001</v>
      </c>
      <c r="Z2841" s="29">
        <v>0.54459999999999997</v>
      </c>
      <c r="AA2841" s="29">
        <v>3.3000000000000002E-2</v>
      </c>
      <c r="AB2841" s="30">
        <v>31</v>
      </c>
      <c r="AC2841" s="29">
        <v>9.0910000000000005E-2</v>
      </c>
      <c r="AD2841" s="30">
        <v>51</v>
      </c>
      <c r="AE2841" s="29">
        <v>0.23529</v>
      </c>
      <c r="AF2841" s="33">
        <v>1.2290000000000001</v>
      </c>
      <c r="AG2841" s="33">
        <v>1.321</v>
      </c>
      <c r="AH2841" s="33">
        <v>1.462</v>
      </c>
      <c r="AI2841" s="33">
        <v>2.605</v>
      </c>
      <c r="AJ2841" s="33">
        <v>1.9610000000000001</v>
      </c>
      <c r="AK2841" s="34">
        <v>4.6669999999999998</v>
      </c>
      <c r="AL2841" s="29">
        <v>3.9219999999999998E-2</v>
      </c>
      <c r="AM2841" s="29">
        <v>0</v>
      </c>
      <c r="AN2841" s="50">
        <v>123992</v>
      </c>
      <c r="AO2841" s="30">
        <v>627.1</v>
      </c>
      <c r="AP2841" s="29">
        <v>0.72233999999999998</v>
      </c>
      <c r="AQ2841" s="29">
        <v>1</v>
      </c>
      <c r="AR2841" s="29">
        <v>0.20599999999999999</v>
      </c>
      <c r="AS2841" s="54">
        <v>30</v>
      </c>
      <c r="AT2841" s="29">
        <v>0.12121</v>
      </c>
      <c r="AU2841" s="29">
        <v>0.24768000000000001</v>
      </c>
      <c r="AV2841" s="54">
        <v>29</v>
      </c>
      <c r="AW2841" s="29">
        <v>0.15151999999999999</v>
      </c>
    </row>
    <row r="2842" spans="1:49" x14ac:dyDescent="0.2">
      <c r="A2842" s="17" t="str">
        <f t="shared" si="53"/>
        <v>Oliver Wyman</v>
      </c>
      <c r="B2842" s="17" t="str">
        <f>IF(AND(OR(NOT(IsForecastDateRestricted),AND(D2842&gt;=StartDate,D2842&lt;=EndDate)),OR(NOT(IsTargetDateRestricted),AND(F2842&gt;=FirstTargetDate,F2842&lt;=EndTargetDate)),
OR(AND(Is1Week,E2842="1 wk ahead inc death"),AND(Is2Week,E2842="2 wk ahead inc death"),AND(Is3Week,E2842="3 wk ahead inc death"),AND(Is4Week,E2842="4 wk ahead inc death")),
OR(NOT(IsActiveModelsOnly),_xlfn.XLOOKUP(C2842,'Model Analyzer'!B$4:B$100,'Model Analyzer'!C$4:C$100))),EvalData!C2842,"NA")</f>
        <v>Oliver Wyman</v>
      </c>
      <c r="C2842" s="17" t="s">
        <v>26</v>
      </c>
      <c r="D2842" s="36" t="d">
        <v>2020-11-23</v>
      </c>
      <c r="E2842" s="17" t="s">
        <v>11</v>
      </c>
      <c r="F2842" s="36" t="d">
        <v>2020-11-28</v>
      </c>
      <c r="G2842" s="30">
        <v>1696</v>
      </c>
      <c r="H2842" s="32">
        <v>0.155</v>
      </c>
      <c r="I2842" s="28">
        <v>0.16742000000000001</v>
      </c>
      <c r="J2842" s="28">
        <v>0.16742000000000001</v>
      </c>
      <c r="K2842" s="29">
        <v>0.75</v>
      </c>
      <c r="L2842" s="30">
        <v>20</v>
      </c>
      <c r="M2842" s="29">
        <v>0.40625</v>
      </c>
      <c r="N2842" s="30">
        <v>51</v>
      </c>
      <c r="O2842" s="30">
        <v>4.92</v>
      </c>
      <c r="P2842" s="30">
        <v>870.46</v>
      </c>
      <c r="Q2842" s="30">
        <v>41.75</v>
      </c>
      <c r="R2842" s="38">
        <v>0.18165000000000001</v>
      </c>
      <c r="S2842" s="32">
        <v>0.16139000000000001</v>
      </c>
      <c r="T2842" s="29">
        <v>0.30202000000000001</v>
      </c>
      <c r="U2842" s="29">
        <v>0.17863000000000001</v>
      </c>
      <c r="V2842" s="29">
        <v>0.56862999999999997</v>
      </c>
      <c r="W2842" s="29">
        <v>3.9219999999999998E-2</v>
      </c>
      <c r="X2842" s="30">
        <v>64.040000000000006</v>
      </c>
      <c r="Y2842" s="29">
        <v>0.28172999999999998</v>
      </c>
      <c r="Z2842" s="29">
        <v>0.24005000000000001</v>
      </c>
      <c r="AA2842" s="29">
        <v>0.61499999999999999</v>
      </c>
      <c r="AB2842" s="30">
        <v>9</v>
      </c>
      <c r="AC2842" s="29">
        <v>0.75758000000000003</v>
      </c>
      <c r="AD2842" s="30">
        <v>51</v>
      </c>
      <c r="AE2842" s="29">
        <v>0.86275000000000002</v>
      </c>
      <c r="AF2842" s="33">
        <v>1.5149999999999999</v>
      </c>
      <c r="AG2842" s="33">
        <v>1.901</v>
      </c>
      <c r="AH2842" s="33">
        <v>2.4249999999999998</v>
      </c>
      <c r="AI2842" s="33">
        <v>9.5730000000000004</v>
      </c>
      <c r="AJ2842" s="33">
        <v>3.6230000000000002</v>
      </c>
      <c r="AK2842" s="34">
        <v>13</v>
      </c>
      <c r="AL2842" s="29">
        <v>7.843E-2</v>
      </c>
      <c r="AM2842" s="29">
        <v>0.15686</v>
      </c>
      <c r="AN2842" s="50">
        <v>16404</v>
      </c>
      <c r="AO2842" s="30">
        <v>123.3</v>
      </c>
      <c r="AP2842" s="29">
        <v>0.53181999999999996</v>
      </c>
      <c r="AQ2842" s="29">
        <v>1</v>
      </c>
      <c r="AR2842" s="29">
        <v>0.66</v>
      </c>
      <c r="AS2842" s="54">
        <v>13</v>
      </c>
      <c r="AT2842" s="29">
        <v>0.63636000000000004</v>
      </c>
      <c r="AU2842" s="29">
        <v>0.90815000000000001</v>
      </c>
      <c r="AV2842" s="54">
        <v>12</v>
      </c>
      <c r="AW2842" s="29">
        <v>0.66666999999999998</v>
      </c>
    </row>
    <row r="2843" spans="1:49" x14ac:dyDescent="0.2">
      <c r="A2843" s="17" t="str">
        <f t="shared" si="53"/>
        <v>PSI</v>
      </c>
      <c r="B2843" s="17" t="str">
        <f>IF(AND(OR(NOT(IsForecastDateRestricted),AND(D2843&gt;=StartDate,D2843&lt;=EndDate)),OR(NOT(IsTargetDateRestricted),AND(F2843&gt;=FirstTargetDate,F2843&lt;=EndTargetDate)),
OR(AND(Is1Week,E2843="1 wk ahead inc death"),AND(Is2Week,E2843="2 wk ahead inc death"),AND(Is3Week,E2843="3 wk ahead inc death"),AND(Is4Week,E2843="4 wk ahead inc death")),
OR(NOT(IsActiveModelsOnly),_xlfn.XLOOKUP(C2843,'Model Analyzer'!B$4:B$100,'Model Analyzer'!C$4:C$100))),EvalData!C2843,"NA")</f>
        <v>PSI</v>
      </c>
      <c r="C2843" s="17" t="s">
        <v>27</v>
      </c>
      <c r="D2843" s="36" t="d">
        <v>2020-11-23</v>
      </c>
      <c r="E2843" s="17" t="s">
        <v>11</v>
      </c>
      <c r="F2843" s="36" t="d">
        <v>2020-11-28</v>
      </c>
      <c r="G2843" s="30">
        <v>-550</v>
      </c>
      <c r="H2843" s="32">
        <v>-5.6000000000000001E-2</v>
      </c>
      <c r="I2843" s="28">
        <v>-5.4289999999999998E-2</v>
      </c>
      <c r="J2843" s="28">
        <v>-5.7410000000000003E-2</v>
      </c>
      <c r="K2843" s="29">
        <v>0.9</v>
      </c>
      <c r="L2843" s="30">
        <v>5</v>
      </c>
      <c r="M2843" s="29">
        <v>0.875</v>
      </c>
      <c r="N2843" s="30">
        <v>51</v>
      </c>
      <c r="O2843" s="30">
        <v>32.520000000000003</v>
      </c>
      <c r="P2843" s="30">
        <v>2333.96</v>
      </c>
      <c r="Q2843" s="30">
        <v>79.2</v>
      </c>
      <c r="R2843" s="38">
        <v>0.34738999999999998</v>
      </c>
      <c r="S2843" s="32">
        <v>-9.6329999999999999E-2</v>
      </c>
      <c r="T2843" s="29">
        <v>1.2843800000000001</v>
      </c>
      <c r="U2843" s="29">
        <v>-0.87165000000000004</v>
      </c>
      <c r="V2843" s="29">
        <v>0.29411999999999999</v>
      </c>
      <c r="W2843" s="29">
        <v>0.25490000000000002</v>
      </c>
      <c r="X2843" s="30">
        <v>118.82</v>
      </c>
      <c r="Y2843" s="29">
        <v>0.43452000000000002</v>
      </c>
      <c r="Z2843" s="29">
        <v>0.48327999999999999</v>
      </c>
      <c r="AA2843" s="29">
        <v>0.11700000000000001</v>
      </c>
      <c r="AB2843" s="30">
        <v>30</v>
      </c>
      <c r="AC2843" s="29">
        <v>0.12121</v>
      </c>
      <c r="AD2843" s="30">
        <v>51</v>
      </c>
      <c r="AE2843" s="29">
        <v>0.33333000000000002</v>
      </c>
      <c r="AF2843" s="33">
        <v>1.2729999999999999</v>
      </c>
      <c r="AG2843" s="33">
        <v>1.383</v>
      </c>
      <c r="AH2843" s="33">
        <v>1.609</v>
      </c>
      <c r="AI2843" s="33">
        <v>2.589</v>
      </c>
      <c r="AJ2843" s="33">
        <v>2.331</v>
      </c>
      <c r="AK2843" s="34">
        <v>6</v>
      </c>
      <c r="AL2843" s="29">
        <v>3.9219999999999998E-2</v>
      </c>
      <c r="AM2843" s="29">
        <v>0</v>
      </c>
      <c r="AN2843" s="50">
        <v>99620</v>
      </c>
      <c r="AO2843" s="30">
        <v>465.5</v>
      </c>
      <c r="AP2843" s="29">
        <v>0.67893999999999999</v>
      </c>
      <c r="AQ2843" s="29">
        <v>1</v>
      </c>
      <c r="AR2843" s="29">
        <v>0.31</v>
      </c>
      <c r="AS2843" s="54">
        <v>26</v>
      </c>
      <c r="AT2843" s="29">
        <v>0.24242</v>
      </c>
      <c r="AU2843" s="29">
        <v>0.35088000000000003</v>
      </c>
      <c r="AV2843" s="54">
        <v>26</v>
      </c>
      <c r="AW2843" s="29">
        <v>0.24242</v>
      </c>
    </row>
    <row r="2844" spans="1:49" x14ac:dyDescent="0.2">
      <c r="A2844" s="17" t="str">
        <f t="shared" si="53"/>
        <v>UA</v>
      </c>
      <c r="B2844" s="17" t="str">
        <f>IF(AND(OR(NOT(IsForecastDateRestricted),AND(D2844&gt;=StartDate,D2844&lt;=EndDate)),OR(NOT(IsTargetDateRestricted),AND(F2844&gt;=FirstTargetDate,F2844&lt;=EndTargetDate)),
OR(AND(Is1Week,E2844="1 wk ahead inc death"),AND(Is2Week,E2844="2 wk ahead inc death"),AND(Is3Week,E2844="3 wk ahead inc death"),AND(Is4Week,E2844="4 wk ahead inc death")),
OR(NOT(IsActiveModelsOnly),_xlfn.XLOOKUP(C2844,'Model Analyzer'!B$4:B$100,'Model Analyzer'!C$4:C$100))),EvalData!C2844,"NA")</f>
        <v>UA</v>
      </c>
      <c r="C2844" s="17" t="s">
        <v>29</v>
      </c>
      <c r="D2844" s="36" t="d">
        <v>2020-11-23</v>
      </c>
      <c r="E2844" s="17" t="s">
        <v>11</v>
      </c>
      <c r="F2844" s="36" t="d">
        <v>2020-11-28</v>
      </c>
      <c r="G2844" s="30">
        <v>356</v>
      </c>
      <c r="H2844" s="32">
        <v>3.5000000000000003E-2</v>
      </c>
      <c r="I2844" s="28">
        <v>3.5139999999999998E-2</v>
      </c>
      <c r="J2844" s="28">
        <v>3.5139999999999998E-2</v>
      </c>
      <c r="K2844" s="29">
        <v>1</v>
      </c>
      <c r="L2844" s="30">
        <v>4</v>
      </c>
      <c r="M2844" s="29">
        <v>0.90625</v>
      </c>
      <c r="N2844" s="30">
        <v>51</v>
      </c>
      <c r="O2844" s="30">
        <v>6.59</v>
      </c>
      <c r="P2844" s="30">
        <v>847.77</v>
      </c>
      <c r="Q2844" s="30">
        <v>42.82</v>
      </c>
      <c r="R2844" s="38">
        <v>0.1842</v>
      </c>
      <c r="S2844" s="32">
        <v>7.7420000000000003E-2</v>
      </c>
      <c r="T2844" s="29">
        <v>0.35037000000000001</v>
      </c>
      <c r="U2844" s="29">
        <v>-2E-3</v>
      </c>
      <c r="V2844" s="29">
        <v>0.50980000000000003</v>
      </c>
      <c r="W2844" s="29">
        <v>7.843E-2</v>
      </c>
      <c r="X2844" s="30">
        <v>70.349999999999994</v>
      </c>
      <c r="Y2844" s="29">
        <v>0.26790999999999998</v>
      </c>
      <c r="Z2844" s="29">
        <v>0.26149</v>
      </c>
      <c r="AA2844" s="29">
        <v>0.56499999999999995</v>
      </c>
      <c r="AB2844" s="30">
        <v>12</v>
      </c>
      <c r="AC2844" s="29">
        <v>0.66666999999999998</v>
      </c>
      <c r="AD2844" s="30">
        <v>51</v>
      </c>
      <c r="AE2844" s="29">
        <v>0.70587999999999995</v>
      </c>
      <c r="AF2844" s="33">
        <v>1.242</v>
      </c>
      <c r="AG2844" s="33">
        <v>1.3460000000000001</v>
      </c>
      <c r="AH2844" s="33">
        <v>2.2330000000000001</v>
      </c>
      <c r="AI2844" s="33">
        <v>4.6529999999999996</v>
      </c>
      <c r="AJ2844" s="33">
        <v>5.42</v>
      </c>
      <c r="AK2844" s="34">
        <v>8.7409999999999997</v>
      </c>
      <c r="AL2844" s="29">
        <v>0.23529</v>
      </c>
      <c r="AM2844" s="29">
        <v>5.8819999999999997E-2</v>
      </c>
      <c r="AN2844" s="50">
        <v>33242</v>
      </c>
      <c r="AO2844" s="30">
        <v>206.8</v>
      </c>
      <c r="AP2844" s="29">
        <v>0.57562000000000002</v>
      </c>
      <c r="AQ2844" s="29">
        <v>1</v>
      </c>
      <c r="AR2844" s="29">
        <v>0.433</v>
      </c>
      <c r="AS2844" s="54">
        <v>23</v>
      </c>
      <c r="AT2844" s="29">
        <v>0.33333000000000002</v>
      </c>
      <c r="AU2844" s="29">
        <v>0.74302999999999997</v>
      </c>
      <c r="AV2844" s="54">
        <v>22</v>
      </c>
      <c r="AW2844" s="29">
        <v>0.36364000000000002</v>
      </c>
    </row>
    <row r="2845" spans="1:49" x14ac:dyDescent="0.2">
      <c r="A2845" s="17" t="str">
        <f t="shared" si="53"/>
        <v>UCLA</v>
      </c>
      <c r="B2845" s="17" t="str">
        <f>IF(AND(OR(NOT(IsForecastDateRestricted),AND(D2845&gt;=StartDate,D2845&lt;=EndDate)),OR(NOT(IsTargetDateRestricted),AND(F2845&gt;=FirstTargetDate,F2845&lt;=EndTargetDate)),
OR(AND(Is1Week,E2845="1 wk ahead inc death"),AND(Is2Week,E2845="2 wk ahead inc death"),AND(Is3Week,E2845="3 wk ahead inc death"),AND(Is4Week,E2845="4 wk ahead inc death")),
OR(NOT(IsActiveModelsOnly),_xlfn.XLOOKUP(C2845,'Model Analyzer'!B$4:B$100,'Model Analyzer'!C$4:C$100))),EvalData!C2845,"NA")</f>
        <v>UCLA</v>
      </c>
      <c r="C2845" s="17" t="s">
        <v>30</v>
      </c>
      <c r="D2845" s="36" t="d">
        <v>2020-11-23</v>
      </c>
      <c r="E2845" s="17" t="s">
        <v>11</v>
      </c>
      <c r="F2845" s="36" t="d">
        <v>2020-11-28</v>
      </c>
      <c r="G2845" s="30">
        <v>584</v>
      </c>
      <c r="H2845" s="32">
        <v>5.6000000000000001E-2</v>
      </c>
      <c r="I2845" s="28">
        <v>5.765E-2</v>
      </c>
      <c r="J2845" s="28">
        <v>5.765E-2</v>
      </c>
      <c r="K2845" s="29">
        <v>0.9</v>
      </c>
      <c r="L2845" s="30">
        <v>6</v>
      </c>
      <c r="M2845" s="29">
        <v>0.84375</v>
      </c>
      <c r="N2845" s="30">
        <v>51</v>
      </c>
      <c r="O2845" s="30">
        <v>6.5</v>
      </c>
      <c r="P2845" s="30">
        <v>868.77</v>
      </c>
      <c r="Q2845" s="30">
        <v>41.39</v>
      </c>
      <c r="R2845" s="38">
        <v>0.19420999999999999</v>
      </c>
      <c r="S2845" s="32">
        <v>2.6669999999999999E-2</v>
      </c>
      <c r="T2845" s="29">
        <v>0.36351</v>
      </c>
      <c r="U2845" s="29">
        <v>1.6889999999999999E-2</v>
      </c>
      <c r="V2845" s="29">
        <v>0.49020000000000002</v>
      </c>
      <c r="W2845" s="29">
        <v>5.8819999999999997E-2</v>
      </c>
      <c r="X2845" s="30">
        <v>58.38</v>
      </c>
      <c r="Y2845" s="29">
        <v>0.29984</v>
      </c>
      <c r="Z2845" s="29">
        <v>0.27983999999999998</v>
      </c>
      <c r="AA2845" s="29">
        <v>0.60799999999999998</v>
      </c>
      <c r="AB2845" s="30">
        <v>10</v>
      </c>
      <c r="AC2845" s="29">
        <v>0.72726999999999997</v>
      </c>
      <c r="AD2845" s="30">
        <v>51</v>
      </c>
      <c r="AE2845" s="29">
        <v>0.17646999999999999</v>
      </c>
      <c r="AF2845" s="33">
        <v>1.0349999999999999</v>
      </c>
      <c r="AG2845" s="33">
        <v>1.0549999999999999</v>
      </c>
      <c r="AH2845" s="33">
        <v>1.0660000000000001</v>
      </c>
      <c r="AI2845" s="33">
        <v>2.1160000000000001</v>
      </c>
      <c r="AJ2845" s="33">
        <v>1.129</v>
      </c>
      <c r="AK2845" s="34">
        <v>1.889</v>
      </c>
      <c r="AL2845" s="29">
        <v>1.9609999999999999E-2</v>
      </c>
      <c r="AM2845" s="29">
        <v>1.9609999999999999E-2</v>
      </c>
      <c r="AN2845" s="50">
        <v>69107</v>
      </c>
      <c r="AO2845" s="30">
        <v>480.6</v>
      </c>
      <c r="AP2845" s="29">
        <v>0.89205000000000001</v>
      </c>
      <c r="AQ2845" s="29">
        <v>1</v>
      </c>
      <c r="AR2845" s="29">
        <v>0.14399999999999999</v>
      </c>
      <c r="AS2845" s="54">
        <v>31</v>
      </c>
      <c r="AT2845" s="29">
        <v>9.0910000000000005E-2</v>
      </c>
      <c r="AU2845" s="29">
        <v>0.18576000000000001</v>
      </c>
      <c r="AV2845" s="54">
        <v>31</v>
      </c>
      <c r="AW2845" s="29">
        <v>9.0910000000000005E-2</v>
      </c>
    </row>
    <row r="2846" spans="1:49" x14ac:dyDescent="0.2">
      <c r="A2846" s="17" t="str">
        <f t="shared" si="53"/>
        <v>UCM</v>
      </c>
      <c r="B2846" s="17" t="str">
        <f>IF(AND(OR(NOT(IsForecastDateRestricted),AND(D2846&gt;=StartDate,D2846&lt;=EndDate)),OR(NOT(IsTargetDateRestricted),AND(F2846&gt;=FirstTargetDate,F2846&lt;=EndTargetDate)),
OR(AND(Is1Week,E2846="1 wk ahead inc death"),AND(Is2Week,E2846="2 wk ahead inc death"),AND(Is3Week,E2846="3 wk ahead inc death"),AND(Is4Week,E2846="4 wk ahead inc death")),
OR(NOT(IsActiveModelsOnly),_xlfn.XLOOKUP(C2846,'Model Analyzer'!B$4:B$100,'Model Analyzer'!C$4:C$100))),EvalData!C2846,"NA")</f>
        <v>UCM</v>
      </c>
      <c r="C2846" s="17" t="s">
        <v>48</v>
      </c>
      <c r="D2846" s="36" t="d">
        <v>2020-11-23</v>
      </c>
      <c r="E2846" s="17" t="s">
        <v>11</v>
      </c>
      <c r="F2846" s="36" t="d">
        <v>2020-11-28</v>
      </c>
      <c r="G2846" s="30">
        <v>-3465</v>
      </c>
      <c r="H2846" s="32">
        <v>-0.41899999999999998</v>
      </c>
      <c r="I2846" s="28">
        <v>-0.34205000000000002</v>
      </c>
      <c r="J2846" s="28">
        <v>-0.51988000000000001</v>
      </c>
      <c r="K2846" s="29">
        <v>0</v>
      </c>
      <c r="L2846" s="30">
        <v>33</v>
      </c>
      <c r="M2846" s="29">
        <v>0</v>
      </c>
      <c r="O2846" s="30"/>
      <c r="P2846" s="30"/>
      <c r="Q2846" s="30"/>
      <c r="R2846" s="38"/>
    </row>
    <row r="2847" spans="1:49" x14ac:dyDescent="0.2">
      <c r="A2847" s="17" t="str">
        <f t="shared" si="53"/>
        <v>UCSB</v>
      </c>
      <c r="B2847" s="17" t="str">
        <f>IF(AND(OR(NOT(IsForecastDateRestricted),AND(D2847&gt;=StartDate,D2847&lt;=EndDate)),OR(NOT(IsTargetDateRestricted),AND(F2847&gt;=FirstTargetDate,F2847&lt;=EndTargetDate)),
OR(AND(Is1Week,E2847="1 wk ahead inc death"),AND(Is2Week,E2847="2 wk ahead inc death"),AND(Is3Week,E2847="3 wk ahead inc death"),AND(Is4Week,E2847="4 wk ahead inc death")),
OR(NOT(IsActiveModelsOnly),_xlfn.XLOOKUP(C2847,'Model Analyzer'!B$4:B$100,'Model Analyzer'!C$4:C$100))),EvalData!C2847,"NA")</f>
        <v>UCSB</v>
      </c>
      <c r="C2847" s="17" t="s">
        <v>61</v>
      </c>
      <c r="D2847" s="36" t="d">
        <v>2020-11-23</v>
      </c>
      <c r="E2847" s="17" t="s">
        <v>11</v>
      </c>
      <c r="F2847" s="36" t="d">
        <v>2020-11-28</v>
      </c>
      <c r="G2847" s="30"/>
      <c r="H2847" s="32"/>
      <c r="N2847" s="30">
        <v>51</v>
      </c>
      <c r="O2847" s="30">
        <v>18.309999999999999</v>
      </c>
      <c r="P2847" s="30">
        <v>4953.59</v>
      </c>
      <c r="Q2847" s="30">
        <v>110.18</v>
      </c>
      <c r="R2847" s="38">
        <v>0.44186999999999999</v>
      </c>
      <c r="S2847" s="32">
        <v>0.47943000000000002</v>
      </c>
      <c r="T2847" s="29">
        <v>0.75858000000000003</v>
      </c>
      <c r="U2847" s="29">
        <v>0.54859000000000002</v>
      </c>
      <c r="V2847" s="29">
        <v>0.15686</v>
      </c>
      <c r="W2847" s="29">
        <v>0.29411999999999999</v>
      </c>
      <c r="X2847" s="30">
        <v>150.22999999999999</v>
      </c>
      <c r="Y2847" s="29">
        <v>0.69562999999999997</v>
      </c>
      <c r="Z2847" s="29">
        <v>0.49308999999999997</v>
      </c>
      <c r="AA2847" s="29">
        <v>1.0999999999999999E-2</v>
      </c>
      <c r="AB2847" s="30">
        <v>34</v>
      </c>
      <c r="AC2847" s="29">
        <v>0</v>
      </c>
      <c r="AD2847" s="30">
        <v>51</v>
      </c>
      <c r="AE2847" s="29">
        <v>1</v>
      </c>
      <c r="AF2847" s="33">
        <v>130</v>
      </c>
      <c r="AG2847" s="33">
        <v>547</v>
      </c>
      <c r="AH2847" s="33">
        <v>848</v>
      </c>
      <c r="AI2847" s="33">
        <v>1151.922</v>
      </c>
      <c r="AJ2847" s="33">
        <v>1503</v>
      </c>
      <c r="AK2847" s="34">
        <v>2418</v>
      </c>
      <c r="AL2847" s="29">
        <v>0</v>
      </c>
      <c r="AM2847" s="29">
        <v>1</v>
      </c>
      <c r="AN2847" s="50">
        <v>29374</v>
      </c>
      <c r="AO2847" s="30">
        <v>160.9</v>
      </c>
      <c r="AP2847" s="29">
        <v>7.9100000000000004E-3</v>
      </c>
      <c r="AQ2847" s="29">
        <v>1.651E-2</v>
      </c>
      <c r="AR2847" s="29">
        <v>0</v>
      </c>
      <c r="AS2847" s="54">
        <v>34</v>
      </c>
      <c r="AT2847" s="29">
        <v>0</v>
      </c>
      <c r="AU2847" s="29">
        <v>3.2750000000000001E-2</v>
      </c>
      <c r="AV2847" s="54">
        <v>34</v>
      </c>
      <c r="AW2847" s="29">
        <v>0</v>
      </c>
    </row>
    <row r="2848" spans="1:49" x14ac:dyDescent="0.2">
      <c r="A2848" s="17" t="str">
        <f t="shared" si="53"/>
        <v>UCSD-NEU</v>
      </c>
      <c r="B2848" s="17" t="str">
        <f>IF(AND(OR(NOT(IsForecastDateRestricted),AND(D2848&gt;=StartDate,D2848&lt;=EndDate)),OR(NOT(IsTargetDateRestricted),AND(F2848&gt;=FirstTargetDate,F2848&lt;=EndTargetDate)),
OR(AND(Is1Week,E2848="1 wk ahead inc death"),AND(Is2Week,E2848="2 wk ahead inc death"),AND(Is3Week,E2848="3 wk ahead inc death"),AND(Is4Week,E2848="4 wk ahead inc death")),
OR(NOT(IsActiveModelsOnly),_xlfn.XLOOKUP(C2848,'Model Analyzer'!B$4:B$100,'Model Analyzer'!C$4:C$100))),EvalData!C2848,"NA")</f>
        <v>UCSD-NEU</v>
      </c>
      <c r="C2848" s="17" t="s">
        <v>54</v>
      </c>
      <c r="D2848" s="36" t="d">
        <v>2020-11-23</v>
      </c>
      <c r="E2848" s="17" t="s">
        <v>11</v>
      </c>
      <c r="F2848" s="36" t="d">
        <v>2020-11-28</v>
      </c>
      <c r="G2848" s="30">
        <v>1189</v>
      </c>
      <c r="H2848" s="32">
        <v>0.111</v>
      </c>
      <c r="I2848" s="28">
        <v>0.11737</v>
      </c>
      <c r="J2848" s="28">
        <v>0.11737</v>
      </c>
      <c r="K2848" s="29">
        <v>0.75</v>
      </c>
      <c r="L2848" s="30">
        <v>16</v>
      </c>
      <c r="M2848" s="29">
        <v>0.53125</v>
      </c>
      <c r="N2848" s="30">
        <v>50</v>
      </c>
      <c r="O2848" s="30">
        <v>5.55</v>
      </c>
      <c r="P2848" s="30">
        <v>956.57</v>
      </c>
      <c r="Q2848" s="30">
        <v>45.66</v>
      </c>
      <c r="R2848" s="38">
        <v>0.19982</v>
      </c>
      <c r="S2848" s="32">
        <v>0.14282</v>
      </c>
      <c r="T2848" s="29">
        <v>0.32418999999999998</v>
      </c>
      <c r="U2848" s="29">
        <v>0.19463</v>
      </c>
      <c r="V2848" s="29">
        <v>0.52</v>
      </c>
      <c r="W2848" s="29">
        <v>0.06</v>
      </c>
      <c r="X2848" s="30">
        <v>70.680000000000007</v>
      </c>
      <c r="Y2848" s="29">
        <v>0.30541000000000001</v>
      </c>
      <c r="Z2848" s="29">
        <v>0.25163000000000002</v>
      </c>
      <c r="AA2848" s="29">
        <v>0.46800000000000003</v>
      </c>
      <c r="AB2848" s="30">
        <v>17</v>
      </c>
      <c r="AC2848" s="29">
        <v>0.51515</v>
      </c>
      <c r="AD2848" s="30">
        <v>50</v>
      </c>
      <c r="AE2848" s="29">
        <v>0.9</v>
      </c>
      <c r="AF2848" s="33">
        <v>1.806</v>
      </c>
      <c r="AG2848" s="33">
        <v>2.2650000000000001</v>
      </c>
      <c r="AH2848" s="33">
        <v>3.9889999999999999</v>
      </c>
      <c r="AI2848" s="33">
        <v>50.756</v>
      </c>
      <c r="AJ2848" s="33">
        <v>9.5350000000000001</v>
      </c>
      <c r="AK2848" s="34">
        <v>234.6</v>
      </c>
      <c r="AL2848" s="29">
        <v>0.22</v>
      </c>
      <c r="AM2848" s="29">
        <v>0.24</v>
      </c>
      <c r="AN2848" s="50">
        <v>22519</v>
      </c>
      <c r="AO2848" s="30">
        <v>161.30000000000001</v>
      </c>
      <c r="AP2848" s="29">
        <v>0.38786999999999999</v>
      </c>
      <c r="AQ2848" s="29">
        <v>0.80974999999999997</v>
      </c>
      <c r="AR2848" s="29">
        <v>0.45400000000000001</v>
      </c>
      <c r="AS2848" s="54">
        <v>21</v>
      </c>
      <c r="AT2848" s="29">
        <v>0.39394000000000001</v>
      </c>
      <c r="AU2848" s="29">
        <v>0.89331000000000005</v>
      </c>
      <c r="AV2848" s="54">
        <v>14</v>
      </c>
      <c r="AW2848" s="29">
        <v>0.60606000000000004</v>
      </c>
    </row>
    <row r="2849" spans="1:49" x14ac:dyDescent="0.2">
      <c r="A2849" s="17" t="str">
        <f t="shared" si="53"/>
        <v>UGA-CEID</v>
      </c>
      <c r="B2849" s="17" t="str">
        <f>IF(AND(OR(NOT(IsForecastDateRestricted),AND(D2849&gt;=StartDate,D2849&lt;=EndDate)),OR(NOT(IsTargetDateRestricted),AND(F2849&gt;=FirstTargetDate,F2849&lt;=EndTargetDate)),
OR(AND(Is1Week,E2849="1 wk ahead inc death"),AND(Is2Week,E2849="2 wk ahead inc death"),AND(Is3Week,E2849="3 wk ahead inc death"),AND(Is4Week,E2849="4 wk ahead inc death")),
OR(NOT(IsActiveModelsOnly),_xlfn.XLOOKUP(C2849,'Model Analyzer'!B$4:B$100,'Model Analyzer'!C$4:C$100))),EvalData!C2849,"NA")</f>
        <v>UGA-CEID</v>
      </c>
      <c r="C2849" s="17" t="s">
        <v>50</v>
      </c>
      <c r="D2849" s="36" t="d">
        <v>2020-11-23</v>
      </c>
      <c r="E2849" s="17" t="s">
        <v>11</v>
      </c>
      <c r="F2849" s="36" t="d">
        <v>2020-11-28</v>
      </c>
      <c r="G2849" s="30">
        <v>236</v>
      </c>
      <c r="H2849" s="32">
        <v>2.3E-2</v>
      </c>
      <c r="I2849" s="28">
        <v>2.3300000000000001E-2</v>
      </c>
      <c r="J2849" s="28">
        <v>2.3300000000000001E-2</v>
      </c>
      <c r="K2849" s="29">
        <v>1</v>
      </c>
      <c r="L2849" s="30">
        <v>2</v>
      </c>
      <c r="M2849" s="29">
        <v>0.96875</v>
      </c>
      <c r="N2849" s="30">
        <v>51</v>
      </c>
      <c r="O2849" s="30">
        <v>7.48</v>
      </c>
      <c r="P2849" s="30">
        <v>592.66999999999996</v>
      </c>
      <c r="Q2849" s="30">
        <v>34.06</v>
      </c>
      <c r="R2849" s="38">
        <v>0.16833999999999999</v>
      </c>
      <c r="S2849" s="32">
        <v>1.504E-2</v>
      </c>
      <c r="T2849" s="29">
        <v>0.37413000000000002</v>
      </c>
      <c r="U2849" s="29">
        <v>-7.6100000000000001E-2</v>
      </c>
      <c r="V2849" s="29">
        <v>0.56862999999999997</v>
      </c>
      <c r="W2849" s="29">
        <v>3.9219999999999998E-2</v>
      </c>
      <c r="X2849" s="30">
        <v>48.13</v>
      </c>
      <c r="Y2849" s="29">
        <v>0.25167</v>
      </c>
      <c r="Z2849" s="29">
        <v>0.24843000000000001</v>
      </c>
      <c r="AA2849" s="29">
        <v>0.75800000000000001</v>
      </c>
      <c r="AB2849" s="30">
        <v>2</v>
      </c>
      <c r="AC2849" s="29">
        <v>0.96970000000000001</v>
      </c>
      <c r="AD2849" s="30">
        <v>51</v>
      </c>
      <c r="AE2849" s="29">
        <v>0.80391999999999997</v>
      </c>
      <c r="AF2849" s="33">
        <v>1.42</v>
      </c>
      <c r="AG2849" s="33">
        <v>1.593</v>
      </c>
      <c r="AH2849" s="33">
        <v>2.1890000000000001</v>
      </c>
      <c r="AI2849" s="33">
        <v>46.814</v>
      </c>
      <c r="AJ2849" s="33">
        <v>4.0460000000000003</v>
      </c>
      <c r="AK2849" s="34">
        <v>17.571000000000002</v>
      </c>
      <c r="AL2849" s="29">
        <v>5.8819999999999997E-2</v>
      </c>
      <c r="AM2849" s="29">
        <v>0.15686</v>
      </c>
      <c r="AN2849" s="50">
        <v>15501</v>
      </c>
      <c r="AO2849" s="30">
        <v>107.4</v>
      </c>
      <c r="AP2849" s="29">
        <v>0.55371000000000004</v>
      </c>
      <c r="AQ2849" s="29">
        <v>1</v>
      </c>
      <c r="AR2849" s="29">
        <v>0.61899999999999999</v>
      </c>
      <c r="AS2849" s="54">
        <v>15</v>
      </c>
      <c r="AT2849" s="29">
        <v>0.57576000000000005</v>
      </c>
      <c r="AU2849" s="29">
        <v>0.84623000000000004</v>
      </c>
      <c r="AV2849" s="54">
        <v>15</v>
      </c>
      <c r="AW2849" s="29">
        <v>0.57576000000000005</v>
      </c>
    </row>
    <row r="2850" spans="1:49" x14ac:dyDescent="0.2">
      <c r="A2850" s="17" t="str">
        <f t="shared" si="53"/>
        <v>UM</v>
      </c>
      <c r="B2850" s="17" t="str">
        <f>IF(AND(OR(NOT(IsForecastDateRestricted),AND(D2850&gt;=StartDate,D2850&lt;=EndDate)),OR(NOT(IsTargetDateRestricted),AND(F2850&gt;=FirstTargetDate,F2850&lt;=EndTargetDate)),
OR(AND(Is1Week,E2850="1 wk ahead inc death"),AND(Is2Week,E2850="2 wk ahead inc death"),AND(Is3Week,E2850="3 wk ahead inc death"),AND(Is4Week,E2850="4 wk ahead inc death")),
OR(NOT(IsActiveModelsOnly),_xlfn.XLOOKUP(C2850,'Model Analyzer'!B$4:B$100,'Model Analyzer'!C$4:C$100))),EvalData!C2850,"NA")</f>
        <v>UM</v>
      </c>
      <c r="C2850" s="17" t="s">
        <v>31</v>
      </c>
      <c r="D2850" s="36" t="d">
        <v>2020-11-23</v>
      </c>
      <c r="E2850" s="17" t="s">
        <v>11</v>
      </c>
      <c r="F2850" s="36" t="d">
        <v>2020-11-28</v>
      </c>
      <c r="G2850" s="30">
        <v>123</v>
      </c>
      <c r="H2850" s="32">
        <v>1.2E-2</v>
      </c>
      <c r="I2850" s="28">
        <v>1.214E-2</v>
      </c>
      <c r="J2850" s="28">
        <v>1.214E-2</v>
      </c>
      <c r="K2850" s="29">
        <v>1</v>
      </c>
      <c r="L2850" s="30">
        <v>1</v>
      </c>
      <c r="M2850" s="29">
        <v>1</v>
      </c>
      <c r="N2850" s="30">
        <v>50</v>
      </c>
      <c r="O2850" s="30">
        <v>13.1</v>
      </c>
      <c r="P2850" s="30">
        <v>1121.8800000000001</v>
      </c>
      <c r="Q2850" s="30">
        <v>50.68</v>
      </c>
      <c r="R2850" s="38">
        <v>0.21152000000000001</v>
      </c>
      <c r="S2850" s="32">
        <v>-5.5230000000000001E-2</v>
      </c>
      <c r="T2850" s="29">
        <v>0.41793000000000002</v>
      </c>
      <c r="U2850" s="29">
        <v>-0.16822999999999999</v>
      </c>
      <c r="V2850" s="29">
        <v>0.52</v>
      </c>
      <c r="W2850" s="29">
        <v>0.12</v>
      </c>
      <c r="X2850" s="30">
        <v>85.97</v>
      </c>
      <c r="Y2850" s="29">
        <v>0.29181000000000001</v>
      </c>
      <c r="Z2850" s="29">
        <v>0.32662999999999998</v>
      </c>
      <c r="AA2850" s="29">
        <v>0.29299999999999998</v>
      </c>
      <c r="AB2850" s="30">
        <v>22</v>
      </c>
      <c r="AC2850" s="29">
        <v>0.36364000000000002</v>
      </c>
      <c r="AD2850" s="30">
        <v>50</v>
      </c>
      <c r="AE2850" s="29">
        <v>0.3</v>
      </c>
      <c r="AF2850" s="33">
        <v>1.1359999999999999</v>
      </c>
      <c r="AG2850" s="33">
        <v>1.206</v>
      </c>
      <c r="AH2850" s="33">
        <v>1.3120000000000001</v>
      </c>
      <c r="AI2850" s="33">
        <v>1.452</v>
      </c>
      <c r="AJ2850" s="33">
        <v>1.4610000000000001</v>
      </c>
      <c r="AK2850" s="34">
        <v>2</v>
      </c>
      <c r="AL2850" s="29">
        <v>0</v>
      </c>
      <c r="AM2850" s="29">
        <v>0</v>
      </c>
      <c r="AN2850" s="50">
        <v>62038</v>
      </c>
      <c r="AO2850" s="30">
        <v>352.4</v>
      </c>
      <c r="AP2850" s="29">
        <v>0.83589000000000002</v>
      </c>
      <c r="AQ2850" s="29">
        <v>1</v>
      </c>
      <c r="AR2850" s="29">
        <v>0.31</v>
      </c>
      <c r="AS2850" s="54">
        <v>26</v>
      </c>
      <c r="AT2850" s="29">
        <v>0.24242</v>
      </c>
      <c r="AU2850" s="29">
        <v>0.30959999999999999</v>
      </c>
      <c r="AV2850" s="54">
        <v>28</v>
      </c>
      <c r="AW2850" s="29">
        <v>0.18182000000000001</v>
      </c>
    </row>
    <row r="2851" spans="1:49" x14ac:dyDescent="0.2">
      <c r="A2851" s="17" t="str">
        <f t="shared" si="53"/>
        <v>UMass-MB</v>
      </c>
      <c r="B2851" s="17" t="str">
        <f>IF(AND(OR(NOT(IsForecastDateRestricted),AND(D2851&gt;=StartDate,D2851&lt;=EndDate)),OR(NOT(IsTargetDateRestricted),AND(F2851&gt;=FirstTargetDate,F2851&lt;=EndTargetDate)),
OR(AND(Is1Week,E2851="1 wk ahead inc death"),AND(Is2Week,E2851="2 wk ahead inc death"),AND(Is3Week,E2851="3 wk ahead inc death"),AND(Is4Week,E2851="4 wk ahead inc death")),
OR(NOT(IsActiveModelsOnly),_xlfn.XLOOKUP(C2851,'Model Analyzer'!B$4:B$100,'Model Analyzer'!C$4:C$100))),EvalData!C2851,"NA")</f>
        <v>UMass-MB</v>
      </c>
      <c r="C2851" s="17" t="s">
        <v>32</v>
      </c>
      <c r="D2851" s="36" t="d">
        <v>2020-11-23</v>
      </c>
      <c r="E2851" s="17" t="s">
        <v>11</v>
      </c>
      <c r="F2851" s="36" t="d">
        <v>2020-11-28</v>
      </c>
      <c r="G2851" s="30">
        <v>3283</v>
      </c>
      <c r="H2851" s="32">
        <v>0.28100000000000003</v>
      </c>
      <c r="I2851" s="28">
        <v>0.32408999999999999</v>
      </c>
      <c r="J2851" s="28">
        <v>0.32408999999999999</v>
      </c>
      <c r="K2851" s="29">
        <v>0</v>
      </c>
      <c r="L2851" s="30">
        <v>30</v>
      </c>
      <c r="M2851" s="29">
        <v>9.375E-2</v>
      </c>
      <c r="N2851" s="30">
        <v>51</v>
      </c>
      <c r="O2851" s="30">
        <v>4.49</v>
      </c>
      <c r="P2851" s="30">
        <v>927.4</v>
      </c>
      <c r="Q2851" s="30">
        <v>47.84</v>
      </c>
      <c r="R2851" s="38">
        <v>0.20308999999999999</v>
      </c>
      <c r="S2851" s="32">
        <v>0.18572</v>
      </c>
      <c r="T2851" s="29">
        <v>0.29901</v>
      </c>
      <c r="U2851" s="29">
        <v>0.23588000000000001</v>
      </c>
      <c r="V2851" s="29">
        <v>0.49020000000000002</v>
      </c>
      <c r="W2851" s="29">
        <v>1.9609999999999999E-2</v>
      </c>
      <c r="X2851" s="30">
        <v>68.62</v>
      </c>
      <c r="Y2851" s="29">
        <v>0.29213</v>
      </c>
      <c r="Z2851" s="29">
        <v>0.2442</v>
      </c>
      <c r="AA2851" s="29">
        <v>0.54600000000000004</v>
      </c>
      <c r="AB2851" s="30">
        <v>14</v>
      </c>
      <c r="AC2851" s="29">
        <v>0.60606000000000004</v>
      </c>
      <c r="AD2851" s="30">
        <v>51</v>
      </c>
      <c r="AE2851" s="29">
        <v>0.98038999999999998</v>
      </c>
      <c r="AF2851" s="33">
        <v>2.3450000000000002</v>
      </c>
      <c r="AG2851" s="33">
        <v>2.8010000000000002</v>
      </c>
      <c r="AH2851" s="33">
        <v>3.581</v>
      </c>
      <c r="AI2851" s="33">
        <v>4.3220000000000001</v>
      </c>
      <c r="AJ2851" s="33">
        <v>4.6619999999999999</v>
      </c>
      <c r="AK2851" s="34">
        <v>7</v>
      </c>
      <c r="AL2851" s="29">
        <v>0.23529</v>
      </c>
      <c r="AM2851" s="29">
        <v>3.9219999999999998E-2</v>
      </c>
      <c r="AN2851" s="50">
        <v>15349</v>
      </c>
      <c r="AO2851" s="30">
        <v>100.5</v>
      </c>
      <c r="AP2851" s="29">
        <v>0.43617</v>
      </c>
      <c r="AQ2851" s="29">
        <v>0.91057999999999995</v>
      </c>
      <c r="AR2851" s="29">
        <v>0.74299999999999999</v>
      </c>
      <c r="AS2851" s="54">
        <v>8</v>
      </c>
      <c r="AT2851" s="29">
        <v>0.78788000000000002</v>
      </c>
      <c r="AU2851" s="29">
        <v>0.99199999999999999</v>
      </c>
      <c r="AV2851" s="54">
        <v>2</v>
      </c>
      <c r="AW2851" s="29">
        <v>0.96970000000000001</v>
      </c>
    </row>
    <row r="2852" spans="1:49" x14ac:dyDescent="0.2">
      <c r="A2852" s="17" t="str">
        <f t="shared" si="53"/>
        <v>USC</v>
      </c>
      <c r="B2852" s="17" t="str">
        <f>IF(AND(OR(NOT(IsForecastDateRestricted),AND(D2852&gt;=StartDate,D2852&lt;=EndDate)),OR(NOT(IsTargetDateRestricted),AND(F2852&gt;=FirstTargetDate,F2852&lt;=EndTargetDate)),
OR(AND(Is1Week,E2852="1 wk ahead inc death"),AND(Is2Week,E2852="2 wk ahead inc death"),AND(Is3Week,E2852="3 wk ahead inc death"),AND(Is4Week,E2852="4 wk ahead inc death")),
OR(NOT(IsActiveModelsOnly),_xlfn.XLOOKUP(C2852,'Model Analyzer'!B$4:B$100,'Model Analyzer'!C$4:C$100))),EvalData!C2852,"NA")</f>
        <v>USC</v>
      </c>
      <c r="C2852" s="17" t="s">
        <v>33</v>
      </c>
      <c r="D2852" s="36" t="d">
        <v>2020-11-23</v>
      </c>
      <c r="E2852" s="17" t="s">
        <v>11</v>
      </c>
      <c r="F2852" s="36" t="d">
        <v>2020-11-28</v>
      </c>
      <c r="G2852" s="30">
        <v>2079</v>
      </c>
      <c r="H2852" s="32">
        <v>0.187</v>
      </c>
      <c r="I2852" s="28">
        <v>0.20523</v>
      </c>
      <c r="J2852" s="28">
        <v>0.20523</v>
      </c>
      <c r="K2852" s="29">
        <v>0.75</v>
      </c>
      <c r="L2852" s="30">
        <v>23</v>
      </c>
      <c r="M2852" s="29">
        <v>0.3125</v>
      </c>
      <c r="N2852" s="30">
        <v>51</v>
      </c>
      <c r="O2852" s="30">
        <v>6.34</v>
      </c>
      <c r="P2852" s="30">
        <v>971.48</v>
      </c>
      <c r="Q2852" s="30">
        <v>50.41</v>
      </c>
      <c r="R2852" s="38">
        <v>0.21795999999999999</v>
      </c>
      <c r="S2852" s="32">
        <v>0.18597</v>
      </c>
      <c r="T2852" s="29">
        <v>0.35992000000000002</v>
      </c>
      <c r="U2852" s="29">
        <v>0.16431999999999999</v>
      </c>
      <c r="V2852" s="29">
        <v>0.49020000000000002</v>
      </c>
      <c r="W2852" s="29">
        <v>3.9219999999999998E-2</v>
      </c>
      <c r="X2852" s="30">
        <v>70.040000000000006</v>
      </c>
      <c r="Y2852" s="29">
        <v>0.31142999999999998</v>
      </c>
      <c r="Z2852" s="29">
        <v>0.27260000000000001</v>
      </c>
      <c r="AA2852" s="29">
        <v>0.42199999999999999</v>
      </c>
      <c r="AB2852" s="30">
        <v>19</v>
      </c>
      <c r="AC2852" s="29">
        <v>0.45455000000000001</v>
      </c>
      <c r="AD2852" s="30">
        <v>51</v>
      </c>
      <c r="AE2852" s="29">
        <v>0.96077999999999997</v>
      </c>
      <c r="AF2852" s="33">
        <v>2.0859999999999999</v>
      </c>
      <c r="AG2852" s="33">
        <v>2.4500000000000002</v>
      </c>
      <c r="AH2852" s="33">
        <v>4.8479999999999999</v>
      </c>
      <c r="AI2852" s="33">
        <v>54.171999999999997</v>
      </c>
      <c r="AJ2852" s="33">
        <v>27</v>
      </c>
      <c r="AK2852" s="34">
        <v>144</v>
      </c>
      <c r="AL2852" s="29">
        <v>0.15686</v>
      </c>
      <c r="AM2852" s="29">
        <v>0.35293999999999998</v>
      </c>
      <c r="AN2852" s="50">
        <v>11585</v>
      </c>
      <c r="AO2852" s="30">
        <v>76.3</v>
      </c>
      <c r="AP2852" s="29">
        <v>0.33492</v>
      </c>
      <c r="AQ2852" s="29">
        <v>0.69920000000000004</v>
      </c>
      <c r="AR2852" s="29">
        <v>0.47499999999999998</v>
      </c>
      <c r="AS2852" s="54">
        <v>19</v>
      </c>
      <c r="AT2852" s="29">
        <v>0.45455000000000001</v>
      </c>
      <c r="AU2852" s="29">
        <v>0.90952</v>
      </c>
      <c r="AV2852" s="54">
        <v>10</v>
      </c>
      <c r="AW2852" s="29">
        <v>0.72726999999999997</v>
      </c>
    </row>
    <row r="2853" spans="1:49" x14ac:dyDescent="0.2">
      <c r="A2853" s="17" t="str">
        <f t="shared" si="53"/>
        <v>UT</v>
      </c>
      <c r="B2853" s="17" t="str">
        <f>IF(AND(OR(NOT(IsForecastDateRestricted),AND(D2853&gt;=StartDate,D2853&lt;=EndDate)),OR(NOT(IsTargetDateRestricted),AND(F2853&gt;=FirstTargetDate,F2853&lt;=EndTargetDate)),
OR(AND(Is1Week,E2853="1 wk ahead inc death"),AND(Is2Week,E2853="2 wk ahead inc death"),AND(Is3Week,E2853="3 wk ahead inc death"),AND(Is4Week,E2853="4 wk ahead inc death")),
OR(NOT(IsActiveModelsOnly),_xlfn.XLOOKUP(C2853,'Model Analyzer'!B$4:B$100,'Model Analyzer'!C$4:C$100))),EvalData!C2853,"NA")</f>
        <v>UT</v>
      </c>
      <c r="C2853" s="17" t="s">
        <v>34</v>
      </c>
      <c r="D2853" s="36" t="d">
        <v>2020-11-23</v>
      </c>
      <c r="E2853" s="17" t="s">
        <v>11</v>
      </c>
      <c r="F2853" s="36" t="d">
        <v>2020-11-28</v>
      </c>
      <c r="G2853" s="30">
        <v>-931</v>
      </c>
      <c r="H2853" s="32">
        <v>-9.6000000000000002E-2</v>
      </c>
      <c r="I2853" s="28">
        <v>-9.1910000000000006E-2</v>
      </c>
      <c r="J2853" s="28">
        <v>-0.10120999999999999</v>
      </c>
      <c r="K2853" s="29">
        <v>0.9</v>
      </c>
      <c r="L2853" s="30">
        <v>14</v>
      </c>
      <c r="M2853" s="29">
        <v>0.59375</v>
      </c>
      <c r="N2853" s="30">
        <v>51</v>
      </c>
      <c r="O2853" s="30">
        <v>13.69</v>
      </c>
      <c r="P2853" s="30">
        <v>4268.9799999999996</v>
      </c>
      <c r="Q2853" s="30">
        <v>112.2</v>
      </c>
      <c r="R2853" s="38">
        <v>0.39185999999999999</v>
      </c>
      <c r="S2853" s="32">
        <v>0.30086000000000002</v>
      </c>
      <c r="T2853" s="29">
        <v>0.63385999999999998</v>
      </c>
      <c r="U2853" s="29">
        <v>0.27316000000000001</v>
      </c>
      <c r="V2853" s="29">
        <v>0.17646999999999999</v>
      </c>
      <c r="W2853" s="29">
        <v>0.13725000000000001</v>
      </c>
      <c r="X2853" s="30">
        <v>182.44</v>
      </c>
      <c r="Y2853" s="29">
        <v>0.55476999999999999</v>
      </c>
      <c r="Z2853" s="29">
        <v>0.45008999999999999</v>
      </c>
      <c r="AA2853" s="29">
        <v>1.4E-2</v>
      </c>
      <c r="AB2853" s="30">
        <v>33</v>
      </c>
      <c r="AC2853" s="29">
        <v>3.0300000000000001E-2</v>
      </c>
      <c r="AD2853" s="30">
        <v>51</v>
      </c>
      <c r="AE2853" s="29">
        <v>0.50980000000000003</v>
      </c>
      <c r="AF2853" s="33">
        <v>1.6679999999999999</v>
      </c>
      <c r="AG2853" s="33">
        <v>1.913</v>
      </c>
      <c r="AH2853" s="33">
        <v>2.4350000000000001</v>
      </c>
      <c r="AI2853" s="33">
        <v>13.831</v>
      </c>
      <c r="AJ2853" s="33">
        <v>3.4849999999999999</v>
      </c>
      <c r="AK2853" s="34">
        <v>6.7839999999999998</v>
      </c>
      <c r="AL2853" s="29">
        <v>0.13725000000000001</v>
      </c>
      <c r="AM2853" s="29">
        <v>7.843E-2</v>
      </c>
      <c r="AN2853" s="50">
        <v>95047</v>
      </c>
      <c r="AO2853" s="30">
        <v>414.7</v>
      </c>
      <c r="AP2853" s="29">
        <v>0.52585000000000004</v>
      </c>
      <c r="AQ2853" s="29">
        <v>1</v>
      </c>
      <c r="AR2853" s="29">
        <v>0.31</v>
      </c>
      <c r="AS2853" s="54">
        <v>26</v>
      </c>
      <c r="AT2853" s="29">
        <v>0.24242</v>
      </c>
      <c r="AU2853" s="29">
        <v>0.53664000000000001</v>
      </c>
      <c r="AV2853" s="54">
        <v>24</v>
      </c>
      <c r="AW2853" s="29">
        <v>0.30303000000000002</v>
      </c>
    </row>
    <row r="2854" spans="1:49" x14ac:dyDescent="0.2">
      <c r="A2854" s="17" t="str">
        <f t="shared" si="53"/>
        <v>Baseline</v>
      </c>
      <c r="B2854" s="17" t="str">
        <f>IF(AND(OR(NOT(IsForecastDateRestricted),AND(D2854&gt;=StartDate,D2854&lt;=EndDate)),OR(NOT(IsTargetDateRestricted),AND(F2854&gt;=FirstTargetDate,F2854&lt;=EndTargetDate)),
OR(AND(Is1Week,E2854="1 wk ahead inc death"),AND(Is2Week,E2854="2 wk ahead inc death"),AND(Is3Week,E2854="3 wk ahead inc death"),AND(Is4Week,E2854="4 wk ahead inc death")),
OR(NOT(IsActiveModelsOnly),_xlfn.XLOOKUP(C2854,'Model Analyzer'!B$4:B$100,'Model Analyzer'!C$4:C$100))),EvalData!C2854,"NA")</f>
        <v>Baseline</v>
      </c>
      <c r="C2854" s="17" t="s">
        <v>12</v>
      </c>
      <c r="D2854" s="36" t="d">
        <v>2020-11-23</v>
      </c>
      <c r="E2854" s="17" t="s">
        <v>36</v>
      </c>
      <c r="F2854" s="36" t="d">
        <v>2020-12-05</v>
      </c>
      <c r="G2854" s="30">
        <v>-7317</v>
      </c>
      <c r="H2854" s="32">
        <v>-0.34300000000000003</v>
      </c>
      <c r="I2854" s="28">
        <v>-0.29055999999999998</v>
      </c>
      <c r="J2854" s="28">
        <v>-0.40956999999999999</v>
      </c>
      <c r="K2854" s="29">
        <v>0</v>
      </c>
      <c r="L2854" s="30">
        <v>31</v>
      </c>
      <c r="M2854" s="29">
        <v>6.25E-2</v>
      </c>
      <c r="N2854" s="30">
        <v>51</v>
      </c>
      <c r="O2854" s="30">
        <v>12.31</v>
      </c>
      <c r="P2854" s="30">
        <v>2593.61</v>
      </c>
      <c r="Q2854" s="30">
        <v>146.12</v>
      </c>
      <c r="R2854" s="38">
        <v>0.32181999999999999</v>
      </c>
      <c r="S2854" s="32">
        <v>-0.35918</v>
      </c>
      <c r="T2854" s="29">
        <v>0.56833</v>
      </c>
      <c r="U2854" s="29">
        <v>-0.55076000000000003</v>
      </c>
      <c r="V2854" s="29">
        <v>0.29411999999999999</v>
      </c>
      <c r="W2854" s="29">
        <v>0.15686</v>
      </c>
      <c r="X2854" s="30">
        <v>215.4</v>
      </c>
      <c r="Y2854" s="29">
        <v>0.31333</v>
      </c>
      <c r="Z2854" s="29">
        <v>0.39355000000000001</v>
      </c>
      <c r="AA2854" s="29">
        <v>0.153</v>
      </c>
      <c r="AB2854" s="30">
        <v>27</v>
      </c>
      <c r="AC2854" s="29">
        <v>0.21212</v>
      </c>
      <c r="AD2854" s="30">
        <v>51</v>
      </c>
      <c r="AE2854" s="29">
        <v>0.84314</v>
      </c>
      <c r="AF2854" s="33">
        <v>3.9369999999999998</v>
      </c>
      <c r="AG2854" s="33">
        <v>3.9820000000000002</v>
      </c>
      <c r="AH2854" s="33">
        <v>3.9940000000000002</v>
      </c>
      <c r="AI2854" s="33">
        <v>3.9710000000000001</v>
      </c>
      <c r="AJ2854" s="33">
        <v>4</v>
      </c>
      <c r="AK2854" s="34">
        <v>4</v>
      </c>
      <c r="AL2854" s="29">
        <v>0</v>
      </c>
      <c r="AM2854" s="29">
        <v>0</v>
      </c>
      <c r="AN2854" s="50">
        <v>29694</v>
      </c>
      <c r="AO2854" s="30">
        <v>110.9</v>
      </c>
      <c r="AP2854" s="29">
        <v>0.40243000000000001</v>
      </c>
      <c r="AQ2854" s="29">
        <v>0.84014</v>
      </c>
      <c r="AR2854" s="29">
        <v>0.88800000000000001</v>
      </c>
      <c r="AS2854" s="54">
        <v>3</v>
      </c>
      <c r="AT2854" s="29">
        <v>0.93938999999999995</v>
      </c>
      <c r="AU2854" s="29">
        <v>0.86195999999999995</v>
      </c>
      <c r="AV2854" s="54">
        <v>16</v>
      </c>
      <c r="AW2854" s="29">
        <v>0.54544999999999999</v>
      </c>
    </row>
    <row r="2855" spans="1:49" x14ac:dyDescent="0.2">
      <c r="A2855" s="17" t="str">
        <f t="shared" si="53"/>
        <v>BPagano</v>
      </c>
      <c r="B2855" s="17" t="str">
        <f>IF(AND(OR(NOT(IsForecastDateRestricted),AND(D2855&gt;=StartDate,D2855&lt;=EndDate)),OR(NOT(IsTargetDateRestricted),AND(F2855&gt;=FirstTargetDate,F2855&lt;=EndTargetDate)),
OR(AND(Is1Week,E2855="1 wk ahead inc death"),AND(Is2Week,E2855="2 wk ahead inc death"),AND(Is3Week,E2855="3 wk ahead inc death"),AND(Is4Week,E2855="4 wk ahead inc death")),
OR(NOT(IsActiveModelsOnly),_xlfn.XLOOKUP(C2855,'Model Analyzer'!B$4:B$100,'Model Analyzer'!C$4:C$100))),EvalData!C2855,"NA")</f>
        <v>BPagano</v>
      </c>
      <c r="C2855" s="17" t="s">
        <v>59</v>
      </c>
      <c r="D2855" s="36" t="d">
        <v>2020-11-23</v>
      </c>
      <c r="E2855" s="17" t="s">
        <v>36</v>
      </c>
      <c r="F2855" s="36" t="d">
        <v>2020-12-05</v>
      </c>
      <c r="G2855" s="30">
        <v>2150</v>
      </c>
      <c r="H2855" s="32">
        <v>8.2000000000000003E-2</v>
      </c>
      <c r="I2855" s="28">
        <v>8.5379999999999998E-2</v>
      </c>
      <c r="J2855" s="28">
        <v>8.5379999999999998E-2</v>
      </c>
      <c r="K2855" s="29">
        <v>0.9</v>
      </c>
      <c r="L2855" s="30">
        <v>13</v>
      </c>
      <c r="M2855" s="29">
        <v>0.625</v>
      </c>
      <c r="N2855" s="30">
        <v>51</v>
      </c>
      <c r="O2855" s="30">
        <v>6</v>
      </c>
      <c r="P2855" s="30">
        <v>2214.83</v>
      </c>
      <c r="Q2855" s="30">
        <v>108.69</v>
      </c>
      <c r="R2855" s="38">
        <v>0.16333</v>
      </c>
      <c r="S2855" s="32">
        <v>0.13521</v>
      </c>
      <c r="T2855" s="29">
        <v>0.33043</v>
      </c>
      <c r="U2855" s="29">
        <v>3.8240000000000003E-2</v>
      </c>
      <c r="V2855" s="29">
        <v>0.54901999999999995</v>
      </c>
      <c r="W2855" s="29">
        <v>3.9219999999999998E-2</v>
      </c>
      <c r="X2855" s="30">
        <v>162.94</v>
      </c>
      <c r="Y2855" s="29">
        <v>0.26194000000000001</v>
      </c>
      <c r="Z2855" s="29">
        <v>0.24884000000000001</v>
      </c>
      <c r="AA2855" s="29">
        <v>0.51700000000000002</v>
      </c>
      <c r="AB2855" s="30">
        <v>15</v>
      </c>
      <c r="AC2855" s="29">
        <v>0.57576000000000005</v>
      </c>
      <c r="AD2855" s="30">
        <v>51</v>
      </c>
      <c r="AE2855" s="29">
        <v>0.84314</v>
      </c>
      <c r="AF2855" s="33">
        <v>2.278</v>
      </c>
      <c r="AG2855" s="33">
        <v>2.282</v>
      </c>
      <c r="AH2855" s="33">
        <v>2.2879999999999998</v>
      </c>
      <c r="AI2855" s="33">
        <v>2.3199999999999998</v>
      </c>
      <c r="AJ2855" s="33">
        <v>2.3069999999999999</v>
      </c>
      <c r="AK2855" s="34">
        <v>2.4580000000000002</v>
      </c>
      <c r="AL2855" s="29">
        <v>0</v>
      </c>
      <c r="AM2855" s="29">
        <v>0</v>
      </c>
      <c r="AN2855" s="50">
        <v>40863</v>
      </c>
      <c r="AO2855" s="30">
        <v>107.8</v>
      </c>
      <c r="AP2855" s="29">
        <v>0.60275000000000001</v>
      </c>
      <c r="AQ2855" s="29">
        <v>1</v>
      </c>
      <c r="AR2855" s="29">
        <v>0.88800000000000001</v>
      </c>
      <c r="AS2855" s="54">
        <v>3</v>
      </c>
      <c r="AT2855" s="29">
        <v>0.93938999999999995</v>
      </c>
      <c r="AU2855" s="29">
        <v>0.88751000000000002</v>
      </c>
      <c r="AV2855" s="54">
        <v>13</v>
      </c>
      <c r="AW2855" s="29">
        <v>0.63636000000000004</v>
      </c>
    </row>
    <row r="2856" spans="1:49" x14ac:dyDescent="0.2">
      <c r="A2856" s="17" t="str">
        <f t="shared" si="53"/>
        <v>CMU</v>
      </c>
      <c r="B2856" s="17" t="str">
        <f>IF(AND(OR(NOT(IsForecastDateRestricted),AND(D2856&gt;=StartDate,D2856&lt;=EndDate)),OR(NOT(IsTargetDateRestricted),AND(F2856&gt;=FirstTargetDate,F2856&lt;=EndTargetDate)),
OR(AND(Is1Week,E2856="1 wk ahead inc death"),AND(Is2Week,E2856="2 wk ahead inc death"),AND(Is3Week,E2856="3 wk ahead inc death"),AND(Is4Week,E2856="4 wk ahead inc death")),
OR(NOT(IsActiveModelsOnly),_xlfn.XLOOKUP(C2856,'Model Analyzer'!B$4:B$100,'Model Analyzer'!C$4:C$100))),EvalData!C2856,"NA")</f>
        <v>CMU</v>
      </c>
      <c r="C2856" s="17" t="s">
        <v>43</v>
      </c>
      <c r="D2856" s="36" t="d">
        <v>2020-11-23</v>
      </c>
      <c r="E2856" s="17" t="s">
        <v>36</v>
      </c>
      <c r="F2856" s="36" t="d">
        <v>2020-12-05</v>
      </c>
      <c r="G2856" s="30"/>
      <c r="H2856" s="32"/>
      <c r="N2856" s="30">
        <v>51</v>
      </c>
      <c r="O2856" s="30">
        <v>7.31</v>
      </c>
      <c r="P2856" s="30">
        <v>886.82</v>
      </c>
      <c r="Q2856" s="30">
        <v>74.59</v>
      </c>
      <c r="R2856" s="38">
        <v>0.15770000000000001</v>
      </c>
      <c r="S2856" s="32">
        <v>-0.11274000000000001</v>
      </c>
      <c r="T2856" s="29">
        <v>0.36047000000000001</v>
      </c>
      <c r="U2856" s="29">
        <v>-0.2487</v>
      </c>
      <c r="V2856" s="29">
        <v>0.58823999999999999</v>
      </c>
      <c r="W2856" s="29">
        <v>7.843E-2</v>
      </c>
      <c r="X2856" s="30">
        <v>111.14</v>
      </c>
      <c r="Y2856" s="29">
        <v>0.2069</v>
      </c>
      <c r="Z2856" s="29">
        <v>0.23863999999999999</v>
      </c>
      <c r="AA2856" s="29">
        <v>0.58399999999999996</v>
      </c>
      <c r="AB2856" s="30">
        <v>12</v>
      </c>
      <c r="AC2856" s="29">
        <v>0.66666999999999998</v>
      </c>
      <c r="AD2856" s="30">
        <v>51</v>
      </c>
      <c r="AE2856" s="29">
        <v>0.76471</v>
      </c>
      <c r="AF2856" s="33">
        <v>1.4179999999999999</v>
      </c>
      <c r="AG2856" s="33">
        <v>1.6819999999999999</v>
      </c>
      <c r="AH2856" s="33">
        <v>2.081</v>
      </c>
      <c r="AI2856" s="33">
        <v>3.55</v>
      </c>
      <c r="AJ2856" s="33">
        <v>2.7149999999999999</v>
      </c>
      <c r="AK2856" s="34">
        <v>3.415</v>
      </c>
      <c r="AL2856" s="29">
        <v>0</v>
      </c>
      <c r="AM2856" s="29">
        <v>1.9609999999999999E-2</v>
      </c>
      <c r="AN2856" s="50">
        <v>33833</v>
      </c>
      <c r="AO2856" s="30">
        <v>115.9</v>
      </c>
      <c r="AP2856" s="29">
        <v>0.62163000000000002</v>
      </c>
      <c r="AQ2856" s="29">
        <v>1</v>
      </c>
      <c r="AR2856" s="29">
        <v>0.78400000000000003</v>
      </c>
      <c r="AS2856" s="54">
        <v>7</v>
      </c>
      <c r="AT2856" s="29">
        <v>0.81818000000000002</v>
      </c>
      <c r="AU2856" s="29">
        <v>0.80495000000000005</v>
      </c>
      <c r="AV2856" s="54">
        <v>19</v>
      </c>
      <c r="AW2856" s="29">
        <v>0.45455000000000001</v>
      </c>
    </row>
    <row r="2857" spans="1:49" x14ac:dyDescent="0.2">
      <c r="A2857" s="17" t="str">
        <f t="shared" si="53"/>
        <v>Columbia</v>
      </c>
      <c r="B2857" s="17" t="str">
        <f>IF(AND(OR(NOT(IsForecastDateRestricted),AND(D2857&gt;=StartDate,D2857&lt;=EndDate)),OR(NOT(IsTargetDateRestricted),AND(F2857&gt;=FirstTargetDate,F2857&lt;=EndTargetDate)),
OR(AND(Is1Week,E2857="1 wk ahead inc death"),AND(Is2Week,E2857="2 wk ahead inc death"),AND(Is3Week,E2857="3 wk ahead inc death"),AND(Is4Week,E2857="4 wk ahead inc death")),
OR(NOT(IsActiveModelsOnly),_xlfn.XLOOKUP(C2857,'Model Analyzer'!B$4:B$100,'Model Analyzer'!C$4:C$100))),EvalData!C2857,"NA")</f>
        <v>Columbia</v>
      </c>
      <c r="C2857" s="17" t="s">
        <v>13</v>
      </c>
      <c r="D2857" s="36" t="d">
        <v>2020-11-23</v>
      </c>
      <c r="E2857" s="17" t="s">
        <v>36</v>
      </c>
      <c r="F2857" s="36" t="d">
        <v>2020-12-05</v>
      </c>
      <c r="G2857" s="30">
        <v>-2802</v>
      </c>
      <c r="H2857" s="32">
        <v>-0.11799999999999999</v>
      </c>
      <c r="I2857" s="28">
        <v>-0.11126999999999999</v>
      </c>
      <c r="J2857" s="28">
        <v>-0.12520000000000001</v>
      </c>
      <c r="K2857" s="29">
        <v>0.75</v>
      </c>
      <c r="L2857" s="30">
        <v>18</v>
      </c>
      <c r="M2857" s="29">
        <v>0.46875</v>
      </c>
      <c r="N2857" s="30">
        <v>51</v>
      </c>
      <c r="O2857" s="30">
        <v>21.21</v>
      </c>
      <c r="P2857" s="30">
        <v>1432.09</v>
      </c>
      <c r="Q2857" s="30">
        <v>98.67</v>
      </c>
      <c r="R2857" s="38">
        <v>0.15939</v>
      </c>
      <c r="S2857" s="32">
        <v>-0.14376</v>
      </c>
      <c r="T2857" s="29">
        <v>0.41561999999999999</v>
      </c>
      <c r="U2857" s="29">
        <v>-0.31507000000000002</v>
      </c>
      <c r="V2857" s="29">
        <v>0.52941000000000005</v>
      </c>
      <c r="W2857" s="29">
        <v>7.843E-2</v>
      </c>
      <c r="X2857" s="30">
        <v>163.61000000000001</v>
      </c>
      <c r="Y2857" s="29">
        <v>0.23838999999999999</v>
      </c>
      <c r="Z2857" s="29">
        <v>0.29572999999999999</v>
      </c>
      <c r="AA2857" s="29">
        <v>0.36799999999999999</v>
      </c>
      <c r="AB2857" s="30">
        <v>20</v>
      </c>
      <c r="AC2857" s="29">
        <v>0.42424000000000001</v>
      </c>
      <c r="AD2857" s="30">
        <v>51</v>
      </c>
      <c r="AE2857" s="29">
        <v>0.88234999999999997</v>
      </c>
      <c r="AF2857" s="33">
        <v>1.9179999999999999</v>
      </c>
      <c r="AG2857" s="33">
        <v>2.1760000000000002</v>
      </c>
      <c r="AH2857" s="33">
        <v>2.8170000000000002</v>
      </c>
      <c r="AI2857" s="33">
        <v>13.358000000000001</v>
      </c>
      <c r="AJ2857" s="33">
        <v>4.1369999999999996</v>
      </c>
      <c r="AK2857" s="34">
        <v>15</v>
      </c>
      <c r="AL2857" s="29">
        <v>7.843E-2</v>
      </c>
      <c r="AM2857" s="29">
        <v>0.11765</v>
      </c>
      <c r="AN2857" s="50">
        <v>37645</v>
      </c>
      <c r="AO2857" s="30">
        <v>84.5</v>
      </c>
      <c r="AP2857" s="29">
        <v>0.47689999999999999</v>
      </c>
      <c r="AQ2857" s="29">
        <v>0.99561999999999995</v>
      </c>
      <c r="AR2857" s="29">
        <v>0.72199999999999998</v>
      </c>
      <c r="AS2857" s="54">
        <v>9</v>
      </c>
      <c r="AT2857" s="29">
        <v>0.75758000000000003</v>
      </c>
      <c r="AU2857" s="29">
        <v>0.92876999999999998</v>
      </c>
      <c r="AV2857" s="54">
        <v>9</v>
      </c>
      <c r="AW2857" s="29">
        <v>0.75758000000000003</v>
      </c>
    </row>
    <row r="2858" spans="1:49" x14ac:dyDescent="0.2">
      <c r="A2858" s="17" t="str">
        <f t="shared" si="53"/>
        <v>Columbia-UNC</v>
      </c>
      <c r="B2858" s="17" t="str">
        <f>IF(AND(OR(NOT(IsForecastDateRestricted),AND(D2858&gt;=StartDate,D2858&lt;=EndDate)),OR(NOT(IsTargetDateRestricted),AND(F2858&gt;=FirstTargetDate,F2858&lt;=EndTargetDate)),
OR(AND(Is1Week,E2858="1 wk ahead inc death"),AND(Is2Week,E2858="2 wk ahead inc death"),AND(Is3Week,E2858="3 wk ahead inc death"),AND(Is4Week,E2858="4 wk ahead inc death")),
OR(NOT(IsActiveModelsOnly),_xlfn.XLOOKUP(C2858,'Model Analyzer'!B$4:B$100,'Model Analyzer'!C$4:C$100))),EvalData!C2858,"NA")</f>
        <v>Columbia-UNC</v>
      </c>
      <c r="C2858" s="17" t="s">
        <v>14</v>
      </c>
      <c r="D2858" s="36" t="d">
        <v>2020-11-23</v>
      </c>
      <c r="E2858" s="17" t="s">
        <v>36</v>
      </c>
      <c r="F2858" s="36" t="d">
        <v>2020-12-05</v>
      </c>
      <c r="G2858" s="30">
        <v>-959</v>
      </c>
      <c r="H2858" s="32">
        <v>-3.9E-2</v>
      </c>
      <c r="I2858" s="28">
        <v>-3.8080000000000003E-2</v>
      </c>
      <c r="J2858" s="28">
        <v>-3.959E-2</v>
      </c>
      <c r="K2858" s="29">
        <v>1</v>
      </c>
      <c r="L2858" s="30">
        <v>6</v>
      </c>
      <c r="M2858" s="29">
        <v>0.84375</v>
      </c>
      <c r="N2858" s="30">
        <v>51</v>
      </c>
      <c r="O2858" s="30">
        <v>22.71</v>
      </c>
      <c r="P2858" s="30">
        <v>3531.32</v>
      </c>
      <c r="Q2858" s="30">
        <v>134.59</v>
      </c>
      <c r="R2858" s="38">
        <v>0.18626999999999999</v>
      </c>
      <c r="S2858" s="32">
        <v>0.13871</v>
      </c>
      <c r="T2858" s="29">
        <v>0.33538000000000001</v>
      </c>
      <c r="U2858" s="29">
        <v>0.2107</v>
      </c>
      <c r="V2858" s="29">
        <v>0.52941000000000005</v>
      </c>
      <c r="W2858" s="29">
        <v>5.8819999999999997E-2</v>
      </c>
      <c r="X2858" s="30">
        <v>207.95</v>
      </c>
      <c r="Y2858" s="29">
        <v>0.33683000000000002</v>
      </c>
      <c r="Z2858" s="29">
        <v>0.29944999999999999</v>
      </c>
      <c r="AA2858" s="29">
        <v>0.216</v>
      </c>
      <c r="AB2858" s="30">
        <v>25</v>
      </c>
      <c r="AC2858" s="29">
        <v>0.27272999999999997</v>
      </c>
      <c r="AD2858" s="30">
        <v>51</v>
      </c>
      <c r="AE2858" s="29">
        <v>0.43136999999999998</v>
      </c>
      <c r="AF2858" s="33">
        <v>1.23</v>
      </c>
      <c r="AG2858" s="33">
        <v>1.292</v>
      </c>
      <c r="AH2858" s="33">
        <v>1.3859999999999999</v>
      </c>
      <c r="AI2858" s="33">
        <v>1.542</v>
      </c>
      <c r="AJ2858" s="33">
        <v>1.536</v>
      </c>
      <c r="AK2858" s="34">
        <v>2.141</v>
      </c>
      <c r="AL2858" s="29">
        <v>0</v>
      </c>
      <c r="AM2858" s="29">
        <v>0</v>
      </c>
      <c r="AN2858" s="50">
        <v>142953</v>
      </c>
      <c r="AO2858" s="30">
        <v>365.8</v>
      </c>
      <c r="AP2858" s="29">
        <v>0.80571000000000004</v>
      </c>
      <c r="AQ2858" s="29">
        <v>1</v>
      </c>
      <c r="AR2858" s="29">
        <v>0.45400000000000001</v>
      </c>
      <c r="AS2858" s="54">
        <v>24</v>
      </c>
      <c r="AT2858" s="29">
        <v>0.30303000000000002</v>
      </c>
      <c r="AU2858" s="29">
        <v>0.45407999999999998</v>
      </c>
      <c r="AV2858" s="54">
        <v>26</v>
      </c>
      <c r="AW2858" s="29">
        <v>0.24242</v>
      </c>
    </row>
    <row r="2859" spans="1:49" x14ac:dyDescent="0.2">
      <c r="A2859" s="17" t="str">
        <f t="shared" si="53"/>
        <v>Covid19Sim</v>
      </c>
      <c r="B2859" s="17" t="str">
        <f>IF(AND(OR(NOT(IsForecastDateRestricted),AND(D2859&gt;=StartDate,D2859&lt;=EndDate)),OR(NOT(IsTargetDateRestricted),AND(F2859&gt;=FirstTargetDate,F2859&lt;=EndTargetDate)),
OR(AND(Is1Week,E2859="1 wk ahead inc death"),AND(Is2Week,E2859="2 wk ahead inc death"),AND(Is3Week,E2859="3 wk ahead inc death"),AND(Is4Week,E2859="4 wk ahead inc death")),
OR(NOT(IsActiveModelsOnly),_xlfn.XLOOKUP(C2859,'Model Analyzer'!B$4:B$100,'Model Analyzer'!C$4:C$100))),EvalData!C2859,"NA")</f>
        <v>Covid19Sim</v>
      </c>
      <c r="C2859" s="17" t="s">
        <v>39</v>
      </c>
      <c r="D2859" s="36" t="d">
        <v>2020-11-23</v>
      </c>
      <c r="E2859" s="17" t="s">
        <v>36</v>
      </c>
      <c r="F2859" s="36" t="d">
        <v>2020-12-05</v>
      </c>
      <c r="G2859" s="30">
        <v>2756</v>
      </c>
      <c r="H2859" s="32">
        <v>0.104</v>
      </c>
      <c r="I2859" s="28">
        <v>0.10944</v>
      </c>
      <c r="J2859" s="28">
        <v>0.10944</v>
      </c>
      <c r="K2859" s="29">
        <v>0.75</v>
      </c>
      <c r="L2859" s="30">
        <v>14</v>
      </c>
      <c r="M2859" s="29">
        <v>0.59375</v>
      </c>
      <c r="N2859" s="30">
        <v>51</v>
      </c>
      <c r="O2859" s="30">
        <v>18.3</v>
      </c>
      <c r="P2859" s="30">
        <v>5841.69</v>
      </c>
      <c r="Q2859" s="30">
        <v>148.24</v>
      </c>
      <c r="R2859" s="38">
        <v>0.21748000000000001</v>
      </c>
      <c r="S2859" s="32">
        <v>0.10501000000000001</v>
      </c>
      <c r="T2859" s="29">
        <v>0.34954000000000002</v>
      </c>
      <c r="U2859" s="29">
        <v>0.18317</v>
      </c>
      <c r="V2859" s="29">
        <v>0.52941000000000005</v>
      </c>
      <c r="W2859" s="29">
        <v>3.9219999999999998E-2</v>
      </c>
      <c r="X2859" s="30">
        <v>273.14999999999998</v>
      </c>
      <c r="Y2859" s="29">
        <v>0.34739999999999999</v>
      </c>
      <c r="Z2859" s="29">
        <v>0.30420000000000003</v>
      </c>
      <c r="AA2859" s="29">
        <v>0.20599999999999999</v>
      </c>
      <c r="AB2859" s="30">
        <v>26</v>
      </c>
      <c r="AC2859" s="29">
        <v>0.24242</v>
      </c>
      <c r="AD2859" s="30">
        <v>51</v>
      </c>
      <c r="AE2859" s="29">
        <v>0.19608</v>
      </c>
      <c r="AF2859" s="33">
        <v>1.0369999999999999</v>
      </c>
      <c r="AG2859" s="33">
        <v>1.0569999999999999</v>
      </c>
      <c r="AH2859" s="33">
        <v>1.107</v>
      </c>
      <c r="AI2859" s="33">
        <v>61.899000000000001</v>
      </c>
      <c r="AJ2859" s="33">
        <v>1.2290000000000001</v>
      </c>
      <c r="AK2859" s="34">
        <v>1.9530000000000001</v>
      </c>
      <c r="AL2859" s="29">
        <v>0</v>
      </c>
      <c r="AM2859" s="29">
        <v>1.9609999999999999E-2</v>
      </c>
      <c r="AN2859" s="50">
        <v>234678</v>
      </c>
      <c r="AO2859" s="30">
        <v>523.29999999999995</v>
      </c>
      <c r="AP2859" s="29">
        <v>0.88090000000000002</v>
      </c>
      <c r="AQ2859" s="29">
        <v>1</v>
      </c>
      <c r="AR2859" s="29">
        <v>0.186</v>
      </c>
      <c r="AS2859" s="54">
        <v>29</v>
      </c>
      <c r="AT2859" s="29">
        <v>0.15151999999999999</v>
      </c>
      <c r="AU2859" s="29">
        <v>0.2064</v>
      </c>
      <c r="AV2859" s="54">
        <v>29</v>
      </c>
      <c r="AW2859" s="29">
        <v>0.15151999999999999</v>
      </c>
    </row>
    <row r="2860" spans="1:49" x14ac:dyDescent="0.2">
      <c r="A2860" s="17" t="str">
        <f t="shared" si="53"/>
        <v>CovidComplete</v>
      </c>
      <c r="B2860" s="17" t="str">
        <f>IF(AND(OR(NOT(IsForecastDateRestricted),AND(D2860&gt;=StartDate,D2860&lt;=EndDate)),OR(NOT(IsTargetDateRestricted),AND(F2860&gt;=FirstTargetDate,F2860&lt;=EndTargetDate)),
OR(AND(Is1Week,E2860="1 wk ahead inc death"),AND(Is2Week,E2860="2 wk ahead inc death"),AND(Is3Week,E2860="3 wk ahead inc death"),AND(Is4Week,E2860="4 wk ahead inc death")),
OR(NOT(IsActiveModelsOnly),_xlfn.XLOOKUP(C2860,'Model Analyzer'!B$4:B$100,'Model Analyzer'!C$4:C$100))),EvalData!C2860,"NA")</f>
        <v>CovidComplete</v>
      </c>
      <c r="C2860" s="17" t="s">
        <v>51</v>
      </c>
      <c r="D2860" s="36" t="d">
        <v>2020-11-23</v>
      </c>
      <c r="E2860" s="17" t="s">
        <v>36</v>
      </c>
      <c r="F2860" s="36" t="d">
        <v>2020-12-05</v>
      </c>
      <c r="G2860" s="30">
        <v>3518</v>
      </c>
      <c r="H2860" s="32">
        <v>0.13100000000000001</v>
      </c>
      <c r="I2860" s="28">
        <v>0.13969999999999999</v>
      </c>
      <c r="J2860" s="28">
        <v>0.13969999999999999</v>
      </c>
      <c r="K2860" s="29">
        <v>0.75</v>
      </c>
      <c r="L2860" s="30">
        <v>20</v>
      </c>
      <c r="M2860" s="29">
        <v>0.40625</v>
      </c>
      <c r="N2860" s="30">
        <v>51</v>
      </c>
      <c r="O2860" s="30">
        <v>6.86</v>
      </c>
      <c r="P2860" s="30">
        <v>2097.63</v>
      </c>
      <c r="Q2860" s="30">
        <v>115.9</v>
      </c>
      <c r="R2860" s="38">
        <v>0.19389999999999999</v>
      </c>
      <c r="S2860" s="32">
        <v>7.0400000000000003E-3</v>
      </c>
      <c r="T2860" s="29">
        <v>0.36814999999999998</v>
      </c>
      <c r="U2860" s="29">
        <v>-3.2840000000000001E-2</v>
      </c>
      <c r="V2860" s="29">
        <v>0.54901999999999995</v>
      </c>
      <c r="W2860" s="29">
        <v>5.8819999999999997E-2</v>
      </c>
      <c r="X2860" s="30">
        <v>173.44</v>
      </c>
      <c r="Y2860" s="29">
        <v>0.28148000000000001</v>
      </c>
      <c r="Z2860" s="29">
        <v>0.27492</v>
      </c>
      <c r="AA2860" s="29">
        <v>0.55200000000000005</v>
      </c>
      <c r="AB2860" s="30">
        <v>14</v>
      </c>
      <c r="AC2860" s="29">
        <v>0.60606000000000004</v>
      </c>
      <c r="AD2860" s="30">
        <v>51</v>
      </c>
      <c r="AE2860" s="29">
        <v>0.92157</v>
      </c>
      <c r="AF2860" s="33">
        <v>3.98</v>
      </c>
      <c r="AG2860" s="33">
        <v>3.99</v>
      </c>
      <c r="AH2860" s="33">
        <v>4</v>
      </c>
      <c r="AI2860" s="33">
        <v>4.0140000000000002</v>
      </c>
      <c r="AJ2860" s="33">
        <v>4.0149999999999997</v>
      </c>
      <c r="AK2860" s="34">
        <v>4.032</v>
      </c>
      <c r="AL2860" s="29">
        <v>0</v>
      </c>
      <c r="AM2860" s="29">
        <v>0</v>
      </c>
      <c r="AN2860" s="50">
        <v>32746</v>
      </c>
      <c r="AO2860" s="30">
        <v>77.5</v>
      </c>
      <c r="AP2860" s="29">
        <v>0.39921000000000001</v>
      </c>
      <c r="AQ2860" s="29">
        <v>0.83342000000000005</v>
      </c>
      <c r="AR2860" s="29">
        <v>0.97</v>
      </c>
      <c r="AS2860" s="54">
        <v>1</v>
      </c>
      <c r="AT2860" s="29">
        <v>1</v>
      </c>
      <c r="AU2860" s="29">
        <v>0.94232000000000005</v>
      </c>
      <c r="AV2860" s="54">
        <v>5</v>
      </c>
      <c r="AW2860" s="29">
        <v>0.87878999999999996</v>
      </c>
    </row>
    <row r="2861" spans="1:49" x14ac:dyDescent="0.2">
      <c r="A2861" s="17" t="str">
        <f t="shared" si="53"/>
        <v>DDS</v>
      </c>
      <c r="B2861" s="17" t="str">
        <f>IF(AND(OR(NOT(IsForecastDateRestricted),AND(D2861&gt;=StartDate,D2861&lt;=EndDate)),OR(NOT(IsTargetDateRestricted),AND(F2861&gt;=FirstTargetDate,F2861&lt;=EndTargetDate)),
OR(AND(Is1Week,E2861="1 wk ahead inc death"),AND(Is2Week,E2861="2 wk ahead inc death"),AND(Is3Week,E2861="3 wk ahead inc death"),AND(Is4Week,E2861="4 wk ahead inc death")),
OR(NOT(IsActiveModelsOnly),_xlfn.XLOOKUP(C2861,'Model Analyzer'!B$4:B$100,'Model Analyzer'!C$4:C$100))),EvalData!C2861,"NA")</f>
        <v>DDS</v>
      </c>
      <c r="C2861" s="17" t="s">
        <v>44</v>
      </c>
      <c r="D2861" s="36" t="d">
        <v>2020-11-23</v>
      </c>
      <c r="E2861" s="17" t="s">
        <v>36</v>
      </c>
      <c r="F2861" s="36" t="d">
        <v>2020-12-05</v>
      </c>
      <c r="G2861" s="30">
        <v>-2691</v>
      </c>
      <c r="H2861" s="32">
        <v>-0.113</v>
      </c>
      <c r="I2861" s="28">
        <v>-0.10686</v>
      </c>
      <c r="J2861" s="28">
        <v>-0.11965000000000001</v>
      </c>
      <c r="K2861" s="29">
        <v>0.75</v>
      </c>
      <c r="L2861" s="30">
        <v>17</v>
      </c>
      <c r="M2861" s="29">
        <v>0.5</v>
      </c>
      <c r="N2861" s="30">
        <v>51</v>
      </c>
      <c r="O2861" s="30">
        <v>8.17</v>
      </c>
      <c r="P2861" s="30">
        <v>1523.76</v>
      </c>
      <c r="Q2861" s="30">
        <v>95.71</v>
      </c>
      <c r="R2861" s="38">
        <v>0.16414999999999999</v>
      </c>
      <c r="S2861" s="32">
        <v>-0.10317999999999999</v>
      </c>
      <c r="T2861" s="29">
        <v>0.39177000000000001</v>
      </c>
      <c r="U2861" s="29">
        <v>-0.20591999999999999</v>
      </c>
      <c r="V2861" s="29">
        <v>0.60784000000000005</v>
      </c>
      <c r="W2861" s="29">
        <v>9.8040000000000002E-2</v>
      </c>
      <c r="X2861" s="30">
        <v>145.16</v>
      </c>
      <c r="Y2861" s="29">
        <v>0.25242999999999999</v>
      </c>
      <c r="Z2861" s="29">
        <v>0.27378999999999998</v>
      </c>
      <c r="AA2861" s="29">
        <v>0.50800000000000001</v>
      </c>
      <c r="AB2861" s="30">
        <v>16</v>
      </c>
      <c r="AC2861" s="29">
        <v>0.54544999999999999</v>
      </c>
      <c r="AD2861" s="30">
        <v>51</v>
      </c>
      <c r="AE2861" s="29">
        <v>0.88234999999999997</v>
      </c>
      <c r="AF2861" s="33">
        <v>2.8519999999999999</v>
      </c>
      <c r="AG2861" s="33">
        <v>3.0830000000000002</v>
      </c>
      <c r="AH2861" s="33">
        <v>3.5529999999999999</v>
      </c>
      <c r="AI2861" s="33">
        <v>5.3630000000000004</v>
      </c>
      <c r="AJ2861" s="33">
        <v>4.5919999999999996</v>
      </c>
      <c r="AK2861" s="34">
        <v>6.75</v>
      </c>
      <c r="AL2861" s="29">
        <v>0.19608</v>
      </c>
      <c r="AM2861" s="29">
        <v>3.9219999999999998E-2</v>
      </c>
      <c r="AN2861" s="50">
        <v>32511</v>
      </c>
      <c r="AO2861" s="30">
        <v>101.9</v>
      </c>
      <c r="AP2861" s="29">
        <v>0.40838000000000002</v>
      </c>
      <c r="AQ2861" s="29">
        <v>0.85257000000000005</v>
      </c>
      <c r="AR2861" s="29">
        <v>0.68100000000000005</v>
      </c>
      <c r="AS2861" s="54">
        <v>12</v>
      </c>
      <c r="AT2861" s="29">
        <v>0.66666999999999998</v>
      </c>
      <c r="AU2861" s="29">
        <v>0.90705999999999998</v>
      </c>
      <c r="AV2861" s="54">
        <v>12</v>
      </c>
      <c r="AW2861" s="29">
        <v>0.66666999999999998</v>
      </c>
    </row>
    <row r="2862" spans="1:49" x14ac:dyDescent="0.2">
      <c r="A2862" s="17" t="str">
        <f t="shared" si="53"/>
        <v>Ensemble</v>
      </c>
      <c r="B2862" s="17" t="str">
        <f>IF(AND(OR(NOT(IsForecastDateRestricted),AND(D2862&gt;=StartDate,D2862&lt;=EndDate)),OR(NOT(IsTargetDateRestricted),AND(F2862&gt;=FirstTargetDate,F2862&lt;=EndTargetDate)),
OR(AND(Is1Week,E2862="1 wk ahead inc death"),AND(Is2Week,E2862="2 wk ahead inc death"),AND(Is3Week,E2862="3 wk ahead inc death"),AND(Is4Week,E2862="4 wk ahead inc death")),
OR(NOT(IsActiveModelsOnly),_xlfn.XLOOKUP(C2862,'Model Analyzer'!B$4:B$100,'Model Analyzer'!C$4:C$100))),EvalData!C2862,"NA")</f>
        <v>Ensemble</v>
      </c>
      <c r="C2862" s="17" t="s">
        <v>15</v>
      </c>
      <c r="D2862" s="36" t="d">
        <v>2020-11-23</v>
      </c>
      <c r="E2862" s="17" t="s">
        <v>36</v>
      </c>
      <c r="F2862" s="36" t="d">
        <v>2020-12-05</v>
      </c>
      <c r="G2862" s="26">
        <v>-1312</v>
      </c>
      <c r="H2862" s="27">
        <v>-5.3999999999999999E-2</v>
      </c>
      <c r="I2862" s="28">
        <v>-5.21E-2</v>
      </c>
      <c r="J2862" s="28">
        <v>-5.4960000000000002E-2</v>
      </c>
      <c r="K2862" s="29">
        <v>0.9</v>
      </c>
      <c r="L2862" s="30">
        <v>8</v>
      </c>
      <c r="M2862" s="29">
        <v>0.78125</v>
      </c>
      <c r="N2862" s="30">
        <v>51</v>
      </c>
      <c r="O2862" s="26">
        <v>3.03</v>
      </c>
      <c r="P2862" s="26">
        <v>545.38</v>
      </c>
      <c r="Q2862" s="26">
        <v>56.06</v>
      </c>
      <c r="R2862" s="31">
        <v>0.11384</v>
      </c>
      <c r="S2862" s="32">
        <v>-3.8870000000000002E-2</v>
      </c>
      <c r="T2862" s="29">
        <v>0.21178</v>
      </c>
      <c r="U2862" s="29">
        <v>-9.3659999999999993E-2</v>
      </c>
      <c r="V2862" s="29">
        <v>0.70587999999999995</v>
      </c>
      <c r="W2862" s="29">
        <v>0</v>
      </c>
      <c r="X2862" s="30">
        <v>84.37</v>
      </c>
      <c r="Y2862" s="29">
        <v>0.16338</v>
      </c>
      <c r="Z2862" s="29">
        <v>0.17474999999999999</v>
      </c>
      <c r="AA2862" s="29">
        <v>0.91200000000000003</v>
      </c>
      <c r="AB2862" s="30">
        <v>2</v>
      </c>
      <c r="AC2862" s="29">
        <v>0.96970000000000001</v>
      </c>
      <c r="AD2862" s="30">
        <v>51</v>
      </c>
      <c r="AE2862" s="29">
        <v>0.98038999999999998</v>
      </c>
      <c r="AF2862" s="33">
        <v>2.0209999999999999</v>
      </c>
      <c r="AG2862" s="33">
        <v>2.1800000000000002</v>
      </c>
      <c r="AH2862" s="33">
        <v>2.431</v>
      </c>
      <c r="AI2862" s="33">
        <v>4.1989999999999998</v>
      </c>
      <c r="AJ2862" s="33">
        <v>2.746</v>
      </c>
      <c r="AK2862" s="34">
        <v>5.3330000000000002</v>
      </c>
      <c r="AL2862" s="29">
        <v>7.843E-2</v>
      </c>
      <c r="AM2862" s="29">
        <v>3.9219999999999998E-2</v>
      </c>
      <c r="AN2862" s="50">
        <v>18786</v>
      </c>
      <c r="AO2862" s="30">
        <v>45.5</v>
      </c>
      <c r="AP2862" s="29">
        <v>0.54312000000000005</v>
      </c>
      <c r="AQ2862" s="29">
        <v>1</v>
      </c>
      <c r="AR2862" s="29">
        <v>0.90800000000000003</v>
      </c>
      <c r="AS2862" s="54">
        <v>2</v>
      </c>
      <c r="AT2862" s="29">
        <v>0.96970000000000001</v>
      </c>
      <c r="AU2862" s="29">
        <v>1</v>
      </c>
      <c r="AV2862" s="54">
        <v>1</v>
      </c>
      <c r="AW2862" s="29">
        <v>1</v>
      </c>
    </row>
    <row r="2863" spans="1:49" x14ac:dyDescent="0.2">
      <c r="A2863" s="17" t="str">
        <f t="shared" si="53"/>
        <v>ESG</v>
      </c>
      <c r="B2863" s="17" t="str">
        <f>IF(AND(OR(NOT(IsForecastDateRestricted),AND(D2863&gt;=StartDate,D2863&lt;=EndDate)),OR(NOT(IsTargetDateRestricted),AND(F2863&gt;=FirstTargetDate,F2863&lt;=EndTargetDate)),
OR(AND(Is1Week,E2863="1 wk ahead inc death"),AND(Is2Week,E2863="2 wk ahead inc death"),AND(Is3Week,E2863="3 wk ahead inc death"),AND(Is4Week,E2863="4 wk ahead inc death")),
OR(NOT(IsActiveModelsOnly),_xlfn.XLOOKUP(C2863,'Model Analyzer'!B$4:B$100,'Model Analyzer'!C$4:C$100))),EvalData!C2863,"NA")</f>
        <v>ESG</v>
      </c>
      <c r="C2863" s="17" t="s">
        <v>40</v>
      </c>
      <c r="D2863" s="36" t="d">
        <v>2020-11-23</v>
      </c>
      <c r="E2863" s="17" t="s">
        <v>36</v>
      </c>
      <c r="F2863" s="36" t="d">
        <v>2020-12-05</v>
      </c>
      <c r="G2863" s="30">
        <v>5386</v>
      </c>
      <c r="H2863" s="32">
        <v>0.19400000000000001</v>
      </c>
      <c r="I2863" s="28">
        <v>0.21387999999999999</v>
      </c>
      <c r="J2863" s="28">
        <v>0.21387999999999999</v>
      </c>
      <c r="K2863" s="29">
        <v>0.75</v>
      </c>
      <c r="L2863" s="30">
        <v>25</v>
      </c>
      <c r="M2863" s="29">
        <v>0.25</v>
      </c>
      <c r="N2863" s="30">
        <v>49</v>
      </c>
      <c r="O2863" s="30">
        <v>27.3</v>
      </c>
      <c r="P2863" s="30">
        <v>6551.71</v>
      </c>
      <c r="Q2863" s="30">
        <v>184.55</v>
      </c>
      <c r="R2863" s="38">
        <v>0.34244999999999998</v>
      </c>
      <c r="S2863" s="32">
        <v>0.17376</v>
      </c>
      <c r="T2863" s="29">
        <v>1.2626900000000001</v>
      </c>
      <c r="U2863" s="29">
        <v>-0.60282000000000002</v>
      </c>
      <c r="V2863" s="29">
        <v>0.28571000000000002</v>
      </c>
      <c r="W2863" s="29">
        <v>0.22449</v>
      </c>
      <c r="X2863" s="30">
        <v>315.14</v>
      </c>
      <c r="Y2863" s="29">
        <v>0.47946</v>
      </c>
      <c r="Z2863" s="29">
        <v>0.45530999999999999</v>
      </c>
      <c r="AA2863" s="29">
        <v>3.5999999999999997E-2</v>
      </c>
      <c r="AB2863" s="30">
        <v>32</v>
      </c>
      <c r="AC2863" s="29">
        <v>6.0609999999999997E-2</v>
      </c>
      <c r="AD2863" s="30">
        <v>49</v>
      </c>
      <c r="AE2863" s="29">
        <v>8.1629999999999994E-2</v>
      </c>
      <c r="AF2863" s="33">
        <v>1.0029999999999999</v>
      </c>
      <c r="AG2863" s="33">
        <v>1.0109999999999999</v>
      </c>
      <c r="AH2863" s="33">
        <v>1.115</v>
      </c>
      <c r="AI2863" s="33">
        <v>1.3360000000000001</v>
      </c>
      <c r="AJ2863" s="33">
        <v>1.341</v>
      </c>
      <c r="AK2863" s="34">
        <v>1.7130000000000001</v>
      </c>
      <c r="AL2863" s="29">
        <v>0</v>
      </c>
      <c r="AM2863" s="29">
        <v>0</v>
      </c>
      <c r="AN2863" s="50">
        <v>275165</v>
      </c>
      <c r="AO2863" s="30">
        <v>787.5</v>
      </c>
      <c r="AP2863" s="29">
        <v>0.89564999999999995</v>
      </c>
      <c r="AQ2863" s="29">
        <v>1</v>
      </c>
      <c r="AR2863" s="29">
        <v>8.3000000000000004E-2</v>
      </c>
      <c r="AS2863" s="54">
        <v>33</v>
      </c>
      <c r="AT2863" s="29">
        <v>3.0300000000000001E-2</v>
      </c>
      <c r="AU2863" s="29">
        <v>8.2559999999999995E-2</v>
      </c>
      <c r="AV2863" s="54">
        <v>33</v>
      </c>
      <c r="AW2863" s="29">
        <v>3.0300000000000001E-2</v>
      </c>
    </row>
    <row r="2864" spans="1:49" x14ac:dyDescent="0.2">
      <c r="A2864" s="17" t="str">
        <f t="shared" si="53"/>
        <v>GT-DeepCOVID</v>
      </c>
      <c r="B2864" s="17" t="str">
        <f>IF(AND(OR(NOT(IsForecastDateRestricted),AND(D2864&gt;=StartDate,D2864&lt;=EndDate)),OR(NOT(IsTargetDateRestricted),AND(F2864&gt;=FirstTargetDate,F2864&lt;=EndTargetDate)),
OR(AND(Is1Week,E2864="1 wk ahead inc death"),AND(Is2Week,E2864="2 wk ahead inc death"),AND(Is3Week,E2864="3 wk ahead inc death"),AND(Is4Week,E2864="4 wk ahead inc death")),
OR(NOT(IsActiveModelsOnly),_xlfn.XLOOKUP(C2864,'Model Analyzer'!B$4:B$100,'Model Analyzer'!C$4:C$100))),EvalData!C2864,"NA")</f>
        <v>GT-DeepCOVID</v>
      </c>
      <c r="C2864" s="17" t="s">
        <v>17</v>
      </c>
      <c r="D2864" s="36" t="d">
        <v>2020-11-23</v>
      </c>
      <c r="E2864" s="17" t="s">
        <v>36</v>
      </c>
      <c r="F2864" s="36" t="d">
        <v>2020-12-05</v>
      </c>
      <c r="G2864" s="30">
        <v>-898</v>
      </c>
      <c r="H2864" s="32">
        <v>-3.5999999999999997E-2</v>
      </c>
      <c r="I2864" s="28">
        <v>-3.5659999999999997E-2</v>
      </c>
      <c r="J2864" s="28">
        <v>-3.6979999999999999E-2</v>
      </c>
      <c r="K2864" s="29">
        <v>1</v>
      </c>
      <c r="L2864" s="30">
        <v>4</v>
      </c>
      <c r="M2864" s="29">
        <v>0.90625</v>
      </c>
      <c r="N2864" s="30">
        <v>48</v>
      </c>
      <c r="O2864" s="30">
        <v>3.21</v>
      </c>
      <c r="P2864" s="30">
        <v>1567.47</v>
      </c>
      <c r="Q2864" s="30">
        <v>98.38</v>
      </c>
      <c r="R2864" s="38">
        <v>0.14957000000000001</v>
      </c>
      <c r="S2864" s="32">
        <v>0.12027</v>
      </c>
      <c r="T2864" s="29">
        <v>0.25208000000000003</v>
      </c>
      <c r="U2864" s="29">
        <v>0.124</v>
      </c>
      <c r="V2864" s="29">
        <v>0.52083000000000002</v>
      </c>
      <c r="W2864" s="29">
        <v>0</v>
      </c>
      <c r="X2864" s="30">
        <v>155.56</v>
      </c>
      <c r="Y2864" s="29">
        <v>0.23551</v>
      </c>
      <c r="Z2864" s="29">
        <v>0.21201999999999999</v>
      </c>
      <c r="AA2864" s="29">
        <v>0.59199999999999997</v>
      </c>
      <c r="AB2864" s="30">
        <v>11</v>
      </c>
      <c r="AC2864" s="29">
        <v>0.69696999999999998</v>
      </c>
      <c r="AD2864" s="30">
        <v>48</v>
      </c>
      <c r="AE2864" s="29">
        <v>0.95833000000000002</v>
      </c>
      <c r="AF2864" s="33">
        <v>1.7829999999999999</v>
      </c>
      <c r="AG2864" s="33">
        <v>2.105</v>
      </c>
      <c r="AH2864" s="33">
        <v>2.64</v>
      </c>
      <c r="AI2864" s="33">
        <v>12.154999999999999</v>
      </c>
      <c r="AJ2864" s="33">
        <v>4.5259999999999998</v>
      </c>
      <c r="AK2864" s="34">
        <v>30.76</v>
      </c>
      <c r="AL2864" s="29">
        <v>0.10417</v>
      </c>
      <c r="AM2864" s="29">
        <v>0.14582999999999999</v>
      </c>
      <c r="AN2864" s="50">
        <v>30897</v>
      </c>
      <c r="AO2864" s="30">
        <v>66.900000000000006</v>
      </c>
      <c r="AP2864" s="29">
        <v>0.47736000000000001</v>
      </c>
      <c r="AQ2864" s="29">
        <v>0.99658000000000002</v>
      </c>
      <c r="AR2864" s="29">
        <v>0.70199999999999996</v>
      </c>
      <c r="AS2864" s="54">
        <v>10</v>
      </c>
      <c r="AT2864" s="29">
        <v>0.72726999999999997</v>
      </c>
      <c r="AU2864" s="29">
        <v>0.94116999999999995</v>
      </c>
      <c r="AV2864" s="54">
        <v>7</v>
      </c>
      <c r="AW2864" s="29">
        <v>0.81818000000000002</v>
      </c>
    </row>
    <row r="2865" spans="1:49" x14ac:dyDescent="0.2">
      <c r="A2865" s="17" t="str">
        <f t="shared" si="53"/>
        <v>ISU</v>
      </c>
      <c r="B2865" s="17" t="str">
        <f>IF(AND(OR(NOT(IsForecastDateRestricted),AND(D2865&gt;=StartDate,D2865&lt;=EndDate)),OR(NOT(IsTargetDateRestricted),AND(F2865&gt;=FirstTargetDate,F2865&lt;=EndTargetDate)),
OR(AND(Is1Week,E2865="1 wk ahead inc death"),AND(Is2Week,E2865="2 wk ahead inc death"),AND(Is3Week,E2865="3 wk ahead inc death"),AND(Is4Week,E2865="4 wk ahead inc death")),
OR(NOT(IsActiveModelsOnly),_xlfn.XLOOKUP(C2865,'Model Analyzer'!B$4:B$100,'Model Analyzer'!C$4:C$100))),EvalData!C2865,"NA")</f>
        <v>ISU</v>
      </c>
      <c r="C2865" s="17" t="s">
        <v>41</v>
      </c>
      <c r="D2865" s="36" t="d">
        <v>2020-11-23</v>
      </c>
      <c r="E2865" s="17" t="s">
        <v>36</v>
      </c>
      <c r="F2865" s="36" t="d">
        <v>2020-12-05</v>
      </c>
      <c r="G2865" s="30">
        <v>636</v>
      </c>
      <c r="H2865" s="32">
        <v>2.5000000000000001E-2</v>
      </c>
      <c r="I2865" s="28">
        <v>2.5260000000000001E-2</v>
      </c>
      <c r="J2865" s="28">
        <v>2.5260000000000001E-2</v>
      </c>
      <c r="K2865" s="29">
        <v>1</v>
      </c>
      <c r="L2865" s="30">
        <v>3</v>
      </c>
      <c r="M2865" s="29">
        <v>0.9375</v>
      </c>
      <c r="N2865" s="30">
        <v>49</v>
      </c>
      <c r="O2865" s="30">
        <v>3.96</v>
      </c>
      <c r="P2865" s="30">
        <v>787.5</v>
      </c>
      <c r="Q2865" s="30">
        <v>68.84</v>
      </c>
      <c r="R2865" s="38">
        <v>0.13619999999999999</v>
      </c>
      <c r="S2865" s="32">
        <v>0</v>
      </c>
      <c r="T2865" s="29">
        <v>0.25384000000000001</v>
      </c>
      <c r="U2865" s="29">
        <v>7.6000000000000004E-4</v>
      </c>
      <c r="V2865" s="29">
        <v>0.71428999999999998</v>
      </c>
      <c r="W2865" s="29">
        <v>4.0820000000000002E-2</v>
      </c>
      <c r="X2865" s="30">
        <v>103.34</v>
      </c>
      <c r="Y2865" s="29">
        <v>0.20868</v>
      </c>
      <c r="Z2865" s="29">
        <v>0.19980999999999999</v>
      </c>
      <c r="AA2865" s="29">
        <v>0.81</v>
      </c>
      <c r="AB2865" s="30">
        <v>4</v>
      </c>
      <c r="AC2865" s="29">
        <v>0.90908999999999995</v>
      </c>
      <c r="AD2865" s="30">
        <v>49</v>
      </c>
      <c r="AE2865" s="29">
        <v>0.65305999999999997</v>
      </c>
      <c r="AF2865" s="33">
        <v>1.288</v>
      </c>
      <c r="AG2865" s="33">
        <v>1.3959999999999999</v>
      </c>
      <c r="AH2865" s="33">
        <v>1.4790000000000001</v>
      </c>
      <c r="AI2865" s="33">
        <v>8.0589999999999993</v>
      </c>
      <c r="AJ2865" s="33">
        <v>1.649</v>
      </c>
      <c r="AK2865" s="34">
        <v>2.734</v>
      </c>
      <c r="AL2865" s="29">
        <v>0</v>
      </c>
      <c r="AM2865" s="29">
        <v>2.0410000000000001E-2</v>
      </c>
      <c r="AN2865" s="50">
        <v>38650</v>
      </c>
      <c r="AO2865" s="30">
        <v>105.8</v>
      </c>
      <c r="AP2865" s="29">
        <v>0.75126000000000004</v>
      </c>
      <c r="AQ2865" s="29">
        <v>1</v>
      </c>
      <c r="AR2865" s="29">
        <v>0.64</v>
      </c>
      <c r="AS2865" s="54">
        <v>14</v>
      </c>
      <c r="AT2865" s="29">
        <v>0.60606000000000004</v>
      </c>
      <c r="AU2865" s="29">
        <v>0.66047</v>
      </c>
      <c r="AV2865" s="54">
        <v>24</v>
      </c>
      <c r="AW2865" s="29">
        <v>0.30303000000000002</v>
      </c>
    </row>
    <row r="2866" spans="1:49" x14ac:dyDescent="0.2">
      <c r="A2866" s="17" t="str">
        <f t="shared" si="53"/>
        <v>JCB</v>
      </c>
      <c r="B2866" s="17" t="str">
        <f>IF(AND(OR(NOT(IsForecastDateRestricted),AND(D2866&gt;=StartDate,D2866&lt;=EndDate)),OR(NOT(IsTargetDateRestricted),AND(F2866&gt;=FirstTargetDate,F2866&lt;=EndTargetDate)),
OR(AND(Is1Week,E2866="1 wk ahead inc death"),AND(Is2Week,E2866="2 wk ahead inc death"),AND(Is3Week,E2866="3 wk ahead inc death"),AND(Is4Week,E2866="4 wk ahead inc death")),
OR(NOT(IsActiveModelsOnly),_xlfn.XLOOKUP(C2866,'Model Analyzer'!B$4:B$100,'Model Analyzer'!C$4:C$100))),EvalData!C2866,"NA")</f>
        <v>JCB</v>
      </c>
      <c r="C2866" s="17" t="s">
        <v>45</v>
      </c>
      <c r="D2866" s="36" t="d">
        <v>2020-11-23</v>
      </c>
      <c r="E2866" s="17" t="s">
        <v>36</v>
      </c>
      <c r="F2866" s="36" t="d">
        <v>2020-12-05</v>
      </c>
      <c r="G2866" s="30">
        <v>-1187</v>
      </c>
      <c r="H2866" s="32">
        <v>-4.8000000000000001E-2</v>
      </c>
      <c r="I2866" s="28">
        <v>-4.7140000000000001E-2</v>
      </c>
      <c r="J2866" s="28">
        <v>-4.947E-2</v>
      </c>
      <c r="K2866" s="29">
        <v>1</v>
      </c>
      <c r="L2866" s="30">
        <v>7</v>
      </c>
      <c r="M2866" s="29">
        <v>0.8125</v>
      </c>
      <c r="N2866" s="30">
        <v>51</v>
      </c>
      <c r="O2866" s="30">
        <v>26.04</v>
      </c>
      <c r="P2866" s="30">
        <v>1074.01</v>
      </c>
      <c r="Q2866" s="30">
        <v>83.2</v>
      </c>
      <c r="R2866" s="38">
        <v>0.17294999999999999</v>
      </c>
      <c r="S2866" s="32">
        <v>-6.6600000000000006E-2</v>
      </c>
      <c r="T2866" s="29">
        <v>0.42260999999999999</v>
      </c>
      <c r="U2866" s="29">
        <v>-0.26074000000000003</v>
      </c>
      <c r="V2866" s="29">
        <v>0.52941000000000005</v>
      </c>
      <c r="W2866" s="29">
        <v>5.8819999999999997E-2</v>
      </c>
      <c r="X2866" s="30">
        <v>123.47</v>
      </c>
      <c r="Y2866" s="29">
        <v>0.23655000000000001</v>
      </c>
      <c r="Z2866" s="29">
        <v>0.28334999999999999</v>
      </c>
      <c r="AA2866" s="29">
        <v>0.46300000000000002</v>
      </c>
      <c r="AB2866" s="30">
        <v>17</v>
      </c>
      <c r="AC2866" s="29">
        <v>0.51515</v>
      </c>
      <c r="AD2866" s="30">
        <v>51</v>
      </c>
      <c r="AE2866" s="29">
        <v>0.74509999999999998</v>
      </c>
      <c r="AF2866" s="33">
        <v>2.1379999999999999</v>
      </c>
      <c r="AG2866" s="33">
        <v>2.1419999999999999</v>
      </c>
      <c r="AH2866" s="33">
        <v>2.1480000000000001</v>
      </c>
      <c r="AI2866" s="33">
        <v>2.2549999999999999</v>
      </c>
      <c r="AJ2866" s="33">
        <v>2.16</v>
      </c>
      <c r="AK2866" s="34">
        <v>2.286</v>
      </c>
      <c r="AL2866" s="29">
        <v>0</v>
      </c>
      <c r="AM2866" s="29">
        <v>0</v>
      </c>
      <c r="AN2866" s="50">
        <v>32471</v>
      </c>
      <c r="AO2866" s="30">
        <v>162.9</v>
      </c>
      <c r="AP2866" s="29">
        <v>0.62836999999999998</v>
      </c>
      <c r="AQ2866" s="29">
        <v>1</v>
      </c>
      <c r="AR2866" s="29">
        <v>0.78400000000000003</v>
      </c>
      <c r="AS2866" s="54">
        <v>7</v>
      </c>
      <c r="AT2866" s="29">
        <v>0.81818000000000002</v>
      </c>
      <c r="AU2866" s="29">
        <v>0.78430999999999995</v>
      </c>
      <c r="AV2866" s="54">
        <v>20</v>
      </c>
      <c r="AW2866" s="29">
        <v>0.42424000000000001</v>
      </c>
    </row>
    <row r="2867" spans="1:49" x14ac:dyDescent="0.2">
      <c r="A2867" s="17" t="str">
        <f t="shared" si="53"/>
        <v>JHU-APL</v>
      </c>
      <c r="B2867" s="17" t="str">
        <f>IF(AND(OR(NOT(IsForecastDateRestricted),AND(D2867&gt;=StartDate,D2867&lt;=EndDate)),OR(NOT(IsTargetDateRestricted),AND(F2867&gt;=FirstTargetDate,F2867&lt;=EndTargetDate)),
OR(AND(Is1Week,E2867="1 wk ahead inc death"),AND(Is2Week,E2867="2 wk ahead inc death"),AND(Is3Week,E2867="3 wk ahead inc death"),AND(Is4Week,E2867="4 wk ahead inc death")),
OR(NOT(IsActiveModelsOnly),_xlfn.XLOOKUP(C2867,'Model Analyzer'!B$4:B$100,'Model Analyzer'!C$4:C$100))),EvalData!C2867,"NA")</f>
        <v>JHU-APL</v>
      </c>
      <c r="C2867" s="17" t="s">
        <v>52</v>
      </c>
      <c r="D2867" s="36" t="d">
        <v>2020-11-23</v>
      </c>
      <c r="E2867" s="17" t="s">
        <v>36</v>
      </c>
      <c r="F2867" s="36" t="d">
        <v>2020-12-05</v>
      </c>
      <c r="G2867" s="30">
        <v>-4439</v>
      </c>
      <c r="H2867" s="32">
        <v>-0.19400000000000001</v>
      </c>
      <c r="I2867" s="28">
        <v>-0.17627999999999999</v>
      </c>
      <c r="J2867" s="28">
        <v>-0.214</v>
      </c>
      <c r="K2867" s="29">
        <v>0.75</v>
      </c>
      <c r="L2867" s="30">
        <v>26</v>
      </c>
      <c r="M2867" s="29">
        <v>0.21875</v>
      </c>
      <c r="N2867" s="30">
        <v>51</v>
      </c>
      <c r="O2867" s="30">
        <v>12.83</v>
      </c>
      <c r="P2867" s="30">
        <v>3847.36</v>
      </c>
      <c r="Q2867" s="30">
        <v>140.22</v>
      </c>
      <c r="R2867" s="38">
        <v>0.25398999999999999</v>
      </c>
      <c r="S2867" s="32">
        <v>-0.25130999999999998</v>
      </c>
      <c r="T2867" s="29">
        <v>0.56220000000000003</v>
      </c>
      <c r="U2867" s="29">
        <v>-0.38241000000000003</v>
      </c>
      <c r="V2867" s="29">
        <v>0.39216000000000001</v>
      </c>
      <c r="W2867" s="29">
        <v>9.8040000000000002E-2</v>
      </c>
      <c r="X2867" s="30">
        <v>231.15</v>
      </c>
      <c r="Y2867" s="29">
        <v>0.32701000000000002</v>
      </c>
      <c r="Z2867" s="29">
        <v>0.36165000000000003</v>
      </c>
      <c r="AA2867" s="29">
        <v>0.11700000000000001</v>
      </c>
      <c r="AB2867" s="30">
        <v>28</v>
      </c>
      <c r="AC2867" s="29">
        <v>0.18182000000000001</v>
      </c>
      <c r="AD2867" s="30">
        <v>51</v>
      </c>
      <c r="AE2867" s="29">
        <v>0.78430999999999995</v>
      </c>
      <c r="AF2867" s="33">
        <v>2.9460000000000002</v>
      </c>
      <c r="AG2867" s="33">
        <v>3.0910000000000002</v>
      </c>
      <c r="AH2867" s="33">
        <v>3.3010000000000002</v>
      </c>
      <c r="AI2867" s="33">
        <v>3.4420000000000002</v>
      </c>
      <c r="AJ2867" s="33">
        <v>3.4750000000000001</v>
      </c>
      <c r="AK2867" s="34">
        <v>3.714</v>
      </c>
      <c r="AL2867" s="29">
        <v>0</v>
      </c>
      <c r="AM2867" s="29">
        <v>0</v>
      </c>
      <c r="AN2867" s="50">
        <v>47407</v>
      </c>
      <c r="AO2867" s="30">
        <v>165.8</v>
      </c>
      <c r="AP2867" s="29">
        <v>0.46095999999999998</v>
      </c>
      <c r="AQ2867" s="29">
        <v>0.96233999999999997</v>
      </c>
      <c r="AR2867" s="29">
        <v>0.82599999999999996</v>
      </c>
      <c r="AS2867" s="54">
        <v>5</v>
      </c>
      <c r="AT2867" s="29">
        <v>0.87878999999999996</v>
      </c>
      <c r="AU2867" s="29">
        <v>0.82416999999999996</v>
      </c>
      <c r="AV2867" s="54">
        <v>17</v>
      </c>
      <c r="AW2867" s="29">
        <v>0.51515</v>
      </c>
    </row>
    <row r="2868" spans="1:49" x14ac:dyDescent="0.2">
      <c r="A2868" s="17" t="str">
        <f t="shared" si="53"/>
        <v>JHU-CSSE</v>
      </c>
      <c r="B2868" s="17" t="str">
        <f>IF(AND(OR(NOT(IsForecastDateRestricted),AND(D2868&gt;=StartDate,D2868&lt;=EndDate)),OR(NOT(IsTargetDateRestricted),AND(F2868&gt;=FirstTargetDate,F2868&lt;=EndTargetDate)),
OR(AND(Is1Week,E2868="1 wk ahead inc death"),AND(Is2Week,E2868="2 wk ahead inc death"),AND(Is3Week,E2868="3 wk ahead inc death"),AND(Is4Week,E2868="4 wk ahead inc death")),
OR(NOT(IsActiveModelsOnly),_xlfn.XLOOKUP(C2868,'Model Analyzer'!B$4:B$100,'Model Analyzer'!C$4:C$100))),EvalData!C2868,"NA")</f>
        <v>JHU-CSSE</v>
      </c>
      <c r="C2868" s="17" t="s">
        <v>58</v>
      </c>
      <c r="D2868" s="36" t="d">
        <v>2020-11-23</v>
      </c>
      <c r="E2868" s="17" t="s">
        <v>36</v>
      </c>
      <c r="F2868" s="36" t="d">
        <v>2020-12-05</v>
      </c>
      <c r="G2868" s="30">
        <v>1628</v>
      </c>
      <c r="H2868" s="32">
        <v>6.3E-2</v>
      </c>
      <c r="I2868" s="28">
        <v>6.4649999999999999E-2</v>
      </c>
      <c r="J2868" s="28">
        <v>6.4649999999999999E-2</v>
      </c>
      <c r="K2868" s="29">
        <v>0.9</v>
      </c>
      <c r="L2868" s="30">
        <v>10</v>
      </c>
      <c r="M2868" s="29">
        <v>0.71875</v>
      </c>
      <c r="N2868" s="30">
        <v>51</v>
      </c>
      <c r="O2868" s="30">
        <v>4.0199999999999996</v>
      </c>
      <c r="P2868" s="30">
        <v>1475.31</v>
      </c>
      <c r="Q2868" s="30">
        <v>87.06</v>
      </c>
      <c r="R2868" s="38">
        <v>0.16954</v>
      </c>
      <c r="S2868" s="32">
        <v>9.5310000000000006E-2</v>
      </c>
      <c r="T2868" s="29">
        <v>0.27979999999999999</v>
      </c>
      <c r="U2868" s="29">
        <v>9.3359999999999999E-2</v>
      </c>
      <c r="V2868" s="29">
        <v>0.54901999999999995</v>
      </c>
      <c r="W2868" s="29">
        <v>0</v>
      </c>
      <c r="X2868" s="30">
        <v>114.98</v>
      </c>
      <c r="Y2868" s="29">
        <v>0.25651000000000002</v>
      </c>
      <c r="Z2868" s="29">
        <v>0.23155999999999999</v>
      </c>
      <c r="AA2868" s="29">
        <v>0.66100000000000003</v>
      </c>
      <c r="AB2868" s="30">
        <v>8</v>
      </c>
      <c r="AC2868" s="29">
        <v>0.78788000000000002</v>
      </c>
      <c r="AD2868" s="30">
        <v>51</v>
      </c>
      <c r="AE2868" s="29">
        <v>1</v>
      </c>
      <c r="AF2868" s="33">
        <v>2.8279999999999998</v>
      </c>
      <c r="AG2868" s="33">
        <v>3.657</v>
      </c>
      <c r="AH2868" s="33">
        <v>5.5060000000000002</v>
      </c>
      <c r="AI2868" s="33">
        <v>56.695</v>
      </c>
      <c r="AJ2868" s="33">
        <v>9.5250000000000004</v>
      </c>
      <c r="AK2868" s="34">
        <v>25.268999999999998</v>
      </c>
      <c r="AL2868" s="29">
        <v>0.35293999999999998</v>
      </c>
      <c r="AM2868" s="29">
        <v>0.21568999999999999</v>
      </c>
      <c r="AN2868" s="50">
        <v>43026</v>
      </c>
      <c r="AO2868" s="30">
        <v>106.4</v>
      </c>
      <c r="AP2868" s="29">
        <v>0.31586999999999998</v>
      </c>
      <c r="AQ2868" s="29">
        <v>0.65944999999999998</v>
      </c>
      <c r="AR2868" s="29">
        <v>0.45400000000000001</v>
      </c>
      <c r="AS2868" s="54">
        <v>24</v>
      </c>
      <c r="AT2868" s="29">
        <v>0.30303000000000002</v>
      </c>
      <c r="AU2868" s="29">
        <v>0.88402000000000003</v>
      </c>
      <c r="AV2868" s="54">
        <v>15</v>
      </c>
      <c r="AW2868" s="29">
        <v>0.57576000000000005</v>
      </c>
    </row>
    <row r="2869" spans="1:49" x14ac:dyDescent="0.2">
      <c r="A2869" s="17" t="str">
        <f t="shared" si="53"/>
        <v>JHU-IDD</v>
      </c>
      <c r="B2869" s="17" t="str">
        <f>IF(AND(OR(NOT(IsForecastDateRestricted),AND(D2869&gt;=StartDate,D2869&lt;=EndDate)),OR(NOT(IsTargetDateRestricted),AND(F2869&gt;=FirstTargetDate,F2869&lt;=EndTargetDate)),
OR(AND(Is1Week,E2869="1 wk ahead inc death"),AND(Is2Week,E2869="2 wk ahead inc death"),AND(Is3Week,E2869="3 wk ahead inc death"),AND(Is4Week,E2869="4 wk ahead inc death")),
OR(NOT(IsActiveModelsOnly),_xlfn.XLOOKUP(C2869,'Model Analyzer'!B$4:B$100,'Model Analyzer'!C$4:C$100))),EvalData!C2869,"NA")</f>
        <v>JHU-IDD</v>
      </c>
      <c r="C2869" s="17" t="s">
        <v>53</v>
      </c>
      <c r="D2869" s="36" t="d">
        <v>2020-11-23</v>
      </c>
      <c r="E2869" s="17" t="s">
        <v>36</v>
      </c>
      <c r="F2869" s="36" t="d">
        <v>2020-12-05</v>
      </c>
      <c r="G2869" s="30">
        <v>-2662</v>
      </c>
      <c r="H2869" s="32">
        <v>-0.112</v>
      </c>
      <c r="I2869" s="28">
        <v>-0.10571</v>
      </c>
      <c r="J2869" s="28">
        <v>-0.11821</v>
      </c>
      <c r="K2869" s="29">
        <v>0.75</v>
      </c>
      <c r="L2869" s="30">
        <v>16</v>
      </c>
      <c r="M2869" s="29">
        <v>0.53125</v>
      </c>
      <c r="N2869" s="30">
        <v>51</v>
      </c>
      <c r="O2869" s="30">
        <v>6.21</v>
      </c>
      <c r="P2869" s="30">
        <v>2212.85</v>
      </c>
      <c r="Q2869" s="30">
        <v>131.86000000000001</v>
      </c>
      <c r="R2869" s="38">
        <v>0.21959000000000001</v>
      </c>
      <c r="S2869" s="32">
        <v>-0.12078999999999999</v>
      </c>
      <c r="T2869" s="29">
        <v>0.36355999999999999</v>
      </c>
      <c r="U2869" s="29">
        <v>-0.10382</v>
      </c>
      <c r="V2869" s="29">
        <v>0.35293999999999998</v>
      </c>
      <c r="W2869" s="29">
        <v>1.9609999999999999E-2</v>
      </c>
      <c r="X2869" s="30">
        <v>210.09</v>
      </c>
      <c r="Y2869" s="29">
        <v>0.27545999999999998</v>
      </c>
      <c r="Z2869" s="29">
        <v>0.28166000000000002</v>
      </c>
      <c r="AA2869" s="29">
        <v>0.40799999999999997</v>
      </c>
      <c r="AB2869" s="30">
        <v>18</v>
      </c>
      <c r="AC2869" s="29">
        <v>0.48485</v>
      </c>
      <c r="AD2869" s="30">
        <v>51</v>
      </c>
      <c r="AE2869" s="29">
        <v>0.94118000000000002</v>
      </c>
      <c r="AF2869" s="33">
        <v>2.7949999999999999</v>
      </c>
      <c r="AG2869" s="33">
        <v>3.1030000000000002</v>
      </c>
      <c r="AH2869" s="33">
        <v>4.4169999999999998</v>
      </c>
      <c r="AI2869" s="33">
        <v>24.707000000000001</v>
      </c>
      <c r="AJ2869" s="33">
        <v>6.7510000000000003</v>
      </c>
      <c r="AK2869" s="34">
        <v>26.125</v>
      </c>
      <c r="AL2869" s="29">
        <v>0.25490000000000002</v>
      </c>
      <c r="AM2869" s="29">
        <v>0.21568999999999999</v>
      </c>
      <c r="AN2869" s="50">
        <v>40354</v>
      </c>
      <c r="AO2869" s="30">
        <v>117.2</v>
      </c>
      <c r="AP2869" s="29">
        <v>0.34154000000000001</v>
      </c>
      <c r="AQ2869" s="29">
        <v>0.71301999999999999</v>
      </c>
      <c r="AR2869" s="29">
        <v>0.495</v>
      </c>
      <c r="AS2869" s="54">
        <v>19</v>
      </c>
      <c r="AT2869" s="29">
        <v>0.45455000000000001</v>
      </c>
      <c r="AU2869" s="29">
        <v>0.90834999999999999</v>
      </c>
      <c r="AV2869" s="54">
        <v>11</v>
      </c>
      <c r="AW2869" s="29">
        <v>0.69696999999999998</v>
      </c>
    </row>
    <row r="2870" spans="1:49" x14ac:dyDescent="0.2">
      <c r="A2870" s="17" t="str">
        <f t="shared" si="53"/>
        <v>Karlen</v>
      </c>
      <c r="B2870" s="17" t="str">
        <f>IF(AND(OR(NOT(IsForecastDateRestricted),AND(D2870&gt;=StartDate,D2870&lt;=EndDate)),OR(NOT(IsTargetDateRestricted),AND(F2870&gt;=FirstTargetDate,F2870&lt;=EndTargetDate)),
OR(AND(Is1Week,E2870="1 wk ahead inc death"),AND(Is2Week,E2870="2 wk ahead inc death"),AND(Is3Week,E2870="3 wk ahead inc death"),AND(Is4Week,E2870="4 wk ahead inc death")),
OR(NOT(IsActiveModelsOnly),_xlfn.XLOOKUP(C2870,'Model Analyzer'!B$4:B$100,'Model Analyzer'!C$4:C$100))),EvalData!C2870,"NA")</f>
        <v>Karlen</v>
      </c>
      <c r="C2870" s="17" t="s">
        <v>46</v>
      </c>
      <c r="D2870" s="36" t="d">
        <v>2020-11-23</v>
      </c>
      <c r="E2870" s="17" t="s">
        <v>36</v>
      </c>
      <c r="F2870" s="36" t="d">
        <v>2020-12-05</v>
      </c>
      <c r="G2870" s="26">
        <v>1791</v>
      </c>
      <c r="H2870" s="27">
        <v>6.9000000000000006E-2</v>
      </c>
      <c r="I2870" s="28">
        <v>7.1120000000000003E-2</v>
      </c>
      <c r="J2870" s="28">
        <v>7.1120000000000003E-2</v>
      </c>
      <c r="K2870" s="29">
        <v>0.9</v>
      </c>
      <c r="L2870" s="30">
        <v>12</v>
      </c>
      <c r="M2870" s="29">
        <v>0.65625</v>
      </c>
      <c r="N2870" s="30">
        <v>51</v>
      </c>
      <c r="O2870" s="26">
        <v>6.29</v>
      </c>
      <c r="P2870" s="26">
        <v>848.59</v>
      </c>
      <c r="Q2870" s="26">
        <v>62.94</v>
      </c>
      <c r="R2870" s="31">
        <v>9.9750000000000005E-2</v>
      </c>
      <c r="S2870" s="32">
        <v>2.3720000000000001E-2</v>
      </c>
      <c r="T2870" s="29">
        <v>0.30487999999999998</v>
      </c>
      <c r="U2870" s="29">
        <v>-4.972E-2</v>
      </c>
      <c r="V2870" s="29">
        <v>0.74509999999999998</v>
      </c>
      <c r="W2870" s="29">
        <v>1.9609999999999999E-2</v>
      </c>
      <c r="X2870" s="30">
        <v>101.42</v>
      </c>
      <c r="Y2870" s="29">
        <v>0.1827</v>
      </c>
      <c r="Z2870" s="29">
        <v>0.18123</v>
      </c>
      <c r="AA2870" s="29">
        <v>0.871</v>
      </c>
      <c r="AB2870" s="30">
        <v>3</v>
      </c>
      <c r="AC2870" s="29">
        <v>0.93938999999999995</v>
      </c>
      <c r="AD2870" s="30">
        <v>51</v>
      </c>
      <c r="AE2870" s="29">
        <v>0.84314</v>
      </c>
      <c r="AF2870" s="33">
        <v>1.534</v>
      </c>
      <c r="AG2870" s="33">
        <v>1.6870000000000001</v>
      </c>
      <c r="AH2870" s="33">
        <v>1.9019999999999999</v>
      </c>
      <c r="AI2870" s="33">
        <v>3.64</v>
      </c>
      <c r="AJ2870" s="33">
        <v>2.5089999999999999</v>
      </c>
      <c r="AK2870" s="34">
        <v>4.1929999999999996</v>
      </c>
      <c r="AL2870" s="29">
        <v>3.9219999999999998E-2</v>
      </c>
      <c r="AM2870" s="29">
        <v>1.9609999999999999E-2</v>
      </c>
      <c r="AN2870" s="50">
        <v>25791</v>
      </c>
      <c r="AO2870" s="30">
        <v>101.5</v>
      </c>
      <c r="AP2870" s="29">
        <v>0.62802000000000002</v>
      </c>
      <c r="AQ2870" s="29">
        <v>1</v>
      </c>
      <c r="AR2870" s="29">
        <v>0.82599999999999996</v>
      </c>
      <c r="AS2870" s="54">
        <v>5</v>
      </c>
      <c r="AT2870" s="29">
        <v>0.87878999999999996</v>
      </c>
      <c r="AU2870" s="29">
        <v>0.88751000000000002</v>
      </c>
      <c r="AV2870" s="54">
        <v>13</v>
      </c>
      <c r="AW2870" s="29">
        <v>0.63636000000000004</v>
      </c>
    </row>
    <row r="2871" spans="1:49" x14ac:dyDescent="0.2">
      <c r="A2871" s="17" t="str">
        <f t="shared" si="53"/>
        <v>LANL</v>
      </c>
      <c r="B2871" s="17" t="str">
        <f>IF(AND(OR(NOT(IsForecastDateRestricted),AND(D2871&gt;=StartDate,D2871&lt;=EndDate)),OR(NOT(IsTargetDateRestricted),AND(F2871&gt;=FirstTargetDate,F2871&lt;=EndTargetDate)),
OR(AND(Is1Week,E2871="1 wk ahead inc death"),AND(Is2Week,E2871="2 wk ahead inc death"),AND(Is3Week,E2871="3 wk ahead inc death"),AND(Is4Week,E2871="4 wk ahead inc death")),
OR(NOT(IsActiveModelsOnly),_xlfn.XLOOKUP(C2871,'Model Analyzer'!B$4:B$100,'Model Analyzer'!C$4:C$100))),EvalData!C2871,"NA")</f>
        <v>LANL</v>
      </c>
      <c r="C2871" s="17" t="s">
        <v>20</v>
      </c>
      <c r="D2871" s="36" t="d">
        <v>2020-11-23</v>
      </c>
      <c r="E2871" s="17" t="s">
        <v>36</v>
      </c>
      <c r="F2871" s="36" t="d">
        <v>2020-12-05</v>
      </c>
      <c r="G2871" s="30">
        <v>-2904</v>
      </c>
      <c r="H2871" s="32">
        <v>-0.123</v>
      </c>
      <c r="I2871" s="28">
        <v>-0.11532000000000001</v>
      </c>
      <c r="J2871" s="28">
        <v>-0.13034999999999999</v>
      </c>
      <c r="K2871" s="29">
        <v>0.75</v>
      </c>
      <c r="L2871" s="30">
        <v>19</v>
      </c>
      <c r="M2871" s="29">
        <v>0.4375</v>
      </c>
      <c r="N2871" s="30">
        <v>51</v>
      </c>
      <c r="O2871" s="30">
        <v>10.26</v>
      </c>
      <c r="P2871" s="30">
        <v>1618.66</v>
      </c>
      <c r="Q2871" s="30">
        <v>105.41</v>
      </c>
      <c r="R2871" s="38">
        <v>0.22209999999999999</v>
      </c>
      <c r="S2871" s="32">
        <v>-0.12615000000000001</v>
      </c>
      <c r="T2871" s="29">
        <v>0.47520000000000001</v>
      </c>
      <c r="U2871" s="29">
        <v>-0.33890999999999999</v>
      </c>
      <c r="V2871" s="29">
        <v>0.49020000000000002</v>
      </c>
      <c r="W2871" s="29">
        <v>9.8040000000000002E-2</v>
      </c>
      <c r="X2871" s="30">
        <v>165.81</v>
      </c>
      <c r="Y2871" s="29">
        <v>0.24914</v>
      </c>
      <c r="Z2871" s="29">
        <v>0.29064000000000001</v>
      </c>
      <c r="AA2871" s="29">
        <v>0.33100000000000002</v>
      </c>
      <c r="AB2871" s="30">
        <v>23</v>
      </c>
      <c r="AC2871" s="29">
        <v>0.33333000000000002</v>
      </c>
      <c r="AD2871" s="30">
        <v>51</v>
      </c>
      <c r="AE2871" s="29">
        <v>0.96077999999999997</v>
      </c>
      <c r="AF2871" s="33">
        <v>2.2469999999999999</v>
      </c>
      <c r="AG2871" s="33">
        <v>3.0219999999999998</v>
      </c>
      <c r="AH2871" s="33">
        <v>5.6550000000000002</v>
      </c>
      <c r="AI2871" s="33">
        <v>15.023999999999999</v>
      </c>
      <c r="AJ2871" s="33">
        <v>9.4280000000000008</v>
      </c>
      <c r="AK2871" s="34">
        <v>14.778</v>
      </c>
      <c r="AL2871" s="29">
        <v>0.31373000000000001</v>
      </c>
      <c r="AM2871" s="29">
        <v>0.19608</v>
      </c>
      <c r="AN2871" s="50">
        <v>29099</v>
      </c>
      <c r="AO2871" s="30">
        <v>88.2</v>
      </c>
      <c r="AP2871" s="29">
        <v>0.35421999999999998</v>
      </c>
      <c r="AQ2871" s="29">
        <v>0.73950000000000005</v>
      </c>
      <c r="AR2871" s="29">
        <v>0.47499999999999998</v>
      </c>
      <c r="AS2871" s="54">
        <v>23</v>
      </c>
      <c r="AT2871" s="29">
        <v>0.33333000000000002</v>
      </c>
      <c r="AU2871" s="29">
        <v>0.93213999999999997</v>
      </c>
      <c r="AV2871" s="54">
        <v>8</v>
      </c>
      <c r="AW2871" s="29">
        <v>0.78788000000000002</v>
      </c>
    </row>
    <row r="2872" spans="1:49" x14ac:dyDescent="0.2">
      <c r="A2872" s="17" t="str">
        <f t="shared" si="53"/>
        <v>LSHTM</v>
      </c>
      <c r="B2872" s="17" t="str">
        <f>IF(AND(OR(NOT(IsForecastDateRestricted),AND(D2872&gt;=StartDate,D2872&lt;=EndDate)),OR(NOT(IsTargetDateRestricted),AND(F2872&gt;=FirstTargetDate,F2872&lt;=EndTargetDate)),
OR(AND(Is1Week,E2872="1 wk ahead inc death"),AND(Is2Week,E2872="2 wk ahead inc death"),AND(Is3Week,E2872="3 wk ahead inc death"),AND(Is4Week,E2872="4 wk ahead inc death")),
OR(NOT(IsActiveModelsOnly),_xlfn.XLOOKUP(C2872,'Model Analyzer'!B$4:B$100,'Model Analyzer'!C$4:C$100))),EvalData!C2872,"NA")</f>
        <v>LSHTM</v>
      </c>
      <c r="C2872" s="17" t="s">
        <v>21</v>
      </c>
      <c r="D2872" s="36" t="d">
        <v>2020-11-23</v>
      </c>
      <c r="E2872" s="17" t="s">
        <v>36</v>
      </c>
      <c r="F2872" s="36" t="d">
        <v>2020-12-05</v>
      </c>
      <c r="G2872" s="30">
        <v>7371</v>
      </c>
      <c r="H2872" s="32">
        <v>0.25700000000000001</v>
      </c>
      <c r="I2872" s="28">
        <v>0.29271000000000003</v>
      </c>
      <c r="J2872" s="28">
        <v>0.29271000000000003</v>
      </c>
      <c r="K2872" s="29">
        <v>0</v>
      </c>
      <c r="L2872" s="30">
        <v>30</v>
      </c>
      <c r="M2872" s="29">
        <v>9.375E-2</v>
      </c>
      <c r="N2872" s="30">
        <v>47</v>
      </c>
      <c r="O2872" s="30">
        <v>11.17</v>
      </c>
      <c r="P2872" s="30">
        <v>5649.26</v>
      </c>
      <c r="Q2872" s="30">
        <v>148.4</v>
      </c>
      <c r="R2872" s="38">
        <v>0.15634000000000001</v>
      </c>
      <c r="S2872" s="32">
        <v>-3.4079999999999999E-2</v>
      </c>
      <c r="T2872" s="29">
        <v>0.53749999999999998</v>
      </c>
      <c r="U2872" s="29">
        <v>0.15845999999999999</v>
      </c>
      <c r="V2872" s="29">
        <v>0.53190999999999999</v>
      </c>
      <c r="W2872" s="29">
        <v>0.10638</v>
      </c>
      <c r="X2872" s="30">
        <v>269.63</v>
      </c>
      <c r="Y2872" s="29">
        <v>0.46481</v>
      </c>
      <c r="Z2872" s="29">
        <v>0.28505999999999998</v>
      </c>
      <c r="AA2872" s="29">
        <v>0.34499999999999997</v>
      </c>
      <c r="AB2872" s="30">
        <v>21</v>
      </c>
      <c r="AC2872" s="29">
        <v>0.39394000000000001</v>
      </c>
      <c r="AD2872" s="30">
        <v>47</v>
      </c>
      <c r="AE2872" s="29">
        <v>0.80850999999999995</v>
      </c>
      <c r="AF2872" s="33">
        <v>1.823</v>
      </c>
      <c r="AG2872" s="33">
        <v>2.13</v>
      </c>
      <c r="AH2872" s="33">
        <v>2.81</v>
      </c>
      <c r="AI2872" s="33">
        <v>6.798</v>
      </c>
      <c r="AJ2872" s="33">
        <v>4.2489999999999997</v>
      </c>
      <c r="AK2872" s="34">
        <v>7.4569999999999999</v>
      </c>
      <c r="AL2872" s="29">
        <v>0.12766</v>
      </c>
      <c r="AM2872" s="29">
        <v>4.2549999999999998E-2</v>
      </c>
      <c r="AN2872" s="50">
        <v>55065</v>
      </c>
      <c r="AO2872" s="30">
        <v>234.3</v>
      </c>
      <c r="AP2872" s="29">
        <v>0.50441999999999998</v>
      </c>
      <c r="AQ2872" s="29">
        <v>1</v>
      </c>
      <c r="AR2872" s="29">
        <v>0.61899999999999999</v>
      </c>
      <c r="AS2872" s="54">
        <v>15</v>
      </c>
      <c r="AT2872" s="29">
        <v>0.57576000000000005</v>
      </c>
      <c r="AU2872" s="29">
        <v>0.78430999999999995</v>
      </c>
      <c r="AV2872" s="54">
        <v>22</v>
      </c>
      <c r="AW2872" s="29">
        <v>0.36364000000000002</v>
      </c>
    </row>
    <row r="2873" spans="1:49" x14ac:dyDescent="0.2">
      <c r="A2873" s="17" t="str">
        <f t="shared" si="53"/>
        <v>MIT-ORC</v>
      </c>
      <c r="B2873" s="17" t="str">
        <f>IF(AND(OR(NOT(IsForecastDateRestricted),AND(D2873&gt;=StartDate,D2873&lt;=EndDate)),OR(NOT(IsTargetDateRestricted),AND(F2873&gt;=FirstTargetDate,F2873&lt;=EndTargetDate)),
OR(AND(Is1Week,E2873="1 wk ahead inc death"),AND(Is2Week,E2873="2 wk ahead inc death"),AND(Is3Week,E2873="3 wk ahead inc death"),AND(Is4Week,E2873="4 wk ahead inc death")),
OR(NOT(IsActiveModelsOnly),_xlfn.XLOOKUP(C2873,'Model Analyzer'!B$4:B$100,'Model Analyzer'!C$4:C$100))),EvalData!C2873,"NA")</f>
        <v>MIT-ORC</v>
      </c>
      <c r="C2873" s="17" t="s">
        <v>23</v>
      </c>
      <c r="D2873" s="36" t="d">
        <v>2020-11-23</v>
      </c>
      <c r="E2873" s="17" t="s">
        <v>36</v>
      </c>
      <c r="F2873" s="36" t="d">
        <v>2020-12-05</v>
      </c>
      <c r="G2873" s="30">
        <v>-1594</v>
      </c>
      <c r="H2873" s="32">
        <v>-6.5000000000000002E-2</v>
      </c>
      <c r="I2873" s="28">
        <v>-6.3299999999999995E-2</v>
      </c>
      <c r="J2873" s="28">
        <v>-6.7580000000000001E-2</v>
      </c>
      <c r="K2873" s="29">
        <v>0.9</v>
      </c>
      <c r="L2873" s="30">
        <v>11</v>
      </c>
      <c r="M2873" s="29">
        <v>0.6875</v>
      </c>
      <c r="N2873" s="30">
        <v>51</v>
      </c>
      <c r="O2873" s="30">
        <v>9.2100000000000009</v>
      </c>
      <c r="P2873" s="30">
        <v>3043.16</v>
      </c>
      <c r="Q2873" s="30">
        <v>143.84</v>
      </c>
      <c r="R2873" s="38">
        <v>0.21215000000000001</v>
      </c>
      <c r="S2873" s="32">
        <v>-5.5570000000000001E-2</v>
      </c>
      <c r="T2873" s="29">
        <v>0.44434000000000001</v>
      </c>
      <c r="U2873" s="29">
        <v>-0.22495999999999999</v>
      </c>
      <c r="V2873" s="29">
        <v>0.45097999999999999</v>
      </c>
      <c r="W2873" s="29">
        <v>7.843E-2</v>
      </c>
      <c r="X2873" s="30">
        <v>232.36</v>
      </c>
      <c r="Y2873" s="29">
        <v>0.28299000000000002</v>
      </c>
      <c r="Z2873" s="29">
        <v>0.31376999999999999</v>
      </c>
      <c r="AA2873" s="29">
        <v>0.34499999999999997</v>
      </c>
      <c r="AB2873" s="30">
        <v>22</v>
      </c>
      <c r="AC2873" s="29">
        <v>0.36364000000000002</v>
      </c>
      <c r="AD2873" s="30">
        <v>51</v>
      </c>
      <c r="AE2873" s="29">
        <v>0.78430999999999995</v>
      </c>
      <c r="AF2873" s="33">
        <v>1.603</v>
      </c>
      <c r="AG2873" s="33">
        <v>2.1349999999999998</v>
      </c>
      <c r="AH2873" s="33">
        <v>3</v>
      </c>
      <c r="AI2873" s="33">
        <v>47.037999999999997</v>
      </c>
      <c r="AJ2873" s="33">
        <v>12.625</v>
      </c>
      <c r="AK2873" s="34">
        <v>56</v>
      </c>
      <c r="AL2873" s="29">
        <v>1.9609999999999999E-2</v>
      </c>
      <c r="AM2873" s="29">
        <v>0.29411999999999999</v>
      </c>
      <c r="AN2873" s="50">
        <v>54918</v>
      </c>
      <c r="AO2873" s="30">
        <v>116.9</v>
      </c>
      <c r="AP2873" s="29">
        <v>0.42923</v>
      </c>
      <c r="AQ2873" s="29">
        <v>0.89610000000000001</v>
      </c>
      <c r="AR2873" s="29">
        <v>0.495</v>
      </c>
      <c r="AS2873" s="54">
        <v>19</v>
      </c>
      <c r="AT2873" s="29">
        <v>0.45455000000000001</v>
      </c>
      <c r="AU2873" s="29">
        <v>0.81479999999999997</v>
      </c>
      <c r="AV2873" s="54">
        <v>18</v>
      </c>
      <c r="AW2873" s="29">
        <v>0.48485</v>
      </c>
    </row>
    <row r="2874" spans="1:49" x14ac:dyDescent="0.2">
      <c r="A2874" s="17" t="str">
        <f t="shared" si="53"/>
        <v>MOBS</v>
      </c>
      <c r="B2874" s="17" t="str">
        <f>IF(AND(OR(NOT(IsForecastDateRestricted),AND(D2874&gt;=StartDate,D2874&lt;=EndDate)),OR(NOT(IsTargetDateRestricted),AND(F2874&gt;=FirstTargetDate,F2874&lt;=EndTargetDate)),
OR(AND(Is1Week,E2874="1 wk ahead inc death"),AND(Is2Week,E2874="2 wk ahead inc death"),AND(Is3Week,E2874="3 wk ahead inc death"),AND(Is4Week,E2874="4 wk ahead inc death")),
OR(NOT(IsActiveModelsOnly),_xlfn.XLOOKUP(C2874,'Model Analyzer'!B$4:B$100,'Model Analyzer'!C$4:C$100))),EvalData!C2874,"NA")</f>
        <v>MOBS</v>
      </c>
      <c r="C2874" s="17" t="s">
        <v>24</v>
      </c>
      <c r="D2874" s="36" t="d">
        <v>2020-11-23</v>
      </c>
      <c r="E2874" s="17" t="s">
        <v>36</v>
      </c>
      <c r="F2874" s="36" t="d">
        <v>2020-12-05</v>
      </c>
      <c r="G2874" s="30">
        <v>-1506</v>
      </c>
      <c r="H2874" s="32">
        <v>-6.2E-2</v>
      </c>
      <c r="I2874" s="28">
        <v>-5.9799999999999999E-2</v>
      </c>
      <c r="J2874" s="28">
        <v>-6.361E-2</v>
      </c>
      <c r="K2874" s="29">
        <v>0.9</v>
      </c>
      <c r="L2874" s="30">
        <v>9</v>
      </c>
      <c r="M2874" s="29">
        <v>0.75</v>
      </c>
      <c r="N2874" s="30">
        <v>50</v>
      </c>
      <c r="O2874" s="30">
        <v>4.55</v>
      </c>
      <c r="P2874" s="30">
        <v>1287.3499999999999</v>
      </c>
      <c r="Q2874" s="30">
        <v>95.96</v>
      </c>
      <c r="R2874" s="38">
        <v>0.15867000000000001</v>
      </c>
      <c r="S2874" s="32">
        <v>-0.12490999999999999</v>
      </c>
      <c r="T2874" s="29">
        <v>0.29335</v>
      </c>
      <c r="U2874" s="29">
        <v>-0.12386999999999999</v>
      </c>
      <c r="V2874" s="29">
        <v>0.62</v>
      </c>
      <c r="W2874" s="29">
        <v>0.02</v>
      </c>
      <c r="X2874" s="30">
        <v>146.4</v>
      </c>
      <c r="Y2874" s="29">
        <v>0.22076000000000001</v>
      </c>
      <c r="Z2874" s="29">
        <v>0.23554</v>
      </c>
      <c r="AA2874" s="29">
        <v>0.61299999999999999</v>
      </c>
      <c r="AB2874" s="30">
        <v>10</v>
      </c>
      <c r="AC2874" s="29">
        <v>0.72726999999999997</v>
      </c>
      <c r="AD2874" s="30">
        <v>50</v>
      </c>
      <c r="AE2874" s="29">
        <v>0.76</v>
      </c>
      <c r="AF2874" s="33">
        <v>1.5189999999999999</v>
      </c>
      <c r="AG2874" s="33">
        <v>1.6719999999999999</v>
      </c>
      <c r="AH2874" s="33">
        <v>1.92</v>
      </c>
      <c r="AI2874" s="33">
        <v>6.625</v>
      </c>
      <c r="AJ2874" s="33">
        <v>2.294</v>
      </c>
      <c r="AK2874" s="34">
        <v>4.4029999999999996</v>
      </c>
      <c r="AL2874" s="29">
        <v>0.04</v>
      </c>
      <c r="AM2874" s="29">
        <v>0.06</v>
      </c>
      <c r="AN2874" s="50">
        <v>33234</v>
      </c>
      <c r="AO2874" s="30">
        <v>100.9</v>
      </c>
      <c r="AP2874" s="29">
        <v>0.63378000000000001</v>
      </c>
      <c r="AQ2874" s="29">
        <v>1</v>
      </c>
      <c r="AR2874" s="29">
        <v>0.68100000000000005</v>
      </c>
      <c r="AS2874" s="54">
        <v>12</v>
      </c>
      <c r="AT2874" s="29">
        <v>0.66666999999999998</v>
      </c>
      <c r="AU2874" s="29">
        <v>0.78430999999999995</v>
      </c>
      <c r="AV2874" s="54">
        <v>22</v>
      </c>
      <c r="AW2874" s="29">
        <v>0.36364000000000002</v>
      </c>
    </row>
    <row r="2875" spans="1:49" x14ac:dyDescent="0.2">
      <c r="A2875" s="17" t="str">
        <f t="shared" si="53"/>
        <v>MSRA</v>
      </c>
      <c r="B2875" s="17" t="str">
        <f>IF(AND(OR(NOT(IsForecastDateRestricted),AND(D2875&gt;=StartDate,D2875&lt;=EndDate)),OR(NOT(IsTargetDateRestricted),AND(F2875&gt;=FirstTargetDate,F2875&lt;=EndTargetDate)),
OR(AND(Is1Week,E2875="1 wk ahead inc death"),AND(Is2Week,E2875="2 wk ahead inc death"),AND(Is3Week,E2875="3 wk ahead inc death"),AND(Is4Week,E2875="4 wk ahead inc death")),
OR(NOT(IsActiveModelsOnly),_xlfn.XLOOKUP(C2875,'Model Analyzer'!B$4:B$100,'Model Analyzer'!C$4:C$100))),EvalData!C2875,"NA")</f>
        <v>MSRA</v>
      </c>
      <c r="C2875" s="17" t="s">
        <v>60</v>
      </c>
      <c r="D2875" s="36" t="d">
        <v>2020-11-23</v>
      </c>
      <c r="E2875" s="17" t="s">
        <v>36</v>
      </c>
      <c r="F2875" s="36" t="d">
        <v>2020-12-05</v>
      </c>
      <c r="G2875" s="30">
        <v>23</v>
      </c>
      <c r="H2875" s="32">
        <v>1E-3</v>
      </c>
      <c r="I2875" s="28">
        <v>9.1E-4</v>
      </c>
      <c r="J2875" s="28">
        <v>9.1E-4</v>
      </c>
      <c r="K2875" s="29">
        <v>1</v>
      </c>
      <c r="L2875" s="30">
        <v>1</v>
      </c>
      <c r="M2875" s="29">
        <v>1</v>
      </c>
      <c r="N2875" s="30">
        <v>50</v>
      </c>
      <c r="O2875" s="30">
        <v>1.75</v>
      </c>
      <c r="P2875" s="30">
        <v>504.27</v>
      </c>
      <c r="Q2875" s="30">
        <v>49.78</v>
      </c>
      <c r="R2875" s="38">
        <v>9.9299999999999999E-2</v>
      </c>
      <c r="S2875" s="32">
        <v>1.017E-2</v>
      </c>
      <c r="T2875" s="29">
        <v>0.15770999999999999</v>
      </c>
      <c r="U2875" s="29">
        <v>0.01</v>
      </c>
      <c r="V2875" s="29">
        <v>0.8</v>
      </c>
      <c r="W2875" s="29">
        <v>0</v>
      </c>
      <c r="X2875" s="30">
        <v>76.599999999999994</v>
      </c>
      <c r="Y2875" s="29">
        <v>0.13911000000000001</v>
      </c>
      <c r="Z2875" s="29">
        <v>0.13728000000000001</v>
      </c>
      <c r="AA2875" s="29">
        <v>0.99299999999999999</v>
      </c>
      <c r="AB2875" s="30">
        <v>1</v>
      </c>
      <c r="AC2875" s="29">
        <v>1</v>
      </c>
      <c r="AD2875" s="30">
        <v>50</v>
      </c>
      <c r="AE2875" s="29">
        <v>0.32</v>
      </c>
      <c r="AF2875" s="33">
        <v>1.0669999999999999</v>
      </c>
      <c r="AG2875" s="33">
        <v>1.085</v>
      </c>
      <c r="AH2875" s="33">
        <v>1.1000000000000001</v>
      </c>
      <c r="AI2875" s="33">
        <v>1.1160000000000001</v>
      </c>
      <c r="AJ2875" s="33">
        <v>1.117</v>
      </c>
      <c r="AK2875" s="34">
        <v>1.1739999999999999</v>
      </c>
      <c r="AL2875" s="29">
        <v>0</v>
      </c>
      <c r="AM2875" s="29">
        <v>0</v>
      </c>
      <c r="AN2875" s="50">
        <v>67989</v>
      </c>
      <c r="AO2875" s="30">
        <v>201.2</v>
      </c>
      <c r="AP2875" s="29">
        <v>0.94586999999999999</v>
      </c>
      <c r="AQ2875" s="29">
        <v>1</v>
      </c>
      <c r="AR2875" s="29">
        <v>0.33</v>
      </c>
      <c r="AS2875" s="54">
        <v>27</v>
      </c>
      <c r="AT2875" s="29">
        <v>0.21212</v>
      </c>
      <c r="AU2875" s="29">
        <v>0.33023999999999998</v>
      </c>
      <c r="AV2875" s="54">
        <v>27</v>
      </c>
      <c r="AW2875" s="29">
        <v>0.21212</v>
      </c>
    </row>
    <row r="2876" spans="1:49" x14ac:dyDescent="0.2">
      <c r="A2876" s="17" t="str">
        <f t="shared" si="53"/>
        <v>NotreDame-Mobility</v>
      </c>
      <c r="B2876" s="17" t="str">
        <f>IF(AND(OR(NOT(IsForecastDateRestricted),AND(D2876&gt;=StartDate,D2876&lt;=EndDate)),OR(NOT(IsTargetDateRestricted),AND(F2876&gt;=FirstTargetDate,F2876&lt;=EndTargetDate)),
OR(AND(Is1Week,E2876="1 wk ahead inc death"),AND(Is2Week,E2876="2 wk ahead inc death"),AND(Is3Week,E2876="3 wk ahead inc death"),AND(Is4Week,E2876="4 wk ahead inc death")),
OR(NOT(IsActiveModelsOnly),_xlfn.XLOOKUP(C2876,'Model Analyzer'!B$4:B$100,'Model Analyzer'!C$4:C$100))),EvalData!C2876,"NA")</f>
        <v>NotreDame-Mobility</v>
      </c>
      <c r="C2876" s="17" t="s">
        <v>25</v>
      </c>
      <c r="D2876" s="36" t="d">
        <v>2020-11-23</v>
      </c>
      <c r="E2876" s="17" t="s">
        <v>36</v>
      </c>
      <c r="F2876" s="36" t="d">
        <v>2020-12-05</v>
      </c>
      <c r="G2876" s="30">
        <v>-8481</v>
      </c>
      <c r="H2876" s="32">
        <v>-0.41099999999999998</v>
      </c>
      <c r="I2876" s="28">
        <v>-0.33678999999999998</v>
      </c>
      <c r="J2876" s="28">
        <v>-0.50780999999999998</v>
      </c>
      <c r="K2876" s="29">
        <v>0</v>
      </c>
      <c r="L2876" s="30">
        <v>32</v>
      </c>
      <c r="M2876" s="29">
        <v>3.125E-2</v>
      </c>
      <c r="N2876" s="30">
        <v>51</v>
      </c>
      <c r="O2876" s="30">
        <v>63.69</v>
      </c>
      <c r="P2876" s="30">
        <v>6867.35</v>
      </c>
      <c r="Q2876" s="30">
        <v>219.27</v>
      </c>
      <c r="R2876" s="38">
        <v>0.49814999999999998</v>
      </c>
      <c r="S2876" s="32">
        <v>-0.50499000000000005</v>
      </c>
      <c r="T2876" s="29">
        <v>2.7015699999999998</v>
      </c>
      <c r="U2876" s="29">
        <v>-2.4692400000000001</v>
      </c>
      <c r="V2876" s="29">
        <v>0.17646999999999999</v>
      </c>
      <c r="W2876" s="29">
        <v>0.39216000000000001</v>
      </c>
      <c r="X2876" s="30">
        <v>350.09</v>
      </c>
      <c r="Y2876" s="29">
        <v>0.51495999999999997</v>
      </c>
      <c r="Z2876" s="29">
        <v>0.66218999999999995</v>
      </c>
      <c r="AA2876" s="29">
        <v>0.02</v>
      </c>
      <c r="AB2876" s="30">
        <v>34</v>
      </c>
      <c r="AC2876" s="29">
        <v>0</v>
      </c>
      <c r="AD2876" s="30">
        <v>51</v>
      </c>
      <c r="AE2876" s="29">
        <v>0.17646999999999999</v>
      </c>
      <c r="AF2876" s="33">
        <v>1.218</v>
      </c>
      <c r="AG2876" s="33">
        <v>1.3140000000000001</v>
      </c>
      <c r="AH2876" s="33">
        <v>1.468</v>
      </c>
      <c r="AI2876" s="33">
        <v>3.2850000000000001</v>
      </c>
      <c r="AJ2876" s="33">
        <v>1.919</v>
      </c>
      <c r="AK2876" s="34">
        <v>5.2</v>
      </c>
      <c r="AL2876" s="29">
        <v>0</v>
      </c>
      <c r="AM2876" s="29">
        <v>0</v>
      </c>
      <c r="AN2876" s="50">
        <v>365222</v>
      </c>
      <c r="AO2876" s="30">
        <v>763.1</v>
      </c>
      <c r="AP2876" s="29">
        <v>0.71792999999999996</v>
      </c>
      <c r="AQ2876" s="29">
        <v>1</v>
      </c>
      <c r="AR2876" s="29">
        <v>0.186</v>
      </c>
      <c r="AS2876" s="54">
        <v>29</v>
      </c>
      <c r="AT2876" s="29">
        <v>0.15151999999999999</v>
      </c>
      <c r="AU2876" s="29">
        <v>0.18576000000000001</v>
      </c>
      <c r="AV2876" s="54">
        <v>31</v>
      </c>
      <c r="AW2876" s="29">
        <v>9.0910000000000005E-2</v>
      </c>
    </row>
    <row r="2877" spans="1:49" x14ac:dyDescent="0.2">
      <c r="A2877" s="17" t="str">
        <f t="shared" si="53"/>
        <v>Oliver Wyman</v>
      </c>
      <c r="B2877" s="17" t="str">
        <f>IF(AND(OR(NOT(IsForecastDateRestricted),AND(D2877&gt;=StartDate,D2877&lt;=EndDate)),OR(NOT(IsTargetDateRestricted),AND(F2877&gt;=FirstTargetDate,F2877&lt;=EndTargetDate)),
OR(AND(Is1Week,E2877="1 wk ahead inc death"),AND(Is2Week,E2877="2 wk ahead inc death"),AND(Is3Week,E2877="3 wk ahead inc death"),AND(Is4Week,E2877="4 wk ahead inc death")),
OR(NOT(IsActiveModelsOnly),_xlfn.XLOOKUP(C2877,'Model Analyzer'!B$4:B$100,'Model Analyzer'!C$4:C$100))),EvalData!C2877,"NA")</f>
        <v>Oliver Wyman</v>
      </c>
      <c r="C2877" s="17" t="s">
        <v>26</v>
      </c>
      <c r="D2877" s="36" t="d">
        <v>2020-11-23</v>
      </c>
      <c r="E2877" s="17" t="s">
        <v>36</v>
      </c>
      <c r="F2877" s="36" t="d">
        <v>2020-12-05</v>
      </c>
      <c r="G2877" s="30">
        <v>-68</v>
      </c>
      <c r="H2877" s="32">
        <v>-3.0000000000000001E-3</v>
      </c>
      <c r="I2877" s="28">
        <v>-2.7000000000000001E-3</v>
      </c>
      <c r="J2877" s="28">
        <v>-2.7100000000000002E-3</v>
      </c>
      <c r="K2877" s="29">
        <v>1</v>
      </c>
      <c r="L2877" s="30">
        <v>2</v>
      </c>
      <c r="M2877" s="29">
        <v>0.96875</v>
      </c>
      <c r="N2877" s="30">
        <v>51</v>
      </c>
      <c r="O2877" s="30">
        <v>4.0999999999999996</v>
      </c>
      <c r="P2877" s="30">
        <v>802.97</v>
      </c>
      <c r="Q2877" s="30">
        <v>72.099999999999994</v>
      </c>
      <c r="R2877" s="38">
        <v>0.14679</v>
      </c>
      <c r="S2877" s="32">
        <v>-4.002E-2</v>
      </c>
      <c r="T2877" s="29">
        <v>0.25890000000000002</v>
      </c>
      <c r="U2877" s="29">
        <v>-5.9299999999999999E-2</v>
      </c>
      <c r="V2877" s="29">
        <v>0.68627000000000005</v>
      </c>
      <c r="W2877" s="29">
        <v>1.9609999999999999E-2</v>
      </c>
      <c r="X2877" s="30">
        <v>103.13</v>
      </c>
      <c r="Y2877" s="29">
        <v>0.1981</v>
      </c>
      <c r="Z2877" s="29">
        <v>0.20380999999999999</v>
      </c>
      <c r="AA2877" s="29">
        <v>0.79400000000000004</v>
      </c>
      <c r="AB2877" s="30">
        <v>5</v>
      </c>
      <c r="AC2877" s="29">
        <v>0.87878999999999996</v>
      </c>
      <c r="AD2877" s="30">
        <v>51</v>
      </c>
      <c r="AE2877" s="29">
        <v>0.92157</v>
      </c>
      <c r="AF2877" s="33">
        <v>1.5680000000000001</v>
      </c>
      <c r="AG2877" s="33">
        <v>2.04</v>
      </c>
      <c r="AH2877" s="33">
        <v>2.6120000000000001</v>
      </c>
      <c r="AI2877" s="33">
        <v>13.866</v>
      </c>
      <c r="AJ2877" s="33">
        <v>4.2160000000000002</v>
      </c>
      <c r="AK2877" s="34">
        <v>14.75</v>
      </c>
      <c r="AL2877" s="29">
        <v>9.8040000000000002E-2</v>
      </c>
      <c r="AM2877" s="29">
        <v>0.15686</v>
      </c>
      <c r="AN2877" s="50">
        <v>24133</v>
      </c>
      <c r="AO2877" s="30">
        <v>58.6</v>
      </c>
      <c r="AP2877" s="29">
        <v>0.50502000000000002</v>
      </c>
      <c r="AQ2877" s="29">
        <v>1</v>
      </c>
      <c r="AR2877" s="29">
        <v>0.70199999999999996</v>
      </c>
      <c r="AS2877" s="54">
        <v>10</v>
      </c>
      <c r="AT2877" s="29">
        <v>0.72726999999999997</v>
      </c>
      <c r="AU2877" s="29">
        <v>0.97006999999999999</v>
      </c>
      <c r="AV2877" s="54">
        <v>3</v>
      </c>
      <c r="AW2877" s="29">
        <v>0.93938999999999995</v>
      </c>
    </row>
    <row r="2878" spans="1:49" x14ac:dyDescent="0.2">
      <c r="A2878" s="17" t="str">
        <f t="shared" si="53"/>
        <v>PSI</v>
      </c>
      <c r="B2878" s="17" t="str">
        <f>IF(AND(OR(NOT(IsForecastDateRestricted),AND(D2878&gt;=StartDate,D2878&lt;=EndDate)),OR(NOT(IsTargetDateRestricted),AND(F2878&gt;=FirstTargetDate,F2878&lt;=EndTargetDate)),
OR(AND(Is1Week,E2878="1 wk ahead inc death"),AND(Is2Week,E2878="2 wk ahead inc death"),AND(Is3Week,E2878="3 wk ahead inc death"),AND(Is4Week,E2878="4 wk ahead inc death")),
OR(NOT(IsActiveModelsOnly),_xlfn.XLOOKUP(C2878,'Model Analyzer'!B$4:B$100,'Model Analyzer'!C$4:C$100))),EvalData!C2878,"NA")</f>
        <v>PSI</v>
      </c>
      <c r="C2878" s="17" t="s">
        <v>27</v>
      </c>
      <c r="D2878" s="36" t="d">
        <v>2020-11-23</v>
      </c>
      <c r="E2878" s="17" t="s">
        <v>36</v>
      </c>
      <c r="F2878" s="36" t="d">
        <v>2020-12-05</v>
      </c>
      <c r="G2878" s="30">
        <v>-4454</v>
      </c>
      <c r="H2878" s="32">
        <v>-0.19500000000000001</v>
      </c>
      <c r="I2878" s="28">
        <v>-0.17687</v>
      </c>
      <c r="J2878" s="28">
        <v>-0.21487999999999999</v>
      </c>
      <c r="K2878" s="29">
        <v>0.75</v>
      </c>
      <c r="L2878" s="30">
        <v>27</v>
      </c>
      <c r="M2878" s="29">
        <v>0.1875</v>
      </c>
      <c r="N2878" s="30">
        <v>51</v>
      </c>
      <c r="O2878" s="30">
        <v>48.61</v>
      </c>
      <c r="P2878" s="30">
        <v>5912.89</v>
      </c>
      <c r="Q2878" s="30">
        <v>207.88</v>
      </c>
      <c r="R2878" s="38">
        <v>0.36527999999999999</v>
      </c>
      <c r="S2878" s="32">
        <v>-0.26569999999999999</v>
      </c>
      <c r="T2878" s="29">
        <v>1.70709</v>
      </c>
      <c r="U2878" s="29">
        <v>-1.45187</v>
      </c>
      <c r="V2878" s="29">
        <v>0.23529</v>
      </c>
      <c r="W2878" s="29">
        <v>0.27450999999999998</v>
      </c>
      <c r="X2878" s="30">
        <v>318.45</v>
      </c>
      <c r="Y2878" s="29">
        <v>0.42588999999999999</v>
      </c>
      <c r="Z2878" s="29">
        <v>0.54185000000000005</v>
      </c>
      <c r="AA2878" s="29">
        <v>2.8000000000000001E-2</v>
      </c>
      <c r="AB2878" s="30">
        <v>33</v>
      </c>
      <c r="AC2878" s="29">
        <v>3.0300000000000001E-2</v>
      </c>
      <c r="AD2878" s="30">
        <v>51</v>
      </c>
      <c r="AE2878" s="29">
        <v>0.25490000000000002</v>
      </c>
      <c r="AF2878" s="33">
        <v>1.268</v>
      </c>
      <c r="AG2878" s="33">
        <v>1.381</v>
      </c>
      <c r="AH2878" s="33">
        <v>1.5820000000000001</v>
      </c>
      <c r="AI2878" s="33">
        <v>2.9129999999999998</v>
      </c>
      <c r="AJ2878" s="33">
        <v>2.3109999999999999</v>
      </c>
      <c r="AK2878" s="34">
        <v>6.5</v>
      </c>
      <c r="AL2878" s="29">
        <v>1.9609999999999999E-2</v>
      </c>
      <c r="AM2878" s="29">
        <v>0</v>
      </c>
      <c r="AN2878" s="50">
        <v>287415</v>
      </c>
      <c r="AO2878" s="30">
        <v>504.9</v>
      </c>
      <c r="AP2878" s="29">
        <v>0.67537000000000003</v>
      </c>
      <c r="AQ2878" s="29">
        <v>1</v>
      </c>
      <c r="AR2878" s="29">
        <v>0.248</v>
      </c>
      <c r="AS2878" s="54">
        <v>28</v>
      </c>
      <c r="AT2878" s="29">
        <v>0.18182000000000001</v>
      </c>
      <c r="AU2878" s="29">
        <v>0.26832</v>
      </c>
      <c r="AV2878" s="54">
        <v>28</v>
      </c>
      <c r="AW2878" s="29">
        <v>0.18182000000000001</v>
      </c>
    </row>
    <row r="2879" spans="1:49" x14ac:dyDescent="0.2">
      <c r="A2879" s="17" t="str">
        <f t="shared" si="53"/>
        <v>UA</v>
      </c>
      <c r="B2879" s="17" t="str">
        <f>IF(AND(OR(NOT(IsForecastDateRestricted),AND(D2879&gt;=StartDate,D2879&lt;=EndDate)),OR(NOT(IsTargetDateRestricted),AND(F2879&gt;=FirstTargetDate,F2879&lt;=EndTargetDate)),
OR(AND(Is1Week,E2879="1 wk ahead inc death"),AND(Is2Week,E2879="2 wk ahead inc death"),AND(Is3Week,E2879="3 wk ahead inc death"),AND(Is4Week,E2879="4 wk ahead inc death")),
OR(NOT(IsActiveModelsOnly),_xlfn.XLOOKUP(C2879,'Model Analyzer'!B$4:B$100,'Model Analyzer'!C$4:C$100))),EvalData!C2879,"NA")</f>
        <v>UA</v>
      </c>
      <c r="C2879" s="17" t="s">
        <v>29</v>
      </c>
      <c r="D2879" s="36" t="d">
        <v>2020-11-23</v>
      </c>
      <c r="E2879" s="17" t="s">
        <v>36</v>
      </c>
      <c r="F2879" s="36" t="d">
        <v>2020-12-05</v>
      </c>
      <c r="G2879" s="30">
        <v>-3379</v>
      </c>
      <c r="H2879" s="32">
        <v>-0.14399999999999999</v>
      </c>
      <c r="I2879" s="28">
        <v>-0.13417999999999999</v>
      </c>
      <c r="J2879" s="28">
        <v>-0.15498000000000001</v>
      </c>
      <c r="K2879" s="29">
        <v>0.75</v>
      </c>
      <c r="L2879" s="30">
        <v>21</v>
      </c>
      <c r="M2879" s="29">
        <v>0.375</v>
      </c>
      <c r="N2879" s="30">
        <v>51</v>
      </c>
      <c r="O2879" s="30">
        <v>8.76</v>
      </c>
      <c r="P2879" s="30">
        <v>1903.18</v>
      </c>
      <c r="Q2879" s="30">
        <v>98.24</v>
      </c>
      <c r="R2879" s="38">
        <v>0.13464000000000001</v>
      </c>
      <c r="S2879" s="32">
        <v>-4.2110000000000002E-2</v>
      </c>
      <c r="T2879" s="29">
        <v>0.39061000000000001</v>
      </c>
      <c r="U2879" s="29">
        <v>-0.28319</v>
      </c>
      <c r="V2879" s="29">
        <v>0.56862999999999997</v>
      </c>
      <c r="W2879" s="29">
        <v>0.11765</v>
      </c>
      <c r="X2879" s="30">
        <v>174.42</v>
      </c>
      <c r="Y2879" s="29">
        <v>0.21587000000000001</v>
      </c>
      <c r="Z2879" s="29">
        <v>0.25958999999999999</v>
      </c>
      <c r="AA2879" s="29">
        <v>0.57299999999999995</v>
      </c>
      <c r="AB2879" s="30">
        <v>13</v>
      </c>
      <c r="AC2879" s="29">
        <v>0.63636000000000004</v>
      </c>
      <c r="AD2879" s="30">
        <v>51</v>
      </c>
      <c r="AE2879" s="29">
        <v>0.94118000000000002</v>
      </c>
      <c r="AF2879" s="33">
        <v>1.3080000000000001</v>
      </c>
      <c r="AG2879" s="33">
        <v>1.944</v>
      </c>
      <c r="AH2879" s="33">
        <v>3.13</v>
      </c>
      <c r="AI2879" s="33">
        <v>5.3860000000000001</v>
      </c>
      <c r="AJ2879" s="33">
        <v>6.2709999999999999</v>
      </c>
      <c r="AK2879" s="34">
        <v>9.0180000000000007</v>
      </c>
      <c r="AL2879" s="29">
        <v>0.29411999999999999</v>
      </c>
      <c r="AM2879" s="29">
        <v>5.8819999999999997E-2</v>
      </c>
      <c r="AN2879" s="50">
        <v>33751</v>
      </c>
      <c r="AO2879" s="30">
        <v>93.9</v>
      </c>
      <c r="AP2879" s="29">
        <v>0.50097999999999998</v>
      </c>
      <c r="AQ2879" s="29">
        <v>1</v>
      </c>
      <c r="AR2879" s="29">
        <v>0.61899999999999999</v>
      </c>
      <c r="AS2879" s="54">
        <v>15</v>
      </c>
      <c r="AT2879" s="29">
        <v>0.57576000000000005</v>
      </c>
      <c r="AU2879" s="29">
        <v>0.99070999999999998</v>
      </c>
      <c r="AV2879" s="54">
        <v>2</v>
      </c>
      <c r="AW2879" s="29">
        <v>0.96970000000000001</v>
      </c>
    </row>
    <row r="2880" spans="1:49" x14ac:dyDescent="0.2">
      <c r="A2880" s="17" t="str">
        <f t="shared" si="53"/>
        <v>UCLA</v>
      </c>
      <c r="B2880" s="17" t="str">
        <f>IF(AND(OR(NOT(IsForecastDateRestricted),AND(D2880&gt;=StartDate,D2880&lt;=EndDate)),OR(NOT(IsTargetDateRestricted),AND(F2880&gt;=FirstTargetDate,F2880&lt;=EndTargetDate)),
OR(AND(Is1Week,E2880="1 wk ahead inc death"),AND(Is2Week,E2880="2 wk ahead inc death"),AND(Is3Week,E2880="3 wk ahead inc death"),AND(Is4Week,E2880="4 wk ahead inc death")),
OR(NOT(IsActiveModelsOnly),_xlfn.XLOOKUP(C2880,'Model Analyzer'!B$4:B$100,'Model Analyzer'!C$4:C$100))),EvalData!C2880,"NA")</f>
        <v>UCLA</v>
      </c>
      <c r="C2880" s="17" t="s">
        <v>30</v>
      </c>
      <c r="D2880" s="36" t="d">
        <v>2020-11-23</v>
      </c>
      <c r="E2880" s="17" t="s">
        <v>36</v>
      </c>
      <c r="F2880" s="36" t="d">
        <v>2020-12-05</v>
      </c>
      <c r="G2880" s="30">
        <v>-3539</v>
      </c>
      <c r="H2880" s="32">
        <v>-0.151</v>
      </c>
      <c r="I2880" s="28">
        <v>-0.14054</v>
      </c>
      <c r="J2880" s="28">
        <v>-0.16352</v>
      </c>
      <c r="K2880" s="29">
        <v>0.75</v>
      </c>
      <c r="L2880" s="30">
        <v>22</v>
      </c>
      <c r="M2880" s="29">
        <v>0.34375</v>
      </c>
      <c r="N2880" s="30">
        <v>51</v>
      </c>
      <c r="O2880" s="30">
        <v>8.7899999999999991</v>
      </c>
      <c r="P2880" s="30">
        <v>1587.22</v>
      </c>
      <c r="Q2880" s="30">
        <v>99.88</v>
      </c>
      <c r="R2880" s="38">
        <v>0.19116</v>
      </c>
      <c r="S2880" s="32">
        <v>-0.18870999999999999</v>
      </c>
      <c r="T2880" s="29">
        <v>0.41924</v>
      </c>
      <c r="U2880" s="29">
        <v>-0.32701000000000002</v>
      </c>
      <c r="V2880" s="29">
        <v>0.54901999999999995</v>
      </c>
      <c r="W2880" s="29">
        <v>0.11765</v>
      </c>
      <c r="X2880" s="30">
        <v>149.11000000000001</v>
      </c>
      <c r="Y2880" s="29">
        <v>0.2482</v>
      </c>
      <c r="Z2880" s="29">
        <v>0.29436000000000001</v>
      </c>
      <c r="AA2880" s="29">
        <v>0.36899999999999999</v>
      </c>
      <c r="AB2880" s="30">
        <v>19</v>
      </c>
      <c r="AC2880" s="29">
        <v>0.45455000000000001</v>
      </c>
      <c r="AD2880" s="30">
        <v>51</v>
      </c>
      <c r="AE2880" s="29">
        <v>0.19608</v>
      </c>
      <c r="AF2880" s="33">
        <v>1.077</v>
      </c>
      <c r="AG2880" s="33">
        <v>1.1020000000000001</v>
      </c>
      <c r="AH2880" s="33">
        <v>1.1479999999999999</v>
      </c>
      <c r="AI2880" s="33">
        <v>2.91</v>
      </c>
      <c r="AJ2880" s="33">
        <v>1.238</v>
      </c>
      <c r="AK2880" s="34">
        <v>1.895</v>
      </c>
      <c r="AL2880" s="29">
        <v>0</v>
      </c>
      <c r="AM2880" s="29">
        <v>3.9219999999999998E-2</v>
      </c>
      <c r="AN2880" s="50">
        <v>145530</v>
      </c>
      <c r="AO2880" s="30">
        <v>359.5</v>
      </c>
      <c r="AP2880" s="29">
        <v>0.86623000000000006</v>
      </c>
      <c r="AQ2880" s="29">
        <v>1</v>
      </c>
      <c r="AR2880" s="29">
        <v>0.16500000000000001</v>
      </c>
      <c r="AS2880" s="54">
        <v>32</v>
      </c>
      <c r="AT2880" s="29">
        <v>6.0609999999999997E-2</v>
      </c>
      <c r="AU2880" s="29">
        <v>0.2064</v>
      </c>
      <c r="AV2880" s="54">
        <v>29</v>
      </c>
      <c r="AW2880" s="29">
        <v>0.15151999999999999</v>
      </c>
    </row>
    <row r="2881" spans="1:49" x14ac:dyDescent="0.2">
      <c r="A2881" s="17" t="str">
        <f t="shared" si="53"/>
        <v>UCM</v>
      </c>
      <c r="B2881" s="17" t="str">
        <f>IF(AND(OR(NOT(IsForecastDateRestricted),AND(D2881&gt;=StartDate,D2881&lt;=EndDate)),OR(NOT(IsTargetDateRestricted),AND(F2881&gt;=FirstTargetDate,F2881&lt;=EndTargetDate)),
OR(AND(Is1Week,E2881="1 wk ahead inc death"),AND(Is2Week,E2881="2 wk ahead inc death"),AND(Is3Week,E2881="3 wk ahead inc death"),AND(Is4Week,E2881="4 wk ahead inc death")),
OR(NOT(IsActiveModelsOnly),_xlfn.XLOOKUP(C2881,'Model Analyzer'!B$4:B$100,'Model Analyzer'!C$4:C$100))),EvalData!C2881,"NA")</f>
        <v>UCM</v>
      </c>
      <c r="C2881" s="17" t="s">
        <v>48</v>
      </c>
      <c r="D2881" s="36" t="d">
        <v>2020-11-23</v>
      </c>
      <c r="E2881" s="17" t="s">
        <v>36</v>
      </c>
      <c r="F2881" s="36" t="d">
        <v>2020-12-05</v>
      </c>
      <c r="G2881" s="30">
        <v>-11759</v>
      </c>
      <c r="H2881" s="32">
        <v>-0.629</v>
      </c>
      <c r="I2881" s="28">
        <v>-0.46695999999999999</v>
      </c>
      <c r="J2881" s="28">
        <v>-0.87602999999999998</v>
      </c>
      <c r="K2881" s="29">
        <v>0</v>
      </c>
      <c r="L2881" s="30">
        <v>33</v>
      </c>
      <c r="M2881" s="29">
        <v>0</v>
      </c>
      <c r="O2881" s="30"/>
      <c r="P2881" s="30"/>
      <c r="Q2881" s="30"/>
      <c r="R2881" s="38"/>
    </row>
    <row r="2882" spans="1:49" x14ac:dyDescent="0.2">
      <c r="A2882" s="17" t="str">
        <f t="shared" si="53"/>
        <v>UCSB</v>
      </c>
      <c r="B2882" s="17" t="str">
        <f>IF(AND(OR(NOT(IsForecastDateRestricted),AND(D2882&gt;=StartDate,D2882&lt;=EndDate)),OR(NOT(IsTargetDateRestricted),AND(F2882&gt;=FirstTargetDate,F2882&lt;=EndTargetDate)),
OR(AND(Is1Week,E2882="1 wk ahead inc death"),AND(Is2Week,E2882="2 wk ahead inc death"),AND(Is3Week,E2882="3 wk ahead inc death"),AND(Is4Week,E2882="4 wk ahead inc death")),
OR(NOT(IsActiveModelsOnly),_xlfn.XLOOKUP(C2882,'Model Analyzer'!B$4:B$100,'Model Analyzer'!C$4:C$100))),EvalData!C2882,"NA")</f>
        <v>UCSB</v>
      </c>
      <c r="C2882" s="17" t="s">
        <v>61</v>
      </c>
      <c r="D2882" s="36" t="d">
        <v>2020-11-23</v>
      </c>
      <c r="E2882" s="17" t="s">
        <v>36</v>
      </c>
      <c r="F2882" s="36" t="d">
        <v>2020-12-05</v>
      </c>
      <c r="G2882" s="30"/>
      <c r="H2882" s="32"/>
      <c r="N2882" s="30">
        <v>51</v>
      </c>
      <c r="O2882" s="30">
        <v>17.77</v>
      </c>
      <c r="P2882" s="30">
        <v>5797.55</v>
      </c>
      <c r="Q2882" s="30">
        <v>191.27</v>
      </c>
      <c r="R2882" s="38">
        <v>0.32063999999999998</v>
      </c>
      <c r="S2882" s="32">
        <v>0.25339</v>
      </c>
      <c r="T2882" s="29">
        <v>0.78607000000000005</v>
      </c>
      <c r="U2882" s="29">
        <v>6.77E-3</v>
      </c>
      <c r="V2882" s="29">
        <v>0.31373000000000001</v>
      </c>
      <c r="W2882" s="29">
        <v>9.8040000000000002E-2</v>
      </c>
      <c r="X2882" s="30">
        <v>268.58999999999997</v>
      </c>
      <c r="Y2882" s="29">
        <v>0.48081000000000002</v>
      </c>
      <c r="Z2882" s="29">
        <v>0.40798000000000001</v>
      </c>
      <c r="AA2882" s="29">
        <v>4.5999999999999999E-2</v>
      </c>
      <c r="AB2882" s="30">
        <v>31</v>
      </c>
      <c r="AC2882" s="29">
        <v>9.0910000000000005E-2</v>
      </c>
      <c r="AD2882" s="30">
        <v>51</v>
      </c>
      <c r="AE2882" s="29">
        <v>1</v>
      </c>
      <c r="AF2882" s="33">
        <v>268</v>
      </c>
      <c r="AG2882" s="33">
        <v>1142</v>
      </c>
      <c r="AH2882" s="33">
        <v>1744</v>
      </c>
      <c r="AI2882" s="33">
        <v>2369.098</v>
      </c>
      <c r="AJ2882" s="33">
        <v>3078</v>
      </c>
      <c r="AK2882" s="34">
        <v>4990</v>
      </c>
      <c r="AL2882" s="29">
        <v>0</v>
      </c>
      <c r="AM2882" s="29">
        <v>1</v>
      </c>
      <c r="AN2882" s="50">
        <v>60412</v>
      </c>
      <c r="AO2882" s="30">
        <v>131.5</v>
      </c>
      <c r="AP2882" s="29">
        <v>3.8400000000000001E-3</v>
      </c>
      <c r="AQ2882" s="29">
        <v>8.0199999999999994E-3</v>
      </c>
      <c r="AR2882" s="29">
        <v>0</v>
      </c>
      <c r="AS2882" s="54">
        <v>34</v>
      </c>
      <c r="AT2882" s="29">
        <v>0</v>
      </c>
      <c r="AU2882" s="29">
        <v>1.5980000000000001E-2</v>
      </c>
      <c r="AV2882" s="54">
        <v>34</v>
      </c>
      <c r="AW2882" s="29">
        <v>0</v>
      </c>
    </row>
    <row r="2883" spans="1:49" x14ac:dyDescent="0.2">
      <c r="A2883" s="17" t="str">
        <f t="shared" si="53"/>
        <v>UCSD-NEU</v>
      </c>
      <c r="B2883" s="17" t="str">
        <f>IF(AND(OR(NOT(IsForecastDateRestricted),AND(D2883&gt;=StartDate,D2883&lt;=EndDate)),OR(NOT(IsTargetDateRestricted),AND(F2883&gt;=FirstTargetDate,F2883&lt;=EndTargetDate)),
OR(AND(Is1Week,E2883="1 wk ahead inc death"),AND(Is2Week,E2883="2 wk ahead inc death"),AND(Is3Week,E2883="3 wk ahead inc death"),AND(Is4Week,E2883="4 wk ahead inc death")),
OR(NOT(IsActiveModelsOnly),_xlfn.XLOOKUP(C2883,'Model Analyzer'!B$4:B$100,'Model Analyzer'!C$4:C$100))),EvalData!C2883,"NA")</f>
        <v>UCSD-NEU</v>
      </c>
      <c r="C2883" s="17" t="s">
        <v>54</v>
      </c>
      <c r="D2883" s="36" t="d">
        <v>2020-11-23</v>
      </c>
      <c r="E2883" s="17" t="s">
        <v>36</v>
      </c>
      <c r="F2883" s="36" t="d">
        <v>2020-12-05</v>
      </c>
      <c r="G2883" s="30">
        <v>-913</v>
      </c>
      <c r="H2883" s="32">
        <v>-3.6999999999999998E-2</v>
      </c>
      <c r="I2883" s="28">
        <v>-3.6260000000000001E-2</v>
      </c>
      <c r="J2883" s="28">
        <v>-3.7620000000000001E-2</v>
      </c>
      <c r="K2883" s="29">
        <v>1</v>
      </c>
      <c r="L2883" s="30">
        <v>5</v>
      </c>
      <c r="M2883" s="29">
        <v>0.875</v>
      </c>
      <c r="N2883" s="30">
        <v>50</v>
      </c>
      <c r="O2883" s="30">
        <v>3.27</v>
      </c>
      <c r="P2883" s="30">
        <v>1239.3399999999999</v>
      </c>
      <c r="Q2883" s="30">
        <v>92.94</v>
      </c>
      <c r="R2883" s="38">
        <v>0.15304999999999999</v>
      </c>
      <c r="S2883" s="32">
        <v>1.618E-2</v>
      </c>
      <c r="T2883" s="29">
        <v>0.24776000000000001</v>
      </c>
      <c r="U2883" s="29">
        <v>-3.091E-2</v>
      </c>
      <c r="V2883" s="29">
        <v>0.62</v>
      </c>
      <c r="W2883" s="29">
        <v>0</v>
      </c>
      <c r="X2883" s="30">
        <v>141.12</v>
      </c>
      <c r="Y2883" s="29">
        <v>0.20860999999999999</v>
      </c>
      <c r="Z2883" s="29">
        <v>0.20841999999999999</v>
      </c>
      <c r="AA2883" s="29">
        <v>0.76800000000000002</v>
      </c>
      <c r="AB2883" s="30">
        <v>7</v>
      </c>
      <c r="AC2883" s="29">
        <v>0.81818000000000002</v>
      </c>
      <c r="AD2883" s="30">
        <v>50</v>
      </c>
      <c r="AE2883" s="29">
        <v>0.94</v>
      </c>
      <c r="AF2883" s="33">
        <v>1.746</v>
      </c>
      <c r="AG2883" s="33">
        <v>2.173</v>
      </c>
      <c r="AH2883" s="33">
        <v>4.0430000000000001</v>
      </c>
      <c r="AI2883" s="33">
        <v>88.272000000000006</v>
      </c>
      <c r="AJ2883" s="33">
        <v>9.3460000000000001</v>
      </c>
      <c r="AK2883" s="34">
        <v>488.4</v>
      </c>
      <c r="AL2883" s="29">
        <v>0.24</v>
      </c>
      <c r="AM2883" s="29">
        <v>0.22</v>
      </c>
      <c r="AN2883" s="50">
        <v>37580</v>
      </c>
      <c r="AO2883" s="30">
        <v>113.6</v>
      </c>
      <c r="AP2883" s="29">
        <v>0.39831</v>
      </c>
      <c r="AQ2883" s="29">
        <v>0.83152999999999999</v>
      </c>
      <c r="AR2883" s="29">
        <v>0.495</v>
      </c>
      <c r="AS2883" s="54">
        <v>19</v>
      </c>
      <c r="AT2883" s="29">
        <v>0.45455000000000001</v>
      </c>
      <c r="AU2883" s="29">
        <v>0.94225000000000003</v>
      </c>
      <c r="AV2883" s="54">
        <v>6</v>
      </c>
      <c r="AW2883" s="29">
        <v>0.84848000000000001</v>
      </c>
    </row>
    <row r="2884" spans="1:49" x14ac:dyDescent="0.2">
      <c r="A2884" s="17" t="str">
        <f t="shared" si="53"/>
        <v>UGA-CEID</v>
      </c>
      <c r="B2884" s="17" t="str">
        <f>IF(AND(OR(NOT(IsForecastDateRestricted),AND(D2884&gt;=StartDate,D2884&lt;=EndDate)),OR(NOT(IsTargetDateRestricted),AND(F2884&gt;=FirstTargetDate,F2884&lt;=EndTargetDate)),
OR(AND(Is1Week,E2884="1 wk ahead inc death"),AND(Is2Week,E2884="2 wk ahead inc death"),AND(Is3Week,E2884="3 wk ahead inc death"),AND(Is4Week,E2884="4 wk ahead inc death")),
OR(NOT(IsActiveModelsOnly),_xlfn.XLOOKUP(C2884,'Model Analyzer'!B$4:B$100,'Model Analyzer'!C$4:C$100))),EvalData!C2884,"NA")</f>
        <v>UGA-CEID</v>
      </c>
      <c r="C2884" s="17" t="s">
        <v>50</v>
      </c>
      <c r="D2884" s="36" t="d">
        <v>2020-11-23</v>
      </c>
      <c r="E2884" s="17" t="s">
        <v>36</v>
      </c>
      <c r="F2884" s="36" t="d">
        <v>2020-12-05</v>
      </c>
      <c r="G2884" s="26">
        <v>-4482</v>
      </c>
      <c r="H2884" s="27">
        <v>-0.19600000000000001</v>
      </c>
      <c r="I2884" s="28">
        <v>-0.17798</v>
      </c>
      <c r="J2884" s="28">
        <v>-0.21651999999999999</v>
      </c>
      <c r="K2884" s="29">
        <v>0.75</v>
      </c>
      <c r="L2884" s="30">
        <v>28</v>
      </c>
      <c r="M2884" s="29">
        <v>0.15625</v>
      </c>
      <c r="N2884" s="30">
        <v>51</v>
      </c>
      <c r="O2884" s="26">
        <v>13.35</v>
      </c>
      <c r="P2884" s="26">
        <v>1603.08</v>
      </c>
      <c r="Q2884" s="26">
        <v>104.51</v>
      </c>
      <c r="R2884" s="31">
        <v>0.20039000000000001</v>
      </c>
      <c r="S2884" s="32">
        <v>-0.21292</v>
      </c>
      <c r="T2884" s="29">
        <v>0.60626000000000002</v>
      </c>
      <c r="U2884" s="29">
        <v>-0.54754000000000003</v>
      </c>
      <c r="V2884" s="29">
        <v>0.43136999999999998</v>
      </c>
      <c r="W2884" s="29">
        <v>7.843E-2</v>
      </c>
      <c r="X2884" s="30">
        <v>158.71</v>
      </c>
      <c r="Y2884" s="29">
        <v>0.24989</v>
      </c>
      <c r="Z2884" s="29">
        <v>0.30576999999999999</v>
      </c>
      <c r="AA2884" s="29">
        <v>0.29399999999999998</v>
      </c>
      <c r="AB2884" s="30">
        <v>24</v>
      </c>
      <c r="AC2884" s="29">
        <v>0.30303000000000002</v>
      </c>
      <c r="AD2884" s="30">
        <v>51</v>
      </c>
      <c r="AE2884" s="29">
        <v>0.74509999999999998</v>
      </c>
      <c r="AF2884" s="33">
        <v>1.4850000000000001</v>
      </c>
      <c r="AG2884" s="33">
        <v>1.7450000000000001</v>
      </c>
      <c r="AH2884" s="33">
        <v>2.75</v>
      </c>
      <c r="AI2884" s="33">
        <v>104.53100000000001</v>
      </c>
      <c r="AJ2884" s="33">
        <v>5.548</v>
      </c>
      <c r="AK2884" s="34">
        <v>38</v>
      </c>
      <c r="AL2884" s="29">
        <v>0.11765</v>
      </c>
      <c r="AM2884" s="29">
        <v>0.15686</v>
      </c>
      <c r="AN2884" s="50">
        <v>46346</v>
      </c>
      <c r="AO2884" s="30">
        <v>119.2</v>
      </c>
      <c r="AP2884" s="29">
        <v>0.48924000000000001</v>
      </c>
      <c r="AQ2884" s="29">
        <v>1</v>
      </c>
      <c r="AR2884" s="29">
        <v>0.495</v>
      </c>
      <c r="AS2884" s="54">
        <v>19</v>
      </c>
      <c r="AT2884" s="29">
        <v>0.45455000000000001</v>
      </c>
      <c r="AU2884" s="29">
        <v>0.78430999999999995</v>
      </c>
      <c r="AV2884" s="54">
        <v>20</v>
      </c>
      <c r="AW2884" s="29">
        <v>0.42424000000000001</v>
      </c>
    </row>
    <row r="2885" spans="1:49" x14ac:dyDescent="0.2">
      <c r="A2885" s="17" t="str">
        <f t="shared" si="53"/>
        <v>UM</v>
      </c>
      <c r="B2885" s="17" t="str">
        <f>IF(AND(OR(NOT(IsForecastDateRestricted),AND(D2885&gt;=StartDate,D2885&lt;=EndDate)),OR(NOT(IsTargetDateRestricted),AND(F2885&gt;=FirstTargetDate,F2885&lt;=EndTargetDate)),
OR(AND(Is1Week,E2885="1 wk ahead inc death"),AND(Is2Week,E2885="2 wk ahead inc death"),AND(Is3Week,E2885="3 wk ahead inc death"),AND(Is4Week,E2885="4 wk ahead inc death")),
OR(NOT(IsActiveModelsOnly),_xlfn.XLOOKUP(C2885,'Model Analyzer'!B$4:B$100,'Model Analyzer'!C$4:C$100))),EvalData!C2885,"NA")</f>
        <v>UM</v>
      </c>
      <c r="C2885" s="17" t="s">
        <v>31</v>
      </c>
      <c r="D2885" s="36" t="d">
        <v>2020-11-23</v>
      </c>
      <c r="E2885" s="17" t="s">
        <v>36</v>
      </c>
      <c r="F2885" s="36" t="d">
        <v>2020-12-05</v>
      </c>
      <c r="G2885" s="30">
        <v>-4723</v>
      </c>
      <c r="H2885" s="32">
        <v>-0.20799999999999999</v>
      </c>
      <c r="I2885" s="28">
        <v>-0.18754999999999999</v>
      </c>
      <c r="J2885" s="28">
        <v>-0.23085</v>
      </c>
      <c r="K2885" s="29">
        <v>0.75</v>
      </c>
      <c r="L2885" s="30">
        <v>29</v>
      </c>
      <c r="M2885" s="29">
        <v>0.125</v>
      </c>
      <c r="N2885" s="30">
        <v>50</v>
      </c>
      <c r="O2885" s="30">
        <v>27.33</v>
      </c>
      <c r="P2885" s="30">
        <v>2600.44</v>
      </c>
      <c r="Q2885" s="30">
        <v>132.4</v>
      </c>
      <c r="R2885" s="38">
        <v>0.25322</v>
      </c>
      <c r="S2885" s="32">
        <v>-0.2389</v>
      </c>
      <c r="T2885" s="29">
        <v>0.63605</v>
      </c>
      <c r="U2885" s="29">
        <v>-0.54298000000000002</v>
      </c>
      <c r="V2885" s="29">
        <v>0.4</v>
      </c>
      <c r="W2885" s="29">
        <v>0.22</v>
      </c>
      <c r="X2885" s="30">
        <v>205.74</v>
      </c>
      <c r="Y2885" s="29">
        <v>0.31986999999999999</v>
      </c>
      <c r="Z2885" s="29">
        <v>0.41827999999999999</v>
      </c>
      <c r="AA2885" s="29">
        <v>5.8999999999999997E-2</v>
      </c>
      <c r="AB2885" s="30">
        <v>30</v>
      </c>
      <c r="AC2885" s="29">
        <v>0.12121</v>
      </c>
      <c r="AD2885" s="30">
        <v>50</v>
      </c>
      <c r="AE2885" s="29">
        <v>0.18</v>
      </c>
      <c r="AF2885" s="33">
        <v>1.135</v>
      </c>
      <c r="AG2885" s="33">
        <v>1.1990000000000001</v>
      </c>
      <c r="AH2885" s="33">
        <v>1.319</v>
      </c>
      <c r="AI2885" s="33">
        <v>1.53</v>
      </c>
      <c r="AJ2885" s="33">
        <v>1.4750000000000001</v>
      </c>
      <c r="AK2885" s="34">
        <v>1.9390000000000001</v>
      </c>
      <c r="AL2885" s="29">
        <v>0</v>
      </c>
      <c r="AM2885" s="29">
        <v>0</v>
      </c>
      <c r="AN2885" s="50">
        <v>178505</v>
      </c>
      <c r="AO2885" s="30">
        <v>446.6</v>
      </c>
      <c r="AP2885" s="29">
        <v>0.83309999999999995</v>
      </c>
      <c r="AQ2885" s="29">
        <v>1</v>
      </c>
      <c r="AR2885" s="29">
        <v>0.186</v>
      </c>
      <c r="AS2885" s="54">
        <v>29</v>
      </c>
      <c r="AT2885" s="29">
        <v>0.15151999999999999</v>
      </c>
      <c r="AU2885" s="29">
        <v>0.18576000000000001</v>
      </c>
      <c r="AV2885" s="54">
        <v>31</v>
      </c>
      <c r="AW2885" s="29">
        <v>9.0910000000000005E-2</v>
      </c>
    </row>
    <row r="2886" spans="1:49" x14ac:dyDescent="0.2">
      <c r="A2886" s="17" t="str">
        <f t="shared" si="53"/>
        <v>UMass-MB</v>
      </c>
      <c r="B2886" s="17" t="str">
        <f>IF(AND(OR(NOT(IsForecastDateRestricted),AND(D2886&gt;=StartDate,D2886&lt;=EndDate)),OR(NOT(IsTargetDateRestricted),AND(F2886&gt;=FirstTargetDate,F2886&lt;=EndTargetDate)),
OR(AND(Is1Week,E2886="1 wk ahead inc death"),AND(Is2Week,E2886="2 wk ahead inc death"),AND(Is3Week,E2886="3 wk ahead inc death"),AND(Is4Week,E2886="4 wk ahead inc death")),
OR(NOT(IsActiveModelsOnly),_xlfn.XLOOKUP(C2886,'Model Analyzer'!B$4:B$100,'Model Analyzer'!C$4:C$100))),EvalData!C2886,"NA")</f>
        <v>UMass-MB</v>
      </c>
      <c r="C2886" s="17" t="s">
        <v>32</v>
      </c>
      <c r="D2886" s="36" t="d">
        <v>2020-11-23</v>
      </c>
      <c r="E2886" s="17" t="s">
        <v>36</v>
      </c>
      <c r="F2886" s="36" t="d">
        <v>2020-12-05</v>
      </c>
      <c r="G2886" s="30">
        <v>4687</v>
      </c>
      <c r="H2886" s="32">
        <v>0.17100000000000001</v>
      </c>
      <c r="I2886" s="28">
        <v>0.18612999999999999</v>
      </c>
      <c r="J2886" s="28">
        <v>0.18612999999999999</v>
      </c>
      <c r="K2886" s="29">
        <v>0.75</v>
      </c>
      <c r="L2886" s="30">
        <v>23</v>
      </c>
      <c r="M2886" s="29">
        <v>0.3125</v>
      </c>
      <c r="N2886" s="30">
        <v>51</v>
      </c>
      <c r="O2886" s="30">
        <v>3.41</v>
      </c>
      <c r="P2886" s="30">
        <v>915.73</v>
      </c>
      <c r="Q2886" s="30">
        <v>71.25</v>
      </c>
      <c r="R2886" s="38">
        <v>0.13783000000000001</v>
      </c>
      <c r="S2886" s="32">
        <v>9.2369999999999994E-2</v>
      </c>
      <c r="T2886" s="29">
        <v>0.24204000000000001</v>
      </c>
      <c r="U2886" s="29">
        <v>5.28E-2</v>
      </c>
      <c r="V2886" s="29">
        <v>0.62744999999999995</v>
      </c>
      <c r="W2886" s="29">
        <v>0</v>
      </c>
      <c r="X2886" s="30">
        <v>102.19</v>
      </c>
      <c r="Y2886" s="29">
        <v>0.21090999999999999</v>
      </c>
      <c r="Z2886" s="29">
        <v>0.20061000000000001</v>
      </c>
      <c r="AA2886" s="29">
        <v>0.77600000000000002</v>
      </c>
      <c r="AB2886" s="30">
        <v>6</v>
      </c>
      <c r="AC2886" s="29">
        <v>0.84848000000000001</v>
      </c>
      <c r="AD2886" s="30">
        <v>51</v>
      </c>
      <c r="AE2886" s="29">
        <v>1</v>
      </c>
      <c r="AF2886" s="33">
        <v>2.7810000000000001</v>
      </c>
      <c r="AG2886" s="33">
        <v>3.1659999999999999</v>
      </c>
      <c r="AH2886" s="33">
        <v>4.0110000000000001</v>
      </c>
      <c r="AI2886" s="33">
        <v>5.6449999999999996</v>
      </c>
      <c r="AJ2886" s="33">
        <v>5.32</v>
      </c>
      <c r="AK2886" s="34">
        <v>7.96</v>
      </c>
      <c r="AL2886" s="29">
        <v>0.35293999999999998</v>
      </c>
      <c r="AM2886" s="29">
        <v>5.8819999999999997E-2</v>
      </c>
      <c r="AN2886" s="50">
        <v>37031</v>
      </c>
      <c r="AO2886" s="30">
        <v>85.7</v>
      </c>
      <c r="AP2886" s="29">
        <v>0.38686999999999999</v>
      </c>
      <c r="AQ2886" s="29">
        <v>0.80767</v>
      </c>
      <c r="AR2886" s="29">
        <v>0.61899999999999999</v>
      </c>
      <c r="AS2886" s="54">
        <v>15</v>
      </c>
      <c r="AT2886" s="29">
        <v>0.57576000000000005</v>
      </c>
      <c r="AU2886" s="29">
        <v>0.96301000000000003</v>
      </c>
      <c r="AV2886" s="54">
        <v>4</v>
      </c>
      <c r="AW2886" s="29">
        <v>0.90908999999999995</v>
      </c>
    </row>
    <row r="2887" spans="1:49" x14ac:dyDescent="0.2">
      <c r="A2887" s="17" t="str">
        <f t="shared" ref="A2887:A2950" si="54">IF(OR(B2887="NA",NOT(IsMinimumForecastsToParticipate),COUNTIF(B$7:B$3184,"="&amp;C2887)&gt;=MinForecastsToParticipate),B2887,"NA")</f>
        <v>USC</v>
      </c>
      <c r="B2887" s="17" t="str">
        <f>IF(AND(OR(NOT(IsForecastDateRestricted),AND(D2887&gt;=StartDate,D2887&lt;=EndDate)),OR(NOT(IsTargetDateRestricted),AND(F2887&gt;=FirstTargetDate,F2887&lt;=EndTargetDate)),
OR(AND(Is1Week,E2887="1 wk ahead inc death"),AND(Is2Week,E2887="2 wk ahead inc death"),AND(Is3Week,E2887="3 wk ahead inc death"),AND(Is4Week,E2887="4 wk ahead inc death")),
OR(NOT(IsActiveModelsOnly),_xlfn.XLOOKUP(C2887,'Model Analyzer'!B$4:B$100,'Model Analyzer'!C$4:C$100))),EvalData!C2887,"NA")</f>
        <v>USC</v>
      </c>
      <c r="C2887" s="17" t="s">
        <v>33</v>
      </c>
      <c r="D2887" s="36" t="d">
        <v>2020-11-23</v>
      </c>
      <c r="E2887" s="17" t="s">
        <v>36</v>
      </c>
      <c r="F2887" s="36" t="d">
        <v>2020-12-05</v>
      </c>
      <c r="G2887" s="30">
        <v>2811</v>
      </c>
      <c r="H2887" s="32">
        <v>0.106</v>
      </c>
      <c r="I2887" s="28">
        <v>0.11162999999999999</v>
      </c>
      <c r="J2887" s="28">
        <v>0.11162999999999999</v>
      </c>
      <c r="K2887" s="29">
        <v>0.75</v>
      </c>
      <c r="L2887" s="30">
        <v>15</v>
      </c>
      <c r="M2887" s="29">
        <v>0.5625</v>
      </c>
      <c r="N2887" s="30">
        <v>51</v>
      </c>
      <c r="O2887" s="30">
        <v>4.8099999999999996</v>
      </c>
      <c r="P2887" s="30">
        <v>1046.45</v>
      </c>
      <c r="Q2887" s="30">
        <v>81.45</v>
      </c>
      <c r="R2887" s="38">
        <v>0.15343999999999999</v>
      </c>
      <c r="S2887" s="32">
        <v>0.11333</v>
      </c>
      <c r="T2887" s="29">
        <v>0.28056999999999999</v>
      </c>
      <c r="U2887" s="29">
        <v>1.583E-2</v>
      </c>
      <c r="V2887" s="29">
        <v>0.58823999999999999</v>
      </c>
      <c r="W2887" s="29">
        <v>3.9219999999999998E-2</v>
      </c>
      <c r="X2887" s="30">
        <v>115.95</v>
      </c>
      <c r="Y2887" s="29">
        <v>0.21387999999999999</v>
      </c>
      <c r="Z2887" s="29">
        <v>0.21245</v>
      </c>
      <c r="AA2887" s="29">
        <v>0.65300000000000002</v>
      </c>
      <c r="AB2887" s="30">
        <v>9</v>
      </c>
      <c r="AC2887" s="29">
        <v>0.75758000000000003</v>
      </c>
      <c r="AD2887" s="30">
        <v>51</v>
      </c>
      <c r="AE2887" s="29">
        <v>0.98038999999999998</v>
      </c>
      <c r="AF2887" s="33">
        <v>2.1419999999999999</v>
      </c>
      <c r="AG2887" s="33">
        <v>2.524</v>
      </c>
      <c r="AH2887" s="33">
        <v>3.8959999999999999</v>
      </c>
      <c r="AI2887" s="33">
        <v>50.234000000000002</v>
      </c>
      <c r="AJ2887" s="33">
        <v>19.850999999999999</v>
      </c>
      <c r="AK2887" s="34">
        <v>138</v>
      </c>
      <c r="AL2887" s="29">
        <v>7.843E-2</v>
      </c>
      <c r="AM2887" s="29">
        <v>0.35293999999999998</v>
      </c>
      <c r="AN2887" s="50">
        <v>26857</v>
      </c>
      <c r="AO2887" s="30">
        <v>64.5</v>
      </c>
      <c r="AP2887" s="29">
        <v>0.33773999999999998</v>
      </c>
      <c r="AQ2887" s="29">
        <v>0.70508999999999999</v>
      </c>
      <c r="AR2887" s="29">
        <v>0.57799999999999996</v>
      </c>
      <c r="AS2887" s="54">
        <v>18</v>
      </c>
      <c r="AT2887" s="29">
        <v>0.48485</v>
      </c>
      <c r="AU2887" s="29">
        <v>0.91303000000000001</v>
      </c>
      <c r="AV2887" s="54">
        <v>10</v>
      </c>
      <c r="AW2887" s="29">
        <v>0.72726999999999997</v>
      </c>
    </row>
    <row r="2888" spans="1:49" x14ac:dyDescent="0.2">
      <c r="A2888" s="17" t="str">
        <f t="shared" si="54"/>
        <v>UT</v>
      </c>
      <c r="B2888" s="17" t="str">
        <f>IF(AND(OR(NOT(IsForecastDateRestricted),AND(D2888&gt;=StartDate,D2888&lt;=EndDate)),OR(NOT(IsTargetDateRestricted),AND(F2888&gt;=FirstTargetDate,F2888&lt;=EndTargetDate)),
OR(AND(Is1Week,E2888="1 wk ahead inc death"),AND(Is2Week,E2888="2 wk ahead inc death"),AND(Is3Week,E2888="3 wk ahead inc death"),AND(Is4Week,E2888="4 wk ahead inc death")),
OR(NOT(IsActiveModelsOnly),_xlfn.XLOOKUP(C2888,'Model Analyzer'!B$4:B$100,'Model Analyzer'!C$4:C$100))),EvalData!C2888,"NA")</f>
        <v>UT</v>
      </c>
      <c r="C2888" s="17" t="s">
        <v>34</v>
      </c>
      <c r="D2888" s="36" t="d">
        <v>2020-11-23</v>
      </c>
      <c r="E2888" s="17" t="s">
        <v>36</v>
      </c>
      <c r="F2888" s="36" t="d">
        <v>2020-12-05</v>
      </c>
      <c r="G2888" s="30">
        <v>-4127</v>
      </c>
      <c r="H2888" s="32">
        <v>-0.17899999999999999</v>
      </c>
      <c r="I2888" s="28">
        <v>-0.16389000000000001</v>
      </c>
      <c r="J2888" s="28">
        <v>-0.19600999999999999</v>
      </c>
      <c r="K2888" s="29">
        <v>0.75</v>
      </c>
      <c r="L2888" s="30">
        <v>24</v>
      </c>
      <c r="M2888" s="29">
        <v>0.28125</v>
      </c>
      <c r="N2888" s="30">
        <v>51</v>
      </c>
      <c r="O2888" s="30">
        <v>13.33</v>
      </c>
      <c r="P2888" s="30">
        <v>8785.32</v>
      </c>
      <c r="Q2888" s="30">
        <v>234.63</v>
      </c>
      <c r="R2888" s="38">
        <v>0.33198</v>
      </c>
      <c r="S2888" s="32">
        <v>0.16550999999999999</v>
      </c>
      <c r="T2888" s="29">
        <v>0.60784000000000005</v>
      </c>
      <c r="U2888" s="29">
        <v>5.0549999999999998E-2</v>
      </c>
      <c r="V2888" s="29">
        <v>0.23529</v>
      </c>
      <c r="W2888" s="29">
        <v>0.23529</v>
      </c>
      <c r="X2888" s="30">
        <v>387.77</v>
      </c>
      <c r="Y2888" s="29">
        <v>0.47497</v>
      </c>
      <c r="Z2888" s="29">
        <v>0.42409000000000002</v>
      </c>
      <c r="AA2888" s="29">
        <v>8.4000000000000005E-2</v>
      </c>
      <c r="AB2888" s="30">
        <v>29</v>
      </c>
      <c r="AC2888" s="29">
        <v>0.15151999999999999</v>
      </c>
      <c r="AD2888" s="30">
        <v>51</v>
      </c>
      <c r="AE2888" s="29">
        <v>0.62744999999999995</v>
      </c>
      <c r="AF2888" s="33">
        <v>1.722</v>
      </c>
      <c r="AG2888" s="33">
        <v>2.0310000000000001</v>
      </c>
      <c r="AH2888" s="33">
        <v>2.6030000000000002</v>
      </c>
      <c r="AI2888" s="33">
        <v>20.149999999999999</v>
      </c>
      <c r="AJ2888" s="33">
        <v>3.7639999999999998</v>
      </c>
      <c r="AK2888" s="34">
        <v>7.4390000000000001</v>
      </c>
      <c r="AL2888" s="29">
        <v>0.13725000000000001</v>
      </c>
      <c r="AM2888" s="29">
        <v>7.843E-2</v>
      </c>
      <c r="AN2888" s="50">
        <v>175457</v>
      </c>
      <c r="AO2888" s="30">
        <v>305.8</v>
      </c>
      <c r="AP2888" s="29">
        <v>0.50370000000000004</v>
      </c>
      <c r="AQ2888" s="29">
        <v>1</v>
      </c>
      <c r="AR2888" s="29">
        <v>0.433</v>
      </c>
      <c r="AS2888" s="54">
        <v>26</v>
      </c>
      <c r="AT2888" s="29">
        <v>0.24242</v>
      </c>
      <c r="AU2888" s="29">
        <v>0.66047</v>
      </c>
      <c r="AV2888" s="54">
        <v>24</v>
      </c>
      <c r="AW2888" s="29">
        <v>0.30303000000000002</v>
      </c>
    </row>
    <row r="2889" spans="1:49" x14ac:dyDescent="0.2">
      <c r="A2889" s="17" t="str">
        <f t="shared" si="54"/>
        <v>Baseline</v>
      </c>
      <c r="B2889" s="17" t="str">
        <f>IF(AND(OR(NOT(IsForecastDateRestricted),AND(D2889&gt;=StartDate,D2889&lt;=EndDate)),OR(NOT(IsTargetDateRestricted),AND(F2889&gt;=FirstTargetDate,F2889&lt;=EndTargetDate)),
OR(AND(Is1Week,E2889="1 wk ahead inc death"),AND(Is2Week,E2889="2 wk ahead inc death"),AND(Is3Week,E2889="3 wk ahead inc death"),AND(Is4Week,E2889="4 wk ahead inc death")),
OR(NOT(IsActiveModelsOnly),_xlfn.XLOOKUP(C2889,'Model Analyzer'!B$4:B$100,'Model Analyzer'!C$4:C$100))),EvalData!C2889,"NA")</f>
        <v>Baseline</v>
      </c>
      <c r="C2889" s="17" t="s">
        <v>12</v>
      </c>
      <c r="D2889" s="36" t="d">
        <v>2020-11-23</v>
      </c>
      <c r="E2889" s="17" t="s">
        <v>37</v>
      </c>
      <c r="F2889" s="36" t="d">
        <v>2020-12-12</v>
      </c>
      <c r="G2889" s="26">
        <v>-15066</v>
      </c>
      <c r="H2889" s="27">
        <v>-0.44600000000000001</v>
      </c>
      <c r="I2889" s="28">
        <v>-0.35987999999999998</v>
      </c>
      <c r="J2889" s="28">
        <v>-0.56220999999999999</v>
      </c>
      <c r="K2889" s="29">
        <v>0</v>
      </c>
      <c r="L2889" s="30">
        <v>31</v>
      </c>
      <c r="M2889" s="29">
        <v>6.25E-2</v>
      </c>
      <c r="N2889" s="30">
        <v>51</v>
      </c>
      <c r="O2889" s="26">
        <v>17.8</v>
      </c>
      <c r="P2889" s="26">
        <v>6263.67</v>
      </c>
      <c r="Q2889" s="26">
        <v>295.77999999999997</v>
      </c>
      <c r="R2889" s="31">
        <v>0.39939000000000002</v>
      </c>
      <c r="S2889" s="32">
        <v>-0.43262</v>
      </c>
      <c r="T2889" s="29">
        <v>0.74753999999999998</v>
      </c>
      <c r="U2889" s="29">
        <v>-0.74370000000000003</v>
      </c>
      <c r="V2889" s="29">
        <v>0.15686</v>
      </c>
      <c r="W2889" s="29">
        <v>0.27450999999999998</v>
      </c>
      <c r="X2889" s="30">
        <v>436.24</v>
      </c>
      <c r="Y2889" s="29">
        <v>0.36996000000000001</v>
      </c>
      <c r="Z2889" s="29">
        <v>0.48171000000000003</v>
      </c>
      <c r="AA2889" s="29">
        <v>8.2000000000000003E-2</v>
      </c>
      <c r="AB2889" s="30">
        <v>30</v>
      </c>
      <c r="AC2889" s="29">
        <v>0.12121</v>
      </c>
      <c r="AD2889" s="30">
        <v>51</v>
      </c>
      <c r="AE2889" s="29">
        <v>0.72548999999999997</v>
      </c>
      <c r="AF2889" s="33">
        <v>3.9159999999999999</v>
      </c>
      <c r="AG2889" s="33">
        <v>3.9769999999999999</v>
      </c>
      <c r="AH2889" s="33">
        <v>3.9929999999999999</v>
      </c>
      <c r="AI2889" s="33">
        <v>3.9670000000000001</v>
      </c>
      <c r="AJ2889" s="33">
        <v>4</v>
      </c>
      <c r="AK2889" s="34">
        <v>4.0039999999999996</v>
      </c>
      <c r="AL2889" s="29">
        <v>0</v>
      </c>
      <c r="AM2889" s="29">
        <v>0</v>
      </c>
      <c r="AN2889" s="50">
        <v>71958</v>
      </c>
      <c r="AO2889" s="30">
        <v>140.19999999999999</v>
      </c>
      <c r="AP2889" s="29">
        <v>0.40271000000000001</v>
      </c>
      <c r="AQ2889" s="29">
        <v>0.84072000000000002</v>
      </c>
      <c r="AR2889" s="29">
        <v>0.76400000000000001</v>
      </c>
      <c r="AS2889" s="54">
        <v>5</v>
      </c>
      <c r="AT2889" s="29">
        <v>0.87878999999999996</v>
      </c>
      <c r="AU2889" s="29">
        <v>0.73829999999999996</v>
      </c>
      <c r="AV2889" s="54">
        <v>22</v>
      </c>
      <c r="AW2889" s="29">
        <v>0.36364000000000002</v>
      </c>
    </row>
    <row r="2890" spans="1:49" x14ac:dyDescent="0.2">
      <c r="A2890" s="17" t="str">
        <f t="shared" si="54"/>
        <v>BPagano</v>
      </c>
      <c r="B2890" s="17" t="str">
        <f>IF(AND(OR(NOT(IsForecastDateRestricted),AND(D2890&gt;=StartDate,D2890&lt;=EndDate)),OR(NOT(IsTargetDateRestricted),AND(F2890&gt;=FirstTargetDate,F2890&lt;=EndTargetDate)),
OR(AND(Is1Week,E2890="1 wk ahead inc death"),AND(Is2Week,E2890="2 wk ahead inc death"),AND(Is3Week,E2890="3 wk ahead inc death"),AND(Is4Week,E2890="4 wk ahead inc death")),
OR(NOT(IsActiveModelsOnly),_xlfn.XLOOKUP(C2890,'Model Analyzer'!B$4:B$100,'Model Analyzer'!C$4:C$100))),EvalData!C2890,"NA")</f>
        <v>BPagano</v>
      </c>
      <c r="C2890" s="17" t="s">
        <v>59</v>
      </c>
      <c r="D2890" s="36" t="d">
        <v>2020-11-23</v>
      </c>
      <c r="E2890" s="17" t="s">
        <v>37</v>
      </c>
      <c r="F2890" s="36" t="d">
        <v>2020-12-12</v>
      </c>
      <c r="G2890" s="30">
        <v>2380</v>
      </c>
      <c r="H2890" s="32">
        <v>5.5E-2</v>
      </c>
      <c r="I2890" s="28">
        <v>5.6849999999999998E-2</v>
      </c>
      <c r="J2890" s="28">
        <v>5.6849999999999998E-2</v>
      </c>
      <c r="K2890" s="29">
        <v>0.9</v>
      </c>
      <c r="L2890" s="30">
        <v>4</v>
      </c>
      <c r="M2890" s="29">
        <v>0.90625</v>
      </c>
      <c r="N2890" s="30">
        <v>51</v>
      </c>
      <c r="O2890" s="30">
        <v>7.96</v>
      </c>
      <c r="P2890" s="30">
        <v>4722.72</v>
      </c>
      <c r="Q2890" s="30">
        <v>195.61</v>
      </c>
      <c r="R2890" s="38">
        <v>0.19036</v>
      </c>
      <c r="S2890" s="32">
        <v>8.6300000000000002E-2</v>
      </c>
      <c r="T2890" s="29">
        <v>0.39427000000000001</v>
      </c>
      <c r="U2890" s="29">
        <v>-1.2800000000000001E-3</v>
      </c>
      <c r="V2890" s="29">
        <v>0.54901999999999995</v>
      </c>
      <c r="W2890" s="29">
        <v>7.843E-2</v>
      </c>
      <c r="X2890" s="30">
        <v>300.79000000000002</v>
      </c>
      <c r="Y2890" s="29">
        <v>0.29066999999999998</v>
      </c>
      <c r="Z2890" s="29">
        <v>0.27877999999999997</v>
      </c>
      <c r="AA2890" s="29">
        <v>0.54200000000000004</v>
      </c>
      <c r="AB2890" s="30">
        <v>12</v>
      </c>
      <c r="AC2890" s="29">
        <v>0.66666999999999998</v>
      </c>
      <c r="AD2890" s="30">
        <v>51</v>
      </c>
      <c r="AE2890" s="29">
        <v>0.82352999999999998</v>
      </c>
      <c r="AF2890" s="33">
        <v>2.2770000000000001</v>
      </c>
      <c r="AG2890" s="33">
        <v>2.2810000000000001</v>
      </c>
      <c r="AH2890" s="33">
        <v>2.2869999999999999</v>
      </c>
      <c r="AI2890" s="33">
        <v>2.31</v>
      </c>
      <c r="AJ2890" s="33">
        <v>2.2999999999999998</v>
      </c>
      <c r="AK2890" s="34">
        <v>2.3860000000000001</v>
      </c>
      <c r="AL2890" s="29">
        <v>0</v>
      </c>
      <c r="AM2890" s="29">
        <v>0</v>
      </c>
      <c r="AN2890" s="50">
        <v>93289</v>
      </c>
      <c r="AO2890" s="30">
        <v>146.1</v>
      </c>
      <c r="AP2890" s="29">
        <v>0.60441999999999996</v>
      </c>
      <c r="AQ2890" s="29">
        <v>1</v>
      </c>
      <c r="AR2890" s="29">
        <v>0.86699999999999999</v>
      </c>
      <c r="AS2890" s="54">
        <v>3</v>
      </c>
      <c r="AT2890" s="29">
        <v>0.93938999999999995</v>
      </c>
      <c r="AU2890" s="29">
        <v>0.86687000000000003</v>
      </c>
      <c r="AV2890" s="54">
        <v>12</v>
      </c>
      <c r="AW2890" s="29">
        <v>0.66666999999999998</v>
      </c>
    </row>
    <row r="2891" spans="1:49" x14ac:dyDescent="0.2">
      <c r="A2891" s="17" t="str">
        <f t="shared" si="54"/>
        <v>CMU</v>
      </c>
      <c r="B2891" s="17" t="str">
        <f>IF(AND(OR(NOT(IsForecastDateRestricted),AND(D2891&gt;=StartDate,D2891&lt;=EndDate)),OR(NOT(IsTargetDateRestricted),AND(F2891&gt;=FirstTargetDate,F2891&lt;=EndTargetDate)),
OR(AND(Is1Week,E2891="1 wk ahead inc death"),AND(Is2Week,E2891="2 wk ahead inc death"),AND(Is3Week,E2891="3 wk ahead inc death"),AND(Is4Week,E2891="4 wk ahead inc death")),
OR(NOT(IsActiveModelsOnly),_xlfn.XLOOKUP(C2891,'Model Analyzer'!B$4:B$100,'Model Analyzer'!C$4:C$100))),EvalData!C2891,"NA")</f>
        <v>CMU</v>
      </c>
      <c r="C2891" s="17" t="s">
        <v>43</v>
      </c>
      <c r="D2891" s="36" t="d">
        <v>2020-11-23</v>
      </c>
      <c r="E2891" s="17" t="s">
        <v>37</v>
      </c>
      <c r="F2891" s="36" t="d">
        <v>2020-12-12</v>
      </c>
      <c r="G2891" s="30"/>
      <c r="H2891" s="32"/>
      <c r="N2891" s="30">
        <v>51</v>
      </c>
      <c r="O2891" s="30">
        <v>7.66</v>
      </c>
      <c r="P2891" s="30">
        <v>1618.56</v>
      </c>
      <c r="Q2891" s="30">
        <v>116.98</v>
      </c>
      <c r="R2891" s="38">
        <v>0.13531000000000001</v>
      </c>
      <c r="S2891" s="32">
        <v>-5.8180000000000003E-2</v>
      </c>
      <c r="T2891" s="29">
        <v>0.36138999999999999</v>
      </c>
      <c r="U2891" s="29">
        <v>-0.22575999999999999</v>
      </c>
      <c r="V2891" s="29">
        <v>0.64705999999999997</v>
      </c>
      <c r="W2891" s="29">
        <v>7.843E-2</v>
      </c>
      <c r="X2891" s="30">
        <v>192.8</v>
      </c>
      <c r="Y2891" s="29">
        <v>0.20444999999999999</v>
      </c>
      <c r="Z2891" s="29">
        <v>0.23479</v>
      </c>
      <c r="AA2891" s="29">
        <v>0.745</v>
      </c>
      <c r="AB2891" s="30">
        <v>8</v>
      </c>
      <c r="AC2891" s="29">
        <v>0.78788000000000002</v>
      </c>
      <c r="AD2891" s="30">
        <v>51</v>
      </c>
      <c r="AE2891" s="29">
        <v>0.78430999999999995</v>
      </c>
      <c r="AF2891" s="33">
        <v>1.46</v>
      </c>
      <c r="AG2891" s="33">
        <v>1.6579999999999999</v>
      </c>
      <c r="AH2891" s="33">
        <v>2.0859999999999999</v>
      </c>
      <c r="AI2891" s="33">
        <v>4.968</v>
      </c>
      <c r="AJ2891" s="33">
        <v>2.5990000000000002</v>
      </c>
      <c r="AK2891" s="34">
        <v>3.7650000000000001</v>
      </c>
      <c r="AL2891" s="29">
        <v>1.9609999999999999E-2</v>
      </c>
      <c r="AM2891" s="29">
        <v>3.9219999999999998E-2</v>
      </c>
      <c r="AN2891" s="50">
        <v>46386</v>
      </c>
      <c r="AO2891" s="30">
        <v>102.6</v>
      </c>
      <c r="AP2891" s="29">
        <v>0.62975999999999999</v>
      </c>
      <c r="AQ2891" s="29">
        <v>1</v>
      </c>
      <c r="AR2891" s="29">
        <v>0.76400000000000001</v>
      </c>
      <c r="AS2891" s="54">
        <v>5</v>
      </c>
      <c r="AT2891" s="29">
        <v>0.87878999999999996</v>
      </c>
      <c r="AU2891" s="29">
        <v>0.82559000000000005</v>
      </c>
      <c r="AV2891" s="54">
        <v>17</v>
      </c>
      <c r="AW2891" s="29">
        <v>0.51515</v>
      </c>
    </row>
    <row r="2892" spans="1:49" x14ac:dyDescent="0.2">
      <c r="A2892" s="17" t="str">
        <f t="shared" si="54"/>
        <v>Columbia</v>
      </c>
      <c r="B2892" s="17" t="str">
        <f>IF(AND(OR(NOT(IsForecastDateRestricted),AND(D2892&gt;=StartDate,D2892&lt;=EndDate)),OR(NOT(IsTargetDateRestricted),AND(F2892&gt;=FirstTargetDate,F2892&lt;=EndTargetDate)),
OR(AND(Is1Week,E2892="1 wk ahead inc death"),AND(Is2Week,E2892="2 wk ahead inc death"),AND(Is3Week,E2892="3 wk ahead inc death"),AND(Is4Week,E2892="4 wk ahead inc death")),
OR(NOT(IsActiveModelsOnly),_xlfn.XLOOKUP(C2892,'Model Analyzer'!B$4:B$100,'Model Analyzer'!C$4:C$100))),EvalData!C2892,"NA")</f>
        <v>Columbia</v>
      </c>
      <c r="C2892" s="17" t="s">
        <v>13</v>
      </c>
      <c r="D2892" s="36" t="d">
        <v>2020-11-23</v>
      </c>
      <c r="E2892" s="17" t="s">
        <v>37</v>
      </c>
      <c r="F2892" s="36" t="d">
        <v>2020-12-12</v>
      </c>
      <c r="G2892" s="30">
        <v>-6325</v>
      </c>
      <c r="H2892" s="32">
        <v>-0.16400000000000001</v>
      </c>
      <c r="I2892" s="28">
        <v>-0.15107999999999999</v>
      </c>
      <c r="J2892" s="28">
        <v>-0.17796999999999999</v>
      </c>
      <c r="K2892" s="29">
        <v>0.75</v>
      </c>
      <c r="L2892" s="30">
        <v>19</v>
      </c>
      <c r="M2892" s="29">
        <v>0.4375</v>
      </c>
      <c r="N2892" s="30">
        <v>51</v>
      </c>
      <c r="O2892" s="30">
        <v>17.079999999999998</v>
      </c>
      <c r="P2892" s="30">
        <v>2785.18</v>
      </c>
      <c r="Q2892" s="30">
        <v>184.88</v>
      </c>
      <c r="R2892" s="38">
        <v>0.22001999999999999</v>
      </c>
      <c r="S2892" s="32">
        <v>-0.22800000000000001</v>
      </c>
      <c r="T2892" s="29">
        <v>0.73226000000000002</v>
      </c>
      <c r="U2892" s="29">
        <v>-0.64800999999999997</v>
      </c>
      <c r="V2892" s="29">
        <v>0.43136999999999998</v>
      </c>
      <c r="W2892" s="29">
        <v>7.843E-2</v>
      </c>
      <c r="X2892" s="30">
        <v>290.93</v>
      </c>
      <c r="Y2892" s="29">
        <v>0.25930999999999998</v>
      </c>
      <c r="Z2892" s="29">
        <v>0.32150000000000001</v>
      </c>
      <c r="AA2892" s="29">
        <v>0.32700000000000001</v>
      </c>
      <c r="AB2892" s="30">
        <v>21</v>
      </c>
      <c r="AC2892" s="29">
        <v>0.39394000000000001</v>
      </c>
      <c r="AD2892" s="30">
        <v>51</v>
      </c>
      <c r="AE2892" s="29">
        <v>0.84314</v>
      </c>
      <c r="AF2892" s="33">
        <v>1.984</v>
      </c>
      <c r="AG2892" s="33">
        <v>2.2490000000000001</v>
      </c>
      <c r="AH2892" s="33">
        <v>2.867</v>
      </c>
      <c r="AI2892" s="33">
        <v>19.521000000000001</v>
      </c>
      <c r="AJ2892" s="33">
        <v>4.1509999999999998</v>
      </c>
      <c r="AK2892" s="34">
        <v>12.875</v>
      </c>
      <c r="AL2892" s="29">
        <v>7.843E-2</v>
      </c>
      <c r="AM2892" s="29">
        <v>9.8040000000000002E-2</v>
      </c>
      <c r="AN2892" s="50">
        <v>65541</v>
      </c>
      <c r="AO2892" s="30">
        <v>89.1</v>
      </c>
      <c r="AP2892" s="29">
        <v>0.46726000000000001</v>
      </c>
      <c r="AQ2892" s="29">
        <v>0.97548000000000001</v>
      </c>
      <c r="AR2892" s="29">
        <v>0.70199999999999996</v>
      </c>
      <c r="AS2892" s="54">
        <v>10</v>
      </c>
      <c r="AT2892" s="29">
        <v>0.72726999999999997</v>
      </c>
      <c r="AU2892" s="29">
        <v>0.88690999999999998</v>
      </c>
      <c r="AV2892" s="54">
        <v>9</v>
      </c>
      <c r="AW2892" s="29">
        <v>0.75758000000000003</v>
      </c>
    </row>
    <row r="2893" spans="1:49" x14ac:dyDescent="0.2">
      <c r="A2893" s="17" t="str">
        <f t="shared" si="54"/>
        <v>Columbia-UNC</v>
      </c>
      <c r="B2893" s="17" t="str">
        <f>IF(AND(OR(NOT(IsForecastDateRestricted),AND(D2893&gt;=StartDate,D2893&lt;=EndDate)),OR(NOT(IsTargetDateRestricted),AND(F2893&gt;=FirstTargetDate,F2893&lt;=EndTargetDate)),
OR(AND(Is1Week,E2893="1 wk ahead inc death"),AND(Is2Week,E2893="2 wk ahead inc death"),AND(Is3Week,E2893="3 wk ahead inc death"),AND(Is4Week,E2893="4 wk ahead inc death")),
OR(NOT(IsActiveModelsOnly),_xlfn.XLOOKUP(C2893,'Model Analyzer'!B$4:B$100,'Model Analyzer'!C$4:C$100))),EvalData!C2893,"NA")</f>
        <v>Columbia-UNC</v>
      </c>
      <c r="C2893" s="17" t="s">
        <v>14</v>
      </c>
      <c r="D2893" s="36" t="d">
        <v>2020-11-23</v>
      </c>
      <c r="E2893" s="17" t="s">
        <v>37</v>
      </c>
      <c r="F2893" s="36" t="d">
        <v>2020-12-12</v>
      </c>
      <c r="G2893" s="30">
        <v>-445</v>
      </c>
      <c r="H2893" s="32">
        <v>-1.0999999999999999E-2</v>
      </c>
      <c r="I2893" s="28">
        <v>-1.0630000000000001E-2</v>
      </c>
      <c r="J2893" s="28">
        <v>-1.074E-2</v>
      </c>
      <c r="K2893" s="29">
        <v>1</v>
      </c>
      <c r="L2893" s="30">
        <v>1</v>
      </c>
      <c r="M2893" s="29">
        <v>1</v>
      </c>
      <c r="N2893" s="30">
        <v>51</v>
      </c>
      <c r="O2893" s="30">
        <v>28.53</v>
      </c>
      <c r="P2893" s="30">
        <v>11620.82</v>
      </c>
      <c r="Q2893" s="30">
        <v>302.25</v>
      </c>
      <c r="R2893" s="38">
        <v>0.24898999999999999</v>
      </c>
      <c r="S2893" s="32">
        <v>0.22189999999999999</v>
      </c>
      <c r="T2893" s="29">
        <v>0.44762999999999997</v>
      </c>
      <c r="U2893" s="29">
        <v>0.32164999999999999</v>
      </c>
      <c r="V2893" s="29">
        <v>0.41176000000000001</v>
      </c>
      <c r="W2893" s="29">
        <v>0.13725000000000001</v>
      </c>
      <c r="X2893" s="30">
        <v>477.51</v>
      </c>
      <c r="Y2893" s="29">
        <v>0.44361</v>
      </c>
      <c r="Z2893" s="29">
        <v>0.35815999999999998</v>
      </c>
      <c r="AA2893" s="29">
        <v>6.6000000000000003E-2</v>
      </c>
      <c r="AB2893" s="30">
        <v>31</v>
      </c>
      <c r="AC2893" s="29">
        <v>9.0910000000000005E-2</v>
      </c>
      <c r="AD2893" s="30">
        <v>51</v>
      </c>
      <c r="AE2893" s="29">
        <v>0.35293999999999998</v>
      </c>
      <c r="AF2893" s="33">
        <v>1.2729999999999999</v>
      </c>
      <c r="AG2893" s="33">
        <v>1.33</v>
      </c>
      <c r="AH2893" s="33">
        <v>1.456</v>
      </c>
      <c r="AI2893" s="33">
        <v>1.613</v>
      </c>
      <c r="AJ2893" s="33">
        <v>1.6180000000000001</v>
      </c>
      <c r="AK2893" s="34">
        <v>2.25</v>
      </c>
      <c r="AL2893" s="29">
        <v>1.9609999999999999E-2</v>
      </c>
      <c r="AM2893" s="29">
        <v>0</v>
      </c>
      <c r="AN2893" s="50">
        <v>328266</v>
      </c>
      <c r="AO2893" s="30">
        <v>493.2</v>
      </c>
      <c r="AP2893" s="29">
        <v>0.78464999999999996</v>
      </c>
      <c r="AQ2893" s="29">
        <v>1</v>
      </c>
      <c r="AR2893" s="29">
        <v>0.35099999999999998</v>
      </c>
      <c r="AS2893" s="54">
        <v>26</v>
      </c>
      <c r="AT2893" s="29">
        <v>0.24242</v>
      </c>
      <c r="AU2893" s="29">
        <v>0.37152000000000002</v>
      </c>
      <c r="AV2893" s="54">
        <v>26</v>
      </c>
      <c r="AW2893" s="29">
        <v>0.24242</v>
      </c>
    </row>
    <row r="2894" spans="1:49" x14ac:dyDescent="0.2">
      <c r="A2894" s="17" t="str">
        <f t="shared" si="54"/>
        <v>Covid19Sim</v>
      </c>
      <c r="B2894" s="17" t="str">
        <f>IF(AND(OR(NOT(IsForecastDateRestricted),AND(D2894&gt;=StartDate,D2894&lt;=EndDate)),OR(NOT(IsTargetDateRestricted),AND(F2894&gt;=FirstTargetDate,F2894&lt;=EndTargetDate)),
OR(AND(Is1Week,E2894="1 wk ahead inc death"),AND(Is2Week,E2894="2 wk ahead inc death"),AND(Is3Week,E2894="3 wk ahead inc death"),AND(Is4Week,E2894="4 wk ahead inc death")),
OR(NOT(IsActiveModelsOnly),_xlfn.XLOOKUP(C2894,'Model Analyzer'!B$4:B$100,'Model Analyzer'!C$4:C$100))),EvalData!C2894,"NA")</f>
        <v>Covid19Sim</v>
      </c>
      <c r="C2894" s="17" t="s">
        <v>39</v>
      </c>
      <c r="D2894" s="36" t="d">
        <v>2020-11-23</v>
      </c>
      <c r="E2894" s="17" t="s">
        <v>37</v>
      </c>
      <c r="F2894" s="36" t="d">
        <v>2020-12-12</v>
      </c>
      <c r="G2894" s="30">
        <v>3341</v>
      </c>
      <c r="H2894" s="32">
        <v>7.6999999999999999E-2</v>
      </c>
      <c r="I2894" s="28">
        <v>7.9810000000000006E-2</v>
      </c>
      <c r="J2894" s="28">
        <v>7.9810000000000006E-2</v>
      </c>
      <c r="K2894" s="29">
        <v>0.9</v>
      </c>
      <c r="L2894" s="30">
        <v>9</v>
      </c>
      <c r="M2894" s="29">
        <v>0.75</v>
      </c>
      <c r="N2894" s="30">
        <v>51</v>
      </c>
      <c r="O2894" s="30">
        <v>23.87</v>
      </c>
      <c r="P2894" s="30">
        <v>11700.47</v>
      </c>
      <c r="Q2894" s="30">
        <v>268.61</v>
      </c>
      <c r="R2894" s="38">
        <v>0.23680999999999999</v>
      </c>
      <c r="S2894" s="32">
        <v>0.11132</v>
      </c>
      <c r="T2894" s="29">
        <v>0.36547000000000002</v>
      </c>
      <c r="U2894" s="29">
        <v>0.16828000000000001</v>
      </c>
      <c r="V2894" s="29">
        <v>0.43136999999999998</v>
      </c>
      <c r="W2894" s="29">
        <v>3.9219999999999998E-2</v>
      </c>
      <c r="X2894" s="30">
        <v>496.01</v>
      </c>
      <c r="Y2894" s="29">
        <v>0.35892000000000002</v>
      </c>
      <c r="Z2894" s="29">
        <v>0.31413000000000002</v>
      </c>
      <c r="AA2894" s="29">
        <v>0.23499999999999999</v>
      </c>
      <c r="AB2894" s="30">
        <v>24</v>
      </c>
      <c r="AC2894" s="29">
        <v>0.30303000000000002</v>
      </c>
      <c r="AD2894" s="30">
        <v>51</v>
      </c>
      <c r="AE2894" s="29">
        <v>0.19608</v>
      </c>
      <c r="AF2894" s="33">
        <v>1.052</v>
      </c>
      <c r="AG2894" s="33">
        <v>1.0660000000000001</v>
      </c>
      <c r="AH2894" s="33">
        <v>1.119</v>
      </c>
      <c r="AI2894" s="33">
        <v>99.867999999999995</v>
      </c>
      <c r="AJ2894" s="33">
        <v>1.2509999999999999</v>
      </c>
      <c r="AK2894" s="34">
        <v>1.917</v>
      </c>
      <c r="AL2894" s="29">
        <v>0</v>
      </c>
      <c r="AM2894" s="29">
        <v>1.9609999999999999E-2</v>
      </c>
      <c r="AN2894" s="50">
        <v>409932</v>
      </c>
      <c r="AO2894" s="30">
        <v>524</v>
      </c>
      <c r="AP2894" s="29">
        <v>0.87426000000000004</v>
      </c>
      <c r="AQ2894" s="29">
        <v>1</v>
      </c>
      <c r="AR2894" s="29">
        <v>0.186</v>
      </c>
      <c r="AS2894" s="54">
        <v>28</v>
      </c>
      <c r="AT2894" s="29">
        <v>0.18182000000000001</v>
      </c>
      <c r="AU2894" s="29">
        <v>0.2064</v>
      </c>
      <c r="AV2894" s="54">
        <v>29</v>
      </c>
      <c r="AW2894" s="29">
        <v>0.15151999999999999</v>
      </c>
    </row>
    <row r="2895" spans="1:49" x14ac:dyDescent="0.2">
      <c r="A2895" s="17" t="str">
        <f t="shared" si="54"/>
        <v>CovidComplete</v>
      </c>
      <c r="B2895" s="17" t="str">
        <f>IF(AND(OR(NOT(IsForecastDateRestricted),AND(D2895&gt;=StartDate,D2895&lt;=EndDate)),OR(NOT(IsTargetDateRestricted),AND(F2895&gt;=FirstTargetDate,F2895&lt;=EndTargetDate)),
OR(AND(Is1Week,E2895="1 wk ahead inc death"),AND(Is2Week,E2895="2 wk ahead inc death"),AND(Is3Week,E2895="3 wk ahead inc death"),AND(Is4Week,E2895="4 wk ahead inc death")),
OR(NOT(IsActiveModelsOnly),_xlfn.XLOOKUP(C2895,'Model Analyzer'!B$4:B$100,'Model Analyzer'!C$4:C$100))),EvalData!C2895,"NA")</f>
        <v>CovidComplete</v>
      </c>
      <c r="C2895" s="17" t="s">
        <v>51</v>
      </c>
      <c r="D2895" s="36" t="d">
        <v>2020-11-23</v>
      </c>
      <c r="E2895" s="17" t="s">
        <v>37</v>
      </c>
      <c r="F2895" s="36" t="d">
        <v>2020-12-12</v>
      </c>
      <c r="G2895" s="30">
        <v>7083</v>
      </c>
      <c r="H2895" s="32">
        <v>0.156</v>
      </c>
      <c r="I2895" s="28">
        <v>0.16919000000000001</v>
      </c>
      <c r="J2895" s="28">
        <v>0.16919000000000001</v>
      </c>
      <c r="K2895" s="29">
        <v>0.75</v>
      </c>
      <c r="L2895" s="30">
        <v>18</v>
      </c>
      <c r="M2895" s="29">
        <v>0.46875</v>
      </c>
      <c r="N2895" s="30">
        <v>51</v>
      </c>
      <c r="O2895" s="30">
        <v>7.42</v>
      </c>
      <c r="P2895" s="30">
        <v>4211.62</v>
      </c>
      <c r="Q2895" s="30">
        <v>202.39</v>
      </c>
      <c r="R2895" s="38">
        <v>0.19796</v>
      </c>
      <c r="S2895" s="32">
        <v>8.3629999999999996E-2</v>
      </c>
      <c r="T2895" s="29">
        <v>0.38655</v>
      </c>
      <c r="U2895" s="29">
        <v>-2.8600000000000001E-3</v>
      </c>
      <c r="V2895" s="29">
        <v>0.45097999999999999</v>
      </c>
      <c r="W2895" s="29">
        <v>7.843E-2</v>
      </c>
      <c r="X2895" s="30">
        <v>309.69</v>
      </c>
      <c r="Y2895" s="29">
        <v>0.29460999999999998</v>
      </c>
      <c r="Z2895" s="29">
        <v>0.28486</v>
      </c>
      <c r="AA2895" s="29">
        <v>0.53300000000000003</v>
      </c>
      <c r="AB2895" s="30">
        <v>13</v>
      </c>
      <c r="AC2895" s="29">
        <v>0.63636000000000004</v>
      </c>
      <c r="AD2895" s="30">
        <v>51</v>
      </c>
      <c r="AE2895" s="29">
        <v>0.96077999999999997</v>
      </c>
      <c r="AF2895" s="33">
        <v>3.9830000000000001</v>
      </c>
      <c r="AG2895" s="33">
        <v>3.992</v>
      </c>
      <c r="AH2895" s="33">
        <v>3.9980000000000002</v>
      </c>
      <c r="AI2895" s="33">
        <v>3.9950000000000001</v>
      </c>
      <c r="AJ2895" s="33">
        <v>4.0039999999999996</v>
      </c>
      <c r="AK2895" s="34">
        <v>4.0179999999999998</v>
      </c>
      <c r="AL2895" s="29">
        <v>0</v>
      </c>
      <c r="AM2895" s="29">
        <v>0</v>
      </c>
      <c r="AN2895" s="50">
        <v>62535</v>
      </c>
      <c r="AO2895" s="30">
        <v>95.3</v>
      </c>
      <c r="AP2895" s="29">
        <v>0.40056999999999998</v>
      </c>
      <c r="AQ2895" s="29">
        <v>0.83626</v>
      </c>
      <c r="AR2895" s="29">
        <v>1</v>
      </c>
      <c r="AS2895" s="54">
        <v>1</v>
      </c>
      <c r="AT2895" s="29">
        <v>1</v>
      </c>
      <c r="AU2895" s="29">
        <v>0.97319</v>
      </c>
      <c r="AV2895" s="54">
        <v>2</v>
      </c>
      <c r="AW2895" s="29">
        <v>0.96970000000000001</v>
      </c>
    </row>
    <row r="2896" spans="1:49" x14ac:dyDescent="0.2">
      <c r="A2896" s="17" t="str">
        <f t="shared" si="54"/>
        <v>DDS</v>
      </c>
      <c r="B2896" s="17" t="str">
        <f>IF(AND(OR(NOT(IsForecastDateRestricted),AND(D2896&gt;=StartDate,D2896&lt;=EndDate)),OR(NOT(IsTargetDateRestricted),AND(F2896&gt;=FirstTargetDate,F2896&lt;=EndTargetDate)),
OR(AND(Is1Week,E2896="1 wk ahead inc death"),AND(Is2Week,E2896="2 wk ahead inc death"),AND(Is3Week,E2896="3 wk ahead inc death"),AND(Is4Week,E2896="4 wk ahead inc death")),
OR(NOT(IsActiveModelsOnly),_xlfn.XLOOKUP(C2896,'Model Analyzer'!B$4:B$100,'Model Analyzer'!C$4:C$100))),EvalData!C2896,"NA")</f>
        <v>DDS</v>
      </c>
      <c r="C2896" s="17" t="s">
        <v>44</v>
      </c>
      <c r="D2896" s="36" t="d">
        <v>2020-11-23</v>
      </c>
      <c r="E2896" s="17" t="s">
        <v>37</v>
      </c>
      <c r="F2896" s="36" t="d">
        <v>2020-12-12</v>
      </c>
      <c r="G2896" s="30">
        <v>-8780</v>
      </c>
      <c r="H2896" s="32">
        <v>-0.23499999999999999</v>
      </c>
      <c r="I2896" s="28">
        <v>-0.20973</v>
      </c>
      <c r="J2896" s="28">
        <v>-0.26539000000000001</v>
      </c>
      <c r="K2896" s="29">
        <v>0.75</v>
      </c>
      <c r="L2896" s="30">
        <v>26</v>
      </c>
      <c r="M2896" s="29">
        <v>0.21875</v>
      </c>
      <c r="N2896" s="30">
        <v>51</v>
      </c>
      <c r="O2896" s="30">
        <v>11.2</v>
      </c>
      <c r="P2896" s="30">
        <v>3842.17</v>
      </c>
      <c r="Q2896" s="30">
        <v>210.02</v>
      </c>
      <c r="R2896" s="38">
        <v>0.21301</v>
      </c>
      <c r="S2896" s="32">
        <v>-0.21274000000000001</v>
      </c>
      <c r="T2896" s="29">
        <v>0.50336000000000003</v>
      </c>
      <c r="U2896" s="29">
        <v>-0.39394000000000001</v>
      </c>
      <c r="V2896" s="29">
        <v>0.45097999999999999</v>
      </c>
      <c r="W2896" s="29">
        <v>0.11765</v>
      </c>
      <c r="X2896" s="30">
        <v>334.82</v>
      </c>
      <c r="Y2896" s="29">
        <v>0.27989000000000003</v>
      </c>
      <c r="Z2896" s="29">
        <v>0.33217999999999998</v>
      </c>
      <c r="AA2896" s="29">
        <v>0.35399999999999998</v>
      </c>
      <c r="AB2896" s="30">
        <v>18</v>
      </c>
      <c r="AC2896" s="29">
        <v>0.48485</v>
      </c>
      <c r="AD2896" s="30">
        <v>51</v>
      </c>
      <c r="AE2896" s="29">
        <v>0.86275000000000002</v>
      </c>
      <c r="AF2896" s="33">
        <v>3.1</v>
      </c>
      <c r="AG2896" s="33">
        <v>3.4209999999999998</v>
      </c>
      <c r="AH2896" s="33">
        <v>3.9159999999999999</v>
      </c>
      <c r="AI2896" s="33">
        <v>6.133</v>
      </c>
      <c r="AJ2896" s="33">
        <v>5.2169999999999996</v>
      </c>
      <c r="AK2896" s="34">
        <v>7.0830000000000002</v>
      </c>
      <c r="AL2896" s="29">
        <v>0.25490000000000002</v>
      </c>
      <c r="AM2896" s="29">
        <v>3.9219999999999998E-2</v>
      </c>
      <c r="AN2896" s="50">
        <v>67115</v>
      </c>
      <c r="AO2896" s="30">
        <v>118.8</v>
      </c>
      <c r="AP2896" s="29">
        <v>0.37977</v>
      </c>
      <c r="AQ2896" s="29">
        <v>0.79283000000000003</v>
      </c>
      <c r="AR2896" s="29">
        <v>0.59899999999999998</v>
      </c>
      <c r="AS2896" s="54">
        <v>13</v>
      </c>
      <c r="AT2896" s="29">
        <v>0.63636000000000004</v>
      </c>
      <c r="AU2896" s="29">
        <v>0.86523000000000005</v>
      </c>
      <c r="AV2896" s="54">
        <v>14</v>
      </c>
      <c r="AW2896" s="29">
        <v>0.60606000000000004</v>
      </c>
    </row>
    <row r="2897" spans="1:49" x14ac:dyDescent="0.2">
      <c r="A2897" s="17" t="str">
        <f t="shared" si="54"/>
        <v>Ensemble</v>
      </c>
      <c r="B2897" s="17" t="str">
        <f>IF(AND(OR(NOT(IsForecastDateRestricted),AND(D2897&gt;=StartDate,D2897&lt;=EndDate)),OR(NOT(IsTargetDateRestricted),AND(F2897&gt;=FirstTargetDate,F2897&lt;=EndTargetDate)),
OR(AND(Is1Week,E2897="1 wk ahead inc death"),AND(Is2Week,E2897="2 wk ahead inc death"),AND(Is3Week,E2897="3 wk ahead inc death"),AND(Is4Week,E2897="4 wk ahead inc death")),
OR(NOT(IsActiveModelsOnly),_xlfn.XLOOKUP(C2897,'Model Analyzer'!B$4:B$100,'Model Analyzer'!C$4:C$100))),EvalData!C2897,"NA")</f>
        <v>Ensemble</v>
      </c>
      <c r="C2897" s="17" t="s">
        <v>15</v>
      </c>
      <c r="D2897" s="36" t="d">
        <v>2020-11-23</v>
      </c>
      <c r="E2897" s="17" t="s">
        <v>37</v>
      </c>
      <c r="F2897" s="36" t="d">
        <v>2020-12-12</v>
      </c>
      <c r="G2897" s="30">
        <v>-3737</v>
      </c>
      <c r="H2897" s="32">
        <v>-9.4E-2</v>
      </c>
      <c r="I2897" s="28">
        <v>-8.9270000000000002E-2</v>
      </c>
      <c r="J2897" s="28">
        <v>-9.801E-2</v>
      </c>
      <c r="K2897" s="29">
        <v>0.9</v>
      </c>
      <c r="L2897" s="30">
        <v>12</v>
      </c>
      <c r="M2897" s="29">
        <v>0.65625</v>
      </c>
      <c r="N2897" s="30">
        <v>51</v>
      </c>
      <c r="O2897" s="30">
        <v>3.62</v>
      </c>
      <c r="P2897" s="30">
        <v>1208.26</v>
      </c>
      <c r="Q2897" s="30">
        <v>115.92</v>
      </c>
      <c r="R2897" s="38">
        <v>0.12691</v>
      </c>
      <c r="S2897" s="32">
        <v>-9.1719999999999996E-2</v>
      </c>
      <c r="T2897" s="29">
        <v>0.24112</v>
      </c>
      <c r="U2897" s="29">
        <v>-0.15915000000000001</v>
      </c>
      <c r="V2897" s="29">
        <v>0.64705999999999997</v>
      </c>
      <c r="W2897" s="29">
        <v>1.9609999999999999E-2</v>
      </c>
      <c r="X2897" s="30">
        <v>179.64</v>
      </c>
      <c r="Y2897" s="29">
        <v>0.17469999999999999</v>
      </c>
      <c r="Z2897" s="29">
        <v>0.19555</v>
      </c>
      <c r="AA2897" s="29">
        <v>0.83</v>
      </c>
      <c r="AB2897" s="30">
        <v>3</v>
      </c>
      <c r="AC2897" s="29">
        <v>0.93938999999999995</v>
      </c>
      <c r="AD2897" s="30">
        <v>51</v>
      </c>
      <c r="AE2897" s="29">
        <v>0.98038999999999998</v>
      </c>
      <c r="AF2897" s="33">
        <v>2.1709999999999998</v>
      </c>
      <c r="AG2897" s="33">
        <v>2.2850000000000001</v>
      </c>
      <c r="AH2897" s="33">
        <v>2.5870000000000002</v>
      </c>
      <c r="AI2897" s="33">
        <v>5.3879999999999999</v>
      </c>
      <c r="AJ2897" s="33">
        <v>2.9260000000000002</v>
      </c>
      <c r="AK2897" s="34">
        <v>5.5419999999999998</v>
      </c>
      <c r="AL2897" s="29">
        <v>9.8040000000000002E-2</v>
      </c>
      <c r="AM2897" s="29">
        <v>3.9219999999999998E-2</v>
      </c>
      <c r="AN2897" s="50">
        <v>32124</v>
      </c>
      <c r="AO2897" s="30">
        <v>46.9</v>
      </c>
      <c r="AP2897" s="29">
        <v>0.52131000000000005</v>
      </c>
      <c r="AQ2897" s="29">
        <v>1</v>
      </c>
      <c r="AR2897" s="29">
        <v>0.88800000000000001</v>
      </c>
      <c r="AS2897" s="54">
        <v>2</v>
      </c>
      <c r="AT2897" s="29">
        <v>0.96970000000000001</v>
      </c>
      <c r="AU2897" s="29">
        <v>1</v>
      </c>
      <c r="AV2897" s="54">
        <v>1</v>
      </c>
      <c r="AW2897" s="29">
        <v>1</v>
      </c>
    </row>
    <row r="2898" spans="1:49" x14ac:dyDescent="0.2">
      <c r="A2898" s="17" t="str">
        <f t="shared" si="54"/>
        <v>ESG</v>
      </c>
      <c r="B2898" s="17" t="str">
        <f>IF(AND(OR(NOT(IsForecastDateRestricted),AND(D2898&gt;=StartDate,D2898&lt;=EndDate)),OR(NOT(IsTargetDateRestricted),AND(F2898&gt;=FirstTargetDate,F2898&lt;=EndTargetDate)),
OR(AND(Is1Week,E2898="1 wk ahead inc death"),AND(Is2Week,E2898="2 wk ahead inc death"),AND(Is3Week,E2898="3 wk ahead inc death"),AND(Is4Week,E2898="4 wk ahead inc death")),
OR(NOT(IsActiveModelsOnly),_xlfn.XLOOKUP(C2898,'Model Analyzer'!B$4:B$100,'Model Analyzer'!C$4:C$100))),EvalData!C2898,"NA")</f>
        <v>ESG</v>
      </c>
      <c r="C2898" s="17" t="s">
        <v>40</v>
      </c>
      <c r="D2898" s="36" t="d">
        <v>2020-11-23</v>
      </c>
      <c r="E2898" s="17" t="s">
        <v>37</v>
      </c>
      <c r="F2898" s="36" t="d">
        <v>2020-12-12</v>
      </c>
      <c r="G2898" s="30">
        <v>5349</v>
      </c>
      <c r="H2898" s="32">
        <v>0.12</v>
      </c>
      <c r="I2898" s="28">
        <v>0.12776999999999999</v>
      </c>
      <c r="J2898" s="28">
        <v>0.12776999999999999</v>
      </c>
      <c r="K2898" s="29">
        <v>0.75</v>
      </c>
      <c r="L2898" s="30">
        <v>17</v>
      </c>
      <c r="M2898" s="29">
        <v>0.5</v>
      </c>
      <c r="N2898" s="30">
        <v>49</v>
      </c>
      <c r="O2898" s="30">
        <v>34.21</v>
      </c>
      <c r="P2898" s="30">
        <v>11993.88</v>
      </c>
      <c r="Q2898" s="30">
        <v>293.51</v>
      </c>
      <c r="R2898" s="38">
        <v>0.26318999999999998</v>
      </c>
      <c r="S2898" s="32">
        <v>5.0009999999999999E-2</v>
      </c>
      <c r="T2898" s="29">
        <v>1.5982099999999999</v>
      </c>
      <c r="U2898" s="29">
        <v>-1.0332600000000001</v>
      </c>
      <c r="V2898" s="29">
        <v>0.36735000000000001</v>
      </c>
      <c r="W2898" s="29">
        <v>0.24490000000000001</v>
      </c>
      <c r="X2898" s="30">
        <v>543.30999999999995</v>
      </c>
      <c r="Y2898" s="29">
        <v>0.46379999999999999</v>
      </c>
      <c r="Z2898" s="29">
        <v>0.46661000000000002</v>
      </c>
      <c r="AA2898" s="29">
        <v>0.16800000000000001</v>
      </c>
      <c r="AB2898" s="30">
        <v>27</v>
      </c>
      <c r="AC2898" s="29">
        <v>0.21212</v>
      </c>
      <c r="AD2898" s="30">
        <v>49</v>
      </c>
      <c r="AE2898" s="29">
        <v>0.14285999999999999</v>
      </c>
      <c r="AF2898" s="33">
        <v>1.0029999999999999</v>
      </c>
      <c r="AG2898" s="33">
        <v>1.0109999999999999</v>
      </c>
      <c r="AH2898" s="33">
        <v>1.1279999999999999</v>
      </c>
      <c r="AI2898" s="33">
        <v>1.3819999999999999</v>
      </c>
      <c r="AJ2898" s="33">
        <v>1.355</v>
      </c>
      <c r="AK2898" s="34">
        <v>1.728</v>
      </c>
      <c r="AL2898" s="29">
        <v>0</v>
      </c>
      <c r="AM2898" s="29">
        <v>0</v>
      </c>
      <c r="AN2898" s="50">
        <v>461255</v>
      </c>
      <c r="AO2898" s="30">
        <v>790.8</v>
      </c>
      <c r="AP2898" s="29">
        <v>0.89385000000000003</v>
      </c>
      <c r="AQ2898" s="29">
        <v>1</v>
      </c>
      <c r="AR2898" s="29">
        <v>0.14399999999999999</v>
      </c>
      <c r="AS2898" s="54">
        <v>30</v>
      </c>
      <c r="AT2898" s="29">
        <v>0.12121</v>
      </c>
      <c r="AU2898" s="29">
        <v>0.14448</v>
      </c>
      <c r="AV2898" s="54">
        <v>32</v>
      </c>
      <c r="AW2898" s="29">
        <v>6.0609999999999997E-2</v>
      </c>
    </row>
    <row r="2899" spans="1:49" x14ac:dyDescent="0.2">
      <c r="A2899" s="17" t="str">
        <f t="shared" si="54"/>
        <v>GT-DeepCOVID</v>
      </c>
      <c r="B2899" s="17" t="str">
        <f>IF(AND(OR(NOT(IsForecastDateRestricted),AND(D2899&gt;=StartDate,D2899&lt;=EndDate)),OR(NOT(IsTargetDateRestricted),AND(F2899&gt;=FirstTargetDate,F2899&lt;=EndTargetDate)),
OR(AND(Is1Week,E2899="1 wk ahead inc death"),AND(Is2Week,E2899="2 wk ahead inc death"),AND(Is3Week,E2899="3 wk ahead inc death"),AND(Is4Week,E2899="4 wk ahead inc death")),
OR(NOT(IsActiveModelsOnly),_xlfn.XLOOKUP(C2899,'Model Analyzer'!B$4:B$100,'Model Analyzer'!C$4:C$100))),EvalData!C2899,"NA")</f>
        <v>GT-DeepCOVID</v>
      </c>
      <c r="C2899" s="17" t="s">
        <v>17</v>
      </c>
      <c r="D2899" s="36" t="d">
        <v>2020-11-23</v>
      </c>
      <c r="E2899" s="17" t="s">
        <v>37</v>
      </c>
      <c r="F2899" s="36" t="d">
        <v>2020-12-12</v>
      </c>
      <c r="G2899" s="30">
        <v>-4239</v>
      </c>
      <c r="H2899" s="32">
        <v>-0.107</v>
      </c>
      <c r="I2899" s="28">
        <v>-0.10126</v>
      </c>
      <c r="J2899" s="28">
        <v>-0.11266</v>
      </c>
      <c r="K2899" s="29">
        <v>0.75</v>
      </c>
      <c r="L2899" s="30">
        <v>15</v>
      </c>
      <c r="M2899" s="29">
        <v>0.5625</v>
      </c>
      <c r="N2899" s="30">
        <v>48</v>
      </c>
      <c r="O2899" s="30">
        <v>3.44</v>
      </c>
      <c r="P2899" s="30">
        <v>2619.41</v>
      </c>
      <c r="Q2899" s="30">
        <v>170.15</v>
      </c>
      <c r="R2899" s="38">
        <v>0.17177999999999999</v>
      </c>
      <c r="S2899" s="32">
        <v>0.13339000000000001</v>
      </c>
      <c r="T2899" s="29">
        <v>0.26477000000000001</v>
      </c>
      <c r="U2899" s="29">
        <v>8.3099999999999993E-2</v>
      </c>
      <c r="V2899" s="29">
        <v>0.58333000000000002</v>
      </c>
      <c r="W2899" s="29">
        <v>0</v>
      </c>
      <c r="X2899" s="30">
        <v>260.69</v>
      </c>
      <c r="Y2899" s="29">
        <v>0.23855000000000001</v>
      </c>
      <c r="Z2899" s="29">
        <v>0.22123999999999999</v>
      </c>
      <c r="AA2899" s="29">
        <v>0.64300000000000002</v>
      </c>
      <c r="AB2899" s="30">
        <v>10</v>
      </c>
      <c r="AC2899" s="29">
        <v>0.72726999999999997</v>
      </c>
      <c r="AD2899" s="30">
        <v>48</v>
      </c>
      <c r="AE2899" s="29">
        <v>0.9375</v>
      </c>
      <c r="AF2899" s="33">
        <v>1.9330000000000001</v>
      </c>
      <c r="AG2899" s="33">
        <v>2.274</v>
      </c>
      <c r="AH2899" s="33">
        <v>3.03</v>
      </c>
      <c r="AI2899" s="33">
        <v>13.731999999999999</v>
      </c>
      <c r="AJ2899" s="33">
        <v>4.8819999999999997</v>
      </c>
      <c r="AK2899" s="34">
        <v>39.024999999999999</v>
      </c>
      <c r="AL2899" s="29">
        <v>8.3330000000000001E-2</v>
      </c>
      <c r="AM2899" s="29">
        <v>0.1875</v>
      </c>
      <c r="AN2899" s="50">
        <v>57480</v>
      </c>
      <c r="AO2899" s="30">
        <v>72.900000000000006</v>
      </c>
      <c r="AP2899" s="29">
        <v>0.45300000000000001</v>
      </c>
      <c r="AQ2899" s="29">
        <v>0.94572000000000001</v>
      </c>
      <c r="AR2899" s="29">
        <v>0.66</v>
      </c>
      <c r="AS2899" s="54">
        <v>12</v>
      </c>
      <c r="AT2899" s="29">
        <v>0.66666999999999998</v>
      </c>
      <c r="AU2899" s="29">
        <v>0.92601999999999995</v>
      </c>
      <c r="AV2899" s="54">
        <v>6</v>
      </c>
      <c r="AW2899" s="29">
        <v>0.84848000000000001</v>
      </c>
    </row>
    <row r="2900" spans="1:49" x14ac:dyDescent="0.2">
      <c r="A2900" s="17" t="str">
        <f t="shared" si="54"/>
        <v>ISU</v>
      </c>
      <c r="B2900" s="17" t="str">
        <f>IF(AND(OR(NOT(IsForecastDateRestricted),AND(D2900&gt;=StartDate,D2900&lt;=EndDate)),OR(NOT(IsTargetDateRestricted),AND(F2900&gt;=FirstTargetDate,F2900&lt;=EndTargetDate)),
OR(AND(Is1Week,E2900="1 wk ahead inc death"),AND(Is2Week,E2900="2 wk ahead inc death"),AND(Is3Week,E2900="3 wk ahead inc death"),AND(Is4Week,E2900="4 wk ahead inc death")),
OR(NOT(IsActiveModelsOnly),_xlfn.XLOOKUP(C2900,'Model Analyzer'!B$4:B$100,'Model Analyzer'!C$4:C$100))),EvalData!C2900,"NA")</f>
        <v>ISU</v>
      </c>
      <c r="C2900" s="17" t="s">
        <v>41</v>
      </c>
      <c r="D2900" s="36" t="d">
        <v>2020-11-23</v>
      </c>
      <c r="E2900" s="17" t="s">
        <v>37</v>
      </c>
      <c r="F2900" s="36" t="d">
        <v>2020-12-12</v>
      </c>
      <c r="G2900" s="30">
        <v>-3401</v>
      </c>
      <c r="H2900" s="32">
        <v>-8.5000000000000006E-2</v>
      </c>
      <c r="I2900" s="28">
        <v>-8.1240000000000007E-2</v>
      </c>
      <c r="J2900" s="28">
        <v>-8.8419999999999999E-2</v>
      </c>
      <c r="K2900" s="29">
        <v>0.9</v>
      </c>
      <c r="L2900" s="30">
        <v>10</v>
      </c>
      <c r="M2900" s="29">
        <v>0.71875</v>
      </c>
      <c r="N2900" s="30">
        <v>49</v>
      </c>
      <c r="O2900" s="30">
        <v>5.44</v>
      </c>
      <c r="P2900" s="30">
        <v>1825.41</v>
      </c>
      <c r="Q2900" s="30">
        <v>153.63</v>
      </c>
      <c r="R2900" s="38">
        <v>0.1686</v>
      </c>
      <c r="S2900" s="32">
        <v>-0.11158999999999999</v>
      </c>
      <c r="T2900" s="29">
        <v>0.31930999999999998</v>
      </c>
      <c r="U2900" s="29">
        <v>-0.16261999999999999</v>
      </c>
      <c r="V2900" s="29">
        <v>0.53061000000000003</v>
      </c>
      <c r="W2900" s="29">
        <v>4.0820000000000002E-2</v>
      </c>
      <c r="X2900" s="30">
        <v>218.9</v>
      </c>
      <c r="Y2900" s="29">
        <v>0.22347</v>
      </c>
      <c r="Z2900" s="29">
        <v>0.24082000000000001</v>
      </c>
      <c r="AA2900" s="29">
        <v>0.65</v>
      </c>
      <c r="AB2900" s="30">
        <v>9</v>
      </c>
      <c r="AC2900" s="29">
        <v>0.75758000000000003</v>
      </c>
      <c r="AD2900" s="30">
        <v>49</v>
      </c>
      <c r="AE2900" s="29">
        <v>0.46938999999999997</v>
      </c>
      <c r="AF2900" s="33">
        <v>1.302</v>
      </c>
      <c r="AG2900" s="33">
        <v>1.4139999999999999</v>
      </c>
      <c r="AH2900" s="33">
        <v>1.508</v>
      </c>
      <c r="AI2900" s="33">
        <v>11.33</v>
      </c>
      <c r="AJ2900" s="33">
        <v>1.679</v>
      </c>
      <c r="AK2900" s="34">
        <v>2.758</v>
      </c>
      <c r="AL2900" s="29">
        <v>0</v>
      </c>
      <c r="AM2900" s="29">
        <v>2.0410000000000001E-2</v>
      </c>
      <c r="AN2900" s="50">
        <v>115523</v>
      </c>
      <c r="AO2900" s="30">
        <v>148.30000000000001</v>
      </c>
      <c r="AP2900" s="29">
        <v>0.74260999999999999</v>
      </c>
      <c r="AQ2900" s="29">
        <v>1</v>
      </c>
      <c r="AR2900" s="29">
        <v>0.45400000000000001</v>
      </c>
      <c r="AS2900" s="54">
        <v>19</v>
      </c>
      <c r="AT2900" s="29">
        <v>0.45455000000000001</v>
      </c>
      <c r="AU2900" s="29">
        <v>0.47471999999999998</v>
      </c>
      <c r="AV2900" s="54">
        <v>25</v>
      </c>
      <c r="AW2900" s="29">
        <v>0.27272999999999997</v>
      </c>
    </row>
    <row r="2901" spans="1:49" x14ac:dyDescent="0.2">
      <c r="A2901" s="17" t="str">
        <f t="shared" si="54"/>
        <v>JCB</v>
      </c>
      <c r="B2901" s="17" t="str">
        <f>IF(AND(OR(NOT(IsForecastDateRestricted),AND(D2901&gt;=StartDate,D2901&lt;=EndDate)),OR(NOT(IsTargetDateRestricted),AND(F2901&gt;=FirstTargetDate,F2901&lt;=EndTargetDate)),
OR(AND(Is1Week,E2901="1 wk ahead inc death"),AND(Is2Week,E2901="2 wk ahead inc death"),AND(Is3Week,E2901="3 wk ahead inc death"),AND(Is4Week,E2901="4 wk ahead inc death")),
OR(NOT(IsActiveModelsOnly),_xlfn.XLOOKUP(C2901,'Model Analyzer'!B$4:B$100,'Model Analyzer'!C$4:C$100))),EvalData!C2901,"NA")</f>
        <v>JCB</v>
      </c>
      <c r="C2901" s="17" t="s">
        <v>45</v>
      </c>
      <c r="D2901" s="36" t="d">
        <v>2020-11-23</v>
      </c>
      <c r="E2901" s="17" t="s">
        <v>37</v>
      </c>
      <c r="F2901" s="36" t="d">
        <v>2020-12-12</v>
      </c>
      <c r="G2901" s="30">
        <v>-2597</v>
      </c>
      <c r="H2901" s="32">
        <v>-6.4000000000000001E-2</v>
      </c>
      <c r="I2901" s="28">
        <v>-6.2030000000000002E-2</v>
      </c>
      <c r="J2901" s="28">
        <v>-6.6140000000000004E-2</v>
      </c>
      <c r="K2901" s="29">
        <v>0.9</v>
      </c>
      <c r="L2901" s="30">
        <v>5</v>
      </c>
      <c r="M2901" s="29">
        <v>0.875</v>
      </c>
      <c r="N2901" s="30">
        <v>51</v>
      </c>
      <c r="O2901" s="30">
        <v>29.39</v>
      </c>
      <c r="P2901" s="30">
        <v>2305.06</v>
      </c>
      <c r="Q2901" s="30">
        <v>157.63</v>
      </c>
      <c r="R2901" s="38">
        <v>0.18129000000000001</v>
      </c>
      <c r="S2901" s="32">
        <v>-7.2849999999999998E-2</v>
      </c>
      <c r="T2901" s="29">
        <v>0.45612000000000003</v>
      </c>
      <c r="U2901" s="29">
        <v>-0.29898000000000002</v>
      </c>
      <c r="V2901" s="29">
        <v>0.54901999999999995</v>
      </c>
      <c r="W2901" s="29">
        <v>5.8819999999999997E-2</v>
      </c>
      <c r="X2901" s="30">
        <v>253.1</v>
      </c>
      <c r="Y2901" s="29">
        <v>0.24823000000000001</v>
      </c>
      <c r="Z2901" s="29">
        <v>0.30085000000000001</v>
      </c>
      <c r="AA2901" s="29">
        <v>0.504</v>
      </c>
      <c r="AB2901" s="30">
        <v>14</v>
      </c>
      <c r="AC2901" s="29">
        <v>0.60606000000000004</v>
      </c>
      <c r="AD2901" s="30">
        <v>51</v>
      </c>
      <c r="AE2901" s="29">
        <v>0.70587999999999995</v>
      </c>
      <c r="AF2901" s="33">
        <v>2.19</v>
      </c>
      <c r="AG2901" s="33">
        <v>2.194</v>
      </c>
      <c r="AH2901" s="33">
        <v>2.2000000000000002</v>
      </c>
      <c r="AI2901" s="33">
        <v>2.2829999999999999</v>
      </c>
      <c r="AJ2901" s="33">
        <v>2.21</v>
      </c>
      <c r="AK2901" s="34">
        <v>2.3039999999999998</v>
      </c>
      <c r="AL2901" s="29">
        <v>0</v>
      </c>
      <c r="AM2901" s="29">
        <v>0</v>
      </c>
      <c r="AN2901" s="50">
        <v>80833</v>
      </c>
      <c r="AO2901" s="30">
        <v>181.2</v>
      </c>
      <c r="AP2901" s="29">
        <v>0.61958999999999997</v>
      </c>
      <c r="AQ2901" s="29">
        <v>1</v>
      </c>
      <c r="AR2901" s="29">
        <v>0.74299999999999999</v>
      </c>
      <c r="AS2901" s="54">
        <v>9</v>
      </c>
      <c r="AT2901" s="29">
        <v>0.75758000000000003</v>
      </c>
      <c r="AU2901" s="29">
        <v>0.74302999999999997</v>
      </c>
      <c r="AV2901" s="54">
        <v>20</v>
      </c>
      <c r="AW2901" s="29">
        <v>0.42424000000000001</v>
      </c>
    </row>
    <row r="2902" spans="1:49" x14ac:dyDescent="0.2">
      <c r="A2902" s="17" t="str">
        <f t="shared" si="54"/>
        <v>JHU-APL</v>
      </c>
      <c r="B2902" s="17" t="str">
        <f>IF(AND(OR(NOT(IsForecastDateRestricted),AND(D2902&gt;=StartDate,D2902&lt;=EndDate)),OR(NOT(IsTargetDateRestricted),AND(F2902&gt;=FirstTargetDate,F2902&lt;=EndTargetDate)),
OR(AND(Is1Week,E2902="1 wk ahead inc death"),AND(Is2Week,E2902="2 wk ahead inc death"),AND(Is3Week,E2902="3 wk ahead inc death"),AND(Is4Week,E2902="4 wk ahead inc death")),
OR(NOT(IsActiveModelsOnly),_xlfn.XLOOKUP(C2902,'Model Analyzer'!B$4:B$100,'Model Analyzer'!C$4:C$100))),EvalData!C2902,"NA")</f>
        <v>JHU-APL</v>
      </c>
      <c r="C2902" s="17" t="s">
        <v>52</v>
      </c>
      <c r="D2902" s="36" t="d">
        <v>2020-11-23</v>
      </c>
      <c r="E2902" s="17" t="s">
        <v>37</v>
      </c>
      <c r="F2902" s="36" t="d">
        <v>2020-12-12</v>
      </c>
      <c r="G2902" s="30">
        <v>-4505</v>
      </c>
      <c r="H2902" s="32">
        <v>-0.114</v>
      </c>
      <c r="I2902" s="28">
        <v>-0.10761</v>
      </c>
      <c r="J2902" s="28">
        <v>-0.12059</v>
      </c>
      <c r="K2902" s="29">
        <v>0.75</v>
      </c>
      <c r="L2902" s="30">
        <v>16</v>
      </c>
      <c r="M2902" s="29">
        <v>0.53125</v>
      </c>
      <c r="N2902" s="30">
        <v>51</v>
      </c>
      <c r="O2902" s="30">
        <v>14.24</v>
      </c>
      <c r="P2902" s="30">
        <v>16319.5</v>
      </c>
      <c r="Q2902" s="30">
        <v>253.61</v>
      </c>
      <c r="R2902" s="38">
        <v>0.27993000000000001</v>
      </c>
      <c r="S2902" s="32">
        <v>-0.24667</v>
      </c>
      <c r="T2902" s="29">
        <v>0.60843000000000003</v>
      </c>
      <c r="U2902" s="29">
        <v>-0.28512999999999999</v>
      </c>
      <c r="V2902" s="29">
        <v>0.35293999999999998</v>
      </c>
      <c r="W2902" s="29">
        <v>0.11765</v>
      </c>
      <c r="X2902" s="30">
        <v>487.82</v>
      </c>
      <c r="Y2902" s="29">
        <v>0.39251000000000003</v>
      </c>
      <c r="Z2902" s="29">
        <v>0.37542999999999999</v>
      </c>
      <c r="AA2902" s="29">
        <v>0.128</v>
      </c>
      <c r="AB2902" s="30">
        <v>28</v>
      </c>
      <c r="AC2902" s="29">
        <v>0.18182000000000001</v>
      </c>
      <c r="AD2902" s="30">
        <v>51</v>
      </c>
      <c r="AE2902" s="29">
        <v>0.78430999999999995</v>
      </c>
      <c r="AF2902" s="33">
        <v>2.9409999999999998</v>
      </c>
      <c r="AG2902" s="33">
        <v>3.0339999999999998</v>
      </c>
      <c r="AH2902" s="33">
        <v>3.1480000000000001</v>
      </c>
      <c r="AI2902" s="33">
        <v>3.3849999999999998</v>
      </c>
      <c r="AJ2902" s="33">
        <v>3.2810000000000001</v>
      </c>
      <c r="AK2902" s="34">
        <v>3.5329999999999999</v>
      </c>
      <c r="AL2902" s="29">
        <v>0</v>
      </c>
      <c r="AM2902" s="29">
        <v>0</v>
      </c>
      <c r="AN2902" s="50">
        <v>126120</v>
      </c>
      <c r="AO2902" s="30">
        <v>235.4</v>
      </c>
      <c r="AP2902" s="29">
        <v>0.47282999999999997</v>
      </c>
      <c r="AQ2902" s="29">
        <v>0.98712</v>
      </c>
      <c r="AR2902" s="29">
        <v>0.82599999999999996</v>
      </c>
      <c r="AS2902" s="54">
        <v>4</v>
      </c>
      <c r="AT2902" s="29">
        <v>0.90908999999999995</v>
      </c>
      <c r="AU2902" s="29">
        <v>0.82543</v>
      </c>
      <c r="AV2902" s="54">
        <v>18</v>
      </c>
      <c r="AW2902" s="29">
        <v>0.48485</v>
      </c>
    </row>
    <row r="2903" spans="1:49" x14ac:dyDescent="0.2">
      <c r="A2903" s="17" t="str">
        <f t="shared" si="54"/>
        <v>JHU-CSSE</v>
      </c>
      <c r="B2903" s="17" t="str">
        <f>IF(AND(OR(NOT(IsForecastDateRestricted),AND(D2903&gt;=StartDate,D2903&lt;=EndDate)),OR(NOT(IsTargetDateRestricted),AND(F2903&gt;=FirstTargetDate,F2903&lt;=EndTargetDate)),
OR(AND(Is1Week,E2903="1 wk ahead inc death"),AND(Is2Week,E2903="2 wk ahead inc death"),AND(Is3Week,E2903="3 wk ahead inc death"),AND(Is4Week,E2903="4 wk ahead inc death")),
OR(NOT(IsActiveModelsOnly),_xlfn.XLOOKUP(C2903,'Model Analyzer'!B$4:B$100,'Model Analyzer'!C$4:C$100))),EvalData!C2903,"NA")</f>
        <v>JHU-CSSE</v>
      </c>
      <c r="C2903" s="17" t="s">
        <v>58</v>
      </c>
      <c r="D2903" s="36" t="d">
        <v>2020-11-23</v>
      </c>
      <c r="E2903" s="17" t="s">
        <v>37</v>
      </c>
      <c r="F2903" s="36" t="d">
        <v>2020-12-12</v>
      </c>
      <c r="G2903" s="30">
        <v>1572</v>
      </c>
      <c r="H2903" s="32">
        <v>3.6999999999999998E-2</v>
      </c>
      <c r="I2903" s="28">
        <v>3.755E-2</v>
      </c>
      <c r="J2903" s="28">
        <v>3.755E-2</v>
      </c>
      <c r="K2903" s="29">
        <v>1</v>
      </c>
      <c r="L2903" s="30">
        <v>2</v>
      </c>
      <c r="M2903" s="29">
        <v>0.96875</v>
      </c>
      <c r="N2903" s="30">
        <v>51</v>
      </c>
      <c r="O2903" s="30">
        <v>3.85</v>
      </c>
      <c r="P2903" s="30">
        <v>2507.79</v>
      </c>
      <c r="Q2903" s="30">
        <v>151.37</v>
      </c>
      <c r="R2903" s="38">
        <v>0.15540999999999999</v>
      </c>
      <c r="S2903" s="32">
        <v>9.0020000000000003E-2</v>
      </c>
      <c r="T2903" s="29">
        <v>0.27607999999999999</v>
      </c>
      <c r="U2903" s="29">
        <v>7.6509999999999995E-2</v>
      </c>
      <c r="V2903" s="29">
        <v>0.52941000000000005</v>
      </c>
      <c r="W2903" s="29">
        <v>0</v>
      </c>
      <c r="X2903" s="30">
        <v>202.92</v>
      </c>
      <c r="Y2903" s="29">
        <v>0.25217000000000001</v>
      </c>
      <c r="Z2903" s="29">
        <v>0.23039999999999999</v>
      </c>
      <c r="AA2903" s="29">
        <v>0.747</v>
      </c>
      <c r="AB2903" s="30">
        <v>7</v>
      </c>
      <c r="AC2903" s="29">
        <v>0.81818000000000002</v>
      </c>
      <c r="AD2903" s="30">
        <v>51</v>
      </c>
      <c r="AE2903" s="29">
        <v>1</v>
      </c>
      <c r="AF2903" s="33">
        <v>2.8239999999999998</v>
      </c>
      <c r="AG2903" s="33">
        <v>3.6859999999999999</v>
      </c>
      <c r="AH2903" s="33">
        <v>5.5960000000000001</v>
      </c>
      <c r="AI2903" s="33">
        <v>85.460999999999999</v>
      </c>
      <c r="AJ2903" s="33">
        <v>9.3230000000000004</v>
      </c>
      <c r="AK2903" s="34">
        <v>19.332999999999998</v>
      </c>
      <c r="AL2903" s="29">
        <v>0.35293999999999998</v>
      </c>
      <c r="AM2903" s="29">
        <v>0.21568999999999999</v>
      </c>
      <c r="AN2903" s="50">
        <v>71638</v>
      </c>
      <c r="AO2903" s="30">
        <v>106.8</v>
      </c>
      <c r="AP2903" s="29">
        <v>0.31308999999999998</v>
      </c>
      <c r="AQ2903" s="29">
        <v>0.65364</v>
      </c>
      <c r="AR2903" s="29">
        <v>0.45400000000000001</v>
      </c>
      <c r="AS2903" s="54">
        <v>19</v>
      </c>
      <c r="AT2903" s="29">
        <v>0.45455000000000001</v>
      </c>
      <c r="AU2903" s="29">
        <v>0.88004000000000004</v>
      </c>
      <c r="AV2903" s="54">
        <v>11</v>
      </c>
      <c r="AW2903" s="29">
        <v>0.69696999999999998</v>
      </c>
    </row>
    <row r="2904" spans="1:49" x14ac:dyDescent="0.2">
      <c r="A2904" s="17" t="str">
        <f t="shared" si="54"/>
        <v>JHU-IDD</v>
      </c>
      <c r="B2904" s="17" t="str">
        <f>IF(AND(OR(NOT(IsForecastDateRestricted),AND(D2904&gt;=StartDate,D2904&lt;=EndDate)),OR(NOT(IsTargetDateRestricted),AND(F2904&gt;=FirstTargetDate,F2904&lt;=EndTargetDate)),
OR(AND(Is1Week,E2904="1 wk ahead inc death"),AND(Is2Week,E2904="2 wk ahead inc death"),AND(Is3Week,E2904="3 wk ahead inc death"),AND(Is4Week,E2904="4 wk ahead inc death")),
OR(NOT(IsActiveModelsOnly),_xlfn.XLOOKUP(C2904,'Model Analyzer'!B$4:B$100,'Model Analyzer'!C$4:C$100))),EvalData!C2904,"NA")</f>
        <v>JHU-IDD</v>
      </c>
      <c r="C2904" s="17" t="s">
        <v>53</v>
      </c>
      <c r="D2904" s="36" t="d">
        <v>2020-11-23</v>
      </c>
      <c r="E2904" s="17" t="s">
        <v>37</v>
      </c>
      <c r="F2904" s="36" t="d">
        <v>2020-12-12</v>
      </c>
      <c r="G2904" s="30">
        <v>-6529</v>
      </c>
      <c r="H2904" s="32">
        <v>-0.17</v>
      </c>
      <c r="I2904" s="28">
        <v>-0.15595999999999999</v>
      </c>
      <c r="J2904" s="28">
        <v>-0.18476999999999999</v>
      </c>
      <c r="K2904" s="29">
        <v>0.75</v>
      </c>
      <c r="L2904" s="30">
        <v>21</v>
      </c>
      <c r="M2904" s="29">
        <v>0.375</v>
      </c>
      <c r="N2904" s="30">
        <v>51</v>
      </c>
      <c r="O2904" s="30">
        <v>7.5</v>
      </c>
      <c r="P2904" s="30">
        <v>3971.6</v>
      </c>
      <c r="Q2904" s="30">
        <v>231.29</v>
      </c>
      <c r="R2904" s="38">
        <v>0.24254000000000001</v>
      </c>
      <c r="S2904" s="32">
        <v>-0.21636</v>
      </c>
      <c r="T2904" s="29">
        <v>0.41321999999999998</v>
      </c>
      <c r="U2904" s="29">
        <v>-0.2082</v>
      </c>
      <c r="V2904" s="29">
        <v>0.35293999999999998</v>
      </c>
      <c r="W2904" s="29">
        <v>3.9219999999999998E-2</v>
      </c>
      <c r="X2904" s="30">
        <v>346.09</v>
      </c>
      <c r="Y2904" s="29">
        <v>0.28972999999999999</v>
      </c>
      <c r="Z2904" s="29">
        <v>0.31358000000000003</v>
      </c>
      <c r="AA2904" s="29">
        <v>0.38500000000000001</v>
      </c>
      <c r="AB2904" s="30">
        <v>17</v>
      </c>
      <c r="AC2904" s="29">
        <v>0.51515</v>
      </c>
      <c r="AD2904" s="30">
        <v>51</v>
      </c>
      <c r="AE2904" s="29">
        <v>0.90195999999999998</v>
      </c>
      <c r="AF2904" s="33">
        <v>2.8969999999999998</v>
      </c>
      <c r="AG2904" s="33">
        <v>3.1429999999999998</v>
      </c>
      <c r="AH2904" s="33">
        <v>4.5609999999999999</v>
      </c>
      <c r="AI2904" s="33">
        <v>34.106999999999999</v>
      </c>
      <c r="AJ2904" s="33">
        <v>6.8410000000000002</v>
      </c>
      <c r="AK2904" s="34">
        <v>30.713999999999999</v>
      </c>
      <c r="AL2904" s="29">
        <v>0.29411999999999999</v>
      </c>
      <c r="AM2904" s="29">
        <v>0.21568999999999999</v>
      </c>
      <c r="AN2904" s="50">
        <v>70620</v>
      </c>
      <c r="AO2904" s="30">
        <v>123.2</v>
      </c>
      <c r="AP2904" s="29">
        <v>0.33132</v>
      </c>
      <c r="AQ2904" s="29">
        <v>0.69169999999999998</v>
      </c>
      <c r="AR2904" s="29">
        <v>0.41299999999999998</v>
      </c>
      <c r="AS2904" s="54">
        <v>24</v>
      </c>
      <c r="AT2904" s="29">
        <v>0.30303000000000002</v>
      </c>
      <c r="AU2904" s="29">
        <v>0.85438000000000003</v>
      </c>
      <c r="AV2904" s="54">
        <v>15</v>
      </c>
      <c r="AW2904" s="29">
        <v>0.57576000000000005</v>
      </c>
    </row>
    <row r="2905" spans="1:49" x14ac:dyDescent="0.2">
      <c r="A2905" s="17" t="str">
        <f t="shared" si="54"/>
        <v>Karlen</v>
      </c>
      <c r="B2905" s="17" t="str">
        <f>IF(AND(OR(NOT(IsForecastDateRestricted),AND(D2905&gt;=StartDate,D2905&lt;=EndDate)),OR(NOT(IsTargetDateRestricted),AND(F2905&gt;=FirstTargetDate,F2905&lt;=EndTargetDate)),
OR(AND(Is1Week,E2905="1 wk ahead inc death"),AND(Is2Week,E2905="2 wk ahead inc death"),AND(Is3Week,E2905="3 wk ahead inc death"),AND(Is4Week,E2905="4 wk ahead inc death")),
OR(NOT(IsActiveModelsOnly),_xlfn.XLOOKUP(C2905,'Model Analyzer'!B$4:B$100,'Model Analyzer'!C$4:C$100))),EvalData!C2905,"NA")</f>
        <v>Karlen</v>
      </c>
      <c r="C2905" s="17" t="s">
        <v>46</v>
      </c>
      <c r="D2905" s="36" t="d">
        <v>2020-11-23</v>
      </c>
      <c r="E2905" s="17" t="s">
        <v>37</v>
      </c>
      <c r="F2905" s="36" t="d">
        <v>2020-12-12</v>
      </c>
      <c r="G2905" s="30">
        <v>3224</v>
      </c>
      <c r="H2905" s="32">
        <v>7.3999999999999996E-2</v>
      </c>
      <c r="I2905" s="28">
        <v>7.7009999999999995E-2</v>
      </c>
      <c r="J2905" s="28">
        <v>7.7009999999999995E-2</v>
      </c>
      <c r="K2905" s="29">
        <v>0.9</v>
      </c>
      <c r="L2905" s="30">
        <v>8</v>
      </c>
      <c r="M2905" s="29">
        <v>0.78125</v>
      </c>
      <c r="N2905" s="30">
        <v>51</v>
      </c>
      <c r="O2905" s="30">
        <v>6.18</v>
      </c>
      <c r="P2905" s="30">
        <v>1996.02</v>
      </c>
      <c r="Q2905" s="30">
        <v>131.35</v>
      </c>
      <c r="R2905" s="38">
        <v>0.11509</v>
      </c>
      <c r="S2905" s="32">
        <v>5.8500000000000003E-2</v>
      </c>
      <c r="T2905" s="29">
        <v>0.30836000000000002</v>
      </c>
      <c r="U2905" s="29">
        <v>-3.0030000000000001E-2</v>
      </c>
      <c r="V2905" s="29">
        <v>0.70587999999999995</v>
      </c>
      <c r="W2905" s="29">
        <v>1.9609999999999999E-2</v>
      </c>
      <c r="X2905" s="30">
        <v>220.11</v>
      </c>
      <c r="Y2905" s="29">
        <v>0.19925000000000001</v>
      </c>
      <c r="Z2905" s="29">
        <v>0.19563</v>
      </c>
      <c r="AA2905" s="29">
        <v>0.82899999999999996</v>
      </c>
      <c r="AB2905" s="30">
        <v>4</v>
      </c>
      <c r="AC2905" s="29">
        <v>0.90908999999999995</v>
      </c>
      <c r="AD2905" s="30">
        <v>51</v>
      </c>
      <c r="AE2905" s="29">
        <v>0.80391999999999997</v>
      </c>
      <c r="AF2905" s="33">
        <v>1.599</v>
      </c>
      <c r="AG2905" s="33">
        <v>1.71</v>
      </c>
      <c r="AH2905" s="33">
        <v>1.9390000000000001</v>
      </c>
      <c r="AI2905" s="33">
        <v>3.2839999999999998</v>
      </c>
      <c r="AJ2905" s="33">
        <v>2.5489999999999999</v>
      </c>
      <c r="AK2905" s="34">
        <v>4.5709999999999997</v>
      </c>
      <c r="AL2905" s="29">
        <v>5.8819999999999997E-2</v>
      </c>
      <c r="AM2905" s="29">
        <v>1.9609999999999999E-2</v>
      </c>
      <c r="AN2905" s="50">
        <v>54189</v>
      </c>
      <c r="AO2905" s="30">
        <v>101.9</v>
      </c>
      <c r="AP2905" s="29">
        <v>0.61721000000000004</v>
      </c>
      <c r="AQ2905" s="29">
        <v>1</v>
      </c>
      <c r="AR2905" s="29">
        <v>0.76400000000000001</v>
      </c>
      <c r="AS2905" s="54">
        <v>5</v>
      </c>
      <c r="AT2905" s="29">
        <v>0.87878999999999996</v>
      </c>
      <c r="AU2905" s="29">
        <v>0.84623000000000004</v>
      </c>
      <c r="AV2905" s="54">
        <v>16</v>
      </c>
      <c r="AW2905" s="29">
        <v>0.54544999999999999</v>
      </c>
    </row>
    <row r="2906" spans="1:49" x14ac:dyDescent="0.2">
      <c r="A2906" s="17" t="str">
        <f t="shared" si="54"/>
        <v>LANL</v>
      </c>
      <c r="B2906" s="17" t="str">
        <f>IF(AND(OR(NOT(IsForecastDateRestricted),AND(D2906&gt;=StartDate,D2906&lt;=EndDate)),OR(NOT(IsTargetDateRestricted),AND(F2906&gt;=FirstTargetDate,F2906&lt;=EndTargetDate)),
OR(AND(Is1Week,E2906="1 wk ahead inc death"),AND(Is2Week,E2906="2 wk ahead inc death"),AND(Is3Week,E2906="3 wk ahead inc death"),AND(Is4Week,E2906="4 wk ahead inc death")),
OR(NOT(IsActiveModelsOnly),_xlfn.XLOOKUP(C2906,'Model Analyzer'!B$4:B$100,'Model Analyzer'!C$4:C$100))),EvalData!C2906,"NA")</f>
        <v>LANL</v>
      </c>
      <c r="C2906" s="17" t="s">
        <v>20</v>
      </c>
      <c r="D2906" s="36" t="d">
        <v>2020-11-23</v>
      </c>
      <c r="E2906" s="17" t="s">
        <v>37</v>
      </c>
      <c r="F2906" s="36" t="d">
        <v>2020-12-12</v>
      </c>
      <c r="G2906" s="30">
        <v>-8507</v>
      </c>
      <c r="H2906" s="32">
        <v>-0.22700000000000001</v>
      </c>
      <c r="I2906" s="28">
        <v>-0.20321</v>
      </c>
      <c r="J2906" s="28">
        <v>-0.25502999999999998</v>
      </c>
      <c r="K2906" s="29">
        <v>0.75</v>
      </c>
      <c r="L2906" s="30">
        <v>25</v>
      </c>
      <c r="M2906" s="29">
        <v>0.25</v>
      </c>
      <c r="N2906" s="30">
        <v>51</v>
      </c>
      <c r="O2906" s="30">
        <v>13.83</v>
      </c>
      <c r="P2906" s="30">
        <v>3637.34</v>
      </c>
      <c r="Q2906" s="30">
        <v>203.45</v>
      </c>
      <c r="R2906" s="38">
        <v>0.22317999999999999</v>
      </c>
      <c r="S2906" s="32">
        <v>-0.21734999999999999</v>
      </c>
      <c r="T2906" s="29">
        <v>0.60851</v>
      </c>
      <c r="U2906" s="29">
        <v>-0.48420999999999997</v>
      </c>
      <c r="V2906" s="29">
        <v>0.45097999999999999</v>
      </c>
      <c r="W2906" s="29">
        <v>0.11765</v>
      </c>
      <c r="X2906" s="30">
        <v>315.47000000000003</v>
      </c>
      <c r="Y2906" s="29">
        <v>0.28427000000000002</v>
      </c>
      <c r="Z2906" s="29">
        <v>0.34153</v>
      </c>
      <c r="AA2906" s="29">
        <v>0.314</v>
      </c>
      <c r="AB2906" s="30">
        <v>22</v>
      </c>
      <c r="AC2906" s="29">
        <v>0.36364000000000002</v>
      </c>
      <c r="AD2906" s="30">
        <v>51</v>
      </c>
      <c r="AE2906" s="29">
        <v>0.94118000000000002</v>
      </c>
      <c r="AF2906" s="33">
        <v>2.3679999999999999</v>
      </c>
      <c r="AG2906" s="33">
        <v>3.3479999999999999</v>
      </c>
      <c r="AH2906" s="33">
        <v>6.0590000000000002</v>
      </c>
      <c r="AI2906" s="33">
        <v>22.015000000000001</v>
      </c>
      <c r="AJ2906" s="33">
        <v>10.856999999999999</v>
      </c>
      <c r="AK2906" s="34">
        <v>23</v>
      </c>
      <c r="AL2906" s="29">
        <v>0.27450999999999998</v>
      </c>
      <c r="AM2906" s="29">
        <v>0.25490000000000002</v>
      </c>
      <c r="AN2906" s="50">
        <v>59546</v>
      </c>
      <c r="AO2906" s="30">
        <v>103.9</v>
      </c>
      <c r="AP2906" s="29">
        <v>0.32100000000000001</v>
      </c>
      <c r="AQ2906" s="29">
        <v>0.67015000000000002</v>
      </c>
      <c r="AR2906" s="29">
        <v>0.433</v>
      </c>
      <c r="AS2906" s="54">
        <v>22</v>
      </c>
      <c r="AT2906" s="29">
        <v>0.36364000000000002</v>
      </c>
      <c r="AU2906" s="29">
        <v>0.88190999999999997</v>
      </c>
      <c r="AV2906" s="54">
        <v>10</v>
      </c>
      <c r="AW2906" s="29">
        <v>0.72726999999999997</v>
      </c>
    </row>
    <row r="2907" spans="1:49" x14ac:dyDescent="0.2">
      <c r="A2907" s="17" t="str">
        <f t="shared" si="54"/>
        <v>LSHTM</v>
      </c>
      <c r="B2907" s="17" t="str">
        <f>IF(AND(OR(NOT(IsForecastDateRestricted),AND(D2907&gt;=StartDate,D2907&lt;=EndDate)),OR(NOT(IsTargetDateRestricted),AND(F2907&gt;=FirstTargetDate,F2907&lt;=EndTargetDate)),
OR(AND(Is1Week,E2907="1 wk ahead inc death"),AND(Is2Week,E2907="2 wk ahead inc death"),AND(Is3Week,E2907="3 wk ahead inc death"),AND(Is4Week,E2907="4 wk ahead inc death")),
OR(NOT(IsActiveModelsOnly),_xlfn.XLOOKUP(C2907,'Model Analyzer'!B$4:B$100,'Model Analyzer'!C$4:C$100))),EvalData!C2907,"NA")</f>
        <v>LSHTM</v>
      </c>
      <c r="C2907" s="17" t="s">
        <v>21</v>
      </c>
      <c r="D2907" s="36" t="d">
        <v>2020-11-23</v>
      </c>
      <c r="E2907" s="17" t="s">
        <v>37</v>
      </c>
      <c r="F2907" s="36" t="d">
        <v>2020-12-12</v>
      </c>
      <c r="G2907" s="30">
        <v>16175</v>
      </c>
      <c r="H2907" s="32">
        <v>0.32700000000000001</v>
      </c>
      <c r="I2907" s="28">
        <v>0.38636999999999999</v>
      </c>
      <c r="J2907" s="28">
        <v>0.38636999999999999</v>
      </c>
      <c r="K2907" s="29">
        <v>0</v>
      </c>
      <c r="L2907" s="30">
        <v>30</v>
      </c>
      <c r="M2907" s="29">
        <v>9.375E-2</v>
      </c>
      <c r="N2907" s="30">
        <v>47</v>
      </c>
      <c r="O2907" s="30">
        <v>18.27</v>
      </c>
      <c r="P2907" s="30">
        <v>33850.75</v>
      </c>
      <c r="Q2907" s="30">
        <v>340.87</v>
      </c>
      <c r="R2907" s="38">
        <v>0.17421</v>
      </c>
      <c r="S2907" s="32">
        <v>-1.2160000000000001E-2</v>
      </c>
      <c r="T2907" s="29">
        <v>0.91544999999999999</v>
      </c>
      <c r="U2907" s="29">
        <v>0.41848000000000002</v>
      </c>
      <c r="V2907" s="29">
        <v>0.42553000000000002</v>
      </c>
      <c r="W2907" s="29">
        <v>0.10638</v>
      </c>
      <c r="X2907" s="30">
        <v>668.49</v>
      </c>
      <c r="Y2907" s="29">
        <v>0.80942000000000003</v>
      </c>
      <c r="Z2907" s="29">
        <v>0.33698</v>
      </c>
      <c r="AA2907" s="29">
        <v>0.34200000000000003</v>
      </c>
      <c r="AB2907" s="30">
        <v>20</v>
      </c>
      <c r="AC2907" s="29">
        <v>0.42424000000000001</v>
      </c>
      <c r="AD2907" s="30">
        <v>47</v>
      </c>
      <c r="AE2907" s="29">
        <v>0.76595999999999997</v>
      </c>
      <c r="AF2907" s="33">
        <v>1.9790000000000001</v>
      </c>
      <c r="AG2907" s="33">
        <v>2.3180000000000001</v>
      </c>
      <c r="AH2907" s="33">
        <v>3.234</v>
      </c>
      <c r="AI2907" s="33">
        <v>9.7439999999999998</v>
      </c>
      <c r="AJ2907" s="33">
        <v>4.7469999999999999</v>
      </c>
      <c r="AK2907" s="34">
        <v>10.72</v>
      </c>
      <c r="AL2907" s="29">
        <v>8.5110000000000005E-2</v>
      </c>
      <c r="AM2907" s="29">
        <v>0.10638</v>
      </c>
      <c r="AN2907" s="50">
        <v>140720</v>
      </c>
      <c r="AO2907" s="30">
        <v>496.8</v>
      </c>
      <c r="AP2907" s="29">
        <v>0.45744000000000001</v>
      </c>
      <c r="AQ2907" s="29">
        <v>0.95499000000000001</v>
      </c>
      <c r="AR2907" s="29">
        <v>0.55700000000000005</v>
      </c>
      <c r="AS2907" s="54">
        <v>14</v>
      </c>
      <c r="AT2907" s="29">
        <v>0.60606000000000004</v>
      </c>
      <c r="AU2907" s="29">
        <v>0.74117</v>
      </c>
      <c r="AV2907" s="54">
        <v>21</v>
      </c>
      <c r="AW2907" s="29">
        <v>0.39394000000000001</v>
      </c>
    </row>
    <row r="2908" spans="1:49" x14ac:dyDescent="0.2">
      <c r="A2908" s="17" t="str">
        <f t="shared" si="54"/>
        <v>MIT-ORC</v>
      </c>
      <c r="B2908" s="17" t="str">
        <f>IF(AND(OR(NOT(IsForecastDateRestricted),AND(D2908&gt;=StartDate,D2908&lt;=EndDate)),OR(NOT(IsTargetDateRestricted),AND(F2908&gt;=FirstTargetDate,F2908&lt;=EndTargetDate)),
OR(AND(Is1Week,E2908="1 wk ahead inc death"),AND(Is2Week,E2908="2 wk ahead inc death"),AND(Is3Week,E2908="3 wk ahead inc death"),AND(Is4Week,E2908="4 wk ahead inc death")),
OR(NOT(IsActiveModelsOnly),_xlfn.XLOOKUP(C2908,'Model Analyzer'!B$4:B$100,'Model Analyzer'!C$4:C$100))),EvalData!C2908,"NA")</f>
        <v>MIT-ORC</v>
      </c>
      <c r="C2908" s="17" t="s">
        <v>23</v>
      </c>
      <c r="D2908" s="36" t="d">
        <v>2020-11-23</v>
      </c>
      <c r="E2908" s="17" t="s">
        <v>37</v>
      </c>
      <c r="F2908" s="36" t="d">
        <v>2020-12-12</v>
      </c>
      <c r="G2908" s="30">
        <v>-3637</v>
      </c>
      <c r="H2908" s="32">
        <v>-9.0999999999999998E-2</v>
      </c>
      <c r="I2908" s="28">
        <v>-8.6879999999999999E-2</v>
      </c>
      <c r="J2908" s="28">
        <v>-9.5140000000000002E-2</v>
      </c>
      <c r="K2908" s="29">
        <v>0.9</v>
      </c>
      <c r="L2908" s="30">
        <v>11</v>
      </c>
      <c r="M2908" s="29">
        <v>0.6875</v>
      </c>
      <c r="N2908" s="30">
        <v>51</v>
      </c>
      <c r="O2908" s="30">
        <v>11.45</v>
      </c>
      <c r="P2908" s="30">
        <v>6622.63</v>
      </c>
      <c r="Q2908" s="30">
        <v>265.69</v>
      </c>
      <c r="R2908" s="38">
        <v>0.21215999999999999</v>
      </c>
      <c r="S2908" s="32">
        <v>-0.12361</v>
      </c>
      <c r="T2908" s="29">
        <v>0.5081</v>
      </c>
      <c r="U2908" s="29">
        <v>-0.28623999999999999</v>
      </c>
      <c r="V2908" s="29">
        <v>0.47059000000000001</v>
      </c>
      <c r="W2908" s="29">
        <v>0.11765</v>
      </c>
      <c r="X2908" s="30">
        <v>435.4</v>
      </c>
      <c r="Y2908" s="29">
        <v>0.30685000000000001</v>
      </c>
      <c r="Z2908" s="29">
        <v>0.33979999999999999</v>
      </c>
      <c r="AA2908" s="29">
        <v>0.34499999999999997</v>
      </c>
      <c r="AB2908" s="30">
        <v>19</v>
      </c>
      <c r="AC2908" s="29">
        <v>0.45455000000000001</v>
      </c>
      <c r="AD2908" s="30">
        <v>51</v>
      </c>
      <c r="AE2908" s="29">
        <v>0.74509999999999998</v>
      </c>
      <c r="AF2908" s="33">
        <v>1.659</v>
      </c>
      <c r="AG2908" s="33">
        <v>2.1579999999999999</v>
      </c>
      <c r="AH2908" s="33">
        <v>3.2149999999999999</v>
      </c>
      <c r="AI2908" s="33">
        <v>75.986000000000004</v>
      </c>
      <c r="AJ2908" s="33">
        <v>18.632999999999999</v>
      </c>
      <c r="AK2908" s="34">
        <v>90</v>
      </c>
      <c r="AL2908" s="29">
        <v>7.843E-2</v>
      </c>
      <c r="AM2908" s="29">
        <v>0.23529</v>
      </c>
      <c r="AN2908" s="50">
        <v>126336</v>
      </c>
      <c r="AO2908" s="30">
        <v>154.69999999999999</v>
      </c>
      <c r="AP2908" s="29">
        <v>0.41170000000000001</v>
      </c>
      <c r="AQ2908" s="29">
        <v>0.85948999999999998</v>
      </c>
      <c r="AR2908" s="29">
        <v>0.45400000000000001</v>
      </c>
      <c r="AS2908" s="54">
        <v>19</v>
      </c>
      <c r="AT2908" s="29">
        <v>0.45455000000000001</v>
      </c>
      <c r="AU2908" s="29">
        <v>0.76456999999999997</v>
      </c>
      <c r="AV2908" s="54">
        <v>19</v>
      </c>
      <c r="AW2908" s="29">
        <v>0.45455000000000001</v>
      </c>
    </row>
    <row r="2909" spans="1:49" x14ac:dyDescent="0.2">
      <c r="A2909" s="17" t="str">
        <f t="shared" si="54"/>
        <v>MOBS</v>
      </c>
      <c r="B2909" s="17" t="str">
        <f>IF(AND(OR(NOT(IsForecastDateRestricted),AND(D2909&gt;=StartDate,D2909&lt;=EndDate)),OR(NOT(IsTargetDateRestricted),AND(F2909&gt;=FirstTargetDate,F2909&lt;=EndTargetDate)),
OR(AND(Is1Week,E2909="1 wk ahead inc death"),AND(Is2Week,E2909="2 wk ahead inc death"),AND(Is3Week,E2909="3 wk ahead inc death"),AND(Is4Week,E2909="4 wk ahead inc death")),
OR(NOT(IsActiveModelsOnly),_xlfn.XLOOKUP(C2909,'Model Analyzer'!B$4:B$100,'Model Analyzer'!C$4:C$100))),EvalData!C2909,"NA")</f>
        <v>MOBS</v>
      </c>
      <c r="C2909" s="17" t="s">
        <v>24</v>
      </c>
      <c r="D2909" s="36" t="d">
        <v>2020-11-23</v>
      </c>
      <c r="E2909" s="17" t="s">
        <v>37</v>
      </c>
      <c r="F2909" s="36" t="d">
        <v>2020-12-12</v>
      </c>
      <c r="G2909" s="30">
        <v>-3804</v>
      </c>
      <c r="H2909" s="32">
        <v>-9.5000000000000001E-2</v>
      </c>
      <c r="I2909" s="28">
        <v>-9.0870000000000006E-2</v>
      </c>
      <c r="J2909" s="28">
        <v>-9.9949999999999997E-2</v>
      </c>
      <c r="K2909" s="29">
        <v>0.9</v>
      </c>
      <c r="L2909" s="30">
        <v>13</v>
      </c>
      <c r="M2909" s="29">
        <v>0.625</v>
      </c>
      <c r="N2909" s="30">
        <v>50</v>
      </c>
      <c r="O2909" s="30">
        <v>5.98</v>
      </c>
      <c r="P2909" s="30">
        <v>2716.31</v>
      </c>
      <c r="Q2909" s="30">
        <v>183.24</v>
      </c>
      <c r="R2909" s="38">
        <v>0.22595999999999999</v>
      </c>
      <c r="S2909" s="32">
        <v>-0.16908000000000001</v>
      </c>
      <c r="T2909" s="29">
        <v>0.35760999999999998</v>
      </c>
      <c r="U2909" s="29">
        <v>-0.18434</v>
      </c>
      <c r="V2909" s="29">
        <v>0.4</v>
      </c>
      <c r="W2909" s="29">
        <v>0.04</v>
      </c>
      <c r="X2909" s="30">
        <v>274.92</v>
      </c>
      <c r="Y2909" s="29">
        <v>0.25417000000000001</v>
      </c>
      <c r="Z2909" s="29">
        <v>0.27981</v>
      </c>
      <c r="AA2909" s="29">
        <v>0.48</v>
      </c>
      <c r="AB2909" s="30">
        <v>15</v>
      </c>
      <c r="AC2909" s="29">
        <v>0.57576000000000005</v>
      </c>
      <c r="AD2909" s="30">
        <v>50</v>
      </c>
      <c r="AE2909" s="29">
        <v>0.84</v>
      </c>
      <c r="AF2909" s="33">
        <v>1.5720000000000001</v>
      </c>
      <c r="AG2909" s="33">
        <v>1.75</v>
      </c>
      <c r="AH2909" s="33">
        <v>2.0550000000000002</v>
      </c>
      <c r="AI2909" s="33">
        <v>9.1910000000000007</v>
      </c>
      <c r="AJ2909" s="33">
        <v>2.4820000000000002</v>
      </c>
      <c r="AK2909" s="34">
        <v>4.9050000000000002</v>
      </c>
      <c r="AL2909" s="29">
        <v>0.04</v>
      </c>
      <c r="AM2909" s="29">
        <v>0.06</v>
      </c>
      <c r="AN2909" s="50">
        <v>52419</v>
      </c>
      <c r="AO2909" s="30">
        <v>98.9</v>
      </c>
      <c r="AP2909" s="29">
        <v>0.60834999999999995</v>
      </c>
      <c r="AQ2909" s="29">
        <v>1</v>
      </c>
      <c r="AR2909" s="29">
        <v>0.76400000000000001</v>
      </c>
      <c r="AS2909" s="54">
        <v>5</v>
      </c>
      <c r="AT2909" s="29">
        <v>0.87878999999999996</v>
      </c>
      <c r="AU2909" s="29">
        <v>0.86687000000000003</v>
      </c>
      <c r="AV2909" s="54">
        <v>12</v>
      </c>
      <c r="AW2909" s="29">
        <v>0.66666999999999998</v>
      </c>
    </row>
    <row r="2910" spans="1:49" x14ac:dyDescent="0.2">
      <c r="A2910" s="17" t="str">
        <f t="shared" si="54"/>
        <v>MSRA</v>
      </c>
      <c r="B2910" s="17" t="str">
        <f>IF(AND(OR(NOT(IsForecastDateRestricted),AND(D2910&gt;=StartDate,D2910&lt;=EndDate)),OR(NOT(IsTargetDateRestricted),AND(F2910&gt;=FirstTargetDate,F2910&lt;=EndTargetDate)),
OR(AND(Is1Week,E2910="1 wk ahead inc death"),AND(Is2Week,E2910="2 wk ahead inc death"),AND(Is3Week,E2910="3 wk ahead inc death"),AND(Is4Week,E2910="4 wk ahead inc death")),
OR(NOT(IsActiveModelsOnly),_xlfn.XLOOKUP(C2910,'Model Analyzer'!B$4:B$100,'Model Analyzer'!C$4:C$100))),EvalData!C2910,"NA")</f>
        <v>MSRA</v>
      </c>
      <c r="C2910" s="17" t="s">
        <v>60</v>
      </c>
      <c r="D2910" s="36" t="d">
        <v>2020-11-23</v>
      </c>
      <c r="E2910" s="17" t="s">
        <v>37</v>
      </c>
      <c r="F2910" s="36" t="d">
        <v>2020-12-12</v>
      </c>
      <c r="G2910" s="30">
        <v>-2733</v>
      </c>
      <c r="H2910" s="32">
        <v>-6.8000000000000005E-2</v>
      </c>
      <c r="I2910" s="28">
        <v>-6.5280000000000005E-2</v>
      </c>
      <c r="J2910" s="28">
        <v>-6.9839999999999999E-2</v>
      </c>
      <c r="K2910" s="29">
        <v>0.9</v>
      </c>
      <c r="L2910" s="30">
        <v>6</v>
      </c>
      <c r="M2910" s="29">
        <v>0.84375</v>
      </c>
      <c r="N2910" s="30">
        <v>50</v>
      </c>
      <c r="O2910" s="30">
        <v>2.36</v>
      </c>
      <c r="P2910" s="30">
        <v>1162.1099999999999</v>
      </c>
      <c r="Q2910" s="30">
        <v>112.4</v>
      </c>
      <c r="R2910" s="38">
        <v>0.11452</v>
      </c>
      <c r="S2910" s="32">
        <v>-5.62E-2</v>
      </c>
      <c r="T2910" s="29">
        <v>0.20288</v>
      </c>
      <c r="U2910" s="29">
        <v>-0.10778</v>
      </c>
      <c r="V2910" s="29">
        <v>0.66</v>
      </c>
      <c r="W2910" s="29">
        <v>0</v>
      </c>
      <c r="X2910" s="30">
        <v>172.45</v>
      </c>
      <c r="Y2910" s="29">
        <v>0.16269</v>
      </c>
      <c r="Z2910" s="29">
        <v>0.17519999999999999</v>
      </c>
      <c r="AA2910" s="29">
        <v>0.89600000000000002</v>
      </c>
      <c r="AB2910" s="30">
        <v>1</v>
      </c>
      <c r="AC2910" s="29">
        <v>1</v>
      </c>
      <c r="AD2910" s="30">
        <v>50</v>
      </c>
      <c r="AE2910" s="29">
        <v>0.14000000000000001</v>
      </c>
      <c r="AF2910" s="33">
        <v>1.0489999999999999</v>
      </c>
      <c r="AG2910" s="33">
        <v>1.0649999999999999</v>
      </c>
      <c r="AH2910" s="33">
        <v>1.075</v>
      </c>
      <c r="AI2910" s="33">
        <v>1.0920000000000001</v>
      </c>
      <c r="AJ2910" s="33">
        <v>1.087</v>
      </c>
      <c r="AK2910" s="34">
        <v>1.1459999999999999</v>
      </c>
      <c r="AL2910" s="29">
        <v>0</v>
      </c>
      <c r="AM2910" s="29">
        <v>0</v>
      </c>
      <c r="AN2910" s="50">
        <v>175477</v>
      </c>
      <c r="AO2910" s="30">
        <v>252.6</v>
      </c>
      <c r="AP2910" s="29">
        <v>0.95676000000000005</v>
      </c>
      <c r="AQ2910" s="29">
        <v>1</v>
      </c>
      <c r="AR2910" s="29">
        <v>0.14399999999999999</v>
      </c>
      <c r="AS2910" s="54">
        <v>30</v>
      </c>
      <c r="AT2910" s="29">
        <v>0.12121</v>
      </c>
      <c r="AU2910" s="29">
        <v>0.14448</v>
      </c>
      <c r="AV2910" s="54">
        <v>30</v>
      </c>
      <c r="AW2910" s="29">
        <v>0.12121</v>
      </c>
    </row>
    <row r="2911" spans="1:49" x14ac:dyDescent="0.2">
      <c r="A2911" s="17" t="str">
        <f t="shared" si="54"/>
        <v>NotreDame-Mobility</v>
      </c>
      <c r="B2911" s="17" t="str">
        <f>IF(AND(OR(NOT(IsForecastDateRestricted),AND(D2911&gt;=StartDate,D2911&lt;=EndDate)),OR(NOT(IsTargetDateRestricted),AND(F2911&gt;=FirstTargetDate,F2911&lt;=EndTargetDate)),
OR(AND(Is1Week,E2911="1 wk ahead inc death"),AND(Is2Week,E2911="2 wk ahead inc death"),AND(Is3Week,E2911="3 wk ahead inc death"),AND(Is4Week,E2911="4 wk ahead inc death")),
OR(NOT(IsActiveModelsOnly),_xlfn.XLOOKUP(C2911,'Model Analyzer'!B$4:B$100,'Model Analyzer'!C$4:C$100))),EvalData!C2911,"NA")</f>
        <v>NotreDame-Mobility</v>
      </c>
      <c r="C2911" s="17" t="s">
        <v>25</v>
      </c>
      <c r="D2911" s="36" t="d">
        <v>2020-11-23</v>
      </c>
      <c r="E2911" s="17" t="s">
        <v>37</v>
      </c>
      <c r="F2911" s="36" t="d">
        <v>2020-12-12</v>
      </c>
      <c r="G2911" s="30">
        <v>-15798</v>
      </c>
      <c r="H2911" s="32">
        <v>-0.47399999999999998</v>
      </c>
      <c r="I2911" s="28">
        <v>-0.37735999999999997</v>
      </c>
      <c r="J2911" s="28">
        <v>-0.60607999999999995</v>
      </c>
      <c r="K2911" s="29">
        <v>0</v>
      </c>
      <c r="L2911" s="30">
        <v>32</v>
      </c>
      <c r="M2911" s="29">
        <v>3.125E-2</v>
      </c>
      <c r="N2911" s="30">
        <v>51</v>
      </c>
      <c r="O2911" s="30">
        <v>74.58</v>
      </c>
      <c r="P2911" s="30">
        <v>12532.69</v>
      </c>
      <c r="Q2911" s="30">
        <v>391</v>
      </c>
      <c r="R2911" s="38">
        <v>0.53886000000000001</v>
      </c>
      <c r="S2911" s="32">
        <v>-0.64453000000000005</v>
      </c>
      <c r="T2911" s="29">
        <v>3.2327900000000001</v>
      </c>
      <c r="U2911" s="29">
        <v>-2.9805199999999998</v>
      </c>
      <c r="V2911" s="29">
        <v>0.15686</v>
      </c>
      <c r="W2911" s="29">
        <v>0.49020000000000002</v>
      </c>
      <c r="X2911" s="30">
        <v>593.75</v>
      </c>
      <c r="Y2911" s="29">
        <v>0.57147000000000003</v>
      </c>
      <c r="Z2911" s="29">
        <v>0.73475999999999997</v>
      </c>
      <c r="AA2911" s="29">
        <v>1.2999999999999999E-2</v>
      </c>
      <c r="AB2911" s="30">
        <v>34</v>
      </c>
      <c r="AC2911" s="29">
        <v>0</v>
      </c>
      <c r="AD2911" s="30">
        <v>51</v>
      </c>
      <c r="AE2911" s="29">
        <v>0.11765</v>
      </c>
      <c r="AF2911" s="33">
        <v>1.206</v>
      </c>
      <c r="AG2911" s="33">
        <v>1.3069999999999999</v>
      </c>
      <c r="AH2911" s="33">
        <v>1.492</v>
      </c>
      <c r="AI2911" s="33">
        <v>3.8359999999999999</v>
      </c>
      <c r="AJ2911" s="33">
        <v>1.87</v>
      </c>
      <c r="AK2911" s="34">
        <v>5.5709999999999997</v>
      </c>
      <c r="AL2911" s="29">
        <v>0</v>
      </c>
      <c r="AM2911" s="29">
        <v>0</v>
      </c>
      <c r="AN2911" s="50">
        <v>674796</v>
      </c>
      <c r="AO2911" s="30">
        <v>895.1</v>
      </c>
      <c r="AP2911" s="29">
        <v>0.71813000000000005</v>
      </c>
      <c r="AQ2911" s="29">
        <v>1</v>
      </c>
      <c r="AR2911" s="29">
        <v>0.124</v>
      </c>
      <c r="AS2911" s="54">
        <v>33</v>
      </c>
      <c r="AT2911" s="29">
        <v>3.0300000000000001E-2</v>
      </c>
      <c r="AU2911" s="29">
        <v>0.12384000000000001</v>
      </c>
      <c r="AV2911" s="54">
        <v>33</v>
      </c>
      <c r="AW2911" s="29">
        <v>3.0300000000000001E-2</v>
      </c>
    </row>
    <row r="2912" spans="1:49" x14ac:dyDescent="0.2">
      <c r="A2912" s="17" t="str">
        <f t="shared" si="54"/>
        <v>Oliver Wyman</v>
      </c>
      <c r="B2912" s="17" t="str">
        <f>IF(AND(OR(NOT(IsForecastDateRestricted),AND(D2912&gt;=StartDate,D2912&lt;=EndDate)),OR(NOT(IsTargetDateRestricted),AND(F2912&gt;=FirstTargetDate,F2912&lt;=EndTargetDate)),
OR(AND(Is1Week,E2912="1 wk ahead inc death"),AND(Is2Week,E2912="2 wk ahead inc death"),AND(Is3Week,E2912="3 wk ahead inc death"),AND(Is4Week,E2912="4 wk ahead inc death")),
OR(NOT(IsActiveModelsOnly),_xlfn.XLOOKUP(C2912,'Model Analyzer'!B$4:B$100,'Model Analyzer'!C$4:C$100))),EvalData!C2912,"NA")</f>
        <v>Oliver Wyman</v>
      </c>
      <c r="C2912" s="17" t="s">
        <v>26</v>
      </c>
      <c r="D2912" s="36" t="d">
        <v>2020-11-23</v>
      </c>
      <c r="E2912" s="17" t="s">
        <v>37</v>
      </c>
      <c r="F2912" s="36" t="d">
        <v>2020-12-12</v>
      </c>
      <c r="G2912" s="30">
        <v>-1861</v>
      </c>
      <c r="H2912" s="32">
        <v>-4.4999999999999998E-2</v>
      </c>
      <c r="I2912" s="28">
        <v>-4.4450000000000003E-2</v>
      </c>
      <c r="J2912" s="28">
        <v>-4.6519999999999999E-2</v>
      </c>
      <c r="K2912" s="29">
        <v>1</v>
      </c>
      <c r="L2912" s="30">
        <v>3</v>
      </c>
      <c r="M2912" s="29">
        <v>0.9375</v>
      </c>
      <c r="N2912" s="30">
        <v>51</v>
      </c>
      <c r="O2912" s="30">
        <v>4.84</v>
      </c>
      <c r="P2912" s="30">
        <v>1685.9</v>
      </c>
      <c r="Q2912" s="30">
        <v>142.19999999999999</v>
      </c>
      <c r="R2912" s="38">
        <v>0.16669</v>
      </c>
      <c r="S2912" s="32">
        <v>-5.1529999999999999E-2</v>
      </c>
      <c r="T2912" s="29">
        <v>0.29192000000000001</v>
      </c>
      <c r="U2912" s="29">
        <v>-0.12126000000000001</v>
      </c>
      <c r="V2912" s="29">
        <v>0.62744999999999995</v>
      </c>
      <c r="W2912" s="29">
        <v>1.9609999999999999E-2</v>
      </c>
      <c r="X2912" s="30">
        <v>210.93</v>
      </c>
      <c r="Y2912" s="29">
        <v>0.2099</v>
      </c>
      <c r="Z2912" s="29">
        <v>0.22544</v>
      </c>
      <c r="AA2912" s="29">
        <v>0.76900000000000002</v>
      </c>
      <c r="AB2912" s="30">
        <v>6</v>
      </c>
      <c r="AC2912" s="29">
        <v>0.84848000000000001</v>
      </c>
      <c r="AD2912" s="30">
        <v>51</v>
      </c>
      <c r="AE2912" s="29">
        <v>0.88234999999999997</v>
      </c>
      <c r="AF2912" s="33">
        <v>1.6020000000000001</v>
      </c>
      <c r="AG2912" s="33">
        <v>1.9970000000000001</v>
      </c>
      <c r="AH2912" s="33">
        <v>2.8559999999999999</v>
      </c>
      <c r="AI2912" s="33">
        <v>16.3</v>
      </c>
      <c r="AJ2912" s="33">
        <v>4.4009999999999998</v>
      </c>
      <c r="AK2912" s="34">
        <v>20.372</v>
      </c>
      <c r="AL2912" s="29">
        <v>0.11765</v>
      </c>
      <c r="AM2912" s="29">
        <v>0.11765</v>
      </c>
      <c r="AN2912" s="50">
        <v>54001</v>
      </c>
      <c r="AO2912" s="30">
        <v>64.900000000000006</v>
      </c>
      <c r="AP2912" s="29">
        <v>0.49032999999999999</v>
      </c>
      <c r="AQ2912" s="29">
        <v>1</v>
      </c>
      <c r="AR2912" s="29">
        <v>0.68100000000000005</v>
      </c>
      <c r="AS2912" s="54">
        <v>11</v>
      </c>
      <c r="AT2912" s="29">
        <v>0.69696999999999998</v>
      </c>
      <c r="AU2912" s="29">
        <v>0.92879</v>
      </c>
      <c r="AV2912" s="54">
        <v>4</v>
      </c>
      <c r="AW2912" s="29">
        <v>0.90908999999999995</v>
      </c>
    </row>
    <row r="2913" spans="1:49" x14ac:dyDescent="0.2">
      <c r="A2913" s="17" t="str">
        <f t="shared" si="54"/>
        <v>PSI</v>
      </c>
      <c r="B2913" s="17" t="str">
        <f>IF(AND(OR(NOT(IsForecastDateRestricted),AND(D2913&gt;=StartDate,D2913&lt;=EndDate)),OR(NOT(IsTargetDateRestricted),AND(F2913&gt;=FirstTargetDate,F2913&lt;=EndTargetDate)),
OR(AND(Is1Week,E2913="1 wk ahead inc death"),AND(Is2Week,E2913="2 wk ahead inc death"),AND(Is3Week,E2913="3 wk ahead inc death"),AND(Is4Week,E2913="4 wk ahead inc death")),
OR(NOT(IsActiveModelsOnly),_xlfn.XLOOKUP(C2913,'Model Analyzer'!B$4:B$100,'Model Analyzer'!C$4:C$100))),EvalData!C2913,"NA")</f>
        <v>PSI</v>
      </c>
      <c r="C2913" s="17" t="s">
        <v>27</v>
      </c>
      <c r="D2913" s="36" t="d">
        <v>2020-11-23</v>
      </c>
      <c r="E2913" s="17" t="s">
        <v>37</v>
      </c>
      <c r="F2913" s="36" t="d">
        <v>2020-12-12</v>
      </c>
      <c r="G2913" s="30">
        <v>-8040</v>
      </c>
      <c r="H2913" s="32">
        <v>-0.21299999999999999</v>
      </c>
      <c r="I2913" s="28">
        <v>-0.19205</v>
      </c>
      <c r="J2913" s="28">
        <v>-0.23769999999999999</v>
      </c>
      <c r="K2913" s="29">
        <v>0.75</v>
      </c>
      <c r="L2913" s="30">
        <v>23</v>
      </c>
      <c r="M2913" s="29">
        <v>0.3125</v>
      </c>
      <c r="N2913" s="30">
        <v>51</v>
      </c>
      <c r="O2913" s="30">
        <v>59.53</v>
      </c>
      <c r="P2913" s="30">
        <v>11344.55</v>
      </c>
      <c r="Q2913" s="30">
        <v>377.82</v>
      </c>
      <c r="R2913" s="38">
        <v>0.37731999999999999</v>
      </c>
      <c r="S2913" s="32">
        <v>-0.34927000000000002</v>
      </c>
      <c r="T2913" s="29">
        <v>1.99753</v>
      </c>
      <c r="U2913" s="29">
        <v>-1.7505299999999999</v>
      </c>
      <c r="V2913" s="29">
        <v>0.27450999999999998</v>
      </c>
      <c r="W2913" s="29">
        <v>0.35293999999999998</v>
      </c>
      <c r="X2913" s="30">
        <v>580.17999999999995</v>
      </c>
      <c r="Y2913" s="29">
        <v>0.44211</v>
      </c>
      <c r="Z2913" s="29">
        <v>0.57464000000000004</v>
      </c>
      <c r="AA2913" s="29">
        <v>3.1E-2</v>
      </c>
      <c r="AB2913" s="30">
        <v>32</v>
      </c>
      <c r="AC2913" s="29">
        <v>6.0609999999999997E-2</v>
      </c>
      <c r="AD2913" s="30">
        <v>51</v>
      </c>
      <c r="AE2913" s="29">
        <v>0.23529</v>
      </c>
      <c r="AF2913" s="33">
        <v>1.2669999999999999</v>
      </c>
      <c r="AG2913" s="33">
        <v>1.3779999999999999</v>
      </c>
      <c r="AH2913" s="33">
        <v>1.5429999999999999</v>
      </c>
      <c r="AI2913" s="33">
        <v>3.206</v>
      </c>
      <c r="AJ2913" s="33">
        <v>2.3519999999999999</v>
      </c>
      <c r="AK2913" s="34">
        <v>6</v>
      </c>
      <c r="AL2913" s="29">
        <v>1.9609999999999999E-2</v>
      </c>
      <c r="AM2913" s="29">
        <v>0</v>
      </c>
      <c r="AN2913" s="50">
        <v>551384</v>
      </c>
      <c r="AO2913" s="30">
        <v>572.4</v>
      </c>
      <c r="AP2913" s="29">
        <v>0.67571999999999999</v>
      </c>
      <c r="AQ2913" s="29">
        <v>1</v>
      </c>
      <c r="AR2913" s="29">
        <v>0.22700000000000001</v>
      </c>
      <c r="AS2913" s="54">
        <v>27</v>
      </c>
      <c r="AT2913" s="29">
        <v>0.21212</v>
      </c>
      <c r="AU2913" s="29">
        <v>0.24768000000000001</v>
      </c>
      <c r="AV2913" s="54">
        <v>27</v>
      </c>
      <c r="AW2913" s="29">
        <v>0.21212</v>
      </c>
    </row>
    <row r="2914" spans="1:49" x14ac:dyDescent="0.2">
      <c r="A2914" s="17" t="str">
        <f t="shared" si="54"/>
        <v>UA</v>
      </c>
      <c r="B2914" s="17" t="str">
        <f>IF(AND(OR(NOT(IsForecastDateRestricted),AND(D2914&gt;=StartDate,D2914&lt;=EndDate)),OR(NOT(IsTargetDateRestricted),AND(F2914&gt;=FirstTargetDate,F2914&lt;=EndTargetDate)),
OR(AND(Is1Week,E2914="1 wk ahead inc death"),AND(Is2Week,E2914="2 wk ahead inc death"),AND(Is3Week,E2914="3 wk ahead inc death"),AND(Is4Week,E2914="4 wk ahead inc death")),
OR(NOT(IsActiveModelsOnly),_xlfn.XLOOKUP(C2914,'Model Analyzer'!B$4:B$100,'Model Analyzer'!C$4:C$100))),EvalData!C2914,"NA")</f>
        <v>UA</v>
      </c>
      <c r="C2914" s="17" t="s">
        <v>29</v>
      </c>
      <c r="D2914" s="36" t="d">
        <v>2020-11-23</v>
      </c>
      <c r="E2914" s="17" t="s">
        <v>37</v>
      </c>
      <c r="F2914" s="36" t="d">
        <v>2020-12-12</v>
      </c>
      <c r="G2914" s="30">
        <v>-8463</v>
      </c>
      <c r="H2914" s="32">
        <v>-0.22600000000000001</v>
      </c>
      <c r="I2914" s="28">
        <v>-0.20215</v>
      </c>
      <c r="J2914" s="28">
        <v>-0.25337999999999999</v>
      </c>
      <c r="K2914" s="29">
        <v>0.75</v>
      </c>
      <c r="L2914" s="30">
        <v>24</v>
      </c>
      <c r="M2914" s="29">
        <v>0.28125</v>
      </c>
      <c r="N2914" s="30">
        <v>51</v>
      </c>
      <c r="O2914" s="30">
        <v>11.68</v>
      </c>
      <c r="P2914" s="30">
        <v>4082.6</v>
      </c>
      <c r="Q2914" s="30">
        <v>196.25</v>
      </c>
      <c r="R2914" s="38">
        <v>0.16614000000000001</v>
      </c>
      <c r="S2914" s="32">
        <v>-0.15256</v>
      </c>
      <c r="T2914" s="29">
        <v>0.48531000000000002</v>
      </c>
      <c r="U2914" s="29">
        <v>-0.41458</v>
      </c>
      <c r="V2914" s="29">
        <v>0.54901999999999995</v>
      </c>
      <c r="W2914" s="29">
        <v>0.13725000000000001</v>
      </c>
      <c r="X2914" s="30">
        <v>330.97</v>
      </c>
      <c r="Y2914" s="29">
        <v>0.23777000000000001</v>
      </c>
      <c r="Z2914" s="29">
        <v>0.29860999999999999</v>
      </c>
      <c r="AA2914" s="29">
        <v>0.45700000000000002</v>
      </c>
      <c r="AB2914" s="30">
        <v>16</v>
      </c>
      <c r="AC2914" s="29">
        <v>0.54544999999999999</v>
      </c>
      <c r="AD2914" s="30">
        <v>51</v>
      </c>
      <c r="AE2914" s="29">
        <v>0.90195999999999998</v>
      </c>
      <c r="AF2914" s="33">
        <v>1.5580000000000001</v>
      </c>
      <c r="AG2914" s="33">
        <v>2.359</v>
      </c>
      <c r="AH2914" s="33">
        <v>3.609</v>
      </c>
      <c r="AI2914" s="33">
        <v>6.673</v>
      </c>
      <c r="AJ2914" s="33">
        <v>7.49</v>
      </c>
      <c r="AK2914" s="34">
        <v>10.183</v>
      </c>
      <c r="AL2914" s="29">
        <v>0.29411999999999999</v>
      </c>
      <c r="AM2914" s="29">
        <v>7.843E-2</v>
      </c>
      <c r="AN2914" s="50">
        <v>70683</v>
      </c>
      <c r="AO2914" s="30">
        <v>107</v>
      </c>
      <c r="AP2914" s="29">
        <v>0.44355</v>
      </c>
      <c r="AQ2914" s="29">
        <v>0.92600000000000005</v>
      </c>
      <c r="AR2914" s="29">
        <v>0.55700000000000005</v>
      </c>
      <c r="AS2914" s="54">
        <v>14</v>
      </c>
      <c r="AT2914" s="29">
        <v>0.60606000000000004</v>
      </c>
      <c r="AU2914" s="29">
        <v>0.94396000000000002</v>
      </c>
      <c r="AV2914" s="54">
        <v>3</v>
      </c>
      <c r="AW2914" s="29">
        <v>0.93938999999999995</v>
      </c>
    </row>
    <row r="2915" spans="1:49" x14ac:dyDescent="0.2">
      <c r="A2915" s="17" t="str">
        <f t="shared" si="54"/>
        <v>UCLA</v>
      </c>
      <c r="B2915" s="17" t="str">
        <f>IF(AND(OR(NOT(IsForecastDateRestricted),AND(D2915&gt;=StartDate,D2915&lt;=EndDate)),OR(NOT(IsTargetDateRestricted),AND(F2915&gt;=FirstTargetDate,F2915&lt;=EndTargetDate)),
OR(AND(Is1Week,E2915="1 wk ahead inc death"),AND(Is2Week,E2915="2 wk ahead inc death"),AND(Is3Week,E2915="3 wk ahead inc death"),AND(Is4Week,E2915="4 wk ahead inc death")),
OR(NOT(IsActiveModelsOnly),_xlfn.XLOOKUP(C2915,'Model Analyzer'!B$4:B$100,'Model Analyzer'!C$4:C$100))),EvalData!C2915,"NA")</f>
        <v>UCLA</v>
      </c>
      <c r="C2915" s="17" t="s">
        <v>30</v>
      </c>
      <c r="D2915" s="36" t="d">
        <v>2020-11-23</v>
      </c>
      <c r="E2915" s="17" t="s">
        <v>37</v>
      </c>
      <c r="F2915" s="36" t="d">
        <v>2020-12-12</v>
      </c>
      <c r="G2915" s="30">
        <v>-9254</v>
      </c>
      <c r="H2915" s="32">
        <v>-0.25</v>
      </c>
      <c r="I2915" s="28">
        <v>-0.22105</v>
      </c>
      <c r="J2915" s="28">
        <v>-0.28377999999999998</v>
      </c>
      <c r="K2915" s="29">
        <v>0.75</v>
      </c>
      <c r="L2915" s="30">
        <v>27</v>
      </c>
      <c r="M2915" s="29">
        <v>0.1875</v>
      </c>
      <c r="N2915" s="30">
        <v>51</v>
      </c>
      <c r="O2915" s="30">
        <v>12.35</v>
      </c>
      <c r="P2915" s="30">
        <v>3703.81</v>
      </c>
      <c r="Q2915" s="30">
        <v>217.2</v>
      </c>
      <c r="R2915" s="38">
        <v>0.29707</v>
      </c>
      <c r="S2915" s="32">
        <v>-0.29196</v>
      </c>
      <c r="T2915" s="29">
        <v>0.55220999999999998</v>
      </c>
      <c r="U2915" s="29">
        <v>-0.50058999999999998</v>
      </c>
      <c r="V2915" s="29">
        <v>0.33333000000000002</v>
      </c>
      <c r="W2915" s="29">
        <v>0.15686</v>
      </c>
      <c r="X2915" s="30">
        <v>316.22000000000003</v>
      </c>
      <c r="Y2915" s="29">
        <v>0.29744999999999999</v>
      </c>
      <c r="Z2915" s="29">
        <v>0.37120999999999998</v>
      </c>
      <c r="AA2915" s="29">
        <v>0.24099999999999999</v>
      </c>
      <c r="AB2915" s="30">
        <v>23</v>
      </c>
      <c r="AC2915" s="29">
        <v>0.33333000000000002</v>
      </c>
      <c r="AD2915" s="30">
        <v>51</v>
      </c>
      <c r="AE2915" s="29">
        <v>0.21568999999999999</v>
      </c>
      <c r="AF2915" s="33">
        <v>1.1080000000000001</v>
      </c>
      <c r="AG2915" s="33">
        <v>1.1519999999999999</v>
      </c>
      <c r="AH2915" s="33">
        <v>1.24</v>
      </c>
      <c r="AI2915" s="33">
        <v>3.63</v>
      </c>
      <c r="AJ2915" s="33">
        <v>1.361</v>
      </c>
      <c r="AK2915" s="34">
        <v>1.966</v>
      </c>
      <c r="AL2915" s="29">
        <v>0</v>
      </c>
      <c r="AM2915" s="29">
        <v>3.9219999999999998E-2</v>
      </c>
      <c r="AN2915" s="50">
        <v>298310</v>
      </c>
      <c r="AO2915" s="30">
        <v>421.6</v>
      </c>
      <c r="AP2915" s="29">
        <v>0.83758999999999995</v>
      </c>
      <c r="AQ2915" s="29">
        <v>1</v>
      </c>
      <c r="AR2915" s="29">
        <v>0.186</v>
      </c>
      <c r="AS2915" s="54">
        <v>28</v>
      </c>
      <c r="AT2915" s="29">
        <v>0.18182000000000001</v>
      </c>
      <c r="AU2915" s="29">
        <v>0.22703999999999999</v>
      </c>
      <c r="AV2915" s="54">
        <v>28</v>
      </c>
      <c r="AW2915" s="29">
        <v>0.18182000000000001</v>
      </c>
    </row>
    <row r="2916" spans="1:49" x14ac:dyDescent="0.2">
      <c r="A2916" s="17" t="str">
        <f t="shared" si="54"/>
        <v>UCM</v>
      </c>
      <c r="B2916" s="17" t="str">
        <f>IF(AND(OR(NOT(IsForecastDateRestricted),AND(D2916&gt;=StartDate,D2916&lt;=EndDate)),OR(NOT(IsTargetDateRestricted),AND(F2916&gt;=FirstTargetDate,F2916&lt;=EndTargetDate)),
OR(AND(Is1Week,E2916="1 wk ahead inc death"),AND(Is2Week,E2916="2 wk ahead inc death"),AND(Is3Week,E2916="3 wk ahead inc death"),AND(Is4Week,E2916="4 wk ahead inc death")),
OR(NOT(IsActiveModelsOnly),_xlfn.XLOOKUP(C2916,'Model Analyzer'!B$4:B$100,'Model Analyzer'!C$4:C$100))),EvalData!C2916,"NA")</f>
        <v>UCM</v>
      </c>
      <c r="C2916" s="17" t="s">
        <v>48</v>
      </c>
      <c r="D2916" s="36" t="d">
        <v>2020-11-23</v>
      </c>
      <c r="E2916" s="17" t="s">
        <v>37</v>
      </c>
      <c r="F2916" s="36" t="d">
        <v>2020-12-12</v>
      </c>
      <c r="G2916" s="30">
        <v>-21591</v>
      </c>
      <c r="H2916" s="32">
        <v>-0.72499999999999998</v>
      </c>
      <c r="I2916" s="28">
        <v>-0.51573999999999998</v>
      </c>
      <c r="J2916" s="28">
        <v>-1.06501</v>
      </c>
      <c r="K2916" s="29">
        <v>0</v>
      </c>
      <c r="L2916" s="30">
        <v>33</v>
      </c>
      <c r="M2916" s="29">
        <v>0</v>
      </c>
      <c r="O2916" s="30"/>
      <c r="P2916" s="30"/>
      <c r="Q2916" s="30"/>
      <c r="R2916" s="38"/>
    </row>
    <row r="2917" spans="1:49" x14ac:dyDescent="0.2">
      <c r="A2917" s="17" t="str">
        <f t="shared" si="54"/>
        <v>UCSB</v>
      </c>
      <c r="B2917" s="17" t="str">
        <f>IF(AND(OR(NOT(IsForecastDateRestricted),AND(D2917&gt;=StartDate,D2917&lt;=EndDate)),OR(NOT(IsTargetDateRestricted),AND(F2917&gt;=FirstTargetDate,F2917&lt;=EndTargetDate)),
OR(AND(Is1Week,E2917="1 wk ahead inc death"),AND(Is2Week,E2917="2 wk ahead inc death"),AND(Is3Week,E2917="3 wk ahead inc death"),AND(Is4Week,E2917="4 wk ahead inc death")),
OR(NOT(IsActiveModelsOnly),_xlfn.XLOOKUP(C2917,'Model Analyzer'!B$4:B$100,'Model Analyzer'!C$4:C$100))),EvalData!C2917,"NA")</f>
        <v>UCSB</v>
      </c>
      <c r="C2917" s="17" t="s">
        <v>61</v>
      </c>
      <c r="D2917" s="36" t="d">
        <v>2020-11-23</v>
      </c>
      <c r="E2917" s="17" t="s">
        <v>37</v>
      </c>
      <c r="F2917" s="36" t="d">
        <v>2020-12-12</v>
      </c>
      <c r="G2917" s="30"/>
      <c r="H2917" s="32"/>
      <c r="N2917" s="30">
        <v>51</v>
      </c>
      <c r="O2917" s="30">
        <v>19.36</v>
      </c>
      <c r="P2917" s="30">
        <v>8173.84</v>
      </c>
      <c r="Q2917" s="30">
        <v>283.88</v>
      </c>
      <c r="R2917" s="38">
        <v>0.25635000000000002</v>
      </c>
      <c r="S2917" s="32">
        <v>0.16772000000000001</v>
      </c>
      <c r="T2917" s="29">
        <v>0.85855999999999999</v>
      </c>
      <c r="U2917" s="29">
        <v>-0.2555</v>
      </c>
      <c r="V2917" s="29">
        <v>0.39216000000000001</v>
      </c>
      <c r="W2917" s="29">
        <v>0.15686</v>
      </c>
      <c r="X2917" s="30">
        <v>445.19</v>
      </c>
      <c r="Y2917" s="29">
        <v>0.40825</v>
      </c>
      <c r="Z2917" s="29">
        <v>0.37817000000000001</v>
      </c>
      <c r="AA2917" s="29">
        <v>0.10299999999999999</v>
      </c>
      <c r="AB2917" s="30">
        <v>29</v>
      </c>
      <c r="AC2917" s="29">
        <v>0.15151999999999999</v>
      </c>
      <c r="AD2917" s="30">
        <v>51</v>
      </c>
      <c r="AE2917" s="29">
        <v>0.94118000000000002</v>
      </c>
      <c r="AF2917" s="33">
        <v>404</v>
      </c>
      <c r="AG2917" s="33">
        <v>1752</v>
      </c>
      <c r="AH2917" s="33">
        <v>2626</v>
      </c>
      <c r="AI2917" s="33">
        <v>3578.6669999999999</v>
      </c>
      <c r="AJ2917" s="33">
        <v>4638</v>
      </c>
      <c r="AK2917" s="34">
        <v>7538</v>
      </c>
      <c r="AL2917" s="29">
        <v>0</v>
      </c>
      <c r="AM2917" s="29">
        <v>0.94118000000000002</v>
      </c>
      <c r="AN2917" s="50">
        <v>107776</v>
      </c>
      <c r="AO2917" s="30">
        <v>134.5</v>
      </c>
      <c r="AP2917" s="29">
        <v>2.7100000000000002E-3</v>
      </c>
      <c r="AQ2917" s="29">
        <v>5.6600000000000001E-3</v>
      </c>
      <c r="AR2917" s="29">
        <v>0</v>
      </c>
      <c r="AS2917" s="54">
        <v>34</v>
      </c>
      <c r="AT2917" s="29">
        <v>0</v>
      </c>
      <c r="AU2917" s="29">
        <v>2E-3</v>
      </c>
      <c r="AV2917" s="54">
        <v>34</v>
      </c>
      <c r="AW2917" s="29">
        <v>0</v>
      </c>
    </row>
    <row r="2918" spans="1:49" x14ac:dyDescent="0.2">
      <c r="A2918" s="17" t="str">
        <f t="shared" si="54"/>
        <v>UCSD-NEU</v>
      </c>
      <c r="B2918" s="17" t="str">
        <f>IF(AND(OR(NOT(IsForecastDateRestricted),AND(D2918&gt;=StartDate,D2918&lt;=EndDate)),OR(NOT(IsTargetDateRestricted),AND(F2918&gt;=FirstTargetDate,F2918&lt;=EndTargetDate)),
OR(AND(Is1Week,E2918="1 wk ahead inc death"),AND(Is2Week,E2918="2 wk ahead inc death"),AND(Is3Week,E2918="3 wk ahead inc death"),AND(Is4Week,E2918="4 wk ahead inc death")),
OR(NOT(IsActiveModelsOnly),_xlfn.XLOOKUP(C2918,'Model Analyzer'!B$4:B$100,'Model Analyzer'!C$4:C$100))),EvalData!C2918,"NA")</f>
        <v>UCSD-NEU</v>
      </c>
      <c r="C2918" s="17" t="s">
        <v>54</v>
      </c>
      <c r="D2918" s="36" t="d">
        <v>2020-11-23</v>
      </c>
      <c r="E2918" s="17" t="s">
        <v>37</v>
      </c>
      <c r="F2918" s="36" t="d">
        <v>2020-12-12</v>
      </c>
      <c r="G2918" s="30">
        <v>-2869</v>
      </c>
      <c r="H2918" s="32">
        <v>-7.0999999999999994E-2</v>
      </c>
      <c r="I2918" s="28">
        <v>-6.8529999999999994E-2</v>
      </c>
      <c r="J2918" s="28">
        <v>-7.3569999999999997E-2</v>
      </c>
      <c r="K2918" s="29">
        <v>0.9</v>
      </c>
      <c r="L2918" s="30">
        <v>7</v>
      </c>
      <c r="M2918" s="29">
        <v>0.8125</v>
      </c>
      <c r="N2918" s="30">
        <v>50</v>
      </c>
      <c r="O2918" s="30">
        <v>4.21</v>
      </c>
      <c r="P2918" s="30">
        <v>2566.63</v>
      </c>
      <c r="Q2918" s="30">
        <v>176.6</v>
      </c>
      <c r="R2918" s="38">
        <v>0.19259000000000001</v>
      </c>
      <c r="S2918" s="32">
        <v>-0.10852000000000001</v>
      </c>
      <c r="T2918" s="29">
        <v>0.29565999999999998</v>
      </c>
      <c r="U2918" s="29">
        <v>-8.6959999999999996E-2</v>
      </c>
      <c r="V2918" s="29">
        <v>0.44</v>
      </c>
      <c r="W2918" s="29">
        <v>0.02</v>
      </c>
      <c r="X2918" s="30">
        <v>265.66000000000003</v>
      </c>
      <c r="Y2918" s="29">
        <v>0.23499999999999999</v>
      </c>
      <c r="Z2918" s="29">
        <v>0.24385999999999999</v>
      </c>
      <c r="AA2918" s="29">
        <v>0.61799999999999999</v>
      </c>
      <c r="AB2918" s="30">
        <v>11</v>
      </c>
      <c r="AC2918" s="29">
        <v>0.69696999999999998</v>
      </c>
      <c r="AD2918" s="30">
        <v>50</v>
      </c>
      <c r="AE2918" s="29">
        <v>0.92</v>
      </c>
      <c r="AF2918" s="33">
        <v>1.6930000000000001</v>
      </c>
      <c r="AG2918" s="33">
        <v>2.1309999999999998</v>
      </c>
      <c r="AH2918" s="33">
        <v>3.8690000000000002</v>
      </c>
      <c r="AI2918" s="33">
        <v>134.749</v>
      </c>
      <c r="AJ2918" s="33">
        <v>7.4649999999999999</v>
      </c>
      <c r="AK2918" s="34">
        <v>761</v>
      </c>
      <c r="AL2918" s="29">
        <v>0.24</v>
      </c>
      <c r="AM2918" s="29">
        <v>0.2</v>
      </c>
      <c r="AN2918" s="50">
        <v>80134</v>
      </c>
      <c r="AO2918" s="30">
        <v>114</v>
      </c>
      <c r="AP2918" s="29">
        <v>0.40911999999999998</v>
      </c>
      <c r="AQ2918" s="29">
        <v>0.85411000000000004</v>
      </c>
      <c r="AR2918" s="29">
        <v>0.495</v>
      </c>
      <c r="AS2918" s="54">
        <v>17</v>
      </c>
      <c r="AT2918" s="29">
        <v>0.51515</v>
      </c>
      <c r="AU2918" s="29">
        <v>0.92857000000000001</v>
      </c>
      <c r="AV2918" s="54">
        <v>5</v>
      </c>
      <c r="AW2918" s="29">
        <v>0.87878999999999996</v>
      </c>
    </row>
    <row r="2919" spans="1:49" x14ac:dyDescent="0.2">
      <c r="A2919" s="17" t="str">
        <f t="shared" si="54"/>
        <v>UGA-CEID</v>
      </c>
      <c r="B2919" s="17" t="str">
        <f>IF(AND(OR(NOT(IsForecastDateRestricted),AND(D2919&gt;=StartDate,D2919&lt;=EndDate)),OR(NOT(IsTargetDateRestricted),AND(F2919&gt;=FirstTargetDate,F2919&lt;=EndTargetDate)),
OR(AND(Is1Week,E2919="1 wk ahead inc death"),AND(Is2Week,E2919="2 wk ahead inc death"),AND(Is3Week,E2919="3 wk ahead inc death"),AND(Is4Week,E2919="4 wk ahead inc death")),
OR(NOT(IsActiveModelsOnly),_xlfn.XLOOKUP(C2919,'Model Analyzer'!B$4:B$100,'Model Analyzer'!C$4:C$100))),EvalData!C2919,"NA")</f>
        <v>UGA-CEID</v>
      </c>
      <c r="C2919" s="17" t="s">
        <v>50</v>
      </c>
      <c r="D2919" s="36" t="d">
        <v>2020-11-23</v>
      </c>
      <c r="E2919" s="17" t="s">
        <v>37</v>
      </c>
      <c r="F2919" s="36" t="d">
        <v>2020-12-12</v>
      </c>
      <c r="G2919" s="30">
        <v>-10916</v>
      </c>
      <c r="H2919" s="32">
        <v>-0.30199999999999999</v>
      </c>
      <c r="I2919" s="28">
        <v>-0.26074999999999998</v>
      </c>
      <c r="J2919" s="28">
        <v>-0.35271999999999998</v>
      </c>
      <c r="K2919" s="29">
        <v>0</v>
      </c>
      <c r="L2919" s="30">
        <v>28</v>
      </c>
      <c r="M2919" s="29">
        <v>0.15625</v>
      </c>
      <c r="N2919" s="30">
        <v>51</v>
      </c>
      <c r="O2919" s="30">
        <v>20.23</v>
      </c>
      <c r="P2919" s="30">
        <v>4081.23</v>
      </c>
      <c r="Q2919" s="30">
        <v>225.08</v>
      </c>
      <c r="R2919" s="38">
        <v>0.25929000000000002</v>
      </c>
      <c r="S2919" s="32">
        <v>-0.34072000000000002</v>
      </c>
      <c r="T2919" s="29">
        <v>0.94355</v>
      </c>
      <c r="U2919" s="29">
        <v>-0.92076999999999998</v>
      </c>
      <c r="V2919" s="29">
        <v>0.39216000000000001</v>
      </c>
      <c r="W2919" s="29">
        <v>9.8040000000000002E-2</v>
      </c>
      <c r="X2919" s="30">
        <v>342.57</v>
      </c>
      <c r="Y2919" s="29">
        <v>0.29459999999999997</v>
      </c>
      <c r="Z2919" s="29">
        <v>0.37836999999999998</v>
      </c>
      <c r="AA2919" s="29">
        <v>0.182</v>
      </c>
      <c r="AB2919" s="30">
        <v>26</v>
      </c>
      <c r="AC2919" s="29">
        <v>0.24242</v>
      </c>
      <c r="AD2919" s="30">
        <v>51</v>
      </c>
      <c r="AE2919" s="29">
        <v>0.66666999999999998</v>
      </c>
      <c r="AF2919" s="33">
        <v>1.556</v>
      </c>
      <c r="AG2919" s="33">
        <v>1.9019999999999999</v>
      </c>
      <c r="AH2919" s="33">
        <v>3.2490000000000001</v>
      </c>
      <c r="AI2919" s="33">
        <v>172.64</v>
      </c>
      <c r="AJ2919" s="33">
        <v>8.9770000000000003</v>
      </c>
      <c r="AK2919" s="34">
        <v>61</v>
      </c>
      <c r="AL2919" s="29">
        <v>0.13725000000000001</v>
      </c>
      <c r="AM2919" s="29">
        <v>0.17646999999999999</v>
      </c>
      <c r="AN2919" s="50">
        <v>107475</v>
      </c>
      <c r="AO2919" s="30">
        <v>155.1</v>
      </c>
      <c r="AP2919" s="29">
        <v>0.43730999999999998</v>
      </c>
      <c r="AQ2919" s="29">
        <v>0.91295999999999999</v>
      </c>
      <c r="AR2919" s="29">
        <v>0.372</v>
      </c>
      <c r="AS2919" s="54">
        <v>25</v>
      </c>
      <c r="AT2919" s="29">
        <v>0.27272999999999997</v>
      </c>
      <c r="AU2919" s="29">
        <v>0.69418000000000002</v>
      </c>
      <c r="AV2919" s="54">
        <v>24</v>
      </c>
      <c r="AW2919" s="29">
        <v>0.30303000000000002</v>
      </c>
    </row>
    <row r="2920" spans="1:49" x14ac:dyDescent="0.2">
      <c r="A2920" s="17" t="str">
        <f t="shared" si="54"/>
        <v>UM</v>
      </c>
      <c r="B2920" s="17" t="str">
        <f>IF(AND(OR(NOT(IsForecastDateRestricted),AND(D2920&gt;=StartDate,D2920&lt;=EndDate)),OR(NOT(IsTargetDateRestricted),AND(F2920&gt;=FirstTargetDate,F2920&lt;=EndTargetDate)),
OR(AND(Is1Week,E2920="1 wk ahead inc death"),AND(Is2Week,E2920="2 wk ahead inc death"),AND(Is3Week,E2920="3 wk ahead inc death"),AND(Is4Week,E2920="4 wk ahead inc death")),
OR(NOT(IsActiveModelsOnly),_xlfn.XLOOKUP(C2920,'Model Analyzer'!B$4:B$100,'Model Analyzer'!C$4:C$100))),EvalData!C2920,"NA")</f>
        <v>UM</v>
      </c>
      <c r="C2920" s="17" t="s">
        <v>31</v>
      </c>
      <c r="D2920" s="36" t="d">
        <v>2020-11-23</v>
      </c>
      <c r="E2920" s="17" t="s">
        <v>37</v>
      </c>
      <c r="F2920" s="36" t="d">
        <v>2020-12-12</v>
      </c>
      <c r="G2920" s="30">
        <v>-11258</v>
      </c>
      <c r="H2920" s="32">
        <v>-0.313</v>
      </c>
      <c r="I2920" s="28">
        <v>-0.26891999999999999</v>
      </c>
      <c r="J2920" s="28">
        <v>-0.36784</v>
      </c>
      <c r="K2920" s="29">
        <v>0</v>
      </c>
      <c r="L2920" s="30">
        <v>29</v>
      </c>
      <c r="M2920" s="29">
        <v>0.125</v>
      </c>
      <c r="N2920" s="30">
        <v>50</v>
      </c>
      <c r="O2920" s="30">
        <v>38.58</v>
      </c>
      <c r="P2920" s="30">
        <v>5972.38</v>
      </c>
      <c r="Q2920" s="30">
        <v>271.74</v>
      </c>
      <c r="R2920" s="38">
        <v>0.36374000000000001</v>
      </c>
      <c r="S2920" s="32">
        <v>-0.38079000000000002</v>
      </c>
      <c r="T2920" s="29">
        <v>0.83072000000000001</v>
      </c>
      <c r="U2920" s="29">
        <v>-0.73855000000000004</v>
      </c>
      <c r="V2920" s="29">
        <v>0.26</v>
      </c>
      <c r="W2920" s="29">
        <v>0.3</v>
      </c>
      <c r="X2920" s="30">
        <v>398.25</v>
      </c>
      <c r="Y2920" s="29">
        <v>0.37784000000000001</v>
      </c>
      <c r="Z2920" s="29">
        <v>0.50636000000000003</v>
      </c>
      <c r="AA2920" s="29">
        <v>2.9000000000000001E-2</v>
      </c>
      <c r="AB2920" s="30">
        <v>33</v>
      </c>
      <c r="AC2920" s="29">
        <v>3.0300000000000001E-2</v>
      </c>
      <c r="AD2920" s="30">
        <v>50</v>
      </c>
      <c r="AE2920" s="29">
        <v>0.14000000000000001</v>
      </c>
      <c r="AF2920" s="33">
        <v>1.1299999999999999</v>
      </c>
      <c r="AG2920" s="33">
        <v>1.2</v>
      </c>
      <c r="AH2920" s="33">
        <v>1.3280000000000001</v>
      </c>
      <c r="AI2920" s="33">
        <v>1.625</v>
      </c>
      <c r="AJ2920" s="33">
        <v>1.4890000000000001</v>
      </c>
      <c r="AK2920" s="34">
        <v>2.004</v>
      </c>
      <c r="AL2920" s="29">
        <v>0</v>
      </c>
      <c r="AM2920" s="29">
        <v>0</v>
      </c>
      <c r="AN2920" s="50">
        <v>405639</v>
      </c>
      <c r="AO2920" s="30">
        <v>578.9</v>
      </c>
      <c r="AP2920" s="29">
        <v>0.82826</v>
      </c>
      <c r="AQ2920" s="29">
        <v>1</v>
      </c>
      <c r="AR2920" s="29">
        <v>0.14399999999999999</v>
      </c>
      <c r="AS2920" s="54">
        <v>30</v>
      </c>
      <c r="AT2920" s="29">
        <v>0.12121</v>
      </c>
      <c r="AU2920" s="29">
        <v>0.14448</v>
      </c>
      <c r="AV2920" s="54">
        <v>30</v>
      </c>
      <c r="AW2920" s="29">
        <v>0.12121</v>
      </c>
    </row>
    <row r="2921" spans="1:49" x14ac:dyDescent="0.2">
      <c r="A2921" s="17" t="str">
        <f t="shared" si="54"/>
        <v>UMass-MB</v>
      </c>
      <c r="B2921" s="17" t="str">
        <f>IF(AND(OR(NOT(IsForecastDateRestricted),AND(D2921&gt;=StartDate,D2921&lt;=EndDate)),OR(NOT(IsTargetDateRestricted),AND(F2921&gt;=FirstTargetDate,F2921&lt;=EndTargetDate)),
OR(AND(Is1Week,E2921="1 wk ahead inc death"),AND(Is2Week,E2921="2 wk ahead inc death"),AND(Is3Week,E2921="3 wk ahead inc death"),AND(Is4Week,E2921="4 wk ahead inc death")),
OR(NOT(IsActiveModelsOnly),_xlfn.XLOOKUP(C2921,'Model Analyzer'!B$4:B$100,'Model Analyzer'!C$4:C$100))),EvalData!C2921,"NA")</f>
        <v>UMass-MB</v>
      </c>
      <c r="C2921" s="17" t="s">
        <v>32</v>
      </c>
      <c r="D2921" s="36" t="d">
        <v>2020-11-23</v>
      </c>
      <c r="E2921" s="17" t="s">
        <v>37</v>
      </c>
      <c r="F2921" s="36" t="d">
        <v>2020-12-12</v>
      </c>
      <c r="G2921" s="30">
        <v>7633</v>
      </c>
      <c r="H2921" s="32">
        <v>0.16700000000000001</v>
      </c>
      <c r="I2921" s="28">
        <v>0.18232999999999999</v>
      </c>
      <c r="J2921" s="28">
        <v>0.18232999999999999</v>
      </c>
      <c r="K2921" s="29">
        <v>0.75</v>
      </c>
      <c r="L2921" s="30">
        <v>20</v>
      </c>
      <c r="M2921" s="29">
        <v>0.40625</v>
      </c>
      <c r="N2921" s="30">
        <v>51</v>
      </c>
      <c r="O2921" s="30">
        <v>3.88</v>
      </c>
      <c r="P2921" s="30">
        <v>2047.68</v>
      </c>
      <c r="Q2921" s="30">
        <v>132</v>
      </c>
      <c r="R2921" s="38">
        <v>0.13813</v>
      </c>
      <c r="S2921" s="32">
        <v>2.7699999999999999E-2</v>
      </c>
      <c r="T2921" s="29">
        <v>0.25707000000000002</v>
      </c>
      <c r="U2921" s="29">
        <v>4.0030000000000003E-2</v>
      </c>
      <c r="V2921" s="29">
        <v>0.64705999999999997</v>
      </c>
      <c r="W2921" s="29">
        <v>0</v>
      </c>
      <c r="X2921" s="30">
        <v>196.43</v>
      </c>
      <c r="Y2921" s="29">
        <v>0.22123000000000001</v>
      </c>
      <c r="Z2921" s="29">
        <v>0.20959</v>
      </c>
      <c r="AA2921" s="29">
        <v>0.84899999999999998</v>
      </c>
      <c r="AB2921" s="30">
        <v>2</v>
      </c>
      <c r="AC2921" s="29">
        <v>0.96970000000000001</v>
      </c>
      <c r="AD2921" s="30">
        <v>51</v>
      </c>
      <c r="AE2921" s="29">
        <v>1</v>
      </c>
      <c r="AF2921" s="33">
        <v>3.2759999999999998</v>
      </c>
      <c r="AG2921" s="33">
        <v>3.8359999999999999</v>
      </c>
      <c r="AH2921" s="33">
        <v>4.6050000000000004</v>
      </c>
      <c r="AI2921" s="33">
        <v>6.9029999999999996</v>
      </c>
      <c r="AJ2921" s="33">
        <v>6.2080000000000002</v>
      </c>
      <c r="AK2921" s="34">
        <v>11.423</v>
      </c>
      <c r="AL2921" s="29">
        <v>0.47059000000000001</v>
      </c>
      <c r="AM2921" s="29">
        <v>0.11765</v>
      </c>
      <c r="AN2921" s="50">
        <v>74381</v>
      </c>
      <c r="AO2921" s="30">
        <v>103.3</v>
      </c>
      <c r="AP2921" s="29">
        <v>0.33248</v>
      </c>
      <c r="AQ2921" s="29">
        <v>0.69411</v>
      </c>
      <c r="AR2921" s="29">
        <v>0.433</v>
      </c>
      <c r="AS2921" s="54">
        <v>22</v>
      </c>
      <c r="AT2921" s="29">
        <v>0.36364000000000002</v>
      </c>
      <c r="AU2921" s="29">
        <v>0.90642999999999996</v>
      </c>
      <c r="AV2921" s="54">
        <v>8</v>
      </c>
      <c r="AW2921" s="29">
        <v>0.78788000000000002</v>
      </c>
    </row>
    <row r="2922" spans="1:49" x14ac:dyDescent="0.2">
      <c r="A2922" s="17" t="str">
        <f t="shared" si="54"/>
        <v>USC</v>
      </c>
      <c r="B2922" s="17" t="str">
        <f>IF(AND(OR(NOT(IsForecastDateRestricted),AND(D2922&gt;=StartDate,D2922&lt;=EndDate)),OR(NOT(IsTargetDateRestricted),AND(F2922&gt;=FirstTargetDate,F2922&lt;=EndTargetDate)),
OR(AND(Is1Week,E2922="1 wk ahead inc death"),AND(Is2Week,E2922="2 wk ahead inc death"),AND(Is3Week,E2922="3 wk ahead inc death"),AND(Is4Week,E2922="4 wk ahead inc death")),
OR(NOT(IsActiveModelsOnly),_xlfn.XLOOKUP(C2922,'Model Analyzer'!B$4:B$100,'Model Analyzer'!C$4:C$100))),EvalData!C2922,"NA")</f>
        <v>USC</v>
      </c>
      <c r="C2922" s="17" t="s">
        <v>33</v>
      </c>
      <c r="D2922" s="36" t="d">
        <v>2020-11-23</v>
      </c>
      <c r="E2922" s="17" t="s">
        <v>37</v>
      </c>
      <c r="F2922" s="36" t="d">
        <v>2020-12-12</v>
      </c>
      <c r="G2922" s="30">
        <v>4346</v>
      </c>
      <c r="H2922" s="32">
        <v>9.9000000000000005E-2</v>
      </c>
      <c r="I2922" s="28">
        <v>0.10381</v>
      </c>
      <c r="J2922" s="28">
        <v>0.10381</v>
      </c>
      <c r="K2922" s="29">
        <v>0.9</v>
      </c>
      <c r="L2922" s="30">
        <v>14</v>
      </c>
      <c r="M2922" s="29">
        <v>0.59375</v>
      </c>
      <c r="N2922" s="30">
        <v>51</v>
      </c>
      <c r="O2922" s="30">
        <v>4.99</v>
      </c>
      <c r="P2922" s="30">
        <v>1739.51</v>
      </c>
      <c r="Q2922" s="30">
        <v>129.31</v>
      </c>
      <c r="R2922" s="38">
        <v>0.13979</v>
      </c>
      <c r="S2922" s="32">
        <v>8.8950000000000001E-2</v>
      </c>
      <c r="T2922" s="29">
        <v>0.28477999999999998</v>
      </c>
      <c r="U2922" s="29">
        <v>-1.6000000000000001E-3</v>
      </c>
      <c r="V2922" s="29">
        <v>0.62744999999999995</v>
      </c>
      <c r="W2922" s="29">
        <v>1.9609999999999999E-2</v>
      </c>
      <c r="X2922" s="30">
        <v>194.08</v>
      </c>
      <c r="Y2922" s="29">
        <v>0.21143999999999999</v>
      </c>
      <c r="Z2922" s="29">
        <v>0.2102</v>
      </c>
      <c r="AA2922" s="29">
        <v>0.78</v>
      </c>
      <c r="AB2922" s="30">
        <v>5</v>
      </c>
      <c r="AC2922" s="29">
        <v>0.87878999999999996</v>
      </c>
      <c r="AD2922" s="30">
        <v>51</v>
      </c>
      <c r="AE2922" s="29">
        <v>0.98038999999999998</v>
      </c>
      <c r="AF2922" s="33">
        <v>2.2389999999999999</v>
      </c>
      <c r="AG2922" s="33">
        <v>2.5089999999999999</v>
      </c>
      <c r="AH2922" s="33">
        <v>4.1779999999999999</v>
      </c>
      <c r="AI2922" s="33">
        <v>72.974999999999994</v>
      </c>
      <c r="AJ2922" s="33">
        <v>24.893000000000001</v>
      </c>
      <c r="AK2922" s="34">
        <v>244</v>
      </c>
      <c r="AL2922" s="29">
        <v>0.13725000000000001</v>
      </c>
      <c r="AM2922" s="29">
        <v>0.33333000000000002</v>
      </c>
      <c r="AN2922" s="50">
        <v>42747</v>
      </c>
      <c r="AO2922" s="30">
        <v>67.099999999999994</v>
      </c>
      <c r="AP2922" s="29">
        <v>0.34542</v>
      </c>
      <c r="AQ2922" s="29">
        <v>0.72114</v>
      </c>
      <c r="AR2922" s="29">
        <v>0.53700000000000003</v>
      </c>
      <c r="AS2922" s="54">
        <v>16</v>
      </c>
      <c r="AT2922" s="29">
        <v>0.54544999999999999</v>
      </c>
      <c r="AU2922" s="29">
        <v>0.92222999999999999</v>
      </c>
      <c r="AV2922" s="54">
        <v>7</v>
      </c>
      <c r="AW2922" s="29">
        <v>0.81818000000000002</v>
      </c>
    </row>
    <row r="2923" spans="1:49" x14ac:dyDescent="0.2">
      <c r="A2923" s="17" t="str">
        <f t="shared" si="54"/>
        <v>UT</v>
      </c>
      <c r="B2923" s="17" t="str">
        <f>IF(AND(OR(NOT(IsForecastDateRestricted),AND(D2923&gt;=StartDate,D2923&lt;=EndDate)),OR(NOT(IsTargetDateRestricted),AND(F2923&gt;=FirstTargetDate,F2923&lt;=EndTargetDate)),
OR(AND(Is1Week,E2923="1 wk ahead inc death"),AND(Is2Week,E2923="2 wk ahead inc death"),AND(Is3Week,E2923="3 wk ahead inc death"),AND(Is4Week,E2923="4 wk ahead inc death")),
OR(NOT(IsActiveModelsOnly),_xlfn.XLOOKUP(C2923,'Model Analyzer'!B$4:B$100,'Model Analyzer'!C$4:C$100))),EvalData!C2923,"NA")</f>
        <v>UT</v>
      </c>
      <c r="C2923" s="17" t="s">
        <v>34</v>
      </c>
      <c r="D2923" s="36" t="d">
        <v>2020-11-23</v>
      </c>
      <c r="E2923" s="17" t="s">
        <v>37</v>
      </c>
      <c r="F2923" s="36" t="d">
        <v>2020-12-12</v>
      </c>
      <c r="G2923" s="30">
        <v>-7647</v>
      </c>
      <c r="H2923" s="32">
        <v>-0.20200000000000001</v>
      </c>
      <c r="I2923" s="28">
        <v>-0.18265999999999999</v>
      </c>
      <c r="J2923" s="28">
        <v>-0.22348999999999999</v>
      </c>
      <c r="K2923" s="29">
        <v>0.75</v>
      </c>
      <c r="L2923" s="30">
        <v>22</v>
      </c>
      <c r="M2923" s="29">
        <v>0.34375</v>
      </c>
      <c r="N2923" s="30">
        <v>51</v>
      </c>
      <c r="O2923" s="30">
        <v>14.94</v>
      </c>
      <c r="P2923" s="30">
        <v>14291.84</v>
      </c>
      <c r="Q2923" s="30">
        <v>357.9</v>
      </c>
      <c r="R2923" s="38">
        <v>0.31298999999999999</v>
      </c>
      <c r="S2923" s="32">
        <v>5.654E-2</v>
      </c>
      <c r="T2923" s="29">
        <v>0.63841000000000003</v>
      </c>
      <c r="U2923" s="29">
        <v>-6.1269999999999998E-2</v>
      </c>
      <c r="V2923" s="29">
        <v>0.29411999999999999</v>
      </c>
      <c r="W2923" s="29">
        <v>0.23529</v>
      </c>
      <c r="X2923" s="30">
        <v>618.82000000000005</v>
      </c>
      <c r="Y2923" s="29">
        <v>0.45861000000000002</v>
      </c>
      <c r="Z2923" s="29">
        <v>0.42266999999999999</v>
      </c>
      <c r="AA2923" s="29">
        <v>0.20899999999999999</v>
      </c>
      <c r="AB2923" s="30">
        <v>25</v>
      </c>
      <c r="AC2923" s="29">
        <v>0.27272999999999997</v>
      </c>
      <c r="AD2923" s="30">
        <v>51</v>
      </c>
      <c r="AE2923" s="29">
        <v>0.68627000000000005</v>
      </c>
      <c r="AF2923" s="33">
        <v>1.845</v>
      </c>
      <c r="AG2923" s="33">
        <v>2.1259999999999999</v>
      </c>
      <c r="AH2923" s="33">
        <v>2.8719999999999999</v>
      </c>
      <c r="AI2923" s="33">
        <v>36.503999999999998</v>
      </c>
      <c r="AJ2923" s="33">
        <v>4.032</v>
      </c>
      <c r="AK2923" s="34">
        <v>8.3510000000000009</v>
      </c>
      <c r="AL2923" s="29">
        <v>0.13725000000000001</v>
      </c>
      <c r="AM2923" s="29">
        <v>7.843E-2</v>
      </c>
      <c r="AN2923" s="50">
        <v>264408</v>
      </c>
      <c r="AO2923" s="30">
        <v>294.7</v>
      </c>
      <c r="AP2923" s="29">
        <v>0.47604000000000002</v>
      </c>
      <c r="AQ2923" s="29">
        <v>0.99382000000000004</v>
      </c>
      <c r="AR2923" s="29">
        <v>0.495</v>
      </c>
      <c r="AS2923" s="54">
        <v>17</v>
      </c>
      <c r="AT2923" s="29">
        <v>0.51515</v>
      </c>
      <c r="AU2923" s="29">
        <v>0.72236</v>
      </c>
      <c r="AV2923" s="54">
        <v>23</v>
      </c>
      <c r="AW2923" s="29">
        <v>0.33333000000000002</v>
      </c>
    </row>
    <row r="2924" spans="1:49" x14ac:dyDescent="0.2">
      <c r="A2924" s="17" t="str">
        <f t="shared" si="54"/>
        <v>Baseline</v>
      </c>
      <c r="B2924" s="17" t="str">
        <f>IF(AND(OR(NOT(IsForecastDateRestricted),AND(D2924&gt;=StartDate,D2924&lt;=EndDate)),OR(NOT(IsTargetDateRestricted),AND(F2924&gt;=FirstTargetDate,F2924&lt;=EndTargetDate)),
OR(AND(Is1Week,E2924="1 wk ahead inc death"),AND(Is2Week,E2924="2 wk ahead inc death"),AND(Is3Week,E2924="3 wk ahead inc death"),AND(Is4Week,E2924="4 wk ahead inc death")),
OR(NOT(IsActiveModelsOnly),_xlfn.XLOOKUP(C2924,'Model Analyzer'!B$4:B$100,'Model Analyzer'!C$4:C$100))),EvalData!C2924,"NA")</f>
        <v>Baseline</v>
      </c>
      <c r="C2924" s="17" t="s">
        <v>12</v>
      </c>
      <c r="D2924" s="36" t="d">
        <v>2020-11-23</v>
      </c>
      <c r="E2924" s="17" t="s">
        <v>38</v>
      </c>
      <c r="F2924" s="36" t="d">
        <v>2020-12-19</v>
      </c>
      <c r="G2924" s="30">
        <v>-24388</v>
      </c>
      <c r="H2924" s="32">
        <v>-0.52</v>
      </c>
      <c r="I2924" s="28">
        <v>-0.40566000000000002</v>
      </c>
      <c r="J2924" s="28">
        <v>-0.68254000000000004</v>
      </c>
      <c r="K2924" s="29">
        <v>0</v>
      </c>
      <c r="L2924" s="30">
        <v>32</v>
      </c>
      <c r="M2924" s="29">
        <v>3.125E-2</v>
      </c>
      <c r="N2924" s="30">
        <v>51</v>
      </c>
      <c r="O2924" s="30">
        <v>21.76</v>
      </c>
      <c r="P2924" s="30">
        <v>11369.49</v>
      </c>
      <c r="Q2924" s="30">
        <v>480.67</v>
      </c>
      <c r="R2924" s="38">
        <v>0.47781000000000001</v>
      </c>
      <c r="S2924" s="32">
        <v>-0.49235000000000001</v>
      </c>
      <c r="T2924" s="29">
        <v>0.87182999999999999</v>
      </c>
      <c r="U2924" s="29">
        <v>-0.86153000000000002</v>
      </c>
      <c r="V2924" s="29">
        <v>0.11765</v>
      </c>
      <c r="W2924" s="29">
        <v>0.31373000000000001</v>
      </c>
      <c r="X2924" s="30">
        <v>724.72</v>
      </c>
      <c r="Y2924" s="29">
        <v>0.40743000000000001</v>
      </c>
      <c r="Z2924" s="29">
        <v>0.53957999999999995</v>
      </c>
      <c r="AA2924" s="29">
        <v>5.8000000000000003E-2</v>
      </c>
      <c r="AB2924" s="30">
        <v>30</v>
      </c>
      <c r="AC2924" s="29">
        <v>0.12121</v>
      </c>
      <c r="AD2924" s="30">
        <v>51</v>
      </c>
      <c r="AE2924" s="29">
        <v>0.68627000000000005</v>
      </c>
      <c r="AF2924" s="33">
        <v>3.9060000000000001</v>
      </c>
      <c r="AG2924" s="33">
        <v>3.9740000000000002</v>
      </c>
      <c r="AH2924" s="33">
        <v>3.992</v>
      </c>
      <c r="AI2924" s="33">
        <v>3.9660000000000002</v>
      </c>
      <c r="AJ2924" s="33">
        <v>4</v>
      </c>
      <c r="AK2924" s="34">
        <v>4.0060000000000002</v>
      </c>
      <c r="AL2924" s="29">
        <v>0</v>
      </c>
      <c r="AM2924" s="29">
        <v>0</v>
      </c>
      <c r="AN2924" s="50">
        <v>195062</v>
      </c>
      <c r="AO2924" s="30">
        <v>185</v>
      </c>
      <c r="AP2924" s="29">
        <v>0.40283999999999998</v>
      </c>
      <c r="AQ2924" s="29">
        <v>0.84101000000000004</v>
      </c>
      <c r="AR2924" s="29">
        <v>0.72199999999999998</v>
      </c>
      <c r="AS2924" s="54">
        <v>6</v>
      </c>
      <c r="AT2924" s="29">
        <v>0.84848000000000001</v>
      </c>
      <c r="AU2924" s="29">
        <v>0.69711999999999996</v>
      </c>
      <c r="AV2924" s="54">
        <v>22</v>
      </c>
      <c r="AW2924" s="29">
        <v>0.36364000000000002</v>
      </c>
    </row>
    <row r="2925" spans="1:49" x14ac:dyDescent="0.2">
      <c r="A2925" s="17" t="str">
        <f t="shared" si="54"/>
        <v>BPagano</v>
      </c>
      <c r="B2925" s="17" t="str">
        <f>IF(AND(OR(NOT(IsForecastDateRestricted),AND(D2925&gt;=StartDate,D2925&lt;=EndDate)),OR(NOT(IsTargetDateRestricted),AND(F2925&gt;=FirstTargetDate,F2925&lt;=EndTargetDate)),
OR(AND(Is1Week,E2925="1 wk ahead inc death"),AND(Is2Week,E2925="2 wk ahead inc death"),AND(Is3Week,E2925="3 wk ahead inc death"),AND(Is4Week,E2925="4 wk ahead inc death")),
OR(NOT(IsActiveModelsOnly),_xlfn.XLOOKUP(C2925,'Model Analyzer'!B$4:B$100,'Model Analyzer'!C$4:C$100))),EvalData!C2925,"NA")</f>
        <v>BPagano</v>
      </c>
      <c r="C2925" s="17" t="s">
        <v>59</v>
      </c>
      <c r="D2925" s="36" t="d">
        <v>2020-11-23</v>
      </c>
      <c r="E2925" s="17" t="s">
        <v>38</v>
      </c>
      <c r="F2925" s="36" t="d">
        <v>2020-12-19</v>
      </c>
      <c r="G2925" s="30">
        <v>2288</v>
      </c>
      <c r="H2925" s="32">
        <v>3.6999999999999998E-2</v>
      </c>
      <c r="I2925" s="28">
        <v>3.8059999999999997E-2</v>
      </c>
      <c r="J2925" s="28">
        <v>3.8059999999999997E-2</v>
      </c>
      <c r="K2925" s="29">
        <v>1</v>
      </c>
      <c r="L2925" s="30">
        <v>2</v>
      </c>
      <c r="M2925" s="29">
        <v>0.96875</v>
      </c>
      <c r="N2925" s="30">
        <v>51</v>
      </c>
      <c r="O2925" s="30">
        <v>10.58</v>
      </c>
      <c r="P2925" s="30">
        <v>8632.1</v>
      </c>
      <c r="Q2925" s="30">
        <v>303.98</v>
      </c>
      <c r="R2925" s="38">
        <v>0.21518999999999999</v>
      </c>
      <c r="S2925" s="32">
        <v>9.8699999999999996E-2</v>
      </c>
      <c r="T2925" s="29">
        <v>0.48380000000000001</v>
      </c>
      <c r="U2925" s="29">
        <v>-6.4999999999999997E-4</v>
      </c>
      <c r="V2925" s="29">
        <v>0.45097999999999999</v>
      </c>
      <c r="W2925" s="29">
        <v>7.843E-2</v>
      </c>
      <c r="X2925" s="30">
        <v>469.4</v>
      </c>
      <c r="Y2925" s="29">
        <v>0.34741</v>
      </c>
      <c r="Z2925" s="29">
        <v>0.32194</v>
      </c>
      <c r="AA2925" s="29">
        <v>0.45600000000000002</v>
      </c>
      <c r="AB2925" s="30">
        <v>14</v>
      </c>
      <c r="AC2925" s="29">
        <v>0.60606000000000004</v>
      </c>
      <c r="AD2925" s="30">
        <v>51</v>
      </c>
      <c r="AE2925" s="29">
        <v>0.74509999999999998</v>
      </c>
      <c r="AF2925" s="33">
        <v>2.2770000000000001</v>
      </c>
      <c r="AG2925" s="33">
        <v>2.2810000000000001</v>
      </c>
      <c r="AH2925" s="33">
        <v>2.2869999999999999</v>
      </c>
      <c r="AI2925" s="33">
        <v>2.306</v>
      </c>
      <c r="AJ2925" s="33">
        <v>2.2949999999999999</v>
      </c>
      <c r="AK2925" s="34">
        <v>2.3620000000000001</v>
      </c>
      <c r="AL2925" s="29">
        <v>0</v>
      </c>
      <c r="AM2925" s="29">
        <v>0</v>
      </c>
      <c r="AN2925" s="50">
        <v>162143</v>
      </c>
      <c r="AO2925" s="30">
        <v>174.8</v>
      </c>
      <c r="AP2925" s="29">
        <v>0.60507999999999995</v>
      </c>
      <c r="AQ2925" s="29">
        <v>1</v>
      </c>
      <c r="AR2925" s="29">
        <v>0.78400000000000003</v>
      </c>
      <c r="AS2925" s="54">
        <v>4</v>
      </c>
      <c r="AT2925" s="29">
        <v>0.90908999999999995</v>
      </c>
      <c r="AU2925" s="29">
        <v>0.78430999999999995</v>
      </c>
      <c r="AV2925" s="54">
        <v>16</v>
      </c>
      <c r="AW2925" s="29">
        <v>0.54544999999999999</v>
      </c>
    </row>
    <row r="2926" spans="1:49" x14ac:dyDescent="0.2">
      <c r="A2926" s="17" t="str">
        <f t="shared" si="54"/>
        <v>CMU</v>
      </c>
      <c r="B2926" s="17" t="str">
        <f>IF(AND(OR(NOT(IsForecastDateRestricted),AND(D2926&gt;=StartDate,D2926&lt;=EndDate)),OR(NOT(IsTargetDateRestricted),AND(F2926&gt;=FirstTargetDate,F2926&lt;=EndTargetDate)),
OR(AND(Is1Week,E2926="1 wk ahead inc death"),AND(Is2Week,E2926="2 wk ahead inc death"),AND(Is3Week,E2926="3 wk ahead inc death"),AND(Is4Week,E2926="4 wk ahead inc death")),
OR(NOT(IsActiveModelsOnly),_xlfn.XLOOKUP(C2926,'Model Analyzer'!B$4:B$100,'Model Analyzer'!C$4:C$100))),EvalData!C2926,"NA")</f>
        <v>CMU</v>
      </c>
      <c r="C2926" s="17" t="s">
        <v>43</v>
      </c>
      <c r="D2926" s="36" t="d">
        <v>2020-11-23</v>
      </c>
      <c r="E2926" s="17" t="s">
        <v>38</v>
      </c>
      <c r="F2926" s="36" t="d">
        <v>2020-12-19</v>
      </c>
      <c r="G2926" s="30"/>
      <c r="H2926" s="32"/>
      <c r="N2926" s="30">
        <v>51</v>
      </c>
      <c r="O2926" s="30">
        <v>7.45</v>
      </c>
      <c r="P2926" s="30">
        <v>3326.7</v>
      </c>
      <c r="Q2926" s="30">
        <v>204.51</v>
      </c>
      <c r="R2926" s="38">
        <v>0.15692</v>
      </c>
      <c r="S2926" s="32">
        <v>-1.1900000000000001E-2</v>
      </c>
      <c r="T2926" s="29">
        <v>0.36501</v>
      </c>
      <c r="U2926" s="29">
        <v>-0.14842</v>
      </c>
      <c r="V2926" s="29">
        <v>0.58823999999999999</v>
      </c>
      <c r="W2926" s="29">
        <v>5.8819999999999997E-2</v>
      </c>
      <c r="X2926" s="30">
        <v>336.32</v>
      </c>
      <c r="Y2926" s="29">
        <v>0.23351</v>
      </c>
      <c r="Z2926" s="29">
        <v>0.25252000000000002</v>
      </c>
      <c r="AA2926" s="29">
        <v>0.69299999999999995</v>
      </c>
      <c r="AB2926" s="30">
        <v>3</v>
      </c>
      <c r="AC2926" s="29">
        <v>0.93938999999999995</v>
      </c>
      <c r="AD2926" s="30">
        <v>51</v>
      </c>
      <c r="AE2926" s="29">
        <v>0.68627000000000005</v>
      </c>
      <c r="AF2926" s="33">
        <v>1.5</v>
      </c>
      <c r="AG2926" s="33">
        <v>1.6220000000000001</v>
      </c>
      <c r="AH2926" s="33">
        <v>1.966</v>
      </c>
      <c r="AI2926" s="33">
        <v>5.8620000000000001</v>
      </c>
      <c r="AJ2926" s="33">
        <v>2.629</v>
      </c>
      <c r="AK2926" s="34">
        <v>3.41</v>
      </c>
      <c r="AL2926" s="29">
        <v>0</v>
      </c>
      <c r="AM2926" s="29">
        <v>1.9609999999999999E-2</v>
      </c>
      <c r="AN2926" s="50">
        <v>79508</v>
      </c>
      <c r="AO2926" s="30">
        <v>118.1</v>
      </c>
      <c r="AP2926" s="29">
        <v>0.64137999999999995</v>
      </c>
      <c r="AQ2926" s="29">
        <v>1</v>
      </c>
      <c r="AR2926" s="29">
        <v>0.70199999999999996</v>
      </c>
      <c r="AS2926" s="54">
        <v>7</v>
      </c>
      <c r="AT2926" s="29">
        <v>0.81818000000000002</v>
      </c>
      <c r="AU2926" s="29">
        <v>0.72238999999999998</v>
      </c>
      <c r="AV2926" s="54">
        <v>20</v>
      </c>
      <c r="AW2926" s="29">
        <v>0.42424000000000001</v>
      </c>
    </row>
    <row r="2927" spans="1:49" x14ac:dyDescent="0.2">
      <c r="A2927" s="17" t="str">
        <f t="shared" si="54"/>
        <v>Columbia</v>
      </c>
      <c r="B2927" s="17" t="str">
        <f>IF(AND(OR(NOT(IsForecastDateRestricted),AND(D2927&gt;=StartDate,D2927&lt;=EndDate)),OR(NOT(IsTargetDateRestricted),AND(F2927&gt;=FirstTargetDate,F2927&lt;=EndTargetDate)),
OR(AND(Is1Week,E2927="1 wk ahead inc death"),AND(Is2Week,E2927="2 wk ahead inc death"),AND(Is3Week,E2927="3 wk ahead inc death"),AND(Is4Week,E2927="4 wk ahead inc death")),
OR(NOT(IsActiveModelsOnly),_xlfn.XLOOKUP(C2927,'Model Analyzer'!B$4:B$100,'Model Analyzer'!C$4:C$100))),EvalData!C2927,"NA")</f>
        <v>Columbia</v>
      </c>
      <c r="C2927" s="17" t="s">
        <v>13</v>
      </c>
      <c r="D2927" s="36" t="d">
        <v>2020-11-23</v>
      </c>
      <c r="E2927" s="17" t="s">
        <v>38</v>
      </c>
      <c r="F2927" s="36" t="d">
        <v>2020-12-19</v>
      </c>
      <c r="G2927" s="30">
        <v>-10968</v>
      </c>
      <c r="H2927" s="32">
        <v>-0.20100000000000001</v>
      </c>
      <c r="I2927" s="28">
        <v>-0.18243999999999999</v>
      </c>
      <c r="J2927" s="28">
        <v>-0.22314999999999999</v>
      </c>
      <c r="K2927" s="29">
        <v>0.75</v>
      </c>
      <c r="L2927" s="30">
        <v>22</v>
      </c>
      <c r="M2927" s="29">
        <v>0.34375</v>
      </c>
      <c r="N2927" s="30">
        <v>51</v>
      </c>
      <c r="O2927" s="30">
        <v>14.18</v>
      </c>
      <c r="P2927" s="30">
        <v>4860.57</v>
      </c>
      <c r="Q2927" s="30">
        <v>288.77999999999997</v>
      </c>
      <c r="R2927" s="38">
        <v>0.22631000000000001</v>
      </c>
      <c r="S2927" s="32">
        <v>-0.21629000000000001</v>
      </c>
      <c r="T2927" s="29">
        <v>0.59338999999999997</v>
      </c>
      <c r="U2927" s="29">
        <v>-0.51148000000000005</v>
      </c>
      <c r="V2927" s="29">
        <v>0.45097999999999999</v>
      </c>
      <c r="W2927" s="29">
        <v>7.843E-2</v>
      </c>
      <c r="X2927" s="30">
        <v>464.78</v>
      </c>
      <c r="Y2927" s="29">
        <v>0.27179999999999999</v>
      </c>
      <c r="Z2927" s="29">
        <v>0.33498</v>
      </c>
      <c r="AA2927" s="29">
        <v>0.38800000000000001</v>
      </c>
      <c r="AB2927" s="30">
        <v>17</v>
      </c>
      <c r="AC2927" s="29">
        <v>0.51515</v>
      </c>
      <c r="AD2927" s="30">
        <v>51</v>
      </c>
      <c r="AE2927" s="29">
        <v>0.82352999999999998</v>
      </c>
      <c r="AF2927" s="33">
        <v>2.0329999999999999</v>
      </c>
      <c r="AG2927" s="33">
        <v>2.3570000000000002</v>
      </c>
      <c r="AH2927" s="33">
        <v>2.996</v>
      </c>
      <c r="AI2927" s="33">
        <v>26.457000000000001</v>
      </c>
      <c r="AJ2927" s="33">
        <v>4.3789999999999996</v>
      </c>
      <c r="AK2927" s="34">
        <v>13.260999999999999</v>
      </c>
      <c r="AL2927" s="29">
        <v>7.843E-2</v>
      </c>
      <c r="AM2927" s="29">
        <v>9.8040000000000002E-2</v>
      </c>
      <c r="AN2927" s="50">
        <v>117263</v>
      </c>
      <c r="AO2927" s="30">
        <v>101.6</v>
      </c>
      <c r="AP2927" s="29">
        <v>0.45429000000000003</v>
      </c>
      <c r="AQ2927" s="29">
        <v>0.94840999999999998</v>
      </c>
      <c r="AR2927" s="29">
        <v>0.68100000000000005</v>
      </c>
      <c r="AS2927" s="54">
        <v>9</v>
      </c>
      <c r="AT2927" s="29">
        <v>0.75758000000000003</v>
      </c>
      <c r="AU2927" s="29">
        <v>0.86421000000000003</v>
      </c>
      <c r="AV2927" s="54">
        <v>9</v>
      </c>
      <c r="AW2927" s="29">
        <v>0.75758000000000003</v>
      </c>
    </row>
    <row r="2928" spans="1:49" x14ac:dyDescent="0.2">
      <c r="A2928" s="17" t="str">
        <f t="shared" si="54"/>
        <v>Columbia-UNC</v>
      </c>
      <c r="B2928" s="17" t="str">
        <f>IF(AND(OR(NOT(IsForecastDateRestricted),AND(D2928&gt;=StartDate,D2928&lt;=EndDate)),OR(NOT(IsTargetDateRestricted),AND(F2928&gt;=FirstTargetDate,F2928&lt;=EndTargetDate)),
OR(AND(Is1Week,E2928="1 wk ahead inc death"),AND(Is2Week,E2928="2 wk ahead inc death"),AND(Is3Week,E2928="3 wk ahead inc death"),AND(Is4Week,E2928="4 wk ahead inc death")),
OR(NOT(IsActiveModelsOnly),_xlfn.XLOOKUP(C2928,'Model Analyzer'!B$4:B$100,'Model Analyzer'!C$4:C$100))),EvalData!C2928,"NA")</f>
        <v>Columbia-UNC</v>
      </c>
      <c r="C2928" s="17" t="s">
        <v>14</v>
      </c>
      <c r="D2928" s="36" t="d">
        <v>2020-11-23</v>
      </c>
      <c r="E2928" s="17" t="s">
        <v>38</v>
      </c>
      <c r="F2928" s="36" t="d">
        <v>2020-12-19</v>
      </c>
      <c r="G2928" s="30">
        <v>4495</v>
      </c>
      <c r="H2928" s="32">
        <v>7.1999999999999995E-2</v>
      </c>
      <c r="I2928" s="28">
        <v>7.4770000000000003E-2</v>
      </c>
      <c r="J2928" s="28">
        <v>7.4770000000000003E-2</v>
      </c>
      <c r="K2928" s="29">
        <v>0.9</v>
      </c>
      <c r="L2928" s="30">
        <v>8</v>
      </c>
      <c r="M2928" s="29">
        <v>0.78125</v>
      </c>
      <c r="N2928" s="30">
        <v>51</v>
      </c>
      <c r="O2928" s="30">
        <v>37.72</v>
      </c>
      <c r="P2928" s="30">
        <v>39378.65</v>
      </c>
      <c r="Q2928" s="30">
        <v>641.53</v>
      </c>
      <c r="R2928" s="38">
        <v>0.31691999999999998</v>
      </c>
      <c r="S2928" s="32">
        <v>0.37689</v>
      </c>
      <c r="T2928" s="29">
        <v>0.67628999999999995</v>
      </c>
      <c r="U2928" s="29">
        <v>0.56971000000000005</v>
      </c>
      <c r="V2928" s="29">
        <v>0.35293999999999998</v>
      </c>
      <c r="W2928" s="29">
        <v>0.25490000000000002</v>
      </c>
      <c r="X2928" s="30">
        <v>1021.57</v>
      </c>
      <c r="Y2928" s="29">
        <v>0.67366999999999999</v>
      </c>
      <c r="Z2928" s="29">
        <v>0.46282000000000001</v>
      </c>
      <c r="AA2928" s="29">
        <v>4.3999999999999997E-2</v>
      </c>
      <c r="AB2928" s="30">
        <v>31</v>
      </c>
      <c r="AC2928" s="29">
        <v>9.0910000000000005E-2</v>
      </c>
      <c r="AD2928" s="30">
        <v>51</v>
      </c>
      <c r="AE2928" s="29">
        <v>0.37254999999999999</v>
      </c>
      <c r="AF2928" s="33">
        <v>1.327</v>
      </c>
      <c r="AG2928" s="33">
        <v>1.387</v>
      </c>
      <c r="AH2928" s="33">
        <v>1.534</v>
      </c>
      <c r="AI2928" s="33">
        <v>1.7050000000000001</v>
      </c>
      <c r="AJ2928" s="33">
        <v>1.742</v>
      </c>
      <c r="AK2928" s="34">
        <v>2.3679999999999999</v>
      </c>
      <c r="AL2928" s="29">
        <v>0</v>
      </c>
      <c r="AM2928" s="29">
        <v>0</v>
      </c>
      <c r="AN2928" s="50">
        <v>747977</v>
      </c>
      <c r="AO2928" s="30">
        <v>784.1</v>
      </c>
      <c r="AP2928" s="29">
        <v>0.75949</v>
      </c>
      <c r="AQ2928" s="29">
        <v>1</v>
      </c>
      <c r="AR2928" s="29">
        <v>0.39200000000000002</v>
      </c>
      <c r="AS2928" s="54">
        <v>23</v>
      </c>
      <c r="AT2928" s="29">
        <v>0.33333000000000002</v>
      </c>
      <c r="AU2928" s="29">
        <v>0.39216000000000001</v>
      </c>
      <c r="AV2928" s="54">
        <v>26</v>
      </c>
      <c r="AW2928" s="29">
        <v>0.24242</v>
      </c>
    </row>
    <row r="2929" spans="1:49" x14ac:dyDescent="0.2">
      <c r="A2929" s="17" t="str">
        <f t="shared" si="54"/>
        <v>Covid19Sim</v>
      </c>
      <c r="B2929" s="17" t="str">
        <f>IF(AND(OR(NOT(IsForecastDateRestricted),AND(D2929&gt;=StartDate,D2929&lt;=EndDate)),OR(NOT(IsTargetDateRestricted),AND(F2929&gt;=FirstTargetDate,F2929&lt;=EndTargetDate)),
OR(AND(Is1Week,E2929="1 wk ahead inc death"),AND(Is2Week,E2929="2 wk ahead inc death"),AND(Is3Week,E2929="3 wk ahead inc death"),AND(Is4Week,E2929="4 wk ahead inc death")),
OR(NOT(IsActiveModelsOnly),_xlfn.XLOOKUP(C2929,'Model Analyzer'!B$4:B$100,'Model Analyzer'!C$4:C$100))),EvalData!C2929,"NA")</f>
        <v>Covid19Sim</v>
      </c>
      <c r="C2929" s="17" t="s">
        <v>39</v>
      </c>
      <c r="D2929" s="36" t="d">
        <v>2020-11-23</v>
      </c>
      <c r="E2929" s="17" t="s">
        <v>38</v>
      </c>
      <c r="F2929" s="36" t="d">
        <v>2020-12-19</v>
      </c>
      <c r="G2929" s="30">
        <v>4036</v>
      </c>
      <c r="H2929" s="32">
        <v>6.5000000000000002E-2</v>
      </c>
      <c r="I2929" s="28">
        <v>6.7129999999999995E-2</v>
      </c>
      <c r="J2929" s="28">
        <v>6.7129999999999995E-2</v>
      </c>
      <c r="K2929" s="29">
        <v>0.9</v>
      </c>
      <c r="L2929" s="30">
        <v>7</v>
      </c>
      <c r="M2929" s="29">
        <v>0.8125</v>
      </c>
      <c r="N2929" s="30">
        <v>51</v>
      </c>
      <c r="O2929" s="30">
        <v>27.61</v>
      </c>
      <c r="P2929" s="30">
        <v>17114.84</v>
      </c>
      <c r="Q2929" s="30">
        <v>391</v>
      </c>
      <c r="R2929" s="38">
        <v>0.22667000000000001</v>
      </c>
      <c r="S2929" s="32">
        <v>0.10208</v>
      </c>
      <c r="T2929" s="29">
        <v>0.39132</v>
      </c>
      <c r="U2929" s="29">
        <v>0.14299000000000001</v>
      </c>
      <c r="V2929" s="29">
        <v>0.37254999999999999</v>
      </c>
      <c r="W2929" s="29">
        <v>3.9219999999999998E-2</v>
      </c>
      <c r="X2929" s="30">
        <v>723.56</v>
      </c>
      <c r="Y2929" s="29">
        <v>0.37328</v>
      </c>
      <c r="Z2929" s="29">
        <v>0.32895000000000002</v>
      </c>
      <c r="AA2929" s="29">
        <v>0.252</v>
      </c>
      <c r="AB2929" s="30">
        <v>21</v>
      </c>
      <c r="AC2929" s="29">
        <v>0.39394000000000001</v>
      </c>
      <c r="AD2929" s="30">
        <v>51</v>
      </c>
      <c r="AE2929" s="29">
        <v>0.25490000000000002</v>
      </c>
      <c r="AF2929" s="33">
        <v>1.0680000000000001</v>
      </c>
      <c r="AG2929" s="33">
        <v>1.085</v>
      </c>
      <c r="AH2929" s="33">
        <v>1.139</v>
      </c>
      <c r="AI2929" s="33">
        <v>141.06800000000001</v>
      </c>
      <c r="AJ2929" s="33">
        <v>1.306</v>
      </c>
      <c r="AK2929" s="34">
        <v>1.948</v>
      </c>
      <c r="AL2929" s="29">
        <v>0</v>
      </c>
      <c r="AM2929" s="29">
        <v>1.9609999999999999E-2</v>
      </c>
      <c r="AN2929" s="50">
        <v>593464</v>
      </c>
      <c r="AO2929" s="30">
        <v>541</v>
      </c>
      <c r="AP2929" s="29">
        <v>0.86451999999999996</v>
      </c>
      <c r="AQ2929" s="29">
        <v>1</v>
      </c>
      <c r="AR2929" s="29">
        <v>0.248</v>
      </c>
      <c r="AS2929" s="54">
        <v>25</v>
      </c>
      <c r="AT2929" s="29">
        <v>0.27272999999999997</v>
      </c>
      <c r="AU2929" s="29">
        <v>0.26832</v>
      </c>
      <c r="AV2929" s="54">
        <v>27</v>
      </c>
      <c r="AW2929" s="29">
        <v>0.21212</v>
      </c>
    </row>
    <row r="2930" spans="1:49" x14ac:dyDescent="0.2">
      <c r="A2930" s="17" t="str">
        <f t="shared" si="54"/>
        <v>CovidComplete</v>
      </c>
      <c r="B2930" s="17" t="str">
        <f>IF(AND(OR(NOT(IsForecastDateRestricted),AND(D2930&gt;=StartDate,D2930&lt;=EndDate)),OR(NOT(IsTargetDateRestricted),AND(F2930&gt;=FirstTargetDate,F2930&lt;=EndTargetDate)),
OR(AND(Is1Week,E2930="1 wk ahead inc death"),AND(Is2Week,E2930="2 wk ahead inc death"),AND(Is3Week,E2930="3 wk ahead inc death"),AND(Is4Week,E2930="4 wk ahead inc death")),
OR(NOT(IsActiveModelsOnly),_xlfn.XLOOKUP(C2930,'Model Analyzer'!B$4:B$100,'Model Analyzer'!C$4:C$100))),EvalData!C2930,"NA")</f>
        <v>CovidComplete</v>
      </c>
      <c r="C2930" s="17" t="s">
        <v>51</v>
      </c>
      <c r="D2930" s="36" t="d">
        <v>2020-11-23</v>
      </c>
      <c r="E2930" s="17" t="s">
        <v>38</v>
      </c>
      <c r="F2930" s="36" t="d">
        <v>2020-12-19</v>
      </c>
      <c r="G2930" s="30">
        <v>7981</v>
      </c>
      <c r="H2930" s="32">
        <v>0.125</v>
      </c>
      <c r="I2930" s="28">
        <v>0.13275000000000001</v>
      </c>
      <c r="J2930" s="28">
        <v>0.13275000000000001</v>
      </c>
      <c r="K2930" s="29">
        <v>0.75</v>
      </c>
      <c r="L2930" s="30">
        <v>16</v>
      </c>
      <c r="M2930" s="29">
        <v>0.53125</v>
      </c>
      <c r="N2930" s="30">
        <v>51</v>
      </c>
      <c r="O2930" s="30">
        <v>7.23</v>
      </c>
      <c r="P2930" s="30">
        <v>5898.68</v>
      </c>
      <c r="Q2930" s="30">
        <v>272.64999999999998</v>
      </c>
      <c r="R2930" s="38">
        <v>0.16069</v>
      </c>
      <c r="S2930" s="32">
        <v>2.8799999999999999E-2</v>
      </c>
      <c r="T2930" s="29">
        <v>0.37291000000000002</v>
      </c>
      <c r="U2930" s="29">
        <v>-1.77E-2</v>
      </c>
      <c r="V2930" s="29">
        <v>0.45097999999999999</v>
      </c>
      <c r="W2930" s="29">
        <v>5.8819999999999997E-2</v>
      </c>
      <c r="X2930" s="30">
        <v>441.17</v>
      </c>
      <c r="Y2930" s="29">
        <v>0.28282000000000002</v>
      </c>
      <c r="Z2930" s="29">
        <v>0.27487</v>
      </c>
      <c r="AA2930" s="29">
        <v>0.623</v>
      </c>
      <c r="AB2930" s="30">
        <v>8</v>
      </c>
      <c r="AC2930" s="29">
        <v>0.78788000000000002</v>
      </c>
      <c r="AD2930" s="30">
        <v>51</v>
      </c>
      <c r="AE2930" s="29">
        <v>0.96077999999999997</v>
      </c>
      <c r="AF2930" s="33">
        <v>3.98</v>
      </c>
      <c r="AG2930" s="33">
        <v>3.9910000000000001</v>
      </c>
      <c r="AH2930" s="33">
        <v>3.996</v>
      </c>
      <c r="AI2930" s="33">
        <v>3.9849999999999999</v>
      </c>
      <c r="AJ2930" s="33">
        <v>4</v>
      </c>
      <c r="AK2930" s="34">
        <v>4.01</v>
      </c>
      <c r="AL2930" s="29">
        <v>0</v>
      </c>
      <c r="AM2930" s="29">
        <v>0</v>
      </c>
      <c r="AN2930" s="50">
        <v>90225</v>
      </c>
      <c r="AO2930" s="30">
        <v>94.7</v>
      </c>
      <c r="AP2930" s="29">
        <v>0.40135999999999999</v>
      </c>
      <c r="AQ2930" s="29">
        <v>0.83791000000000004</v>
      </c>
      <c r="AR2930" s="29">
        <v>1</v>
      </c>
      <c r="AS2930" s="54">
        <v>1</v>
      </c>
      <c r="AT2930" s="29">
        <v>1</v>
      </c>
      <c r="AU2930" s="29">
        <v>0.97372999999999998</v>
      </c>
      <c r="AV2930" s="54">
        <v>2</v>
      </c>
      <c r="AW2930" s="29">
        <v>0.96970000000000001</v>
      </c>
    </row>
    <row r="2931" spans="1:49" x14ac:dyDescent="0.2">
      <c r="A2931" s="17" t="str">
        <f t="shared" si="54"/>
        <v>DDS</v>
      </c>
      <c r="B2931" s="17" t="str">
        <f>IF(AND(OR(NOT(IsForecastDateRestricted),AND(D2931&gt;=StartDate,D2931&lt;=EndDate)),OR(NOT(IsTargetDateRestricted),AND(F2931&gt;=FirstTargetDate,F2931&lt;=EndTargetDate)),
OR(AND(Is1Week,E2931="1 wk ahead inc death"),AND(Is2Week,E2931="2 wk ahead inc death"),AND(Is3Week,E2931="3 wk ahead inc death"),AND(Is4Week,E2931="4 wk ahead inc death")),
OR(NOT(IsActiveModelsOnly),_xlfn.XLOOKUP(C2931,'Model Analyzer'!B$4:B$100,'Model Analyzer'!C$4:C$100))),EvalData!C2931,"NA")</f>
        <v>DDS</v>
      </c>
      <c r="C2931" s="17" t="s">
        <v>44</v>
      </c>
      <c r="D2931" s="36" t="d">
        <v>2020-11-23</v>
      </c>
      <c r="E2931" s="17" t="s">
        <v>38</v>
      </c>
      <c r="F2931" s="36" t="d">
        <v>2020-12-19</v>
      </c>
      <c r="G2931" s="30">
        <v>-16778</v>
      </c>
      <c r="H2931" s="32">
        <v>-0.32700000000000001</v>
      </c>
      <c r="I2931" s="28">
        <v>-0.27907999999999999</v>
      </c>
      <c r="J2931" s="28">
        <v>-0.38712000000000002</v>
      </c>
      <c r="K2931" s="29">
        <v>0</v>
      </c>
      <c r="L2931" s="30">
        <v>27</v>
      </c>
      <c r="M2931" s="29">
        <v>0.1875</v>
      </c>
      <c r="N2931" s="30">
        <v>51</v>
      </c>
      <c r="O2931" s="30">
        <v>13.95</v>
      </c>
      <c r="P2931" s="30">
        <v>8108.31</v>
      </c>
      <c r="Q2931" s="30">
        <v>371.53</v>
      </c>
      <c r="R2931" s="38">
        <v>0.27723999999999999</v>
      </c>
      <c r="S2931" s="32">
        <v>-0.27779999999999999</v>
      </c>
      <c r="T2931" s="29">
        <v>0.59787000000000001</v>
      </c>
      <c r="U2931" s="29">
        <v>-0.49731999999999998</v>
      </c>
      <c r="V2931" s="29">
        <v>0.39216000000000001</v>
      </c>
      <c r="W2931" s="29">
        <v>0.17646999999999999</v>
      </c>
      <c r="X2931" s="30">
        <v>617.49</v>
      </c>
      <c r="Y2931" s="29">
        <v>0.31730999999999998</v>
      </c>
      <c r="Z2931" s="29">
        <v>0.38758999999999999</v>
      </c>
      <c r="AA2931" s="29">
        <v>0.224</v>
      </c>
      <c r="AB2931" s="30">
        <v>22</v>
      </c>
      <c r="AC2931" s="29">
        <v>0.36364000000000002</v>
      </c>
      <c r="AD2931" s="30">
        <v>51</v>
      </c>
      <c r="AE2931" s="29">
        <v>0.84314</v>
      </c>
      <c r="AF2931" s="33">
        <v>3.3050000000000002</v>
      </c>
      <c r="AG2931" s="33">
        <v>3.7189999999999999</v>
      </c>
      <c r="AH2931" s="33">
        <v>4.2750000000000004</v>
      </c>
      <c r="AI2931" s="33">
        <v>7.1260000000000003</v>
      </c>
      <c r="AJ2931" s="33">
        <v>5.8650000000000002</v>
      </c>
      <c r="AK2931" s="34">
        <v>7.8</v>
      </c>
      <c r="AL2931" s="29">
        <v>0.27450999999999998</v>
      </c>
      <c r="AM2931" s="29">
        <v>5.8819999999999997E-2</v>
      </c>
      <c r="AN2931" s="50">
        <v>147018</v>
      </c>
      <c r="AO2931" s="30">
        <v>134.6</v>
      </c>
      <c r="AP2931" s="29">
        <v>0.35199999999999998</v>
      </c>
      <c r="AQ2931" s="29">
        <v>0.73487000000000002</v>
      </c>
      <c r="AR2931" s="29">
        <v>0.53700000000000003</v>
      </c>
      <c r="AS2931" s="54">
        <v>14</v>
      </c>
      <c r="AT2931" s="29">
        <v>0.60606000000000004</v>
      </c>
      <c r="AU2931" s="29">
        <v>0.81721999999999995</v>
      </c>
      <c r="AV2931" s="54">
        <v>14</v>
      </c>
      <c r="AW2931" s="29">
        <v>0.60606000000000004</v>
      </c>
    </row>
    <row r="2932" spans="1:49" x14ac:dyDescent="0.2">
      <c r="A2932" s="17" t="str">
        <f t="shared" si="54"/>
        <v>Ensemble</v>
      </c>
      <c r="B2932" s="17" t="str">
        <f>IF(AND(OR(NOT(IsForecastDateRestricted),AND(D2932&gt;=StartDate,D2932&lt;=EndDate)),OR(NOT(IsTargetDateRestricted),AND(F2932&gt;=FirstTargetDate,F2932&lt;=EndTargetDate)),
OR(AND(Is1Week,E2932="1 wk ahead inc death"),AND(Is2Week,E2932="2 wk ahead inc death"),AND(Is3Week,E2932="3 wk ahead inc death"),AND(Is4Week,E2932="4 wk ahead inc death")),
OR(NOT(IsActiveModelsOnly),_xlfn.XLOOKUP(C2932,'Model Analyzer'!B$4:B$100,'Model Analyzer'!C$4:C$100))),EvalData!C2932,"NA")</f>
        <v>Ensemble</v>
      </c>
      <c r="C2932" s="17" t="s">
        <v>15</v>
      </c>
      <c r="D2932" s="36" t="d">
        <v>2020-11-23</v>
      </c>
      <c r="E2932" s="17" t="s">
        <v>38</v>
      </c>
      <c r="F2932" s="36" t="d">
        <v>2020-12-19</v>
      </c>
      <c r="G2932" s="30">
        <v>-6111</v>
      </c>
      <c r="H2932" s="32">
        <v>-0.107</v>
      </c>
      <c r="I2932" s="28">
        <v>-0.10165</v>
      </c>
      <c r="J2932" s="28">
        <v>-0.11315</v>
      </c>
      <c r="K2932" s="29">
        <v>0.75</v>
      </c>
      <c r="L2932" s="30">
        <v>14</v>
      </c>
      <c r="M2932" s="29">
        <v>0.59375</v>
      </c>
      <c r="N2932" s="30">
        <v>51</v>
      </c>
      <c r="O2932" s="30">
        <v>4.13</v>
      </c>
      <c r="P2932" s="30">
        <v>2602.9899999999998</v>
      </c>
      <c r="Q2932" s="30">
        <v>194.35</v>
      </c>
      <c r="R2932" s="38">
        <v>0.14088999999999999</v>
      </c>
      <c r="S2932" s="32">
        <v>-0.10808</v>
      </c>
      <c r="T2932" s="29">
        <v>0.26726</v>
      </c>
      <c r="U2932" s="29">
        <v>-0.16993</v>
      </c>
      <c r="V2932" s="29">
        <v>0.58823999999999999</v>
      </c>
      <c r="W2932" s="29">
        <v>1.9609999999999999E-2</v>
      </c>
      <c r="X2932" s="30">
        <v>338.21</v>
      </c>
      <c r="Y2932" s="29">
        <v>0.19420000000000001</v>
      </c>
      <c r="Z2932" s="29">
        <v>0.21571000000000001</v>
      </c>
      <c r="AA2932" s="29">
        <v>0.71499999999999997</v>
      </c>
      <c r="AB2932" s="30">
        <v>2</v>
      </c>
      <c r="AC2932" s="29">
        <v>0.96970000000000001</v>
      </c>
      <c r="AD2932" s="30">
        <v>51</v>
      </c>
      <c r="AE2932" s="29">
        <v>0.96077999999999997</v>
      </c>
      <c r="AF2932" s="33">
        <v>2.2589999999999999</v>
      </c>
      <c r="AG2932" s="33">
        <v>2.3959999999999999</v>
      </c>
      <c r="AH2932" s="33">
        <v>2.7050000000000001</v>
      </c>
      <c r="AI2932" s="33">
        <v>6.71</v>
      </c>
      <c r="AJ2932" s="33">
        <v>3.0419999999999998</v>
      </c>
      <c r="AK2932" s="34">
        <v>5.3819999999999997</v>
      </c>
      <c r="AL2932" s="29">
        <v>0.11765</v>
      </c>
      <c r="AM2932" s="29">
        <v>3.9219999999999998E-2</v>
      </c>
      <c r="AN2932" s="50">
        <v>54973</v>
      </c>
      <c r="AO2932" s="30">
        <v>50.5</v>
      </c>
      <c r="AP2932" s="29">
        <v>0.50400999999999996</v>
      </c>
      <c r="AQ2932" s="29">
        <v>1</v>
      </c>
      <c r="AR2932" s="29">
        <v>0.84599999999999997</v>
      </c>
      <c r="AS2932" s="54">
        <v>2</v>
      </c>
      <c r="AT2932" s="29">
        <v>0.96970000000000001</v>
      </c>
      <c r="AU2932" s="29">
        <v>1</v>
      </c>
      <c r="AV2932" s="54">
        <v>1</v>
      </c>
      <c r="AW2932" s="29">
        <v>1</v>
      </c>
    </row>
    <row r="2933" spans="1:49" x14ac:dyDescent="0.2">
      <c r="A2933" s="17" t="str">
        <f t="shared" si="54"/>
        <v>ESG</v>
      </c>
      <c r="B2933" s="17" t="str">
        <f>IF(AND(OR(NOT(IsForecastDateRestricted),AND(D2933&gt;=StartDate,D2933&lt;=EndDate)),OR(NOT(IsTargetDateRestricted),AND(F2933&gt;=FirstTargetDate,F2933&lt;=EndTargetDate)),
OR(AND(Is1Week,E2933="1 wk ahead inc death"),AND(Is2Week,E2933="2 wk ahead inc death"),AND(Is3Week,E2933="3 wk ahead inc death"),AND(Is4Week,E2933="4 wk ahead inc death")),
OR(NOT(IsActiveModelsOnly),_xlfn.XLOOKUP(C2933,'Model Analyzer'!B$4:B$100,'Model Analyzer'!C$4:C$100))),EvalData!C2933,"NA")</f>
        <v>ESG</v>
      </c>
      <c r="C2933" s="17" t="s">
        <v>40</v>
      </c>
      <c r="D2933" s="36" t="d">
        <v>2020-11-23</v>
      </c>
      <c r="E2933" s="17" t="s">
        <v>38</v>
      </c>
      <c r="F2933" s="36" t="d">
        <v>2020-12-19</v>
      </c>
      <c r="G2933" s="30">
        <v>3457</v>
      </c>
      <c r="H2933" s="32">
        <v>5.6000000000000001E-2</v>
      </c>
      <c r="I2933" s="28">
        <v>5.7500000000000002E-2</v>
      </c>
      <c r="J2933" s="28">
        <v>5.7500000000000002E-2</v>
      </c>
      <c r="K2933" s="29">
        <v>0.9</v>
      </c>
      <c r="L2933" s="30">
        <v>5</v>
      </c>
      <c r="M2933" s="29">
        <v>0.875</v>
      </c>
      <c r="N2933" s="30">
        <v>49</v>
      </c>
      <c r="O2933" s="30">
        <v>40.479999999999997</v>
      </c>
      <c r="P2933" s="30">
        <v>18954.57</v>
      </c>
      <c r="Q2933" s="30">
        <v>448.1</v>
      </c>
      <c r="R2933" s="38">
        <v>0.26957999999999999</v>
      </c>
      <c r="S2933" s="32">
        <v>-8.7299999999999999E-3</v>
      </c>
      <c r="T2933" s="29">
        <v>1.9404399999999999</v>
      </c>
      <c r="U2933" s="29">
        <v>-1.3889100000000001</v>
      </c>
      <c r="V2933" s="29">
        <v>0.38775999999999999</v>
      </c>
      <c r="W2933" s="29">
        <v>0.28571000000000002</v>
      </c>
      <c r="X2933" s="30">
        <v>806.01</v>
      </c>
      <c r="Y2933" s="29">
        <v>0.48770999999999998</v>
      </c>
      <c r="Z2933" s="29">
        <v>0.50148999999999999</v>
      </c>
      <c r="AA2933" s="29">
        <v>0.18</v>
      </c>
      <c r="AB2933" s="30">
        <v>25</v>
      </c>
      <c r="AC2933" s="29">
        <v>0.27272999999999997</v>
      </c>
      <c r="AD2933" s="30">
        <v>49</v>
      </c>
      <c r="AE2933" s="29">
        <v>0.18367</v>
      </c>
      <c r="AF2933" s="33">
        <v>1.0029999999999999</v>
      </c>
      <c r="AG2933" s="33">
        <v>1.0109999999999999</v>
      </c>
      <c r="AH2933" s="33">
        <v>1.1259999999999999</v>
      </c>
      <c r="AI2933" s="33">
        <v>1.4419999999999999</v>
      </c>
      <c r="AJ2933" s="33">
        <v>1.3560000000000001</v>
      </c>
      <c r="AK2933" s="34">
        <v>1.7689999999999999</v>
      </c>
      <c r="AL2933" s="29">
        <v>0</v>
      </c>
      <c r="AM2933" s="29">
        <v>0</v>
      </c>
      <c r="AN2933" s="50">
        <v>716501</v>
      </c>
      <c r="AO2933" s="30">
        <v>847.4</v>
      </c>
      <c r="AP2933" s="29">
        <v>0.89017999999999997</v>
      </c>
      <c r="AQ2933" s="29">
        <v>1</v>
      </c>
      <c r="AR2933" s="29">
        <v>0.186</v>
      </c>
      <c r="AS2933" s="54">
        <v>30</v>
      </c>
      <c r="AT2933" s="29">
        <v>0.12121</v>
      </c>
      <c r="AU2933" s="29">
        <v>0.18576000000000001</v>
      </c>
      <c r="AV2933" s="54">
        <v>30</v>
      </c>
      <c r="AW2933" s="29">
        <v>0.12121</v>
      </c>
    </row>
    <row r="2934" spans="1:49" x14ac:dyDescent="0.2">
      <c r="A2934" s="17" t="str">
        <f t="shared" si="54"/>
        <v>GT-DeepCOVID</v>
      </c>
      <c r="B2934" s="17" t="str">
        <f>IF(AND(OR(NOT(IsForecastDateRestricted),AND(D2934&gt;=StartDate,D2934&lt;=EndDate)),OR(NOT(IsTargetDateRestricted),AND(F2934&gt;=FirstTargetDate,F2934&lt;=EndTargetDate)),
OR(AND(Is1Week,E2934="1 wk ahead inc death"),AND(Is2Week,E2934="2 wk ahead inc death"),AND(Is3Week,E2934="3 wk ahead inc death"),AND(Is4Week,E2934="4 wk ahead inc death")),
OR(NOT(IsActiveModelsOnly),_xlfn.XLOOKUP(C2934,'Model Analyzer'!B$4:B$100,'Model Analyzer'!C$4:C$100))),EvalData!C2934,"NA")</f>
        <v>GT-DeepCOVID</v>
      </c>
      <c r="C2934" s="17" t="s">
        <v>17</v>
      </c>
      <c r="D2934" s="36" t="d">
        <v>2020-11-23</v>
      </c>
      <c r="E2934" s="17" t="s">
        <v>38</v>
      </c>
      <c r="F2934" s="36" t="d">
        <v>2020-12-19</v>
      </c>
      <c r="G2934" s="30">
        <v>-8367</v>
      </c>
      <c r="H2934" s="32">
        <v>-0.15</v>
      </c>
      <c r="I2934" s="28">
        <v>-0.13916999999999999</v>
      </c>
      <c r="J2934" s="28">
        <v>-0.16167000000000001</v>
      </c>
      <c r="K2934" s="29">
        <v>0.75</v>
      </c>
      <c r="L2934" s="30">
        <v>17</v>
      </c>
      <c r="M2934" s="29">
        <v>0.5</v>
      </c>
      <c r="N2934" s="30">
        <v>48</v>
      </c>
      <c r="O2934" s="30">
        <v>4.8099999999999996</v>
      </c>
      <c r="P2934" s="30">
        <v>5743.34</v>
      </c>
      <c r="Q2934" s="30">
        <v>287.48</v>
      </c>
      <c r="R2934" s="38">
        <v>0.18378</v>
      </c>
      <c r="S2934" s="32">
        <v>0.13625000000000001</v>
      </c>
      <c r="T2934" s="29">
        <v>0.32191999999999998</v>
      </c>
      <c r="U2934" s="29">
        <v>0.11254</v>
      </c>
      <c r="V2934" s="29">
        <v>0.45833000000000002</v>
      </c>
      <c r="W2934" s="29">
        <v>2.0830000000000001E-2</v>
      </c>
      <c r="X2934" s="30">
        <v>451.7</v>
      </c>
      <c r="Y2934" s="29">
        <v>0.28928999999999999</v>
      </c>
      <c r="Z2934" s="29">
        <v>0.25916</v>
      </c>
      <c r="AA2934" s="29">
        <v>0.51300000000000001</v>
      </c>
      <c r="AB2934" s="30">
        <v>11</v>
      </c>
      <c r="AC2934" s="29">
        <v>0.69696999999999998</v>
      </c>
      <c r="AD2934" s="30">
        <v>48</v>
      </c>
      <c r="AE2934" s="29">
        <v>0.9375</v>
      </c>
      <c r="AF2934" s="33">
        <v>1.97</v>
      </c>
      <c r="AG2934" s="33">
        <v>2.4750000000000001</v>
      </c>
      <c r="AH2934" s="33">
        <v>3.028</v>
      </c>
      <c r="AI2934" s="33">
        <v>14.035</v>
      </c>
      <c r="AJ2934" s="33">
        <v>6.2359999999999998</v>
      </c>
      <c r="AK2934" s="34">
        <v>21.513999999999999</v>
      </c>
      <c r="AL2934" s="29">
        <v>0.14582999999999999</v>
      </c>
      <c r="AM2934" s="29">
        <v>0.1875</v>
      </c>
      <c r="AN2934" s="50">
        <v>108540</v>
      </c>
      <c r="AO2934" s="30">
        <v>91.8</v>
      </c>
      <c r="AP2934" s="29">
        <v>0.43467</v>
      </c>
      <c r="AQ2934" s="29">
        <v>0.90744999999999998</v>
      </c>
      <c r="AR2934" s="29">
        <v>0.59899999999999998</v>
      </c>
      <c r="AS2934" s="54">
        <v>12</v>
      </c>
      <c r="AT2934" s="29">
        <v>0.66666999999999998</v>
      </c>
      <c r="AU2934" s="29">
        <v>0.92073000000000005</v>
      </c>
      <c r="AV2934" s="54">
        <v>5</v>
      </c>
      <c r="AW2934" s="29">
        <v>0.87878999999999996</v>
      </c>
    </row>
    <row r="2935" spans="1:49" x14ac:dyDescent="0.2">
      <c r="A2935" s="17" t="str">
        <f t="shared" si="54"/>
        <v>ISU</v>
      </c>
      <c r="B2935" s="17" t="str">
        <f>IF(AND(OR(NOT(IsForecastDateRestricted),AND(D2935&gt;=StartDate,D2935&lt;=EndDate)),OR(NOT(IsTargetDateRestricted),AND(F2935&gt;=FirstTargetDate,F2935&lt;=EndTargetDate)),
OR(AND(Is1Week,E2935="1 wk ahead inc death"),AND(Is2Week,E2935="2 wk ahead inc death"),AND(Is3Week,E2935="3 wk ahead inc death"),AND(Is4Week,E2935="4 wk ahead inc death")),
OR(NOT(IsActiveModelsOnly),_xlfn.XLOOKUP(C2935,'Model Analyzer'!B$4:B$100,'Model Analyzer'!C$4:C$100))),EvalData!C2935,"NA")</f>
        <v>ISU</v>
      </c>
      <c r="C2935" s="17" t="s">
        <v>41</v>
      </c>
      <c r="D2935" s="36" t="d">
        <v>2020-11-23</v>
      </c>
      <c r="E2935" s="17" t="s">
        <v>38</v>
      </c>
      <c r="F2935" s="36" t="d">
        <v>2020-12-19</v>
      </c>
      <c r="G2935" s="26">
        <v>-9193</v>
      </c>
      <c r="H2935" s="27">
        <v>-0.16600000000000001</v>
      </c>
      <c r="I2935" s="28">
        <v>-0.15290999999999999</v>
      </c>
      <c r="J2935" s="28">
        <v>-0.18052000000000001</v>
      </c>
      <c r="K2935" s="29">
        <v>0.75</v>
      </c>
      <c r="L2935" s="30">
        <v>18</v>
      </c>
      <c r="M2935" s="29">
        <v>0.46875</v>
      </c>
      <c r="N2935" s="30">
        <v>49</v>
      </c>
      <c r="O2935" s="26">
        <v>7.71</v>
      </c>
      <c r="P2935" s="26">
        <v>4261.2700000000004</v>
      </c>
      <c r="Q2935" s="26">
        <v>276.76</v>
      </c>
      <c r="R2935" s="31">
        <v>0.19861000000000001</v>
      </c>
      <c r="S2935" s="32">
        <v>-0.15256</v>
      </c>
      <c r="T2935" s="29">
        <v>0.40805999999999998</v>
      </c>
      <c r="U2935" s="29">
        <v>-0.26663999999999999</v>
      </c>
      <c r="V2935" s="29">
        <v>0.48980000000000001</v>
      </c>
      <c r="W2935" s="29">
        <v>6.1219999999999997E-2</v>
      </c>
      <c r="X2935" s="30">
        <v>428.82</v>
      </c>
      <c r="Y2935" s="29">
        <v>0.26334000000000002</v>
      </c>
      <c r="Z2935" s="29">
        <v>0.29587000000000002</v>
      </c>
      <c r="AA2935" s="29">
        <v>0.495</v>
      </c>
      <c r="AB2935" s="30">
        <v>12</v>
      </c>
      <c r="AC2935" s="29">
        <v>0.66666999999999998</v>
      </c>
      <c r="AD2935" s="30">
        <v>49</v>
      </c>
      <c r="AE2935" s="29">
        <v>0.48980000000000001</v>
      </c>
      <c r="AF2935" s="33">
        <v>1.3129999999999999</v>
      </c>
      <c r="AG2935" s="33">
        <v>1.4319999999999999</v>
      </c>
      <c r="AH2935" s="33">
        <v>1.532</v>
      </c>
      <c r="AI2935" s="33">
        <v>14.6</v>
      </c>
      <c r="AJ2935" s="33">
        <v>1.7150000000000001</v>
      </c>
      <c r="AK2935" s="34">
        <v>2.8079999999999998</v>
      </c>
      <c r="AL2935" s="29">
        <v>0</v>
      </c>
      <c r="AM2935" s="29">
        <v>2.0410000000000001E-2</v>
      </c>
      <c r="AN2935" s="50">
        <v>265573</v>
      </c>
      <c r="AO2935" s="30">
        <v>216.2</v>
      </c>
      <c r="AP2935" s="29">
        <v>0.73509000000000002</v>
      </c>
      <c r="AQ2935" s="29">
        <v>1</v>
      </c>
      <c r="AR2935" s="29">
        <v>0.47499999999999998</v>
      </c>
      <c r="AS2935" s="54">
        <v>15</v>
      </c>
      <c r="AT2935" s="29">
        <v>0.57576000000000005</v>
      </c>
      <c r="AU2935" s="29">
        <v>0.49536000000000002</v>
      </c>
      <c r="AV2935" s="54">
        <v>25</v>
      </c>
      <c r="AW2935" s="29">
        <v>0.27272999999999997</v>
      </c>
    </row>
    <row r="2936" spans="1:49" x14ac:dyDescent="0.2">
      <c r="A2936" s="17" t="str">
        <f t="shared" si="54"/>
        <v>JCB</v>
      </c>
      <c r="B2936" s="17" t="str">
        <f>IF(AND(OR(NOT(IsForecastDateRestricted),AND(D2936&gt;=StartDate,D2936&lt;=EndDate)),OR(NOT(IsTargetDateRestricted),AND(F2936&gt;=FirstTargetDate,F2936&lt;=EndTargetDate)),
OR(AND(Is1Week,E2936="1 wk ahead inc death"),AND(Is2Week,E2936="2 wk ahead inc death"),AND(Is3Week,E2936="3 wk ahead inc death"),AND(Is4Week,E2936="4 wk ahead inc death")),
OR(NOT(IsActiveModelsOnly),_xlfn.XLOOKUP(C2936,'Model Analyzer'!B$4:B$100,'Model Analyzer'!C$4:C$100))),EvalData!C2936,"NA")</f>
        <v>JCB</v>
      </c>
      <c r="C2936" s="17" t="s">
        <v>45</v>
      </c>
      <c r="D2936" s="36" t="d">
        <v>2020-11-23</v>
      </c>
      <c r="E2936" s="17" t="s">
        <v>38</v>
      </c>
      <c r="F2936" s="36" t="d">
        <v>2020-12-19</v>
      </c>
      <c r="G2936" s="30">
        <v>-3178</v>
      </c>
      <c r="H2936" s="32">
        <v>-5.3999999999999999E-2</v>
      </c>
      <c r="I2936" s="28">
        <v>-5.2859999999999997E-2</v>
      </c>
      <c r="J2936" s="28">
        <v>-5.5809999999999998E-2</v>
      </c>
      <c r="K2936" s="29">
        <v>0.9</v>
      </c>
      <c r="L2936" s="30">
        <v>4</v>
      </c>
      <c r="M2936" s="29">
        <v>0.90625</v>
      </c>
      <c r="N2936" s="30">
        <v>51</v>
      </c>
      <c r="O2936" s="30">
        <v>31.46</v>
      </c>
      <c r="P2936" s="30">
        <v>4633.68</v>
      </c>
      <c r="Q2936" s="30">
        <v>262.12</v>
      </c>
      <c r="R2936" s="38">
        <v>0.19106999999999999</v>
      </c>
      <c r="S2936" s="32">
        <v>-7.3910000000000003E-2</v>
      </c>
      <c r="T2936" s="29">
        <v>0.46217999999999998</v>
      </c>
      <c r="U2936" s="29">
        <v>-0.24907000000000001</v>
      </c>
      <c r="V2936" s="29">
        <v>0.50980000000000003</v>
      </c>
      <c r="W2936" s="29">
        <v>7.843E-2</v>
      </c>
      <c r="X2936" s="30">
        <v>452.57</v>
      </c>
      <c r="Y2936" s="29">
        <v>0.27511999999999998</v>
      </c>
      <c r="Z2936" s="29">
        <v>0.31906000000000001</v>
      </c>
      <c r="AA2936" s="29">
        <v>0.443</v>
      </c>
      <c r="AB2936" s="30">
        <v>15</v>
      </c>
      <c r="AC2936" s="29">
        <v>0.57576000000000005</v>
      </c>
      <c r="AD2936" s="30">
        <v>51</v>
      </c>
      <c r="AE2936" s="29">
        <v>0.70587999999999995</v>
      </c>
      <c r="AF2936" s="33">
        <v>2.238</v>
      </c>
      <c r="AG2936" s="33">
        <v>2.2429999999999999</v>
      </c>
      <c r="AH2936" s="33">
        <v>2.2490000000000001</v>
      </c>
      <c r="AI2936" s="33">
        <v>2.2869999999999999</v>
      </c>
      <c r="AJ2936" s="33">
        <v>2.2570000000000001</v>
      </c>
      <c r="AK2936" s="34">
        <v>2.3330000000000002</v>
      </c>
      <c r="AL2936" s="29">
        <v>0</v>
      </c>
      <c r="AM2936" s="29">
        <v>0</v>
      </c>
      <c r="AN2936" s="50">
        <v>158285</v>
      </c>
      <c r="AO2936" s="30">
        <v>197.1</v>
      </c>
      <c r="AP2936" s="29">
        <v>0.61287000000000003</v>
      </c>
      <c r="AQ2936" s="29">
        <v>1</v>
      </c>
      <c r="AR2936" s="29">
        <v>0.74299999999999999</v>
      </c>
      <c r="AS2936" s="54">
        <v>5</v>
      </c>
      <c r="AT2936" s="29">
        <v>0.87878999999999996</v>
      </c>
      <c r="AU2936" s="29">
        <v>0.74302999999999997</v>
      </c>
      <c r="AV2936" s="54">
        <v>19</v>
      </c>
      <c r="AW2936" s="29">
        <v>0.45455000000000001</v>
      </c>
    </row>
    <row r="2937" spans="1:49" x14ac:dyDescent="0.2">
      <c r="A2937" s="17" t="str">
        <f t="shared" si="54"/>
        <v>JHU-APL</v>
      </c>
      <c r="B2937" s="17" t="str">
        <f>IF(AND(OR(NOT(IsForecastDateRestricted),AND(D2937&gt;=StartDate,D2937&lt;=EndDate)),OR(NOT(IsTargetDateRestricted),AND(F2937&gt;=FirstTargetDate,F2937&lt;=EndTargetDate)),
OR(AND(Is1Week,E2937="1 wk ahead inc death"),AND(Is2Week,E2937="2 wk ahead inc death"),AND(Is3Week,E2937="3 wk ahead inc death"),AND(Is4Week,E2937="4 wk ahead inc death")),
OR(NOT(IsActiveModelsOnly),_xlfn.XLOOKUP(C2937,'Model Analyzer'!B$4:B$100,'Model Analyzer'!C$4:C$100))),EvalData!C2937,"NA")</f>
        <v>JHU-APL</v>
      </c>
      <c r="C2937" s="17" t="s">
        <v>52</v>
      </c>
      <c r="D2937" s="36" t="d">
        <v>2020-11-23</v>
      </c>
      <c r="E2937" s="17" t="s">
        <v>38</v>
      </c>
      <c r="F2937" s="36" t="d">
        <v>2020-12-19</v>
      </c>
      <c r="G2937" s="26">
        <v>-974</v>
      </c>
      <c r="H2937" s="27">
        <v>-1.6E-2</v>
      </c>
      <c r="I2937" s="28">
        <v>-1.6199999999999999E-2</v>
      </c>
      <c r="J2937" s="28">
        <v>-1.6469999999999999E-2</v>
      </c>
      <c r="K2937" s="29">
        <v>1</v>
      </c>
      <c r="L2937" s="30">
        <v>1</v>
      </c>
      <c r="M2937" s="29">
        <v>1</v>
      </c>
      <c r="N2937" s="30">
        <v>51</v>
      </c>
      <c r="O2937" s="26">
        <v>14.52</v>
      </c>
      <c r="P2937" s="26">
        <v>50604.22</v>
      </c>
      <c r="Q2937" s="26">
        <v>392.47</v>
      </c>
      <c r="R2937" s="31">
        <v>0.26512000000000002</v>
      </c>
      <c r="S2937" s="32">
        <v>-0.22344</v>
      </c>
      <c r="T2937" s="29">
        <v>0.62034</v>
      </c>
      <c r="U2937" s="29">
        <v>-0.11899999999999999</v>
      </c>
      <c r="V2937" s="29">
        <v>0.33333000000000002</v>
      </c>
      <c r="W2937" s="29">
        <v>0.15686</v>
      </c>
      <c r="X2937" s="30">
        <v>925.85</v>
      </c>
      <c r="Y2937" s="29">
        <v>0.45312999999999998</v>
      </c>
      <c r="Z2937" s="29">
        <v>0.36043999999999998</v>
      </c>
      <c r="AA2937" s="29">
        <v>0.16400000000000001</v>
      </c>
      <c r="AB2937" s="30">
        <v>28</v>
      </c>
      <c r="AC2937" s="29">
        <v>0.18182000000000001</v>
      </c>
      <c r="AD2937" s="30">
        <v>51</v>
      </c>
      <c r="AE2937" s="29">
        <v>0.80391999999999997</v>
      </c>
      <c r="AF2937" s="33">
        <v>3.0710000000000002</v>
      </c>
      <c r="AG2937" s="33">
        <v>3.161</v>
      </c>
      <c r="AH2937" s="33">
        <v>3.3130000000000002</v>
      </c>
      <c r="AI2937" s="33">
        <v>3.3860000000000001</v>
      </c>
      <c r="AJ2937" s="33">
        <v>3.3980000000000001</v>
      </c>
      <c r="AK2937" s="34">
        <v>3.5459999999999998</v>
      </c>
      <c r="AL2937" s="29">
        <v>0</v>
      </c>
      <c r="AM2937" s="29">
        <v>0</v>
      </c>
      <c r="AN2937" s="50">
        <v>236936</v>
      </c>
      <c r="AO2937" s="30">
        <v>312.3</v>
      </c>
      <c r="AP2937" s="29">
        <v>0.46265000000000001</v>
      </c>
      <c r="AQ2937" s="29">
        <v>0.96587000000000001</v>
      </c>
      <c r="AR2937" s="29">
        <v>0.84599999999999997</v>
      </c>
      <c r="AS2937" s="54">
        <v>2</v>
      </c>
      <c r="AT2937" s="29">
        <v>0.96970000000000001</v>
      </c>
      <c r="AU2937" s="29">
        <v>0.84506999999999999</v>
      </c>
      <c r="AV2937" s="54">
        <v>12</v>
      </c>
      <c r="AW2937" s="29">
        <v>0.66666999999999998</v>
      </c>
    </row>
    <row r="2938" spans="1:49" x14ac:dyDescent="0.2">
      <c r="A2938" s="17" t="str">
        <f t="shared" si="54"/>
        <v>JHU-CSSE</v>
      </c>
      <c r="B2938" s="17" t="str">
        <f>IF(AND(OR(NOT(IsForecastDateRestricted),AND(D2938&gt;=StartDate,D2938&lt;=EndDate)),OR(NOT(IsTargetDateRestricted),AND(F2938&gt;=FirstTargetDate,F2938&lt;=EndTargetDate)),
OR(AND(Is1Week,E2938="1 wk ahead inc death"),AND(Is2Week,E2938="2 wk ahead inc death"),AND(Is3Week,E2938="3 wk ahead inc death"),AND(Is4Week,E2938="4 wk ahead inc death")),
OR(NOT(IsActiveModelsOnly),_xlfn.XLOOKUP(C2938,'Model Analyzer'!B$4:B$100,'Model Analyzer'!C$4:C$100))),EvalData!C2938,"NA")</f>
        <v>JHU-CSSE</v>
      </c>
      <c r="C2938" s="17" t="s">
        <v>58</v>
      </c>
      <c r="D2938" s="36" t="d">
        <v>2020-11-23</v>
      </c>
      <c r="E2938" s="17" t="s">
        <v>38</v>
      </c>
      <c r="F2938" s="36" t="d">
        <v>2020-12-19</v>
      </c>
      <c r="G2938" s="30">
        <v>2323</v>
      </c>
      <c r="H2938" s="32">
        <v>3.7999999999999999E-2</v>
      </c>
      <c r="I2938" s="28">
        <v>3.8640000000000001E-2</v>
      </c>
      <c r="J2938" s="28">
        <v>3.8640000000000001E-2</v>
      </c>
      <c r="K2938" s="29">
        <v>1</v>
      </c>
      <c r="L2938" s="30">
        <v>3</v>
      </c>
      <c r="M2938" s="29">
        <v>0.9375</v>
      </c>
      <c r="N2938" s="30">
        <v>51</v>
      </c>
      <c r="O2938" s="30">
        <v>5.43</v>
      </c>
      <c r="P2938" s="30">
        <v>5254.03</v>
      </c>
      <c r="Q2938" s="30">
        <v>258.49</v>
      </c>
      <c r="R2938" s="38">
        <v>0.18798999999999999</v>
      </c>
      <c r="S2938" s="32">
        <v>0.12239</v>
      </c>
      <c r="T2938" s="29">
        <v>0.33926000000000001</v>
      </c>
      <c r="U2938" s="29">
        <v>0.11977</v>
      </c>
      <c r="V2938" s="29">
        <v>0.37254999999999999</v>
      </c>
      <c r="W2938" s="29">
        <v>1.9609999999999999E-2</v>
      </c>
      <c r="X2938" s="30">
        <v>363.04</v>
      </c>
      <c r="Y2938" s="29">
        <v>0.30995</v>
      </c>
      <c r="Z2938" s="29">
        <v>0.27272999999999997</v>
      </c>
      <c r="AA2938" s="29">
        <v>0.56999999999999995</v>
      </c>
      <c r="AB2938" s="30">
        <v>10</v>
      </c>
      <c r="AC2938" s="29">
        <v>0.72726999999999997</v>
      </c>
      <c r="AD2938" s="30">
        <v>51</v>
      </c>
      <c r="AE2938" s="29">
        <v>1</v>
      </c>
      <c r="AF2938" s="33">
        <v>3.0529999999999999</v>
      </c>
      <c r="AG2938" s="33">
        <v>3.68</v>
      </c>
      <c r="AH2938" s="33">
        <v>5.7370000000000001</v>
      </c>
      <c r="AI2938" s="33">
        <v>113.637</v>
      </c>
      <c r="AJ2938" s="33">
        <v>8.7360000000000007</v>
      </c>
      <c r="AK2938" s="34">
        <v>13.842000000000001</v>
      </c>
      <c r="AL2938" s="29">
        <v>0.41176000000000001</v>
      </c>
      <c r="AM2938" s="29">
        <v>0.15686</v>
      </c>
      <c r="AN2938" s="50">
        <v>102954</v>
      </c>
      <c r="AO2938" s="30">
        <v>111.3</v>
      </c>
      <c r="AP2938" s="29">
        <v>0.31406000000000001</v>
      </c>
      <c r="AQ2938" s="29">
        <v>0.65566000000000002</v>
      </c>
      <c r="AR2938" s="29">
        <v>0.45400000000000001</v>
      </c>
      <c r="AS2938" s="54">
        <v>18</v>
      </c>
      <c r="AT2938" s="29">
        <v>0.48485</v>
      </c>
      <c r="AU2938" s="29">
        <v>0.88143000000000005</v>
      </c>
      <c r="AV2938" s="54">
        <v>8</v>
      </c>
      <c r="AW2938" s="29">
        <v>0.78788000000000002</v>
      </c>
    </row>
    <row r="2939" spans="1:49" x14ac:dyDescent="0.2">
      <c r="A2939" s="17" t="str">
        <f t="shared" si="54"/>
        <v>JHU-IDD</v>
      </c>
      <c r="B2939" s="17" t="str">
        <f>IF(AND(OR(NOT(IsForecastDateRestricted),AND(D2939&gt;=StartDate,D2939&lt;=EndDate)),OR(NOT(IsTargetDateRestricted),AND(F2939&gt;=FirstTargetDate,F2939&lt;=EndTargetDate)),
OR(AND(Is1Week,E2939="1 wk ahead inc death"),AND(Is2Week,E2939="2 wk ahead inc death"),AND(Is3Week,E2939="3 wk ahead inc death"),AND(Is4Week,E2939="4 wk ahead inc death")),
OR(NOT(IsActiveModelsOnly),_xlfn.XLOOKUP(C2939,'Model Analyzer'!B$4:B$100,'Model Analyzer'!C$4:C$100))),EvalData!C2939,"NA")</f>
        <v>JHU-IDD</v>
      </c>
      <c r="C2939" s="17" t="s">
        <v>53</v>
      </c>
      <c r="D2939" s="36" t="d">
        <v>2020-11-23</v>
      </c>
      <c r="E2939" s="17" t="s">
        <v>38</v>
      </c>
      <c r="F2939" s="36" t="d">
        <v>2020-12-19</v>
      </c>
      <c r="G2939" s="30">
        <v>-10622</v>
      </c>
      <c r="H2939" s="32">
        <v>-0.19400000000000001</v>
      </c>
      <c r="I2939" s="28">
        <v>-0.17668</v>
      </c>
      <c r="J2939" s="28">
        <v>-0.21460000000000001</v>
      </c>
      <c r="K2939" s="29">
        <v>0.75</v>
      </c>
      <c r="L2939" s="30">
        <v>20</v>
      </c>
      <c r="M2939" s="29">
        <v>0.40625</v>
      </c>
      <c r="N2939" s="30">
        <v>51</v>
      </c>
      <c r="O2939" s="30">
        <v>7.78</v>
      </c>
      <c r="P2939" s="30">
        <v>5825.2</v>
      </c>
      <c r="Q2939" s="30">
        <v>332.31</v>
      </c>
      <c r="R2939" s="38">
        <v>0.24512</v>
      </c>
      <c r="S2939" s="32">
        <v>-0.24495</v>
      </c>
      <c r="T2939" s="29">
        <v>0.42192000000000002</v>
      </c>
      <c r="U2939" s="29">
        <v>-0.23401</v>
      </c>
      <c r="V2939" s="29">
        <v>0.31373000000000001</v>
      </c>
      <c r="W2939" s="29">
        <v>3.9219999999999998E-2</v>
      </c>
      <c r="X2939" s="30">
        <v>497.86</v>
      </c>
      <c r="Y2939" s="29">
        <v>0.2908</v>
      </c>
      <c r="Z2939" s="29">
        <v>0.31925999999999999</v>
      </c>
      <c r="AA2939" s="29">
        <v>0.38400000000000001</v>
      </c>
      <c r="AB2939" s="30">
        <v>18</v>
      </c>
      <c r="AC2939" s="29">
        <v>0.48485</v>
      </c>
      <c r="AD2939" s="30">
        <v>51</v>
      </c>
      <c r="AE2939" s="29">
        <v>0.92157</v>
      </c>
      <c r="AF2939" s="33">
        <v>2.9790000000000001</v>
      </c>
      <c r="AG2939" s="33">
        <v>3.3340000000000001</v>
      </c>
      <c r="AH2939" s="33">
        <v>5.0359999999999996</v>
      </c>
      <c r="AI2939" s="33">
        <v>46.140999999999998</v>
      </c>
      <c r="AJ2939" s="33">
        <v>8.0269999999999992</v>
      </c>
      <c r="AK2939" s="34">
        <v>35.052</v>
      </c>
      <c r="AL2939" s="29">
        <v>0.29411999999999999</v>
      </c>
      <c r="AM2939" s="29">
        <v>0.23529</v>
      </c>
      <c r="AN2939" s="50">
        <v>101926</v>
      </c>
      <c r="AO2939" s="30">
        <v>125.9</v>
      </c>
      <c r="AP2939" s="29">
        <v>0.31819999999999998</v>
      </c>
      <c r="AQ2939" s="29">
        <v>0.66430999999999996</v>
      </c>
      <c r="AR2939" s="29">
        <v>0.41299999999999998</v>
      </c>
      <c r="AS2939" s="54">
        <v>21</v>
      </c>
      <c r="AT2939" s="29">
        <v>0.39394000000000001</v>
      </c>
      <c r="AU2939" s="29">
        <v>0.85738000000000003</v>
      </c>
      <c r="AV2939" s="54">
        <v>10</v>
      </c>
      <c r="AW2939" s="29">
        <v>0.72726999999999997</v>
      </c>
    </row>
    <row r="2940" spans="1:49" x14ac:dyDescent="0.2">
      <c r="A2940" s="17" t="str">
        <f t="shared" si="54"/>
        <v>Karlen</v>
      </c>
      <c r="B2940" s="17" t="str">
        <f>IF(AND(OR(NOT(IsForecastDateRestricted),AND(D2940&gt;=StartDate,D2940&lt;=EndDate)),OR(NOT(IsTargetDateRestricted),AND(F2940&gt;=FirstTargetDate,F2940&lt;=EndTargetDate)),
OR(AND(Is1Week,E2940="1 wk ahead inc death"),AND(Is2Week,E2940="2 wk ahead inc death"),AND(Is3Week,E2940="3 wk ahead inc death"),AND(Is4Week,E2940="4 wk ahead inc death")),
OR(NOT(IsActiveModelsOnly),_xlfn.XLOOKUP(C2940,'Model Analyzer'!B$4:B$100,'Model Analyzer'!C$4:C$100))),EvalData!C2940,"NA")</f>
        <v>Karlen</v>
      </c>
      <c r="C2940" s="17" t="s">
        <v>46</v>
      </c>
      <c r="D2940" s="36" t="d">
        <v>2020-11-23</v>
      </c>
      <c r="E2940" s="17" t="s">
        <v>38</v>
      </c>
      <c r="F2940" s="36" t="d">
        <v>2020-12-19</v>
      </c>
      <c r="G2940" s="30">
        <v>7006</v>
      </c>
      <c r="H2940" s="32">
        <v>0.11</v>
      </c>
      <c r="I2940" s="28">
        <v>0.11654</v>
      </c>
      <c r="J2940" s="28">
        <v>0.11654</v>
      </c>
      <c r="K2940" s="29">
        <v>0.75</v>
      </c>
      <c r="L2940" s="30">
        <v>15</v>
      </c>
      <c r="M2940" s="29">
        <v>0.5625</v>
      </c>
      <c r="N2940" s="30">
        <v>51</v>
      </c>
      <c r="O2940" s="30">
        <v>6.96</v>
      </c>
      <c r="P2940" s="30">
        <v>5074.17</v>
      </c>
      <c r="Q2940" s="30">
        <v>243.49</v>
      </c>
      <c r="R2940" s="38">
        <v>0.13339999999999999</v>
      </c>
      <c r="S2940" s="32">
        <v>9.4030000000000002E-2</v>
      </c>
      <c r="T2940" s="29">
        <v>0.34553</v>
      </c>
      <c r="U2940" s="29">
        <v>5.0200000000000002E-2</v>
      </c>
      <c r="V2940" s="29">
        <v>0.58823999999999999</v>
      </c>
      <c r="W2940" s="29">
        <v>1.9609999999999999E-2</v>
      </c>
      <c r="X2940" s="30">
        <v>434.65</v>
      </c>
      <c r="Y2940" s="29">
        <v>0.24823000000000001</v>
      </c>
      <c r="Z2940" s="29">
        <v>0.22739000000000001</v>
      </c>
      <c r="AA2940" s="29">
        <v>0.67400000000000004</v>
      </c>
      <c r="AB2940" s="30">
        <v>6</v>
      </c>
      <c r="AC2940" s="29">
        <v>0.84848000000000001</v>
      </c>
      <c r="AD2940" s="30">
        <v>51</v>
      </c>
      <c r="AE2940" s="29">
        <v>0.80391999999999997</v>
      </c>
      <c r="AF2940" s="33">
        <v>1.637</v>
      </c>
      <c r="AG2940" s="33">
        <v>1.7649999999999999</v>
      </c>
      <c r="AH2940" s="33">
        <v>2.0630000000000002</v>
      </c>
      <c r="AI2940" s="33">
        <v>3.673</v>
      </c>
      <c r="AJ2940" s="33">
        <v>2.7480000000000002</v>
      </c>
      <c r="AK2940" s="34">
        <v>4.6070000000000002</v>
      </c>
      <c r="AL2940" s="29">
        <v>0.11765</v>
      </c>
      <c r="AM2940" s="29">
        <v>1.9609999999999999E-2</v>
      </c>
      <c r="AN2940" s="50">
        <v>138161</v>
      </c>
      <c r="AO2940" s="30">
        <v>137.30000000000001</v>
      </c>
      <c r="AP2940" s="29">
        <v>0.60126999999999997</v>
      </c>
      <c r="AQ2940" s="29">
        <v>1</v>
      </c>
      <c r="AR2940" s="29">
        <v>0.70199999999999996</v>
      </c>
      <c r="AS2940" s="54">
        <v>7</v>
      </c>
      <c r="AT2940" s="29">
        <v>0.81818000000000002</v>
      </c>
      <c r="AU2940" s="29">
        <v>0.84623000000000004</v>
      </c>
      <c r="AV2940" s="54">
        <v>11</v>
      </c>
      <c r="AW2940" s="29">
        <v>0.69696999999999998</v>
      </c>
    </row>
    <row r="2941" spans="1:49" x14ac:dyDescent="0.2">
      <c r="A2941" s="17" t="str">
        <f t="shared" si="54"/>
        <v>LANL</v>
      </c>
      <c r="B2941" s="17" t="str">
        <f>IF(AND(OR(NOT(IsForecastDateRestricted),AND(D2941&gt;=StartDate,D2941&lt;=EndDate)),OR(NOT(IsTargetDateRestricted),AND(F2941&gt;=FirstTargetDate,F2941&lt;=EndTargetDate)),
OR(AND(Is1Week,E2941="1 wk ahead inc death"),AND(Is2Week,E2941="2 wk ahead inc death"),AND(Is3Week,E2941="3 wk ahead inc death"),AND(Is4Week,E2941="4 wk ahead inc death")),
OR(NOT(IsActiveModelsOnly),_xlfn.XLOOKUP(C2941,'Model Analyzer'!B$4:B$100,'Model Analyzer'!C$4:C$100))),EvalData!C2941,"NA")</f>
        <v>LANL</v>
      </c>
      <c r="C2941" s="17" t="s">
        <v>20</v>
      </c>
      <c r="D2941" s="36" t="d">
        <v>2020-11-23</v>
      </c>
      <c r="E2941" s="17" t="s">
        <v>38</v>
      </c>
      <c r="F2941" s="36" t="d">
        <v>2020-12-19</v>
      </c>
      <c r="G2941" s="30">
        <v>-16365</v>
      </c>
      <c r="H2941" s="32">
        <v>-0.318</v>
      </c>
      <c r="I2941" s="28">
        <v>-0.27221000000000001</v>
      </c>
      <c r="J2941" s="28">
        <v>-0.37402000000000002</v>
      </c>
      <c r="K2941" s="29">
        <v>0</v>
      </c>
      <c r="L2941" s="30">
        <v>26</v>
      </c>
      <c r="M2941" s="29">
        <v>0.21875</v>
      </c>
      <c r="N2941" s="30">
        <v>51</v>
      </c>
      <c r="O2941" s="30">
        <v>15.44</v>
      </c>
      <c r="P2941" s="30">
        <v>6422.69</v>
      </c>
      <c r="Q2941" s="30">
        <v>323.35000000000002</v>
      </c>
      <c r="R2941" s="38">
        <v>0.26027</v>
      </c>
      <c r="S2941" s="32">
        <v>-0.24784</v>
      </c>
      <c r="T2941" s="29">
        <v>0.66707000000000005</v>
      </c>
      <c r="U2941" s="29">
        <v>-0.54796</v>
      </c>
      <c r="V2941" s="29">
        <v>0.35293999999999998</v>
      </c>
      <c r="W2941" s="29">
        <v>0.13725000000000001</v>
      </c>
      <c r="X2941" s="30">
        <v>511.01</v>
      </c>
      <c r="Y2941" s="29">
        <v>0.30349999999999999</v>
      </c>
      <c r="Z2941" s="29">
        <v>0.36975000000000002</v>
      </c>
      <c r="AA2941" s="29">
        <v>0.26200000000000001</v>
      </c>
      <c r="AB2941" s="30">
        <v>20</v>
      </c>
      <c r="AC2941" s="29">
        <v>0.42424000000000001</v>
      </c>
      <c r="AD2941" s="30">
        <v>51</v>
      </c>
      <c r="AE2941" s="29">
        <v>0.92157</v>
      </c>
      <c r="AF2941" s="33">
        <v>2.6419999999999999</v>
      </c>
      <c r="AG2941" s="33">
        <v>3.7250000000000001</v>
      </c>
      <c r="AH2941" s="33">
        <v>6.298</v>
      </c>
      <c r="AI2941" s="33">
        <v>29.77</v>
      </c>
      <c r="AJ2941" s="33">
        <v>12.077</v>
      </c>
      <c r="AK2941" s="34">
        <v>30.5</v>
      </c>
      <c r="AL2941" s="29">
        <v>0.23529</v>
      </c>
      <c r="AM2941" s="29">
        <v>0.29411999999999999</v>
      </c>
      <c r="AN2941" s="50">
        <v>93827</v>
      </c>
      <c r="AO2941" s="30">
        <v>110</v>
      </c>
      <c r="AP2941" s="29">
        <v>0.29126000000000002</v>
      </c>
      <c r="AQ2941" s="29">
        <v>0.60806000000000004</v>
      </c>
      <c r="AR2941" s="29">
        <v>0.41299999999999998</v>
      </c>
      <c r="AS2941" s="54">
        <v>21</v>
      </c>
      <c r="AT2941" s="29">
        <v>0.39394000000000001</v>
      </c>
      <c r="AU2941" s="29">
        <v>0.81645000000000001</v>
      </c>
      <c r="AV2941" s="54">
        <v>15</v>
      </c>
      <c r="AW2941" s="29">
        <v>0.57576000000000005</v>
      </c>
    </row>
    <row r="2942" spans="1:49" x14ac:dyDescent="0.2">
      <c r="A2942" s="17" t="str">
        <f t="shared" si="54"/>
        <v>LSHTM</v>
      </c>
      <c r="B2942" s="17" t="str">
        <f>IF(AND(OR(NOT(IsForecastDateRestricted),AND(D2942&gt;=StartDate,D2942&lt;=EndDate)),OR(NOT(IsTargetDateRestricted),AND(F2942&gt;=FirstTargetDate,F2942&lt;=EndTargetDate)),
OR(AND(Is1Week,E2942="1 wk ahead inc death"),AND(Is2Week,E2942="2 wk ahead inc death"),AND(Is3Week,E2942="3 wk ahead inc death"),AND(Is4Week,E2942="4 wk ahead inc death")),
OR(NOT(IsActiveModelsOnly),_xlfn.XLOOKUP(C2942,'Model Analyzer'!B$4:B$100,'Model Analyzer'!C$4:C$100))),EvalData!C2942,"NA")</f>
        <v>LSHTM</v>
      </c>
      <c r="C2942" s="17" t="s">
        <v>21</v>
      </c>
      <c r="D2942" s="36" t="d">
        <v>2020-11-23</v>
      </c>
      <c r="E2942" s="17" t="s">
        <v>38</v>
      </c>
      <c r="F2942" s="36" t="d">
        <v>2020-12-19</v>
      </c>
      <c r="G2942" s="30">
        <v>32585</v>
      </c>
      <c r="H2942" s="32">
        <v>0.433</v>
      </c>
      <c r="I2942" s="28">
        <v>0.54200999999999999</v>
      </c>
      <c r="J2942" s="28">
        <v>0.54200999999999999</v>
      </c>
      <c r="K2942" s="29">
        <v>0</v>
      </c>
      <c r="L2942" s="30">
        <v>30</v>
      </c>
      <c r="M2942" s="29">
        <v>9.375E-2</v>
      </c>
      <c r="N2942" s="30">
        <v>47</v>
      </c>
      <c r="O2942" s="30">
        <v>30.46</v>
      </c>
      <c r="P2942" s="30">
        <v>299046.76</v>
      </c>
      <c r="Q2942" s="30">
        <v>751.87</v>
      </c>
      <c r="R2942" s="38">
        <v>0.26118000000000002</v>
      </c>
      <c r="S2942" s="32">
        <v>-7.7240000000000003E-2</v>
      </c>
      <c r="T2942" s="29">
        <v>1.9838800000000001</v>
      </c>
      <c r="U2942" s="29">
        <v>1.3862300000000001</v>
      </c>
      <c r="V2942" s="29">
        <v>0.42553000000000002</v>
      </c>
      <c r="W2942" s="29">
        <v>0.21276999999999999</v>
      </c>
      <c r="X2942" s="30">
        <v>1617.39</v>
      </c>
      <c r="Y2942" s="29">
        <v>1.84212</v>
      </c>
      <c r="Z2942" s="29">
        <v>0.41033999999999998</v>
      </c>
      <c r="AA2942" s="29">
        <v>0.161</v>
      </c>
      <c r="AB2942" s="30">
        <v>29</v>
      </c>
      <c r="AC2942" s="29">
        <v>0.15151999999999999</v>
      </c>
      <c r="AD2942" s="30">
        <v>47</v>
      </c>
      <c r="AE2942" s="29">
        <v>0.72340000000000004</v>
      </c>
      <c r="AF2942" s="33">
        <v>2.1520000000000001</v>
      </c>
      <c r="AG2942" s="33">
        <v>2.5680000000000001</v>
      </c>
      <c r="AH2942" s="33">
        <v>3.5859999999999999</v>
      </c>
      <c r="AI2942" s="33">
        <v>13.654</v>
      </c>
      <c r="AJ2942" s="33">
        <v>6.109</v>
      </c>
      <c r="AK2942" s="34">
        <v>20.096</v>
      </c>
      <c r="AL2942" s="29">
        <v>0.19148999999999999</v>
      </c>
      <c r="AM2942" s="29">
        <v>0.12766</v>
      </c>
      <c r="AN2942" s="50">
        <v>429868</v>
      </c>
      <c r="AO2942" s="30">
        <v>1240.7</v>
      </c>
      <c r="AP2942" s="29">
        <v>0.41414000000000001</v>
      </c>
      <c r="AQ2942" s="29">
        <v>0.86460000000000004</v>
      </c>
      <c r="AR2942" s="29">
        <v>0.39200000000000002</v>
      </c>
      <c r="AS2942" s="54">
        <v>23</v>
      </c>
      <c r="AT2942" s="29">
        <v>0.33333000000000002</v>
      </c>
      <c r="AU2942" s="29">
        <v>0.68486000000000002</v>
      </c>
      <c r="AV2942" s="54">
        <v>23</v>
      </c>
      <c r="AW2942" s="29">
        <v>0.33333000000000002</v>
      </c>
    </row>
    <row r="2943" spans="1:49" x14ac:dyDescent="0.2">
      <c r="A2943" s="17" t="str">
        <f t="shared" si="54"/>
        <v>MIT-ORC</v>
      </c>
      <c r="B2943" s="17" t="str">
        <f>IF(AND(OR(NOT(IsForecastDateRestricted),AND(D2943&gt;=StartDate,D2943&lt;=EndDate)),OR(NOT(IsTargetDateRestricted),AND(F2943&gt;=FirstTargetDate,F2943&lt;=EndTargetDate)),
OR(AND(Is1Week,E2943="1 wk ahead inc death"),AND(Is2Week,E2943="2 wk ahead inc death"),AND(Is3Week,E2943="3 wk ahead inc death"),AND(Is4Week,E2943="4 wk ahead inc death")),
OR(NOT(IsActiveModelsOnly),_xlfn.XLOOKUP(C2943,'Model Analyzer'!B$4:B$100,'Model Analyzer'!C$4:C$100))),EvalData!C2943,"NA")</f>
        <v>MIT-ORC</v>
      </c>
      <c r="C2943" s="17" t="s">
        <v>23</v>
      </c>
      <c r="D2943" s="36" t="d">
        <v>2020-11-23</v>
      </c>
      <c r="E2943" s="17" t="s">
        <v>38</v>
      </c>
      <c r="F2943" s="36" t="d">
        <v>2020-12-19</v>
      </c>
      <c r="G2943" s="30">
        <v>-5664</v>
      </c>
      <c r="H2943" s="32">
        <v>-9.9000000000000005E-2</v>
      </c>
      <c r="I2943" s="28">
        <v>-9.4210000000000002E-2</v>
      </c>
      <c r="J2943" s="28">
        <v>-0.10401000000000001</v>
      </c>
      <c r="K2943" s="29">
        <v>0.9</v>
      </c>
      <c r="L2943" s="30">
        <v>10</v>
      </c>
      <c r="M2943" s="29">
        <v>0.71875</v>
      </c>
      <c r="N2943" s="30">
        <v>51</v>
      </c>
      <c r="O2943" s="30">
        <v>12.85</v>
      </c>
      <c r="P2943" s="30">
        <v>11790.3</v>
      </c>
      <c r="Q2943" s="30">
        <v>419.04</v>
      </c>
      <c r="R2943" s="38">
        <v>0.22513</v>
      </c>
      <c r="S2943" s="32">
        <v>-0.11745999999999999</v>
      </c>
      <c r="T2943" s="29">
        <v>0.54698000000000002</v>
      </c>
      <c r="U2943" s="29">
        <v>-0.29397000000000001</v>
      </c>
      <c r="V2943" s="29">
        <v>0.49020000000000002</v>
      </c>
      <c r="W2943" s="29">
        <v>0.19608</v>
      </c>
      <c r="X2943" s="30">
        <v>715.05</v>
      </c>
      <c r="Y2943" s="29">
        <v>0.32308999999999999</v>
      </c>
      <c r="Z2943" s="29">
        <v>0.35294999999999999</v>
      </c>
      <c r="AA2943" s="29">
        <v>0.32400000000000001</v>
      </c>
      <c r="AB2943" s="30">
        <v>19</v>
      </c>
      <c r="AC2943" s="29">
        <v>0.45455000000000001</v>
      </c>
      <c r="AD2943" s="30">
        <v>51</v>
      </c>
      <c r="AE2943" s="29">
        <v>0.76471</v>
      </c>
      <c r="AF2943" s="33">
        <v>1.6879999999999999</v>
      </c>
      <c r="AG2943" s="33">
        <v>2.12</v>
      </c>
      <c r="AH2943" s="33">
        <v>3.5550000000000002</v>
      </c>
      <c r="AI2943" s="33">
        <v>108.88</v>
      </c>
      <c r="AJ2943" s="33">
        <v>26.504999999999999</v>
      </c>
      <c r="AK2943" s="34">
        <v>130</v>
      </c>
      <c r="AL2943" s="29">
        <v>5.8819999999999997E-2</v>
      </c>
      <c r="AM2943" s="29">
        <v>0.25490000000000002</v>
      </c>
      <c r="AN2943" s="50">
        <v>232697</v>
      </c>
      <c r="AO2943" s="30">
        <v>178.7</v>
      </c>
      <c r="AP2943" s="29">
        <v>0.40140999999999999</v>
      </c>
      <c r="AQ2943" s="29">
        <v>0.83801999999999999</v>
      </c>
      <c r="AR2943" s="29">
        <v>0.47499999999999998</v>
      </c>
      <c r="AS2943" s="54">
        <v>15</v>
      </c>
      <c r="AT2943" s="29">
        <v>0.57576000000000005</v>
      </c>
      <c r="AU2943" s="29">
        <v>0.77871999999999997</v>
      </c>
      <c r="AV2943" s="54">
        <v>18</v>
      </c>
      <c r="AW2943" s="29">
        <v>0.48485</v>
      </c>
    </row>
    <row r="2944" spans="1:49" x14ac:dyDescent="0.2">
      <c r="A2944" s="17" t="str">
        <f t="shared" si="54"/>
        <v>MOBS</v>
      </c>
      <c r="B2944" s="17" t="str">
        <f>IF(AND(OR(NOT(IsForecastDateRestricted),AND(D2944&gt;=StartDate,D2944&lt;=EndDate)),OR(NOT(IsTargetDateRestricted),AND(F2944&gt;=FirstTargetDate,F2944&lt;=EndTargetDate)),
OR(AND(Is1Week,E2944="1 wk ahead inc death"),AND(Is2Week,E2944="2 wk ahead inc death"),AND(Is3Week,E2944="3 wk ahead inc death"),AND(Is4Week,E2944="4 wk ahead inc death")),
OR(NOT(IsActiveModelsOnly),_xlfn.XLOOKUP(C2944,'Model Analyzer'!B$4:B$100,'Model Analyzer'!C$4:C$100))),EvalData!C2944,"NA")</f>
        <v>MOBS</v>
      </c>
      <c r="C2944" s="17" t="s">
        <v>24</v>
      </c>
      <c r="D2944" s="36" t="d">
        <v>2020-11-23</v>
      </c>
      <c r="E2944" s="17" t="s">
        <v>38</v>
      </c>
      <c r="F2944" s="36" t="d">
        <v>2020-12-19</v>
      </c>
      <c r="G2944" s="30">
        <v>-5746</v>
      </c>
      <c r="H2944" s="32">
        <v>-0.1</v>
      </c>
      <c r="I2944" s="28">
        <v>-9.5579999999999998E-2</v>
      </c>
      <c r="J2944" s="28">
        <v>-0.10568</v>
      </c>
      <c r="K2944" s="29">
        <v>0.75</v>
      </c>
      <c r="L2944" s="30">
        <v>12</v>
      </c>
      <c r="M2944" s="29">
        <v>0.65625</v>
      </c>
      <c r="N2944" s="30">
        <v>50</v>
      </c>
      <c r="O2944" s="30">
        <v>7.25</v>
      </c>
      <c r="P2944" s="30">
        <v>5190.95</v>
      </c>
      <c r="Q2944" s="30">
        <v>281.74</v>
      </c>
      <c r="R2944" s="38">
        <v>0.21598999999999999</v>
      </c>
      <c r="S2944" s="32">
        <v>-0.11373</v>
      </c>
      <c r="T2944" s="29">
        <v>0.40404000000000001</v>
      </c>
      <c r="U2944" s="29">
        <v>-0.18118000000000001</v>
      </c>
      <c r="V2944" s="29">
        <v>0.34</v>
      </c>
      <c r="W2944" s="29">
        <v>0.06</v>
      </c>
      <c r="X2944" s="30">
        <v>473.56</v>
      </c>
      <c r="Y2944" s="29">
        <v>0.28405999999999998</v>
      </c>
      <c r="Z2944" s="29">
        <v>0.30819000000000002</v>
      </c>
      <c r="AA2944" s="29">
        <v>0.47599999999999998</v>
      </c>
      <c r="AB2944" s="30">
        <v>13</v>
      </c>
      <c r="AC2944" s="29">
        <v>0.63636000000000004</v>
      </c>
      <c r="AD2944" s="30">
        <v>50</v>
      </c>
      <c r="AE2944" s="29">
        <v>0.76</v>
      </c>
      <c r="AF2944" s="33">
        <v>1.64</v>
      </c>
      <c r="AG2944" s="33">
        <v>1.845</v>
      </c>
      <c r="AH2944" s="33">
        <v>2.1909999999999998</v>
      </c>
      <c r="AI2944" s="33">
        <v>11.993</v>
      </c>
      <c r="AJ2944" s="33">
        <v>2.6739999999999999</v>
      </c>
      <c r="AK2944" s="34">
        <v>5.4569999999999999</v>
      </c>
      <c r="AL2944" s="29">
        <v>0.04</v>
      </c>
      <c r="AM2944" s="29">
        <v>0.08</v>
      </c>
      <c r="AN2944" s="50">
        <v>97513</v>
      </c>
      <c r="AO2944" s="30">
        <v>121.9</v>
      </c>
      <c r="AP2944" s="29">
        <v>0.58260000000000001</v>
      </c>
      <c r="AQ2944" s="29">
        <v>1</v>
      </c>
      <c r="AR2944" s="29">
        <v>0.66</v>
      </c>
      <c r="AS2944" s="54">
        <v>11</v>
      </c>
      <c r="AT2944" s="29">
        <v>0.69696999999999998</v>
      </c>
      <c r="AU2944" s="29">
        <v>0.78430999999999995</v>
      </c>
      <c r="AV2944" s="54">
        <v>17</v>
      </c>
      <c r="AW2944" s="29">
        <v>0.51515</v>
      </c>
    </row>
    <row r="2945" spans="1:49" x14ac:dyDescent="0.2">
      <c r="A2945" s="17" t="str">
        <f t="shared" si="54"/>
        <v>MSRA</v>
      </c>
      <c r="B2945" s="17" t="str">
        <f>IF(AND(OR(NOT(IsForecastDateRestricted),AND(D2945&gt;=StartDate,D2945&lt;=EndDate)),OR(NOT(IsTargetDateRestricted),AND(F2945&gt;=FirstTargetDate,F2945&lt;=EndTargetDate)),
OR(AND(Is1Week,E2945="1 wk ahead inc death"),AND(Is2Week,E2945="2 wk ahead inc death"),AND(Is3Week,E2945="3 wk ahead inc death"),AND(Is4Week,E2945="4 wk ahead inc death")),
OR(NOT(IsActiveModelsOnly),_xlfn.XLOOKUP(C2945,'Model Analyzer'!B$4:B$100,'Model Analyzer'!C$4:C$100))),EvalData!C2945,"NA")</f>
        <v>MSRA</v>
      </c>
      <c r="C2945" s="17" t="s">
        <v>60</v>
      </c>
      <c r="D2945" s="36" t="d">
        <v>2020-11-23</v>
      </c>
      <c r="E2945" s="17" t="s">
        <v>38</v>
      </c>
      <c r="F2945" s="36" t="d">
        <v>2020-12-19</v>
      </c>
      <c r="G2945" s="30">
        <v>-5751</v>
      </c>
      <c r="H2945" s="32">
        <v>-0.10100000000000001</v>
      </c>
      <c r="I2945" s="28">
        <v>-9.5659999999999995E-2</v>
      </c>
      <c r="J2945" s="28">
        <v>-0.10578</v>
      </c>
      <c r="K2945" s="29">
        <v>0.75</v>
      </c>
      <c r="L2945" s="30">
        <v>13</v>
      </c>
      <c r="M2945" s="29">
        <v>0.625</v>
      </c>
      <c r="N2945" s="30">
        <v>50</v>
      </c>
      <c r="O2945" s="30">
        <v>4.0199999999999996</v>
      </c>
      <c r="P2945" s="30">
        <v>2924.87</v>
      </c>
      <c r="Q2945" s="30">
        <v>210.84</v>
      </c>
      <c r="R2945" s="38">
        <v>0.13225000000000001</v>
      </c>
      <c r="S2945" s="32">
        <v>-8.9419999999999999E-2</v>
      </c>
      <c r="T2945" s="29">
        <v>0.27089999999999997</v>
      </c>
      <c r="U2945" s="29">
        <v>-0.16408</v>
      </c>
      <c r="V2945" s="29">
        <v>0.56000000000000005</v>
      </c>
      <c r="W2945" s="29">
        <v>0</v>
      </c>
      <c r="X2945" s="30">
        <v>357.62</v>
      </c>
      <c r="Y2945" s="29">
        <v>0.19980999999999999</v>
      </c>
      <c r="Z2945" s="29">
        <v>0.22119</v>
      </c>
      <c r="AA2945" s="29">
        <v>0.72</v>
      </c>
      <c r="AB2945" s="30">
        <v>1</v>
      </c>
      <c r="AC2945" s="29">
        <v>1</v>
      </c>
      <c r="AD2945" s="30">
        <v>50</v>
      </c>
      <c r="AE2945" s="29">
        <v>0.12</v>
      </c>
      <c r="AF2945" s="33">
        <v>1.0389999999999999</v>
      </c>
      <c r="AG2945" s="33">
        <v>1.0529999999999999</v>
      </c>
      <c r="AH2945" s="33">
        <v>1.0589999999999999</v>
      </c>
      <c r="AI2945" s="33">
        <v>1.077</v>
      </c>
      <c r="AJ2945" s="33">
        <v>1.0680000000000001</v>
      </c>
      <c r="AK2945" s="34">
        <v>1.127</v>
      </c>
      <c r="AL2945" s="29">
        <v>0</v>
      </c>
      <c r="AM2945" s="29">
        <v>0</v>
      </c>
      <c r="AN2945" s="50">
        <v>365110</v>
      </c>
      <c r="AO2945" s="30">
        <v>342</v>
      </c>
      <c r="AP2945" s="29">
        <v>0.96384999999999998</v>
      </c>
      <c r="AQ2945" s="29">
        <v>1</v>
      </c>
      <c r="AR2945" s="29">
        <v>0.124</v>
      </c>
      <c r="AS2945" s="54">
        <v>31</v>
      </c>
      <c r="AT2945" s="29">
        <v>9.0910000000000005E-2</v>
      </c>
      <c r="AU2945" s="29">
        <v>0.12384000000000001</v>
      </c>
      <c r="AV2945" s="54">
        <v>31</v>
      </c>
      <c r="AW2945" s="29">
        <v>9.0910000000000005E-2</v>
      </c>
    </row>
    <row r="2946" spans="1:49" x14ac:dyDescent="0.2">
      <c r="A2946" s="17" t="str">
        <f t="shared" si="54"/>
        <v>NotreDame-Mobility</v>
      </c>
      <c r="B2946" s="17" t="str">
        <f>IF(AND(OR(NOT(IsForecastDateRestricted),AND(D2946&gt;=StartDate,D2946&lt;=EndDate)),OR(NOT(IsTargetDateRestricted),AND(F2946&gt;=FirstTargetDate,F2946&lt;=EndTargetDate)),
OR(AND(Is1Week,E2946="1 wk ahead inc death"),AND(Is2Week,E2946="2 wk ahead inc death"),AND(Is3Week,E2946="3 wk ahead inc death"),AND(Is4Week,E2946="4 wk ahead inc death")),
OR(NOT(IsActiveModelsOnly),_xlfn.XLOOKUP(C2946,'Model Analyzer'!B$4:B$100,'Model Analyzer'!C$4:C$100))),EvalData!C2946,"NA")</f>
        <v>NotreDame-Mobility</v>
      </c>
      <c r="C2946" s="17" t="s">
        <v>25</v>
      </c>
      <c r="D2946" s="36" t="d">
        <v>2020-11-23</v>
      </c>
      <c r="E2946" s="17" t="s">
        <v>38</v>
      </c>
      <c r="F2946" s="36" t="d">
        <v>2020-12-19</v>
      </c>
      <c r="G2946" s="30">
        <v>-24038</v>
      </c>
      <c r="H2946" s="32">
        <v>-0.51100000000000001</v>
      </c>
      <c r="I2946" s="28">
        <v>-0.39983999999999997</v>
      </c>
      <c r="J2946" s="28">
        <v>-0.66622000000000003</v>
      </c>
      <c r="K2946" s="29">
        <v>0</v>
      </c>
      <c r="L2946" s="30">
        <v>31</v>
      </c>
      <c r="M2946" s="29">
        <v>6.25E-2</v>
      </c>
      <c r="N2946" s="30">
        <v>51</v>
      </c>
      <c r="O2946" s="30">
        <v>85.19</v>
      </c>
      <c r="P2946" s="30">
        <v>20650.18</v>
      </c>
      <c r="Q2946" s="30">
        <v>605.22</v>
      </c>
      <c r="R2946" s="38">
        <v>0.60918000000000005</v>
      </c>
      <c r="S2946" s="32">
        <v>-0.73540000000000005</v>
      </c>
      <c r="T2946" s="29">
        <v>3.8384200000000002</v>
      </c>
      <c r="U2946" s="29">
        <v>-3.5120499999999999</v>
      </c>
      <c r="V2946" s="29">
        <v>0.15686</v>
      </c>
      <c r="W2946" s="29">
        <v>0.54901999999999995</v>
      </c>
      <c r="X2946" s="30">
        <v>894.67</v>
      </c>
      <c r="Y2946" s="29">
        <v>0.63078999999999996</v>
      </c>
      <c r="Z2946" s="29">
        <v>0.78319000000000005</v>
      </c>
      <c r="AA2946" s="29">
        <v>1.2E-2</v>
      </c>
      <c r="AB2946" s="30">
        <v>34</v>
      </c>
      <c r="AC2946" s="29">
        <v>0</v>
      </c>
      <c r="AD2946" s="30">
        <v>51</v>
      </c>
      <c r="AE2946" s="29">
        <v>0.11765</v>
      </c>
      <c r="AF2946" s="33">
        <v>1.2010000000000001</v>
      </c>
      <c r="AG2946" s="33">
        <v>1.3</v>
      </c>
      <c r="AH2946" s="33">
        <v>1.5169999999999999</v>
      </c>
      <c r="AI2946" s="33">
        <v>4.2990000000000004</v>
      </c>
      <c r="AJ2946" s="33">
        <v>1.8420000000000001</v>
      </c>
      <c r="AK2946" s="34">
        <v>5</v>
      </c>
      <c r="AL2946" s="29">
        <v>0</v>
      </c>
      <c r="AM2946" s="29">
        <v>0</v>
      </c>
      <c r="AN2946" s="50">
        <v>1064447</v>
      </c>
      <c r="AO2946" s="30">
        <v>1018.5</v>
      </c>
      <c r="AP2946" s="29">
        <v>0.71872999999999998</v>
      </c>
      <c r="AQ2946" s="29">
        <v>1</v>
      </c>
      <c r="AR2946" s="29">
        <v>0.124</v>
      </c>
      <c r="AS2946" s="54">
        <v>31</v>
      </c>
      <c r="AT2946" s="29">
        <v>9.0910000000000005E-2</v>
      </c>
      <c r="AU2946" s="29">
        <v>0.12384000000000001</v>
      </c>
      <c r="AV2946" s="54">
        <v>31</v>
      </c>
      <c r="AW2946" s="29">
        <v>9.0910000000000005E-2</v>
      </c>
    </row>
    <row r="2947" spans="1:49" x14ac:dyDescent="0.2">
      <c r="A2947" s="17" t="str">
        <f t="shared" si="54"/>
        <v>Oliver Wyman</v>
      </c>
      <c r="B2947" s="17" t="str">
        <f>IF(AND(OR(NOT(IsForecastDateRestricted),AND(D2947&gt;=StartDate,D2947&lt;=EndDate)),OR(NOT(IsTargetDateRestricted),AND(F2947&gt;=FirstTargetDate,F2947&lt;=EndTargetDate)),
OR(AND(Is1Week,E2947="1 wk ahead inc death"),AND(Is2Week,E2947="2 wk ahead inc death"),AND(Is3Week,E2947="3 wk ahead inc death"),AND(Is4Week,E2947="4 wk ahead inc death")),
OR(NOT(IsActiveModelsOnly),_xlfn.XLOOKUP(C2947,'Model Analyzer'!B$4:B$100,'Model Analyzer'!C$4:C$100))),EvalData!C2947,"NA")</f>
        <v>Oliver Wyman</v>
      </c>
      <c r="C2947" s="17" t="s">
        <v>26</v>
      </c>
      <c r="D2947" s="36" t="d">
        <v>2020-11-23</v>
      </c>
      <c r="E2947" s="17" t="s">
        <v>38</v>
      </c>
      <c r="F2947" s="36" t="d">
        <v>2020-12-19</v>
      </c>
      <c r="G2947" s="30">
        <v>-3672</v>
      </c>
      <c r="H2947" s="32">
        <v>-6.3E-2</v>
      </c>
      <c r="I2947" s="28">
        <v>-6.1080000000000002E-2</v>
      </c>
      <c r="J2947" s="28">
        <v>-6.5049999999999997E-2</v>
      </c>
      <c r="K2947" s="29">
        <v>0.9</v>
      </c>
      <c r="L2947" s="30">
        <v>6</v>
      </c>
      <c r="M2947" s="29">
        <v>0.84375</v>
      </c>
      <c r="N2947" s="30">
        <v>51</v>
      </c>
      <c r="O2947" s="30">
        <v>5.08</v>
      </c>
      <c r="P2947" s="30">
        <v>3198.03</v>
      </c>
      <c r="Q2947" s="30">
        <v>228.86</v>
      </c>
      <c r="R2947" s="38">
        <v>0.16738</v>
      </c>
      <c r="S2947" s="32">
        <v>-6.1879999999999998E-2</v>
      </c>
      <c r="T2947" s="29">
        <v>0.30991000000000002</v>
      </c>
      <c r="U2947" s="29">
        <v>-0.11201</v>
      </c>
      <c r="V2947" s="29">
        <v>0.56862999999999997</v>
      </c>
      <c r="W2947" s="29">
        <v>1.9609999999999999E-2</v>
      </c>
      <c r="X2947" s="30">
        <v>368.05</v>
      </c>
      <c r="Y2947" s="29">
        <v>0.23014000000000001</v>
      </c>
      <c r="Z2947" s="29">
        <v>0.24315999999999999</v>
      </c>
      <c r="AA2947" s="29">
        <v>0.68500000000000005</v>
      </c>
      <c r="AB2947" s="30">
        <v>5</v>
      </c>
      <c r="AC2947" s="29">
        <v>0.87878999999999996</v>
      </c>
      <c r="AD2947" s="30">
        <v>51</v>
      </c>
      <c r="AE2947" s="29">
        <v>0.90195999999999998</v>
      </c>
      <c r="AF2947" s="33">
        <v>1.55</v>
      </c>
      <c r="AG2947" s="33">
        <v>2.028</v>
      </c>
      <c r="AH2947" s="33">
        <v>3</v>
      </c>
      <c r="AI2947" s="33">
        <v>21.89</v>
      </c>
      <c r="AJ2947" s="33">
        <v>4.6390000000000002</v>
      </c>
      <c r="AK2947" s="34">
        <v>31.86</v>
      </c>
      <c r="AL2947" s="29">
        <v>0.11765</v>
      </c>
      <c r="AM2947" s="29">
        <v>0.13725000000000001</v>
      </c>
      <c r="AN2947" s="50">
        <v>94812</v>
      </c>
      <c r="AO2947" s="30">
        <v>78.5</v>
      </c>
      <c r="AP2947" s="29">
        <v>0.47749999999999998</v>
      </c>
      <c r="AQ2947" s="29">
        <v>0.99687999999999999</v>
      </c>
      <c r="AR2947" s="29">
        <v>0.68100000000000005</v>
      </c>
      <c r="AS2947" s="54">
        <v>9</v>
      </c>
      <c r="AT2947" s="29">
        <v>0.75758000000000003</v>
      </c>
      <c r="AU2947" s="29">
        <v>0.94942000000000004</v>
      </c>
      <c r="AV2947" s="54">
        <v>3</v>
      </c>
      <c r="AW2947" s="29">
        <v>0.93938999999999995</v>
      </c>
    </row>
    <row r="2948" spans="1:49" x14ac:dyDescent="0.2">
      <c r="A2948" s="17" t="str">
        <f t="shared" si="54"/>
        <v>PSI</v>
      </c>
      <c r="B2948" s="17" t="str">
        <f>IF(AND(OR(NOT(IsForecastDateRestricted),AND(D2948&gt;=StartDate,D2948&lt;=EndDate)),OR(NOT(IsTargetDateRestricted),AND(F2948&gt;=FirstTargetDate,F2948&lt;=EndTargetDate)),
OR(AND(Is1Week,E2948="1 wk ahead inc death"),AND(Is2Week,E2948="2 wk ahead inc death"),AND(Is3Week,E2948="3 wk ahead inc death"),AND(Is4Week,E2948="4 wk ahead inc death")),
OR(NOT(IsActiveModelsOnly),_xlfn.XLOOKUP(C2948,'Model Analyzer'!B$4:B$100,'Model Analyzer'!C$4:C$100))),EvalData!C2948,"NA")</f>
        <v>PSI</v>
      </c>
      <c r="C2948" s="17" t="s">
        <v>27</v>
      </c>
      <c r="D2948" s="36" t="d">
        <v>2020-11-23</v>
      </c>
      <c r="E2948" s="17" t="s">
        <v>38</v>
      </c>
      <c r="F2948" s="36" t="d">
        <v>2020-12-19</v>
      </c>
      <c r="G2948" s="30">
        <v>-10761</v>
      </c>
      <c r="H2948" s="32">
        <v>-0.19700000000000001</v>
      </c>
      <c r="I2948" s="28">
        <v>-0.17899000000000001</v>
      </c>
      <c r="J2948" s="28">
        <v>-0.21801999999999999</v>
      </c>
      <c r="K2948" s="29">
        <v>0.75</v>
      </c>
      <c r="L2948" s="30">
        <v>21</v>
      </c>
      <c r="M2948" s="29">
        <v>0.375</v>
      </c>
      <c r="N2948" s="30">
        <v>51</v>
      </c>
      <c r="O2948" s="30">
        <v>66.67</v>
      </c>
      <c r="P2948" s="30">
        <v>18220.25</v>
      </c>
      <c r="Q2948" s="30">
        <v>580.88</v>
      </c>
      <c r="R2948" s="38">
        <v>0.44474999999999998</v>
      </c>
      <c r="S2948" s="32">
        <v>-0.42431000000000002</v>
      </c>
      <c r="T2948" s="29">
        <v>2.2075900000000002</v>
      </c>
      <c r="U2948" s="29">
        <v>-1.90655</v>
      </c>
      <c r="V2948" s="29">
        <v>0.27450999999999998</v>
      </c>
      <c r="W2948" s="29">
        <v>0.37254999999999999</v>
      </c>
      <c r="X2948" s="30">
        <v>901.83</v>
      </c>
      <c r="Y2948" s="29">
        <v>0.47893000000000002</v>
      </c>
      <c r="Z2948" s="29">
        <v>0.61243999999999998</v>
      </c>
      <c r="AA2948" s="29">
        <v>3.2000000000000001E-2</v>
      </c>
      <c r="AB2948" s="30">
        <v>32</v>
      </c>
      <c r="AC2948" s="29">
        <v>6.0609999999999997E-2</v>
      </c>
      <c r="AD2948" s="30">
        <v>51</v>
      </c>
      <c r="AE2948" s="29">
        <v>0.21568999999999999</v>
      </c>
      <c r="AF2948" s="33">
        <v>1.278</v>
      </c>
      <c r="AG2948" s="33">
        <v>1.3819999999999999</v>
      </c>
      <c r="AH2948" s="33">
        <v>1.546</v>
      </c>
      <c r="AI2948" s="33">
        <v>3.532</v>
      </c>
      <c r="AJ2948" s="33">
        <v>2.367</v>
      </c>
      <c r="AK2948" s="34">
        <v>6</v>
      </c>
      <c r="AL2948" s="29">
        <v>1.9609999999999999E-2</v>
      </c>
      <c r="AM2948" s="29">
        <v>0</v>
      </c>
      <c r="AN2948" s="50">
        <v>859753</v>
      </c>
      <c r="AO2948" s="30">
        <v>618.5</v>
      </c>
      <c r="AP2948" s="29">
        <v>0.67584999999999995</v>
      </c>
      <c r="AQ2948" s="29">
        <v>1</v>
      </c>
      <c r="AR2948" s="29">
        <v>0.20599999999999999</v>
      </c>
      <c r="AS2948" s="54">
        <v>29</v>
      </c>
      <c r="AT2948" s="29">
        <v>0.15151999999999999</v>
      </c>
      <c r="AU2948" s="29">
        <v>0.22703999999999999</v>
      </c>
      <c r="AV2948" s="54">
        <v>29</v>
      </c>
      <c r="AW2948" s="29">
        <v>0.15151999999999999</v>
      </c>
    </row>
    <row r="2949" spans="1:49" x14ac:dyDescent="0.2">
      <c r="A2949" s="17" t="str">
        <f t="shared" si="54"/>
        <v>UA</v>
      </c>
      <c r="B2949" s="17" t="str">
        <f>IF(AND(OR(NOT(IsForecastDateRestricted),AND(D2949&gt;=StartDate,D2949&lt;=EndDate)),OR(NOT(IsTargetDateRestricted),AND(F2949&gt;=FirstTargetDate,F2949&lt;=EndTargetDate)),
OR(AND(Is1Week,E2949="1 wk ahead inc death"),AND(Is2Week,E2949="2 wk ahead inc death"),AND(Is3Week,E2949="3 wk ahead inc death"),AND(Is4Week,E2949="4 wk ahead inc death")),
OR(NOT(IsActiveModelsOnly),_xlfn.XLOOKUP(C2949,'Model Analyzer'!B$4:B$100,'Model Analyzer'!C$4:C$100))),EvalData!C2949,"NA")</f>
        <v>UA</v>
      </c>
      <c r="C2949" s="17" t="s">
        <v>29</v>
      </c>
      <c r="D2949" s="36" t="d">
        <v>2020-11-23</v>
      </c>
      <c r="E2949" s="17" t="s">
        <v>38</v>
      </c>
      <c r="F2949" s="36" t="d">
        <v>2020-12-19</v>
      </c>
      <c r="G2949" s="30">
        <v>-14934</v>
      </c>
      <c r="H2949" s="32">
        <v>-0.28599999999999998</v>
      </c>
      <c r="I2949" s="28">
        <v>-0.24840999999999999</v>
      </c>
      <c r="J2949" s="28">
        <v>-0.33051000000000003</v>
      </c>
      <c r="K2949" s="29">
        <v>0</v>
      </c>
      <c r="L2949" s="30">
        <v>24</v>
      </c>
      <c r="M2949" s="29">
        <v>0.28125</v>
      </c>
      <c r="N2949" s="30">
        <v>51</v>
      </c>
      <c r="O2949" s="30">
        <v>13.88</v>
      </c>
      <c r="P2949" s="30">
        <v>7183.5</v>
      </c>
      <c r="Q2949" s="30">
        <v>323.08</v>
      </c>
      <c r="R2949" s="38">
        <v>0.18321000000000001</v>
      </c>
      <c r="S2949" s="32">
        <v>-0.19266</v>
      </c>
      <c r="T2949" s="29">
        <v>0.56342000000000003</v>
      </c>
      <c r="U2949" s="29">
        <v>-0.48430000000000001</v>
      </c>
      <c r="V2949" s="29">
        <v>0.49020000000000002</v>
      </c>
      <c r="W2949" s="29">
        <v>0.15686</v>
      </c>
      <c r="X2949" s="30">
        <v>532.42999999999995</v>
      </c>
      <c r="Y2949" s="29">
        <v>0.26646999999999998</v>
      </c>
      <c r="Z2949" s="29">
        <v>0.33507999999999999</v>
      </c>
      <c r="AA2949" s="29">
        <v>0.4</v>
      </c>
      <c r="AB2949" s="30">
        <v>16</v>
      </c>
      <c r="AC2949" s="29">
        <v>0.54544999999999999</v>
      </c>
      <c r="AD2949" s="30">
        <v>51</v>
      </c>
      <c r="AE2949" s="29">
        <v>0.88234999999999997</v>
      </c>
      <c r="AF2949" s="33">
        <v>1.9039999999999999</v>
      </c>
      <c r="AG2949" s="33">
        <v>2.9390000000000001</v>
      </c>
      <c r="AH2949" s="33">
        <v>4.26</v>
      </c>
      <c r="AI2949" s="33">
        <v>8.3230000000000004</v>
      </c>
      <c r="AJ2949" s="33">
        <v>9.5419999999999998</v>
      </c>
      <c r="AK2949" s="34">
        <v>12.62</v>
      </c>
      <c r="AL2949" s="29">
        <v>0.31373000000000001</v>
      </c>
      <c r="AM2949" s="29">
        <v>0.13725000000000001</v>
      </c>
      <c r="AN2949" s="50">
        <v>151650</v>
      </c>
      <c r="AO2949" s="30">
        <v>133.19999999999999</v>
      </c>
      <c r="AP2949" s="29">
        <v>0.38351000000000002</v>
      </c>
      <c r="AQ2949" s="29">
        <v>0.80064000000000002</v>
      </c>
      <c r="AR2949" s="29">
        <v>0.45400000000000001</v>
      </c>
      <c r="AS2949" s="54">
        <v>18</v>
      </c>
      <c r="AT2949" s="29">
        <v>0.48485</v>
      </c>
      <c r="AU2949" s="29">
        <v>0.88905000000000001</v>
      </c>
      <c r="AV2949" s="54">
        <v>7</v>
      </c>
      <c r="AW2949" s="29">
        <v>0.81818000000000002</v>
      </c>
    </row>
    <row r="2950" spans="1:49" x14ac:dyDescent="0.2">
      <c r="A2950" s="17" t="str">
        <f t="shared" si="54"/>
        <v>UCLA</v>
      </c>
      <c r="B2950" s="17" t="str">
        <f>IF(AND(OR(NOT(IsForecastDateRestricted),AND(D2950&gt;=StartDate,D2950&lt;=EndDate)),OR(NOT(IsTargetDateRestricted),AND(F2950&gt;=FirstTargetDate,F2950&lt;=EndTargetDate)),
OR(AND(Is1Week,E2950="1 wk ahead inc death"),AND(Is2Week,E2950="2 wk ahead inc death"),AND(Is3Week,E2950="3 wk ahead inc death"),AND(Is4Week,E2950="4 wk ahead inc death")),
OR(NOT(IsActiveModelsOnly),_xlfn.XLOOKUP(C2950,'Model Analyzer'!B$4:B$100,'Model Analyzer'!C$4:C$100))),EvalData!C2950,"NA")</f>
        <v>UCLA</v>
      </c>
      <c r="C2950" s="17" t="s">
        <v>30</v>
      </c>
      <c r="D2950" s="36" t="d">
        <v>2020-11-23</v>
      </c>
      <c r="E2950" s="17" t="s">
        <v>38</v>
      </c>
      <c r="F2950" s="36" t="d">
        <v>2020-12-19</v>
      </c>
      <c r="G2950" s="30">
        <v>-16207</v>
      </c>
      <c r="H2950" s="32">
        <v>-0.314</v>
      </c>
      <c r="I2950" s="28">
        <v>-0.26957999999999999</v>
      </c>
      <c r="J2950" s="28">
        <v>-0.36908000000000002</v>
      </c>
      <c r="K2950" s="29">
        <v>0</v>
      </c>
      <c r="L2950" s="30">
        <v>25</v>
      </c>
      <c r="M2950" s="29">
        <v>0.25</v>
      </c>
      <c r="N2950" s="30">
        <v>51</v>
      </c>
      <c r="O2950" s="30">
        <v>15.57</v>
      </c>
      <c r="P2950" s="30">
        <v>7012.57</v>
      </c>
      <c r="Q2950" s="30">
        <v>356.33</v>
      </c>
      <c r="R2950" s="38">
        <v>0.31706000000000001</v>
      </c>
      <c r="S2950" s="32">
        <v>-0.34137000000000001</v>
      </c>
      <c r="T2950" s="29">
        <v>0.65378000000000003</v>
      </c>
      <c r="U2950" s="29">
        <v>-0.61768999999999996</v>
      </c>
      <c r="V2950" s="29">
        <v>0.31373000000000001</v>
      </c>
      <c r="W2950" s="29">
        <v>0.19608</v>
      </c>
      <c r="X2950" s="30">
        <v>559.29</v>
      </c>
      <c r="Y2950" s="29">
        <v>0.32313999999999998</v>
      </c>
      <c r="Z2950" s="29">
        <v>0.41470000000000001</v>
      </c>
      <c r="AA2950" s="29">
        <v>0.20200000000000001</v>
      </c>
      <c r="AB2950" s="30">
        <v>24</v>
      </c>
      <c r="AC2950" s="29">
        <v>0.30303000000000002</v>
      </c>
      <c r="AD2950" s="30">
        <v>51</v>
      </c>
      <c r="AE2950" s="29">
        <v>0.25490000000000002</v>
      </c>
      <c r="AF2950" s="33">
        <v>1.1459999999999999</v>
      </c>
      <c r="AG2950" s="33">
        <v>1.2130000000000001</v>
      </c>
      <c r="AH2950" s="33">
        <v>1.3129999999999999</v>
      </c>
      <c r="AI2950" s="33">
        <v>4.2489999999999997</v>
      </c>
      <c r="AJ2950" s="33">
        <v>1.4610000000000001</v>
      </c>
      <c r="AK2950" s="34">
        <v>1.917</v>
      </c>
      <c r="AL2950" s="29">
        <v>0</v>
      </c>
      <c r="AM2950" s="29">
        <v>3.9219999999999998E-2</v>
      </c>
      <c r="AN2950" s="50">
        <v>500659</v>
      </c>
      <c r="AO2950" s="30">
        <v>449.1</v>
      </c>
      <c r="AP2950" s="29">
        <v>0.81076000000000004</v>
      </c>
      <c r="AQ2950" s="29">
        <v>1</v>
      </c>
      <c r="AR2950" s="29">
        <v>0.22700000000000001</v>
      </c>
      <c r="AS2950" s="54">
        <v>26</v>
      </c>
      <c r="AT2950" s="29">
        <v>0.24242</v>
      </c>
      <c r="AU2950" s="29">
        <v>0.26832</v>
      </c>
      <c r="AV2950" s="54">
        <v>27</v>
      </c>
      <c r="AW2950" s="29">
        <v>0.21212</v>
      </c>
    </row>
    <row r="2951" spans="1:49" x14ac:dyDescent="0.2">
      <c r="A2951" s="17" t="str">
        <f t="shared" ref="A2951:A3014" si="55">IF(OR(B2951="NA",NOT(IsMinimumForecastsToParticipate),COUNTIF(B$7:B$3184,"="&amp;C2951)&gt;=MinForecastsToParticipate),B2951,"NA")</f>
        <v>UCM</v>
      </c>
      <c r="B2951" s="17" t="str">
        <f>IF(AND(OR(NOT(IsForecastDateRestricted),AND(D2951&gt;=StartDate,D2951&lt;=EndDate)),OR(NOT(IsTargetDateRestricted),AND(F2951&gt;=FirstTargetDate,F2951&lt;=EndTargetDate)),
OR(AND(Is1Week,E2951="1 wk ahead inc death"),AND(Is2Week,E2951="2 wk ahead inc death"),AND(Is3Week,E2951="3 wk ahead inc death"),AND(Is4Week,E2951="4 wk ahead inc death")),
OR(NOT(IsActiveModelsOnly),_xlfn.XLOOKUP(C2951,'Model Analyzer'!B$4:B$100,'Model Analyzer'!C$4:C$100))),EvalData!C2951,"NA")</f>
        <v>UCM</v>
      </c>
      <c r="C2951" s="17" t="s">
        <v>48</v>
      </c>
      <c r="D2951" s="36" t="d">
        <v>2020-11-23</v>
      </c>
      <c r="E2951" s="17" t="s">
        <v>38</v>
      </c>
      <c r="F2951" s="36" t="d">
        <v>2020-12-19</v>
      </c>
      <c r="G2951" s="30">
        <v>-32905</v>
      </c>
      <c r="H2951" s="32">
        <v>-0.79300000000000004</v>
      </c>
      <c r="I2951" s="28">
        <v>-0.54732999999999998</v>
      </c>
      <c r="J2951" s="28">
        <v>-1.20912</v>
      </c>
      <c r="K2951" s="29">
        <v>0</v>
      </c>
      <c r="L2951" s="30">
        <v>33</v>
      </c>
      <c r="M2951" s="29">
        <v>0</v>
      </c>
      <c r="O2951" s="30"/>
      <c r="P2951" s="30"/>
      <c r="Q2951" s="30"/>
      <c r="R2951" s="38"/>
    </row>
    <row r="2952" spans="1:49" x14ac:dyDescent="0.2">
      <c r="A2952" s="17" t="str">
        <f t="shared" si="55"/>
        <v>UCSB</v>
      </c>
      <c r="B2952" s="17" t="str">
        <f>IF(AND(OR(NOT(IsForecastDateRestricted),AND(D2952&gt;=StartDate,D2952&lt;=EndDate)),OR(NOT(IsTargetDateRestricted),AND(F2952&gt;=FirstTargetDate,F2952&lt;=EndTargetDate)),
OR(AND(Is1Week,E2952="1 wk ahead inc death"),AND(Is2Week,E2952="2 wk ahead inc death"),AND(Is3Week,E2952="3 wk ahead inc death"),AND(Is4Week,E2952="4 wk ahead inc death")),
OR(NOT(IsActiveModelsOnly),_xlfn.XLOOKUP(C2952,'Model Analyzer'!B$4:B$100,'Model Analyzer'!C$4:C$100))),EvalData!C2952,"NA")</f>
        <v>UCSB</v>
      </c>
      <c r="C2952" s="17" t="s">
        <v>61</v>
      </c>
      <c r="D2952" s="36" t="d">
        <v>2020-11-23</v>
      </c>
      <c r="E2952" s="17" t="s">
        <v>38</v>
      </c>
      <c r="F2952" s="36" t="d">
        <v>2020-12-19</v>
      </c>
      <c r="G2952" s="30"/>
      <c r="H2952" s="32"/>
      <c r="N2952" s="30">
        <v>51</v>
      </c>
      <c r="O2952" s="30">
        <v>23.21</v>
      </c>
      <c r="P2952" s="30">
        <v>12627.91</v>
      </c>
      <c r="Q2952" s="30">
        <v>422.27</v>
      </c>
      <c r="R2952" s="38">
        <v>0.26151000000000002</v>
      </c>
      <c r="S2952" s="32">
        <v>0.10621</v>
      </c>
      <c r="T2952" s="29">
        <v>1.02305</v>
      </c>
      <c r="U2952" s="29">
        <v>-0.43304999999999999</v>
      </c>
      <c r="V2952" s="29">
        <v>0.39216000000000001</v>
      </c>
      <c r="W2952" s="29">
        <v>0.19608</v>
      </c>
      <c r="X2952" s="30">
        <v>709.39</v>
      </c>
      <c r="Y2952" s="29">
        <v>0.42426000000000003</v>
      </c>
      <c r="Z2952" s="29">
        <v>0.39978999999999998</v>
      </c>
      <c r="AA2952" s="29">
        <v>0.17599999999999999</v>
      </c>
      <c r="AB2952" s="30">
        <v>26</v>
      </c>
      <c r="AC2952" s="29">
        <v>0.24242</v>
      </c>
      <c r="AD2952" s="30">
        <v>51</v>
      </c>
      <c r="AE2952" s="29">
        <v>0.90195999999999998</v>
      </c>
      <c r="AF2952" s="33">
        <v>556</v>
      </c>
      <c r="AG2952" s="33">
        <v>2403</v>
      </c>
      <c r="AH2952" s="33">
        <v>3510</v>
      </c>
      <c r="AI2952" s="33">
        <v>4836.9799999999996</v>
      </c>
      <c r="AJ2952" s="33">
        <v>6234</v>
      </c>
      <c r="AK2952" s="34">
        <v>10182</v>
      </c>
      <c r="AL2952" s="29">
        <v>0</v>
      </c>
      <c r="AM2952" s="29">
        <v>0.90195999999999998</v>
      </c>
      <c r="AN2952" s="50">
        <v>199663</v>
      </c>
      <c r="AO2952" s="30">
        <v>154.5</v>
      </c>
      <c r="AP2952" s="29">
        <v>2.15E-3</v>
      </c>
      <c r="AQ2952" s="29">
        <v>4.4900000000000001E-3</v>
      </c>
      <c r="AR2952" s="29">
        <v>0</v>
      </c>
      <c r="AS2952" s="54">
        <v>34</v>
      </c>
      <c r="AT2952" s="29">
        <v>0</v>
      </c>
      <c r="AU2952" s="29">
        <v>0</v>
      </c>
      <c r="AV2952" s="54">
        <v>34</v>
      </c>
      <c r="AW2952" s="29">
        <v>0</v>
      </c>
    </row>
    <row r="2953" spans="1:49" x14ac:dyDescent="0.2">
      <c r="A2953" s="17" t="str">
        <f t="shared" si="55"/>
        <v>UCSD-NEU</v>
      </c>
      <c r="B2953" s="17" t="str">
        <f>IF(AND(OR(NOT(IsForecastDateRestricted),AND(D2953&gt;=StartDate,D2953&lt;=EndDate)),OR(NOT(IsTargetDateRestricted),AND(F2953&gt;=FirstTargetDate,F2953&lt;=EndTargetDate)),
OR(AND(Is1Week,E2953="1 wk ahead inc death"),AND(Is2Week,E2953="2 wk ahead inc death"),AND(Is3Week,E2953="3 wk ahead inc death"),AND(Is4Week,E2953="4 wk ahead inc death")),
OR(NOT(IsActiveModelsOnly),_xlfn.XLOOKUP(C2953,'Model Analyzer'!B$4:B$100,'Model Analyzer'!C$4:C$100))),EvalData!C2953,"NA")</f>
        <v>UCSD-NEU</v>
      </c>
      <c r="C2953" s="17" t="s">
        <v>54</v>
      </c>
      <c r="D2953" s="36" t="d">
        <v>2020-11-23</v>
      </c>
      <c r="E2953" s="17" t="s">
        <v>38</v>
      </c>
      <c r="F2953" s="36" t="d">
        <v>2020-12-19</v>
      </c>
      <c r="G2953" s="30">
        <v>-4435</v>
      </c>
      <c r="H2953" s="32">
        <v>-7.6999999999999999E-2</v>
      </c>
      <c r="I2953" s="28">
        <v>-7.3770000000000002E-2</v>
      </c>
      <c r="J2953" s="28">
        <v>-7.9649999999999999E-2</v>
      </c>
      <c r="K2953" s="29">
        <v>0.9</v>
      </c>
      <c r="L2953" s="30">
        <v>9</v>
      </c>
      <c r="M2953" s="29">
        <v>0.75</v>
      </c>
      <c r="N2953" s="30">
        <v>50</v>
      </c>
      <c r="O2953" s="30">
        <v>5.55</v>
      </c>
      <c r="P2953" s="30">
        <v>5037.99</v>
      </c>
      <c r="Q2953" s="30">
        <v>273.68</v>
      </c>
      <c r="R2953" s="38">
        <v>0.19747000000000001</v>
      </c>
      <c r="S2953" s="32">
        <v>-4.6899999999999997E-2</v>
      </c>
      <c r="T2953" s="29">
        <v>0.34560999999999997</v>
      </c>
      <c r="U2953" s="29">
        <v>-8.1100000000000005E-2</v>
      </c>
      <c r="V2953" s="29">
        <v>0.38</v>
      </c>
      <c r="W2953" s="29">
        <v>0.02</v>
      </c>
      <c r="X2953" s="30">
        <v>464.24</v>
      </c>
      <c r="Y2953" s="29">
        <v>0.26978999999999997</v>
      </c>
      <c r="Z2953" s="29">
        <v>0.27506000000000003</v>
      </c>
      <c r="AA2953" s="29">
        <v>0.57499999999999996</v>
      </c>
      <c r="AB2953" s="30">
        <v>9</v>
      </c>
      <c r="AC2953" s="29">
        <v>0.75758000000000003</v>
      </c>
      <c r="AD2953" s="30">
        <v>50</v>
      </c>
      <c r="AE2953" s="29">
        <v>0.88</v>
      </c>
      <c r="AF2953" s="33">
        <v>1.6379999999999999</v>
      </c>
      <c r="AG2953" s="33">
        <v>2.0910000000000002</v>
      </c>
      <c r="AH2953" s="33">
        <v>3.758</v>
      </c>
      <c r="AI2953" s="33">
        <v>185.809</v>
      </c>
      <c r="AJ2953" s="33">
        <v>7.2619999999999996</v>
      </c>
      <c r="AK2953" s="34">
        <v>1055.4000000000001</v>
      </c>
      <c r="AL2953" s="29">
        <v>0.22</v>
      </c>
      <c r="AM2953" s="29">
        <v>0.2</v>
      </c>
      <c r="AN2953" s="50">
        <v>164966</v>
      </c>
      <c r="AO2953" s="30">
        <v>131.1</v>
      </c>
      <c r="AP2953" s="29">
        <v>0.42</v>
      </c>
      <c r="AQ2953" s="29">
        <v>0.87683999999999995</v>
      </c>
      <c r="AR2953" s="29">
        <v>0.47499999999999998</v>
      </c>
      <c r="AS2953" s="54">
        <v>15</v>
      </c>
      <c r="AT2953" s="29">
        <v>0.57576000000000005</v>
      </c>
      <c r="AU2953" s="29">
        <v>0.89327999999999996</v>
      </c>
      <c r="AV2953" s="54">
        <v>6</v>
      </c>
      <c r="AW2953" s="29">
        <v>0.84848000000000001</v>
      </c>
    </row>
    <row r="2954" spans="1:49" x14ac:dyDescent="0.2">
      <c r="A2954" s="17" t="str">
        <f t="shared" si="55"/>
        <v>UGA-CEID</v>
      </c>
      <c r="B2954" s="17" t="str">
        <f>IF(AND(OR(NOT(IsForecastDateRestricted),AND(D2954&gt;=StartDate,D2954&lt;=EndDate)),OR(NOT(IsTargetDateRestricted),AND(F2954&gt;=FirstTargetDate,F2954&lt;=EndTargetDate)),
OR(AND(Is1Week,E2954="1 wk ahead inc death"),AND(Is2Week,E2954="2 wk ahead inc death"),AND(Is3Week,E2954="3 wk ahead inc death"),AND(Is4Week,E2954="4 wk ahead inc death")),
OR(NOT(IsActiveModelsOnly),_xlfn.XLOOKUP(C2954,'Model Analyzer'!B$4:B$100,'Model Analyzer'!C$4:C$100))),EvalData!C2954,"NA")</f>
        <v>UGA-CEID</v>
      </c>
      <c r="C2954" s="17" t="s">
        <v>50</v>
      </c>
      <c r="D2954" s="36" t="d">
        <v>2020-11-23</v>
      </c>
      <c r="E2954" s="17" t="s">
        <v>38</v>
      </c>
      <c r="F2954" s="36" t="d">
        <v>2020-12-19</v>
      </c>
      <c r="G2954" s="26">
        <v>-18939</v>
      </c>
      <c r="H2954" s="27">
        <v>-0.378</v>
      </c>
      <c r="I2954" s="28">
        <v>-0.31502999999999998</v>
      </c>
      <c r="J2954" s="28">
        <v>-0.45990999999999999</v>
      </c>
      <c r="K2954" s="29">
        <v>0</v>
      </c>
      <c r="L2954" s="30">
        <v>28</v>
      </c>
      <c r="M2954" s="29">
        <v>0.15625</v>
      </c>
      <c r="N2954" s="30">
        <v>51</v>
      </c>
      <c r="O2954" s="26">
        <v>17.47</v>
      </c>
      <c r="P2954" s="26">
        <v>8012.42</v>
      </c>
      <c r="Q2954" s="26">
        <v>385.73</v>
      </c>
      <c r="R2954" s="31">
        <v>0.33635999999999999</v>
      </c>
      <c r="S2954" s="32">
        <v>-0.35402</v>
      </c>
      <c r="T2954" s="29">
        <v>0.72253000000000001</v>
      </c>
      <c r="U2954" s="29">
        <v>-0.69494999999999996</v>
      </c>
      <c r="V2954" s="29">
        <v>0.31373000000000001</v>
      </c>
      <c r="W2954" s="29">
        <v>0.23529</v>
      </c>
      <c r="X2954" s="30">
        <v>603.99</v>
      </c>
      <c r="Y2954" s="29">
        <v>0.33502999999999999</v>
      </c>
      <c r="Z2954" s="29">
        <v>0.43325999999999998</v>
      </c>
      <c r="AA2954" s="29">
        <v>0.16600000000000001</v>
      </c>
      <c r="AB2954" s="30">
        <v>27</v>
      </c>
      <c r="AC2954" s="29">
        <v>0.21212</v>
      </c>
      <c r="AD2954" s="30">
        <v>51</v>
      </c>
      <c r="AE2954" s="29">
        <v>0.52941000000000005</v>
      </c>
      <c r="AF2954" s="33">
        <v>1.639</v>
      </c>
      <c r="AG2954" s="33">
        <v>2.0699999999999998</v>
      </c>
      <c r="AH2954" s="33">
        <v>3.98</v>
      </c>
      <c r="AI2954" s="33">
        <v>254.166</v>
      </c>
      <c r="AJ2954" s="33">
        <v>12.631</v>
      </c>
      <c r="AK2954" s="34">
        <v>88</v>
      </c>
      <c r="AL2954" s="29">
        <v>5.8819999999999997E-2</v>
      </c>
      <c r="AM2954" s="29">
        <v>0.25490000000000002</v>
      </c>
      <c r="AN2954" s="50">
        <v>210540</v>
      </c>
      <c r="AO2954" s="30">
        <v>190.8</v>
      </c>
      <c r="AP2954" s="29">
        <v>0.39900000000000002</v>
      </c>
      <c r="AQ2954" s="29">
        <v>0.83298000000000005</v>
      </c>
      <c r="AR2954" s="29">
        <v>0.22700000000000001</v>
      </c>
      <c r="AS2954" s="54">
        <v>26</v>
      </c>
      <c r="AT2954" s="29">
        <v>0.24242</v>
      </c>
      <c r="AU2954" s="29">
        <v>0.52937999999999996</v>
      </c>
      <c r="AV2954" s="54">
        <v>24</v>
      </c>
      <c r="AW2954" s="29">
        <v>0.30303000000000002</v>
      </c>
    </row>
    <row r="2955" spans="1:49" x14ac:dyDescent="0.2">
      <c r="A2955" s="17" t="str">
        <f t="shared" si="55"/>
        <v>UM</v>
      </c>
      <c r="B2955" s="17" t="str">
        <f>IF(AND(OR(NOT(IsForecastDateRestricted),AND(D2955&gt;=StartDate,D2955&lt;=EndDate)),OR(NOT(IsTargetDateRestricted),AND(F2955&gt;=FirstTargetDate,F2955&lt;=EndTargetDate)),
OR(AND(Is1Week,E2955="1 wk ahead inc death"),AND(Is2Week,E2955="2 wk ahead inc death"),AND(Is3Week,E2955="3 wk ahead inc death"),AND(Is4Week,E2955="4 wk ahead inc death")),
OR(NOT(IsActiveModelsOnly),_xlfn.XLOOKUP(C2955,'Model Analyzer'!B$4:B$100,'Model Analyzer'!C$4:C$100))),EvalData!C2955,"NA")</f>
        <v>UM</v>
      </c>
      <c r="C2955" s="17" t="s">
        <v>31</v>
      </c>
      <c r="D2955" s="36" t="d">
        <v>2020-11-23</v>
      </c>
      <c r="E2955" s="17" t="s">
        <v>38</v>
      </c>
      <c r="F2955" s="36" t="d">
        <v>2020-12-19</v>
      </c>
      <c r="G2955" s="30">
        <v>-19423</v>
      </c>
      <c r="H2955" s="32">
        <v>-0.39</v>
      </c>
      <c r="I2955" s="28">
        <v>-0.32307999999999998</v>
      </c>
      <c r="J2955" s="28">
        <v>-0.47727000000000003</v>
      </c>
      <c r="K2955" s="29">
        <v>0</v>
      </c>
      <c r="L2955" s="30">
        <v>29</v>
      </c>
      <c r="M2955" s="29">
        <v>0.125</v>
      </c>
      <c r="N2955" s="30">
        <v>50</v>
      </c>
      <c r="O2955" s="30">
        <v>46.29</v>
      </c>
      <c r="P2955" s="30">
        <v>11808.65</v>
      </c>
      <c r="Q2955" s="30">
        <v>468.14</v>
      </c>
      <c r="R2955" s="38">
        <v>0.38721</v>
      </c>
      <c r="S2955" s="32">
        <v>-0.48810999999999999</v>
      </c>
      <c r="T2955" s="29">
        <v>0.98073999999999995</v>
      </c>
      <c r="U2955" s="29">
        <v>-0.86158000000000001</v>
      </c>
      <c r="V2955" s="29">
        <v>0.24</v>
      </c>
      <c r="W2955" s="29">
        <v>0.36</v>
      </c>
      <c r="X2955" s="30">
        <v>703.83</v>
      </c>
      <c r="Y2955" s="29">
        <v>0.42254999999999998</v>
      </c>
      <c r="Z2955" s="29">
        <v>0.56679999999999997</v>
      </c>
      <c r="AA2955" s="29">
        <v>2.5999999999999999E-2</v>
      </c>
      <c r="AB2955" s="30">
        <v>33</v>
      </c>
      <c r="AC2955" s="29">
        <v>3.0300000000000001E-2</v>
      </c>
      <c r="AD2955" s="30">
        <v>50</v>
      </c>
      <c r="AE2955" s="29">
        <v>0.12</v>
      </c>
      <c r="AF2955" s="33">
        <v>1.127</v>
      </c>
      <c r="AG2955" s="33">
        <v>1.1970000000000001</v>
      </c>
      <c r="AH2955" s="33">
        <v>1.335</v>
      </c>
      <c r="AI2955" s="33">
        <v>1.714</v>
      </c>
      <c r="AJ2955" s="33">
        <v>1.5189999999999999</v>
      </c>
      <c r="AK2955" s="34">
        <v>2.0569999999999999</v>
      </c>
      <c r="AL2955" s="29">
        <v>0</v>
      </c>
      <c r="AM2955" s="29">
        <v>0</v>
      </c>
      <c r="AN2955" s="50">
        <v>749870</v>
      </c>
      <c r="AO2955" s="30">
        <v>680.5</v>
      </c>
      <c r="AP2955" s="29">
        <v>0.82555999999999996</v>
      </c>
      <c r="AQ2955" s="29">
        <v>1</v>
      </c>
      <c r="AR2955" s="29">
        <v>0.124</v>
      </c>
      <c r="AS2955" s="54">
        <v>31</v>
      </c>
      <c r="AT2955" s="29">
        <v>9.0910000000000005E-2</v>
      </c>
      <c r="AU2955" s="29">
        <v>0.12384000000000001</v>
      </c>
      <c r="AV2955" s="54">
        <v>31</v>
      </c>
      <c r="AW2955" s="29">
        <v>9.0910000000000005E-2</v>
      </c>
    </row>
    <row r="2956" spans="1:49" x14ac:dyDescent="0.2">
      <c r="A2956" s="17" t="str">
        <f t="shared" si="55"/>
        <v>UMass-MB</v>
      </c>
      <c r="B2956" s="17" t="str">
        <f>IF(AND(OR(NOT(IsForecastDateRestricted),AND(D2956&gt;=StartDate,D2956&lt;=EndDate)),OR(NOT(IsTargetDateRestricted),AND(F2956&gt;=FirstTargetDate,F2956&lt;=EndTargetDate)),
OR(AND(Is1Week,E2956="1 wk ahead inc death"),AND(Is2Week,E2956="2 wk ahead inc death"),AND(Is3Week,E2956="3 wk ahead inc death"),AND(Is4Week,E2956="4 wk ahead inc death")),
OR(NOT(IsActiveModelsOnly),_xlfn.XLOOKUP(C2956,'Model Analyzer'!B$4:B$100,'Model Analyzer'!C$4:C$100))),EvalData!C2956,"NA")</f>
        <v>UMass-MB</v>
      </c>
      <c r="C2956" s="17" t="s">
        <v>32</v>
      </c>
      <c r="D2956" s="36" t="d">
        <v>2020-11-23</v>
      </c>
      <c r="E2956" s="17" t="s">
        <v>38</v>
      </c>
      <c r="F2956" s="36" t="d">
        <v>2020-12-19</v>
      </c>
      <c r="G2956" s="30">
        <v>12801</v>
      </c>
      <c r="H2956" s="32">
        <v>0.193</v>
      </c>
      <c r="I2956" s="28">
        <v>0.21293000000000001</v>
      </c>
      <c r="J2956" s="28">
        <v>0.21293000000000001</v>
      </c>
      <c r="K2956" s="29">
        <v>0.75</v>
      </c>
      <c r="L2956" s="30">
        <v>19</v>
      </c>
      <c r="M2956" s="29">
        <v>0.4375</v>
      </c>
      <c r="N2956" s="30">
        <v>51</v>
      </c>
      <c r="O2956" s="30">
        <v>4.32</v>
      </c>
      <c r="P2956" s="30">
        <v>4561.8599999999997</v>
      </c>
      <c r="Q2956" s="30">
        <v>232.55</v>
      </c>
      <c r="R2956" s="38">
        <v>0.14884</v>
      </c>
      <c r="S2956" s="32">
        <v>7.0000000000000007E-2</v>
      </c>
      <c r="T2956" s="29">
        <v>0.27621000000000001</v>
      </c>
      <c r="U2956" s="29">
        <v>0.10765</v>
      </c>
      <c r="V2956" s="29">
        <v>0.58823999999999999</v>
      </c>
      <c r="W2956" s="29">
        <v>3.9219999999999998E-2</v>
      </c>
      <c r="X2956" s="30">
        <v>342.38</v>
      </c>
      <c r="Y2956" s="29">
        <v>0.25255</v>
      </c>
      <c r="Z2956" s="29">
        <v>0.22239999999999999</v>
      </c>
      <c r="AA2956" s="29">
        <v>0.69099999999999995</v>
      </c>
      <c r="AB2956" s="30">
        <v>4</v>
      </c>
      <c r="AC2956" s="29">
        <v>0.90908999999999995</v>
      </c>
      <c r="AD2956" s="30">
        <v>51</v>
      </c>
      <c r="AE2956" s="29">
        <v>1</v>
      </c>
      <c r="AF2956" s="33">
        <v>3.8519999999999999</v>
      </c>
      <c r="AG2956" s="33">
        <v>4.6100000000000003</v>
      </c>
      <c r="AH2956" s="33">
        <v>5.8810000000000002</v>
      </c>
      <c r="AI2956" s="33">
        <v>8.8049999999999997</v>
      </c>
      <c r="AJ2956" s="33">
        <v>8.1869999999999994</v>
      </c>
      <c r="AK2956" s="34">
        <v>15.462</v>
      </c>
      <c r="AL2956" s="29">
        <v>0.62744999999999995</v>
      </c>
      <c r="AM2956" s="29">
        <v>0.15686</v>
      </c>
      <c r="AN2956" s="50">
        <v>135925</v>
      </c>
      <c r="AO2956" s="30">
        <v>132.80000000000001</v>
      </c>
      <c r="AP2956" s="29">
        <v>0.27556999999999998</v>
      </c>
      <c r="AQ2956" s="29">
        <v>0.57528999999999997</v>
      </c>
      <c r="AR2956" s="29">
        <v>0.22700000000000001</v>
      </c>
      <c r="AS2956" s="54">
        <v>26</v>
      </c>
      <c r="AT2956" s="29">
        <v>0.24242</v>
      </c>
      <c r="AU2956" s="29">
        <v>0.81962000000000002</v>
      </c>
      <c r="AV2956" s="54">
        <v>13</v>
      </c>
      <c r="AW2956" s="29">
        <v>0.63636000000000004</v>
      </c>
    </row>
    <row r="2957" spans="1:49" x14ac:dyDescent="0.2">
      <c r="A2957" s="17" t="str">
        <f t="shared" si="55"/>
        <v>USC</v>
      </c>
      <c r="B2957" s="17" t="str">
        <f>IF(AND(OR(NOT(IsForecastDateRestricted),AND(D2957&gt;=StartDate,D2957&lt;=EndDate)),OR(NOT(IsTargetDateRestricted),AND(F2957&gt;=FirstTargetDate,F2957&lt;=EndTargetDate)),
OR(AND(Is1Week,E2957="1 wk ahead inc death"),AND(Is2Week,E2957="2 wk ahead inc death"),AND(Is3Week,E2957="3 wk ahead inc death"),AND(Is4Week,E2957="4 wk ahead inc death")),
OR(NOT(IsActiveModelsOnly),_xlfn.XLOOKUP(C2957,'Model Analyzer'!B$4:B$100,'Model Analyzer'!C$4:C$100))),EvalData!C2957,"NA")</f>
        <v>USC</v>
      </c>
      <c r="C2957" s="17" t="s">
        <v>33</v>
      </c>
      <c r="D2957" s="36" t="d">
        <v>2020-11-23</v>
      </c>
      <c r="E2957" s="17" t="s">
        <v>38</v>
      </c>
      <c r="F2957" s="36" t="d">
        <v>2020-12-19</v>
      </c>
      <c r="G2957" s="30">
        <v>6274</v>
      </c>
      <c r="H2957" s="32">
        <v>9.9000000000000005E-2</v>
      </c>
      <c r="I2957" s="28">
        <v>0.10435999999999999</v>
      </c>
      <c r="J2957" s="28">
        <v>0.10435999999999999</v>
      </c>
      <c r="K2957" s="29">
        <v>0.9</v>
      </c>
      <c r="L2957" s="30">
        <v>11</v>
      </c>
      <c r="M2957" s="29">
        <v>0.6875</v>
      </c>
      <c r="N2957" s="30">
        <v>51</v>
      </c>
      <c r="O2957" s="30">
        <v>5.17</v>
      </c>
      <c r="P2957" s="30">
        <v>3463.15</v>
      </c>
      <c r="Q2957" s="30">
        <v>216.82</v>
      </c>
      <c r="R2957" s="38">
        <v>0.16667999999999999</v>
      </c>
      <c r="S2957" s="32">
        <v>0.10442</v>
      </c>
      <c r="T2957" s="29">
        <v>0.30277999999999999</v>
      </c>
      <c r="U2957" s="29">
        <v>3.8300000000000001E-2</v>
      </c>
      <c r="V2957" s="29">
        <v>0.52941000000000005</v>
      </c>
      <c r="W2957" s="29">
        <v>1.9609999999999999E-2</v>
      </c>
      <c r="X2957" s="30">
        <v>319.16000000000003</v>
      </c>
      <c r="Y2957" s="29">
        <v>0.24445</v>
      </c>
      <c r="Z2957" s="29">
        <v>0.23293</v>
      </c>
      <c r="AA2957" s="29">
        <v>0.65600000000000003</v>
      </c>
      <c r="AB2957" s="30">
        <v>7</v>
      </c>
      <c r="AC2957" s="29">
        <v>0.81818000000000002</v>
      </c>
      <c r="AD2957" s="30">
        <v>51</v>
      </c>
      <c r="AE2957" s="29">
        <v>0.96077999999999997</v>
      </c>
      <c r="AF2957" s="33">
        <v>2.2160000000000002</v>
      </c>
      <c r="AG2957" s="33">
        <v>2.4590000000000001</v>
      </c>
      <c r="AH2957" s="33">
        <v>4.0309999999999997</v>
      </c>
      <c r="AI2957" s="33">
        <v>101.873</v>
      </c>
      <c r="AJ2957" s="33">
        <v>15.45</v>
      </c>
      <c r="AK2957" s="34">
        <v>348</v>
      </c>
      <c r="AL2957" s="29">
        <v>0.11765</v>
      </c>
      <c r="AM2957" s="29">
        <v>0.31373000000000001</v>
      </c>
      <c r="AN2957" s="50">
        <v>61456</v>
      </c>
      <c r="AO2957" s="30">
        <v>64.2</v>
      </c>
      <c r="AP2957" s="29">
        <v>0.35499000000000003</v>
      </c>
      <c r="AQ2957" s="29">
        <v>0.74109999999999998</v>
      </c>
      <c r="AR2957" s="29">
        <v>0.55700000000000005</v>
      </c>
      <c r="AS2957" s="54">
        <v>13</v>
      </c>
      <c r="AT2957" s="29">
        <v>0.63636000000000004</v>
      </c>
      <c r="AU2957" s="29">
        <v>0.93296999999999997</v>
      </c>
      <c r="AV2957" s="54">
        <v>4</v>
      </c>
      <c r="AW2957" s="29">
        <v>0.90908999999999995</v>
      </c>
    </row>
    <row r="2958" spans="1:49" x14ac:dyDescent="0.2">
      <c r="A2958" s="17" t="str">
        <f t="shared" si="55"/>
        <v>UT</v>
      </c>
      <c r="B2958" s="17" t="str">
        <f>IF(AND(OR(NOT(IsForecastDateRestricted),AND(D2958&gt;=StartDate,D2958&lt;=EndDate)),OR(NOT(IsTargetDateRestricted),AND(F2958&gt;=FirstTargetDate,F2958&lt;=EndTargetDate)),
OR(AND(Is1Week,E2958="1 wk ahead inc death"),AND(Is2Week,E2958="2 wk ahead inc death"),AND(Is3Week,E2958="3 wk ahead inc death"),AND(Is4Week,E2958="4 wk ahead inc death")),
OR(NOT(IsActiveModelsOnly),_xlfn.XLOOKUP(C2958,'Model Analyzer'!B$4:B$100,'Model Analyzer'!C$4:C$100))),EvalData!C2958,"NA")</f>
        <v>UT</v>
      </c>
      <c r="C2958" s="17" t="s">
        <v>34</v>
      </c>
      <c r="D2958" s="36" t="d">
        <v>2020-11-23</v>
      </c>
      <c r="E2958" s="17" t="s">
        <v>38</v>
      </c>
      <c r="F2958" s="36" t="d">
        <v>2020-12-19</v>
      </c>
      <c r="G2958" s="30">
        <v>-11307</v>
      </c>
      <c r="H2958" s="32">
        <v>-0.20799999999999999</v>
      </c>
      <c r="I2958" s="28">
        <v>-0.18808</v>
      </c>
      <c r="J2958" s="28">
        <v>-0.23164000000000001</v>
      </c>
      <c r="K2958" s="29">
        <v>0.75</v>
      </c>
      <c r="L2958" s="30">
        <v>23</v>
      </c>
      <c r="M2958" s="29">
        <v>0.3125</v>
      </c>
      <c r="N2958" s="30">
        <v>51</v>
      </c>
      <c r="O2958" s="30">
        <v>17.48</v>
      </c>
      <c r="P2958" s="30">
        <v>22753.8</v>
      </c>
      <c r="Q2958" s="30">
        <v>514.84</v>
      </c>
      <c r="R2958" s="38">
        <v>0.28140999999999999</v>
      </c>
      <c r="S2958" s="32">
        <v>-8.8900000000000003E-3</v>
      </c>
      <c r="T2958" s="29">
        <v>0.69901000000000002</v>
      </c>
      <c r="U2958" s="29">
        <v>-0.12453</v>
      </c>
      <c r="V2958" s="29">
        <v>0.31373000000000001</v>
      </c>
      <c r="W2958" s="29">
        <v>0.29411999999999999</v>
      </c>
      <c r="X2958" s="30">
        <v>900.3</v>
      </c>
      <c r="Y2958" s="29">
        <v>0.47345999999999999</v>
      </c>
      <c r="Z2958" s="29">
        <v>0.43421999999999999</v>
      </c>
      <c r="AA2958" s="29">
        <v>0.20899999999999999</v>
      </c>
      <c r="AB2958" s="30">
        <v>23</v>
      </c>
      <c r="AC2958" s="29">
        <v>0.33333000000000002</v>
      </c>
      <c r="AD2958" s="30">
        <v>51</v>
      </c>
      <c r="AE2958" s="29">
        <v>0.66666999999999998</v>
      </c>
      <c r="AF2958" s="33">
        <v>1.9390000000000001</v>
      </c>
      <c r="AG2958" s="33">
        <v>2.258</v>
      </c>
      <c r="AH2958" s="33">
        <v>3.218</v>
      </c>
      <c r="AI2958" s="33">
        <v>60.17</v>
      </c>
      <c r="AJ2958" s="33">
        <v>4.6379999999999999</v>
      </c>
      <c r="AK2958" s="34">
        <v>10.263</v>
      </c>
      <c r="AL2958" s="29">
        <v>0.13725000000000001</v>
      </c>
      <c r="AM2958" s="29">
        <v>9.8040000000000002E-2</v>
      </c>
      <c r="AN2958" s="50">
        <v>364437</v>
      </c>
      <c r="AO2958" s="30">
        <v>315.10000000000002</v>
      </c>
      <c r="AP2958" s="29">
        <v>0.45068999999999998</v>
      </c>
      <c r="AQ2958" s="29">
        <v>0.94091000000000002</v>
      </c>
      <c r="AR2958" s="29">
        <v>0.45400000000000001</v>
      </c>
      <c r="AS2958" s="54">
        <v>18</v>
      </c>
      <c r="AT2958" s="29">
        <v>0.48485</v>
      </c>
      <c r="AU2958" s="29">
        <v>0.69825999999999999</v>
      </c>
      <c r="AV2958" s="54">
        <v>21</v>
      </c>
      <c r="AW2958" s="29">
        <v>0.39394000000000001</v>
      </c>
    </row>
    <row r="2959" spans="1:49" x14ac:dyDescent="0.2">
      <c r="A2959" s="17" t="str">
        <f t="shared" si="55"/>
        <v>Baseline</v>
      </c>
      <c r="B2959" s="17" t="str">
        <f>IF(AND(OR(NOT(IsForecastDateRestricted),AND(D2959&gt;=StartDate,D2959&lt;=EndDate)),OR(NOT(IsTargetDateRestricted),AND(F2959&gt;=FirstTargetDate,F2959&lt;=EndTargetDate)),
OR(AND(Is1Week,E2959="1 wk ahead inc death"),AND(Is2Week,E2959="2 wk ahead inc death"),AND(Is3Week,E2959="3 wk ahead inc death"),AND(Is4Week,E2959="4 wk ahead inc death")),
OR(NOT(IsActiveModelsOnly),_xlfn.XLOOKUP(C2959,'Model Analyzer'!B$4:B$100,'Model Analyzer'!C$4:C$100))),EvalData!C2959,"NA")</f>
        <v>Baseline</v>
      </c>
      <c r="C2959" s="17" t="s">
        <v>12</v>
      </c>
      <c r="D2959" s="36" t="d">
        <v>2020-11-30</v>
      </c>
      <c r="E2959" s="17" t="s">
        <v>11</v>
      </c>
      <c r="F2959" s="36" t="d">
        <v>2020-12-05</v>
      </c>
      <c r="G2959" s="30">
        <v>-4860</v>
      </c>
      <c r="H2959" s="32">
        <v>-0.39</v>
      </c>
      <c r="I2959" s="28">
        <v>-0.32288</v>
      </c>
      <c r="J2959" s="28">
        <v>-0.47683999999999999</v>
      </c>
      <c r="K2959" s="29">
        <v>0</v>
      </c>
      <c r="L2959" s="30">
        <v>27</v>
      </c>
      <c r="M2959" s="29">
        <v>0.23529</v>
      </c>
      <c r="N2959" s="30">
        <v>51</v>
      </c>
      <c r="O2959" s="30">
        <v>12.64</v>
      </c>
      <c r="P2959" s="30">
        <v>1796.97</v>
      </c>
      <c r="Q2959" s="30">
        <v>96.06</v>
      </c>
      <c r="R2959" s="38">
        <v>0.35553000000000001</v>
      </c>
      <c r="S2959" s="32">
        <v>-0.43995000000000001</v>
      </c>
      <c r="T2959" s="29">
        <v>0.59623999999999999</v>
      </c>
      <c r="U2959" s="29">
        <v>-0.58216000000000001</v>
      </c>
      <c r="V2959" s="29">
        <v>0.17646999999999999</v>
      </c>
      <c r="W2959" s="29">
        <v>7.843E-2</v>
      </c>
      <c r="X2959" s="30">
        <v>137.86000000000001</v>
      </c>
      <c r="Y2959" s="29">
        <v>0.33806999999999998</v>
      </c>
      <c r="Z2959" s="29">
        <v>0.42481000000000002</v>
      </c>
      <c r="AA2959" s="29">
        <v>0.15</v>
      </c>
      <c r="AB2959" s="30">
        <v>24</v>
      </c>
      <c r="AC2959" s="29">
        <v>0.32352999999999998</v>
      </c>
      <c r="AD2959" s="30">
        <v>51</v>
      </c>
      <c r="AE2959" s="29">
        <v>0.92157</v>
      </c>
      <c r="AF2959" s="33">
        <v>4</v>
      </c>
      <c r="AG2959" s="33">
        <v>4</v>
      </c>
      <c r="AH2959" s="33">
        <v>4</v>
      </c>
      <c r="AI2959" s="33">
        <v>4</v>
      </c>
      <c r="AJ2959" s="33">
        <v>4</v>
      </c>
      <c r="AK2959" s="34">
        <v>4</v>
      </c>
      <c r="AL2959" s="29">
        <v>0</v>
      </c>
      <c r="AM2959" s="29">
        <v>0</v>
      </c>
      <c r="AN2959" s="50">
        <v>16251</v>
      </c>
      <c r="AO2959" s="30">
        <v>93</v>
      </c>
      <c r="AP2959" s="29">
        <v>0.4</v>
      </c>
      <c r="AQ2959" s="29">
        <v>0.83506999999999998</v>
      </c>
      <c r="AR2959" s="29">
        <v>0.97</v>
      </c>
      <c r="AS2959" s="54">
        <v>2</v>
      </c>
      <c r="AT2959" s="29">
        <v>0.97058999999999995</v>
      </c>
      <c r="AU2959" s="29">
        <v>0.94286999999999999</v>
      </c>
      <c r="AV2959" s="54">
        <v>2</v>
      </c>
      <c r="AW2959" s="29">
        <v>0.97058999999999995</v>
      </c>
    </row>
    <row r="2960" spans="1:49" x14ac:dyDescent="0.2">
      <c r="A2960" s="17" t="str">
        <f t="shared" si="55"/>
        <v>BPagano</v>
      </c>
      <c r="B2960" s="17" t="str">
        <f>IF(AND(OR(NOT(IsForecastDateRestricted),AND(D2960&gt;=StartDate,D2960&lt;=EndDate)),OR(NOT(IsTargetDateRestricted),AND(F2960&gt;=FirstTargetDate,F2960&lt;=EndTargetDate)),
OR(AND(Is1Week,E2960="1 wk ahead inc death"),AND(Is2Week,E2960="2 wk ahead inc death"),AND(Is3Week,E2960="3 wk ahead inc death"),AND(Is4Week,E2960="4 wk ahead inc death")),
OR(NOT(IsActiveModelsOnly),_xlfn.XLOOKUP(C2960,'Model Analyzer'!B$4:B$100,'Model Analyzer'!C$4:C$100))),EvalData!C2960,"NA")</f>
        <v>BPagano</v>
      </c>
      <c r="C2960" s="17" t="s">
        <v>59</v>
      </c>
      <c r="D2960" s="36" t="d">
        <v>2020-11-30</v>
      </c>
      <c r="E2960" s="17" t="s">
        <v>11</v>
      </c>
      <c r="F2960" s="36" t="d">
        <v>2020-12-05</v>
      </c>
      <c r="G2960" s="30">
        <v>-1379</v>
      </c>
      <c r="H2960" s="32">
        <v>-9.6000000000000002E-2</v>
      </c>
      <c r="I2960" s="28">
        <v>-9.1619999999999993E-2</v>
      </c>
      <c r="J2960" s="28">
        <v>-0.10086000000000001</v>
      </c>
      <c r="K2960" s="29">
        <v>0.9</v>
      </c>
      <c r="L2960" s="30">
        <v>3</v>
      </c>
      <c r="M2960" s="29">
        <v>0.94118000000000002</v>
      </c>
      <c r="N2960" s="30">
        <v>51</v>
      </c>
      <c r="O2960" s="30">
        <v>3.99</v>
      </c>
      <c r="P2960" s="30">
        <v>542.28</v>
      </c>
      <c r="Q2960" s="30">
        <v>42.53</v>
      </c>
      <c r="R2960" s="38">
        <v>0.14197000000000001</v>
      </c>
      <c r="S2960" s="32">
        <v>-0.10725</v>
      </c>
      <c r="T2960" s="29">
        <v>0.26482</v>
      </c>
      <c r="U2960" s="29">
        <v>-0.16289999999999999</v>
      </c>
      <c r="V2960" s="29">
        <v>0.54901999999999995</v>
      </c>
      <c r="W2960" s="29">
        <v>0</v>
      </c>
      <c r="X2960" s="30">
        <v>60.28</v>
      </c>
      <c r="Y2960" s="29">
        <v>0.19731000000000001</v>
      </c>
      <c r="Z2960" s="29">
        <v>0.21640000000000001</v>
      </c>
      <c r="AA2960" s="29">
        <v>0.78400000000000003</v>
      </c>
      <c r="AB2960" s="30">
        <v>1</v>
      </c>
      <c r="AC2960" s="29">
        <v>1</v>
      </c>
      <c r="AD2960" s="30">
        <v>51</v>
      </c>
      <c r="AE2960" s="29">
        <v>0.82352999999999998</v>
      </c>
      <c r="AF2960" s="33">
        <v>2.2770000000000001</v>
      </c>
      <c r="AG2960" s="33">
        <v>2.2799999999999998</v>
      </c>
      <c r="AH2960" s="33">
        <v>2.286</v>
      </c>
      <c r="AI2960" s="33">
        <v>2.323</v>
      </c>
      <c r="AJ2960" s="33">
        <v>2.3050000000000002</v>
      </c>
      <c r="AK2960" s="34">
        <v>2.4169999999999998</v>
      </c>
      <c r="AL2960" s="29">
        <v>0</v>
      </c>
      <c r="AM2960" s="29">
        <v>0</v>
      </c>
      <c r="AN2960" s="50">
        <v>18634</v>
      </c>
      <c r="AO2960" s="30">
        <v>89.7</v>
      </c>
      <c r="AP2960" s="29">
        <v>0.60257000000000005</v>
      </c>
      <c r="AQ2960" s="29">
        <v>1</v>
      </c>
      <c r="AR2960" s="29">
        <v>0.86699999999999999</v>
      </c>
      <c r="AS2960" s="54">
        <v>3</v>
      </c>
      <c r="AT2960" s="29">
        <v>0.94118000000000002</v>
      </c>
      <c r="AU2960" s="29">
        <v>0.86687000000000003</v>
      </c>
      <c r="AV2960" s="54">
        <v>7</v>
      </c>
      <c r="AW2960" s="29">
        <v>0.82352999999999998</v>
      </c>
    </row>
    <row r="2961" spans="1:49" x14ac:dyDescent="0.2">
      <c r="A2961" s="17" t="str">
        <f t="shared" si="55"/>
        <v>CMU</v>
      </c>
      <c r="B2961" s="17" t="str">
        <f>IF(AND(OR(NOT(IsForecastDateRestricted),AND(D2961&gt;=StartDate,D2961&lt;=EndDate)),OR(NOT(IsTargetDateRestricted),AND(F2961&gt;=FirstTargetDate,F2961&lt;=EndTargetDate)),
OR(AND(Is1Week,E2961="1 wk ahead inc death"),AND(Is2Week,E2961="2 wk ahead inc death"),AND(Is3Week,E2961="3 wk ahead inc death"),AND(Is4Week,E2961="4 wk ahead inc death")),
OR(NOT(IsActiveModelsOnly),_xlfn.XLOOKUP(C2961,'Model Analyzer'!B$4:B$100,'Model Analyzer'!C$4:C$100))),EvalData!C2961,"NA")</f>
        <v>CMU</v>
      </c>
      <c r="C2961" s="17" t="s">
        <v>43</v>
      </c>
      <c r="D2961" s="36" t="d">
        <v>2020-11-30</v>
      </c>
      <c r="E2961" s="17" t="s">
        <v>11</v>
      </c>
      <c r="F2961" s="36" t="d">
        <v>2020-12-05</v>
      </c>
      <c r="G2961" s="30"/>
      <c r="H2961" s="32"/>
      <c r="N2961" s="30">
        <v>51</v>
      </c>
      <c r="O2961" s="30">
        <v>10.62</v>
      </c>
      <c r="P2961" s="30">
        <v>1549.77</v>
      </c>
      <c r="Q2961" s="30">
        <v>88</v>
      </c>
      <c r="R2961" s="38">
        <v>0.31920999999999999</v>
      </c>
      <c r="S2961" s="32">
        <v>-0.37097999999999998</v>
      </c>
      <c r="T2961" s="29">
        <v>0.52197000000000005</v>
      </c>
      <c r="U2961" s="29">
        <v>-0.50534000000000001</v>
      </c>
      <c r="V2961" s="29">
        <v>0.21568999999999999</v>
      </c>
      <c r="W2961" s="29">
        <v>0.11765</v>
      </c>
      <c r="X2961" s="30">
        <v>124.97</v>
      </c>
      <c r="Y2961" s="29">
        <v>0.30678</v>
      </c>
      <c r="Z2961" s="29">
        <v>0.37912000000000001</v>
      </c>
      <c r="AA2961" s="29">
        <v>0.216</v>
      </c>
      <c r="AB2961" s="30">
        <v>23</v>
      </c>
      <c r="AC2961" s="29">
        <v>0.35293999999999998</v>
      </c>
      <c r="AD2961" s="30">
        <v>51</v>
      </c>
      <c r="AE2961" s="29">
        <v>0.43136999999999998</v>
      </c>
      <c r="AF2961" s="33">
        <v>1.6910000000000001</v>
      </c>
      <c r="AG2961" s="33">
        <v>1.9279999999999999</v>
      </c>
      <c r="AH2961" s="33">
        <v>2.4460000000000002</v>
      </c>
      <c r="AI2961" s="33">
        <v>3.5790000000000002</v>
      </c>
      <c r="AJ2961" s="33">
        <v>3.8450000000000002</v>
      </c>
      <c r="AK2961" s="34">
        <v>6.6669999999999998</v>
      </c>
      <c r="AL2961" s="29">
        <v>3.9219999999999998E-2</v>
      </c>
      <c r="AM2961" s="29">
        <v>1.9609999999999999E-2</v>
      </c>
      <c r="AN2961" s="50">
        <v>47715</v>
      </c>
      <c r="AO2961" s="30">
        <v>190.1</v>
      </c>
      <c r="AP2961" s="29">
        <v>0.54579999999999995</v>
      </c>
      <c r="AQ2961" s="29">
        <v>1</v>
      </c>
      <c r="AR2961" s="29">
        <v>0.39200000000000002</v>
      </c>
      <c r="AS2961" s="54">
        <v>20</v>
      </c>
      <c r="AT2961" s="29">
        <v>0.44118000000000002</v>
      </c>
      <c r="AU2961" s="29">
        <v>0.45407999999999998</v>
      </c>
      <c r="AV2961" s="54">
        <v>23</v>
      </c>
      <c r="AW2961" s="29">
        <v>0.35293999999999998</v>
      </c>
    </row>
    <row r="2962" spans="1:49" x14ac:dyDescent="0.2">
      <c r="A2962" s="17" t="str">
        <f t="shared" si="55"/>
        <v>Columbia</v>
      </c>
      <c r="B2962" s="17" t="str">
        <f>IF(AND(OR(NOT(IsForecastDateRestricted),AND(D2962&gt;=StartDate,D2962&lt;=EndDate)),OR(NOT(IsTargetDateRestricted),AND(F2962&gt;=FirstTargetDate,F2962&lt;=EndTargetDate)),
OR(AND(Is1Week,E2962="1 wk ahead inc death"),AND(Is2Week,E2962="2 wk ahead inc death"),AND(Is3Week,E2962="3 wk ahead inc death"),AND(Is4Week,E2962="4 wk ahead inc death")),
OR(NOT(IsActiveModelsOnly),_xlfn.XLOOKUP(C2962,'Model Analyzer'!B$4:B$100,'Model Analyzer'!C$4:C$100))),EvalData!C2962,"NA")</f>
        <v>Columbia</v>
      </c>
      <c r="C2962" s="17" t="s">
        <v>13</v>
      </c>
      <c r="D2962" s="36" t="d">
        <v>2020-11-30</v>
      </c>
      <c r="E2962" s="17" t="s">
        <v>11</v>
      </c>
      <c r="F2962" s="36" t="d">
        <v>2020-12-05</v>
      </c>
      <c r="G2962" s="30">
        <v>-4244</v>
      </c>
      <c r="H2962" s="32">
        <v>-0.33100000000000002</v>
      </c>
      <c r="I2962" s="28">
        <v>-0.28195999999999999</v>
      </c>
      <c r="J2962" s="28">
        <v>-0.39267000000000002</v>
      </c>
      <c r="K2962" s="29">
        <v>0</v>
      </c>
      <c r="L2962" s="30">
        <v>23</v>
      </c>
      <c r="M2962" s="29">
        <v>0.35293999999999998</v>
      </c>
      <c r="N2962" s="30">
        <v>51</v>
      </c>
      <c r="O2962" s="30">
        <v>40.590000000000003</v>
      </c>
      <c r="P2962" s="30">
        <v>1765.49</v>
      </c>
      <c r="Q2962" s="30">
        <v>89.12</v>
      </c>
      <c r="R2962" s="38">
        <v>0.34032000000000001</v>
      </c>
      <c r="S2962" s="32">
        <v>-0.35576999999999998</v>
      </c>
      <c r="T2962" s="29">
        <v>0.55811999999999995</v>
      </c>
      <c r="U2962" s="29">
        <v>-0.51249</v>
      </c>
      <c r="V2962" s="29">
        <v>0.19608</v>
      </c>
      <c r="W2962" s="29">
        <v>0.17646999999999999</v>
      </c>
      <c r="X2962" s="30">
        <v>139.59</v>
      </c>
      <c r="Y2962" s="29">
        <v>0.34905000000000003</v>
      </c>
      <c r="Z2962" s="29">
        <v>0.46240999999999999</v>
      </c>
      <c r="AA2962" s="29">
        <v>5.7000000000000002E-2</v>
      </c>
      <c r="AB2962" s="30">
        <v>29</v>
      </c>
      <c r="AC2962" s="29">
        <v>0.17646999999999999</v>
      </c>
      <c r="AD2962" s="30">
        <v>51</v>
      </c>
      <c r="AE2962" s="29">
        <v>0.54901999999999995</v>
      </c>
      <c r="AF2962" s="33">
        <v>1.8280000000000001</v>
      </c>
      <c r="AG2962" s="33">
        <v>2.161</v>
      </c>
      <c r="AH2962" s="33">
        <v>2.766</v>
      </c>
      <c r="AI2962" s="33">
        <v>8.4120000000000008</v>
      </c>
      <c r="AJ2962" s="33">
        <v>4.2679999999999998</v>
      </c>
      <c r="AK2962" s="34">
        <v>14</v>
      </c>
      <c r="AL2962" s="29">
        <v>3.9219999999999998E-2</v>
      </c>
      <c r="AM2962" s="29">
        <v>7.843E-2</v>
      </c>
      <c r="AN2962" s="50">
        <v>69368</v>
      </c>
      <c r="AO2962" s="30">
        <v>207.4</v>
      </c>
      <c r="AP2962" s="29">
        <v>0.48265000000000002</v>
      </c>
      <c r="AQ2962" s="29">
        <v>1</v>
      </c>
      <c r="AR2962" s="29">
        <v>0.45400000000000001</v>
      </c>
      <c r="AS2962" s="54">
        <v>16</v>
      </c>
      <c r="AT2962" s="29">
        <v>0.55881999999999998</v>
      </c>
      <c r="AU2962" s="29">
        <v>0.57791999999999999</v>
      </c>
      <c r="AV2962" s="54">
        <v>20</v>
      </c>
      <c r="AW2962" s="29">
        <v>0.44118000000000002</v>
      </c>
    </row>
    <row r="2963" spans="1:49" x14ac:dyDescent="0.2">
      <c r="A2963" s="17" t="str">
        <f t="shared" si="55"/>
        <v>Columbia-UNC</v>
      </c>
      <c r="B2963" s="17" t="str">
        <f>IF(AND(OR(NOT(IsForecastDateRestricted),AND(D2963&gt;=StartDate,D2963&lt;=EndDate)),OR(NOT(IsTargetDateRestricted),AND(F2963&gt;=FirstTargetDate,F2963&lt;=EndTargetDate)),
OR(AND(Is1Week,E2963="1 wk ahead inc death"),AND(Is2Week,E2963="2 wk ahead inc death"),AND(Is3Week,E2963="3 wk ahead inc death"),AND(Is4Week,E2963="4 wk ahead inc death")),
OR(NOT(IsActiveModelsOnly),_xlfn.XLOOKUP(C2963,'Model Analyzer'!B$4:B$100,'Model Analyzer'!C$4:C$100))),EvalData!C2963,"NA")</f>
        <v>Columbia-UNC</v>
      </c>
      <c r="C2963" s="17" t="s">
        <v>14</v>
      </c>
      <c r="D2963" s="36" t="d">
        <v>2020-11-30</v>
      </c>
      <c r="E2963" s="17" t="s">
        <v>11</v>
      </c>
      <c r="F2963" s="36" t="d">
        <v>2020-12-05</v>
      </c>
      <c r="G2963" s="30">
        <v>-1087</v>
      </c>
      <c r="H2963" s="32">
        <v>-7.4999999999999997E-2</v>
      </c>
      <c r="I2963" s="28">
        <v>-7.2220000000000006E-2</v>
      </c>
      <c r="J2963" s="28">
        <v>-7.7840000000000006E-2</v>
      </c>
      <c r="K2963" s="29">
        <v>0.9</v>
      </c>
      <c r="L2963" s="30">
        <v>2</v>
      </c>
      <c r="M2963" s="29">
        <v>0.97058999999999995</v>
      </c>
      <c r="N2963" s="30">
        <v>51</v>
      </c>
      <c r="O2963" s="30">
        <v>10.220000000000001</v>
      </c>
      <c r="P2963" s="30">
        <v>902.31</v>
      </c>
      <c r="Q2963" s="30">
        <v>52.88</v>
      </c>
      <c r="R2963" s="38">
        <v>0.16239999999999999</v>
      </c>
      <c r="S2963" s="32">
        <v>-0.12515999999999999</v>
      </c>
      <c r="T2963" s="29">
        <v>0.44612000000000002</v>
      </c>
      <c r="U2963" s="29">
        <v>-0.33911000000000002</v>
      </c>
      <c r="V2963" s="29">
        <v>0.52941000000000005</v>
      </c>
      <c r="W2963" s="29">
        <v>5.8819999999999997E-2</v>
      </c>
      <c r="X2963" s="30">
        <v>81.680000000000007</v>
      </c>
      <c r="Y2963" s="29">
        <v>0.23302</v>
      </c>
      <c r="Z2963" s="29">
        <v>0.27472999999999997</v>
      </c>
      <c r="AA2963" s="29">
        <v>0.61299999999999999</v>
      </c>
      <c r="AB2963" s="30">
        <v>7</v>
      </c>
      <c r="AC2963" s="29">
        <v>0.82352999999999998</v>
      </c>
      <c r="AD2963" s="30">
        <v>51</v>
      </c>
      <c r="AE2963" s="29">
        <v>0.39216000000000001</v>
      </c>
      <c r="AF2963" s="33">
        <v>1.2130000000000001</v>
      </c>
      <c r="AG2963" s="33">
        <v>1.242</v>
      </c>
      <c r="AH2963" s="33">
        <v>1.3069999999999999</v>
      </c>
      <c r="AI2963" s="33">
        <v>1.5629999999999999</v>
      </c>
      <c r="AJ2963" s="33">
        <v>1.482</v>
      </c>
      <c r="AK2963" s="34">
        <v>1.875</v>
      </c>
      <c r="AL2963" s="29">
        <v>1.9609999999999999E-2</v>
      </c>
      <c r="AM2963" s="29">
        <v>0</v>
      </c>
      <c r="AN2963" s="50">
        <v>61515</v>
      </c>
      <c r="AO2963" s="30">
        <v>289</v>
      </c>
      <c r="AP2963" s="29">
        <v>0.82147999999999999</v>
      </c>
      <c r="AQ2963" s="29">
        <v>1</v>
      </c>
      <c r="AR2963" s="29">
        <v>0.39200000000000002</v>
      </c>
      <c r="AS2963" s="54">
        <v>20</v>
      </c>
      <c r="AT2963" s="29">
        <v>0.44118000000000002</v>
      </c>
      <c r="AU2963" s="29">
        <v>0.4128</v>
      </c>
      <c r="AV2963" s="54">
        <v>25</v>
      </c>
      <c r="AW2963" s="29">
        <v>0.29411999999999999</v>
      </c>
    </row>
    <row r="2964" spans="1:49" x14ac:dyDescent="0.2">
      <c r="A2964" s="17" t="str">
        <f t="shared" si="55"/>
        <v>Covid19Sim</v>
      </c>
      <c r="B2964" s="17" t="str">
        <f>IF(AND(OR(NOT(IsForecastDateRestricted),AND(D2964&gt;=StartDate,D2964&lt;=EndDate)),OR(NOT(IsTargetDateRestricted),AND(F2964&gt;=FirstTargetDate,F2964&lt;=EndTargetDate)),
OR(AND(Is1Week,E2964="1 wk ahead inc death"),AND(Is2Week,E2964="2 wk ahead inc death"),AND(Is3Week,E2964="3 wk ahead inc death"),AND(Is4Week,E2964="4 wk ahead inc death")),
OR(NOT(IsActiveModelsOnly),_xlfn.XLOOKUP(C2964,'Model Analyzer'!B$4:B$100,'Model Analyzer'!C$4:C$100))),EvalData!C2964,"NA")</f>
        <v>Covid19Sim</v>
      </c>
      <c r="C2964" s="17" t="s">
        <v>39</v>
      </c>
      <c r="D2964" s="36" t="d">
        <v>2020-11-30</v>
      </c>
      <c r="E2964" s="17" t="s">
        <v>11</v>
      </c>
      <c r="F2964" s="36" t="d">
        <v>2020-12-05</v>
      </c>
      <c r="G2964" s="30">
        <v>282</v>
      </c>
      <c r="H2964" s="32">
        <v>1.9E-2</v>
      </c>
      <c r="I2964" s="28">
        <v>1.874E-2</v>
      </c>
      <c r="J2964" s="28">
        <v>1.874E-2</v>
      </c>
      <c r="K2964" s="29">
        <v>1</v>
      </c>
      <c r="L2964" s="30">
        <v>1</v>
      </c>
      <c r="M2964" s="29">
        <v>1</v>
      </c>
      <c r="N2964" s="30">
        <v>51</v>
      </c>
      <c r="O2964" s="30">
        <v>14.89</v>
      </c>
      <c r="P2964" s="30">
        <v>802.76</v>
      </c>
      <c r="Q2964" s="30">
        <v>53.82</v>
      </c>
      <c r="R2964" s="38">
        <v>0.16409000000000001</v>
      </c>
      <c r="S2964" s="32">
        <v>-7.0699999999999999E-3</v>
      </c>
      <c r="T2964" s="29">
        <v>0.28743999999999997</v>
      </c>
      <c r="U2964" s="29">
        <v>-4.0299999999999997E-3</v>
      </c>
      <c r="V2964" s="29">
        <v>0.60784000000000005</v>
      </c>
      <c r="W2964" s="29">
        <v>5.8819999999999997E-2</v>
      </c>
      <c r="X2964" s="30">
        <v>76.040000000000006</v>
      </c>
      <c r="Y2964" s="29">
        <v>0.25134000000000001</v>
      </c>
      <c r="Z2964" s="29">
        <v>0.26366000000000001</v>
      </c>
      <c r="AA2964" s="29">
        <v>0.61899999999999999</v>
      </c>
      <c r="AB2964" s="30">
        <v>6</v>
      </c>
      <c r="AC2964" s="29">
        <v>0.85294000000000003</v>
      </c>
      <c r="AD2964" s="30">
        <v>51</v>
      </c>
      <c r="AE2964" s="29">
        <v>0.19608</v>
      </c>
      <c r="AF2964" s="33">
        <v>1.0389999999999999</v>
      </c>
      <c r="AG2964" s="33">
        <v>1.0589999999999999</v>
      </c>
      <c r="AH2964" s="33">
        <v>1.101</v>
      </c>
      <c r="AI2964" s="33">
        <v>28.54</v>
      </c>
      <c r="AJ2964" s="33">
        <v>1.1919999999999999</v>
      </c>
      <c r="AK2964" s="34">
        <v>1.643</v>
      </c>
      <c r="AL2964" s="29">
        <v>1.9609999999999999E-2</v>
      </c>
      <c r="AM2964" s="29">
        <v>1.9609999999999999E-2</v>
      </c>
      <c r="AN2964" s="50">
        <v>84426</v>
      </c>
      <c r="AO2964" s="30">
        <v>392</v>
      </c>
      <c r="AP2964" s="29">
        <v>0.88976999999999995</v>
      </c>
      <c r="AQ2964" s="29">
        <v>1</v>
      </c>
      <c r="AR2964" s="29">
        <v>0.16500000000000001</v>
      </c>
      <c r="AS2964" s="54">
        <v>30</v>
      </c>
      <c r="AT2964" s="29">
        <v>0.14706</v>
      </c>
      <c r="AU2964" s="29">
        <v>0.2064</v>
      </c>
      <c r="AV2964" s="54">
        <v>29</v>
      </c>
      <c r="AW2964" s="29">
        <v>0.17646999999999999</v>
      </c>
    </row>
    <row r="2965" spans="1:49" x14ac:dyDescent="0.2">
      <c r="A2965" s="17" t="str">
        <f t="shared" si="55"/>
        <v>CovidComplete</v>
      </c>
      <c r="B2965" s="17" t="str">
        <f>IF(AND(OR(NOT(IsForecastDateRestricted),AND(D2965&gt;=StartDate,D2965&lt;=EndDate)),OR(NOT(IsTargetDateRestricted),AND(F2965&gt;=FirstTargetDate,F2965&lt;=EndTargetDate)),
OR(AND(Is1Week,E2965="1 wk ahead inc death"),AND(Is2Week,E2965="2 wk ahead inc death"),AND(Is3Week,E2965="3 wk ahead inc death"),AND(Is4Week,E2965="4 wk ahead inc death")),
OR(NOT(IsActiveModelsOnly),_xlfn.XLOOKUP(C2965,'Model Analyzer'!B$4:B$100,'Model Analyzer'!C$4:C$100))),EvalData!C2965,"NA")</f>
        <v>CovidComplete</v>
      </c>
      <c r="C2965" s="17" t="s">
        <v>51</v>
      </c>
      <c r="D2965" s="36" t="d">
        <v>2020-11-30</v>
      </c>
      <c r="E2965" s="17" t="s">
        <v>11</v>
      </c>
      <c r="F2965" s="36" t="d">
        <v>2020-12-05</v>
      </c>
      <c r="G2965" s="30">
        <v>4375</v>
      </c>
      <c r="H2965" s="32">
        <v>0.255</v>
      </c>
      <c r="I2965" s="28">
        <v>0.29065999999999997</v>
      </c>
      <c r="J2965" s="28">
        <v>0.29065999999999997</v>
      </c>
      <c r="K2965" s="29">
        <v>0</v>
      </c>
      <c r="L2965" s="30">
        <v>15</v>
      </c>
      <c r="M2965" s="29">
        <v>0.58823999999999999</v>
      </c>
      <c r="N2965" s="30">
        <v>51</v>
      </c>
      <c r="O2965" s="30">
        <v>7.44</v>
      </c>
      <c r="P2965" s="30">
        <v>1289.6300000000001</v>
      </c>
      <c r="Q2965" s="30">
        <v>68.31</v>
      </c>
      <c r="R2965" s="38">
        <v>0.20857999999999999</v>
      </c>
      <c r="S2965" s="32">
        <v>-0.12515999999999999</v>
      </c>
      <c r="T2965" s="29">
        <v>0.39744000000000002</v>
      </c>
      <c r="U2965" s="29">
        <v>-0.19700999999999999</v>
      </c>
      <c r="V2965" s="29">
        <v>0.43136999999999998</v>
      </c>
      <c r="W2965" s="29">
        <v>5.8819999999999997E-2</v>
      </c>
      <c r="X2965" s="30">
        <v>101.47</v>
      </c>
      <c r="Y2965" s="29">
        <v>0.27678000000000003</v>
      </c>
      <c r="Z2965" s="29">
        <v>0.29892999999999997</v>
      </c>
      <c r="AA2965" s="29">
        <v>0.54500000000000004</v>
      </c>
      <c r="AB2965" s="30">
        <v>9</v>
      </c>
      <c r="AC2965" s="29">
        <v>0.76471</v>
      </c>
      <c r="AD2965" s="30">
        <v>51</v>
      </c>
      <c r="AE2965" s="29">
        <v>0.96077999999999997</v>
      </c>
      <c r="AF2965" s="33">
        <v>3.9649999999999999</v>
      </c>
      <c r="AG2965" s="33">
        <v>3.9889999999999999</v>
      </c>
      <c r="AH2965" s="33">
        <v>4</v>
      </c>
      <c r="AI2965" s="33">
        <v>3.9940000000000002</v>
      </c>
      <c r="AJ2965" s="33">
        <v>4.0060000000000002</v>
      </c>
      <c r="AK2965" s="34">
        <v>4.03</v>
      </c>
      <c r="AL2965" s="29">
        <v>0</v>
      </c>
      <c r="AM2965" s="29">
        <v>0</v>
      </c>
      <c r="AN2965" s="50">
        <v>19544</v>
      </c>
      <c r="AO2965" s="30">
        <v>68.2</v>
      </c>
      <c r="AP2965" s="29">
        <v>0.40078000000000003</v>
      </c>
      <c r="AQ2965" s="29">
        <v>0.83670999999999995</v>
      </c>
      <c r="AR2965" s="29">
        <v>1</v>
      </c>
      <c r="AS2965" s="54">
        <v>1</v>
      </c>
      <c r="AT2965" s="29">
        <v>1</v>
      </c>
      <c r="AU2965" s="29">
        <v>0.97333000000000003</v>
      </c>
      <c r="AV2965" s="54">
        <v>1</v>
      </c>
      <c r="AW2965" s="29">
        <v>1</v>
      </c>
    </row>
    <row r="2966" spans="1:49" x14ac:dyDescent="0.2">
      <c r="A2966" s="17" t="str">
        <f t="shared" si="55"/>
        <v>DDS</v>
      </c>
      <c r="B2966" s="17" t="str">
        <f>IF(AND(OR(NOT(IsForecastDateRestricted),AND(D2966&gt;=StartDate,D2966&lt;=EndDate)),OR(NOT(IsTargetDateRestricted),AND(F2966&gt;=FirstTargetDate,F2966&lt;=EndTargetDate)),
OR(AND(Is1Week,E2966="1 wk ahead inc death"),AND(Is2Week,E2966="2 wk ahead inc death"),AND(Is3Week,E2966="3 wk ahead inc death"),AND(Is4Week,E2966="4 wk ahead inc death")),
OR(NOT(IsActiveModelsOnly),_xlfn.XLOOKUP(C2966,'Model Analyzer'!B$4:B$100,'Model Analyzer'!C$4:C$100))),EvalData!C2966,"NA")</f>
        <v>DDS</v>
      </c>
      <c r="C2966" s="17" t="s">
        <v>44</v>
      </c>
      <c r="D2966" s="36" t="d">
        <v>2020-11-30</v>
      </c>
      <c r="E2966" s="17" t="s">
        <v>11</v>
      </c>
      <c r="F2966" s="36" t="d">
        <v>2020-12-05</v>
      </c>
      <c r="G2966" s="30">
        <v>-5364</v>
      </c>
      <c r="H2966" s="32">
        <v>-0.441</v>
      </c>
      <c r="I2966" s="28">
        <v>-0.35636000000000001</v>
      </c>
      <c r="J2966" s="28">
        <v>-0.55367</v>
      </c>
      <c r="K2966" s="29">
        <v>0</v>
      </c>
      <c r="L2966" s="30">
        <v>28</v>
      </c>
      <c r="M2966" s="29">
        <v>0.20588000000000001</v>
      </c>
      <c r="N2966" s="30">
        <v>51</v>
      </c>
      <c r="O2966" s="30">
        <v>18.059999999999999</v>
      </c>
      <c r="P2966" s="30">
        <v>2249.54</v>
      </c>
      <c r="Q2966" s="30">
        <v>105.43</v>
      </c>
      <c r="R2966" s="38">
        <v>0.34712999999999999</v>
      </c>
      <c r="S2966" s="32">
        <v>-0.42132999999999998</v>
      </c>
      <c r="T2966" s="29">
        <v>0.74712999999999996</v>
      </c>
      <c r="U2966" s="29">
        <v>-0.71265000000000001</v>
      </c>
      <c r="V2966" s="29">
        <v>0.21568999999999999</v>
      </c>
      <c r="W2966" s="29">
        <v>0.15686</v>
      </c>
      <c r="X2966" s="30">
        <v>161.86000000000001</v>
      </c>
      <c r="Y2966" s="29">
        <v>0.36302000000000001</v>
      </c>
      <c r="Z2966" s="29">
        <v>0.46394999999999997</v>
      </c>
      <c r="AA2966" s="29">
        <v>2.9000000000000001E-2</v>
      </c>
      <c r="AB2966" s="30">
        <v>30</v>
      </c>
      <c r="AC2966" s="29">
        <v>0.14706</v>
      </c>
      <c r="AD2966" s="30">
        <v>51</v>
      </c>
      <c r="AE2966" s="29">
        <v>0.74509999999999998</v>
      </c>
      <c r="AF2966" s="33">
        <v>2.69</v>
      </c>
      <c r="AG2966" s="33">
        <v>2.7989999999999999</v>
      </c>
      <c r="AH2966" s="33">
        <v>3.0489999999999999</v>
      </c>
      <c r="AI2966" s="33">
        <v>4.9669999999999996</v>
      </c>
      <c r="AJ2966" s="33">
        <v>4.5</v>
      </c>
      <c r="AK2966" s="34">
        <v>6</v>
      </c>
      <c r="AL2966" s="29">
        <v>0.11765</v>
      </c>
      <c r="AM2966" s="29">
        <v>3.9219999999999998E-2</v>
      </c>
      <c r="AN2966" s="50">
        <v>41334</v>
      </c>
      <c r="AO2966" s="30">
        <v>154.19999999999999</v>
      </c>
      <c r="AP2966" s="29">
        <v>0.43589</v>
      </c>
      <c r="AQ2966" s="29">
        <v>0.91</v>
      </c>
      <c r="AR2966" s="29">
        <v>0.61899999999999999</v>
      </c>
      <c r="AS2966" s="54">
        <v>9</v>
      </c>
      <c r="AT2966" s="29">
        <v>0.76471</v>
      </c>
      <c r="AU2966" s="29">
        <v>0.77620999999999996</v>
      </c>
      <c r="AV2966" s="54">
        <v>13</v>
      </c>
      <c r="AW2966" s="29">
        <v>0.64705999999999997</v>
      </c>
    </row>
    <row r="2967" spans="1:49" x14ac:dyDescent="0.2">
      <c r="A2967" s="17" t="str">
        <f t="shared" si="55"/>
        <v>Ensemble</v>
      </c>
      <c r="B2967" s="17" t="str">
        <f>IF(AND(OR(NOT(IsForecastDateRestricted),AND(D2967&gt;=StartDate,D2967&lt;=EndDate)),OR(NOT(IsTargetDateRestricted),AND(F2967&gt;=FirstTargetDate,F2967&lt;=EndTargetDate)),
OR(AND(Is1Week,E2967="1 wk ahead inc death"),AND(Is2Week,E2967="2 wk ahead inc death"),AND(Is3Week,E2967="3 wk ahead inc death"),AND(Is4Week,E2967="4 wk ahead inc death")),
OR(NOT(IsActiveModelsOnly),_xlfn.XLOOKUP(C2967,'Model Analyzer'!B$4:B$100,'Model Analyzer'!C$4:C$100))),EvalData!C2967,"NA")</f>
        <v>Ensemble</v>
      </c>
      <c r="C2967" s="17" t="s">
        <v>15</v>
      </c>
      <c r="D2967" s="36" t="d">
        <v>2020-11-30</v>
      </c>
      <c r="E2967" s="17" t="s">
        <v>11</v>
      </c>
      <c r="F2967" s="36" t="d">
        <v>2020-12-05</v>
      </c>
      <c r="G2967" s="30">
        <v>-3554</v>
      </c>
      <c r="H2967" s="32">
        <v>-0.26900000000000002</v>
      </c>
      <c r="I2967" s="28">
        <v>-0.23610999999999999</v>
      </c>
      <c r="J2967" s="28">
        <v>-0.30909999999999999</v>
      </c>
      <c r="K2967" s="29">
        <v>0</v>
      </c>
      <c r="L2967" s="30">
        <v>19</v>
      </c>
      <c r="M2967" s="29">
        <v>0.47059000000000001</v>
      </c>
      <c r="N2967" s="30">
        <v>51</v>
      </c>
      <c r="O2967" s="30">
        <v>7.26</v>
      </c>
      <c r="P2967" s="30">
        <v>1015.25</v>
      </c>
      <c r="Q2967" s="30">
        <v>70.040000000000006</v>
      </c>
      <c r="R2967" s="38">
        <v>0.23613999999999999</v>
      </c>
      <c r="S2967" s="32">
        <v>-0.28044000000000002</v>
      </c>
      <c r="T2967" s="29">
        <v>0.40267999999999998</v>
      </c>
      <c r="U2967" s="29">
        <v>-0.36879000000000001</v>
      </c>
      <c r="V2967" s="29">
        <v>0.31373000000000001</v>
      </c>
      <c r="W2967" s="29">
        <v>5.8819999999999997E-2</v>
      </c>
      <c r="X2967" s="30">
        <v>103.21</v>
      </c>
      <c r="Y2967" s="29">
        <v>0.25822000000000001</v>
      </c>
      <c r="Z2967" s="29">
        <v>0.30758999999999997</v>
      </c>
      <c r="AA2967" s="29">
        <v>0.46700000000000003</v>
      </c>
      <c r="AB2967" s="30">
        <v>14</v>
      </c>
      <c r="AC2967" s="29">
        <v>0.61765000000000003</v>
      </c>
      <c r="AD2967" s="30">
        <v>51</v>
      </c>
      <c r="AE2967" s="29">
        <v>0.74509999999999998</v>
      </c>
      <c r="AF2967" s="33">
        <v>1.9159999999999999</v>
      </c>
      <c r="AG2967" s="33">
        <v>2.06</v>
      </c>
      <c r="AH2967" s="33">
        <v>2.4329999999999998</v>
      </c>
      <c r="AI2967" s="33">
        <v>3.1120000000000001</v>
      </c>
      <c r="AJ2967" s="33">
        <v>2.9350000000000001</v>
      </c>
      <c r="AK2967" s="34">
        <v>4.3129999999999997</v>
      </c>
      <c r="AL2967" s="29">
        <v>3.9219999999999998E-2</v>
      </c>
      <c r="AM2967" s="29">
        <v>0</v>
      </c>
      <c r="AN2967" s="50">
        <v>18386</v>
      </c>
      <c r="AO2967" s="30">
        <v>83.3</v>
      </c>
      <c r="AP2967" s="29">
        <v>0.55683000000000005</v>
      </c>
      <c r="AQ2967" s="29">
        <v>1</v>
      </c>
      <c r="AR2967" s="29">
        <v>0.74299999999999999</v>
      </c>
      <c r="AS2967" s="54">
        <v>4</v>
      </c>
      <c r="AT2967" s="29">
        <v>0.91176000000000001</v>
      </c>
      <c r="AU2967" s="29">
        <v>0.78430999999999995</v>
      </c>
      <c r="AV2967" s="54">
        <v>12</v>
      </c>
      <c r="AW2967" s="29">
        <v>0.67647000000000002</v>
      </c>
    </row>
    <row r="2968" spans="1:49" x14ac:dyDescent="0.2">
      <c r="A2968" s="17" t="str">
        <f t="shared" si="55"/>
        <v>ERDC</v>
      </c>
      <c r="B2968" s="17" t="str">
        <f>IF(AND(OR(NOT(IsForecastDateRestricted),AND(D2968&gt;=StartDate,D2968&lt;=EndDate)),OR(NOT(IsTargetDateRestricted),AND(F2968&gt;=FirstTargetDate,F2968&lt;=EndTargetDate)),
OR(AND(Is1Week,E2968="1 wk ahead inc death"),AND(Is2Week,E2968="2 wk ahead inc death"),AND(Is3Week,E2968="3 wk ahead inc death"),AND(Is4Week,E2968="4 wk ahead inc death")),
OR(NOT(IsActiveModelsOnly),_xlfn.XLOOKUP(C2968,'Model Analyzer'!B$4:B$100,'Model Analyzer'!C$4:C$100))),EvalData!C2968,"NA")</f>
        <v>ERDC</v>
      </c>
      <c r="C2968" s="17" t="s">
        <v>16</v>
      </c>
      <c r="D2968" s="36" t="d">
        <v>2020-11-30</v>
      </c>
      <c r="E2968" s="17" t="s">
        <v>11</v>
      </c>
      <c r="F2968" s="36" t="d">
        <v>2020-12-05</v>
      </c>
      <c r="G2968" s="30">
        <v>15830</v>
      </c>
      <c r="H2968" s="32">
        <v>0.71899999999999997</v>
      </c>
      <c r="I2968" s="28">
        <v>1.05169</v>
      </c>
      <c r="J2968" s="28">
        <v>1.05169</v>
      </c>
      <c r="K2968" s="29">
        <v>0</v>
      </c>
      <c r="L2968" s="30">
        <v>35</v>
      </c>
      <c r="M2968" s="29">
        <v>0</v>
      </c>
      <c r="N2968" s="30">
        <v>51</v>
      </c>
      <c r="O2968" s="30">
        <v>30.25</v>
      </c>
      <c r="P2968" s="30">
        <v>38673.61</v>
      </c>
      <c r="Q2968" s="30">
        <v>326.10000000000002</v>
      </c>
      <c r="R2968" s="38">
        <v>0.4375</v>
      </c>
      <c r="S2968" s="32">
        <v>0.45662000000000003</v>
      </c>
      <c r="T2968" s="29">
        <v>1.07142</v>
      </c>
      <c r="U2968" s="29">
        <v>0.87336999999999998</v>
      </c>
      <c r="V2968" s="29">
        <v>0.27450999999999998</v>
      </c>
      <c r="W2968" s="29">
        <v>0.33333000000000002</v>
      </c>
      <c r="X2968" s="30">
        <v>614.78</v>
      </c>
      <c r="Y2968" s="29">
        <v>1.01616</v>
      </c>
      <c r="Z2968" s="29">
        <v>0.54601</v>
      </c>
      <c r="AA2968" s="29">
        <v>2.3E-2</v>
      </c>
      <c r="AB2968" s="30">
        <v>31</v>
      </c>
      <c r="AC2968" s="29">
        <v>0.11765</v>
      </c>
      <c r="AD2968" s="30">
        <v>51</v>
      </c>
      <c r="AE2968" s="29">
        <v>5.8819999999999997E-2</v>
      </c>
      <c r="AF2968" s="33">
        <v>1.048</v>
      </c>
      <c r="AG2968" s="33">
        <v>1.0649999999999999</v>
      </c>
      <c r="AH2968" s="33">
        <v>1.093</v>
      </c>
      <c r="AI2968" s="33">
        <v>1.1140000000000001</v>
      </c>
      <c r="AJ2968" s="33">
        <v>1.133</v>
      </c>
      <c r="AK2968" s="34">
        <v>1.2070000000000001</v>
      </c>
      <c r="AL2968" s="29">
        <v>0</v>
      </c>
      <c r="AM2968" s="29">
        <v>0</v>
      </c>
      <c r="AN2968" s="50">
        <v>618681</v>
      </c>
      <c r="AO2968" s="30">
        <v>1875.3</v>
      </c>
      <c r="AP2968" s="29">
        <v>0.94716999999999996</v>
      </c>
      <c r="AQ2968" s="29">
        <v>1</v>
      </c>
      <c r="AR2968" s="29">
        <v>6.2E-2</v>
      </c>
      <c r="AS2968" s="54">
        <v>34</v>
      </c>
      <c r="AT2968" s="29">
        <v>2.9409999999999999E-2</v>
      </c>
      <c r="AU2968" s="29">
        <v>6.1920000000000003E-2</v>
      </c>
      <c r="AV2968" s="54">
        <v>35</v>
      </c>
      <c r="AW2968" s="29">
        <v>0</v>
      </c>
    </row>
    <row r="2969" spans="1:49" x14ac:dyDescent="0.2">
      <c r="A2969" s="17" t="str">
        <f t="shared" si="55"/>
        <v>ESG</v>
      </c>
      <c r="B2969" s="17" t="str">
        <f>IF(AND(OR(NOT(IsForecastDateRestricted),AND(D2969&gt;=StartDate,D2969&lt;=EndDate)),OR(NOT(IsTargetDateRestricted),AND(F2969&gt;=FirstTargetDate,F2969&lt;=EndTargetDate)),
OR(AND(Is1Week,E2969="1 wk ahead inc death"),AND(Is2Week,E2969="2 wk ahead inc death"),AND(Is3Week,E2969="3 wk ahead inc death"),AND(Is4Week,E2969="4 wk ahead inc death")),
OR(NOT(IsActiveModelsOnly),_xlfn.XLOOKUP(C2969,'Model Analyzer'!B$4:B$100,'Model Analyzer'!C$4:C$100))),EvalData!C2969,"NA")</f>
        <v>ESG</v>
      </c>
      <c r="C2969" s="17" t="s">
        <v>40</v>
      </c>
      <c r="D2969" s="36" t="d">
        <v>2020-11-30</v>
      </c>
      <c r="E2969" s="17" t="s">
        <v>11</v>
      </c>
      <c r="F2969" s="36" t="d">
        <v>2020-12-05</v>
      </c>
      <c r="G2969" s="30">
        <v>-7120</v>
      </c>
      <c r="H2969" s="32">
        <v>-0.64100000000000001</v>
      </c>
      <c r="I2969" s="28">
        <v>-0.47303000000000001</v>
      </c>
      <c r="J2969" s="28">
        <v>-0.89763000000000004</v>
      </c>
      <c r="K2969" s="29">
        <v>0</v>
      </c>
      <c r="L2969" s="30">
        <v>34</v>
      </c>
      <c r="M2969" s="29">
        <v>2.9409999999999999E-2</v>
      </c>
      <c r="N2969" s="30">
        <v>51</v>
      </c>
      <c r="O2969" s="30">
        <v>45.34</v>
      </c>
      <c r="P2969" s="30">
        <v>4862.21</v>
      </c>
      <c r="Q2969" s="30">
        <v>129.18</v>
      </c>
      <c r="R2969" s="38">
        <v>0.35569000000000001</v>
      </c>
      <c r="S2969" s="32">
        <v>4.0349999999999997E-2</v>
      </c>
      <c r="T2969" s="29">
        <v>1.25258</v>
      </c>
      <c r="U2969" s="29">
        <v>-0.59265999999999996</v>
      </c>
      <c r="V2969" s="29">
        <v>0.27450999999999998</v>
      </c>
      <c r="W2969" s="29">
        <v>0.27450999999999998</v>
      </c>
      <c r="X2969" s="30">
        <v>205.67</v>
      </c>
      <c r="Y2969" s="29">
        <v>0.53639999999999999</v>
      </c>
      <c r="Z2969" s="29">
        <v>0.53469999999999995</v>
      </c>
      <c r="AA2969" s="29">
        <v>0.14299999999999999</v>
      </c>
      <c r="AB2969" s="30">
        <v>25</v>
      </c>
      <c r="AC2969" s="29">
        <v>0.29411999999999999</v>
      </c>
      <c r="AD2969" s="30">
        <v>51</v>
      </c>
      <c r="AE2969" s="29">
        <v>0.19608</v>
      </c>
      <c r="AF2969" s="33">
        <v>1.1659999999999999</v>
      </c>
      <c r="AG2969" s="33">
        <v>1.204</v>
      </c>
      <c r="AH2969" s="33">
        <v>1.3480000000000001</v>
      </c>
      <c r="AI2969" s="33">
        <v>1.4710000000000001</v>
      </c>
      <c r="AJ2969" s="33">
        <v>1.53</v>
      </c>
      <c r="AK2969" s="34">
        <v>1.9710000000000001</v>
      </c>
      <c r="AL2969" s="29">
        <v>0</v>
      </c>
      <c r="AM2969" s="29">
        <v>0</v>
      </c>
      <c r="AN2969" s="50">
        <v>191511</v>
      </c>
      <c r="AO2969" s="30">
        <v>846.4</v>
      </c>
      <c r="AP2969" s="29">
        <v>0.82862000000000002</v>
      </c>
      <c r="AQ2969" s="29">
        <v>1</v>
      </c>
      <c r="AR2969" s="29">
        <v>0.20599999999999999</v>
      </c>
      <c r="AS2969" s="54">
        <v>28</v>
      </c>
      <c r="AT2969" s="29">
        <v>0.20588000000000001</v>
      </c>
      <c r="AU2969" s="29">
        <v>0.2064</v>
      </c>
      <c r="AV2969" s="54">
        <v>29</v>
      </c>
      <c r="AW2969" s="29">
        <v>0.17646999999999999</v>
      </c>
    </row>
    <row r="2970" spans="1:49" x14ac:dyDescent="0.2">
      <c r="A2970" s="17" t="str">
        <f t="shared" si="55"/>
        <v>GT-DeepCOVID</v>
      </c>
      <c r="B2970" s="17" t="str">
        <f>IF(AND(OR(NOT(IsForecastDateRestricted),AND(D2970&gt;=StartDate,D2970&lt;=EndDate)),OR(NOT(IsTargetDateRestricted),AND(F2970&gt;=FirstTargetDate,F2970&lt;=EndTargetDate)),
OR(AND(Is1Week,E2970="1 wk ahead inc death"),AND(Is2Week,E2970="2 wk ahead inc death"),AND(Is3Week,E2970="3 wk ahead inc death"),AND(Is4Week,E2970="4 wk ahead inc death")),
OR(NOT(IsActiveModelsOnly),_xlfn.XLOOKUP(C2970,'Model Analyzer'!B$4:B$100,'Model Analyzer'!C$4:C$100))),EvalData!C2970,"NA")</f>
        <v>GT-DeepCOVID</v>
      </c>
      <c r="C2970" s="17" t="s">
        <v>17</v>
      </c>
      <c r="D2970" s="36" t="d">
        <v>2020-11-30</v>
      </c>
      <c r="E2970" s="17" t="s">
        <v>11</v>
      </c>
      <c r="F2970" s="36" t="d">
        <v>2020-12-05</v>
      </c>
      <c r="G2970" s="30">
        <v>-2369</v>
      </c>
      <c r="H2970" s="32">
        <v>-0.17100000000000001</v>
      </c>
      <c r="I2970" s="28">
        <v>-0.15739</v>
      </c>
      <c r="J2970" s="28">
        <v>-0.18679000000000001</v>
      </c>
      <c r="K2970" s="29">
        <v>0.75</v>
      </c>
      <c r="L2970" s="30">
        <v>9</v>
      </c>
      <c r="M2970" s="29">
        <v>0.76471</v>
      </c>
      <c r="N2970" s="30">
        <v>49</v>
      </c>
      <c r="O2970" s="30">
        <v>7.03</v>
      </c>
      <c r="P2970" s="30">
        <v>1014.37</v>
      </c>
      <c r="Q2970" s="30">
        <v>61.73</v>
      </c>
      <c r="R2970" s="38">
        <v>0.18232999999999999</v>
      </c>
      <c r="S2970" s="32">
        <v>-0.17996999999999999</v>
      </c>
      <c r="T2970" s="29">
        <v>0.37573000000000001</v>
      </c>
      <c r="U2970" s="29">
        <v>-0.29676999999999998</v>
      </c>
      <c r="V2970" s="29">
        <v>0.48980000000000001</v>
      </c>
      <c r="W2970" s="29">
        <v>4.0820000000000002E-2</v>
      </c>
      <c r="X2970" s="30">
        <v>95.19</v>
      </c>
      <c r="Y2970" s="29">
        <v>0.23869000000000001</v>
      </c>
      <c r="Z2970" s="29">
        <v>0.27828000000000003</v>
      </c>
      <c r="AA2970" s="29">
        <v>0.54200000000000004</v>
      </c>
      <c r="AB2970" s="30">
        <v>10</v>
      </c>
      <c r="AC2970" s="29">
        <v>0.73529</v>
      </c>
      <c r="AD2970" s="30">
        <v>49</v>
      </c>
      <c r="AE2970" s="29">
        <v>0.71428999999999998</v>
      </c>
      <c r="AF2970" s="33">
        <v>1.794</v>
      </c>
      <c r="AG2970" s="33">
        <v>2.262</v>
      </c>
      <c r="AH2970" s="33">
        <v>3.754</v>
      </c>
      <c r="AI2970" s="33">
        <v>12.151</v>
      </c>
      <c r="AJ2970" s="33">
        <v>6.9089999999999998</v>
      </c>
      <c r="AK2970" s="34">
        <v>14.4</v>
      </c>
      <c r="AL2970" s="29">
        <v>0.12245</v>
      </c>
      <c r="AM2970" s="29">
        <v>0.16327</v>
      </c>
      <c r="AN2970" s="50">
        <v>36058</v>
      </c>
      <c r="AO2970" s="30">
        <v>124.7</v>
      </c>
      <c r="AP2970" s="29">
        <v>0.42266999999999999</v>
      </c>
      <c r="AQ2970" s="29">
        <v>0.88241000000000003</v>
      </c>
      <c r="AR2970" s="29">
        <v>0.433</v>
      </c>
      <c r="AS2970" s="54">
        <v>17</v>
      </c>
      <c r="AT2970" s="29">
        <v>0.52941000000000005</v>
      </c>
      <c r="AU2970" s="29">
        <v>0.70911000000000002</v>
      </c>
      <c r="AV2970" s="54">
        <v>16</v>
      </c>
      <c r="AW2970" s="29">
        <v>0.55881999999999998</v>
      </c>
    </row>
    <row r="2971" spans="1:49" x14ac:dyDescent="0.2">
      <c r="A2971" s="17" t="str">
        <f t="shared" si="55"/>
        <v>ISU</v>
      </c>
      <c r="B2971" s="17" t="str">
        <f>IF(AND(OR(NOT(IsForecastDateRestricted),AND(D2971&gt;=StartDate,D2971&lt;=EndDate)),OR(NOT(IsTargetDateRestricted),AND(F2971&gt;=FirstTargetDate,F2971&lt;=EndTargetDate)),
OR(AND(Is1Week,E2971="1 wk ahead inc death"),AND(Is2Week,E2971="2 wk ahead inc death"),AND(Is3Week,E2971="3 wk ahead inc death"),AND(Is4Week,E2971="4 wk ahead inc death")),
OR(NOT(IsActiveModelsOnly),_xlfn.XLOOKUP(C2971,'Model Analyzer'!B$4:B$100,'Model Analyzer'!C$4:C$100))),EvalData!C2971,"NA")</f>
        <v>ISU</v>
      </c>
      <c r="C2971" s="17" t="s">
        <v>41</v>
      </c>
      <c r="D2971" s="36" t="d">
        <v>2020-11-30</v>
      </c>
      <c r="E2971" s="17" t="s">
        <v>11</v>
      </c>
      <c r="F2971" s="36" t="d">
        <v>2020-12-05</v>
      </c>
      <c r="G2971" s="30">
        <v>-2068</v>
      </c>
      <c r="H2971" s="32">
        <v>-0.14799999999999999</v>
      </c>
      <c r="I2971" s="28">
        <v>-0.13739000000000001</v>
      </c>
      <c r="J2971" s="28">
        <v>-0.15926999999999999</v>
      </c>
      <c r="K2971" s="29">
        <v>0.75</v>
      </c>
      <c r="L2971" s="30">
        <v>6</v>
      </c>
      <c r="M2971" s="29">
        <v>0.85294000000000003</v>
      </c>
      <c r="N2971" s="30">
        <v>49</v>
      </c>
      <c r="O2971" s="30">
        <v>3.77</v>
      </c>
      <c r="P2971" s="30">
        <v>578.66</v>
      </c>
      <c r="Q2971" s="30">
        <v>52.04</v>
      </c>
      <c r="R2971" s="38">
        <v>0.16034999999999999</v>
      </c>
      <c r="S2971" s="32">
        <v>-0.18794</v>
      </c>
      <c r="T2971" s="29">
        <v>0.27117999999999998</v>
      </c>
      <c r="U2971" s="29">
        <v>-0.20129</v>
      </c>
      <c r="V2971" s="29">
        <v>0.59184000000000003</v>
      </c>
      <c r="W2971" s="29">
        <v>2.0410000000000001E-2</v>
      </c>
      <c r="X2971" s="30">
        <v>76.319999999999993</v>
      </c>
      <c r="Y2971" s="29">
        <v>0.20154</v>
      </c>
      <c r="Z2971" s="29">
        <v>0.22331000000000001</v>
      </c>
      <c r="AA2971" s="29">
        <v>0.70099999999999996</v>
      </c>
      <c r="AB2971" s="30">
        <v>3</v>
      </c>
      <c r="AC2971" s="29">
        <v>0.94118000000000002</v>
      </c>
      <c r="AD2971" s="30">
        <v>49</v>
      </c>
      <c r="AE2971" s="29">
        <v>0.48980000000000001</v>
      </c>
      <c r="AF2971" s="33">
        <v>1.2809999999999999</v>
      </c>
      <c r="AG2971" s="33">
        <v>1.3640000000000001</v>
      </c>
      <c r="AH2971" s="33">
        <v>1.488</v>
      </c>
      <c r="AI2971" s="33">
        <v>1.716</v>
      </c>
      <c r="AJ2971" s="33">
        <v>1.7270000000000001</v>
      </c>
      <c r="AK2971" s="34">
        <v>2.5499999999999998</v>
      </c>
      <c r="AL2971" s="29">
        <v>0</v>
      </c>
      <c r="AM2971" s="29">
        <v>0</v>
      </c>
      <c r="AN2971" s="50">
        <v>41024</v>
      </c>
      <c r="AO2971" s="30">
        <v>120.5</v>
      </c>
      <c r="AP2971" s="29">
        <v>0.76543000000000005</v>
      </c>
      <c r="AQ2971" s="29">
        <v>1</v>
      </c>
      <c r="AR2971" s="29">
        <v>0.495</v>
      </c>
      <c r="AS2971" s="54">
        <v>12</v>
      </c>
      <c r="AT2971" s="29">
        <v>0.67647000000000002</v>
      </c>
      <c r="AU2971" s="29">
        <v>0.49536000000000002</v>
      </c>
      <c r="AV2971" s="54">
        <v>22</v>
      </c>
      <c r="AW2971" s="29">
        <v>0.38235000000000002</v>
      </c>
    </row>
    <row r="2972" spans="1:49" x14ac:dyDescent="0.2">
      <c r="A2972" s="17" t="str">
        <f t="shared" si="55"/>
        <v>JCB</v>
      </c>
      <c r="B2972" s="17" t="str">
        <f>IF(AND(OR(NOT(IsForecastDateRestricted),AND(D2972&gt;=StartDate,D2972&lt;=EndDate)),OR(NOT(IsTargetDateRestricted),AND(F2972&gt;=FirstTargetDate,F2972&lt;=EndTargetDate)),
OR(AND(Is1Week,E2972="1 wk ahead inc death"),AND(Is2Week,E2972="2 wk ahead inc death"),AND(Is3Week,E2972="3 wk ahead inc death"),AND(Is4Week,E2972="4 wk ahead inc death")),
OR(NOT(IsActiveModelsOnly),_xlfn.XLOOKUP(C2972,'Model Analyzer'!B$4:B$100,'Model Analyzer'!C$4:C$100))),EvalData!C2972,"NA")</f>
        <v>JCB</v>
      </c>
      <c r="C2972" s="17" t="s">
        <v>45</v>
      </c>
      <c r="D2972" s="36" t="d">
        <v>2020-11-30</v>
      </c>
      <c r="E2972" s="17" t="s">
        <v>11</v>
      </c>
      <c r="F2972" s="36" t="d">
        <v>2020-12-05</v>
      </c>
      <c r="G2972" s="30">
        <v>-2618</v>
      </c>
      <c r="H2972" s="32">
        <v>-0.191</v>
      </c>
      <c r="I2972" s="28">
        <v>-0.17393</v>
      </c>
      <c r="J2972" s="28">
        <v>-0.21054999999999999</v>
      </c>
      <c r="K2972" s="29">
        <v>0.75</v>
      </c>
      <c r="L2972" s="30">
        <v>11</v>
      </c>
      <c r="M2972" s="29">
        <v>0.70587999999999995</v>
      </c>
      <c r="N2972" s="30">
        <v>51</v>
      </c>
      <c r="O2972" s="30">
        <v>21.73</v>
      </c>
      <c r="P2972" s="30">
        <v>891.8</v>
      </c>
      <c r="Q2972" s="30">
        <v>62.9</v>
      </c>
      <c r="R2972" s="38">
        <v>0.25213999999999998</v>
      </c>
      <c r="S2972" s="32">
        <v>-0.21715000000000001</v>
      </c>
      <c r="T2972" s="29">
        <v>0.40112999999999999</v>
      </c>
      <c r="U2972" s="29">
        <v>-0.32383000000000001</v>
      </c>
      <c r="V2972" s="29">
        <v>0.47059000000000001</v>
      </c>
      <c r="W2972" s="29">
        <v>7.843E-2</v>
      </c>
      <c r="X2972" s="30">
        <v>90.09</v>
      </c>
      <c r="Y2972" s="29">
        <v>0.2681</v>
      </c>
      <c r="Z2972" s="29">
        <v>0.33061000000000001</v>
      </c>
      <c r="AA2972" s="29">
        <v>0.376</v>
      </c>
      <c r="AB2972" s="30">
        <v>19</v>
      </c>
      <c r="AC2972" s="29">
        <v>0.47059000000000001</v>
      </c>
      <c r="AD2972" s="30">
        <v>51</v>
      </c>
      <c r="AE2972" s="29">
        <v>0.62744999999999995</v>
      </c>
      <c r="AF2972" s="33">
        <v>2.0830000000000002</v>
      </c>
      <c r="AG2972" s="33">
        <v>2.085</v>
      </c>
      <c r="AH2972" s="33">
        <v>2.09</v>
      </c>
      <c r="AI2972" s="33">
        <v>2.15</v>
      </c>
      <c r="AJ2972" s="33">
        <v>2.11</v>
      </c>
      <c r="AK2972" s="34">
        <v>2.1669999999999998</v>
      </c>
      <c r="AL2972" s="29">
        <v>0</v>
      </c>
      <c r="AM2972" s="29">
        <v>0</v>
      </c>
      <c r="AN2972" s="50">
        <v>31588</v>
      </c>
      <c r="AO2972" s="30">
        <v>200.8</v>
      </c>
      <c r="AP2972" s="29">
        <v>0.6381</v>
      </c>
      <c r="AQ2972" s="29">
        <v>1</v>
      </c>
      <c r="AR2972" s="29">
        <v>0.66</v>
      </c>
      <c r="AS2972" s="54">
        <v>7</v>
      </c>
      <c r="AT2972" s="29">
        <v>0.82352999999999998</v>
      </c>
      <c r="AU2972" s="29">
        <v>0.66047</v>
      </c>
      <c r="AV2972" s="54">
        <v>17</v>
      </c>
      <c r="AW2972" s="29">
        <v>0.52941000000000005</v>
      </c>
    </row>
    <row r="2973" spans="1:49" x14ac:dyDescent="0.2">
      <c r="A2973" s="17" t="str">
        <f t="shared" si="55"/>
        <v>JHU-APL</v>
      </c>
      <c r="B2973" s="17" t="str">
        <f>IF(AND(OR(NOT(IsForecastDateRestricted),AND(D2973&gt;=StartDate,D2973&lt;=EndDate)),OR(NOT(IsTargetDateRestricted),AND(F2973&gt;=FirstTargetDate,F2973&lt;=EndTargetDate)),
OR(AND(Is1Week,E2973="1 wk ahead inc death"),AND(Is2Week,E2973="2 wk ahead inc death"),AND(Is3Week,E2973="3 wk ahead inc death"),AND(Is4Week,E2973="4 wk ahead inc death")),
OR(NOT(IsActiveModelsOnly),_xlfn.XLOOKUP(C2973,'Model Analyzer'!B$4:B$100,'Model Analyzer'!C$4:C$100))),EvalData!C2973,"NA")</f>
        <v>JHU-APL</v>
      </c>
      <c r="C2973" s="17" t="s">
        <v>52</v>
      </c>
      <c r="D2973" s="36" t="d">
        <v>2020-11-30</v>
      </c>
      <c r="E2973" s="17" t="s">
        <v>11</v>
      </c>
      <c r="F2973" s="36" t="d">
        <v>2020-12-05</v>
      </c>
      <c r="G2973" s="30">
        <v>-2158</v>
      </c>
      <c r="H2973" s="32">
        <v>-0.155</v>
      </c>
      <c r="I2973" s="28">
        <v>-0.14337</v>
      </c>
      <c r="J2973" s="28">
        <v>-0.16736000000000001</v>
      </c>
      <c r="K2973" s="29">
        <v>0.75</v>
      </c>
      <c r="L2973" s="30">
        <v>7</v>
      </c>
      <c r="M2973" s="29">
        <v>0.82352999999999998</v>
      </c>
      <c r="N2973" s="30">
        <v>51</v>
      </c>
      <c r="O2973" s="30">
        <v>13.18</v>
      </c>
      <c r="P2973" s="30">
        <v>1196.51</v>
      </c>
      <c r="Q2973" s="30">
        <v>60.96</v>
      </c>
      <c r="R2973" s="38">
        <v>0.18978999999999999</v>
      </c>
      <c r="S2973" s="32">
        <v>-0.15875</v>
      </c>
      <c r="T2973" s="29">
        <v>0.54100000000000004</v>
      </c>
      <c r="U2973" s="29">
        <v>-0.43504999999999999</v>
      </c>
      <c r="V2973" s="29">
        <v>0.54901999999999995</v>
      </c>
      <c r="W2973" s="29">
        <v>0.11765</v>
      </c>
      <c r="X2973" s="30">
        <v>89.49</v>
      </c>
      <c r="Y2973" s="29">
        <v>0.25502000000000002</v>
      </c>
      <c r="Z2973" s="29">
        <v>0.30597999999999997</v>
      </c>
      <c r="AA2973" s="29">
        <v>0.48399999999999999</v>
      </c>
      <c r="AB2973" s="30">
        <v>13</v>
      </c>
      <c r="AC2973" s="29">
        <v>0.64705999999999997</v>
      </c>
      <c r="AD2973" s="30">
        <v>51</v>
      </c>
      <c r="AE2973" s="29">
        <v>0.56862999999999997</v>
      </c>
      <c r="AF2973" s="33">
        <v>1.5609999999999999</v>
      </c>
      <c r="AG2973" s="33">
        <v>1.6120000000000001</v>
      </c>
      <c r="AH2973" s="33">
        <v>1.6779999999999999</v>
      </c>
      <c r="AI2973" s="33">
        <v>1.671</v>
      </c>
      <c r="AJ2973" s="33">
        <v>1.7030000000000001</v>
      </c>
      <c r="AK2973" s="34">
        <v>1.75</v>
      </c>
      <c r="AL2973" s="29">
        <v>0</v>
      </c>
      <c r="AM2973" s="29">
        <v>0</v>
      </c>
      <c r="AN2973" s="50">
        <v>48895</v>
      </c>
      <c r="AO2973" s="30">
        <v>253.9</v>
      </c>
      <c r="AP2973" s="29">
        <v>0.74963999999999997</v>
      </c>
      <c r="AQ2973" s="29">
        <v>1</v>
      </c>
      <c r="AR2973" s="29">
        <v>0.59899999999999998</v>
      </c>
      <c r="AS2973" s="54">
        <v>11</v>
      </c>
      <c r="AT2973" s="29">
        <v>0.70587999999999995</v>
      </c>
      <c r="AU2973" s="29">
        <v>0.59855999999999998</v>
      </c>
      <c r="AV2973" s="54">
        <v>19</v>
      </c>
      <c r="AW2973" s="29">
        <v>0.47059000000000001</v>
      </c>
    </row>
    <row r="2974" spans="1:49" x14ac:dyDescent="0.2">
      <c r="A2974" s="17" t="str">
        <f t="shared" si="55"/>
        <v>JHU-CSSE</v>
      </c>
      <c r="B2974" s="17" t="str">
        <f>IF(AND(OR(NOT(IsForecastDateRestricted),AND(D2974&gt;=StartDate,D2974&lt;=EndDate)),OR(NOT(IsTargetDateRestricted),AND(F2974&gt;=FirstTargetDate,F2974&lt;=EndTargetDate)),
OR(AND(Is1Week,E2974="1 wk ahead inc death"),AND(Is2Week,E2974="2 wk ahead inc death"),AND(Is3Week,E2974="3 wk ahead inc death"),AND(Is4Week,E2974="4 wk ahead inc death")),
OR(NOT(IsActiveModelsOnly),_xlfn.XLOOKUP(C2974,'Model Analyzer'!B$4:B$100,'Model Analyzer'!C$4:C$100))),EvalData!C2974,"NA")</f>
        <v>JHU-CSSE</v>
      </c>
      <c r="C2974" s="17" t="s">
        <v>58</v>
      </c>
      <c r="D2974" s="36" t="d">
        <v>2020-11-30</v>
      </c>
      <c r="E2974" s="17" t="s">
        <v>11</v>
      </c>
      <c r="F2974" s="36" t="d">
        <v>2020-12-05</v>
      </c>
      <c r="G2974" s="30">
        <v>-3538</v>
      </c>
      <c r="H2974" s="32">
        <v>-0.26800000000000002</v>
      </c>
      <c r="I2974" s="28">
        <v>-0.23505000000000001</v>
      </c>
      <c r="J2974" s="28">
        <v>-0.30728</v>
      </c>
      <c r="K2974" s="29">
        <v>0</v>
      </c>
      <c r="L2974" s="30">
        <v>18</v>
      </c>
      <c r="M2974" s="29">
        <v>0.5</v>
      </c>
      <c r="N2974" s="30">
        <v>51</v>
      </c>
      <c r="O2974" s="30">
        <v>6.59</v>
      </c>
      <c r="P2974" s="30">
        <v>1145.97</v>
      </c>
      <c r="Q2974" s="30">
        <v>74.14</v>
      </c>
      <c r="R2974" s="38">
        <v>0.26296999999999998</v>
      </c>
      <c r="S2974" s="32">
        <v>-0.28877000000000003</v>
      </c>
      <c r="T2974" s="29">
        <v>0.38422000000000001</v>
      </c>
      <c r="U2974" s="29">
        <v>-0.33201000000000003</v>
      </c>
      <c r="V2974" s="29">
        <v>0.41176000000000001</v>
      </c>
      <c r="W2974" s="29">
        <v>5.8819999999999997E-2</v>
      </c>
      <c r="X2974" s="30">
        <v>113.67</v>
      </c>
      <c r="Y2974" s="29">
        <v>0.25697999999999999</v>
      </c>
      <c r="Z2974" s="29">
        <v>0.30151</v>
      </c>
      <c r="AA2974" s="29">
        <v>0.45300000000000001</v>
      </c>
      <c r="AB2974" s="30">
        <v>15</v>
      </c>
      <c r="AC2974" s="29">
        <v>0.58823999999999999</v>
      </c>
      <c r="AD2974" s="30">
        <v>51</v>
      </c>
      <c r="AE2974" s="29">
        <v>0.98038999999999998</v>
      </c>
      <c r="AF2974" s="33">
        <v>3.3170000000000002</v>
      </c>
      <c r="AG2974" s="33">
        <v>4.2759999999999998</v>
      </c>
      <c r="AH2974" s="33">
        <v>5.8780000000000001</v>
      </c>
      <c r="AI2974" s="33">
        <v>7.6989999999999998</v>
      </c>
      <c r="AJ2974" s="33">
        <v>10.657</v>
      </c>
      <c r="AK2974" s="34">
        <v>13.532999999999999</v>
      </c>
      <c r="AL2974" s="29">
        <v>0.45097999999999999</v>
      </c>
      <c r="AM2974" s="29">
        <v>0.27450999999999998</v>
      </c>
      <c r="AN2974" s="50">
        <v>21139</v>
      </c>
      <c r="AO2974" s="30">
        <v>78</v>
      </c>
      <c r="AP2974" s="29">
        <v>0.29305999999999999</v>
      </c>
      <c r="AQ2974" s="29">
        <v>0.61180999999999996</v>
      </c>
      <c r="AR2974" s="29">
        <v>0.26800000000000002</v>
      </c>
      <c r="AS2974" s="54">
        <v>26</v>
      </c>
      <c r="AT2974" s="29">
        <v>0.26471</v>
      </c>
      <c r="AU2974" s="29">
        <v>0.84931000000000001</v>
      </c>
      <c r="AV2974" s="54">
        <v>9</v>
      </c>
      <c r="AW2974" s="29">
        <v>0.76471</v>
      </c>
    </row>
    <row r="2975" spans="1:49" x14ac:dyDescent="0.2">
      <c r="A2975" s="17" t="str">
        <f t="shared" si="55"/>
        <v>JHU-IDD</v>
      </c>
      <c r="B2975" s="17" t="str">
        <f>IF(AND(OR(NOT(IsForecastDateRestricted),AND(D2975&gt;=StartDate,D2975&lt;=EndDate)),OR(NOT(IsTargetDateRestricted),AND(F2975&gt;=FirstTargetDate,F2975&lt;=EndTargetDate)),
OR(AND(Is1Week,E2975="1 wk ahead inc death"),AND(Is2Week,E2975="2 wk ahead inc death"),AND(Is3Week,E2975="3 wk ahead inc death"),AND(Is4Week,E2975="4 wk ahead inc death")),
OR(NOT(IsActiveModelsOnly),_xlfn.XLOOKUP(C2975,'Model Analyzer'!B$4:B$100,'Model Analyzer'!C$4:C$100))),EvalData!C2975,"NA")</f>
        <v>JHU-IDD</v>
      </c>
      <c r="C2975" s="17" t="s">
        <v>53</v>
      </c>
      <c r="D2975" s="36" t="d">
        <v>2020-11-30</v>
      </c>
      <c r="E2975" s="17" t="s">
        <v>11</v>
      </c>
      <c r="F2975" s="36" t="d">
        <v>2020-12-05</v>
      </c>
      <c r="G2975" s="30">
        <v>-3223</v>
      </c>
      <c r="H2975" s="32">
        <v>-0.24099999999999999</v>
      </c>
      <c r="I2975" s="28">
        <v>-0.21412</v>
      </c>
      <c r="J2975" s="28">
        <v>-0.27246999999999999</v>
      </c>
      <c r="K2975" s="29">
        <v>0.75</v>
      </c>
      <c r="L2975" s="30">
        <v>14</v>
      </c>
      <c r="M2975" s="29">
        <v>0.61765000000000003</v>
      </c>
      <c r="N2975" s="30">
        <v>51</v>
      </c>
      <c r="O2975" s="30">
        <v>8.4</v>
      </c>
      <c r="P2975" s="30">
        <v>1693.39</v>
      </c>
      <c r="Q2975" s="30">
        <v>89.78</v>
      </c>
      <c r="R2975" s="38">
        <v>0.26826</v>
      </c>
      <c r="S2975" s="32">
        <v>-0.25524999999999998</v>
      </c>
      <c r="T2975" s="29">
        <v>0.43736000000000003</v>
      </c>
      <c r="U2975" s="29">
        <v>-0.28982999999999998</v>
      </c>
      <c r="V2975" s="29">
        <v>0.39216000000000001</v>
      </c>
      <c r="W2975" s="29">
        <v>9.8040000000000002E-2</v>
      </c>
      <c r="X2975" s="30">
        <v>144.97</v>
      </c>
      <c r="Y2975" s="29">
        <v>0.28555000000000003</v>
      </c>
      <c r="Z2975" s="29">
        <v>0.32519999999999999</v>
      </c>
      <c r="AA2975" s="29">
        <v>0.35699999999999998</v>
      </c>
      <c r="AB2975" s="30">
        <v>20</v>
      </c>
      <c r="AC2975" s="29">
        <v>0.44118000000000002</v>
      </c>
      <c r="AD2975" s="30">
        <v>51</v>
      </c>
      <c r="AE2975" s="29">
        <v>0.92157</v>
      </c>
      <c r="AF2975" s="33">
        <v>2.8</v>
      </c>
      <c r="AG2975" s="33">
        <v>3.1819999999999999</v>
      </c>
      <c r="AH2975" s="33">
        <v>4.3860000000000001</v>
      </c>
      <c r="AI2975" s="33">
        <v>16.904</v>
      </c>
      <c r="AJ2975" s="33">
        <v>7.2370000000000001</v>
      </c>
      <c r="AK2975" s="34">
        <v>22</v>
      </c>
      <c r="AL2975" s="29">
        <v>0.23529</v>
      </c>
      <c r="AM2975" s="29">
        <v>0.21568999999999999</v>
      </c>
      <c r="AN2975" s="50">
        <v>25811</v>
      </c>
      <c r="AO2975" s="30">
        <v>122.2</v>
      </c>
      <c r="AP2975" s="29">
        <v>0.34201999999999999</v>
      </c>
      <c r="AQ2975" s="29">
        <v>0.71404000000000001</v>
      </c>
      <c r="AR2975" s="29">
        <v>0.495</v>
      </c>
      <c r="AS2975" s="54">
        <v>12</v>
      </c>
      <c r="AT2975" s="29">
        <v>0.67647000000000002</v>
      </c>
      <c r="AU2975" s="29">
        <v>0.88829999999999998</v>
      </c>
      <c r="AV2975" s="54">
        <v>5</v>
      </c>
      <c r="AW2975" s="29">
        <v>0.88234999999999997</v>
      </c>
    </row>
    <row r="2976" spans="1:49" x14ac:dyDescent="0.2">
      <c r="A2976" s="17" t="str">
        <f t="shared" si="55"/>
        <v>Karlen</v>
      </c>
      <c r="B2976" s="17" t="str">
        <f>IF(AND(OR(NOT(IsForecastDateRestricted),AND(D2976&gt;=StartDate,D2976&lt;=EndDate)),OR(NOT(IsTargetDateRestricted),AND(F2976&gt;=FirstTargetDate,F2976&lt;=EndTargetDate)),
OR(AND(Is1Week,E2976="1 wk ahead inc death"),AND(Is2Week,E2976="2 wk ahead inc death"),AND(Is3Week,E2976="3 wk ahead inc death"),AND(Is4Week,E2976="4 wk ahead inc death")),
OR(NOT(IsActiveModelsOnly),_xlfn.XLOOKUP(C2976,'Model Analyzer'!B$4:B$100,'Model Analyzer'!C$4:C$100))),EvalData!C2976,"NA")</f>
        <v>Karlen</v>
      </c>
      <c r="C2976" s="17" t="s">
        <v>46</v>
      </c>
      <c r="D2976" s="36" t="d">
        <v>2020-11-30</v>
      </c>
      <c r="E2976" s="17" t="s">
        <v>11</v>
      </c>
      <c r="F2976" s="36" t="d">
        <v>2020-12-05</v>
      </c>
      <c r="G2976" s="30">
        <v>-1823</v>
      </c>
      <c r="H2976" s="32">
        <v>-0.129</v>
      </c>
      <c r="I2976" s="28">
        <v>-0.12111</v>
      </c>
      <c r="J2976" s="28">
        <v>-0.13780000000000001</v>
      </c>
      <c r="K2976" s="29">
        <v>0.75</v>
      </c>
      <c r="L2976" s="30">
        <v>5</v>
      </c>
      <c r="M2976" s="29">
        <v>0.88234999999999997</v>
      </c>
      <c r="N2976" s="30">
        <v>51</v>
      </c>
      <c r="O2976" s="30">
        <v>5.51</v>
      </c>
      <c r="P2976" s="30">
        <v>526.88</v>
      </c>
      <c r="Q2976" s="30">
        <v>45.22</v>
      </c>
      <c r="R2976" s="38">
        <v>0.17912</v>
      </c>
      <c r="S2976" s="32">
        <v>-0.14013</v>
      </c>
      <c r="T2976" s="29">
        <v>0.30945</v>
      </c>
      <c r="U2976" s="29">
        <v>-0.23452000000000001</v>
      </c>
      <c r="V2976" s="29">
        <v>0.60784000000000005</v>
      </c>
      <c r="W2976" s="29">
        <v>3.9219999999999998E-2</v>
      </c>
      <c r="X2976" s="30">
        <v>65.45</v>
      </c>
      <c r="Y2976" s="29">
        <v>0.20252999999999999</v>
      </c>
      <c r="Z2976" s="29">
        <v>0.23365</v>
      </c>
      <c r="AA2976" s="29">
        <v>0.71299999999999997</v>
      </c>
      <c r="AB2976" s="30">
        <v>2</v>
      </c>
      <c r="AC2976" s="29">
        <v>0.97058999999999995</v>
      </c>
      <c r="AD2976" s="30">
        <v>51</v>
      </c>
      <c r="AE2976" s="29">
        <v>0.62744999999999995</v>
      </c>
      <c r="AF2976" s="33">
        <v>1.5249999999999999</v>
      </c>
      <c r="AG2976" s="33">
        <v>1.5960000000000001</v>
      </c>
      <c r="AH2976" s="33">
        <v>1.6970000000000001</v>
      </c>
      <c r="AI2976" s="33">
        <v>2.4529999999999998</v>
      </c>
      <c r="AJ2976" s="33">
        <v>1.903</v>
      </c>
      <c r="AK2976" s="34">
        <v>2.2989999999999999</v>
      </c>
      <c r="AL2976" s="29">
        <v>0</v>
      </c>
      <c r="AM2976" s="29">
        <v>0</v>
      </c>
      <c r="AN2976" s="50">
        <v>25929</v>
      </c>
      <c r="AO2976" s="30">
        <v>130.80000000000001</v>
      </c>
      <c r="AP2976" s="29">
        <v>0.70603000000000005</v>
      </c>
      <c r="AQ2976" s="29">
        <v>1</v>
      </c>
      <c r="AR2976" s="29">
        <v>0.66</v>
      </c>
      <c r="AS2976" s="54">
        <v>7</v>
      </c>
      <c r="AT2976" s="29">
        <v>0.82352999999999998</v>
      </c>
      <c r="AU2976" s="29">
        <v>0.66047</v>
      </c>
      <c r="AV2976" s="54">
        <v>17</v>
      </c>
      <c r="AW2976" s="29">
        <v>0.52941000000000005</v>
      </c>
    </row>
    <row r="2977" spans="1:49" x14ac:dyDescent="0.2">
      <c r="A2977" s="17" t="str">
        <f t="shared" si="55"/>
        <v>LANL</v>
      </c>
      <c r="B2977" s="17" t="str">
        <f>IF(AND(OR(NOT(IsForecastDateRestricted),AND(D2977&gt;=StartDate,D2977&lt;=EndDate)),OR(NOT(IsTargetDateRestricted),AND(F2977&gt;=FirstTargetDate,F2977&lt;=EndTargetDate)),
OR(AND(Is1Week,E2977="1 wk ahead inc death"),AND(Is2Week,E2977="2 wk ahead inc death"),AND(Is3Week,E2977="3 wk ahead inc death"),AND(Is4Week,E2977="4 wk ahead inc death")),
OR(NOT(IsActiveModelsOnly),_xlfn.XLOOKUP(C2977,'Model Analyzer'!B$4:B$100,'Model Analyzer'!C$4:C$100))),EvalData!C2977,"NA")</f>
        <v>LANL</v>
      </c>
      <c r="C2977" s="17" t="s">
        <v>20</v>
      </c>
      <c r="D2977" s="36" t="d">
        <v>2020-11-30</v>
      </c>
      <c r="E2977" s="17" t="s">
        <v>11</v>
      </c>
      <c r="F2977" s="36" t="d">
        <v>2020-12-05</v>
      </c>
      <c r="G2977" s="30">
        <v>-4704</v>
      </c>
      <c r="H2977" s="32">
        <v>-0.375</v>
      </c>
      <c r="I2977" s="28">
        <v>-0.31252000000000002</v>
      </c>
      <c r="J2977" s="28">
        <v>-0.45457999999999998</v>
      </c>
      <c r="K2977" s="29">
        <v>0</v>
      </c>
      <c r="L2977" s="30">
        <v>24</v>
      </c>
      <c r="M2977" s="29">
        <v>0.32352999999999998</v>
      </c>
      <c r="N2977" s="30">
        <v>51</v>
      </c>
      <c r="O2977" s="30">
        <v>18.63</v>
      </c>
      <c r="P2977" s="30">
        <v>1677.2</v>
      </c>
      <c r="Q2977" s="30">
        <v>87.53</v>
      </c>
      <c r="R2977" s="38">
        <v>0.35447000000000001</v>
      </c>
      <c r="S2977" s="32">
        <v>-0.36182999999999998</v>
      </c>
      <c r="T2977" s="29">
        <v>0.74726999999999999</v>
      </c>
      <c r="U2977" s="29">
        <v>-0.72170000000000001</v>
      </c>
      <c r="V2977" s="29">
        <v>0.29411999999999999</v>
      </c>
      <c r="W2977" s="29">
        <v>0.19608</v>
      </c>
      <c r="X2977" s="30">
        <v>128.96</v>
      </c>
      <c r="Y2977" s="29">
        <v>0.33850999999999998</v>
      </c>
      <c r="Z2977" s="29">
        <v>0.44169999999999998</v>
      </c>
      <c r="AA2977" s="29">
        <v>7.1999999999999995E-2</v>
      </c>
      <c r="AB2977" s="30">
        <v>27</v>
      </c>
      <c r="AC2977" s="29">
        <v>0.23529</v>
      </c>
      <c r="AD2977" s="30">
        <v>51</v>
      </c>
      <c r="AE2977" s="29">
        <v>0.76471</v>
      </c>
      <c r="AF2977" s="33">
        <v>2.0099999999999998</v>
      </c>
      <c r="AG2977" s="33">
        <v>2.7240000000000002</v>
      </c>
      <c r="AH2977" s="33">
        <v>4.1289999999999996</v>
      </c>
      <c r="AI2977" s="33">
        <v>9.8580000000000005</v>
      </c>
      <c r="AJ2977" s="33">
        <v>7.4880000000000004</v>
      </c>
      <c r="AK2977" s="34">
        <v>12</v>
      </c>
      <c r="AL2977" s="29">
        <v>0.27450999999999998</v>
      </c>
      <c r="AM2977" s="29">
        <v>9.8040000000000002E-2</v>
      </c>
      <c r="AN2977" s="50">
        <v>31967</v>
      </c>
      <c r="AO2977" s="30">
        <v>114.8</v>
      </c>
      <c r="AP2977" s="29">
        <v>0.39315</v>
      </c>
      <c r="AQ2977" s="29">
        <v>0.82076000000000005</v>
      </c>
      <c r="AR2977" s="29">
        <v>0.41299999999999998</v>
      </c>
      <c r="AS2977" s="54">
        <v>19</v>
      </c>
      <c r="AT2977" s="29">
        <v>0.47059000000000001</v>
      </c>
      <c r="AU2977" s="29">
        <v>0.77283000000000002</v>
      </c>
      <c r="AV2977" s="54">
        <v>14</v>
      </c>
      <c r="AW2977" s="29">
        <v>0.61765000000000003</v>
      </c>
    </row>
    <row r="2978" spans="1:49" x14ac:dyDescent="0.2">
      <c r="A2978" s="17" t="str">
        <f t="shared" si="55"/>
        <v>LSHTM</v>
      </c>
      <c r="B2978" s="17" t="str">
        <f>IF(AND(OR(NOT(IsForecastDateRestricted),AND(D2978&gt;=StartDate,D2978&lt;=EndDate)),OR(NOT(IsTargetDateRestricted),AND(F2978&gt;=FirstTargetDate,F2978&lt;=EndTargetDate)),
OR(AND(Is1Week,E2978="1 wk ahead inc death"),AND(Is2Week,E2978="2 wk ahead inc death"),AND(Is3Week,E2978="3 wk ahead inc death"),AND(Is4Week,E2978="4 wk ahead inc death")),
OR(NOT(IsActiveModelsOnly),_xlfn.XLOOKUP(C2978,'Model Analyzer'!B$4:B$100,'Model Analyzer'!C$4:C$100))),EvalData!C2978,"NA")</f>
        <v>LSHTM</v>
      </c>
      <c r="C2978" s="17" t="s">
        <v>21</v>
      </c>
      <c r="D2978" s="36" t="d">
        <v>2020-11-30</v>
      </c>
      <c r="E2978" s="17" t="s">
        <v>11</v>
      </c>
      <c r="F2978" s="36" t="d">
        <v>2020-12-05</v>
      </c>
      <c r="G2978" s="30">
        <v>-4775</v>
      </c>
      <c r="H2978" s="32">
        <v>-0.38200000000000001</v>
      </c>
      <c r="I2978" s="28">
        <v>-0.31723000000000001</v>
      </c>
      <c r="J2978" s="28">
        <v>-0.46462999999999999</v>
      </c>
      <c r="K2978" s="29">
        <v>0</v>
      </c>
      <c r="L2978" s="30">
        <v>25</v>
      </c>
      <c r="M2978" s="29">
        <v>0.29411999999999999</v>
      </c>
      <c r="N2978" s="30">
        <v>50</v>
      </c>
      <c r="O2978" s="30">
        <v>13.1</v>
      </c>
      <c r="P2978" s="30">
        <v>1903.18</v>
      </c>
      <c r="Q2978" s="30">
        <v>96.66</v>
      </c>
      <c r="R2978" s="38">
        <v>0.34261000000000003</v>
      </c>
      <c r="S2978" s="32">
        <v>-0.36659000000000003</v>
      </c>
      <c r="T2978" s="29">
        <v>0.60821000000000003</v>
      </c>
      <c r="U2978" s="29">
        <v>-0.58911999999999998</v>
      </c>
      <c r="V2978" s="29">
        <v>0.24</v>
      </c>
      <c r="W2978" s="29">
        <v>0.18</v>
      </c>
      <c r="X2978" s="30">
        <v>139.11000000000001</v>
      </c>
      <c r="Y2978" s="29">
        <v>0.33311000000000002</v>
      </c>
      <c r="Z2978" s="29">
        <v>0.4219</v>
      </c>
      <c r="AA2978" s="29">
        <v>7.0999999999999994E-2</v>
      </c>
      <c r="AB2978" s="30">
        <v>28</v>
      </c>
      <c r="AC2978" s="29">
        <v>0.20588000000000001</v>
      </c>
      <c r="AD2978" s="30">
        <v>50</v>
      </c>
      <c r="AE2978" s="29">
        <v>0.5</v>
      </c>
      <c r="AF2978" s="33">
        <v>1.7709999999999999</v>
      </c>
      <c r="AG2978" s="33">
        <v>2.0830000000000002</v>
      </c>
      <c r="AH2978" s="33">
        <v>2.746</v>
      </c>
      <c r="AI2978" s="33">
        <v>13.122</v>
      </c>
      <c r="AJ2978" s="33">
        <v>4.7850000000000001</v>
      </c>
      <c r="AK2978" s="34">
        <v>13.164999999999999</v>
      </c>
      <c r="AL2978" s="29">
        <v>0.06</v>
      </c>
      <c r="AM2978" s="29">
        <v>0.08</v>
      </c>
      <c r="AN2978" s="50">
        <v>45559</v>
      </c>
      <c r="AO2978" s="30">
        <v>161.19999999999999</v>
      </c>
      <c r="AP2978" s="29">
        <v>0.48492000000000002</v>
      </c>
      <c r="AQ2978" s="29">
        <v>1</v>
      </c>
      <c r="AR2978" s="29">
        <v>0.372</v>
      </c>
      <c r="AS2978" s="54">
        <v>23</v>
      </c>
      <c r="AT2978" s="29">
        <v>0.35293999999999998</v>
      </c>
      <c r="AU2978" s="29">
        <v>0.51600000000000001</v>
      </c>
      <c r="AV2978" s="54">
        <v>21</v>
      </c>
      <c r="AW2978" s="29">
        <v>0.41176000000000001</v>
      </c>
    </row>
    <row r="2979" spans="1:49" x14ac:dyDescent="0.2">
      <c r="A2979" s="17" t="str">
        <f t="shared" si="55"/>
        <v>MIT-ORC</v>
      </c>
      <c r="B2979" s="17" t="str">
        <f>IF(AND(OR(NOT(IsForecastDateRestricted),AND(D2979&gt;=StartDate,D2979&lt;=EndDate)),OR(NOT(IsTargetDateRestricted),AND(F2979&gt;=FirstTargetDate,F2979&lt;=EndTargetDate)),
OR(AND(Is1Week,E2979="1 wk ahead inc death"),AND(Is2Week,E2979="2 wk ahead inc death"),AND(Is3Week,E2979="3 wk ahead inc death"),AND(Is4Week,E2979="4 wk ahead inc death")),
OR(NOT(IsActiveModelsOnly),_xlfn.XLOOKUP(C2979,'Model Analyzer'!B$4:B$100,'Model Analyzer'!C$4:C$100))),EvalData!C2979,"NA")</f>
        <v>MIT-ORC</v>
      </c>
      <c r="C2979" s="17" t="s">
        <v>23</v>
      </c>
      <c r="D2979" s="36" t="d">
        <v>2020-11-30</v>
      </c>
      <c r="E2979" s="17" t="s">
        <v>11</v>
      </c>
      <c r="F2979" s="36" t="d">
        <v>2020-12-05</v>
      </c>
      <c r="G2979" s="30">
        <v>-3859</v>
      </c>
      <c r="H2979" s="32">
        <v>-0.29599999999999999</v>
      </c>
      <c r="I2979" s="28">
        <v>-0.25638</v>
      </c>
      <c r="J2979" s="28">
        <v>-0.34477000000000002</v>
      </c>
      <c r="K2979" s="29">
        <v>0</v>
      </c>
      <c r="L2979" s="30">
        <v>21</v>
      </c>
      <c r="M2979" s="29">
        <v>0.41176000000000001</v>
      </c>
      <c r="N2979" s="30">
        <v>51</v>
      </c>
      <c r="O2979" s="30">
        <v>11.21</v>
      </c>
      <c r="P2979" s="30">
        <v>1715.38</v>
      </c>
      <c r="Q2979" s="30">
        <v>87.63</v>
      </c>
      <c r="R2979" s="38">
        <v>0.24751000000000001</v>
      </c>
      <c r="S2979" s="32">
        <v>-0.2858</v>
      </c>
      <c r="T2979" s="29">
        <v>0.51390999999999998</v>
      </c>
      <c r="U2979" s="29">
        <v>-0.46122999999999997</v>
      </c>
      <c r="V2979" s="29">
        <v>0.35293999999999998</v>
      </c>
      <c r="W2979" s="29">
        <v>9.8040000000000002E-2</v>
      </c>
      <c r="X2979" s="30">
        <v>145.78</v>
      </c>
      <c r="Y2979" s="29">
        <v>0.28408</v>
      </c>
      <c r="Z2979" s="29">
        <v>0.35204999999999997</v>
      </c>
      <c r="AA2979" s="29">
        <v>0.32100000000000001</v>
      </c>
      <c r="AB2979" s="30">
        <v>21</v>
      </c>
      <c r="AC2979" s="29">
        <v>0.41176000000000001</v>
      </c>
      <c r="AD2979" s="30">
        <v>51</v>
      </c>
      <c r="AE2979" s="29">
        <v>0.70587999999999995</v>
      </c>
      <c r="AF2979" s="33">
        <v>1.742</v>
      </c>
      <c r="AG2979" s="33">
        <v>2.266</v>
      </c>
      <c r="AH2979" s="33">
        <v>3.7570000000000001</v>
      </c>
      <c r="AI2979" s="33">
        <v>14.112</v>
      </c>
      <c r="AJ2979" s="33">
        <v>7.157</v>
      </c>
      <c r="AK2979" s="34">
        <v>24.75</v>
      </c>
      <c r="AL2979" s="29">
        <v>0.13725000000000001</v>
      </c>
      <c r="AM2979" s="29">
        <v>0.11765</v>
      </c>
      <c r="AN2979" s="50">
        <v>36011</v>
      </c>
      <c r="AO2979" s="30">
        <v>107.2</v>
      </c>
      <c r="AP2979" s="29">
        <v>0.41382000000000002</v>
      </c>
      <c r="AQ2979" s="29">
        <v>0.86392000000000002</v>
      </c>
      <c r="AR2979" s="29">
        <v>0.47499999999999998</v>
      </c>
      <c r="AS2979" s="54">
        <v>14</v>
      </c>
      <c r="AT2979" s="29">
        <v>0.61765000000000003</v>
      </c>
      <c r="AU2979" s="29">
        <v>0.72452000000000005</v>
      </c>
      <c r="AV2979" s="54">
        <v>15</v>
      </c>
      <c r="AW2979" s="29">
        <v>0.58823999999999999</v>
      </c>
    </row>
    <row r="2980" spans="1:49" x14ac:dyDescent="0.2">
      <c r="A2980" s="17" t="str">
        <f t="shared" si="55"/>
        <v>MOBS</v>
      </c>
      <c r="B2980" s="17" t="str">
        <f>IF(AND(OR(NOT(IsForecastDateRestricted),AND(D2980&gt;=StartDate,D2980&lt;=EndDate)),OR(NOT(IsTargetDateRestricted),AND(F2980&gt;=FirstTargetDate,F2980&lt;=EndTargetDate)),
OR(AND(Is1Week,E2980="1 wk ahead inc death"),AND(Is2Week,E2980="2 wk ahead inc death"),AND(Is3Week,E2980="3 wk ahead inc death"),AND(Is4Week,E2980="4 wk ahead inc death")),
OR(NOT(IsActiveModelsOnly),_xlfn.XLOOKUP(C2980,'Model Analyzer'!B$4:B$100,'Model Analyzer'!C$4:C$100))),EvalData!C2980,"NA")</f>
        <v>MOBS</v>
      </c>
      <c r="C2980" s="17" t="s">
        <v>24</v>
      </c>
      <c r="D2980" s="36" t="d">
        <v>2020-11-30</v>
      </c>
      <c r="E2980" s="17" t="s">
        <v>11</v>
      </c>
      <c r="F2980" s="36" t="d">
        <v>2020-12-05</v>
      </c>
      <c r="G2980" s="30">
        <v>-3486</v>
      </c>
      <c r="H2980" s="32">
        <v>-0.26300000000000001</v>
      </c>
      <c r="I2980" s="28">
        <v>-0.2316</v>
      </c>
      <c r="J2980" s="28">
        <v>-0.3014</v>
      </c>
      <c r="K2980" s="29">
        <v>0</v>
      </c>
      <c r="L2980" s="30">
        <v>17</v>
      </c>
      <c r="M2980" s="29">
        <v>0.52941000000000005</v>
      </c>
      <c r="N2980" s="30">
        <v>50</v>
      </c>
      <c r="O2980" s="30">
        <v>8.93</v>
      </c>
      <c r="P2980" s="30">
        <v>1095.54</v>
      </c>
      <c r="Q2980" s="30">
        <v>72.92</v>
      </c>
      <c r="R2980" s="38">
        <v>0.23302999999999999</v>
      </c>
      <c r="S2980" s="32">
        <v>-0.27445999999999998</v>
      </c>
      <c r="T2980" s="29">
        <v>0.45615</v>
      </c>
      <c r="U2980" s="29">
        <v>-0.41450999999999999</v>
      </c>
      <c r="V2980" s="29">
        <v>0.36</v>
      </c>
      <c r="W2980" s="29">
        <v>0.04</v>
      </c>
      <c r="X2980" s="30">
        <v>110.43</v>
      </c>
      <c r="Y2980" s="29">
        <v>0.25978000000000001</v>
      </c>
      <c r="Z2980" s="29">
        <v>0.31290000000000001</v>
      </c>
      <c r="AA2980" s="29">
        <v>0.41899999999999998</v>
      </c>
      <c r="AB2980" s="30">
        <v>18</v>
      </c>
      <c r="AC2980" s="29">
        <v>0.5</v>
      </c>
      <c r="AD2980" s="30">
        <v>50</v>
      </c>
      <c r="AE2980" s="29">
        <v>0.44</v>
      </c>
      <c r="AF2980" s="33">
        <v>1.5289999999999999</v>
      </c>
      <c r="AG2980" s="33">
        <v>1.59</v>
      </c>
      <c r="AH2980" s="33">
        <v>1.8049999999999999</v>
      </c>
      <c r="AI2980" s="33">
        <v>2.0539999999999998</v>
      </c>
      <c r="AJ2980" s="33">
        <v>2.0369999999999999</v>
      </c>
      <c r="AK2980" s="34">
        <v>2.2789999999999999</v>
      </c>
      <c r="AL2980" s="29">
        <v>0.02</v>
      </c>
      <c r="AM2980" s="29">
        <v>0</v>
      </c>
      <c r="AN2980" s="50">
        <v>51482</v>
      </c>
      <c r="AO2980" s="30">
        <v>212.3</v>
      </c>
      <c r="AP2980" s="29">
        <v>0.69828000000000001</v>
      </c>
      <c r="AQ2980" s="29">
        <v>1</v>
      </c>
      <c r="AR2980" s="29">
        <v>0.433</v>
      </c>
      <c r="AS2980" s="54">
        <v>17</v>
      </c>
      <c r="AT2980" s="29">
        <v>0.52941000000000005</v>
      </c>
      <c r="AU2980" s="29">
        <v>0.45407999999999998</v>
      </c>
      <c r="AV2980" s="54">
        <v>23</v>
      </c>
      <c r="AW2980" s="29">
        <v>0.35293999999999998</v>
      </c>
    </row>
    <row r="2981" spans="1:49" x14ac:dyDescent="0.2">
      <c r="A2981" s="17" t="str">
        <f t="shared" si="55"/>
        <v>MSRA</v>
      </c>
      <c r="B2981" s="17" t="str">
        <f>IF(AND(OR(NOT(IsForecastDateRestricted),AND(D2981&gt;=StartDate,D2981&lt;=EndDate)),OR(NOT(IsTargetDateRestricted),AND(F2981&gt;=FirstTargetDate,F2981&lt;=EndTargetDate)),
OR(AND(Is1Week,E2981="1 wk ahead inc death"),AND(Is2Week,E2981="2 wk ahead inc death"),AND(Is3Week,E2981="3 wk ahead inc death"),AND(Is4Week,E2981="4 wk ahead inc death")),
OR(NOT(IsActiveModelsOnly),_xlfn.XLOOKUP(C2981,'Model Analyzer'!B$4:B$100,'Model Analyzer'!C$4:C$100))),EvalData!C2981,"NA")</f>
        <v>MSRA</v>
      </c>
      <c r="C2981" s="17" t="s">
        <v>60</v>
      </c>
      <c r="D2981" s="36" t="d">
        <v>2020-11-30</v>
      </c>
      <c r="E2981" s="17" t="s">
        <v>11</v>
      </c>
      <c r="F2981" s="36" t="d">
        <v>2020-12-05</v>
      </c>
      <c r="G2981" s="30">
        <v>-3800</v>
      </c>
      <c r="H2981" s="32">
        <v>-0.29099999999999998</v>
      </c>
      <c r="I2981" s="28">
        <v>-0.25246000000000002</v>
      </c>
      <c r="J2981" s="28">
        <v>-0.33772000000000002</v>
      </c>
      <c r="K2981" s="29">
        <v>0</v>
      </c>
      <c r="L2981" s="30">
        <v>20</v>
      </c>
      <c r="M2981" s="29">
        <v>0.44118000000000002</v>
      </c>
      <c r="N2981" s="30">
        <v>50</v>
      </c>
      <c r="O2981" s="30">
        <v>6.9</v>
      </c>
      <c r="P2981" s="30">
        <v>1204.26</v>
      </c>
      <c r="Q2981" s="30">
        <v>76.88</v>
      </c>
      <c r="R2981" s="38">
        <v>0.22114</v>
      </c>
      <c r="S2981" s="32">
        <v>-0.24858</v>
      </c>
      <c r="T2981" s="29">
        <v>0.39523999999999998</v>
      </c>
      <c r="U2981" s="29">
        <v>-0.34748000000000001</v>
      </c>
      <c r="V2981" s="29">
        <v>0.32</v>
      </c>
      <c r="W2981" s="29">
        <v>0.04</v>
      </c>
      <c r="X2981" s="30">
        <v>114.36</v>
      </c>
      <c r="Y2981" s="29">
        <v>0.25967000000000001</v>
      </c>
      <c r="Z2981" s="29">
        <v>0.30614000000000002</v>
      </c>
      <c r="AA2981" s="29">
        <v>0.443</v>
      </c>
      <c r="AB2981" s="30">
        <v>16</v>
      </c>
      <c r="AC2981" s="29">
        <v>0.55881999999999998</v>
      </c>
      <c r="AD2981" s="30">
        <v>50</v>
      </c>
      <c r="AE2981" s="29">
        <v>0.14000000000000001</v>
      </c>
      <c r="AF2981" s="33">
        <v>1.0629999999999999</v>
      </c>
      <c r="AG2981" s="33">
        <v>1.0720000000000001</v>
      </c>
      <c r="AH2981" s="33">
        <v>1.0880000000000001</v>
      </c>
      <c r="AI2981" s="33">
        <v>1.109</v>
      </c>
      <c r="AJ2981" s="33">
        <v>1.1080000000000001</v>
      </c>
      <c r="AK2981" s="34">
        <v>1.181</v>
      </c>
      <c r="AL2981" s="29">
        <v>0</v>
      </c>
      <c r="AM2981" s="29">
        <v>0</v>
      </c>
      <c r="AN2981" s="50">
        <v>135860</v>
      </c>
      <c r="AO2981" s="30">
        <v>443</v>
      </c>
      <c r="AP2981" s="29">
        <v>0.94940999999999998</v>
      </c>
      <c r="AQ2981" s="29">
        <v>1</v>
      </c>
      <c r="AR2981" s="29">
        <v>0.14399999999999999</v>
      </c>
      <c r="AS2981" s="54">
        <v>31</v>
      </c>
      <c r="AT2981" s="29">
        <v>0.11765</v>
      </c>
      <c r="AU2981" s="29">
        <v>0.14448</v>
      </c>
      <c r="AV2981" s="54">
        <v>31</v>
      </c>
      <c r="AW2981" s="29">
        <v>0.11765</v>
      </c>
    </row>
    <row r="2982" spans="1:49" x14ac:dyDescent="0.2">
      <c r="A2982" s="17" t="str">
        <f t="shared" si="55"/>
        <v>NotreDame-Mobility</v>
      </c>
      <c r="B2982" s="17" t="str">
        <f>IF(AND(OR(NOT(IsForecastDateRestricted),AND(D2982&gt;=StartDate,D2982&lt;=EndDate)),OR(NOT(IsTargetDateRestricted),AND(F2982&gt;=FirstTargetDate,F2982&lt;=EndTargetDate)),
OR(AND(Is1Week,E2982="1 wk ahead inc death"),AND(Is2Week,E2982="2 wk ahead inc death"),AND(Is3Week,E2982="3 wk ahead inc death"),AND(Is4Week,E2982="4 wk ahead inc death")),
OR(NOT(IsActiveModelsOnly),_xlfn.XLOOKUP(C2982,'Model Analyzer'!B$4:B$100,'Model Analyzer'!C$4:C$100))),EvalData!C2982,"NA")</f>
        <v>NotreDame-Mobility</v>
      </c>
      <c r="C2982" s="17" t="s">
        <v>25</v>
      </c>
      <c r="D2982" s="36" t="d">
        <v>2020-11-30</v>
      </c>
      <c r="E2982" s="17" t="s">
        <v>11</v>
      </c>
      <c r="F2982" s="36" t="d">
        <v>2020-12-05</v>
      </c>
      <c r="G2982" s="30">
        <v>-6096</v>
      </c>
      <c r="H2982" s="32">
        <v>-0.51900000000000002</v>
      </c>
      <c r="I2982" s="28">
        <v>-0.40500000000000003</v>
      </c>
      <c r="J2982" s="28">
        <v>-0.68066000000000004</v>
      </c>
      <c r="K2982" s="29">
        <v>0</v>
      </c>
      <c r="L2982" s="30">
        <v>32</v>
      </c>
      <c r="M2982" s="29">
        <v>8.8239999999999999E-2</v>
      </c>
      <c r="N2982" s="30">
        <v>51</v>
      </c>
      <c r="O2982" s="30">
        <v>33.65</v>
      </c>
      <c r="P2982" s="30">
        <v>3259.34</v>
      </c>
      <c r="Q2982" s="30">
        <v>122.02</v>
      </c>
      <c r="R2982" s="38">
        <v>0.44774999999999998</v>
      </c>
      <c r="S2982" s="32">
        <v>-0.53451000000000004</v>
      </c>
      <c r="T2982" s="29">
        <v>1.19055</v>
      </c>
      <c r="U2982" s="29">
        <v>-1.09232</v>
      </c>
      <c r="V2982" s="29">
        <v>0.21568999999999999</v>
      </c>
      <c r="W2982" s="29">
        <v>0.37254999999999999</v>
      </c>
      <c r="X2982" s="30">
        <v>193.57</v>
      </c>
      <c r="Y2982" s="29">
        <v>0.44690000000000002</v>
      </c>
      <c r="Z2982" s="29">
        <v>0.59436999999999995</v>
      </c>
      <c r="AA2982" s="29">
        <v>1.2E-2</v>
      </c>
      <c r="AB2982" s="30">
        <v>33</v>
      </c>
      <c r="AC2982" s="29">
        <v>5.8819999999999997E-2</v>
      </c>
      <c r="AD2982" s="30">
        <v>51</v>
      </c>
      <c r="AE2982" s="29">
        <v>0.13725000000000001</v>
      </c>
      <c r="AF2982" s="33">
        <v>1.2070000000000001</v>
      </c>
      <c r="AG2982" s="33">
        <v>1.2849999999999999</v>
      </c>
      <c r="AH2982" s="33">
        <v>1.4650000000000001</v>
      </c>
      <c r="AI2982" s="33">
        <v>2.3780000000000001</v>
      </c>
      <c r="AJ2982" s="33">
        <v>1.796</v>
      </c>
      <c r="AK2982" s="34">
        <v>2.1669999999999998</v>
      </c>
      <c r="AL2982" s="29">
        <v>0</v>
      </c>
      <c r="AM2982" s="29">
        <v>0</v>
      </c>
      <c r="AN2982" s="50">
        <v>205860</v>
      </c>
      <c r="AO2982" s="30">
        <v>655</v>
      </c>
      <c r="AP2982" s="29">
        <v>0.75314000000000003</v>
      </c>
      <c r="AQ2982" s="29">
        <v>1</v>
      </c>
      <c r="AR2982" s="29">
        <v>0.14399999999999999</v>
      </c>
      <c r="AS2982" s="54">
        <v>31</v>
      </c>
      <c r="AT2982" s="29">
        <v>0.11765</v>
      </c>
      <c r="AU2982" s="29">
        <v>0.14448</v>
      </c>
      <c r="AV2982" s="54">
        <v>31</v>
      </c>
      <c r="AW2982" s="29">
        <v>0.11765</v>
      </c>
    </row>
    <row r="2983" spans="1:49" x14ac:dyDescent="0.2">
      <c r="A2983" s="17" t="str">
        <f t="shared" si="55"/>
        <v>Oliver Wyman</v>
      </c>
      <c r="B2983" s="17" t="str">
        <f>IF(AND(OR(NOT(IsForecastDateRestricted),AND(D2983&gt;=StartDate,D2983&lt;=EndDate)),OR(NOT(IsTargetDateRestricted),AND(F2983&gt;=FirstTargetDate,F2983&lt;=EndTargetDate)),
OR(AND(Is1Week,E2983="1 wk ahead inc death"),AND(Is2Week,E2983="2 wk ahead inc death"),AND(Is3Week,E2983="3 wk ahead inc death"),AND(Is4Week,E2983="4 wk ahead inc death")),
OR(NOT(IsActiveModelsOnly),_xlfn.XLOOKUP(C2983,'Model Analyzer'!B$4:B$100,'Model Analyzer'!C$4:C$100))),EvalData!C2983,"NA")</f>
        <v>Oliver Wyman</v>
      </c>
      <c r="C2983" s="17" t="s">
        <v>26</v>
      </c>
      <c r="D2983" s="36" t="d">
        <v>2020-11-30</v>
      </c>
      <c r="E2983" s="17" t="s">
        <v>11</v>
      </c>
      <c r="F2983" s="36" t="d">
        <v>2020-12-05</v>
      </c>
      <c r="G2983" s="30">
        <v>-1669</v>
      </c>
      <c r="H2983" s="32">
        <v>-0.11799999999999999</v>
      </c>
      <c r="I2983" s="28">
        <v>-0.11088000000000001</v>
      </c>
      <c r="J2983" s="28">
        <v>-0.12471</v>
      </c>
      <c r="K2983" s="29">
        <v>0.75</v>
      </c>
      <c r="L2983" s="30">
        <v>4</v>
      </c>
      <c r="M2983" s="29">
        <v>0.91176000000000001</v>
      </c>
      <c r="N2983" s="30">
        <v>51</v>
      </c>
      <c r="O2983" s="30">
        <v>5.98</v>
      </c>
      <c r="P2983" s="30">
        <v>654.01</v>
      </c>
      <c r="Q2983" s="30">
        <v>53.24</v>
      </c>
      <c r="R2983" s="38">
        <v>0.17433000000000001</v>
      </c>
      <c r="S2983" s="32">
        <v>-0.14338000000000001</v>
      </c>
      <c r="T2983" s="29">
        <v>0.33223999999999998</v>
      </c>
      <c r="U2983" s="29">
        <v>-0.19556999999999999</v>
      </c>
      <c r="V2983" s="29">
        <v>0.50980000000000003</v>
      </c>
      <c r="W2983" s="29">
        <v>3.9219999999999998E-2</v>
      </c>
      <c r="X2983" s="30">
        <v>79.319999999999993</v>
      </c>
      <c r="Y2983" s="29">
        <v>0.22484000000000001</v>
      </c>
      <c r="Z2983" s="29">
        <v>0.24729000000000001</v>
      </c>
      <c r="AA2983" s="29">
        <v>0.67500000000000004</v>
      </c>
      <c r="AB2983" s="30">
        <v>5</v>
      </c>
      <c r="AC2983" s="29">
        <v>0.88234999999999997</v>
      </c>
      <c r="AD2983" s="30">
        <v>51</v>
      </c>
      <c r="AE2983" s="29">
        <v>0.86275000000000002</v>
      </c>
      <c r="AF2983" s="33">
        <v>1.4790000000000001</v>
      </c>
      <c r="AG2983" s="33">
        <v>1.804</v>
      </c>
      <c r="AH2983" s="33">
        <v>2.1829999999999998</v>
      </c>
      <c r="AI2983" s="33">
        <v>3.702</v>
      </c>
      <c r="AJ2983" s="33">
        <v>3.6320000000000001</v>
      </c>
      <c r="AK2983" s="34">
        <v>8.6669999999999998</v>
      </c>
      <c r="AL2983" s="29">
        <v>0.15686</v>
      </c>
      <c r="AM2983" s="29">
        <v>1.9609999999999999E-2</v>
      </c>
      <c r="AN2983" s="50">
        <v>23460</v>
      </c>
      <c r="AO2983" s="30">
        <v>81.599999999999994</v>
      </c>
      <c r="AP2983" s="29">
        <v>0.56872</v>
      </c>
      <c r="AQ2983" s="29">
        <v>1</v>
      </c>
      <c r="AR2983" s="29">
        <v>0.72199999999999998</v>
      </c>
      <c r="AS2983" s="54">
        <v>6</v>
      </c>
      <c r="AT2983" s="29">
        <v>0.85294000000000003</v>
      </c>
      <c r="AU2983" s="29">
        <v>0.90815000000000001</v>
      </c>
      <c r="AV2983" s="54">
        <v>4</v>
      </c>
      <c r="AW2983" s="29">
        <v>0.91176000000000001</v>
      </c>
    </row>
    <row r="2984" spans="1:49" x14ac:dyDescent="0.2">
      <c r="A2984" s="17" t="str">
        <f t="shared" si="55"/>
        <v>PSI</v>
      </c>
      <c r="B2984" s="17" t="str">
        <f>IF(AND(OR(NOT(IsForecastDateRestricted),AND(D2984&gt;=StartDate,D2984&lt;=EndDate)),OR(NOT(IsTargetDateRestricted),AND(F2984&gt;=FirstTargetDate,F2984&lt;=EndTargetDate)),
OR(AND(Is1Week,E2984="1 wk ahead inc death"),AND(Is2Week,E2984="2 wk ahead inc death"),AND(Is3Week,E2984="3 wk ahead inc death"),AND(Is4Week,E2984="4 wk ahead inc death")),
OR(NOT(IsActiveModelsOnly),_xlfn.XLOOKUP(C2984,'Model Analyzer'!B$4:B$100,'Model Analyzer'!C$4:C$100))),EvalData!C2984,"NA")</f>
        <v>PSI</v>
      </c>
      <c r="C2984" s="17" t="s">
        <v>27</v>
      </c>
      <c r="D2984" s="36" t="d">
        <v>2020-11-30</v>
      </c>
      <c r="E2984" s="17" t="s">
        <v>11</v>
      </c>
      <c r="F2984" s="36" t="d">
        <v>2020-12-05</v>
      </c>
      <c r="G2984" s="30">
        <v>-6238</v>
      </c>
      <c r="H2984" s="32">
        <v>-0.53500000000000003</v>
      </c>
      <c r="I2984" s="28">
        <v>-0.41443000000000002</v>
      </c>
      <c r="J2984" s="28">
        <v>-0.70774000000000004</v>
      </c>
      <c r="K2984" s="29">
        <v>0</v>
      </c>
      <c r="L2984" s="30">
        <v>33</v>
      </c>
      <c r="M2984" s="29">
        <v>5.8819999999999997E-2</v>
      </c>
      <c r="N2984" s="30">
        <v>51</v>
      </c>
      <c r="O2984" s="30">
        <v>90.86</v>
      </c>
      <c r="P2984" s="30">
        <v>3629.01</v>
      </c>
      <c r="Q2984" s="30">
        <v>130.63</v>
      </c>
      <c r="R2984" s="38">
        <v>0.46781</v>
      </c>
      <c r="S2984" s="32">
        <v>-0.45952999999999999</v>
      </c>
      <c r="T2984" s="29">
        <v>1.6575500000000001</v>
      </c>
      <c r="U2984" s="29">
        <v>-1.60589</v>
      </c>
      <c r="V2984" s="29">
        <v>0.21568999999999999</v>
      </c>
      <c r="W2984" s="29">
        <v>0.33333000000000002</v>
      </c>
      <c r="X2984" s="30">
        <v>205.84</v>
      </c>
      <c r="Y2984" s="29">
        <v>0.42214000000000002</v>
      </c>
      <c r="Z2984" s="29">
        <v>0.59511000000000003</v>
      </c>
      <c r="AA2984" s="29">
        <v>1.2E-2</v>
      </c>
      <c r="AB2984" s="30">
        <v>33</v>
      </c>
      <c r="AC2984" s="29">
        <v>5.8819999999999997E-2</v>
      </c>
      <c r="AD2984" s="30">
        <v>51</v>
      </c>
      <c r="AE2984" s="29">
        <v>0.27450999999999998</v>
      </c>
      <c r="AF2984" s="33">
        <v>1.2749999999999999</v>
      </c>
      <c r="AG2984" s="33">
        <v>1.38</v>
      </c>
      <c r="AH2984" s="33">
        <v>1.556</v>
      </c>
      <c r="AI2984" s="33">
        <v>3.7149999999999999</v>
      </c>
      <c r="AJ2984" s="33">
        <v>2.4750000000000001</v>
      </c>
      <c r="AK2984" s="34">
        <v>5.556</v>
      </c>
      <c r="AL2984" s="29">
        <v>1.9609999999999999E-2</v>
      </c>
      <c r="AM2984" s="29">
        <v>1.9609999999999999E-2</v>
      </c>
      <c r="AN2984" s="50">
        <v>205483</v>
      </c>
      <c r="AO2984" s="30">
        <v>542</v>
      </c>
      <c r="AP2984" s="29">
        <v>0.68181000000000003</v>
      </c>
      <c r="AQ2984" s="29">
        <v>1</v>
      </c>
      <c r="AR2984" s="29">
        <v>0.248</v>
      </c>
      <c r="AS2984" s="54">
        <v>27</v>
      </c>
      <c r="AT2984" s="29">
        <v>0.23529</v>
      </c>
      <c r="AU2984" s="29">
        <v>0.28895999999999999</v>
      </c>
      <c r="AV2984" s="54">
        <v>28</v>
      </c>
      <c r="AW2984" s="29">
        <v>0.20588000000000001</v>
      </c>
    </row>
    <row r="2985" spans="1:49" x14ac:dyDescent="0.2">
      <c r="A2985" s="17" t="str">
        <f t="shared" si="55"/>
        <v>RPI-UW</v>
      </c>
      <c r="B2985" s="17" t="str">
        <f>IF(AND(OR(NOT(IsForecastDateRestricted),AND(D2985&gt;=StartDate,D2985&lt;=EndDate)),OR(NOT(IsTargetDateRestricted),AND(F2985&gt;=FirstTargetDate,F2985&lt;=EndTargetDate)),
OR(AND(Is1Week,E2985="1 wk ahead inc death"),AND(Is2Week,E2985="2 wk ahead inc death"),AND(Is3Week,E2985="3 wk ahead inc death"),AND(Is4Week,E2985="4 wk ahead inc death")),
OR(NOT(IsActiveModelsOnly),_xlfn.XLOOKUP(C2985,'Model Analyzer'!B$4:B$100,'Model Analyzer'!C$4:C$100))),EvalData!C2985,"NA")</f>
        <v>RPI-UW</v>
      </c>
      <c r="C2985" s="17" t="s">
        <v>49</v>
      </c>
      <c r="D2985" s="36" t="d">
        <v>2020-11-30</v>
      </c>
      <c r="E2985" s="17" t="s">
        <v>11</v>
      </c>
      <c r="F2985" s="36" t="d">
        <v>2020-12-05</v>
      </c>
      <c r="G2985" s="30">
        <v>-2983</v>
      </c>
      <c r="H2985" s="32">
        <v>-0.221</v>
      </c>
      <c r="I2985" s="28">
        <v>-0.19818</v>
      </c>
      <c r="J2985" s="28">
        <v>-0.24715999999999999</v>
      </c>
      <c r="K2985" s="29">
        <v>0.75</v>
      </c>
      <c r="L2985" s="30">
        <v>12</v>
      </c>
      <c r="M2985" s="29">
        <v>0.67647000000000002</v>
      </c>
      <c r="N2985" s="30">
        <v>30</v>
      </c>
      <c r="O2985" s="30">
        <v>3.11</v>
      </c>
      <c r="P2985" s="30">
        <v>930.99</v>
      </c>
      <c r="Q2985" s="30">
        <v>104.17</v>
      </c>
      <c r="R2985" s="38">
        <v>0.22711000000000001</v>
      </c>
      <c r="S2985" s="32">
        <v>-0.22659000000000001</v>
      </c>
      <c r="T2985" s="29">
        <v>0.33918999999999999</v>
      </c>
      <c r="U2985" s="29">
        <v>-0.28199000000000002</v>
      </c>
      <c r="V2985" s="29">
        <v>0.46666999999999997</v>
      </c>
      <c r="W2985" s="29">
        <v>3.3329999999999999E-2</v>
      </c>
      <c r="X2985" s="30">
        <v>133.36000000000001</v>
      </c>
      <c r="Y2985" s="29">
        <v>0.2379</v>
      </c>
      <c r="Z2985" s="29">
        <v>0.27462999999999999</v>
      </c>
      <c r="AA2985" s="29">
        <v>0.42099999999999999</v>
      </c>
      <c r="AB2985" s="30">
        <v>17</v>
      </c>
      <c r="AC2985" s="29">
        <v>0.52941000000000005</v>
      </c>
      <c r="AD2985" s="30">
        <v>30</v>
      </c>
      <c r="AE2985" s="29">
        <v>0.66666999999999998</v>
      </c>
      <c r="AF2985" s="33">
        <v>1.768</v>
      </c>
      <c r="AG2985" s="33">
        <v>1.9339999999999999</v>
      </c>
      <c r="AH2985" s="33">
        <v>2.2719999999999998</v>
      </c>
      <c r="AI2985" s="33">
        <v>2.617</v>
      </c>
      <c r="AJ2985" s="33">
        <v>2.988</v>
      </c>
      <c r="AK2985" s="34">
        <v>3.7530000000000001</v>
      </c>
      <c r="AL2985" s="29">
        <v>6.6669999999999993E-2</v>
      </c>
      <c r="AM2985" s="29">
        <v>0</v>
      </c>
      <c r="AN2985" s="50">
        <v>26962</v>
      </c>
      <c r="AO2985" s="30">
        <v>59.6</v>
      </c>
      <c r="AP2985" s="29">
        <v>0.5837</v>
      </c>
      <c r="AQ2985" s="29">
        <v>1</v>
      </c>
      <c r="AR2985" s="29">
        <v>0.372</v>
      </c>
      <c r="AS2985" s="54">
        <v>23</v>
      </c>
      <c r="AT2985" s="29">
        <v>0.35293999999999998</v>
      </c>
      <c r="AU2985" s="29">
        <v>0.4128</v>
      </c>
      <c r="AV2985" s="54">
        <v>26</v>
      </c>
      <c r="AW2985" s="29">
        <v>0.26471</v>
      </c>
    </row>
    <row r="2986" spans="1:49" x14ac:dyDescent="0.2">
      <c r="A2986" s="17" t="str">
        <f t="shared" si="55"/>
        <v>UA</v>
      </c>
      <c r="B2986" s="17" t="str">
        <f>IF(AND(OR(NOT(IsForecastDateRestricted),AND(D2986&gt;=StartDate,D2986&lt;=EndDate)),OR(NOT(IsTargetDateRestricted),AND(F2986&gt;=FirstTargetDate,F2986&lt;=EndTargetDate)),
OR(AND(Is1Week,E2986="1 wk ahead inc death"),AND(Is2Week,E2986="2 wk ahead inc death"),AND(Is3Week,E2986="3 wk ahead inc death"),AND(Is4Week,E2986="4 wk ahead inc death")),
OR(NOT(IsActiveModelsOnly),_xlfn.XLOOKUP(C2986,'Model Analyzer'!B$4:B$100,'Model Analyzer'!C$4:C$100))),EvalData!C2986,"NA")</f>
        <v>UA</v>
      </c>
      <c r="C2986" s="17" t="s">
        <v>29</v>
      </c>
      <c r="D2986" s="36" t="d">
        <v>2020-11-30</v>
      </c>
      <c r="E2986" s="17" t="s">
        <v>11</v>
      </c>
      <c r="F2986" s="36" t="d">
        <v>2020-12-05</v>
      </c>
      <c r="G2986" s="30">
        <v>-5889</v>
      </c>
      <c r="H2986" s="32">
        <v>-0.496</v>
      </c>
      <c r="I2986" s="28">
        <v>-0.39123999999999998</v>
      </c>
      <c r="J2986" s="28">
        <v>-0.64268999999999998</v>
      </c>
      <c r="K2986" s="29">
        <v>0</v>
      </c>
      <c r="L2986" s="30">
        <v>31</v>
      </c>
      <c r="M2986" s="29">
        <v>0.11765</v>
      </c>
      <c r="N2986" s="30">
        <v>51</v>
      </c>
      <c r="O2986" s="30">
        <v>19.190000000000001</v>
      </c>
      <c r="P2986" s="30">
        <v>2766.47</v>
      </c>
      <c r="Q2986" s="30">
        <v>116.71</v>
      </c>
      <c r="R2986" s="38">
        <v>0.40651999999999999</v>
      </c>
      <c r="S2986" s="32">
        <v>-0.48982999999999999</v>
      </c>
      <c r="T2986" s="29">
        <v>0.78310999999999997</v>
      </c>
      <c r="U2986" s="29">
        <v>-0.75509999999999999</v>
      </c>
      <c r="V2986" s="29">
        <v>0.23529</v>
      </c>
      <c r="W2986" s="29">
        <v>0.21568999999999999</v>
      </c>
      <c r="X2986" s="30">
        <v>179.02</v>
      </c>
      <c r="Y2986" s="29">
        <v>0.38390999999999997</v>
      </c>
      <c r="Z2986" s="29">
        <v>0.49984000000000001</v>
      </c>
      <c r="AA2986" s="29">
        <v>1.6E-2</v>
      </c>
      <c r="AB2986" s="30">
        <v>32</v>
      </c>
      <c r="AC2986" s="29">
        <v>8.8239999999999999E-2</v>
      </c>
      <c r="AD2986" s="30">
        <v>51</v>
      </c>
      <c r="AE2986" s="29">
        <v>0.84314</v>
      </c>
      <c r="AF2986" s="33">
        <v>1.7250000000000001</v>
      </c>
      <c r="AG2986" s="33">
        <v>2.641</v>
      </c>
      <c r="AH2986" s="33">
        <v>5.0039999999999996</v>
      </c>
      <c r="AI2986" s="33">
        <v>6.65</v>
      </c>
      <c r="AJ2986" s="33">
        <v>7.6660000000000004</v>
      </c>
      <c r="AK2986" s="34">
        <v>13.728999999999999</v>
      </c>
      <c r="AL2986" s="29">
        <v>0.39216000000000001</v>
      </c>
      <c r="AM2986" s="29">
        <v>0.15686</v>
      </c>
      <c r="AN2986" s="50">
        <v>30726</v>
      </c>
      <c r="AO2986" s="30">
        <v>111.3</v>
      </c>
      <c r="AP2986" s="29">
        <v>0.40045999999999998</v>
      </c>
      <c r="AQ2986" s="29">
        <v>0.83604000000000001</v>
      </c>
      <c r="AR2986" s="29">
        <v>0.31</v>
      </c>
      <c r="AS2986" s="54">
        <v>25</v>
      </c>
      <c r="AT2986" s="29">
        <v>0.29411999999999999</v>
      </c>
      <c r="AU2986" s="29">
        <v>0.86063000000000001</v>
      </c>
      <c r="AV2986" s="54">
        <v>8</v>
      </c>
      <c r="AW2986" s="29">
        <v>0.79412000000000005</v>
      </c>
    </row>
    <row r="2987" spans="1:49" x14ac:dyDescent="0.2">
      <c r="A2987" s="17" t="str">
        <f t="shared" si="55"/>
        <v>UCLA</v>
      </c>
      <c r="B2987" s="17" t="str">
        <f>IF(AND(OR(NOT(IsForecastDateRestricted),AND(D2987&gt;=StartDate,D2987&lt;=EndDate)),OR(NOT(IsTargetDateRestricted),AND(F2987&gt;=FirstTargetDate,F2987&lt;=EndTargetDate)),
OR(AND(Is1Week,E2987="1 wk ahead inc death"),AND(Is2Week,E2987="2 wk ahead inc death"),AND(Is3Week,E2987="3 wk ahead inc death"),AND(Is4Week,E2987="4 wk ahead inc death")),
OR(NOT(IsActiveModelsOnly),_xlfn.XLOOKUP(C2987,'Model Analyzer'!B$4:B$100,'Model Analyzer'!C$4:C$100))),EvalData!C2987,"NA")</f>
        <v>UCLA</v>
      </c>
      <c r="C2987" s="17" t="s">
        <v>30</v>
      </c>
      <c r="D2987" s="36" t="d">
        <v>2020-11-30</v>
      </c>
      <c r="E2987" s="17" t="s">
        <v>11</v>
      </c>
      <c r="F2987" s="36" t="d">
        <v>2020-12-05</v>
      </c>
      <c r="G2987" s="30">
        <v>-5391</v>
      </c>
      <c r="H2987" s="32">
        <v>-0.443</v>
      </c>
      <c r="I2987" s="28">
        <v>-0.35815999999999998</v>
      </c>
      <c r="J2987" s="28">
        <v>-0.55801999999999996</v>
      </c>
      <c r="K2987" s="29">
        <v>0</v>
      </c>
      <c r="L2987" s="30">
        <v>29</v>
      </c>
      <c r="M2987" s="29">
        <v>0.17646999999999999</v>
      </c>
      <c r="N2987" s="30">
        <v>51</v>
      </c>
      <c r="O2987" s="30">
        <v>34.130000000000003</v>
      </c>
      <c r="P2987" s="30">
        <v>2507.69</v>
      </c>
      <c r="Q2987" s="30">
        <v>109.96</v>
      </c>
      <c r="R2987" s="38">
        <v>0.47341</v>
      </c>
      <c r="S2987" s="32">
        <v>-0.47072999999999998</v>
      </c>
      <c r="T2987" s="29">
        <v>1.2739</v>
      </c>
      <c r="U2987" s="29">
        <v>-1.2543800000000001</v>
      </c>
      <c r="V2987" s="29">
        <v>0.17646999999999999</v>
      </c>
      <c r="W2987" s="29">
        <v>0.25490000000000002</v>
      </c>
      <c r="X2987" s="30">
        <v>158.63999999999999</v>
      </c>
      <c r="Y2987" s="29">
        <v>0.39509</v>
      </c>
      <c r="Z2987" s="29">
        <v>0.54388999999999998</v>
      </c>
      <c r="AA2987" s="29">
        <v>5.0000000000000001E-3</v>
      </c>
      <c r="AB2987" s="30">
        <v>35</v>
      </c>
      <c r="AC2987" s="29">
        <v>0</v>
      </c>
      <c r="AD2987" s="30">
        <v>51</v>
      </c>
      <c r="AE2987" s="29">
        <v>0.11765</v>
      </c>
      <c r="AF2987" s="33">
        <v>1.0509999999999999</v>
      </c>
      <c r="AG2987" s="33">
        <v>1.0669999999999999</v>
      </c>
      <c r="AH2987" s="33">
        <v>1.139</v>
      </c>
      <c r="AI2987" s="33">
        <v>3.5449999999999999</v>
      </c>
      <c r="AJ2987" s="33">
        <v>1.65</v>
      </c>
      <c r="AK2987" s="34">
        <v>2.2000000000000002</v>
      </c>
      <c r="AL2987" s="29">
        <v>1.9609999999999999E-2</v>
      </c>
      <c r="AM2987" s="29">
        <v>1.9609999999999999E-2</v>
      </c>
      <c r="AN2987" s="50">
        <v>197938</v>
      </c>
      <c r="AO2987" s="30">
        <v>675.7</v>
      </c>
      <c r="AP2987" s="29">
        <v>0.83469000000000004</v>
      </c>
      <c r="AQ2987" s="29">
        <v>1</v>
      </c>
      <c r="AR2987" s="29">
        <v>8.3000000000000004E-2</v>
      </c>
      <c r="AS2987" s="54">
        <v>33</v>
      </c>
      <c r="AT2987" s="29">
        <v>5.8819999999999997E-2</v>
      </c>
      <c r="AU2987" s="29">
        <v>0.12384000000000001</v>
      </c>
      <c r="AV2987" s="54">
        <v>33</v>
      </c>
      <c r="AW2987" s="29">
        <v>5.8819999999999997E-2</v>
      </c>
    </row>
    <row r="2988" spans="1:49" x14ac:dyDescent="0.2">
      <c r="A2988" s="17" t="str">
        <f t="shared" si="55"/>
        <v>UCM</v>
      </c>
      <c r="B2988" s="17" t="str">
        <f>IF(AND(OR(NOT(IsForecastDateRestricted),AND(D2988&gt;=StartDate,D2988&lt;=EndDate)),OR(NOT(IsTargetDateRestricted),AND(F2988&gt;=FirstTargetDate,F2988&lt;=EndTargetDate)),
OR(AND(Is1Week,E2988="1 wk ahead inc death"),AND(Is2Week,E2988="2 wk ahead inc death"),AND(Is3Week,E2988="3 wk ahead inc death"),AND(Is4Week,E2988="4 wk ahead inc death")),
OR(NOT(IsActiveModelsOnly),_xlfn.XLOOKUP(C2988,'Model Analyzer'!B$4:B$100,'Model Analyzer'!C$4:C$100))),EvalData!C2988,"NA")</f>
        <v>UCM</v>
      </c>
      <c r="C2988" s="17" t="s">
        <v>48</v>
      </c>
      <c r="D2988" s="36" t="d">
        <v>2020-11-30</v>
      </c>
      <c r="E2988" s="17" t="s">
        <v>11</v>
      </c>
      <c r="F2988" s="36" t="d">
        <v>2020-12-05</v>
      </c>
      <c r="G2988" s="30">
        <v>-4169</v>
      </c>
      <c r="H2988" s="32">
        <v>-0.32400000000000001</v>
      </c>
      <c r="I2988" s="28">
        <v>-0.27696999999999999</v>
      </c>
      <c r="J2988" s="28">
        <v>-0.38307000000000002</v>
      </c>
      <c r="K2988" s="29">
        <v>0</v>
      </c>
      <c r="L2988" s="30">
        <v>22</v>
      </c>
      <c r="M2988" s="29">
        <v>0.38235000000000002</v>
      </c>
      <c r="O2988" s="30"/>
      <c r="P2988" s="30"/>
      <c r="Q2988" s="30"/>
      <c r="R2988" s="38"/>
    </row>
    <row r="2989" spans="1:49" x14ac:dyDescent="0.2">
      <c r="A2989" s="17" t="str">
        <f t="shared" si="55"/>
        <v>UCSB</v>
      </c>
      <c r="B2989" s="17" t="str">
        <f>IF(AND(OR(NOT(IsForecastDateRestricted),AND(D2989&gt;=StartDate,D2989&lt;=EndDate)),OR(NOT(IsTargetDateRestricted),AND(F2989&gt;=FirstTargetDate,F2989&lt;=EndTargetDate)),
OR(AND(Is1Week,E2989="1 wk ahead inc death"),AND(Is2Week,E2989="2 wk ahead inc death"),AND(Is3Week,E2989="3 wk ahead inc death"),AND(Is4Week,E2989="4 wk ahead inc death")),
OR(NOT(IsActiveModelsOnly),_xlfn.XLOOKUP(C2989,'Model Analyzer'!B$4:B$100,'Model Analyzer'!C$4:C$100))),EvalData!C2989,"NA")</f>
        <v>UCSB</v>
      </c>
      <c r="C2989" s="17" t="s">
        <v>61</v>
      </c>
      <c r="D2989" s="36" t="d">
        <v>2020-11-30</v>
      </c>
      <c r="E2989" s="17" t="s">
        <v>11</v>
      </c>
      <c r="F2989" s="36" t="d">
        <v>2020-12-05</v>
      </c>
      <c r="G2989" s="30"/>
      <c r="H2989" s="32"/>
      <c r="N2989" s="30">
        <v>51</v>
      </c>
      <c r="O2989" s="30">
        <v>7.19</v>
      </c>
      <c r="P2989" s="30">
        <v>988.96</v>
      </c>
      <c r="Q2989" s="30">
        <v>52.22</v>
      </c>
      <c r="R2989" s="38">
        <v>0.14704</v>
      </c>
      <c r="S2989" s="32">
        <v>8.9700000000000005E-3</v>
      </c>
      <c r="T2989" s="29">
        <v>0.35066000000000003</v>
      </c>
      <c r="U2989" s="29">
        <v>-4.5679999999999998E-2</v>
      </c>
      <c r="V2989" s="29">
        <v>0.62744999999999995</v>
      </c>
      <c r="W2989" s="29">
        <v>9.8040000000000002E-2</v>
      </c>
      <c r="X2989" s="30">
        <v>89.45</v>
      </c>
      <c r="Y2989" s="29">
        <v>0.25313999999999998</v>
      </c>
      <c r="Z2989" s="29">
        <v>0.24432000000000001</v>
      </c>
      <c r="AA2989" s="29">
        <v>0.69699999999999995</v>
      </c>
      <c r="AB2989" s="30">
        <v>4</v>
      </c>
      <c r="AC2989" s="29">
        <v>0.91176000000000001</v>
      </c>
      <c r="AD2989" s="30">
        <v>51</v>
      </c>
      <c r="AE2989" s="29">
        <v>0.94118000000000002</v>
      </c>
      <c r="AF2989" s="33">
        <v>66</v>
      </c>
      <c r="AG2989" s="33">
        <v>440</v>
      </c>
      <c r="AH2989" s="33">
        <v>700</v>
      </c>
      <c r="AI2989" s="33">
        <v>1079.508</v>
      </c>
      <c r="AJ2989" s="33">
        <v>1500</v>
      </c>
      <c r="AK2989" s="34">
        <v>2188</v>
      </c>
      <c r="AL2989" s="29">
        <v>0</v>
      </c>
      <c r="AM2989" s="29">
        <v>0.94118000000000002</v>
      </c>
      <c r="AN2989" s="50">
        <v>29369</v>
      </c>
      <c r="AO2989" s="30">
        <v>124.2</v>
      </c>
      <c r="AP2989" s="29">
        <v>1.813E-2</v>
      </c>
      <c r="AQ2989" s="29">
        <v>3.7859999999999998E-2</v>
      </c>
      <c r="AR2989" s="29">
        <v>0</v>
      </c>
      <c r="AS2989" s="54">
        <v>35</v>
      </c>
      <c r="AT2989" s="29">
        <v>0</v>
      </c>
      <c r="AU2989" s="29">
        <v>6.5000000000000002E-2</v>
      </c>
      <c r="AV2989" s="54">
        <v>34</v>
      </c>
      <c r="AW2989" s="29">
        <v>2.9409999999999999E-2</v>
      </c>
    </row>
    <row r="2990" spans="1:49" x14ac:dyDescent="0.2">
      <c r="A2990" s="17" t="str">
        <f t="shared" si="55"/>
        <v>UCSD-NEU</v>
      </c>
      <c r="B2990" s="17" t="str">
        <f>IF(AND(OR(NOT(IsForecastDateRestricted),AND(D2990&gt;=StartDate,D2990&lt;=EndDate)),OR(NOT(IsTargetDateRestricted),AND(F2990&gt;=FirstTargetDate,F2990&lt;=EndTargetDate)),
OR(AND(Is1Week,E2990="1 wk ahead inc death"),AND(Is2Week,E2990="2 wk ahead inc death"),AND(Is3Week,E2990="3 wk ahead inc death"),AND(Is4Week,E2990="4 wk ahead inc death")),
OR(NOT(IsActiveModelsOnly),_xlfn.XLOOKUP(C2990,'Model Analyzer'!B$4:B$100,'Model Analyzer'!C$4:C$100))),EvalData!C2990,"NA")</f>
        <v>UCSD-NEU</v>
      </c>
      <c r="C2990" s="17" t="s">
        <v>54</v>
      </c>
      <c r="D2990" s="36" t="d">
        <v>2020-11-30</v>
      </c>
      <c r="E2990" s="17" t="s">
        <v>11</v>
      </c>
      <c r="F2990" s="36" t="d">
        <v>2020-12-05</v>
      </c>
      <c r="G2990" s="30">
        <v>-3191</v>
      </c>
      <c r="H2990" s="32">
        <v>-0.23799999999999999</v>
      </c>
      <c r="I2990" s="28">
        <v>-0.21199999999999999</v>
      </c>
      <c r="J2990" s="28">
        <v>-0.26902999999999999</v>
      </c>
      <c r="K2990" s="29">
        <v>0.75</v>
      </c>
      <c r="L2990" s="30">
        <v>13</v>
      </c>
      <c r="M2990" s="29">
        <v>0.64705999999999997</v>
      </c>
      <c r="N2990" s="30">
        <v>50</v>
      </c>
      <c r="O2990" s="30">
        <v>4.47</v>
      </c>
      <c r="P2990" s="30">
        <v>974.13</v>
      </c>
      <c r="Q2990" s="30">
        <v>68.56</v>
      </c>
      <c r="R2990" s="38">
        <v>0.23777999999999999</v>
      </c>
      <c r="S2990" s="32">
        <v>-0.25552000000000002</v>
      </c>
      <c r="T2990" s="29">
        <v>0.31768999999999997</v>
      </c>
      <c r="U2990" s="29">
        <v>-0.25297999999999998</v>
      </c>
      <c r="V2990" s="29">
        <v>0.38</v>
      </c>
      <c r="W2990" s="29">
        <v>0</v>
      </c>
      <c r="X2990" s="30">
        <v>105.28</v>
      </c>
      <c r="Y2990" s="29">
        <v>0.23357</v>
      </c>
      <c r="Z2990" s="29">
        <v>0.26401000000000002</v>
      </c>
      <c r="AA2990" s="29">
        <v>0.52500000000000002</v>
      </c>
      <c r="AB2990" s="30">
        <v>11</v>
      </c>
      <c r="AC2990" s="29">
        <v>0.70587999999999995</v>
      </c>
      <c r="AD2990" s="30">
        <v>50</v>
      </c>
      <c r="AE2990" s="29">
        <v>0.9</v>
      </c>
      <c r="AF2990" s="33">
        <v>1.6859999999999999</v>
      </c>
      <c r="AG2990" s="33">
        <v>2.431</v>
      </c>
      <c r="AH2990" s="33">
        <v>4.6239999999999997</v>
      </c>
      <c r="AI2990" s="33">
        <v>46.655000000000001</v>
      </c>
      <c r="AJ2990" s="33">
        <v>12.659000000000001</v>
      </c>
      <c r="AK2990" s="34">
        <v>232</v>
      </c>
      <c r="AL2990" s="29">
        <v>0.24</v>
      </c>
      <c r="AM2990" s="29">
        <v>0.28000000000000003</v>
      </c>
      <c r="AN2990" s="50">
        <v>32758</v>
      </c>
      <c r="AO2990" s="30">
        <v>105.7</v>
      </c>
      <c r="AP2990" s="29">
        <v>0.37513000000000002</v>
      </c>
      <c r="AQ2990" s="29">
        <v>0.78315000000000001</v>
      </c>
      <c r="AR2990" s="29">
        <v>0.39200000000000002</v>
      </c>
      <c r="AS2990" s="54">
        <v>20</v>
      </c>
      <c r="AT2990" s="29">
        <v>0.44118000000000002</v>
      </c>
      <c r="AU2990" s="29">
        <v>0.88268999999999997</v>
      </c>
      <c r="AV2990" s="54">
        <v>6</v>
      </c>
      <c r="AW2990" s="29">
        <v>0.85294000000000003</v>
      </c>
    </row>
    <row r="2991" spans="1:49" x14ac:dyDescent="0.2">
      <c r="A2991" s="17" t="str">
        <f t="shared" si="55"/>
        <v>UGA-CEID</v>
      </c>
      <c r="B2991" s="17" t="str">
        <f>IF(AND(OR(NOT(IsForecastDateRestricted),AND(D2991&gt;=StartDate,D2991&lt;=EndDate)),OR(NOT(IsTargetDateRestricted),AND(F2991&gt;=FirstTargetDate,F2991&lt;=EndTargetDate)),
OR(AND(Is1Week,E2991="1 wk ahead inc death"),AND(Is2Week,E2991="2 wk ahead inc death"),AND(Is3Week,E2991="3 wk ahead inc death"),AND(Is4Week,E2991="4 wk ahead inc death")),
OR(NOT(IsActiveModelsOnly),_xlfn.XLOOKUP(C2991,'Model Analyzer'!B$4:B$100,'Model Analyzer'!C$4:C$100))),EvalData!C2991,"NA")</f>
        <v>UGA-CEID</v>
      </c>
      <c r="C2991" s="17" t="s">
        <v>50</v>
      </c>
      <c r="D2991" s="36" t="d">
        <v>2020-11-30</v>
      </c>
      <c r="E2991" s="17" t="s">
        <v>11</v>
      </c>
      <c r="F2991" s="36" t="d">
        <v>2020-12-05</v>
      </c>
      <c r="G2991" s="30">
        <v>-4833</v>
      </c>
      <c r="H2991" s="32">
        <v>-0.38700000000000001</v>
      </c>
      <c r="I2991" s="28">
        <v>-0.32108999999999999</v>
      </c>
      <c r="J2991" s="28">
        <v>-0.47294000000000003</v>
      </c>
      <c r="K2991" s="29">
        <v>0</v>
      </c>
      <c r="L2991" s="30">
        <v>26</v>
      </c>
      <c r="M2991" s="29">
        <v>0.26471</v>
      </c>
      <c r="N2991" s="30">
        <v>51</v>
      </c>
      <c r="O2991" s="30">
        <v>13.55</v>
      </c>
      <c r="P2991" s="30">
        <v>1930.48</v>
      </c>
      <c r="Q2991" s="30">
        <v>98.16</v>
      </c>
      <c r="R2991" s="38">
        <v>0.36842000000000003</v>
      </c>
      <c r="S2991" s="32">
        <v>-0.44739000000000001</v>
      </c>
      <c r="T2991" s="29">
        <v>0.61580999999999997</v>
      </c>
      <c r="U2991" s="29">
        <v>-0.60599000000000003</v>
      </c>
      <c r="V2991" s="29">
        <v>0.21568999999999999</v>
      </c>
      <c r="W2991" s="29">
        <v>0.15686</v>
      </c>
      <c r="X2991" s="30">
        <v>139.78</v>
      </c>
      <c r="Y2991" s="29">
        <v>0.33890999999999999</v>
      </c>
      <c r="Z2991" s="29">
        <v>0.43132999999999999</v>
      </c>
      <c r="AA2991" s="29">
        <v>9.5000000000000001E-2</v>
      </c>
      <c r="AB2991" s="30">
        <v>26</v>
      </c>
      <c r="AC2991" s="29">
        <v>0.26471</v>
      </c>
      <c r="AD2991" s="30">
        <v>51</v>
      </c>
      <c r="AE2991" s="29">
        <v>0.39216000000000001</v>
      </c>
      <c r="AF2991" s="33">
        <v>1.431</v>
      </c>
      <c r="AG2991" s="33">
        <v>1.667</v>
      </c>
      <c r="AH2991" s="33">
        <v>2.7290000000000001</v>
      </c>
      <c r="AI2991" s="33">
        <v>87.558999999999997</v>
      </c>
      <c r="AJ2991" s="33">
        <v>9.9220000000000006</v>
      </c>
      <c r="AK2991" s="34">
        <v>100</v>
      </c>
      <c r="AL2991" s="29">
        <v>3.9219999999999998E-2</v>
      </c>
      <c r="AM2991" s="29">
        <v>0.17646999999999999</v>
      </c>
      <c r="AN2991" s="50">
        <v>72980</v>
      </c>
      <c r="AO2991" s="30">
        <v>250.9</v>
      </c>
      <c r="AP2991" s="29">
        <v>0.47752</v>
      </c>
      <c r="AQ2991" s="29">
        <v>0.99690999999999996</v>
      </c>
      <c r="AR2991" s="29">
        <v>0.186</v>
      </c>
      <c r="AS2991" s="54">
        <v>29</v>
      </c>
      <c r="AT2991" s="29">
        <v>0.17646999999999999</v>
      </c>
      <c r="AU2991" s="29">
        <v>0.41278999999999999</v>
      </c>
      <c r="AV2991" s="54">
        <v>27</v>
      </c>
      <c r="AW2991" s="29">
        <v>0.23529</v>
      </c>
    </row>
    <row r="2992" spans="1:49" x14ac:dyDescent="0.2">
      <c r="A2992" s="17" t="str">
        <f t="shared" si="55"/>
        <v>UM</v>
      </c>
      <c r="B2992" s="17" t="str">
        <f>IF(AND(OR(NOT(IsForecastDateRestricted),AND(D2992&gt;=StartDate,D2992&lt;=EndDate)),OR(NOT(IsTargetDateRestricted),AND(F2992&gt;=FirstTargetDate,F2992&lt;=EndTargetDate)),
OR(AND(Is1Week,E2992="1 wk ahead inc death"),AND(Is2Week,E2992="2 wk ahead inc death"),AND(Is3Week,E2992="3 wk ahead inc death"),AND(Is4Week,E2992="4 wk ahead inc death")),
OR(NOT(IsActiveModelsOnly),_xlfn.XLOOKUP(C2992,'Model Analyzer'!B$4:B$100,'Model Analyzer'!C$4:C$100))),EvalData!C2992,"NA")</f>
        <v>UM</v>
      </c>
      <c r="C2992" s="17" t="s">
        <v>31</v>
      </c>
      <c r="D2992" s="36" t="d">
        <v>2020-11-30</v>
      </c>
      <c r="E2992" s="17" t="s">
        <v>11</v>
      </c>
      <c r="F2992" s="36" t="d">
        <v>2020-12-05</v>
      </c>
      <c r="G2992" s="30">
        <v>-3421</v>
      </c>
      <c r="H2992" s="32">
        <v>-0.25800000000000001</v>
      </c>
      <c r="I2992" s="28">
        <v>-0.22728000000000001</v>
      </c>
      <c r="J2992" s="28">
        <v>-0.29413</v>
      </c>
      <c r="K2992" s="29">
        <v>0</v>
      </c>
      <c r="L2992" s="30">
        <v>16</v>
      </c>
      <c r="M2992" s="29">
        <v>0.55881999999999998</v>
      </c>
      <c r="O2992" s="30"/>
      <c r="P2992" s="30"/>
      <c r="Q2992" s="30"/>
      <c r="R2992" s="38"/>
    </row>
    <row r="2993" spans="1:49" x14ac:dyDescent="0.2">
      <c r="A2993" s="17" t="str">
        <f t="shared" si="55"/>
        <v>UMass-MB</v>
      </c>
      <c r="B2993" s="17" t="str">
        <f>IF(AND(OR(NOT(IsForecastDateRestricted),AND(D2993&gt;=StartDate,D2993&lt;=EndDate)),OR(NOT(IsTargetDateRestricted),AND(F2993&gt;=FirstTargetDate,F2993&lt;=EndTargetDate)),
OR(AND(Is1Week,E2993="1 wk ahead inc death"),AND(Is2Week,E2993="2 wk ahead inc death"),AND(Is3Week,E2993="3 wk ahead inc death"),AND(Is4Week,E2993="4 wk ahead inc death")),
OR(NOT(IsActiveModelsOnly),_xlfn.XLOOKUP(C2993,'Model Analyzer'!B$4:B$100,'Model Analyzer'!C$4:C$100))),EvalData!C2993,"NA")</f>
        <v>UMass-MB</v>
      </c>
      <c r="C2993" s="17" t="s">
        <v>32</v>
      </c>
      <c r="D2993" s="36" t="d">
        <v>2020-11-30</v>
      </c>
      <c r="E2993" s="17" t="s">
        <v>11</v>
      </c>
      <c r="F2993" s="36" t="d">
        <v>2020-12-05</v>
      </c>
      <c r="G2993" s="30">
        <v>-2506</v>
      </c>
      <c r="H2993" s="32">
        <v>-0.182</v>
      </c>
      <c r="I2993" s="28">
        <v>-0.16649</v>
      </c>
      <c r="J2993" s="28">
        <v>-0.19974</v>
      </c>
      <c r="K2993" s="29">
        <v>0.75</v>
      </c>
      <c r="L2993" s="30">
        <v>10</v>
      </c>
      <c r="M2993" s="29">
        <v>0.73529</v>
      </c>
      <c r="N2993" s="30">
        <v>51</v>
      </c>
      <c r="O2993" s="30">
        <v>8.39</v>
      </c>
      <c r="P2993" s="30">
        <v>986.67</v>
      </c>
      <c r="Q2993" s="30">
        <v>65.92</v>
      </c>
      <c r="R2993" s="38">
        <v>0.21135999999999999</v>
      </c>
      <c r="S2993" s="32">
        <v>-0.23052</v>
      </c>
      <c r="T2993" s="29">
        <v>0.42186000000000001</v>
      </c>
      <c r="U2993" s="29">
        <v>-0.38244</v>
      </c>
      <c r="V2993" s="29">
        <v>0.45097999999999999</v>
      </c>
      <c r="W2993" s="29">
        <v>7.843E-2</v>
      </c>
      <c r="X2993" s="30">
        <v>102.42</v>
      </c>
      <c r="Y2993" s="29">
        <v>0.25191999999999998</v>
      </c>
      <c r="Z2993" s="29">
        <v>0.30323</v>
      </c>
      <c r="AA2993" s="29">
        <v>0.51400000000000001</v>
      </c>
      <c r="AB2993" s="30">
        <v>12</v>
      </c>
      <c r="AC2993" s="29">
        <v>0.67647000000000002</v>
      </c>
      <c r="AD2993" s="30">
        <v>51</v>
      </c>
      <c r="AE2993" s="29">
        <v>0.88234999999999997</v>
      </c>
      <c r="AF2993" s="33">
        <v>2.27</v>
      </c>
      <c r="AG2993" s="33">
        <v>2.7320000000000002</v>
      </c>
      <c r="AH2993" s="33">
        <v>3.286</v>
      </c>
      <c r="AI2993" s="33">
        <v>4.1390000000000002</v>
      </c>
      <c r="AJ2993" s="33">
        <v>4.3099999999999996</v>
      </c>
      <c r="AK2993" s="34">
        <v>6.5</v>
      </c>
      <c r="AL2993" s="29">
        <v>0.15686</v>
      </c>
      <c r="AM2993" s="29">
        <v>1.9609999999999999E-2</v>
      </c>
      <c r="AN2993" s="50">
        <v>17723</v>
      </c>
      <c r="AO2993" s="30">
        <v>86.1</v>
      </c>
      <c r="AP2993" s="29">
        <v>0.44864999999999999</v>
      </c>
      <c r="AQ2993" s="29">
        <v>0.93664000000000003</v>
      </c>
      <c r="AR2993" s="29">
        <v>0.74299999999999999</v>
      </c>
      <c r="AS2993" s="54">
        <v>4</v>
      </c>
      <c r="AT2993" s="29">
        <v>0.91176000000000001</v>
      </c>
      <c r="AU2993" s="29">
        <v>0.92478000000000005</v>
      </c>
      <c r="AV2993" s="54">
        <v>3</v>
      </c>
      <c r="AW2993" s="29">
        <v>0.94118000000000002</v>
      </c>
    </row>
    <row r="2994" spans="1:49" x14ac:dyDescent="0.2">
      <c r="A2994" s="17" t="str">
        <f t="shared" si="55"/>
        <v>USC</v>
      </c>
      <c r="B2994" s="17" t="str">
        <f>IF(AND(OR(NOT(IsForecastDateRestricted),AND(D2994&gt;=StartDate,D2994&lt;=EndDate)),OR(NOT(IsTargetDateRestricted),AND(F2994&gt;=FirstTargetDate,F2994&lt;=EndTargetDate)),
OR(AND(Is1Week,E2994="1 wk ahead inc death"),AND(Is2Week,E2994="2 wk ahead inc death"),AND(Is3Week,E2994="3 wk ahead inc death"),AND(Is4Week,E2994="4 wk ahead inc death")),
OR(NOT(IsActiveModelsOnly),_xlfn.XLOOKUP(C2994,'Model Analyzer'!B$4:B$100,'Model Analyzer'!C$4:C$100))),EvalData!C2994,"NA")</f>
        <v>USC</v>
      </c>
      <c r="C2994" s="17" t="s">
        <v>33</v>
      </c>
      <c r="D2994" s="36" t="d">
        <v>2020-11-30</v>
      </c>
      <c r="E2994" s="17" t="s">
        <v>11</v>
      </c>
      <c r="F2994" s="36" t="d">
        <v>2020-12-05</v>
      </c>
      <c r="G2994" s="30">
        <v>-2282</v>
      </c>
      <c r="H2994" s="32">
        <v>-0.16400000000000001</v>
      </c>
      <c r="I2994" s="28">
        <v>-0.15160999999999999</v>
      </c>
      <c r="J2994" s="28">
        <v>-0.1787</v>
      </c>
      <c r="K2994" s="29">
        <v>0.75</v>
      </c>
      <c r="L2994" s="30">
        <v>8</v>
      </c>
      <c r="M2994" s="29">
        <v>0.79412000000000005</v>
      </c>
      <c r="N2994" s="30">
        <v>51</v>
      </c>
      <c r="O2994" s="30">
        <v>6.61</v>
      </c>
      <c r="P2994" s="30">
        <v>794.32</v>
      </c>
      <c r="Q2994" s="30">
        <v>57.57</v>
      </c>
      <c r="R2994" s="38">
        <v>0.24586</v>
      </c>
      <c r="S2994" s="32">
        <v>-0.20893999999999999</v>
      </c>
      <c r="T2994" s="29">
        <v>0.36791000000000001</v>
      </c>
      <c r="U2994" s="29">
        <v>-0.27746999999999999</v>
      </c>
      <c r="V2994" s="29">
        <v>0.43136999999999998</v>
      </c>
      <c r="W2994" s="29">
        <v>3.9219999999999998E-2</v>
      </c>
      <c r="X2994" s="30">
        <v>77.56</v>
      </c>
      <c r="Y2994" s="29">
        <v>0.24775</v>
      </c>
      <c r="Z2994" s="29">
        <v>0.28333000000000003</v>
      </c>
      <c r="AA2994" s="29">
        <v>0.55300000000000005</v>
      </c>
      <c r="AB2994" s="30">
        <v>8</v>
      </c>
      <c r="AC2994" s="29">
        <v>0.79412000000000005</v>
      </c>
      <c r="AD2994" s="30">
        <v>51</v>
      </c>
      <c r="AE2994" s="29">
        <v>0.84314</v>
      </c>
      <c r="AF2994" s="33">
        <v>2.0859999999999999</v>
      </c>
      <c r="AG2994" s="33">
        <v>2.4489999999999998</v>
      </c>
      <c r="AH2994" s="33">
        <v>3.3050000000000002</v>
      </c>
      <c r="AI2994" s="33">
        <v>67.108999999999995</v>
      </c>
      <c r="AJ2994" s="33">
        <v>42</v>
      </c>
      <c r="AK2994" s="34">
        <v>242</v>
      </c>
      <c r="AL2994" s="29">
        <v>0.11765</v>
      </c>
      <c r="AM2994" s="29">
        <v>0.27450999999999998</v>
      </c>
      <c r="AN2994" s="50">
        <v>19290</v>
      </c>
      <c r="AO2994" s="30">
        <v>70.599999999999994</v>
      </c>
      <c r="AP2994" s="29">
        <v>0.37472</v>
      </c>
      <c r="AQ2994" s="29">
        <v>0.78229000000000004</v>
      </c>
      <c r="AR2994" s="29">
        <v>0.47499999999999998</v>
      </c>
      <c r="AS2994" s="54">
        <v>14</v>
      </c>
      <c r="AT2994" s="29">
        <v>0.61765000000000003</v>
      </c>
      <c r="AU2994" s="29">
        <v>0.84011999999999998</v>
      </c>
      <c r="AV2994" s="54">
        <v>10</v>
      </c>
      <c r="AW2994" s="29">
        <v>0.73529</v>
      </c>
    </row>
    <row r="2995" spans="1:49" x14ac:dyDescent="0.2">
      <c r="A2995" s="17" t="str">
        <f t="shared" si="55"/>
        <v>UT</v>
      </c>
      <c r="B2995" s="17" t="str">
        <f>IF(AND(OR(NOT(IsForecastDateRestricted),AND(D2995&gt;=StartDate,D2995&lt;=EndDate)),OR(NOT(IsTargetDateRestricted),AND(F2995&gt;=FirstTargetDate,F2995&lt;=EndTargetDate)),
OR(AND(Is1Week,E2995="1 wk ahead inc death"),AND(Is2Week,E2995="2 wk ahead inc death"),AND(Is3Week,E2995="3 wk ahead inc death"),AND(Is4Week,E2995="4 wk ahead inc death")),
OR(NOT(IsActiveModelsOnly),_xlfn.XLOOKUP(C2995,'Model Analyzer'!B$4:B$100,'Model Analyzer'!C$4:C$100))),EvalData!C2995,"NA")</f>
        <v>UT</v>
      </c>
      <c r="C2995" s="17" t="s">
        <v>34</v>
      </c>
      <c r="D2995" s="36" t="d">
        <v>2020-11-30</v>
      </c>
      <c r="E2995" s="17" t="s">
        <v>11</v>
      </c>
      <c r="F2995" s="36" t="d">
        <v>2020-12-05</v>
      </c>
      <c r="G2995" s="30">
        <v>-5784</v>
      </c>
      <c r="H2995" s="32">
        <v>-0.48499999999999999</v>
      </c>
      <c r="I2995" s="28">
        <v>-0.38427</v>
      </c>
      <c r="J2995" s="28">
        <v>-0.62407999999999997</v>
      </c>
      <c r="K2995" s="29">
        <v>0</v>
      </c>
      <c r="L2995" s="30">
        <v>30</v>
      </c>
      <c r="M2995" s="29">
        <v>0.14706</v>
      </c>
      <c r="N2995" s="30">
        <v>51</v>
      </c>
      <c r="O2995" s="30">
        <v>16.05</v>
      </c>
      <c r="P2995" s="30">
        <v>1728.79</v>
      </c>
      <c r="Q2995" s="30">
        <v>76.510000000000005</v>
      </c>
      <c r="R2995" s="38">
        <v>0.25102999999999998</v>
      </c>
      <c r="S2995" s="32">
        <v>-0.11799</v>
      </c>
      <c r="T2995" s="29">
        <v>0.64485999999999999</v>
      </c>
      <c r="U2995" s="29">
        <v>-0.36315999999999998</v>
      </c>
      <c r="V2995" s="29">
        <v>0.45097999999999999</v>
      </c>
      <c r="W2995" s="29">
        <v>0.19608</v>
      </c>
      <c r="X2995" s="30">
        <v>110.74</v>
      </c>
      <c r="Y2995" s="29">
        <v>0.33814</v>
      </c>
      <c r="Z2995" s="29">
        <v>0.37089</v>
      </c>
      <c r="AA2995" s="29">
        <v>0.307</v>
      </c>
      <c r="AB2995" s="30">
        <v>22</v>
      </c>
      <c r="AC2995" s="29">
        <v>0.38235000000000002</v>
      </c>
      <c r="AD2995" s="30">
        <v>51</v>
      </c>
      <c r="AE2995" s="29">
        <v>0.76471</v>
      </c>
      <c r="AF2995" s="33">
        <v>1.7070000000000001</v>
      </c>
      <c r="AG2995" s="33">
        <v>1.8919999999999999</v>
      </c>
      <c r="AH2995" s="33">
        <v>2.19</v>
      </c>
      <c r="AI2995" s="33">
        <v>15.962</v>
      </c>
      <c r="AJ2995" s="33">
        <v>3.6240000000000001</v>
      </c>
      <c r="AK2995" s="34">
        <v>13.167</v>
      </c>
      <c r="AL2995" s="29">
        <v>7.843E-2</v>
      </c>
      <c r="AM2995" s="29">
        <v>9.8040000000000002E-2</v>
      </c>
      <c r="AN2995" s="50">
        <v>34435</v>
      </c>
      <c r="AO2995" s="30">
        <v>204.3</v>
      </c>
      <c r="AP2995" s="29">
        <v>0.52924000000000004</v>
      </c>
      <c r="AQ2995" s="29">
        <v>1</v>
      </c>
      <c r="AR2995" s="29">
        <v>0.61899999999999999</v>
      </c>
      <c r="AS2995" s="54">
        <v>9</v>
      </c>
      <c r="AT2995" s="29">
        <v>0.76471</v>
      </c>
      <c r="AU2995" s="29">
        <v>0.80495000000000005</v>
      </c>
      <c r="AV2995" s="54">
        <v>11</v>
      </c>
      <c r="AW2995" s="29">
        <v>0.70587999999999995</v>
      </c>
    </row>
    <row r="2996" spans="1:49" x14ac:dyDescent="0.2">
      <c r="A2996" s="17" t="str">
        <f t="shared" si="55"/>
        <v>Baseline</v>
      </c>
      <c r="B2996" s="17" t="str">
        <f>IF(AND(OR(NOT(IsForecastDateRestricted),AND(D2996&gt;=StartDate,D2996&lt;=EndDate)),OR(NOT(IsTargetDateRestricted),AND(F2996&gt;=FirstTargetDate,F2996&lt;=EndTargetDate)),
OR(AND(Is1Week,E2996="1 wk ahead inc death"),AND(Is2Week,E2996="2 wk ahead inc death"),AND(Is3Week,E2996="3 wk ahead inc death"),AND(Is4Week,E2996="4 wk ahead inc death")),
OR(NOT(IsActiveModelsOnly),_xlfn.XLOOKUP(C2996,'Model Analyzer'!B$4:B$100,'Model Analyzer'!C$4:C$100))),EvalData!C2996,"NA")</f>
        <v>Baseline</v>
      </c>
      <c r="C2996" s="17" t="s">
        <v>12</v>
      </c>
      <c r="D2996" s="36" t="d">
        <v>2020-11-30</v>
      </c>
      <c r="E2996" s="17" t="s">
        <v>36</v>
      </c>
      <c r="F2996" s="36" t="d">
        <v>2020-12-12</v>
      </c>
      <c r="G2996" s="30">
        <v>-11351</v>
      </c>
      <c r="H2996" s="32">
        <v>-0.443</v>
      </c>
      <c r="I2996" s="28">
        <v>-0.35769000000000001</v>
      </c>
      <c r="J2996" s="28">
        <v>-0.55689</v>
      </c>
      <c r="K2996" s="29">
        <v>0</v>
      </c>
      <c r="L2996" s="30">
        <v>27</v>
      </c>
      <c r="M2996" s="29">
        <v>0.23529</v>
      </c>
      <c r="N2996" s="30">
        <v>51</v>
      </c>
      <c r="O2996" s="30">
        <v>15.49</v>
      </c>
      <c r="P2996" s="30">
        <v>4624.54</v>
      </c>
      <c r="Q2996" s="30">
        <v>223.57</v>
      </c>
      <c r="R2996" s="38">
        <v>0.41877999999999999</v>
      </c>
      <c r="S2996" s="32">
        <v>-0.49926999999999999</v>
      </c>
      <c r="T2996" s="29">
        <v>0.68969999999999998</v>
      </c>
      <c r="U2996" s="29">
        <v>-0.68496000000000001</v>
      </c>
      <c r="V2996" s="29">
        <v>0.15686</v>
      </c>
      <c r="W2996" s="29">
        <v>0.15686</v>
      </c>
      <c r="X2996" s="30">
        <v>326</v>
      </c>
      <c r="Y2996" s="29">
        <v>0.37031999999999998</v>
      </c>
      <c r="Z2996" s="29">
        <v>0.47452</v>
      </c>
      <c r="AA2996" s="29">
        <v>9.8000000000000004E-2</v>
      </c>
      <c r="AB2996" s="30">
        <v>25</v>
      </c>
      <c r="AC2996" s="29">
        <v>0.29411999999999999</v>
      </c>
      <c r="AD2996" s="30">
        <v>51</v>
      </c>
      <c r="AE2996" s="29">
        <v>0.84314</v>
      </c>
      <c r="AF2996" s="33">
        <v>3.9740000000000002</v>
      </c>
      <c r="AG2996" s="33">
        <v>3.9860000000000002</v>
      </c>
      <c r="AH2996" s="33">
        <v>3.9980000000000002</v>
      </c>
      <c r="AI2996" s="33">
        <v>3.9830000000000001</v>
      </c>
      <c r="AJ2996" s="33">
        <v>4</v>
      </c>
      <c r="AK2996" s="34">
        <v>4</v>
      </c>
      <c r="AL2996" s="29">
        <v>0</v>
      </c>
      <c r="AM2996" s="29">
        <v>0</v>
      </c>
      <c r="AN2996" s="50">
        <v>48370</v>
      </c>
      <c r="AO2996" s="30">
        <v>104.5</v>
      </c>
      <c r="AP2996" s="29">
        <v>0.40137</v>
      </c>
      <c r="AQ2996" s="29">
        <v>0.83792999999999995</v>
      </c>
      <c r="AR2996" s="29">
        <v>0.88800000000000001</v>
      </c>
      <c r="AS2996" s="54">
        <v>2</v>
      </c>
      <c r="AT2996" s="29">
        <v>0.97058999999999995</v>
      </c>
      <c r="AU2996" s="29">
        <v>0.86124999999999996</v>
      </c>
      <c r="AV2996" s="54">
        <v>6</v>
      </c>
      <c r="AW2996" s="29">
        <v>0.85294000000000003</v>
      </c>
    </row>
    <row r="2997" spans="1:49" x14ac:dyDescent="0.2">
      <c r="A2997" s="17" t="str">
        <f t="shared" si="55"/>
        <v>BPagano</v>
      </c>
      <c r="B2997" s="17" t="str">
        <f>IF(AND(OR(NOT(IsForecastDateRestricted),AND(D2997&gt;=StartDate,D2997&lt;=EndDate)),OR(NOT(IsTargetDateRestricted),AND(F2997&gt;=FirstTargetDate,F2997&lt;=EndTargetDate)),
OR(AND(Is1Week,E2997="1 wk ahead inc death"),AND(Is2Week,E2997="2 wk ahead inc death"),AND(Is3Week,E2997="3 wk ahead inc death"),AND(Is4Week,E2997="4 wk ahead inc death")),
OR(NOT(IsActiveModelsOnly),_xlfn.XLOOKUP(C2997,'Model Analyzer'!B$4:B$100,'Model Analyzer'!C$4:C$100))),EvalData!C2997,"NA")</f>
        <v>BPagano</v>
      </c>
      <c r="C2997" s="17" t="s">
        <v>59</v>
      </c>
      <c r="D2997" s="36" t="d">
        <v>2020-11-30</v>
      </c>
      <c r="E2997" s="17" t="s">
        <v>36</v>
      </c>
      <c r="F2997" s="36" t="d">
        <v>2020-12-12</v>
      </c>
      <c r="G2997" s="30">
        <v>-3460</v>
      </c>
      <c r="H2997" s="32">
        <v>-0.115</v>
      </c>
      <c r="I2997" s="28">
        <v>-0.10903</v>
      </c>
      <c r="J2997" s="28">
        <v>-0.12237000000000001</v>
      </c>
      <c r="K2997" s="29">
        <v>0.75</v>
      </c>
      <c r="L2997" s="30">
        <v>3</v>
      </c>
      <c r="M2997" s="29">
        <v>0.94118000000000002</v>
      </c>
      <c r="N2997" s="30">
        <v>51</v>
      </c>
      <c r="O2997" s="30">
        <v>5.23</v>
      </c>
      <c r="P2997" s="30">
        <v>1577.9</v>
      </c>
      <c r="Q2997" s="30">
        <v>108.98</v>
      </c>
      <c r="R2997" s="38">
        <v>0.18779000000000001</v>
      </c>
      <c r="S2997" s="32">
        <v>-0.11597</v>
      </c>
      <c r="T2997" s="29">
        <v>0.31933</v>
      </c>
      <c r="U2997" s="29">
        <v>-0.20394000000000001</v>
      </c>
      <c r="V2997" s="29">
        <v>0.50980000000000003</v>
      </c>
      <c r="W2997" s="29">
        <v>1.9609999999999999E-2</v>
      </c>
      <c r="X2997" s="30">
        <v>158.26</v>
      </c>
      <c r="Y2997" s="29">
        <v>0.22638</v>
      </c>
      <c r="Z2997" s="29">
        <v>0.25483</v>
      </c>
      <c r="AA2997" s="29">
        <v>0.73199999999999998</v>
      </c>
      <c r="AB2997" s="30">
        <v>3</v>
      </c>
      <c r="AC2997" s="29">
        <v>0.94118000000000002</v>
      </c>
      <c r="AD2997" s="30">
        <v>51</v>
      </c>
      <c r="AE2997" s="29">
        <v>0.66666999999999998</v>
      </c>
      <c r="AF2997" s="33">
        <v>2.2770000000000001</v>
      </c>
      <c r="AG2997" s="33">
        <v>2.2799999999999998</v>
      </c>
      <c r="AH2997" s="33">
        <v>2.2879999999999998</v>
      </c>
      <c r="AI2997" s="33">
        <v>2.3130000000000002</v>
      </c>
      <c r="AJ2997" s="33">
        <v>2.2989999999999999</v>
      </c>
      <c r="AK2997" s="34">
        <v>2.3849999999999998</v>
      </c>
      <c r="AL2997" s="29">
        <v>0</v>
      </c>
      <c r="AM2997" s="29">
        <v>0</v>
      </c>
      <c r="AN2997" s="50">
        <v>62728</v>
      </c>
      <c r="AO2997" s="30">
        <v>128</v>
      </c>
      <c r="AP2997" s="29">
        <v>0.60397999999999996</v>
      </c>
      <c r="AQ2997" s="29">
        <v>1</v>
      </c>
      <c r="AR2997" s="29">
        <v>0.70199999999999996</v>
      </c>
      <c r="AS2997" s="54">
        <v>5</v>
      </c>
      <c r="AT2997" s="29">
        <v>0.88234999999999997</v>
      </c>
      <c r="AU2997" s="29">
        <v>0.70174999999999998</v>
      </c>
      <c r="AV2997" s="54">
        <v>17</v>
      </c>
      <c r="AW2997" s="29">
        <v>0.52941000000000005</v>
      </c>
    </row>
    <row r="2998" spans="1:49" x14ac:dyDescent="0.2">
      <c r="A2998" s="17" t="str">
        <f t="shared" si="55"/>
        <v>CMU</v>
      </c>
      <c r="B2998" s="17" t="str">
        <f>IF(AND(OR(NOT(IsForecastDateRestricted),AND(D2998&gt;=StartDate,D2998&lt;=EndDate)),OR(NOT(IsTargetDateRestricted),AND(F2998&gt;=FirstTargetDate,F2998&lt;=EndTargetDate)),
OR(AND(Is1Week,E2998="1 wk ahead inc death"),AND(Is2Week,E2998="2 wk ahead inc death"),AND(Is3Week,E2998="3 wk ahead inc death"),AND(Is4Week,E2998="4 wk ahead inc death")),
OR(NOT(IsActiveModelsOnly),_xlfn.XLOOKUP(C2998,'Model Analyzer'!B$4:B$100,'Model Analyzer'!C$4:C$100))),EvalData!C2998,"NA")</f>
        <v>CMU</v>
      </c>
      <c r="C2998" s="17" t="s">
        <v>43</v>
      </c>
      <c r="D2998" s="36" t="d">
        <v>2020-11-30</v>
      </c>
      <c r="E2998" s="17" t="s">
        <v>36</v>
      </c>
      <c r="F2998" s="36" t="d">
        <v>2020-12-12</v>
      </c>
      <c r="G2998" s="30"/>
      <c r="H2998" s="32"/>
      <c r="N2998" s="30">
        <v>51</v>
      </c>
      <c r="O2998" s="30">
        <v>10.25</v>
      </c>
      <c r="P2998" s="30">
        <v>3319.91</v>
      </c>
      <c r="Q2998" s="30">
        <v>186.55</v>
      </c>
      <c r="R2998" s="38">
        <v>0.32340999999999998</v>
      </c>
      <c r="S2998" s="32">
        <v>-0.34140999999999999</v>
      </c>
      <c r="T2998" s="29">
        <v>0.51205999999999996</v>
      </c>
      <c r="U2998" s="29">
        <v>-0.49928</v>
      </c>
      <c r="V2998" s="29">
        <v>0.29411999999999999</v>
      </c>
      <c r="W2998" s="29">
        <v>5.8819999999999997E-2</v>
      </c>
      <c r="X2998" s="30">
        <v>271.12</v>
      </c>
      <c r="Y2998" s="29">
        <v>0.30414000000000002</v>
      </c>
      <c r="Z2998" s="29">
        <v>0.37513000000000002</v>
      </c>
      <c r="AA2998" s="29">
        <v>0.35299999999999998</v>
      </c>
      <c r="AB2998" s="30">
        <v>22</v>
      </c>
      <c r="AC2998" s="29">
        <v>0.38235000000000002</v>
      </c>
      <c r="AD2998" s="30">
        <v>51</v>
      </c>
      <c r="AE2998" s="29">
        <v>0.50980000000000003</v>
      </c>
      <c r="AF2998" s="33">
        <v>1.633</v>
      </c>
      <c r="AG2998" s="33">
        <v>1.9610000000000001</v>
      </c>
      <c r="AH2998" s="33">
        <v>2.4510000000000001</v>
      </c>
      <c r="AI2998" s="33">
        <v>4.423</v>
      </c>
      <c r="AJ2998" s="33">
        <v>3.84</v>
      </c>
      <c r="AK2998" s="34">
        <v>7.2</v>
      </c>
      <c r="AL2998" s="29">
        <v>5.8819999999999997E-2</v>
      </c>
      <c r="AM2998" s="29">
        <v>1.9609999999999999E-2</v>
      </c>
      <c r="AN2998" s="50">
        <v>101567</v>
      </c>
      <c r="AO2998" s="30">
        <v>176.6</v>
      </c>
      <c r="AP2998" s="29">
        <v>0.53283000000000003</v>
      </c>
      <c r="AQ2998" s="29">
        <v>1</v>
      </c>
      <c r="AR2998" s="29">
        <v>0.45400000000000001</v>
      </c>
      <c r="AS2998" s="54">
        <v>14</v>
      </c>
      <c r="AT2998" s="29">
        <v>0.61765000000000003</v>
      </c>
      <c r="AU2998" s="29">
        <v>0.53664000000000001</v>
      </c>
      <c r="AV2998" s="54">
        <v>21</v>
      </c>
      <c r="AW2998" s="29">
        <v>0.41176000000000001</v>
      </c>
    </row>
    <row r="2999" spans="1:49" x14ac:dyDescent="0.2">
      <c r="A2999" s="17" t="str">
        <f t="shared" si="55"/>
        <v>Columbia</v>
      </c>
      <c r="B2999" s="17" t="str">
        <f>IF(AND(OR(NOT(IsForecastDateRestricted),AND(D2999&gt;=StartDate,D2999&lt;=EndDate)),OR(NOT(IsTargetDateRestricted),AND(F2999&gt;=FirstTargetDate,F2999&lt;=EndTargetDate)),
OR(AND(Is1Week,E2999="1 wk ahead inc death"),AND(Is2Week,E2999="2 wk ahead inc death"),AND(Is3Week,E2999="3 wk ahead inc death"),AND(Is4Week,E2999="4 wk ahead inc death")),
OR(NOT(IsActiveModelsOnly),_xlfn.XLOOKUP(C2999,'Model Analyzer'!B$4:B$100,'Model Analyzer'!C$4:C$100))),EvalData!C2999,"NA")</f>
        <v>Columbia</v>
      </c>
      <c r="C2999" s="17" t="s">
        <v>13</v>
      </c>
      <c r="D2999" s="36" t="d">
        <v>2020-11-30</v>
      </c>
      <c r="E2999" s="17" t="s">
        <v>36</v>
      </c>
      <c r="F2999" s="36" t="d">
        <v>2020-12-12</v>
      </c>
      <c r="G2999" s="30">
        <v>-10071</v>
      </c>
      <c r="H2999" s="32">
        <v>-0.38200000000000001</v>
      </c>
      <c r="I2999" s="28">
        <v>-0.31735999999999998</v>
      </c>
      <c r="J2999" s="28">
        <v>-0.46489000000000003</v>
      </c>
      <c r="K2999" s="29">
        <v>0</v>
      </c>
      <c r="L2999" s="30">
        <v>23</v>
      </c>
      <c r="M2999" s="29">
        <v>0.35293999999999998</v>
      </c>
      <c r="N2999" s="30">
        <v>51</v>
      </c>
      <c r="O2999" s="30">
        <v>54.39</v>
      </c>
      <c r="P2999" s="30">
        <v>4390.49</v>
      </c>
      <c r="Q2999" s="30">
        <v>206.1</v>
      </c>
      <c r="R2999" s="38">
        <v>0.39169999999999999</v>
      </c>
      <c r="S2999" s="32">
        <v>-0.46121000000000001</v>
      </c>
      <c r="T2999" s="29">
        <v>0.63321000000000005</v>
      </c>
      <c r="U2999" s="29">
        <v>-0.59943000000000002</v>
      </c>
      <c r="V2999" s="29">
        <v>0.23529</v>
      </c>
      <c r="W2999" s="29">
        <v>0.21568999999999999</v>
      </c>
      <c r="X2999" s="30">
        <v>311.97000000000003</v>
      </c>
      <c r="Y2999" s="29">
        <v>0.37606000000000001</v>
      </c>
      <c r="Z2999" s="29">
        <v>0.50658000000000003</v>
      </c>
      <c r="AA2999" s="29">
        <v>4.3999999999999997E-2</v>
      </c>
      <c r="AB2999" s="30">
        <v>29</v>
      </c>
      <c r="AC2999" s="29">
        <v>0.17646999999999999</v>
      </c>
      <c r="AD2999" s="30">
        <v>51</v>
      </c>
      <c r="AE2999" s="29">
        <v>0.50980000000000003</v>
      </c>
      <c r="AF2999" s="33">
        <v>1.907</v>
      </c>
      <c r="AG2999" s="33">
        <v>2.1949999999999998</v>
      </c>
      <c r="AH2999" s="33">
        <v>2.802</v>
      </c>
      <c r="AI2999" s="33">
        <v>14.329000000000001</v>
      </c>
      <c r="AJ2999" s="33">
        <v>4.5069999999999997</v>
      </c>
      <c r="AK2999" s="34">
        <v>34</v>
      </c>
      <c r="AL2999" s="29">
        <v>5.8819999999999997E-2</v>
      </c>
      <c r="AM2999" s="29">
        <v>7.843E-2</v>
      </c>
      <c r="AN2999" s="50">
        <v>180031</v>
      </c>
      <c r="AO2999" s="30">
        <v>254.1</v>
      </c>
      <c r="AP2999" s="29">
        <v>0.47060000000000002</v>
      </c>
      <c r="AQ2999" s="29">
        <v>0.98246</v>
      </c>
      <c r="AR2999" s="29">
        <v>0.39200000000000002</v>
      </c>
      <c r="AS2999" s="54">
        <v>20</v>
      </c>
      <c r="AT2999" s="29">
        <v>0.44118000000000002</v>
      </c>
      <c r="AU2999" s="29">
        <v>0.53632999999999997</v>
      </c>
      <c r="AV2999" s="54">
        <v>22</v>
      </c>
      <c r="AW2999" s="29">
        <v>0.38235000000000002</v>
      </c>
    </row>
    <row r="3000" spans="1:49" x14ac:dyDescent="0.2">
      <c r="A3000" s="17" t="str">
        <f t="shared" si="55"/>
        <v>Columbia-UNC</v>
      </c>
      <c r="B3000" s="17" t="str">
        <f>IF(AND(OR(NOT(IsForecastDateRestricted),AND(D3000&gt;=StartDate,D3000&lt;=EndDate)),OR(NOT(IsTargetDateRestricted),AND(F3000&gt;=FirstTargetDate,F3000&lt;=EndTargetDate)),
OR(AND(Is1Week,E3000="1 wk ahead inc death"),AND(Is2Week,E3000="2 wk ahead inc death"),AND(Is3Week,E3000="3 wk ahead inc death"),AND(Is4Week,E3000="4 wk ahead inc death")),
OR(NOT(IsActiveModelsOnly),_xlfn.XLOOKUP(C3000,'Model Analyzer'!B$4:B$100,'Model Analyzer'!C$4:C$100))),EvalData!C3000,"NA")</f>
        <v>Columbia-UNC</v>
      </c>
      <c r="C3000" s="17" t="s">
        <v>14</v>
      </c>
      <c r="D3000" s="36" t="d">
        <v>2020-11-30</v>
      </c>
      <c r="E3000" s="17" t="s">
        <v>36</v>
      </c>
      <c r="F3000" s="36" t="d">
        <v>2020-12-12</v>
      </c>
      <c r="G3000" s="30">
        <v>-3898</v>
      </c>
      <c r="H3000" s="32">
        <v>-0.13100000000000001</v>
      </c>
      <c r="I3000" s="28">
        <v>-0.12282999999999999</v>
      </c>
      <c r="J3000" s="28">
        <v>-0.14002999999999999</v>
      </c>
      <c r="K3000" s="29">
        <v>0.75</v>
      </c>
      <c r="L3000" s="30">
        <v>5</v>
      </c>
      <c r="M3000" s="29">
        <v>0.88234999999999997</v>
      </c>
      <c r="N3000" s="30">
        <v>51</v>
      </c>
      <c r="O3000" s="30">
        <v>10.75</v>
      </c>
      <c r="P3000" s="30">
        <v>2341.5100000000002</v>
      </c>
      <c r="Q3000" s="30">
        <v>116.41</v>
      </c>
      <c r="R3000" s="38">
        <v>0.15254999999999999</v>
      </c>
      <c r="S3000" s="32">
        <v>-6.8989999999999996E-2</v>
      </c>
      <c r="T3000" s="29">
        <v>0.46193000000000001</v>
      </c>
      <c r="U3000" s="29">
        <v>-0.31820999999999999</v>
      </c>
      <c r="V3000" s="29">
        <v>0.50980000000000003</v>
      </c>
      <c r="W3000" s="29">
        <v>9.8040000000000002E-2</v>
      </c>
      <c r="X3000" s="30">
        <v>181.54</v>
      </c>
      <c r="Y3000" s="29">
        <v>0.25056</v>
      </c>
      <c r="Z3000" s="29">
        <v>0.28838000000000003</v>
      </c>
      <c r="AA3000" s="29">
        <v>0.65100000000000002</v>
      </c>
      <c r="AB3000" s="30">
        <v>9</v>
      </c>
      <c r="AC3000" s="29">
        <v>0.76471</v>
      </c>
      <c r="AD3000" s="30">
        <v>51</v>
      </c>
      <c r="AE3000" s="29">
        <v>0.45097999999999999</v>
      </c>
      <c r="AF3000" s="33">
        <v>1.236</v>
      </c>
      <c r="AG3000" s="33">
        <v>1.2769999999999999</v>
      </c>
      <c r="AH3000" s="33">
        <v>1.355</v>
      </c>
      <c r="AI3000" s="33">
        <v>1.6240000000000001</v>
      </c>
      <c r="AJ3000" s="33">
        <v>1.5189999999999999</v>
      </c>
      <c r="AK3000" s="34">
        <v>1.9610000000000001</v>
      </c>
      <c r="AL3000" s="29">
        <v>1.9609999999999999E-2</v>
      </c>
      <c r="AM3000" s="29">
        <v>0</v>
      </c>
      <c r="AN3000" s="50">
        <v>139525</v>
      </c>
      <c r="AO3000" s="30">
        <v>318.8</v>
      </c>
      <c r="AP3000" s="29">
        <v>0.80556000000000005</v>
      </c>
      <c r="AQ3000" s="29">
        <v>1</v>
      </c>
      <c r="AR3000" s="29">
        <v>0.45400000000000001</v>
      </c>
      <c r="AS3000" s="54">
        <v>14</v>
      </c>
      <c r="AT3000" s="29">
        <v>0.61765000000000003</v>
      </c>
      <c r="AU3000" s="29">
        <v>0.47471999999999998</v>
      </c>
      <c r="AV3000" s="54">
        <v>24</v>
      </c>
      <c r="AW3000" s="29">
        <v>0.32352999999999998</v>
      </c>
    </row>
    <row r="3001" spans="1:49" x14ac:dyDescent="0.2">
      <c r="A3001" s="17" t="str">
        <f t="shared" si="55"/>
        <v>Covid19Sim</v>
      </c>
      <c r="B3001" s="17" t="str">
        <f>IF(AND(OR(NOT(IsForecastDateRestricted),AND(D3001&gt;=StartDate,D3001&lt;=EndDate)),OR(NOT(IsTargetDateRestricted),AND(F3001&gt;=FirstTargetDate,F3001&lt;=EndTargetDate)),
OR(AND(Is1Week,E3001="1 wk ahead inc death"),AND(Is2Week,E3001="2 wk ahead inc death"),AND(Is3Week,E3001="3 wk ahead inc death"),AND(Is4Week,E3001="4 wk ahead inc death")),
OR(NOT(IsActiveModelsOnly),_xlfn.XLOOKUP(C3001,'Model Analyzer'!B$4:B$100,'Model Analyzer'!C$4:C$100))),EvalData!C3001,"NA")</f>
        <v>Covid19Sim</v>
      </c>
      <c r="C3001" s="17" t="s">
        <v>39</v>
      </c>
      <c r="D3001" s="36" t="d">
        <v>2020-11-30</v>
      </c>
      <c r="E3001" s="17" t="s">
        <v>36</v>
      </c>
      <c r="F3001" s="36" t="d">
        <v>2020-12-12</v>
      </c>
      <c r="G3001" s="30">
        <v>2907</v>
      </c>
      <c r="H3001" s="32">
        <v>8.7999999999999995E-2</v>
      </c>
      <c r="I3001" s="28">
        <v>9.1609999999999997E-2</v>
      </c>
      <c r="J3001" s="28">
        <v>9.1609999999999997E-2</v>
      </c>
      <c r="K3001" s="29">
        <v>0.9</v>
      </c>
      <c r="L3001" s="30">
        <v>1</v>
      </c>
      <c r="M3001" s="29">
        <v>1</v>
      </c>
      <c r="N3001" s="30">
        <v>51</v>
      </c>
      <c r="O3001" s="30">
        <v>20.53</v>
      </c>
      <c r="P3001" s="30">
        <v>2590.0500000000002</v>
      </c>
      <c r="Q3001" s="30">
        <v>136.22</v>
      </c>
      <c r="R3001" s="38">
        <v>0.15545</v>
      </c>
      <c r="S3001" s="32">
        <v>2.317E-2</v>
      </c>
      <c r="T3001" s="29">
        <v>0.27117000000000002</v>
      </c>
      <c r="U3001" s="29">
        <v>9.5000000000000001E-2</v>
      </c>
      <c r="V3001" s="29">
        <v>0.58823999999999999</v>
      </c>
      <c r="W3001" s="29">
        <v>3.9219999999999998E-2</v>
      </c>
      <c r="X3001" s="30">
        <v>209.7</v>
      </c>
      <c r="Y3001" s="29">
        <v>0.26515</v>
      </c>
      <c r="Z3001" s="29">
        <v>0.25635999999999998</v>
      </c>
      <c r="AA3001" s="29">
        <v>0.57799999999999996</v>
      </c>
      <c r="AB3001" s="30">
        <v>11</v>
      </c>
      <c r="AC3001" s="29">
        <v>0.70587999999999995</v>
      </c>
      <c r="AD3001" s="30">
        <v>51</v>
      </c>
      <c r="AE3001" s="29">
        <v>0.17646999999999999</v>
      </c>
      <c r="AF3001" s="33">
        <v>1.034</v>
      </c>
      <c r="AG3001" s="33">
        <v>1.0469999999999999</v>
      </c>
      <c r="AH3001" s="33">
        <v>1.0880000000000001</v>
      </c>
      <c r="AI3001" s="33">
        <v>64.003</v>
      </c>
      <c r="AJ3001" s="33">
        <v>1.175</v>
      </c>
      <c r="AK3001" s="34">
        <v>1.657</v>
      </c>
      <c r="AL3001" s="29">
        <v>1.9609999999999999E-2</v>
      </c>
      <c r="AM3001" s="29">
        <v>1.9609999999999999E-2</v>
      </c>
      <c r="AN3001" s="50">
        <v>219641</v>
      </c>
      <c r="AO3001" s="30">
        <v>424.3</v>
      </c>
      <c r="AP3001" s="29">
        <v>0.89034000000000002</v>
      </c>
      <c r="AQ3001" s="29">
        <v>1</v>
      </c>
      <c r="AR3001" s="29">
        <v>0.14399999999999999</v>
      </c>
      <c r="AS3001" s="54">
        <v>32</v>
      </c>
      <c r="AT3001" s="29">
        <v>8.8239999999999999E-2</v>
      </c>
      <c r="AU3001" s="29">
        <v>0.18576000000000001</v>
      </c>
      <c r="AV3001" s="54">
        <v>30</v>
      </c>
      <c r="AW3001" s="29">
        <v>0.14706</v>
      </c>
    </row>
    <row r="3002" spans="1:49" x14ac:dyDescent="0.2">
      <c r="A3002" s="17" t="str">
        <f t="shared" si="55"/>
        <v>CovidComplete</v>
      </c>
      <c r="B3002" s="17" t="str">
        <f>IF(AND(OR(NOT(IsForecastDateRestricted),AND(D3002&gt;=StartDate,D3002&lt;=EndDate)),OR(NOT(IsTargetDateRestricted),AND(F3002&gt;=FirstTargetDate,F3002&lt;=EndTargetDate)),
OR(AND(Is1Week,E3002="1 wk ahead inc death"),AND(Is2Week,E3002="2 wk ahead inc death"),AND(Is3Week,E3002="3 wk ahead inc death"),AND(Is4Week,E3002="4 wk ahead inc death")),
OR(NOT(IsActiveModelsOnly),_xlfn.XLOOKUP(C3002,'Model Analyzer'!B$4:B$100,'Model Analyzer'!C$4:C$100))),EvalData!C3002,"NA")</f>
        <v>CovidComplete</v>
      </c>
      <c r="C3002" s="17" t="s">
        <v>51</v>
      </c>
      <c r="D3002" s="36" t="d">
        <v>2020-11-30</v>
      </c>
      <c r="E3002" s="17" t="s">
        <v>36</v>
      </c>
      <c r="F3002" s="36" t="d">
        <v>2020-12-12</v>
      </c>
      <c r="G3002" s="30">
        <v>5274</v>
      </c>
      <c r="H3002" s="32">
        <v>0.154</v>
      </c>
      <c r="I3002" s="28">
        <v>0.16619</v>
      </c>
      <c r="J3002" s="28">
        <v>0.16619</v>
      </c>
      <c r="K3002" s="29">
        <v>0.75</v>
      </c>
      <c r="L3002" s="30">
        <v>7</v>
      </c>
      <c r="M3002" s="29">
        <v>0.82352999999999998</v>
      </c>
      <c r="N3002" s="30">
        <v>51</v>
      </c>
      <c r="O3002" s="30">
        <v>6.88</v>
      </c>
      <c r="P3002" s="30">
        <v>2306.5500000000002</v>
      </c>
      <c r="Q3002" s="30">
        <v>123.47</v>
      </c>
      <c r="R3002" s="38">
        <v>0.16494</v>
      </c>
      <c r="S3002" s="32">
        <v>-5.747E-2</v>
      </c>
      <c r="T3002" s="29">
        <v>0.37175000000000002</v>
      </c>
      <c r="U3002" s="29">
        <v>-0.14623</v>
      </c>
      <c r="V3002" s="29">
        <v>0.47059000000000001</v>
      </c>
      <c r="W3002" s="29">
        <v>5.8819999999999997E-2</v>
      </c>
      <c r="X3002" s="30">
        <v>177.07</v>
      </c>
      <c r="Y3002" s="29">
        <v>0.27028999999999997</v>
      </c>
      <c r="Z3002" s="29">
        <v>0.28266999999999998</v>
      </c>
      <c r="AA3002" s="29">
        <v>0.69499999999999995</v>
      </c>
      <c r="AB3002" s="30">
        <v>5</v>
      </c>
      <c r="AC3002" s="29">
        <v>0.88234999999999997</v>
      </c>
      <c r="AD3002" s="30">
        <v>51</v>
      </c>
      <c r="AE3002" s="29">
        <v>0.94118000000000002</v>
      </c>
      <c r="AF3002" s="33">
        <v>3.9830000000000001</v>
      </c>
      <c r="AG3002" s="33">
        <v>3.9889999999999999</v>
      </c>
      <c r="AH3002" s="33">
        <v>4</v>
      </c>
      <c r="AI3002" s="33">
        <v>3.9969999999999999</v>
      </c>
      <c r="AJ3002" s="33">
        <v>4.0110000000000001</v>
      </c>
      <c r="AK3002" s="34">
        <v>4.0430000000000001</v>
      </c>
      <c r="AL3002" s="29">
        <v>0</v>
      </c>
      <c r="AM3002" s="29">
        <v>0</v>
      </c>
      <c r="AN3002" s="50">
        <v>44809</v>
      </c>
      <c r="AO3002" s="30">
        <v>73.2</v>
      </c>
      <c r="AP3002" s="29">
        <v>0.40055000000000002</v>
      </c>
      <c r="AQ3002" s="29">
        <v>0.83623000000000003</v>
      </c>
      <c r="AR3002" s="29">
        <v>0.99099999999999999</v>
      </c>
      <c r="AS3002" s="54">
        <v>1</v>
      </c>
      <c r="AT3002" s="29">
        <v>1</v>
      </c>
      <c r="AU3002" s="29">
        <v>0.96389000000000002</v>
      </c>
      <c r="AV3002" s="54">
        <v>1</v>
      </c>
      <c r="AW3002" s="29">
        <v>1</v>
      </c>
    </row>
    <row r="3003" spans="1:49" x14ac:dyDescent="0.2">
      <c r="A3003" s="17" t="str">
        <f t="shared" si="55"/>
        <v>DDS</v>
      </c>
      <c r="B3003" s="17" t="str">
        <f>IF(AND(OR(NOT(IsForecastDateRestricted),AND(D3003&gt;=StartDate,D3003&lt;=EndDate)),OR(NOT(IsTargetDateRestricted),AND(F3003&gt;=FirstTargetDate,F3003&lt;=EndTargetDate)),
OR(AND(Is1Week,E3003="1 wk ahead inc death"),AND(Is2Week,E3003="2 wk ahead inc death"),AND(Is3Week,E3003="3 wk ahead inc death"),AND(Is4Week,E3003="4 wk ahead inc death")),
OR(NOT(IsActiveModelsOnly),_xlfn.XLOOKUP(C3003,'Model Analyzer'!B$4:B$100,'Model Analyzer'!C$4:C$100))),EvalData!C3003,"NA")</f>
        <v>DDS</v>
      </c>
      <c r="C3003" s="17" t="s">
        <v>44</v>
      </c>
      <c r="D3003" s="36" t="d">
        <v>2020-11-30</v>
      </c>
      <c r="E3003" s="17" t="s">
        <v>36</v>
      </c>
      <c r="F3003" s="36" t="d">
        <v>2020-12-12</v>
      </c>
      <c r="G3003" s="30">
        <v>-12201</v>
      </c>
      <c r="H3003" s="32">
        <v>-0.48499999999999999</v>
      </c>
      <c r="I3003" s="28">
        <v>-0.38447999999999999</v>
      </c>
      <c r="J3003" s="28">
        <v>-0.62463999999999997</v>
      </c>
      <c r="K3003" s="29">
        <v>0</v>
      </c>
      <c r="L3003" s="30">
        <v>29</v>
      </c>
      <c r="M3003" s="29">
        <v>0.17646999999999999</v>
      </c>
      <c r="N3003" s="30">
        <v>51</v>
      </c>
      <c r="O3003" s="30">
        <v>20.059999999999999</v>
      </c>
      <c r="P3003" s="30">
        <v>5412.66</v>
      </c>
      <c r="Q3003" s="30">
        <v>242.47</v>
      </c>
      <c r="R3003" s="38">
        <v>0.42593999999999999</v>
      </c>
      <c r="S3003" s="32">
        <v>-0.51295000000000002</v>
      </c>
      <c r="T3003" s="29">
        <v>0.82193000000000005</v>
      </c>
      <c r="U3003" s="29">
        <v>-0.80064000000000002</v>
      </c>
      <c r="V3003" s="29">
        <v>0.11765</v>
      </c>
      <c r="W3003" s="29">
        <v>0.17646999999999999</v>
      </c>
      <c r="X3003" s="30">
        <v>365.33</v>
      </c>
      <c r="Y3003" s="29">
        <v>0.38218000000000002</v>
      </c>
      <c r="Z3003" s="29">
        <v>0.49726999999999999</v>
      </c>
      <c r="AA3003" s="29">
        <v>2.1999999999999999E-2</v>
      </c>
      <c r="AB3003" s="30">
        <v>31</v>
      </c>
      <c r="AC3003" s="29">
        <v>0.11765</v>
      </c>
      <c r="AD3003" s="30">
        <v>51</v>
      </c>
      <c r="AE3003" s="29">
        <v>0.66666999999999998</v>
      </c>
      <c r="AF3003" s="33">
        <v>2.75</v>
      </c>
      <c r="AG3003" s="33">
        <v>2.9340000000000002</v>
      </c>
      <c r="AH3003" s="33">
        <v>3.2160000000000002</v>
      </c>
      <c r="AI3003" s="33">
        <v>5.492</v>
      </c>
      <c r="AJ3003" s="33">
        <v>4.3869999999999996</v>
      </c>
      <c r="AK3003" s="34">
        <v>6.375</v>
      </c>
      <c r="AL3003" s="29">
        <v>0.11765</v>
      </c>
      <c r="AM3003" s="29">
        <v>3.9219999999999998E-2</v>
      </c>
      <c r="AN3003" s="50">
        <v>99579</v>
      </c>
      <c r="AO3003" s="30">
        <v>167.2</v>
      </c>
      <c r="AP3003" s="29">
        <v>0.41719000000000001</v>
      </c>
      <c r="AQ3003" s="29">
        <v>0.87095999999999996</v>
      </c>
      <c r="AR3003" s="29">
        <v>0.53700000000000003</v>
      </c>
      <c r="AS3003" s="54">
        <v>11</v>
      </c>
      <c r="AT3003" s="29">
        <v>0.70587999999999995</v>
      </c>
      <c r="AU3003" s="29">
        <v>0.68510000000000004</v>
      </c>
      <c r="AV3003" s="54">
        <v>18</v>
      </c>
      <c r="AW3003" s="29">
        <v>0.5</v>
      </c>
    </row>
    <row r="3004" spans="1:49" x14ac:dyDescent="0.2">
      <c r="A3004" s="17" t="str">
        <f t="shared" si="55"/>
        <v>Ensemble</v>
      </c>
      <c r="B3004" s="17" t="str">
        <f>IF(AND(OR(NOT(IsForecastDateRestricted),AND(D3004&gt;=StartDate,D3004&lt;=EndDate)),OR(NOT(IsTargetDateRestricted),AND(F3004&gt;=FirstTargetDate,F3004&lt;=EndTargetDate)),
OR(AND(Is1Week,E3004="1 wk ahead inc death"),AND(Is2Week,E3004="2 wk ahead inc death"),AND(Is3Week,E3004="3 wk ahead inc death"),AND(Is4Week,E3004="4 wk ahead inc death")),
OR(NOT(IsActiveModelsOnly),_xlfn.XLOOKUP(C3004,'Model Analyzer'!B$4:B$100,'Model Analyzer'!C$4:C$100))),EvalData!C3004,"NA")</f>
        <v>Ensemble</v>
      </c>
      <c r="C3004" s="17" t="s">
        <v>15</v>
      </c>
      <c r="D3004" s="36" t="d">
        <v>2020-11-30</v>
      </c>
      <c r="E3004" s="17" t="s">
        <v>36</v>
      </c>
      <c r="F3004" s="36" t="d">
        <v>2020-12-12</v>
      </c>
      <c r="G3004" s="30">
        <v>-7643</v>
      </c>
      <c r="H3004" s="32">
        <v>-0.27600000000000002</v>
      </c>
      <c r="I3004" s="28">
        <v>-0.24085000000000001</v>
      </c>
      <c r="J3004" s="28">
        <v>-0.31725999999999999</v>
      </c>
      <c r="K3004" s="29">
        <v>0</v>
      </c>
      <c r="L3004" s="30">
        <v>20</v>
      </c>
      <c r="M3004" s="29">
        <v>0.44118000000000002</v>
      </c>
      <c r="N3004" s="30">
        <v>51</v>
      </c>
      <c r="O3004" s="30">
        <v>7.23</v>
      </c>
      <c r="P3004" s="30">
        <v>2324.34</v>
      </c>
      <c r="Q3004" s="30">
        <v>150.84</v>
      </c>
      <c r="R3004" s="38">
        <v>0.22245999999999999</v>
      </c>
      <c r="S3004" s="32">
        <v>-0.29260999999999998</v>
      </c>
      <c r="T3004" s="29">
        <v>0.39922000000000002</v>
      </c>
      <c r="U3004" s="29">
        <v>-0.38239000000000001</v>
      </c>
      <c r="V3004" s="29">
        <v>0.37254999999999999</v>
      </c>
      <c r="W3004" s="29">
        <v>1.9609999999999999E-2</v>
      </c>
      <c r="X3004" s="30">
        <v>231.82</v>
      </c>
      <c r="Y3004" s="29">
        <v>0.25346999999999997</v>
      </c>
      <c r="Z3004" s="29">
        <v>0.30501</v>
      </c>
      <c r="AA3004" s="29">
        <v>0.55800000000000005</v>
      </c>
      <c r="AB3004" s="30">
        <v>13</v>
      </c>
      <c r="AC3004" s="29">
        <v>0.64705999999999997</v>
      </c>
      <c r="AD3004" s="30">
        <v>51</v>
      </c>
      <c r="AE3004" s="29">
        <v>0.74509999999999998</v>
      </c>
      <c r="AF3004" s="33">
        <v>2.0640000000000001</v>
      </c>
      <c r="AG3004" s="33">
        <v>2.2410000000000001</v>
      </c>
      <c r="AH3004" s="33">
        <v>2.6509999999999998</v>
      </c>
      <c r="AI3004" s="33">
        <v>3.8140000000000001</v>
      </c>
      <c r="AJ3004" s="33">
        <v>3.1019999999999999</v>
      </c>
      <c r="AK3004" s="34">
        <v>4.2350000000000003</v>
      </c>
      <c r="AL3004" s="29">
        <v>3.9219999999999998E-2</v>
      </c>
      <c r="AM3004" s="29">
        <v>1.9609999999999999E-2</v>
      </c>
      <c r="AN3004" s="50">
        <v>50205</v>
      </c>
      <c r="AO3004" s="30">
        <v>82.1</v>
      </c>
      <c r="AP3004" s="29">
        <v>0.52614000000000005</v>
      </c>
      <c r="AQ3004" s="29">
        <v>1</v>
      </c>
      <c r="AR3004" s="29">
        <v>0.72199999999999998</v>
      </c>
      <c r="AS3004" s="54">
        <v>4</v>
      </c>
      <c r="AT3004" s="29">
        <v>0.91176000000000001</v>
      </c>
      <c r="AU3004" s="29">
        <v>0.78430999999999995</v>
      </c>
      <c r="AV3004" s="54">
        <v>11</v>
      </c>
      <c r="AW3004" s="29">
        <v>0.70587999999999995</v>
      </c>
    </row>
    <row r="3005" spans="1:49" x14ac:dyDescent="0.2">
      <c r="A3005" s="17" t="str">
        <f t="shared" si="55"/>
        <v>ERDC</v>
      </c>
      <c r="B3005" s="17" t="str">
        <f>IF(AND(OR(NOT(IsForecastDateRestricted),AND(D3005&gt;=StartDate,D3005&lt;=EndDate)),OR(NOT(IsTargetDateRestricted),AND(F3005&gt;=FirstTargetDate,F3005&lt;=EndTargetDate)),
OR(AND(Is1Week,E3005="1 wk ahead inc death"),AND(Is2Week,E3005="2 wk ahead inc death"),AND(Is3Week,E3005="3 wk ahead inc death"),AND(Is4Week,E3005="4 wk ahead inc death")),
OR(NOT(IsActiveModelsOnly),_xlfn.XLOOKUP(C3005,'Model Analyzer'!B$4:B$100,'Model Analyzer'!C$4:C$100))),EvalData!C3005,"NA")</f>
        <v>ERDC</v>
      </c>
      <c r="C3005" s="17" t="s">
        <v>16</v>
      </c>
      <c r="D3005" s="36" t="d">
        <v>2020-11-30</v>
      </c>
      <c r="E3005" s="17" t="s">
        <v>36</v>
      </c>
      <c r="F3005" s="36" t="d">
        <v>2020-12-12</v>
      </c>
      <c r="G3005" s="30">
        <v>34713</v>
      </c>
      <c r="H3005" s="32">
        <v>0.73899999999999999</v>
      </c>
      <c r="I3005" s="28">
        <v>1.0938699999999999</v>
      </c>
      <c r="J3005" s="28">
        <v>1.0938699999999999</v>
      </c>
      <c r="K3005" s="29">
        <v>0</v>
      </c>
      <c r="L3005" s="30">
        <v>34</v>
      </c>
      <c r="M3005" s="29">
        <v>2.9409999999999999E-2</v>
      </c>
      <c r="N3005" s="30">
        <v>51</v>
      </c>
      <c r="O3005" s="30">
        <v>30.4</v>
      </c>
      <c r="P3005" s="30">
        <v>83385.990000000005</v>
      </c>
      <c r="Q3005" s="30">
        <v>714.92</v>
      </c>
      <c r="R3005" s="38">
        <v>0.38551999999999997</v>
      </c>
      <c r="S3005" s="32">
        <v>0.41116000000000003</v>
      </c>
      <c r="T3005" s="29">
        <v>1.0765499999999999</v>
      </c>
      <c r="U3005" s="29">
        <v>0.91335999999999995</v>
      </c>
      <c r="V3005" s="29">
        <v>0.27450999999999998</v>
      </c>
      <c r="W3005" s="29">
        <v>0.39216000000000001</v>
      </c>
      <c r="X3005" s="30">
        <v>1310.2</v>
      </c>
      <c r="Y3005" s="29">
        <v>1.03792</v>
      </c>
      <c r="Z3005" s="29">
        <v>0.55842000000000003</v>
      </c>
      <c r="AA3005" s="29">
        <v>2.5999999999999999E-2</v>
      </c>
      <c r="AB3005" s="30">
        <v>30</v>
      </c>
      <c r="AC3005" s="29">
        <v>0.14706</v>
      </c>
      <c r="AD3005" s="30">
        <v>51</v>
      </c>
      <c r="AE3005" s="29">
        <v>5.8819999999999997E-2</v>
      </c>
      <c r="AF3005" s="33">
        <v>1.038</v>
      </c>
      <c r="AG3005" s="33">
        <v>1.0609999999999999</v>
      </c>
      <c r="AH3005" s="33">
        <v>1.083</v>
      </c>
      <c r="AI3005" s="33">
        <v>1.109</v>
      </c>
      <c r="AJ3005" s="33">
        <v>1.131</v>
      </c>
      <c r="AK3005" s="34">
        <v>1.19</v>
      </c>
      <c r="AL3005" s="29">
        <v>0</v>
      </c>
      <c r="AM3005" s="29">
        <v>0</v>
      </c>
      <c r="AN3005" s="50">
        <v>1361742</v>
      </c>
      <c r="AO3005" s="30">
        <v>1929</v>
      </c>
      <c r="AP3005" s="29">
        <v>0.94950999999999997</v>
      </c>
      <c r="AQ3005" s="29">
        <v>1</v>
      </c>
      <c r="AR3005" s="29">
        <v>6.2E-2</v>
      </c>
      <c r="AS3005" s="54">
        <v>33</v>
      </c>
      <c r="AT3005" s="29">
        <v>5.8819999999999997E-2</v>
      </c>
      <c r="AU3005" s="29">
        <v>6.1920000000000003E-2</v>
      </c>
      <c r="AV3005" s="54">
        <v>33</v>
      </c>
      <c r="AW3005" s="29">
        <v>5.8819999999999997E-2</v>
      </c>
    </row>
    <row r="3006" spans="1:49" x14ac:dyDescent="0.2">
      <c r="A3006" s="17" t="str">
        <f t="shared" si="55"/>
        <v>ESG</v>
      </c>
      <c r="B3006" s="17" t="str">
        <f>IF(AND(OR(NOT(IsForecastDateRestricted),AND(D3006&gt;=StartDate,D3006&lt;=EndDate)),OR(NOT(IsTargetDateRestricted),AND(F3006&gt;=FirstTargetDate,F3006&lt;=EndTargetDate)),
OR(AND(Is1Week,E3006="1 wk ahead inc death"),AND(Is2Week,E3006="2 wk ahead inc death"),AND(Is3Week,E3006="3 wk ahead inc death"),AND(Is4Week,E3006="4 wk ahead inc death")),
OR(NOT(IsActiveModelsOnly),_xlfn.XLOOKUP(C3006,'Model Analyzer'!B$4:B$100,'Model Analyzer'!C$4:C$100))),EvalData!C3006,"NA")</f>
        <v>ESG</v>
      </c>
      <c r="C3006" s="17" t="s">
        <v>40</v>
      </c>
      <c r="D3006" s="36" t="d">
        <v>2020-11-30</v>
      </c>
      <c r="E3006" s="17" t="s">
        <v>36</v>
      </c>
      <c r="F3006" s="36" t="d">
        <v>2020-12-12</v>
      </c>
      <c r="G3006" s="30">
        <v>-17585</v>
      </c>
      <c r="H3006" s="32">
        <v>-0.80800000000000005</v>
      </c>
      <c r="I3006" s="28">
        <v>-0.55413999999999997</v>
      </c>
      <c r="J3006" s="28">
        <v>-1.2428399999999999</v>
      </c>
      <c r="K3006" s="29">
        <v>0</v>
      </c>
      <c r="L3006" s="30">
        <v>35</v>
      </c>
      <c r="M3006" s="29">
        <v>0</v>
      </c>
      <c r="N3006" s="30">
        <v>51</v>
      </c>
      <c r="O3006" s="30">
        <v>60.33</v>
      </c>
      <c r="P3006" s="30">
        <v>12850.07</v>
      </c>
      <c r="Q3006" s="30">
        <v>291.33</v>
      </c>
      <c r="R3006" s="38">
        <v>0.40156999999999998</v>
      </c>
      <c r="S3006" s="32">
        <v>-1.5650000000000001E-2</v>
      </c>
      <c r="T3006" s="29">
        <v>2.0691999999999999</v>
      </c>
      <c r="U3006" s="29">
        <v>-1.3928799999999999</v>
      </c>
      <c r="V3006" s="29">
        <v>0.29411999999999999</v>
      </c>
      <c r="W3006" s="29">
        <v>0.33333000000000002</v>
      </c>
      <c r="X3006" s="30">
        <v>484.52</v>
      </c>
      <c r="Y3006" s="29">
        <v>0.57294</v>
      </c>
      <c r="Z3006" s="29">
        <v>0.57857999999999998</v>
      </c>
      <c r="AA3006" s="29">
        <v>0.156</v>
      </c>
      <c r="AB3006" s="30">
        <v>24</v>
      </c>
      <c r="AC3006" s="29">
        <v>0.32352999999999998</v>
      </c>
      <c r="AD3006" s="30">
        <v>51</v>
      </c>
      <c r="AE3006" s="29">
        <v>0.15686</v>
      </c>
      <c r="AF3006" s="33">
        <v>1.1599999999999999</v>
      </c>
      <c r="AG3006" s="33">
        <v>1.196</v>
      </c>
      <c r="AH3006" s="33">
        <v>1.32</v>
      </c>
      <c r="AI3006" s="33">
        <v>1.5580000000000001</v>
      </c>
      <c r="AJ3006" s="33">
        <v>1.544</v>
      </c>
      <c r="AK3006" s="34">
        <v>2.024</v>
      </c>
      <c r="AL3006" s="29">
        <v>0</v>
      </c>
      <c r="AM3006" s="29">
        <v>0</v>
      </c>
      <c r="AN3006" s="50">
        <v>453322</v>
      </c>
      <c r="AO3006" s="30">
        <v>931.3</v>
      </c>
      <c r="AP3006" s="29">
        <v>0.81966000000000006</v>
      </c>
      <c r="AQ3006" s="29">
        <v>1</v>
      </c>
      <c r="AR3006" s="29">
        <v>0.16500000000000001</v>
      </c>
      <c r="AS3006" s="54">
        <v>29</v>
      </c>
      <c r="AT3006" s="29">
        <v>0.17646999999999999</v>
      </c>
      <c r="AU3006" s="29">
        <v>0.16511999999999999</v>
      </c>
      <c r="AV3006" s="54">
        <v>31</v>
      </c>
      <c r="AW3006" s="29">
        <v>0.11765</v>
      </c>
    </row>
    <row r="3007" spans="1:49" x14ac:dyDescent="0.2">
      <c r="A3007" s="17" t="str">
        <f t="shared" si="55"/>
        <v>GT-DeepCOVID</v>
      </c>
      <c r="B3007" s="17" t="str">
        <f>IF(AND(OR(NOT(IsForecastDateRestricted),AND(D3007&gt;=StartDate,D3007&lt;=EndDate)),OR(NOT(IsTargetDateRestricted),AND(F3007&gt;=FirstTargetDate,F3007&lt;=EndTargetDate)),
OR(AND(Is1Week,E3007="1 wk ahead inc death"),AND(Is2Week,E3007="2 wk ahead inc death"),AND(Is3Week,E3007="3 wk ahead inc death"),AND(Is4Week,E3007="4 wk ahead inc death")),
OR(NOT(IsActiveModelsOnly),_xlfn.XLOOKUP(C3007,'Model Analyzer'!B$4:B$100,'Model Analyzer'!C$4:C$100))),EvalData!C3007,"NA")</f>
        <v>GT-DeepCOVID</v>
      </c>
      <c r="C3007" s="17" t="s">
        <v>17</v>
      </c>
      <c r="D3007" s="36" t="d">
        <v>2020-11-30</v>
      </c>
      <c r="E3007" s="17" t="s">
        <v>36</v>
      </c>
      <c r="F3007" s="36" t="d">
        <v>2020-12-12</v>
      </c>
      <c r="G3007" s="30">
        <v>-5330</v>
      </c>
      <c r="H3007" s="32">
        <v>-0.184</v>
      </c>
      <c r="I3007" s="28">
        <v>-0.16796</v>
      </c>
      <c r="J3007" s="28">
        <v>-0.20186000000000001</v>
      </c>
      <c r="K3007" s="29">
        <v>0.75</v>
      </c>
      <c r="L3007" s="30">
        <v>10</v>
      </c>
      <c r="M3007" s="29">
        <v>0.73529</v>
      </c>
      <c r="N3007" s="30">
        <v>49</v>
      </c>
      <c r="O3007" s="30">
        <v>7.97</v>
      </c>
      <c r="P3007" s="30">
        <v>2577.61</v>
      </c>
      <c r="Q3007" s="30">
        <v>148.06</v>
      </c>
      <c r="R3007" s="38">
        <v>0.20050000000000001</v>
      </c>
      <c r="S3007" s="32">
        <v>-0.24667</v>
      </c>
      <c r="T3007" s="29">
        <v>0.41774</v>
      </c>
      <c r="U3007" s="29">
        <v>-0.35100999999999999</v>
      </c>
      <c r="V3007" s="29">
        <v>0.38775999999999999</v>
      </c>
      <c r="W3007" s="29">
        <v>8.1629999999999994E-2</v>
      </c>
      <c r="X3007" s="30">
        <v>231.41</v>
      </c>
      <c r="Y3007" s="29">
        <v>0.25496000000000002</v>
      </c>
      <c r="Z3007" s="29">
        <v>0.30492000000000002</v>
      </c>
      <c r="AA3007" s="29">
        <v>0.48</v>
      </c>
      <c r="AB3007" s="30">
        <v>18</v>
      </c>
      <c r="AC3007" s="29">
        <v>0.5</v>
      </c>
      <c r="AD3007" s="30">
        <v>49</v>
      </c>
      <c r="AE3007" s="29">
        <v>0.73468999999999995</v>
      </c>
      <c r="AF3007" s="33">
        <v>1.9</v>
      </c>
      <c r="AG3007" s="33">
        <v>2.552</v>
      </c>
      <c r="AH3007" s="33">
        <v>3.8860000000000001</v>
      </c>
      <c r="AI3007" s="33">
        <v>12.204000000000001</v>
      </c>
      <c r="AJ3007" s="33">
        <v>6.8159999999999998</v>
      </c>
      <c r="AK3007" s="34">
        <v>21.268999999999998</v>
      </c>
      <c r="AL3007" s="29">
        <v>0.14285999999999999</v>
      </c>
      <c r="AM3007" s="29">
        <v>0.16327</v>
      </c>
      <c r="AN3007" s="50">
        <v>99445</v>
      </c>
      <c r="AO3007" s="30">
        <v>131.4</v>
      </c>
      <c r="AP3007" s="29">
        <v>0.41091</v>
      </c>
      <c r="AQ3007" s="29">
        <v>0.85784000000000005</v>
      </c>
      <c r="AR3007" s="29">
        <v>0.433</v>
      </c>
      <c r="AS3007" s="54">
        <v>18</v>
      </c>
      <c r="AT3007" s="29">
        <v>0.5</v>
      </c>
      <c r="AU3007" s="29">
        <v>0.72362000000000004</v>
      </c>
      <c r="AV3007" s="54">
        <v>14</v>
      </c>
      <c r="AW3007" s="29">
        <v>0.61765000000000003</v>
      </c>
    </row>
    <row r="3008" spans="1:49" x14ac:dyDescent="0.2">
      <c r="A3008" s="17" t="str">
        <f t="shared" si="55"/>
        <v>ISU</v>
      </c>
      <c r="B3008" s="17" t="str">
        <f>IF(AND(OR(NOT(IsForecastDateRestricted),AND(D3008&gt;=StartDate,D3008&lt;=EndDate)),OR(NOT(IsTargetDateRestricted),AND(F3008&gt;=FirstTargetDate,F3008&lt;=EndTargetDate)),
OR(AND(Is1Week,E3008="1 wk ahead inc death"),AND(Is2Week,E3008="2 wk ahead inc death"),AND(Is3Week,E3008="3 wk ahead inc death"),AND(Is4Week,E3008="4 wk ahead inc death")),
OR(NOT(IsActiveModelsOnly),_xlfn.XLOOKUP(C3008,'Model Analyzer'!B$4:B$100,'Model Analyzer'!C$4:C$100))),EvalData!C3008,"NA")</f>
        <v>ISU</v>
      </c>
      <c r="C3008" s="17" t="s">
        <v>41</v>
      </c>
      <c r="D3008" s="36" t="d">
        <v>2020-11-30</v>
      </c>
      <c r="E3008" s="17" t="s">
        <v>36</v>
      </c>
      <c r="F3008" s="36" t="d">
        <v>2020-12-12</v>
      </c>
      <c r="G3008" s="30">
        <v>-6124</v>
      </c>
      <c r="H3008" s="32">
        <v>-0.214</v>
      </c>
      <c r="I3008" s="28">
        <v>-0.19298000000000001</v>
      </c>
      <c r="J3008" s="28">
        <v>-0.23913000000000001</v>
      </c>
      <c r="K3008" s="29">
        <v>0.75</v>
      </c>
      <c r="L3008" s="30">
        <v>12</v>
      </c>
      <c r="M3008" s="29">
        <v>0.67647000000000002</v>
      </c>
      <c r="N3008" s="30">
        <v>49</v>
      </c>
      <c r="O3008" s="30">
        <v>6.09</v>
      </c>
      <c r="P3008" s="30">
        <v>2136.63</v>
      </c>
      <c r="Q3008" s="30">
        <v>146.18</v>
      </c>
      <c r="R3008" s="38">
        <v>0.21486</v>
      </c>
      <c r="S3008" s="32">
        <v>-0.22747999999999999</v>
      </c>
      <c r="T3008" s="29">
        <v>0.36757000000000001</v>
      </c>
      <c r="U3008" s="29">
        <v>-0.31065999999999999</v>
      </c>
      <c r="V3008" s="29">
        <v>0.42857000000000001</v>
      </c>
      <c r="W3008" s="29">
        <v>2.0410000000000001E-2</v>
      </c>
      <c r="X3008" s="30">
        <v>221.3</v>
      </c>
      <c r="Y3008" s="29">
        <v>0.24532000000000001</v>
      </c>
      <c r="Z3008" s="29">
        <v>0.28649000000000002</v>
      </c>
      <c r="AA3008" s="29">
        <v>0.56100000000000005</v>
      </c>
      <c r="AB3008" s="30">
        <v>12</v>
      </c>
      <c r="AC3008" s="29">
        <v>0.67647000000000002</v>
      </c>
      <c r="AD3008" s="30">
        <v>49</v>
      </c>
      <c r="AE3008" s="29">
        <v>0.44897999999999999</v>
      </c>
      <c r="AF3008" s="33">
        <v>1.3069999999999999</v>
      </c>
      <c r="AG3008" s="33">
        <v>1.3919999999999999</v>
      </c>
      <c r="AH3008" s="33">
        <v>1.534</v>
      </c>
      <c r="AI3008" s="33">
        <v>1.748</v>
      </c>
      <c r="AJ3008" s="33">
        <v>1.766</v>
      </c>
      <c r="AK3008" s="34">
        <v>2.556</v>
      </c>
      <c r="AL3008" s="29">
        <v>0</v>
      </c>
      <c r="AM3008" s="29">
        <v>0</v>
      </c>
      <c r="AN3008" s="50">
        <v>151598</v>
      </c>
      <c r="AO3008" s="30">
        <v>199.3</v>
      </c>
      <c r="AP3008" s="29">
        <v>0.75561</v>
      </c>
      <c r="AQ3008" s="29">
        <v>1</v>
      </c>
      <c r="AR3008" s="29">
        <v>0.45400000000000001</v>
      </c>
      <c r="AS3008" s="54">
        <v>14</v>
      </c>
      <c r="AT3008" s="29">
        <v>0.61765000000000003</v>
      </c>
      <c r="AU3008" s="29">
        <v>0.45407999999999998</v>
      </c>
      <c r="AV3008" s="54">
        <v>26</v>
      </c>
      <c r="AW3008" s="29">
        <v>0.26471</v>
      </c>
    </row>
    <row r="3009" spans="1:49" x14ac:dyDescent="0.2">
      <c r="A3009" s="17" t="str">
        <f t="shared" si="55"/>
        <v>JCB</v>
      </c>
      <c r="B3009" s="17" t="str">
        <f>IF(AND(OR(NOT(IsForecastDateRestricted),AND(D3009&gt;=StartDate,D3009&lt;=EndDate)),OR(NOT(IsTargetDateRestricted),AND(F3009&gt;=FirstTargetDate,F3009&lt;=EndTargetDate)),
OR(AND(Is1Week,E3009="1 wk ahead inc death"),AND(Is2Week,E3009="2 wk ahead inc death"),AND(Is3Week,E3009="3 wk ahead inc death"),AND(Is4Week,E3009="4 wk ahead inc death")),
OR(NOT(IsActiveModelsOnly),_xlfn.XLOOKUP(C3009,'Model Analyzer'!B$4:B$100,'Model Analyzer'!C$4:C$100))),EvalData!C3009,"NA")</f>
        <v>JCB</v>
      </c>
      <c r="C3009" s="17" t="s">
        <v>45</v>
      </c>
      <c r="D3009" s="36" t="d">
        <v>2020-11-30</v>
      </c>
      <c r="E3009" s="17" t="s">
        <v>36</v>
      </c>
      <c r="F3009" s="36" t="d">
        <v>2020-12-12</v>
      </c>
      <c r="G3009" s="30">
        <v>-4919</v>
      </c>
      <c r="H3009" s="32">
        <v>-0.16800000000000001</v>
      </c>
      <c r="I3009" s="28">
        <v>-0.15501000000000001</v>
      </c>
      <c r="J3009" s="28">
        <v>-0.18343999999999999</v>
      </c>
      <c r="K3009" s="29">
        <v>0.75</v>
      </c>
      <c r="L3009" s="30">
        <v>8</v>
      </c>
      <c r="M3009" s="29">
        <v>0.79412000000000005</v>
      </c>
      <c r="N3009" s="30">
        <v>51</v>
      </c>
      <c r="O3009" s="30">
        <v>24.88</v>
      </c>
      <c r="P3009" s="30">
        <v>1887.62</v>
      </c>
      <c r="Q3009" s="30">
        <v>123.55</v>
      </c>
      <c r="R3009" s="38">
        <v>0.20330000000000001</v>
      </c>
      <c r="S3009" s="32">
        <v>-0.21232000000000001</v>
      </c>
      <c r="T3009" s="29">
        <v>0.39656000000000002</v>
      </c>
      <c r="U3009" s="29">
        <v>-0.32068000000000002</v>
      </c>
      <c r="V3009" s="29">
        <v>0.45097999999999999</v>
      </c>
      <c r="W3009" s="29">
        <v>7.843E-2</v>
      </c>
      <c r="X3009" s="30">
        <v>197.52</v>
      </c>
      <c r="Y3009" s="29">
        <v>0.25779000000000002</v>
      </c>
      <c r="Z3009" s="29">
        <v>0.32022</v>
      </c>
      <c r="AA3009" s="29">
        <v>0.46899999999999997</v>
      </c>
      <c r="AB3009" s="30">
        <v>19</v>
      </c>
      <c r="AC3009" s="29">
        <v>0.47059000000000001</v>
      </c>
      <c r="AD3009" s="30">
        <v>51</v>
      </c>
      <c r="AE3009" s="29">
        <v>0.64705999999999997</v>
      </c>
      <c r="AF3009" s="33">
        <v>2.1379999999999999</v>
      </c>
      <c r="AG3009" s="33">
        <v>2.14</v>
      </c>
      <c r="AH3009" s="33">
        <v>2.1469999999999998</v>
      </c>
      <c r="AI3009" s="33">
        <v>2.218</v>
      </c>
      <c r="AJ3009" s="33">
        <v>2.161</v>
      </c>
      <c r="AK3009" s="34">
        <v>2.238</v>
      </c>
      <c r="AL3009" s="29">
        <v>0</v>
      </c>
      <c r="AM3009" s="29">
        <v>0</v>
      </c>
      <c r="AN3009" s="50">
        <v>75049</v>
      </c>
      <c r="AO3009" s="30">
        <v>195.9</v>
      </c>
      <c r="AP3009" s="29">
        <v>0.62485999999999997</v>
      </c>
      <c r="AQ3009" s="29">
        <v>1</v>
      </c>
      <c r="AR3009" s="29">
        <v>0.68100000000000005</v>
      </c>
      <c r="AS3009" s="54">
        <v>6</v>
      </c>
      <c r="AT3009" s="29">
        <v>0.85294000000000003</v>
      </c>
      <c r="AU3009" s="29">
        <v>0.68110999999999999</v>
      </c>
      <c r="AV3009" s="54">
        <v>19</v>
      </c>
      <c r="AW3009" s="29">
        <v>0.47059000000000001</v>
      </c>
    </row>
    <row r="3010" spans="1:49" x14ac:dyDescent="0.2">
      <c r="A3010" s="17" t="str">
        <f t="shared" si="55"/>
        <v>JHU-APL</v>
      </c>
      <c r="B3010" s="17" t="str">
        <f>IF(AND(OR(NOT(IsForecastDateRestricted),AND(D3010&gt;=StartDate,D3010&lt;=EndDate)),OR(NOT(IsTargetDateRestricted),AND(F3010&gt;=FirstTargetDate,F3010&lt;=EndTargetDate)),
OR(AND(Is1Week,E3010="1 wk ahead inc death"),AND(Is2Week,E3010="2 wk ahead inc death"),AND(Is3Week,E3010="3 wk ahead inc death"),AND(Is4Week,E3010="4 wk ahead inc death")),
OR(NOT(IsActiveModelsOnly),_xlfn.XLOOKUP(C3010,'Model Analyzer'!B$4:B$100,'Model Analyzer'!C$4:C$100))),EvalData!C3010,"NA")</f>
        <v>JHU-APL</v>
      </c>
      <c r="C3010" s="17" t="s">
        <v>52</v>
      </c>
      <c r="D3010" s="36" t="d">
        <v>2020-11-30</v>
      </c>
      <c r="E3010" s="17" t="s">
        <v>36</v>
      </c>
      <c r="F3010" s="36" t="d">
        <v>2020-12-12</v>
      </c>
      <c r="G3010" s="30">
        <v>-6281</v>
      </c>
      <c r="H3010" s="32">
        <v>-0.221</v>
      </c>
      <c r="I3010" s="28">
        <v>-0.19792999999999999</v>
      </c>
      <c r="J3010" s="28">
        <v>-0.24676999999999999</v>
      </c>
      <c r="K3010" s="29">
        <v>0.75</v>
      </c>
      <c r="L3010" s="30">
        <v>14</v>
      </c>
      <c r="M3010" s="29">
        <v>0.61765000000000003</v>
      </c>
      <c r="N3010" s="30">
        <v>51</v>
      </c>
      <c r="O3010" s="30">
        <v>13.35</v>
      </c>
      <c r="P3010" s="30">
        <v>2486.6999999999998</v>
      </c>
      <c r="Q3010" s="30">
        <v>142.88</v>
      </c>
      <c r="R3010" s="38">
        <v>0.22172</v>
      </c>
      <c r="S3010" s="32">
        <v>-0.24959000000000001</v>
      </c>
      <c r="T3010" s="29">
        <v>0.56964000000000004</v>
      </c>
      <c r="U3010" s="29">
        <v>-0.50804000000000005</v>
      </c>
      <c r="V3010" s="29">
        <v>0.43136999999999998</v>
      </c>
      <c r="W3010" s="29">
        <v>9.8040000000000002E-2</v>
      </c>
      <c r="X3010" s="30">
        <v>196.59</v>
      </c>
      <c r="Y3010" s="29">
        <v>0.28029999999999999</v>
      </c>
      <c r="Z3010" s="29">
        <v>0.34406999999999999</v>
      </c>
      <c r="AA3010" s="29">
        <v>0.48199999999999998</v>
      </c>
      <c r="AB3010" s="30">
        <v>17</v>
      </c>
      <c r="AC3010" s="29">
        <v>0.52941000000000005</v>
      </c>
      <c r="AD3010" s="30">
        <v>51</v>
      </c>
      <c r="AE3010" s="29">
        <v>0.45097999999999999</v>
      </c>
      <c r="AF3010" s="33">
        <v>1.591</v>
      </c>
      <c r="AG3010" s="33">
        <v>1.6339999999999999</v>
      </c>
      <c r="AH3010" s="33">
        <v>1.702</v>
      </c>
      <c r="AI3010" s="33">
        <v>1.7170000000000001</v>
      </c>
      <c r="AJ3010" s="33">
        <v>1.748</v>
      </c>
      <c r="AK3010" s="34">
        <v>1.8260000000000001</v>
      </c>
      <c r="AL3010" s="29">
        <v>0</v>
      </c>
      <c r="AM3010" s="29">
        <v>0</v>
      </c>
      <c r="AN3010" s="50">
        <v>105167</v>
      </c>
      <c r="AO3010" s="30">
        <v>268.39999999999998</v>
      </c>
      <c r="AP3010" s="29">
        <v>0.73804000000000003</v>
      </c>
      <c r="AQ3010" s="29">
        <v>1</v>
      </c>
      <c r="AR3010" s="29">
        <v>0.47499999999999998</v>
      </c>
      <c r="AS3010" s="54">
        <v>13</v>
      </c>
      <c r="AT3010" s="29">
        <v>0.64705999999999997</v>
      </c>
      <c r="AU3010" s="29">
        <v>0.47471999999999998</v>
      </c>
      <c r="AV3010" s="54">
        <v>24</v>
      </c>
      <c r="AW3010" s="29">
        <v>0.32352999999999998</v>
      </c>
    </row>
    <row r="3011" spans="1:49" x14ac:dyDescent="0.2">
      <c r="A3011" s="17" t="str">
        <f t="shared" si="55"/>
        <v>JHU-CSSE</v>
      </c>
      <c r="B3011" s="17" t="str">
        <f>IF(AND(OR(NOT(IsForecastDateRestricted),AND(D3011&gt;=StartDate,D3011&lt;=EndDate)),OR(NOT(IsTargetDateRestricted),AND(F3011&gt;=FirstTargetDate,F3011&lt;=EndTargetDate)),
OR(AND(Is1Week,E3011="1 wk ahead inc death"),AND(Is2Week,E3011="2 wk ahead inc death"),AND(Is3Week,E3011="3 wk ahead inc death"),AND(Is4Week,E3011="4 wk ahead inc death")),
OR(NOT(IsActiveModelsOnly),_xlfn.XLOOKUP(C3011,'Model Analyzer'!B$4:B$100,'Model Analyzer'!C$4:C$100))),EvalData!C3011,"NA")</f>
        <v>JHU-CSSE</v>
      </c>
      <c r="C3011" s="17" t="s">
        <v>58</v>
      </c>
      <c r="D3011" s="36" t="d">
        <v>2020-11-30</v>
      </c>
      <c r="E3011" s="17" t="s">
        <v>36</v>
      </c>
      <c r="F3011" s="36" t="d">
        <v>2020-12-12</v>
      </c>
      <c r="G3011" s="30">
        <v>-6765</v>
      </c>
      <c r="H3011" s="32">
        <v>-0.24</v>
      </c>
      <c r="I3011" s="28">
        <v>-0.21318000000000001</v>
      </c>
      <c r="J3011" s="28">
        <v>-0.27094000000000001</v>
      </c>
      <c r="K3011" s="29">
        <v>0.75</v>
      </c>
      <c r="L3011" s="30">
        <v>16</v>
      </c>
      <c r="M3011" s="29">
        <v>0.55881999999999998</v>
      </c>
      <c r="N3011" s="30">
        <v>51</v>
      </c>
      <c r="O3011" s="30">
        <v>5.01</v>
      </c>
      <c r="P3011" s="30">
        <v>2300.52</v>
      </c>
      <c r="Q3011" s="30">
        <v>144.72999999999999</v>
      </c>
      <c r="R3011" s="38">
        <v>0.18035999999999999</v>
      </c>
      <c r="S3011" s="32">
        <v>-0.27365</v>
      </c>
      <c r="T3011" s="29">
        <v>0.31947999999999999</v>
      </c>
      <c r="U3011" s="29">
        <v>-0.26899000000000001</v>
      </c>
      <c r="V3011" s="29">
        <v>0.43136999999999998</v>
      </c>
      <c r="W3011" s="29">
        <v>0</v>
      </c>
      <c r="X3011" s="30">
        <v>243.76</v>
      </c>
      <c r="Y3011" s="29">
        <v>0.22358</v>
      </c>
      <c r="Z3011" s="29">
        <v>0.25896999999999998</v>
      </c>
      <c r="AA3011" s="29">
        <v>0.64200000000000002</v>
      </c>
      <c r="AB3011" s="30">
        <v>10</v>
      </c>
      <c r="AC3011" s="29">
        <v>0.73529</v>
      </c>
      <c r="AD3011" s="30">
        <v>51</v>
      </c>
      <c r="AE3011" s="29">
        <v>0.98038999999999998</v>
      </c>
      <c r="AF3011" s="33">
        <v>3.3</v>
      </c>
      <c r="AG3011" s="33">
        <v>4.3330000000000002</v>
      </c>
      <c r="AH3011" s="33">
        <v>6.0979999999999999</v>
      </c>
      <c r="AI3011" s="33">
        <v>9.2970000000000006</v>
      </c>
      <c r="AJ3011" s="33">
        <v>10.53</v>
      </c>
      <c r="AK3011" s="34">
        <v>15.882</v>
      </c>
      <c r="AL3011" s="29">
        <v>0.47059000000000001</v>
      </c>
      <c r="AM3011" s="29">
        <v>0.25490000000000002</v>
      </c>
      <c r="AN3011" s="50">
        <v>50935</v>
      </c>
      <c r="AO3011" s="30">
        <v>87.3</v>
      </c>
      <c r="AP3011" s="29">
        <v>0.27949000000000002</v>
      </c>
      <c r="AQ3011" s="29">
        <v>0.58348999999999995</v>
      </c>
      <c r="AR3011" s="29">
        <v>0.26800000000000002</v>
      </c>
      <c r="AS3011" s="54">
        <v>26</v>
      </c>
      <c r="AT3011" s="29">
        <v>0.26471</v>
      </c>
      <c r="AU3011" s="29">
        <v>0.82652000000000003</v>
      </c>
      <c r="AV3011" s="54">
        <v>8</v>
      </c>
      <c r="AW3011" s="29">
        <v>0.79412000000000005</v>
      </c>
    </row>
    <row r="3012" spans="1:49" x14ac:dyDescent="0.2">
      <c r="A3012" s="17" t="str">
        <f t="shared" si="55"/>
        <v>JHU-IDD</v>
      </c>
      <c r="B3012" s="17" t="str">
        <f>IF(AND(OR(NOT(IsForecastDateRestricted),AND(D3012&gt;=StartDate,D3012&lt;=EndDate)),OR(NOT(IsTargetDateRestricted),AND(F3012&gt;=FirstTargetDate,F3012&lt;=EndTargetDate)),
OR(AND(Is1Week,E3012="1 wk ahead inc death"),AND(Is2Week,E3012="2 wk ahead inc death"),AND(Is3Week,E3012="3 wk ahead inc death"),AND(Is4Week,E3012="4 wk ahead inc death")),
OR(NOT(IsActiveModelsOnly),_xlfn.XLOOKUP(C3012,'Model Analyzer'!B$4:B$100,'Model Analyzer'!C$4:C$100))),EvalData!C3012,"NA")</f>
        <v>JHU-IDD</v>
      </c>
      <c r="C3012" s="17" t="s">
        <v>53</v>
      </c>
      <c r="D3012" s="36" t="d">
        <v>2020-11-30</v>
      </c>
      <c r="E3012" s="17" t="s">
        <v>36</v>
      </c>
      <c r="F3012" s="36" t="d">
        <v>2020-12-12</v>
      </c>
      <c r="G3012" s="30">
        <v>-7548</v>
      </c>
      <c r="H3012" s="32">
        <v>-0.27200000000000002</v>
      </c>
      <c r="I3012" s="28">
        <v>-0.23785000000000001</v>
      </c>
      <c r="J3012" s="28">
        <v>-0.31208000000000002</v>
      </c>
      <c r="K3012" s="29">
        <v>0</v>
      </c>
      <c r="L3012" s="30">
        <v>19</v>
      </c>
      <c r="M3012" s="29">
        <v>0.47059000000000001</v>
      </c>
      <c r="N3012" s="30">
        <v>51</v>
      </c>
      <c r="O3012" s="30">
        <v>10.32</v>
      </c>
      <c r="P3012" s="30">
        <v>4012.66</v>
      </c>
      <c r="Q3012" s="30">
        <v>197.57</v>
      </c>
      <c r="R3012" s="38">
        <v>0.28615000000000002</v>
      </c>
      <c r="S3012" s="32">
        <v>-0.27424999999999999</v>
      </c>
      <c r="T3012" s="29">
        <v>0.50026000000000004</v>
      </c>
      <c r="U3012" s="29">
        <v>-0.36224000000000001</v>
      </c>
      <c r="V3012" s="29">
        <v>0.31373000000000001</v>
      </c>
      <c r="W3012" s="29">
        <v>0.11765</v>
      </c>
      <c r="X3012" s="30">
        <v>304.63</v>
      </c>
      <c r="Y3012" s="29">
        <v>0.30912000000000001</v>
      </c>
      <c r="Z3012" s="29">
        <v>0.35926000000000002</v>
      </c>
      <c r="AA3012" s="29">
        <v>0.35299999999999998</v>
      </c>
      <c r="AB3012" s="30">
        <v>23</v>
      </c>
      <c r="AC3012" s="29">
        <v>0.35293999999999998</v>
      </c>
      <c r="AD3012" s="30">
        <v>51</v>
      </c>
      <c r="AE3012" s="29">
        <v>0.86275000000000002</v>
      </c>
      <c r="AF3012" s="33">
        <v>2.8580000000000001</v>
      </c>
      <c r="AG3012" s="33">
        <v>3.2360000000000002</v>
      </c>
      <c r="AH3012" s="33">
        <v>4.4020000000000001</v>
      </c>
      <c r="AI3012" s="33">
        <v>26.972999999999999</v>
      </c>
      <c r="AJ3012" s="33">
        <v>7.34</v>
      </c>
      <c r="AK3012" s="34">
        <v>21.538</v>
      </c>
      <c r="AL3012" s="29">
        <v>0.25490000000000002</v>
      </c>
      <c r="AM3012" s="29">
        <v>0.21568999999999999</v>
      </c>
      <c r="AN3012" s="50">
        <v>63170</v>
      </c>
      <c r="AO3012" s="30">
        <v>143.6</v>
      </c>
      <c r="AP3012" s="29">
        <v>0.33688000000000001</v>
      </c>
      <c r="AQ3012" s="29">
        <v>0.70330000000000004</v>
      </c>
      <c r="AR3012" s="29">
        <v>0.41299999999999998</v>
      </c>
      <c r="AS3012" s="54">
        <v>19</v>
      </c>
      <c r="AT3012" s="29">
        <v>0.47059000000000001</v>
      </c>
      <c r="AU3012" s="29">
        <v>0.82011999999999996</v>
      </c>
      <c r="AV3012" s="54">
        <v>9</v>
      </c>
      <c r="AW3012" s="29">
        <v>0.76471</v>
      </c>
    </row>
    <row r="3013" spans="1:49" x14ac:dyDescent="0.2">
      <c r="A3013" s="17" t="str">
        <f t="shared" si="55"/>
        <v>Karlen</v>
      </c>
      <c r="B3013" s="17" t="str">
        <f>IF(AND(OR(NOT(IsForecastDateRestricted),AND(D3013&gt;=StartDate,D3013&lt;=EndDate)),OR(NOT(IsTargetDateRestricted),AND(F3013&gt;=FirstTargetDate,F3013&lt;=EndTargetDate)),
OR(AND(Is1Week,E3013="1 wk ahead inc death"),AND(Is2Week,E3013="2 wk ahead inc death"),AND(Is3Week,E3013="3 wk ahead inc death"),AND(Is4Week,E3013="4 wk ahead inc death")),
OR(NOT(IsActiveModelsOnly),_xlfn.XLOOKUP(C3013,'Model Analyzer'!B$4:B$100,'Model Analyzer'!C$4:C$100))),EvalData!C3013,"NA")</f>
        <v>Karlen</v>
      </c>
      <c r="C3013" s="17" t="s">
        <v>46</v>
      </c>
      <c r="D3013" s="36" t="d">
        <v>2020-11-30</v>
      </c>
      <c r="E3013" s="17" t="s">
        <v>36</v>
      </c>
      <c r="F3013" s="36" t="d">
        <v>2020-12-12</v>
      </c>
      <c r="G3013" s="30">
        <v>-3536</v>
      </c>
      <c r="H3013" s="32">
        <v>-0.11799999999999999</v>
      </c>
      <c r="I3013" s="28">
        <v>-0.11143</v>
      </c>
      <c r="J3013" s="28">
        <v>-0.12540000000000001</v>
      </c>
      <c r="K3013" s="29">
        <v>0.75</v>
      </c>
      <c r="L3013" s="30">
        <v>4</v>
      </c>
      <c r="M3013" s="29">
        <v>0.91176000000000001</v>
      </c>
      <c r="N3013" s="30">
        <v>51</v>
      </c>
      <c r="O3013" s="30">
        <v>5.93</v>
      </c>
      <c r="P3013" s="30">
        <v>1431.3</v>
      </c>
      <c r="Q3013" s="30">
        <v>102.61</v>
      </c>
      <c r="R3013" s="38">
        <v>0.16119</v>
      </c>
      <c r="S3013" s="32">
        <v>-0.15808</v>
      </c>
      <c r="T3013" s="29">
        <v>0.32028000000000001</v>
      </c>
      <c r="U3013" s="29">
        <v>-0.23623</v>
      </c>
      <c r="V3013" s="29">
        <v>0.62744999999999995</v>
      </c>
      <c r="W3013" s="29">
        <v>5.8819999999999997E-2</v>
      </c>
      <c r="X3013" s="30">
        <v>153.82</v>
      </c>
      <c r="Y3013" s="29">
        <v>0.20912</v>
      </c>
      <c r="Z3013" s="29">
        <v>0.23724000000000001</v>
      </c>
      <c r="AA3013" s="29">
        <v>0.745</v>
      </c>
      <c r="AB3013" s="30">
        <v>1</v>
      </c>
      <c r="AC3013" s="29">
        <v>1</v>
      </c>
      <c r="AD3013" s="30">
        <v>51</v>
      </c>
      <c r="AE3013" s="29">
        <v>0.72548999999999997</v>
      </c>
      <c r="AF3013" s="33">
        <v>1.6240000000000001</v>
      </c>
      <c r="AG3013" s="33">
        <v>1.74</v>
      </c>
      <c r="AH3013" s="33">
        <v>1.857</v>
      </c>
      <c r="AI3013" s="33">
        <v>3.3969999999999998</v>
      </c>
      <c r="AJ3013" s="33">
        <v>2.0409999999999999</v>
      </c>
      <c r="AK3013" s="34">
        <v>2.5129999999999999</v>
      </c>
      <c r="AL3013" s="29">
        <v>0</v>
      </c>
      <c r="AM3013" s="29">
        <v>1.9609999999999999E-2</v>
      </c>
      <c r="AN3013" s="50">
        <v>47697</v>
      </c>
      <c r="AO3013" s="30">
        <v>109.9</v>
      </c>
      <c r="AP3013" s="29">
        <v>0.66981999999999997</v>
      </c>
      <c r="AQ3013" s="29">
        <v>1</v>
      </c>
      <c r="AR3013" s="29">
        <v>0.74299999999999999</v>
      </c>
      <c r="AS3013" s="54">
        <v>3</v>
      </c>
      <c r="AT3013" s="29">
        <v>0.94118000000000002</v>
      </c>
      <c r="AU3013" s="29">
        <v>0.76366999999999996</v>
      </c>
      <c r="AV3013" s="54">
        <v>12</v>
      </c>
      <c r="AW3013" s="29">
        <v>0.67647000000000002</v>
      </c>
    </row>
    <row r="3014" spans="1:49" x14ac:dyDescent="0.2">
      <c r="A3014" s="17" t="str">
        <f t="shared" si="55"/>
        <v>LANL</v>
      </c>
      <c r="B3014" s="17" t="str">
        <f>IF(AND(OR(NOT(IsForecastDateRestricted),AND(D3014&gt;=StartDate,D3014&lt;=EndDate)),OR(NOT(IsTargetDateRestricted),AND(F3014&gt;=FirstTargetDate,F3014&lt;=EndTargetDate)),
OR(AND(Is1Week,E3014="1 wk ahead inc death"),AND(Is2Week,E3014="2 wk ahead inc death"),AND(Is3Week,E3014="3 wk ahead inc death"),AND(Is4Week,E3014="4 wk ahead inc death")),
OR(NOT(IsActiveModelsOnly),_xlfn.XLOOKUP(C3014,'Model Analyzer'!B$4:B$100,'Model Analyzer'!C$4:C$100))),EvalData!C3014,"NA")</f>
        <v>LANL</v>
      </c>
      <c r="C3014" s="17" t="s">
        <v>20</v>
      </c>
      <c r="D3014" s="36" t="d">
        <v>2020-11-30</v>
      </c>
      <c r="E3014" s="17" t="s">
        <v>36</v>
      </c>
      <c r="F3014" s="36" t="d">
        <v>2020-12-12</v>
      </c>
      <c r="G3014" s="30">
        <v>-11666</v>
      </c>
      <c r="H3014" s="32">
        <v>-0.45800000000000002</v>
      </c>
      <c r="I3014" s="28">
        <v>-0.36762</v>
      </c>
      <c r="J3014" s="28">
        <v>-0.58131999999999995</v>
      </c>
      <c r="K3014" s="29">
        <v>0</v>
      </c>
      <c r="L3014" s="30">
        <v>28</v>
      </c>
      <c r="M3014" s="29">
        <v>0.20588000000000001</v>
      </c>
      <c r="N3014" s="30">
        <v>51</v>
      </c>
      <c r="O3014" s="30">
        <v>22.13</v>
      </c>
      <c r="P3014" s="30">
        <v>4308.6000000000004</v>
      </c>
      <c r="Q3014" s="30">
        <v>202.84</v>
      </c>
      <c r="R3014" s="38">
        <v>0.3357</v>
      </c>
      <c r="S3014" s="32">
        <v>-0.42426000000000003</v>
      </c>
      <c r="T3014" s="29">
        <v>0.85240000000000005</v>
      </c>
      <c r="U3014" s="29">
        <v>-0.83743000000000001</v>
      </c>
      <c r="V3014" s="29">
        <v>0.23529</v>
      </c>
      <c r="W3014" s="29">
        <v>0.25490000000000002</v>
      </c>
      <c r="X3014" s="30">
        <v>300.29000000000002</v>
      </c>
      <c r="Y3014" s="29">
        <v>0.35991000000000001</v>
      </c>
      <c r="Z3014" s="29">
        <v>0.48257</v>
      </c>
      <c r="AA3014" s="29">
        <v>8.6999999999999994E-2</v>
      </c>
      <c r="AB3014" s="30">
        <v>26</v>
      </c>
      <c r="AC3014" s="29">
        <v>0.26471</v>
      </c>
      <c r="AD3014" s="30">
        <v>51</v>
      </c>
      <c r="AE3014" s="29">
        <v>0.74509999999999998</v>
      </c>
      <c r="AF3014" s="33">
        <v>2.254</v>
      </c>
      <c r="AG3014" s="33">
        <v>3.0179999999999998</v>
      </c>
      <c r="AH3014" s="33">
        <v>5.2220000000000004</v>
      </c>
      <c r="AI3014" s="33">
        <v>15.506</v>
      </c>
      <c r="AJ3014" s="33">
        <v>8.6940000000000008</v>
      </c>
      <c r="AK3014" s="34">
        <v>20.6</v>
      </c>
      <c r="AL3014" s="29">
        <v>0.31373000000000001</v>
      </c>
      <c r="AM3014" s="29">
        <v>0.11765</v>
      </c>
      <c r="AN3014" s="50">
        <v>82837</v>
      </c>
      <c r="AO3014" s="30">
        <v>135.4</v>
      </c>
      <c r="AP3014" s="29">
        <v>0.34987000000000001</v>
      </c>
      <c r="AQ3014" s="29">
        <v>0.73041999999999996</v>
      </c>
      <c r="AR3014" s="29">
        <v>0.33</v>
      </c>
      <c r="AS3014" s="54">
        <v>23</v>
      </c>
      <c r="AT3014" s="29">
        <v>0.35293999999999998</v>
      </c>
      <c r="AU3014" s="29">
        <v>0.71164000000000005</v>
      </c>
      <c r="AV3014" s="54">
        <v>15</v>
      </c>
      <c r="AW3014" s="29">
        <v>0.58823999999999999</v>
      </c>
    </row>
    <row r="3015" spans="1:49" x14ac:dyDescent="0.2">
      <c r="A3015" s="17" t="str">
        <f t="shared" ref="A3015:A3078" si="56">IF(OR(B3015="NA",NOT(IsMinimumForecastsToParticipate),COUNTIF(B$7:B$3184,"="&amp;C3015)&gt;=MinForecastsToParticipate),B3015,"NA")</f>
        <v>LSHTM</v>
      </c>
      <c r="B3015" s="17" t="str">
        <f>IF(AND(OR(NOT(IsForecastDateRestricted),AND(D3015&gt;=StartDate,D3015&lt;=EndDate)),OR(NOT(IsTargetDateRestricted),AND(F3015&gt;=FirstTargetDate,F3015&lt;=EndTargetDate)),
OR(AND(Is1Week,E3015="1 wk ahead inc death"),AND(Is2Week,E3015="2 wk ahead inc death"),AND(Is3Week,E3015="3 wk ahead inc death"),AND(Is4Week,E3015="4 wk ahead inc death")),
OR(NOT(IsActiveModelsOnly),_xlfn.XLOOKUP(C3015,'Model Analyzer'!B$4:B$100,'Model Analyzer'!C$4:C$100))),EvalData!C3015,"NA")</f>
        <v>LSHTM</v>
      </c>
      <c r="C3015" s="17" t="s">
        <v>21</v>
      </c>
      <c r="D3015" s="36" t="d">
        <v>2020-11-30</v>
      </c>
      <c r="E3015" s="17" t="s">
        <v>36</v>
      </c>
      <c r="F3015" s="36" t="d">
        <v>2020-12-12</v>
      </c>
      <c r="G3015" s="30">
        <v>-10973</v>
      </c>
      <c r="H3015" s="32">
        <v>-0.42399999999999999</v>
      </c>
      <c r="I3015" s="28">
        <v>-0.34577999999999998</v>
      </c>
      <c r="J3015" s="28">
        <v>-0.52854000000000001</v>
      </c>
      <c r="K3015" s="29">
        <v>0</v>
      </c>
      <c r="L3015" s="30">
        <v>25</v>
      </c>
      <c r="M3015" s="29">
        <v>0.29411999999999999</v>
      </c>
      <c r="N3015" s="30">
        <v>50</v>
      </c>
      <c r="O3015" s="30">
        <v>14.95</v>
      </c>
      <c r="P3015" s="30">
        <v>4642.3900000000003</v>
      </c>
      <c r="Q3015" s="30">
        <v>217.24</v>
      </c>
      <c r="R3015" s="38">
        <v>0.33722999999999997</v>
      </c>
      <c r="S3015" s="32">
        <v>-0.45665</v>
      </c>
      <c r="T3015" s="29">
        <v>0.66454999999999997</v>
      </c>
      <c r="U3015" s="29">
        <v>-0.65273999999999999</v>
      </c>
      <c r="V3015" s="29">
        <v>0.2</v>
      </c>
      <c r="W3015" s="29">
        <v>0.22</v>
      </c>
      <c r="X3015" s="30">
        <v>319.79000000000002</v>
      </c>
      <c r="Y3015" s="29">
        <v>0.34960999999999998</v>
      </c>
      <c r="Z3015" s="29">
        <v>0.45045000000000002</v>
      </c>
      <c r="AA3015" s="29">
        <v>8.6999999999999994E-2</v>
      </c>
      <c r="AB3015" s="30">
        <v>27</v>
      </c>
      <c r="AC3015" s="29">
        <v>0.23529</v>
      </c>
      <c r="AD3015" s="30">
        <v>50</v>
      </c>
      <c r="AE3015" s="29">
        <v>0.7</v>
      </c>
      <c r="AF3015" s="33">
        <v>1.9410000000000001</v>
      </c>
      <c r="AG3015" s="33">
        <v>2.23</v>
      </c>
      <c r="AH3015" s="33">
        <v>3.3239999999999998</v>
      </c>
      <c r="AI3015" s="33">
        <v>25.036000000000001</v>
      </c>
      <c r="AJ3015" s="33">
        <v>6.5030000000000001</v>
      </c>
      <c r="AK3015" s="34">
        <v>20.234000000000002</v>
      </c>
      <c r="AL3015" s="29">
        <v>0.22</v>
      </c>
      <c r="AM3015" s="29">
        <v>0.16</v>
      </c>
      <c r="AN3015" s="50">
        <v>108273</v>
      </c>
      <c r="AO3015" s="30">
        <v>176.8</v>
      </c>
      <c r="AP3015" s="29">
        <v>0.42747000000000002</v>
      </c>
      <c r="AQ3015" s="29">
        <v>0.89242999999999995</v>
      </c>
      <c r="AR3015" s="29">
        <v>0.33</v>
      </c>
      <c r="AS3015" s="54">
        <v>23</v>
      </c>
      <c r="AT3015" s="29">
        <v>0.35293999999999998</v>
      </c>
      <c r="AU3015" s="29">
        <v>0.71104999999999996</v>
      </c>
      <c r="AV3015" s="54">
        <v>16</v>
      </c>
      <c r="AW3015" s="29">
        <v>0.55881999999999998</v>
      </c>
    </row>
    <row r="3016" spans="1:49" x14ac:dyDescent="0.2">
      <c r="A3016" s="17" t="str">
        <f t="shared" si="56"/>
        <v>MIT-ORC</v>
      </c>
      <c r="B3016" s="17" t="str">
        <f>IF(AND(OR(NOT(IsForecastDateRestricted),AND(D3016&gt;=StartDate,D3016&lt;=EndDate)),OR(NOT(IsTargetDateRestricted),AND(F3016&gt;=FirstTargetDate,F3016&lt;=EndTargetDate)),
OR(AND(Is1Week,E3016="1 wk ahead inc death"),AND(Is2Week,E3016="2 wk ahead inc death"),AND(Is3Week,E3016="3 wk ahead inc death"),AND(Is4Week,E3016="4 wk ahead inc death")),
OR(NOT(IsActiveModelsOnly),_xlfn.XLOOKUP(C3016,'Model Analyzer'!B$4:B$100,'Model Analyzer'!C$4:C$100))),EvalData!C3016,"NA")</f>
        <v>MIT-ORC</v>
      </c>
      <c r="C3016" s="17" t="s">
        <v>23</v>
      </c>
      <c r="D3016" s="36" t="d">
        <v>2020-11-30</v>
      </c>
      <c r="E3016" s="17" t="s">
        <v>36</v>
      </c>
      <c r="F3016" s="36" t="d">
        <v>2020-12-12</v>
      </c>
      <c r="G3016" s="30">
        <v>-7046</v>
      </c>
      <c r="H3016" s="32">
        <v>-0.251</v>
      </c>
      <c r="I3016" s="28">
        <v>-0.22203000000000001</v>
      </c>
      <c r="J3016" s="28">
        <v>-0.28539999999999999</v>
      </c>
      <c r="K3016" s="29">
        <v>0</v>
      </c>
      <c r="L3016" s="30">
        <v>17</v>
      </c>
      <c r="M3016" s="29">
        <v>0.52941000000000005</v>
      </c>
      <c r="N3016" s="30">
        <v>51</v>
      </c>
      <c r="O3016" s="30">
        <v>11.38</v>
      </c>
      <c r="P3016" s="30">
        <v>3951.97</v>
      </c>
      <c r="Q3016" s="30">
        <v>183.47</v>
      </c>
      <c r="R3016" s="38">
        <v>0.2341</v>
      </c>
      <c r="S3016" s="32">
        <v>-0.28505999999999998</v>
      </c>
      <c r="T3016" s="29">
        <v>0.51749999999999996</v>
      </c>
      <c r="U3016" s="29">
        <v>-0.42204999999999998</v>
      </c>
      <c r="V3016" s="29">
        <v>0.39216000000000001</v>
      </c>
      <c r="W3016" s="29">
        <v>9.8040000000000002E-2</v>
      </c>
      <c r="X3016" s="30">
        <v>308.10000000000002</v>
      </c>
      <c r="Y3016" s="29">
        <v>0.29507</v>
      </c>
      <c r="Z3016" s="29">
        <v>0.35238999999999998</v>
      </c>
      <c r="AA3016" s="29">
        <v>0.40699999999999997</v>
      </c>
      <c r="AB3016" s="30">
        <v>21</v>
      </c>
      <c r="AC3016" s="29">
        <v>0.41176000000000001</v>
      </c>
      <c r="AD3016" s="30">
        <v>51</v>
      </c>
      <c r="AE3016" s="29">
        <v>0.76471</v>
      </c>
      <c r="AF3016" s="33">
        <v>1.8819999999999999</v>
      </c>
      <c r="AG3016" s="33">
        <v>2.3809999999999998</v>
      </c>
      <c r="AH3016" s="33">
        <v>4.8570000000000002</v>
      </c>
      <c r="AI3016" s="33">
        <v>29.824999999999999</v>
      </c>
      <c r="AJ3016" s="33">
        <v>15.185</v>
      </c>
      <c r="AK3016" s="34">
        <v>56.2</v>
      </c>
      <c r="AL3016" s="29">
        <v>0.21568999999999999</v>
      </c>
      <c r="AM3016" s="29">
        <v>0.21568999999999999</v>
      </c>
      <c r="AN3016" s="50">
        <v>78072</v>
      </c>
      <c r="AO3016" s="30">
        <v>110.6</v>
      </c>
      <c r="AP3016" s="29">
        <v>0.36337000000000003</v>
      </c>
      <c r="AQ3016" s="29">
        <v>0.75858999999999999</v>
      </c>
      <c r="AR3016" s="29">
        <v>0.35099999999999998</v>
      </c>
      <c r="AS3016" s="54">
        <v>22</v>
      </c>
      <c r="AT3016" s="29">
        <v>0.38235000000000002</v>
      </c>
      <c r="AU3016" s="29">
        <v>0.74668000000000001</v>
      </c>
      <c r="AV3016" s="54">
        <v>13</v>
      </c>
      <c r="AW3016" s="29">
        <v>0.64705999999999997</v>
      </c>
    </row>
    <row r="3017" spans="1:49" x14ac:dyDescent="0.2">
      <c r="A3017" s="17" t="str">
        <f t="shared" si="56"/>
        <v>MOBS</v>
      </c>
      <c r="B3017" s="17" t="str">
        <f>IF(AND(OR(NOT(IsForecastDateRestricted),AND(D3017&gt;=StartDate,D3017&lt;=EndDate)),OR(NOT(IsTargetDateRestricted),AND(F3017&gt;=FirstTargetDate,F3017&lt;=EndTargetDate)),
OR(AND(Is1Week,E3017="1 wk ahead inc death"),AND(Is2Week,E3017="2 wk ahead inc death"),AND(Is3Week,E3017="3 wk ahead inc death"),AND(Is4Week,E3017="4 wk ahead inc death")),
OR(NOT(IsActiveModelsOnly),_xlfn.XLOOKUP(C3017,'Model Analyzer'!B$4:B$100,'Model Analyzer'!C$4:C$100))),EvalData!C3017,"NA")</f>
        <v>MOBS</v>
      </c>
      <c r="C3017" s="17" t="s">
        <v>24</v>
      </c>
      <c r="D3017" s="36" t="d">
        <v>2020-11-30</v>
      </c>
      <c r="E3017" s="17" t="s">
        <v>36</v>
      </c>
      <c r="F3017" s="36" t="d">
        <v>2020-12-12</v>
      </c>
      <c r="G3017" s="30">
        <v>-7188</v>
      </c>
      <c r="H3017" s="32">
        <v>-0.25700000000000001</v>
      </c>
      <c r="I3017" s="28">
        <v>-0.22650999999999999</v>
      </c>
      <c r="J3017" s="28">
        <v>-0.29283999999999999</v>
      </c>
      <c r="K3017" s="29">
        <v>0</v>
      </c>
      <c r="L3017" s="30">
        <v>18</v>
      </c>
      <c r="M3017" s="29">
        <v>0.5</v>
      </c>
      <c r="N3017" s="30">
        <v>50</v>
      </c>
      <c r="O3017" s="30">
        <v>8.8000000000000007</v>
      </c>
      <c r="P3017" s="30">
        <v>2485.67</v>
      </c>
      <c r="Q3017" s="30">
        <v>149.94</v>
      </c>
      <c r="R3017" s="38">
        <v>0.21138000000000001</v>
      </c>
      <c r="S3017" s="32">
        <v>-0.24681</v>
      </c>
      <c r="T3017" s="29">
        <v>0.44291000000000003</v>
      </c>
      <c r="U3017" s="29">
        <v>-0.41097</v>
      </c>
      <c r="V3017" s="29">
        <v>0.44</v>
      </c>
      <c r="W3017" s="29">
        <v>0.04</v>
      </c>
      <c r="X3017" s="30">
        <v>245.7</v>
      </c>
      <c r="Y3017" s="29">
        <v>0.25054999999999999</v>
      </c>
      <c r="Z3017" s="29">
        <v>0.30486999999999997</v>
      </c>
      <c r="AA3017" s="29">
        <v>0.52100000000000002</v>
      </c>
      <c r="AB3017" s="30">
        <v>14</v>
      </c>
      <c r="AC3017" s="29">
        <v>0.61765000000000003</v>
      </c>
      <c r="AD3017" s="30">
        <v>50</v>
      </c>
      <c r="AE3017" s="29">
        <v>0.56000000000000005</v>
      </c>
      <c r="AF3017" s="33">
        <v>1.5820000000000001</v>
      </c>
      <c r="AG3017" s="33">
        <v>1.6679999999999999</v>
      </c>
      <c r="AH3017" s="33">
        <v>1.863</v>
      </c>
      <c r="AI3017" s="33">
        <v>2.4089999999999998</v>
      </c>
      <c r="AJ3017" s="33">
        <v>2.2200000000000002</v>
      </c>
      <c r="AK3017" s="34">
        <v>2.4900000000000002</v>
      </c>
      <c r="AL3017" s="29">
        <v>0.02</v>
      </c>
      <c r="AM3017" s="29">
        <v>0</v>
      </c>
      <c r="AN3017" s="50">
        <v>109443</v>
      </c>
      <c r="AO3017" s="30">
        <v>180.4</v>
      </c>
      <c r="AP3017" s="29">
        <v>0.67252000000000001</v>
      </c>
      <c r="AQ3017" s="29">
        <v>1</v>
      </c>
      <c r="AR3017" s="29">
        <v>0.55700000000000005</v>
      </c>
      <c r="AS3017" s="54">
        <v>10</v>
      </c>
      <c r="AT3017" s="29">
        <v>0.73529</v>
      </c>
      <c r="AU3017" s="29">
        <v>0.57791999999999999</v>
      </c>
      <c r="AV3017" s="54">
        <v>20</v>
      </c>
      <c r="AW3017" s="29">
        <v>0.44118000000000002</v>
      </c>
    </row>
    <row r="3018" spans="1:49" x14ac:dyDescent="0.2">
      <c r="A3018" s="17" t="str">
        <f t="shared" si="56"/>
        <v>MSRA</v>
      </c>
      <c r="B3018" s="17" t="str">
        <f>IF(AND(OR(NOT(IsForecastDateRestricted),AND(D3018&gt;=StartDate,D3018&lt;=EndDate)),OR(NOT(IsTargetDateRestricted),AND(F3018&gt;=FirstTargetDate,F3018&lt;=EndTargetDate)),
OR(AND(Is1Week,E3018="1 wk ahead inc death"),AND(Is2Week,E3018="2 wk ahead inc death"),AND(Is3Week,E3018="3 wk ahead inc death"),AND(Is4Week,E3018="4 wk ahead inc death")),
OR(NOT(IsActiveModelsOnly),_xlfn.XLOOKUP(C3018,'Model Analyzer'!B$4:B$100,'Model Analyzer'!C$4:C$100))),EvalData!C3018,"NA")</f>
        <v>MSRA</v>
      </c>
      <c r="C3018" s="17" t="s">
        <v>60</v>
      </c>
      <c r="D3018" s="36" t="d">
        <v>2020-11-30</v>
      </c>
      <c r="E3018" s="17" t="s">
        <v>36</v>
      </c>
      <c r="F3018" s="36" t="d">
        <v>2020-12-12</v>
      </c>
      <c r="G3018" s="30">
        <v>-5646</v>
      </c>
      <c r="H3018" s="32">
        <v>-0.19600000000000001</v>
      </c>
      <c r="I3018" s="28">
        <v>-0.17791999999999999</v>
      </c>
      <c r="J3018" s="28">
        <v>-0.21642</v>
      </c>
      <c r="K3018" s="29">
        <v>0.75</v>
      </c>
      <c r="L3018" s="30">
        <v>11</v>
      </c>
      <c r="M3018" s="29">
        <v>0.70587999999999995</v>
      </c>
      <c r="N3018" s="30">
        <v>50</v>
      </c>
      <c r="O3018" s="30">
        <v>4.26</v>
      </c>
      <c r="P3018" s="30">
        <v>1783</v>
      </c>
      <c r="Q3018" s="30">
        <v>129.97999999999999</v>
      </c>
      <c r="R3018" s="38">
        <v>0.16213</v>
      </c>
      <c r="S3018" s="32">
        <v>-0.20737</v>
      </c>
      <c r="T3018" s="29">
        <v>0.29117999999999999</v>
      </c>
      <c r="U3018" s="29">
        <v>-0.22270999999999999</v>
      </c>
      <c r="V3018" s="29">
        <v>0.48</v>
      </c>
      <c r="W3018" s="29">
        <v>0</v>
      </c>
      <c r="X3018" s="30">
        <v>203.18</v>
      </c>
      <c r="Y3018" s="29">
        <v>0.21160999999999999</v>
      </c>
      <c r="Z3018" s="29">
        <v>0.23902999999999999</v>
      </c>
      <c r="AA3018" s="29">
        <v>0.69299999999999995</v>
      </c>
      <c r="AB3018" s="30">
        <v>6</v>
      </c>
      <c r="AC3018" s="29">
        <v>0.85294000000000003</v>
      </c>
      <c r="AD3018" s="30">
        <v>50</v>
      </c>
      <c r="AE3018" s="29">
        <v>0.22</v>
      </c>
      <c r="AF3018" s="33">
        <v>1.107</v>
      </c>
      <c r="AG3018" s="33">
        <v>1.121</v>
      </c>
      <c r="AH3018" s="33">
        <v>1.1339999999999999</v>
      </c>
      <c r="AI3018" s="33">
        <v>1.1559999999999999</v>
      </c>
      <c r="AJ3018" s="33">
        <v>1.1879999999999999</v>
      </c>
      <c r="AK3018" s="34">
        <v>1.224</v>
      </c>
      <c r="AL3018" s="29">
        <v>0</v>
      </c>
      <c r="AM3018" s="29">
        <v>0</v>
      </c>
      <c r="AN3018" s="50">
        <v>195532</v>
      </c>
      <c r="AO3018" s="30">
        <v>310</v>
      </c>
      <c r="AP3018" s="29">
        <v>0.92805000000000004</v>
      </c>
      <c r="AQ3018" s="29">
        <v>1</v>
      </c>
      <c r="AR3018" s="29">
        <v>0.22700000000000001</v>
      </c>
      <c r="AS3018" s="54">
        <v>28</v>
      </c>
      <c r="AT3018" s="29">
        <v>0.20588000000000001</v>
      </c>
      <c r="AU3018" s="29">
        <v>0.22703999999999999</v>
      </c>
      <c r="AV3018" s="54">
        <v>29</v>
      </c>
      <c r="AW3018" s="29">
        <v>0.17646999999999999</v>
      </c>
    </row>
    <row r="3019" spans="1:49" x14ac:dyDescent="0.2">
      <c r="A3019" s="17" t="str">
        <f t="shared" si="56"/>
        <v>NotreDame-Mobility</v>
      </c>
      <c r="B3019" s="17" t="str">
        <f>IF(AND(OR(NOT(IsForecastDateRestricted),AND(D3019&gt;=StartDate,D3019&lt;=EndDate)),OR(NOT(IsTargetDateRestricted),AND(F3019&gt;=FirstTargetDate,F3019&lt;=EndTargetDate)),
OR(AND(Is1Week,E3019="1 wk ahead inc death"),AND(Is2Week,E3019="2 wk ahead inc death"),AND(Is3Week,E3019="3 wk ahead inc death"),AND(Is4Week,E3019="4 wk ahead inc death")),
OR(NOT(IsActiveModelsOnly),_xlfn.XLOOKUP(C3019,'Model Analyzer'!B$4:B$100,'Model Analyzer'!C$4:C$100))),EvalData!C3019,"NA")</f>
        <v>NotreDame-Mobility</v>
      </c>
      <c r="C3019" s="17" t="s">
        <v>25</v>
      </c>
      <c r="D3019" s="36" t="d">
        <v>2020-11-30</v>
      </c>
      <c r="E3019" s="17" t="s">
        <v>36</v>
      </c>
      <c r="F3019" s="36" t="d">
        <v>2020-12-12</v>
      </c>
      <c r="G3019" s="30">
        <v>-12985</v>
      </c>
      <c r="H3019" s="32">
        <v>-0.52600000000000002</v>
      </c>
      <c r="I3019" s="28">
        <v>-0.40917999999999999</v>
      </c>
      <c r="J3019" s="28">
        <v>-0.69257000000000002</v>
      </c>
      <c r="K3019" s="29">
        <v>0</v>
      </c>
      <c r="L3019" s="30">
        <v>31</v>
      </c>
      <c r="M3019" s="29">
        <v>0.11765</v>
      </c>
      <c r="N3019" s="30">
        <v>51</v>
      </c>
      <c r="O3019" s="30">
        <v>38.21</v>
      </c>
      <c r="P3019" s="30">
        <v>7324.54</v>
      </c>
      <c r="Q3019" s="30">
        <v>259.43</v>
      </c>
      <c r="R3019" s="38">
        <v>0.43303000000000003</v>
      </c>
      <c r="S3019" s="32">
        <v>-0.51637</v>
      </c>
      <c r="T3019" s="29">
        <v>1.3261700000000001</v>
      </c>
      <c r="U3019" s="29">
        <v>-1.1858299999999999</v>
      </c>
      <c r="V3019" s="29">
        <v>0.21568999999999999</v>
      </c>
      <c r="W3019" s="29">
        <v>0.39216000000000001</v>
      </c>
      <c r="X3019" s="30">
        <v>411.23</v>
      </c>
      <c r="Y3019" s="29">
        <v>0.47737000000000002</v>
      </c>
      <c r="Z3019" s="29">
        <v>0.61665999999999999</v>
      </c>
      <c r="AA3019" s="29">
        <v>8.0000000000000002E-3</v>
      </c>
      <c r="AB3019" s="30">
        <v>33</v>
      </c>
      <c r="AC3019" s="29">
        <v>5.8819999999999997E-2</v>
      </c>
      <c r="AD3019" s="30">
        <v>51</v>
      </c>
      <c r="AE3019" s="29">
        <v>0.15686</v>
      </c>
      <c r="AF3019" s="33">
        <v>1.1990000000000001</v>
      </c>
      <c r="AG3019" s="33">
        <v>1.2789999999999999</v>
      </c>
      <c r="AH3019" s="33">
        <v>1.464</v>
      </c>
      <c r="AI3019" s="33">
        <v>2.5529999999999999</v>
      </c>
      <c r="AJ3019" s="33">
        <v>1.804</v>
      </c>
      <c r="AK3019" s="34">
        <v>2.2000000000000002</v>
      </c>
      <c r="AL3019" s="29">
        <v>0</v>
      </c>
      <c r="AM3019" s="29">
        <v>0</v>
      </c>
      <c r="AN3019" s="50">
        <v>443474</v>
      </c>
      <c r="AO3019" s="30">
        <v>720.9</v>
      </c>
      <c r="AP3019" s="29">
        <v>0.75161</v>
      </c>
      <c r="AQ3019" s="29">
        <v>1</v>
      </c>
      <c r="AR3019" s="29">
        <v>0.16500000000000001</v>
      </c>
      <c r="AS3019" s="54">
        <v>29</v>
      </c>
      <c r="AT3019" s="29">
        <v>0.17646999999999999</v>
      </c>
      <c r="AU3019" s="29">
        <v>0.16511999999999999</v>
      </c>
      <c r="AV3019" s="54">
        <v>31</v>
      </c>
      <c r="AW3019" s="29">
        <v>0.11765</v>
      </c>
    </row>
    <row r="3020" spans="1:49" x14ac:dyDescent="0.2">
      <c r="A3020" s="17" t="str">
        <f t="shared" si="56"/>
        <v>Oliver Wyman</v>
      </c>
      <c r="B3020" s="17" t="str">
        <f>IF(AND(OR(NOT(IsForecastDateRestricted),AND(D3020&gt;=StartDate,D3020&lt;=EndDate)),OR(NOT(IsTargetDateRestricted),AND(F3020&gt;=FirstTargetDate,F3020&lt;=EndTargetDate)),
OR(AND(Is1Week,E3020="1 wk ahead inc death"),AND(Is2Week,E3020="2 wk ahead inc death"),AND(Is3Week,E3020="3 wk ahead inc death"),AND(Is4Week,E3020="4 wk ahead inc death")),
OR(NOT(IsActiveModelsOnly),_xlfn.XLOOKUP(C3020,'Model Analyzer'!B$4:B$100,'Model Analyzer'!C$4:C$100))),EvalData!C3020,"NA")</f>
        <v>Oliver Wyman</v>
      </c>
      <c r="C3020" s="17" t="s">
        <v>26</v>
      </c>
      <c r="D3020" s="36" t="d">
        <v>2020-11-30</v>
      </c>
      <c r="E3020" s="17" t="s">
        <v>36</v>
      </c>
      <c r="F3020" s="36" t="d">
        <v>2020-12-12</v>
      </c>
      <c r="G3020" s="30">
        <v>-2994</v>
      </c>
      <c r="H3020" s="32">
        <v>-9.9000000000000005E-2</v>
      </c>
      <c r="I3020" s="28">
        <v>-9.4350000000000003E-2</v>
      </c>
      <c r="J3020" s="28">
        <v>-0.10417999999999999</v>
      </c>
      <c r="K3020" s="29">
        <v>0.9</v>
      </c>
      <c r="L3020" s="30">
        <v>2</v>
      </c>
      <c r="M3020" s="29">
        <v>0.97058999999999995</v>
      </c>
      <c r="N3020" s="30">
        <v>51</v>
      </c>
      <c r="O3020" s="30">
        <v>5.68</v>
      </c>
      <c r="P3020" s="30">
        <v>1657.78</v>
      </c>
      <c r="Q3020" s="30">
        <v>122.92</v>
      </c>
      <c r="R3020" s="38">
        <v>0.16725999999999999</v>
      </c>
      <c r="S3020" s="32">
        <v>-9.5399999999999999E-2</v>
      </c>
      <c r="T3020" s="29">
        <v>0.32262999999999997</v>
      </c>
      <c r="U3020" s="29">
        <v>-0.18471000000000001</v>
      </c>
      <c r="V3020" s="29">
        <v>0.52941000000000005</v>
      </c>
      <c r="W3020" s="29">
        <v>1.9609999999999999E-2</v>
      </c>
      <c r="X3020" s="30">
        <v>198.9</v>
      </c>
      <c r="Y3020" s="29">
        <v>0.21869</v>
      </c>
      <c r="Z3020" s="29">
        <v>0.24251</v>
      </c>
      <c r="AA3020" s="29">
        <v>0.74399999999999999</v>
      </c>
      <c r="AB3020" s="30">
        <v>2</v>
      </c>
      <c r="AC3020" s="29">
        <v>0.97058999999999995</v>
      </c>
      <c r="AD3020" s="30">
        <v>51</v>
      </c>
      <c r="AE3020" s="29">
        <v>0.84314</v>
      </c>
      <c r="AF3020" s="33">
        <v>1.5109999999999999</v>
      </c>
      <c r="AG3020" s="33">
        <v>1.8420000000000001</v>
      </c>
      <c r="AH3020" s="33">
        <v>2.3540000000000001</v>
      </c>
      <c r="AI3020" s="33">
        <v>4.6449999999999996</v>
      </c>
      <c r="AJ3020" s="33">
        <v>4.0339999999999998</v>
      </c>
      <c r="AK3020" s="34">
        <v>9.9019999999999992</v>
      </c>
      <c r="AL3020" s="29">
        <v>0.15686</v>
      </c>
      <c r="AM3020" s="29">
        <v>5.8819999999999997E-2</v>
      </c>
      <c r="AN3020" s="50">
        <v>56388</v>
      </c>
      <c r="AO3020" s="30">
        <v>81.2</v>
      </c>
      <c r="AP3020" s="29">
        <v>0.54235</v>
      </c>
      <c r="AQ3020" s="29">
        <v>1</v>
      </c>
      <c r="AR3020" s="29">
        <v>0.66</v>
      </c>
      <c r="AS3020" s="54">
        <v>7</v>
      </c>
      <c r="AT3020" s="29">
        <v>0.82352999999999998</v>
      </c>
      <c r="AU3020" s="29">
        <v>0.88751000000000002</v>
      </c>
      <c r="AV3020" s="54">
        <v>4</v>
      </c>
      <c r="AW3020" s="29">
        <v>0.91176000000000001</v>
      </c>
    </row>
    <row r="3021" spans="1:49" x14ac:dyDescent="0.2">
      <c r="A3021" s="17" t="str">
        <f t="shared" si="56"/>
        <v>PSI</v>
      </c>
      <c r="B3021" s="17" t="str">
        <f>IF(AND(OR(NOT(IsForecastDateRestricted),AND(D3021&gt;=StartDate,D3021&lt;=EndDate)),OR(NOT(IsTargetDateRestricted),AND(F3021&gt;=FirstTargetDate,F3021&lt;=EndTargetDate)),
OR(AND(Is1Week,E3021="1 wk ahead inc death"),AND(Is2Week,E3021="2 wk ahead inc death"),AND(Is3Week,E3021="3 wk ahead inc death"),AND(Is4Week,E3021="4 wk ahead inc death")),
OR(NOT(IsActiveModelsOnly),_xlfn.XLOOKUP(C3021,'Model Analyzer'!B$4:B$100,'Model Analyzer'!C$4:C$100))),EvalData!C3021,"NA")</f>
        <v>PSI</v>
      </c>
      <c r="C3021" s="17" t="s">
        <v>27</v>
      </c>
      <c r="D3021" s="36" t="d">
        <v>2020-11-30</v>
      </c>
      <c r="E3021" s="17" t="s">
        <v>36</v>
      </c>
      <c r="F3021" s="36" t="d">
        <v>2020-12-12</v>
      </c>
      <c r="G3021" s="30">
        <v>-13642</v>
      </c>
      <c r="H3021" s="32">
        <v>-0.56200000000000006</v>
      </c>
      <c r="I3021" s="28">
        <v>-0.42988999999999999</v>
      </c>
      <c r="J3021" s="28">
        <v>-0.75402999999999998</v>
      </c>
      <c r="K3021" s="29">
        <v>0</v>
      </c>
      <c r="L3021" s="30">
        <v>33</v>
      </c>
      <c r="M3021" s="29">
        <v>5.8819999999999997E-2</v>
      </c>
      <c r="N3021" s="30">
        <v>51</v>
      </c>
      <c r="O3021" s="30">
        <v>112.24</v>
      </c>
      <c r="P3021" s="30">
        <v>8106.81</v>
      </c>
      <c r="Q3021" s="30">
        <v>281.82</v>
      </c>
      <c r="R3021" s="38">
        <v>0.45511000000000001</v>
      </c>
      <c r="S3021" s="32">
        <v>-0.56923000000000001</v>
      </c>
      <c r="T3021" s="29">
        <v>1.9221699999999999</v>
      </c>
      <c r="U3021" s="29">
        <v>-1.8891800000000001</v>
      </c>
      <c r="V3021" s="29">
        <v>0.23529</v>
      </c>
      <c r="W3021" s="29">
        <v>0.39216000000000001</v>
      </c>
      <c r="X3021" s="30">
        <v>448.88</v>
      </c>
      <c r="Y3021" s="29">
        <v>0.42187000000000002</v>
      </c>
      <c r="Z3021" s="29">
        <v>0.60328000000000004</v>
      </c>
      <c r="AA3021" s="29">
        <v>1.2E-2</v>
      </c>
      <c r="AB3021" s="30">
        <v>32</v>
      </c>
      <c r="AC3021" s="29">
        <v>8.8239999999999999E-2</v>
      </c>
      <c r="AD3021" s="30">
        <v>51</v>
      </c>
      <c r="AE3021" s="29">
        <v>0.27450999999999998</v>
      </c>
      <c r="AF3021" s="33">
        <v>1.2969999999999999</v>
      </c>
      <c r="AG3021" s="33">
        <v>1.383</v>
      </c>
      <c r="AH3021" s="33">
        <v>1.5489999999999999</v>
      </c>
      <c r="AI3021" s="33">
        <v>5.899</v>
      </c>
      <c r="AJ3021" s="33">
        <v>2.4889999999999999</v>
      </c>
      <c r="AK3021" s="34">
        <v>6.5</v>
      </c>
      <c r="AL3021" s="29">
        <v>1.9609999999999999E-2</v>
      </c>
      <c r="AM3021" s="29">
        <v>1.9609999999999999E-2</v>
      </c>
      <c r="AN3021" s="50">
        <v>450566</v>
      </c>
      <c r="AO3021" s="30">
        <v>559.5</v>
      </c>
      <c r="AP3021" s="29">
        <v>0.67796999999999996</v>
      </c>
      <c r="AQ3021" s="29">
        <v>1</v>
      </c>
      <c r="AR3021" s="29">
        <v>0.248</v>
      </c>
      <c r="AS3021" s="54">
        <v>27</v>
      </c>
      <c r="AT3021" s="29">
        <v>0.23529</v>
      </c>
      <c r="AU3021" s="29">
        <v>0.28895999999999999</v>
      </c>
      <c r="AV3021" s="54">
        <v>28</v>
      </c>
      <c r="AW3021" s="29">
        <v>0.20588000000000001</v>
      </c>
    </row>
    <row r="3022" spans="1:49" x14ac:dyDescent="0.2">
      <c r="A3022" s="17" t="str">
        <f t="shared" si="56"/>
        <v>RPI-UW</v>
      </c>
      <c r="B3022" s="17" t="str">
        <f>IF(AND(OR(NOT(IsForecastDateRestricted),AND(D3022&gt;=StartDate,D3022&lt;=EndDate)),OR(NOT(IsTargetDateRestricted),AND(F3022&gt;=FirstTargetDate,F3022&lt;=EndTargetDate)),
OR(AND(Is1Week,E3022="1 wk ahead inc death"),AND(Is2Week,E3022="2 wk ahead inc death"),AND(Is3Week,E3022="3 wk ahead inc death"),AND(Is4Week,E3022="4 wk ahead inc death")),
OR(NOT(IsActiveModelsOnly),_xlfn.XLOOKUP(C3022,'Model Analyzer'!B$4:B$100,'Model Analyzer'!C$4:C$100))),EvalData!C3022,"NA")</f>
        <v>RPI-UW</v>
      </c>
      <c r="C3022" s="17" t="s">
        <v>49</v>
      </c>
      <c r="D3022" s="36" t="d">
        <v>2020-11-30</v>
      </c>
      <c r="E3022" s="17" t="s">
        <v>36</v>
      </c>
      <c r="F3022" s="36" t="d">
        <v>2020-12-12</v>
      </c>
      <c r="G3022" s="30">
        <v>-5159</v>
      </c>
      <c r="H3022" s="32">
        <v>-0.17699999999999999</v>
      </c>
      <c r="I3022" s="28">
        <v>-0.16256999999999999</v>
      </c>
      <c r="J3022" s="28">
        <v>-0.19413</v>
      </c>
      <c r="K3022" s="29">
        <v>0.75</v>
      </c>
      <c r="L3022" s="30">
        <v>9</v>
      </c>
      <c r="M3022" s="29">
        <v>0.76471</v>
      </c>
      <c r="N3022" s="30">
        <v>30</v>
      </c>
      <c r="O3022" s="30">
        <v>2.93</v>
      </c>
      <c r="P3022" s="30">
        <v>1878.84</v>
      </c>
      <c r="Q3022" s="30">
        <v>208.63</v>
      </c>
      <c r="R3022" s="38">
        <v>0.18002000000000001</v>
      </c>
      <c r="S3022" s="32">
        <v>-0.22531999999999999</v>
      </c>
      <c r="T3022" s="29">
        <v>0.32303999999999999</v>
      </c>
      <c r="U3022" s="29">
        <v>-0.24446000000000001</v>
      </c>
      <c r="V3022" s="29">
        <v>0.4</v>
      </c>
      <c r="W3022" s="29">
        <v>3.3329999999999999E-2</v>
      </c>
      <c r="X3022" s="30">
        <v>270.10000000000002</v>
      </c>
      <c r="Y3022" s="29">
        <v>0.23244999999999999</v>
      </c>
      <c r="Z3022" s="29">
        <v>0.26291999999999999</v>
      </c>
      <c r="AA3022" s="29">
        <v>0.496</v>
      </c>
      <c r="AB3022" s="30">
        <v>15</v>
      </c>
      <c r="AC3022" s="29">
        <v>0.58823999999999999</v>
      </c>
      <c r="AD3022" s="30">
        <v>30</v>
      </c>
      <c r="AE3022" s="29">
        <v>0.8</v>
      </c>
      <c r="AF3022" s="33">
        <v>1.8049999999999999</v>
      </c>
      <c r="AG3022" s="33">
        <v>1.9730000000000001</v>
      </c>
      <c r="AH3022" s="33">
        <v>2.3140000000000001</v>
      </c>
      <c r="AI3022" s="33">
        <v>2.7189999999999999</v>
      </c>
      <c r="AJ3022" s="33">
        <v>3.1560000000000001</v>
      </c>
      <c r="AK3022" s="34">
        <v>3.9990000000000001</v>
      </c>
      <c r="AL3022" s="29">
        <v>6.6669999999999993E-2</v>
      </c>
      <c r="AM3022" s="29">
        <v>0</v>
      </c>
      <c r="AN3022" s="50">
        <v>54176</v>
      </c>
      <c r="AO3022" s="30">
        <v>58.1</v>
      </c>
      <c r="AP3022" s="29">
        <v>0.57159000000000004</v>
      </c>
      <c r="AQ3022" s="29">
        <v>1</v>
      </c>
      <c r="AR3022" s="29">
        <v>0.45400000000000001</v>
      </c>
      <c r="AS3022" s="54">
        <v>14</v>
      </c>
      <c r="AT3022" s="29">
        <v>0.61765000000000003</v>
      </c>
      <c r="AU3022" s="29">
        <v>0.49536000000000002</v>
      </c>
      <c r="AV3022" s="54">
        <v>23</v>
      </c>
      <c r="AW3022" s="29">
        <v>0.35293999999999998</v>
      </c>
    </row>
    <row r="3023" spans="1:49" x14ac:dyDescent="0.2">
      <c r="A3023" s="17" t="str">
        <f t="shared" si="56"/>
        <v>UA</v>
      </c>
      <c r="B3023" s="17" t="str">
        <f>IF(AND(OR(NOT(IsForecastDateRestricted),AND(D3023&gt;=StartDate,D3023&lt;=EndDate)),OR(NOT(IsTargetDateRestricted),AND(F3023&gt;=FirstTargetDate,F3023&lt;=EndTargetDate)),
OR(AND(Is1Week,E3023="1 wk ahead inc death"),AND(Is2Week,E3023="2 wk ahead inc death"),AND(Is3Week,E3023="3 wk ahead inc death"),AND(Is4Week,E3023="4 wk ahead inc death")),
OR(NOT(IsActiveModelsOnly),_xlfn.XLOOKUP(C3023,'Model Analyzer'!B$4:B$100,'Model Analyzer'!C$4:C$100))),EvalData!C3023,"NA")</f>
        <v>UA</v>
      </c>
      <c r="C3023" s="17" t="s">
        <v>29</v>
      </c>
      <c r="D3023" s="36" t="d">
        <v>2020-11-30</v>
      </c>
      <c r="E3023" s="17" t="s">
        <v>36</v>
      </c>
      <c r="F3023" s="36" t="d">
        <v>2020-12-12</v>
      </c>
      <c r="G3023" s="30">
        <v>-13077</v>
      </c>
      <c r="H3023" s="32">
        <v>-0.53100000000000003</v>
      </c>
      <c r="I3023" s="28">
        <v>-0.41208</v>
      </c>
      <c r="J3023" s="28">
        <v>-0.70091999999999999</v>
      </c>
      <c r="K3023" s="29">
        <v>0</v>
      </c>
      <c r="L3023" s="30">
        <v>32</v>
      </c>
      <c r="M3023" s="29">
        <v>8.8239999999999999E-2</v>
      </c>
      <c r="N3023" s="30">
        <v>51</v>
      </c>
      <c r="O3023" s="30">
        <v>20.52</v>
      </c>
      <c r="P3023" s="30">
        <v>6385.82</v>
      </c>
      <c r="Q3023" s="30">
        <v>256.92</v>
      </c>
      <c r="R3023" s="38">
        <v>0.40398000000000001</v>
      </c>
      <c r="S3023" s="32">
        <v>-0.49625000000000002</v>
      </c>
      <c r="T3023" s="29">
        <v>0.81805000000000005</v>
      </c>
      <c r="U3023" s="29">
        <v>-0.80418000000000001</v>
      </c>
      <c r="V3023" s="29">
        <v>0.19608</v>
      </c>
      <c r="W3023" s="29">
        <v>0.23529</v>
      </c>
      <c r="X3023" s="30">
        <v>398.68</v>
      </c>
      <c r="Y3023" s="29">
        <v>0.38378000000000001</v>
      </c>
      <c r="Z3023" s="29">
        <v>0.50800000000000001</v>
      </c>
      <c r="AA3023" s="29">
        <v>4.0000000000000001E-3</v>
      </c>
      <c r="AB3023" s="30">
        <v>34</v>
      </c>
      <c r="AC3023" s="29">
        <v>2.9409999999999999E-2</v>
      </c>
      <c r="AD3023" s="30">
        <v>51</v>
      </c>
      <c r="AE3023" s="29">
        <v>0.94118000000000002</v>
      </c>
      <c r="AF3023" s="33">
        <v>2.2290000000000001</v>
      </c>
      <c r="AG3023" s="33">
        <v>3.9279999999999999</v>
      </c>
      <c r="AH3023" s="33">
        <v>5.9219999999999997</v>
      </c>
      <c r="AI3023" s="33">
        <v>7.798</v>
      </c>
      <c r="AJ3023" s="33">
        <v>8.8230000000000004</v>
      </c>
      <c r="AK3023" s="34">
        <v>15.531000000000001</v>
      </c>
      <c r="AL3023" s="29">
        <v>0.43136999999999998</v>
      </c>
      <c r="AM3023" s="29">
        <v>0.19608</v>
      </c>
      <c r="AN3023" s="50">
        <v>54538</v>
      </c>
      <c r="AO3023" s="30">
        <v>112.9</v>
      </c>
      <c r="AP3023" s="29">
        <v>0.33628000000000002</v>
      </c>
      <c r="AQ3023" s="29">
        <v>0.70206000000000002</v>
      </c>
      <c r="AR3023" s="29">
        <v>0.33</v>
      </c>
      <c r="AS3023" s="54">
        <v>23</v>
      </c>
      <c r="AT3023" s="29">
        <v>0.35293999999999998</v>
      </c>
      <c r="AU3023" s="29">
        <v>0.90193999999999996</v>
      </c>
      <c r="AV3023" s="54">
        <v>2</v>
      </c>
      <c r="AW3023" s="29">
        <v>0.97058999999999995</v>
      </c>
    </row>
    <row r="3024" spans="1:49" x14ac:dyDescent="0.2">
      <c r="A3024" s="17" t="str">
        <f t="shared" si="56"/>
        <v>UCLA</v>
      </c>
      <c r="B3024" s="17" t="str">
        <f>IF(AND(OR(NOT(IsForecastDateRestricted),AND(D3024&gt;=StartDate,D3024&lt;=EndDate)),OR(NOT(IsTargetDateRestricted),AND(F3024&gt;=FirstTargetDate,F3024&lt;=EndTargetDate)),
OR(AND(Is1Week,E3024="1 wk ahead inc death"),AND(Is2Week,E3024="2 wk ahead inc death"),AND(Is3Week,E3024="3 wk ahead inc death"),AND(Is4Week,E3024="4 wk ahead inc death")),
OR(NOT(IsActiveModelsOnly),_xlfn.XLOOKUP(C3024,'Model Analyzer'!B$4:B$100,'Model Analyzer'!C$4:C$100))),EvalData!C3024,"NA")</f>
        <v>UCLA</v>
      </c>
      <c r="C3024" s="17" t="s">
        <v>30</v>
      </c>
      <c r="D3024" s="36" t="d">
        <v>2020-11-30</v>
      </c>
      <c r="E3024" s="17" t="s">
        <v>36</v>
      </c>
      <c r="F3024" s="36" t="d">
        <v>2020-12-12</v>
      </c>
      <c r="G3024" s="30">
        <v>-12941</v>
      </c>
      <c r="H3024" s="32">
        <v>-0.52400000000000002</v>
      </c>
      <c r="I3024" s="28">
        <v>-0.4078</v>
      </c>
      <c r="J3024" s="28">
        <v>-0.68861000000000006</v>
      </c>
      <c r="K3024" s="29">
        <v>0</v>
      </c>
      <c r="L3024" s="30">
        <v>30</v>
      </c>
      <c r="M3024" s="29">
        <v>0.14706</v>
      </c>
      <c r="N3024" s="30">
        <v>51</v>
      </c>
      <c r="O3024" s="30">
        <v>37.11</v>
      </c>
      <c r="P3024" s="30">
        <v>6205.82</v>
      </c>
      <c r="Q3024" s="30">
        <v>254.39</v>
      </c>
      <c r="R3024" s="38">
        <v>0.48992999999999998</v>
      </c>
      <c r="S3024" s="32">
        <v>-0.47863</v>
      </c>
      <c r="T3024" s="29">
        <v>1.3811</v>
      </c>
      <c r="U3024" s="29">
        <v>-1.3811</v>
      </c>
      <c r="V3024" s="29">
        <v>9.8040000000000002E-2</v>
      </c>
      <c r="W3024" s="29">
        <v>0.33333000000000002</v>
      </c>
      <c r="X3024" s="30">
        <v>374.32</v>
      </c>
      <c r="Y3024" s="29">
        <v>0.42693999999999999</v>
      </c>
      <c r="Z3024" s="29">
        <v>0.59419999999999995</v>
      </c>
      <c r="AA3024" s="29">
        <v>0</v>
      </c>
      <c r="AB3024" s="30">
        <v>35</v>
      </c>
      <c r="AC3024" s="29">
        <v>0</v>
      </c>
      <c r="AD3024" s="30">
        <v>51</v>
      </c>
      <c r="AE3024" s="29">
        <v>5.8819999999999997E-2</v>
      </c>
      <c r="AF3024" s="33">
        <v>1.1020000000000001</v>
      </c>
      <c r="AG3024" s="33">
        <v>1.151</v>
      </c>
      <c r="AH3024" s="33">
        <v>1.2909999999999999</v>
      </c>
      <c r="AI3024" s="33">
        <v>2.8029999999999999</v>
      </c>
      <c r="AJ3024" s="33">
        <v>1.708</v>
      </c>
      <c r="AK3024" s="34">
        <v>2.25</v>
      </c>
      <c r="AL3024" s="29">
        <v>0</v>
      </c>
      <c r="AM3024" s="29">
        <v>3.9219999999999998E-2</v>
      </c>
      <c r="AN3024" s="50">
        <v>439806</v>
      </c>
      <c r="AO3024" s="30">
        <v>706.5</v>
      </c>
      <c r="AP3024" s="29">
        <v>0.80022000000000004</v>
      </c>
      <c r="AQ3024" s="29">
        <v>1</v>
      </c>
      <c r="AR3024" s="29">
        <v>2.1000000000000001E-2</v>
      </c>
      <c r="AS3024" s="54">
        <v>34</v>
      </c>
      <c r="AT3024" s="29">
        <v>2.9409999999999999E-2</v>
      </c>
      <c r="AU3024" s="29">
        <v>6.1920000000000003E-2</v>
      </c>
      <c r="AV3024" s="54">
        <v>33</v>
      </c>
      <c r="AW3024" s="29">
        <v>5.8819999999999997E-2</v>
      </c>
    </row>
    <row r="3025" spans="1:49" x14ac:dyDescent="0.2">
      <c r="A3025" s="17" t="str">
        <f t="shared" si="56"/>
        <v>UCM</v>
      </c>
      <c r="B3025" s="17" t="str">
        <f>IF(AND(OR(NOT(IsForecastDateRestricted),AND(D3025&gt;=StartDate,D3025&lt;=EndDate)),OR(NOT(IsTargetDateRestricted),AND(F3025&gt;=FirstTargetDate,F3025&lt;=EndTargetDate)),
OR(AND(Is1Week,E3025="1 wk ahead inc death"),AND(Is2Week,E3025="2 wk ahead inc death"),AND(Is3Week,E3025="3 wk ahead inc death"),AND(Is4Week,E3025="4 wk ahead inc death")),
OR(NOT(IsActiveModelsOnly),_xlfn.XLOOKUP(C3025,'Model Analyzer'!B$4:B$100,'Model Analyzer'!C$4:C$100))),EvalData!C3025,"NA")</f>
        <v>UCM</v>
      </c>
      <c r="C3025" s="17" t="s">
        <v>48</v>
      </c>
      <c r="D3025" s="36" t="d">
        <v>2020-11-30</v>
      </c>
      <c r="E3025" s="17" t="s">
        <v>36</v>
      </c>
      <c r="F3025" s="36" t="d">
        <v>2020-12-12</v>
      </c>
      <c r="G3025" s="30">
        <v>-9871</v>
      </c>
      <c r="H3025" s="32">
        <v>-0.373</v>
      </c>
      <c r="I3025" s="28">
        <v>-0.31104999999999999</v>
      </c>
      <c r="J3025" s="28">
        <v>-0.45149</v>
      </c>
      <c r="K3025" s="29">
        <v>0</v>
      </c>
      <c r="L3025" s="30">
        <v>22</v>
      </c>
      <c r="M3025" s="29">
        <v>0.38235000000000002</v>
      </c>
      <c r="O3025" s="30"/>
      <c r="P3025" s="30"/>
      <c r="Q3025" s="30"/>
      <c r="R3025" s="38"/>
    </row>
    <row r="3026" spans="1:49" x14ac:dyDescent="0.2">
      <c r="A3026" s="17" t="str">
        <f t="shared" si="56"/>
        <v>UCSB</v>
      </c>
      <c r="B3026" s="17" t="str">
        <f>IF(AND(OR(NOT(IsForecastDateRestricted),AND(D3026&gt;=StartDate,D3026&lt;=EndDate)),OR(NOT(IsTargetDateRestricted),AND(F3026&gt;=FirstTargetDate,F3026&lt;=EndTargetDate)),
OR(AND(Is1Week,E3026="1 wk ahead inc death"),AND(Is2Week,E3026="2 wk ahead inc death"),AND(Is3Week,E3026="3 wk ahead inc death"),AND(Is4Week,E3026="4 wk ahead inc death")),
OR(NOT(IsActiveModelsOnly),_xlfn.XLOOKUP(C3026,'Model Analyzer'!B$4:B$100,'Model Analyzer'!C$4:C$100))),EvalData!C3026,"NA")</f>
        <v>UCSB</v>
      </c>
      <c r="C3026" s="17" t="s">
        <v>61</v>
      </c>
      <c r="D3026" s="36" t="d">
        <v>2020-11-30</v>
      </c>
      <c r="E3026" s="17" t="s">
        <v>36</v>
      </c>
      <c r="F3026" s="36" t="d">
        <v>2020-12-12</v>
      </c>
      <c r="G3026" s="30"/>
      <c r="H3026" s="32"/>
      <c r="N3026" s="30">
        <v>51</v>
      </c>
      <c r="O3026" s="30">
        <v>7.27</v>
      </c>
      <c r="P3026" s="30">
        <v>2381.4299999999998</v>
      </c>
      <c r="Q3026" s="30">
        <v>125.82</v>
      </c>
      <c r="R3026" s="38">
        <v>0.16363</v>
      </c>
      <c r="S3026" s="32">
        <v>-2.8910000000000002E-2</v>
      </c>
      <c r="T3026" s="29">
        <v>0.36353999999999997</v>
      </c>
      <c r="U3026" s="29">
        <v>-9.7619999999999998E-2</v>
      </c>
      <c r="V3026" s="29">
        <v>0.54901999999999995</v>
      </c>
      <c r="W3026" s="29">
        <v>5.8819999999999997E-2</v>
      </c>
      <c r="X3026" s="30">
        <v>224.01</v>
      </c>
      <c r="Y3026" s="29">
        <v>0.25296000000000002</v>
      </c>
      <c r="Z3026" s="29">
        <v>0.25577</v>
      </c>
      <c r="AA3026" s="29">
        <v>0.71199999999999997</v>
      </c>
      <c r="AB3026" s="30">
        <v>4</v>
      </c>
      <c r="AC3026" s="29">
        <v>0.91176000000000001</v>
      </c>
      <c r="AD3026" s="30">
        <v>51</v>
      </c>
      <c r="AE3026" s="29">
        <v>0.98038999999999998</v>
      </c>
      <c r="AF3026" s="33">
        <v>162</v>
      </c>
      <c r="AG3026" s="33">
        <v>934</v>
      </c>
      <c r="AH3026" s="33">
        <v>1436</v>
      </c>
      <c r="AI3026" s="33">
        <v>2235.8820000000001</v>
      </c>
      <c r="AJ3026" s="33">
        <v>3199</v>
      </c>
      <c r="AK3026" s="34">
        <v>4504</v>
      </c>
      <c r="AL3026" s="29">
        <v>1.9609999999999999E-2</v>
      </c>
      <c r="AM3026" s="29">
        <v>0.96077999999999997</v>
      </c>
      <c r="AN3026" s="50">
        <v>57938</v>
      </c>
      <c r="AO3026" s="30">
        <v>100.6</v>
      </c>
      <c r="AP3026" s="29">
        <v>9.3900000000000008E-3</v>
      </c>
      <c r="AQ3026" s="29">
        <v>1.9609999999999999E-2</v>
      </c>
      <c r="AR3026" s="29">
        <v>0</v>
      </c>
      <c r="AS3026" s="54">
        <v>35</v>
      </c>
      <c r="AT3026" s="29">
        <v>0</v>
      </c>
      <c r="AU3026" s="29">
        <v>3.884E-2</v>
      </c>
      <c r="AV3026" s="54">
        <v>35</v>
      </c>
      <c r="AW3026" s="29">
        <v>0</v>
      </c>
    </row>
    <row r="3027" spans="1:49" x14ac:dyDescent="0.2">
      <c r="A3027" s="17" t="str">
        <f t="shared" si="56"/>
        <v>UCSD-NEU</v>
      </c>
      <c r="B3027" s="17" t="str">
        <f>IF(AND(OR(NOT(IsForecastDateRestricted),AND(D3027&gt;=StartDate,D3027&lt;=EndDate)),OR(NOT(IsTargetDateRestricted),AND(F3027&gt;=FirstTargetDate,F3027&lt;=EndTargetDate)),
OR(AND(Is1Week,E3027="1 wk ahead inc death"),AND(Is2Week,E3027="2 wk ahead inc death"),AND(Is3Week,E3027="3 wk ahead inc death"),AND(Is4Week,E3027="4 wk ahead inc death")),
OR(NOT(IsActiveModelsOnly),_xlfn.XLOOKUP(C3027,'Model Analyzer'!B$4:B$100,'Model Analyzer'!C$4:C$100))),EvalData!C3027,"NA")</f>
        <v>UCSD-NEU</v>
      </c>
      <c r="C3027" s="17" t="s">
        <v>54</v>
      </c>
      <c r="D3027" s="36" t="d">
        <v>2020-11-30</v>
      </c>
      <c r="E3027" s="17" t="s">
        <v>36</v>
      </c>
      <c r="F3027" s="36" t="d">
        <v>2020-12-12</v>
      </c>
      <c r="G3027" s="30">
        <v>-6560</v>
      </c>
      <c r="H3027" s="32">
        <v>-0.23200000000000001</v>
      </c>
      <c r="I3027" s="28">
        <v>-0.20671999999999999</v>
      </c>
      <c r="J3027" s="28">
        <v>-0.26058999999999999</v>
      </c>
      <c r="K3027" s="29">
        <v>0.75</v>
      </c>
      <c r="L3027" s="30">
        <v>15</v>
      </c>
      <c r="M3027" s="29">
        <v>0.58823999999999999</v>
      </c>
      <c r="N3027" s="30">
        <v>50</v>
      </c>
      <c r="O3027" s="30">
        <v>4.71</v>
      </c>
      <c r="P3027" s="30">
        <v>2244.9699999999998</v>
      </c>
      <c r="Q3027" s="30">
        <v>141.06</v>
      </c>
      <c r="R3027" s="38">
        <v>0.19821</v>
      </c>
      <c r="S3027" s="32">
        <v>-0.20183000000000001</v>
      </c>
      <c r="T3027" s="29">
        <v>0.30653000000000002</v>
      </c>
      <c r="U3027" s="29">
        <v>-0.26156000000000001</v>
      </c>
      <c r="V3027" s="29">
        <v>0.6</v>
      </c>
      <c r="W3027" s="29">
        <v>0</v>
      </c>
      <c r="X3027" s="30">
        <v>237.08</v>
      </c>
      <c r="Y3027" s="29">
        <v>0.21399000000000001</v>
      </c>
      <c r="Z3027" s="29">
        <v>0.24773000000000001</v>
      </c>
      <c r="AA3027" s="29">
        <v>0.65800000000000003</v>
      </c>
      <c r="AB3027" s="30">
        <v>8</v>
      </c>
      <c r="AC3027" s="29">
        <v>0.79412000000000005</v>
      </c>
      <c r="AD3027" s="30">
        <v>50</v>
      </c>
      <c r="AE3027" s="29">
        <v>0.86</v>
      </c>
      <c r="AF3027" s="33">
        <v>1.6819999999999999</v>
      </c>
      <c r="AG3027" s="33">
        <v>2.3919999999999999</v>
      </c>
      <c r="AH3027" s="33">
        <v>4.2489999999999997</v>
      </c>
      <c r="AI3027" s="33">
        <v>92.759</v>
      </c>
      <c r="AJ3027" s="33">
        <v>9.609</v>
      </c>
      <c r="AK3027" s="34">
        <v>484.4</v>
      </c>
      <c r="AL3027" s="29">
        <v>0.24</v>
      </c>
      <c r="AM3027" s="29">
        <v>0.24</v>
      </c>
      <c r="AN3027" s="50">
        <v>95061</v>
      </c>
      <c r="AO3027" s="30">
        <v>126.8</v>
      </c>
      <c r="AP3027" s="29">
        <v>0.37753999999999999</v>
      </c>
      <c r="AQ3027" s="29">
        <v>0.78818999999999995</v>
      </c>
      <c r="AR3027" s="29">
        <v>0.39200000000000002</v>
      </c>
      <c r="AS3027" s="54">
        <v>20</v>
      </c>
      <c r="AT3027" s="29">
        <v>0.44118000000000002</v>
      </c>
      <c r="AU3027" s="29">
        <v>0.84353</v>
      </c>
      <c r="AV3027" s="54">
        <v>7</v>
      </c>
      <c r="AW3027" s="29">
        <v>0.82352999999999998</v>
      </c>
    </row>
    <row r="3028" spans="1:49" x14ac:dyDescent="0.2">
      <c r="A3028" s="17" t="str">
        <f t="shared" si="56"/>
        <v>UGA-CEID</v>
      </c>
      <c r="B3028" s="17" t="str">
        <f>IF(AND(OR(NOT(IsForecastDateRestricted),AND(D3028&gt;=StartDate,D3028&lt;=EndDate)),OR(NOT(IsTargetDateRestricted),AND(F3028&gt;=FirstTargetDate,F3028&lt;=EndTargetDate)),
OR(AND(Is1Week,E3028="1 wk ahead inc death"),AND(Is2Week,E3028="2 wk ahead inc death"),AND(Is3Week,E3028="3 wk ahead inc death"),AND(Is4Week,E3028="4 wk ahead inc death")),
OR(NOT(IsActiveModelsOnly),_xlfn.XLOOKUP(C3028,'Model Analyzer'!B$4:B$100,'Model Analyzer'!C$4:C$100))),EvalData!C3028,"NA")</f>
        <v>UGA-CEID</v>
      </c>
      <c r="C3028" s="17" t="s">
        <v>50</v>
      </c>
      <c r="D3028" s="36" t="d">
        <v>2020-11-30</v>
      </c>
      <c r="E3028" s="17" t="s">
        <v>36</v>
      </c>
      <c r="F3028" s="36" t="d">
        <v>2020-12-12</v>
      </c>
      <c r="G3028" s="30">
        <v>-11124</v>
      </c>
      <c r="H3028" s="32">
        <v>-0.432</v>
      </c>
      <c r="I3028" s="28">
        <v>-0.35054000000000002</v>
      </c>
      <c r="J3028" s="28">
        <v>-0.53974</v>
      </c>
      <c r="K3028" s="29">
        <v>0</v>
      </c>
      <c r="L3028" s="30">
        <v>26</v>
      </c>
      <c r="M3028" s="29">
        <v>0.26471</v>
      </c>
      <c r="N3028" s="30">
        <v>51</v>
      </c>
      <c r="O3028" s="30">
        <v>15.97</v>
      </c>
      <c r="P3028" s="30">
        <v>4828.22</v>
      </c>
      <c r="Q3028" s="30">
        <v>225.31</v>
      </c>
      <c r="R3028" s="38">
        <v>0.40793000000000001</v>
      </c>
      <c r="S3028" s="32">
        <v>-0.42487999999999998</v>
      </c>
      <c r="T3028" s="29">
        <v>0.69979000000000002</v>
      </c>
      <c r="U3028" s="29">
        <v>-0.69588000000000005</v>
      </c>
      <c r="V3028" s="29">
        <v>0.11765</v>
      </c>
      <c r="W3028" s="29">
        <v>0.27450999999999998</v>
      </c>
      <c r="X3028" s="30">
        <v>327.94</v>
      </c>
      <c r="Y3028" s="29">
        <v>0.37075000000000002</v>
      </c>
      <c r="Z3028" s="29">
        <v>0.47750999999999999</v>
      </c>
      <c r="AA3028" s="29">
        <v>6.0999999999999999E-2</v>
      </c>
      <c r="AB3028" s="30">
        <v>28</v>
      </c>
      <c r="AC3028" s="29">
        <v>0.20588000000000001</v>
      </c>
      <c r="AD3028" s="30">
        <v>51</v>
      </c>
      <c r="AE3028" s="29">
        <v>0.41176000000000001</v>
      </c>
      <c r="AF3028" s="33">
        <v>1.579</v>
      </c>
      <c r="AG3028" s="33">
        <v>1.9</v>
      </c>
      <c r="AH3028" s="33">
        <v>3.3109999999999999</v>
      </c>
      <c r="AI3028" s="33">
        <v>190.298</v>
      </c>
      <c r="AJ3028" s="33">
        <v>21.675000000000001</v>
      </c>
      <c r="AK3028" s="34">
        <v>212</v>
      </c>
      <c r="AL3028" s="29">
        <v>5.8819999999999997E-2</v>
      </c>
      <c r="AM3028" s="29">
        <v>0.19608</v>
      </c>
      <c r="AN3028" s="50">
        <v>163127</v>
      </c>
      <c r="AO3028" s="30">
        <v>239.7</v>
      </c>
      <c r="AP3028" s="29">
        <v>0.41781000000000001</v>
      </c>
      <c r="AQ3028" s="29">
        <v>0.87226000000000004</v>
      </c>
      <c r="AR3028" s="29">
        <v>0.16500000000000001</v>
      </c>
      <c r="AS3028" s="54">
        <v>29</v>
      </c>
      <c r="AT3028" s="29">
        <v>0.17646999999999999</v>
      </c>
      <c r="AU3028" s="29">
        <v>0.41711999999999999</v>
      </c>
      <c r="AV3028" s="54">
        <v>27</v>
      </c>
      <c r="AW3028" s="29">
        <v>0.23529</v>
      </c>
    </row>
    <row r="3029" spans="1:49" x14ac:dyDescent="0.2">
      <c r="A3029" s="17" t="str">
        <f t="shared" si="56"/>
        <v>UM</v>
      </c>
      <c r="B3029" s="17" t="str">
        <f>IF(AND(OR(NOT(IsForecastDateRestricted),AND(D3029&gt;=StartDate,D3029&lt;=EndDate)),OR(NOT(IsTargetDateRestricted),AND(F3029&gt;=FirstTargetDate,F3029&lt;=EndTargetDate)),
OR(AND(Is1Week,E3029="1 wk ahead inc death"),AND(Is2Week,E3029="2 wk ahead inc death"),AND(Is3Week,E3029="3 wk ahead inc death"),AND(Is4Week,E3029="4 wk ahead inc death")),
OR(NOT(IsActiveModelsOnly),_xlfn.XLOOKUP(C3029,'Model Analyzer'!B$4:B$100,'Model Analyzer'!C$4:C$100))),EvalData!C3029,"NA")</f>
        <v>UM</v>
      </c>
      <c r="C3029" s="17" t="s">
        <v>31</v>
      </c>
      <c r="D3029" s="36" t="d">
        <v>2020-11-30</v>
      </c>
      <c r="E3029" s="17" t="s">
        <v>36</v>
      </c>
      <c r="F3029" s="36" t="d">
        <v>2020-12-12</v>
      </c>
      <c r="G3029" s="26">
        <v>-9080</v>
      </c>
      <c r="H3029" s="27">
        <v>-0.33700000000000002</v>
      </c>
      <c r="I3029" s="28">
        <v>-0.28613</v>
      </c>
      <c r="J3029" s="28">
        <v>-0.40081</v>
      </c>
      <c r="K3029" s="29">
        <v>0</v>
      </c>
      <c r="L3029" s="30">
        <v>21</v>
      </c>
      <c r="M3029" s="29">
        <v>0.41176000000000001</v>
      </c>
    </row>
    <row r="3030" spans="1:49" x14ac:dyDescent="0.2">
      <c r="A3030" s="17" t="str">
        <f t="shared" si="56"/>
        <v>UMass-MB</v>
      </c>
      <c r="B3030" s="17" t="str">
        <f>IF(AND(OR(NOT(IsForecastDateRestricted),AND(D3030&gt;=StartDate,D3030&lt;=EndDate)),OR(NOT(IsTargetDateRestricted),AND(F3030&gt;=FirstTargetDate,F3030&lt;=EndTargetDate)),
OR(AND(Is1Week,E3030="1 wk ahead inc death"),AND(Is2Week,E3030="2 wk ahead inc death"),AND(Is3Week,E3030="3 wk ahead inc death"),AND(Is4Week,E3030="4 wk ahead inc death")),
OR(NOT(IsActiveModelsOnly),_xlfn.XLOOKUP(C3030,'Model Analyzer'!B$4:B$100,'Model Analyzer'!C$4:C$100))),EvalData!C3030,"NA")</f>
        <v>UMass-MB</v>
      </c>
      <c r="C3030" s="17" t="s">
        <v>32</v>
      </c>
      <c r="D3030" s="36" t="d">
        <v>2020-11-30</v>
      </c>
      <c r="E3030" s="17" t="s">
        <v>36</v>
      </c>
      <c r="F3030" s="36" t="d">
        <v>2020-12-12</v>
      </c>
      <c r="G3030" s="30">
        <v>-6212</v>
      </c>
      <c r="H3030" s="32">
        <v>-0.218</v>
      </c>
      <c r="I3030" s="28">
        <v>-0.19575000000000001</v>
      </c>
      <c r="J3030" s="28">
        <v>-0.24340000000000001</v>
      </c>
      <c r="K3030" s="29">
        <v>0.75</v>
      </c>
      <c r="L3030" s="30">
        <v>13</v>
      </c>
      <c r="M3030" s="29">
        <v>0.64705999999999997</v>
      </c>
      <c r="N3030" s="30">
        <v>51</v>
      </c>
      <c r="O3030" s="30">
        <v>10.16</v>
      </c>
      <c r="P3030" s="30">
        <v>2668.67</v>
      </c>
      <c r="Q3030" s="30">
        <v>156.25</v>
      </c>
      <c r="R3030" s="38">
        <v>0.24146000000000001</v>
      </c>
      <c r="S3030" s="32">
        <v>-0.28473999999999999</v>
      </c>
      <c r="T3030" s="29">
        <v>0.48514000000000002</v>
      </c>
      <c r="U3030" s="29">
        <v>-0.45611000000000002</v>
      </c>
      <c r="V3030" s="29">
        <v>0.39216000000000001</v>
      </c>
      <c r="W3030" s="29">
        <v>5.8819999999999997E-2</v>
      </c>
      <c r="X3030" s="30">
        <v>243.15</v>
      </c>
      <c r="Y3030" s="29">
        <v>0.27415</v>
      </c>
      <c r="Z3030" s="29">
        <v>0.33744000000000002</v>
      </c>
      <c r="AA3030" s="29">
        <v>0.48699999999999999</v>
      </c>
      <c r="AB3030" s="30">
        <v>16</v>
      </c>
      <c r="AC3030" s="29">
        <v>0.55881999999999998</v>
      </c>
      <c r="AD3030" s="30">
        <v>51</v>
      </c>
      <c r="AE3030" s="29">
        <v>0.86275000000000002</v>
      </c>
      <c r="AF3030" s="33">
        <v>2.3959999999999999</v>
      </c>
      <c r="AG3030" s="33">
        <v>2.948</v>
      </c>
      <c r="AH3030" s="33">
        <v>3.5920000000000001</v>
      </c>
      <c r="AI3030" s="33">
        <v>4.93</v>
      </c>
      <c r="AJ3030" s="33">
        <v>4.7869999999999999</v>
      </c>
      <c r="AK3030" s="34">
        <v>7.2670000000000003</v>
      </c>
      <c r="AL3030" s="29">
        <v>0.27450999999999998</v>
      </c>
      <c r="AM3030" s="29">
        <v>1.9609999999999999E-2</v>
      </c>
      <c r="AN3030" s="50">
        <v>56296</v>
      </c>
      <c r="AO3030" s="30">
        <v>110.6</v>
      </c>
      <c r="AP3030" s="29">
        <v>0.41526999999999997</v>
      </c>
      <c r="AQ3030" s="29">
        <v>0.86694000000000004</v>
      </c>
      <c r="AR3030" s="29">
        <v>0.59899999999999998</v>
      </c>
      <c r="AS3030" s="54">
        <v>8</v>
      </c>
      <c r="AT3030" s="29">
        <v>0.79412000000000005</v>
      </c>
      <c r="AU3030" s="29">
        <v>0.89044999999999996</v>
      </c>
      <c r="AV3030" s="54">
        <v>3</v>
      </c>
      <c r="AW3030" s="29">
        <v>0.94118000000000002</v>
      </c>
    </row>
    <row r="3031" spans="1:49" x14ac:dyDescent="0.2">
      <c r="A3031" s="17" t="str">
        <f t="shared" si="56"/>
        <v>USC</v>
      </c>
      <c r="B3031" s="17" t="str">
        <f>IF(AND(OR(NOT(IsForecastDateRestricted),AND(D3031&gt;=StartDate,D3031&lt;=EndDate)),OR(NOT(IsTargetDateRestricted),AND(F3031&gt;=FirstTargetDate,F3031&lt;=EndTargetDate)),
OR(AND(Is1Week,E3031="1 wk ahead inc death"),AND(Is2Week,E3031="2 wk ahead inc death"),AND(Is3Week,E3031="3 wk ahead inc death"),AND(Is4Week,E3031="4 wk ahead inc death")),
OR(NOT(IsActiveModelsOnly),_xlfn.XLOOKUP(C3031,'Model Analyzer'!B$4:B$100,'Model Analyzer'!C$4:C$100))),EvalData!C3031,"NA")</f>
        <v>USC</v>
      </c>
      <c r="C3031" s="17" t="s">
        <v>33</v>
      </c>
      <c r="D3031" s="36" t="d">
        <v>2020-11-30</v>
      </c>
      <c r="E3031" s="17" t="s">
        <v>36</v>
      </c>
      <c r="F3031" s="36" t="d">
        <v>2020-12-12</v>
      </c>
      <c r="G3031" s="30">
        <v>-4507</v>
      </c>
      <c r="H3031" s="32">
        <v>-0.153</v>
      </c>
      <c r="I3031" s="28">
        <v>-0.14202000000000001</v>
      </c>
      <c r="J3031" s="28">
        <v>-0.16553000000000001</v>
      </c>
      <c r="K3031" s="29">
        <v>0.75</v>
      </c>
      <c r="L3031" s="30">
        <v>6</v>
      </c>
      <c r="M3031" s="29">
        <v>0.85294000000000003</v>
      </c>
      <c r="N3031" s="30">
        <v>51</v>
      </c>
      <c r="O3031" s="30">
        <v>6.31</v>
      </c>
      <c r="P3031" s="30">
        <v>1575.11</v>
      </c>
      <c r="Q3031" s="30">
        <v>114.33</v>
      </c>
      <c r="R3031" s="38">
        <v>0.20014000000000001</v>
      </c>
      <c r="S3031" s="32">
        <v>-0.18844</v>
      </c>
      <c r="T3031" s="29">
        <v>0.35393000000000002</v>
      </c>
      <c r="U3031" s="29">
        <v>-0.27531</v>
      </c>
      <c r="V3031" s="29">
        <v>0.50980000000000003</v>
      </c>
      <c r="W3031" s="29">
        <v>5.8819999999999997E-2</v>
      </c>
      <c r="X3031" s="30">
        <v>159.25</v>
      </c>
      <c r="Y3031" s="29">
        <v>0.23563000000000001</v>
      </c>
      <c r="Z3031" s="29">
        <v>0.27173000000000003</v>
      </c>
      <c r="AA3031" s="29">
        <v>0.66900000000000004</v>
      </c>
      <c r="AB3031" s="30">
        <v>7</v>
      </c>
      <c r="AC3031" s="29">
        <v>0.82352999999999998</v>
      </c>
      <c r="AD3031" s="30">
        <v>51</v>
      </c>
      <c r="AE3031" s="29">
        <v>0.88234999999999997</v>
      </c>
      <c r="AF3031" s="33">
        <v>2.0550000000000002</v>
      </c>
      <c r="AG3031" s="33">
        <v>2.33</v>
      </c>
      <c r="AH3031" s="33">
        <v>3.181</v>
      </c>
      <c r="AI3031" s="33">
        <v>139.209</v>
      </c>
      <c r="AJ3031" s="33">
        <v>93</v>
      </c>
      <c r="AK3031" s="34">
        <v>528</v>
      </c>
      <c r="AL3031" s="29">
        <v>0.11765</v>
      </c>
      <c r="AM3031" s="29">
        <v>0.25490000000000002</v>
      </c>
      <c r="AN3031" s="50">
        <v>41783</v>
      </c>
      <c r="AO3031" s="30">
        <v>74.099999999999994</v>
      </c>
      <c r="AP3031" s="29">
        <v>0.38013000000000002</v>
      </c>
      <c r="AQ3031" s="29">
        <v>0.79359000000000002</v>
      </c>
      <c r="AR3031" s="29">
        <v>0.53700000000000003</v>
      </c>
      <c r="AS3031" s="54">
        <v>11</v>
      </c>
      <c r="AT3031" s="29">
        <v>0.70587999999999995</v>
      </c>
      <c r="AU3031" s="29">
        <v>0.88619000000000003</v>
      </c>
      <c r="AV3031" s="54">
        <v>5</v>
      </c>
      <c r="AW3031" s="29">
        <v>0.88234999999999997</v>
      </c>
    </row>
    <row r="3032" spans="1:49" x14ac:dyDescent="0.2">
      <c r="A3032" s="17" t="str">
        <f t="shared" si="56"/>
        <v>UT</v>
      </c>
      <c r="B3032" s="17" t="str">
        <f>IF(AND(OR(NOT(IsForecastDateRestricted),AND(D3032&gt;=StartDate,D3032&lt;=EndDate)),OR(NOT(IsTargetDateRestricted),AND(F3032&gt;=FirstTargetDate,F3032&lt;=EndTargetDate)),
OR(AND(Is1Week,E3032="1 wk ahead inc death"),AND(Is2Week,E3032="2 wk ahead inc death"),AND(Is3Week,E3032="3 wk ahead inc death"),AND(Is4Week,E3032="4 wk ahead inc death")),
OR(NOT(IsActiveModelsOnly),_xlfn.XLOOKUP(C3032,'Model Analyzer'!B$4:B$100,'Model Analyzer'!C$4:C$100))),EvalData!C3032,"NA")</f>
        <v>UT</v>
      </c>
      <c r="C3032" s="17" t="s">
        <v>34</v>
      </c>
      <c r="D3032" s="36" t="d">
        <v>2020-11-30</v>
      </c>
      <c r="E3032" s="17" t="s">
        <v>36</v>
      </c>
      <c r="F3032" s="36" t="d">
        <v>2020-12-12</v>
      </c>
      <c r="G3032" s="30">
        <v>-10936</v>
      </c>
      <c r="H3032" s="32">
        <v>-0.42299999999999999</v>
      </c>
      <c r="I3032" s="28">
        <v>-0.34461000000000003</v>
      </c>
      <c r="J3032" s="28">
        <v>-0.52581999999999995</v>
      </c>
      <c r="K3032" s="29">
        <v>0</v>
      </c>
      <c r="L3032" s="30">
        <v>24</v>
      </c>
      <c r="M3032" s="29">
        <v>0.32352999999999998</v>
      </c>
      <c r="N3032" s="30">
        <v>51</v>
      </c>
      <c r="O3032" s="30">
        <v>15.42</v>
      </c>
      <c r="P3032" s="30">
        <v>3458.85</v>
      </c>
      <c r="Q3032" s="30">
        <v>153.61000000000001</v>
      </c>
      <c r="R3032" s="38">
        <v>0.22786000000000001</v>
      </c>
      <c r="S3032" s="32">
        <v>-8.1129999999999994E-2</v>
      </c>
      <c r="T3032" s="29">
        <v>0.6381</v>
      </c>
      <c r="U3032" s="29">
        <v>-0.34320000000000001</v>
      </c>
      <c r="V3032" s="29">
        <v>0.47059000000000001</v>
      </c>
      <c r="W3032" s="29">
        <v>0.15686</v>
      </c>
      <c r="X3032" s="30">
        <v>223.99</v>
      </c>
      <c r="Y3032" s="29">
        <v>0.33234000000000002</v>
      </c>
      <c r="Z3032" s="29">
        <v>0.36015999999999998</v>
      </c>
      <c r="AA3032" s="29">
        <v>0.45400000000000001</v>
      </c>
      <c r="AB3032" s="30">
        <v>20</v>
      </c>
      <c r="AC3032" s="29">
        <v>0.44118000000000002</v>
      </c>
      <c r="AD3032" s="30">
        <v>51</v>
      </c>
      <c r="AE3032" s="29">
        <v>0.76471</v>
      </c>
      <c r="AF3032" s="33">
        <v>1.778</v>
      </c>
      <c r="AG3032" s="33">
        <v>1.972</v>
      </c>
      <c r="AH3032" s="33">
        <v>2.3519999999999999</v>
      </c>
      <c r="AI3032" s="33">
        <v>23.68</v>
      </c>
      <c r="AJ3032" s="33">
        <v>3.7280000000000002</v>
      </c>
      <c r="AK3032" s="34">
        <v>13.888999999999999</v>
      </c>
      <c r="AL3032" s="29">
        <v>9.8040000000000002E-2</v>
      </c>
      <c r="AM3032" s="29">
        <v>0.11765</v>
      </c>
      <c r="AN3032" s="50">
        <v>70286</v>
      </c>
      <c r="AO3032" s="30">
        <v>201.3</v>
      </c>
      <c r="AP3032" s="29">
        <v>0.50902999999999998</v>
      </c>
      <c r="AQ3032" s="29">
        <v>1</v>
      </c>
      <c r="AR3032" s="29">
        <v>0.57799999999999996</v>
      </c>
      <c r="AS3032" s="54">
        <v>9</v>
      </c>
      <c r="AT3032" s="29">
        <v>0.76471</v>
      </c>
      <c r="AU3032" s="29">
        <v>0.80495000000000005</v>
      </c>
      <c r="AV3032" s="54">
        <v>10</v>
      </c>
      <c r="AW3032" s="29">
        <v>0.73529</v>
      </c>
    </row>
    <row r="3033" spans="1:49" x14ac:dyDescent="0.2">
      <c r="A3033" s="17" t="str">
        <f t="shared" si="56"/>
        <v>Baseline</v>
      </c>
      <c r="B3033" s="17" t="str">
        <f>IF(AND(OR(NOT(IsForecastDateRestricted),AND(D3033&gt;=StartDate,D3033&lt;=EndDate)),OR(NOT(IsTargetDateRestricted),AND(F3033&gt;=FirstTargetDate,F3033&lt;=EndTargetDate)),
OR(AND(Is1Week,E3033="1 wk ahead inc death"),AND(Is2Week,E3033="2 wk ahead inc death"),AND(Is3Week,E3033="3 wk ahead inc death"),AND(Is4Week,E3033="4 wk ahead inc death")),
OR(NOT(IsActiveModelsOnly),_xlfn.XLOOKUP(C3033,'Model Analyzer'!B$4:B$100,'Model Analyzer'!C$4:C$100))),EvalData!C3033,"NA")</f>
        <v>Baseline</v>
      </c>
      <c r="C3033" s="17" t="s">
        <v>12</v>
      </c>
      <c r="D3033" s="36" t="d">
        <v>2020-11-30</v>
      </c>
      <c r="E3033" s="17" t="s">
        <v>37</v>
      </c>
      <c r="F3033" s="36" t="d">
        <v>2020-12-19</v>
      </c>
      <c r="G3033" s="30">
        <v>-19414</v>
      </c>
      <c r="H3033" s="32">
        <v>-0.49199999999999999</v>
      </c>
      <c r="I3033" s="28">
        <v>-0.38836999999999999</v>
      </c>
      <c r="J3033" s="28">
        <v>-0.63495999999999997</v>
      </c>
      <c r="K3033" s="29">
        <v>0</v>
      </c>
      <c r="L3033" s="30">
        <v>27</v>
      </c>
      <c r="M3033" s="29">
        <v>0.23529</v>
      </c>
      <c r="N3033" s="30">
        <v>51</v>
      </c>
      <c r="O3033" s="30">
        <v>17.68</v>
      </c>
      <c r="P3033" s="30">
        <v>8731.77</v>
      </c>
      <c r="Q3033" s="30">
        <v>384.92</v>
      </c>
      <c r="R3033" s="38">
        <v>0.45856000000000002</v>
      </c>
      <c r="S3033" s="32">
        <v>-0.50660000000000005</v>
      </c>
      <c r="T3033" s="29">
        <v>0.75788</v>
      </c>
      <c r="U3033" s="29">
        <v>-0.74312</v>
      </c>
      <c r="V3033" s="29">
        <v>9.8040000000000002E-2</v>
      </c>
      <c r="W3033" s="29">
        <v>0.19608</v>
      </c>
      <c r="X3033" s="30">
        <v>585.96</v>
      </c>
      <c r="Y3033" s="29">
        <v>0.39189000000000002</v>
      </c>
      <c r="Z3033" s="29">
        <v>0.50680000000000003</v>
      </c>
      <c r="AA3033" s="29">
        <v>0.10199999999999999</v>
      </c>
      <c r="AB3033" s="30">
        <v>26</v>
      </c>
      <c r="AC3033" s="29">
        <v>0.26471</v>
      </c>
      <c r="AD3033" s="30">
        <v>51</v>
      </c>
      <c r="AE3033" s="29">
        <v>0.80391999999999997</v>
      </c>
      <c r="AF3033" s="33">
        <v>3.9740000000000002</v>
      </c>
      <c r="AG3033" s="33">
        <v>3.984</v>
      </c>
      <c r="AH3033" s="33">
        <v>3.9969999999999999</v>
      </c>
      <c r="AI3033" s="33">
        <v>3.9820000000000002</v>
      </c>
      <c r="AJ3033" s="33">
        <v>4</v>
      </c>
      <c r="AK3033" s="34">
        <v>4.0039999999999996</v>
      </c>
      <c r="AL3033" s="29">
        <v>0</v>
      </c>
      <c r="AM3033" s="29">
        <v>0</v>
      </c>
      <c r="AN3033" s="50">
        <v>133875</v>
      </c>
      <c r="AO3033" s="30">
        <v>130.69999999999999</v>
      </c>
      <c r="AP3033" s="29">
        <v>0.40146999999999999</v>
      </c>
      <c r="AQ3033" s="29">
        <v>0.83814</v>
      </c>
      <c r="AR3033" s="29">
        <v>0.84599999999999997</v>
      </c>
      <c r="AS3033" s="54">
        <v>2</v>
      </c>
      <c r="AT3033" s="29">
        <v>0.97058999999999995</v>
      </c>
      <c r="AU3033" s="29">
        <v>0.82003000000000004</v>
      </c>
      <c r="AV3033" s="54">
        <v>8</v>
      </c>
      <c r="AW3033" s="29">
        <v>0.79412000000000005</v>
      </c>
    </row>
    <row r="3034" spans="1:49" x14ac:dyDescent="0.2">
      <c r="A3034" s="17" t="str">
        <f t="shared" si="56"/>
        <v>BPagano</v>
      </c>
      <c r="B3034" s="17" t="str">
        <f>IF(AND(OR(NOT(IsForecastDateRestricted),AND(D3034&gt;=StartDate,D3034&lt;=EndDate)),OR(NOT(IsTargetDateRestricted),AND(F3034&gt;=FirstTargetDate,F3034&lt;=EndTargetDate)),
OR(AND(Is1Week,E3034="1 wk ahead inc death"),AND(Is2Week,E3034="2 wk ahead inc death"),AND(Is3Week,E3034="3 wk ahead inc death"),AND(Is4Week,E3034="4 wk ahead inc death")),
OR(NOT(IsActiveModelsOnly),_xlfn.XLOOKUP(C3034,'Model Analyzer'!B$4:B$100,'Model Analyzer'!C$4:C$100))),EvalData!C3034,"NA")</f>
        <v>BPagano</v>
      </c>
      <c r="C3034" s="17" t="s">
        <v>59</v>
      </c>
      <c r="D3034" s="36" t="d">
        <v>2020-11-30</v>
      </c>
      <c r="E3034" s="17" t="s">
        <v>37</v>
      </c>
      <c r="F3034" s="36" t="d">
        <v>2020-12-19</v>
      </c>
      <c r="G3034" s="30">
        <v>-6348</v>
      </c>
      <c r="H3034" s="32">
        <v>-0.13600000000000001</v>
      </c>
      <c r="I3034" s="28">
        <v>-0.12698999999999999</v>
      </c>
      <c r="J3034" s="28">
        <v>-0.14546000000000001</v>
      </c>
      <c r="K3034" s="29">
        <v>0.75</v>
      </c>
      <c r="L3034" s="30">
        <v>5</v>
      </c>
      <c r="M3034" s="29">
        <v>0.88234999999999997</v>
      </c>
      <c r="N3034" s="30">
        <v>51</v>
      </c>
      <c r="O3034" s="30">
        <v>6.5</v>
      </c>
      <c r="P3034" s="30">
        <v>3229.92</v>
      </c>
      <c r="Q3034" s="30">
        <v>202.16</v>
      </c>
      <c r="R3034" s="38">
        <v>0.19968</v>
      </c>
      <c r="S3034" s="32">
        <v>-0.11686000000000001</v>
      </c>
      <c r="T3034" s="29">
        <v>0.36026999999999998</v>
      </c>
      <c r="U3034" s="29">
        <v>-0.20745</v>
      </c>
      <c r="V3034" s="29">
        <v>0.49020000000000002</v>
      </c>
      <c r="W3034" s="29">
        <v>5.8819999999999997E-2</v>
      </c>
      <c r="X3034" s="30">
        <v>300.39999999999998</v>
      </c>
      <c r="Y3034" s="29">
        <v>0.25253999999999999</v>
      </c>
      <c r="Z3034" s="29">
        <v>0.27723999999999999</v>
      </c>
      <c r="AA3034" s="29">
        <v>0.753</v>
      </c>
      <c r="AB3034" s="30">
        <v>3</v>
      </c>
      <c r="AC3034" s="29">
        <v>0.94118000000000002</v>
      </c>
      <c r="AD3034" s="30">
        <v>51</v>
      </c>
      <c r="AE3034" s="29">
        <v>0.66666999999999998</v>
      </c>
      <c r="AF3034" s="33">
        <v>2.2759999999999998</v>
      </c>
      <c r="AG3034" s="33">
        <v>2.2810000000000001</v>
      </c>
      <c r="AH3034" s="33">
        <v>2.2869999999999999</v>
      </c>
      <c r="AI3034" s="33">
        <v>2.3119999999999998</v>
      </c>
      <c r="AJ3034" s="33">
        <v>2.3029999999999999</v>
      </c>
      <c r="AK3034" s="34">
        <v>2.375</v>
      </c>
      <c r="AL3034" s="29">
        <v>0</v>
      </c>
      <c r="AM3034" s="29">
        <v>0</v>
      </c>
      <c r="AN3034" s="50">
        <v>123416</v>
      </c>
      <c r="AO3034" s="30">
        <v>163</v>
      </c>
      <c r="AP3034" s="29">
        <v>0.60416999999999998</v>
      </c>
      <c r="AQ3034" s="29">
        <v>1</v>
      </c>
      <c r="AR3034" s="29">
        <v>0.70199999999999996</v>
      </c>
      <c r="AS3034" s="54">
        <v>5</v>
      </c>
      <c r="AT3034" s="29">
        <v>0.88234999999999997</v>
      </c>
      <c r="AU3034" s="29">
        <v>0.70174999999999998</v>
      </c>
      <c r="AV3034" s="54">
        <v>15</v>
      </c>
      <c r="AW3034" s="29">
        <v>0.58823999999999999</v>
      </c>
    </row>
    <row r="3035" spans="1:49" x14ac:dyDescent="0.2">
      <c r="A3035" s="17" t="str">
        <f t="shared" si="56"/>
        <v>CMU</v>
      </c>
      <c r="B3035" s="17" t="str">
        <f>IF(AND(OR(NOT(IsForecastDateRestricted),AND(D3035&gt;=StartDate,D3035&lt;=EndDate)),OR(NOT(IsTargetDateRestricted),AND(F3035&gt;=FirstTargetDate,F3035&lt;=EndTargetDate)),
OR(AND(Is1Week,E3035="1 wk ahead inc death"),AND(Is2Week,E3035="2 wk ahead inc death"),AND(Is3Week,E3035="3 wk ahead inc death"),AND(Is4Week,E3035="4 wk ahead inc death")),
OR(NOT(IsActiveModelsOnly),_xlfn.XLOOKUP(C3035,'Model Analyzer'!B$4:B$100,'Model Analyzer'!C$4:C$100))),EvalData!C3035,"NA")</f>
        <v>CMU</v>
      </c>
      <c r="C3035" s="17" t="s">
        <v>43</v>
      </c>
      <c r="D3035" s="36" t="d">
        <v>2020-11-30</v>
      </c>
      <c r="E3035" s="17" t="s">
        <v>37</v>
      </c>
      <c r="F3035" s="36" t="d">
        <v>2020-12-19</v>
      </c>
      <c r="G3035" s="30"/>
      <c r="H3035" s="32"/>
      <c r="N3035" s="30">
        <v>51</v>
      </c>
      <c r="O3035" s="30">
        <v>9.56</v>
      </c>
      <c r="P3035" s="30">
        <v>4578.29</v>
      </c>
      <c r="Q3035" s="30">
        <v>258.51</v>
      </c>
      <c r="R3035" s="38">
        <v>0.26025999999999999</v>
      </c>
      <c r="S3035" s="32">
        <v>-0.29619000000000001</v>
      </c>
      <c r="T3035" s="29">
        <v>0.47986000000000001</v>
      </c>
      <c r="U3035" s="29">
        <v>-0.4269</v>
      </c>
      <c r="V3035" s="29">
        <v>0.33333000000000002</v>
      </c>
      <c r="W3035" s="29">
        <v>5.8819999999999997E-2</v>
      </c>
      <c r="X3035" s="30">
        <v>409.57</v>
      </c>
      <c r="Y3035" s="29">
        <v>0.29147000000000001</v>
      </c>
      <c r="Z3035" s="29">
        <v>0.35165000000000002</v>
      </c>
      <c r="AA3035" s="29">
        <v>0.53900000000000003</v>
      </c>
      <c r="AB3035" s="30">
        <v>17</v>
      </c>
      <c r="AC3035" s="29">
        <v>0.52941000000000005</v>
      </c>
      <c r="AD3035" s="30">
        <v>51</v>
      </c>
      <c r="AE3035" s="29">
        <v>0.58823999999999999</v>
      </c>
      <c r="AF3035" s="33">
        <v>1.82</v>
      </c>
      <c r="AG3035" s="33">
        <v>1.984</v>
      </c>
      <c r="AH3035" s="33">
        <v>2.597</v>
      </c>
      <c r="AI3035" s="33">
        <v>4.5759999999999996</v>
      </c>
      <c r="AJ3035" s="33">
        <v>3.8769999999999998</v>
      </c>
      <c r="AK3035" s="34">
        <v>5.4550000000000001</v>
      </c>
      <c r="AL3035" s="29">
        <v>0.11765</v>
      </c>
      <c r="AM3035" s="29">
        <v>0</v>
      </c>
      <c r="AN3035" s="50">
        <v>145039</v>
      </c>
      <c r="AO3035" s="30">
        <v>164.6</v>
      </c>
      <c r="AP3035" s="29">
        <v>0.52193000000000001</v>
      </c>
      <c r="AQ3035" s="29">
        <v>1</v>
      </c>
      <c r="AR3035" s="29">
        <v>0.495</v>
      </c>
      <c r="AS3035" s="54">
        <v>12</v>
      </c>
      <c r="AT3035" s="29">
        <v>0.67647000000000002</v>
      </c>
      <c r="AU3035" s="29">
        <v>0.61919999999999997</v>
      </c>
      <c r="AV3035" s="54">
        <v>20</v>
      </c>
      <c r="AW3035" s="29">
        <v>0.44118000000000002</v>
      </c>
    </row>
    <row r="3036" spans="1:49" x14ac:dyDescent="0.2">
      <c r="A3036" s="17" t="str">
        <f t="shared" si="56"/>
        <v>Columbia</v>
      </c>
      <c r="B3036" s="17" t="str">
        <f>IF(AND(OR(NOT(IsForecastDateRestricted),AND(D3036&gt;=StartDate,D3036&lt;=EndDate)),OR(NOT(IsTargetDateRestricted),AND(F3036&gt;=FirstTargetDate,F3036&lt;=EndTargetDate)),
OR(AND(Is1Week,E3036="1 wk ahead inc death"),AND(Is2Week,E3036="2 wk ahead inc death"),AND(Is3Week,E3036="3 wk ahead inc death"),AND(Is4Week,E3036="4 wk ahead inc death")),
OR(NOT(IsActiveModelsOnly),_xlfn.XLOOKUP(C3036,'Model Analyzer'!B$4:B$100,'Model Analyzer'!C$4:C$100))),EvalData!C3036,"NA")</f>
        <v>Columbia</v>
      </c>
      <c r="C3036" s="17" t="s">
        <v>13</v>
      </c>
      <c r="D3036" s="36" t="d">
        <v>2020-11-30</v>
      </c>
      <c r="E3036" s="17" t="s">
        <v>37</v>
      </c>
      <c r="F3036" s="36" t="d">
        <v>2020-12-19</v>
      </c>
      <c r="G3036" s="30">
        <v>-17739</v>
      </c>
      <c r="H3036" s="32">
        <v>-0.438</v>
      </c>
      <c r="I3036" s="28">
        <v>-0.35486000000000001</v>
      </c>
      <c r="J3036" s="28">
        <v>-0.55005000000000004</v>
      </c>
      <c r="K3036" s="29">
        <v>0</v>
      </c>
      <c r="L3036" s="30">
        <v>24</v>
      </c>
      <c r="M3036" s="29">
        <v>0.32352999999999998</v>
      </c>
      <c r="N3036" s="30">
        <v>51</v>
      </c>
      <c r="O3036" s="30">
        <v>63.42</v>
      </c>
      <c r="P3036" s="30">
        <v>8121.9</v>
      </c>
      <c r="Q3036" s="30">
        <v>364.55</v>
      </c>
      <c r="R3036" s="38">
        <v>0.44902999999999998</v>
      </c>
      <c r="S3036" s="32">
        <v>-0.51288999999999996</v>
      </c>
      <c r="T3036" s="29">
        <v>0.68738999999999995</v>
      </c>
      <c r="U3036" s="29">
        <v>-0.65286999999999995</v>
      </c>
      <c r="V3036" s="29">
        <v>0.13725000000000001</v>
      </c>
      <c r="W3036" s="29">
        <v>0.23529</v>
      </c>
      <c r="X3036" s="30">
        <v>540.85</v>
      </c>
      <c r="Y3036" s="29">
        <v>0.40022000000000002</v>
      </c>
      <c r="Z3036" s="29">
        <v>0.54044000000000003</v>
      </c>
      <c r="AA3036" s="29">
        <v>4.7E-2</v>
      </c>
      <c r="AB3036" s="30">
        <v>29</v>
      </c>
      <c r="AC3036" s="29">
        <v>0.17646999999999999</v>
      </c>
      <c r="AD3036" s="30">
        <v>51</v>
      </c>
      <c r="AE3036" s="29">
        <v>0.45097999999999999</v>
      </c>
      <c r="AF3036" s="33">
        <v>1.9850000000000001</v>
      </c>
      <c r="AG3036" s="33">
        <v>2.266</v>
      </c>
      <c r="AH3036" s="33">
        <v>2.9689999999999999</v>
      </c>
      <c r="AI3036" s="33">
        <v>20.542000000000002</v>
      </c>
      <c r="AJ3036" s="33">
        <v>4.6559999999999997</v>
      </c>
      <c r="AK3036" s="34">
        <v>54</v>
      </c>
      <c r="AL3036" s="29">
        <v>7.843E-2</v>
      </c>
      <c r="AM3036" s="29">
        <v>7.843E-2</v>
      </c>
      <c r="AN3036" s="50">
        <v>326616</v>
      </c>
      <c r="AO3036" s="30">
        <v>286.8</v>
      </c>
      <c r="AP3036" s="29">
        <v>0.45572000000000001</v>
      </c>
      <c r="AQ3036" s="29">
        <v>0.95138999999999996</v>
      </c>
      <c r="AR3036" s="29">
        <v>0.31</v>
      </c>
      <c r="AS3036" s="54">
        <v>22</v>
      </c>
      <c r="AT3036" s="29">
        <v>0.38235000000000002</v>
      </c>
      <c r="AU3036" s="29">
        <v>0.47234999999999999</v>
      </c>
      <c r="AV3036" s="54">
        <v>22</v>
      </c>
      <c r="AW3036" s="29">
        <v>0.38235000000000002</v>
      </c>
    </row>
    <row r="3037" spans="1:49" x14ac:dyDescent="0.2">
      <c r="A3037" s="17" t="str">
        <f t="shared" si="56"/>
        <v>Columbia-UNC</v>
      </c>
      <c r="B3037" s="17" t="str">
        <f>IF(AND(OR(NOT(IsForecastDateRestricted),AND(D3037&gt;=StartDate,D3037&lt;=EndDate)),OR(NOT(IsTargetDateRestricted),AND(F3037&gt;=FirstTargetDate,F3037&lt;=EndTargetDate)),
OR(AND(Is1Week,E3037="1 wk ahead inc death"),AND(Is2Week,E3037="2 wk ahead inc death"),AND(Is3Week,E3037="3 wk ahead inc death"),AND(Is4Week,E3037="4 wk ahead inc death")),
OR(NOT(IsActiveModelsOnly),_xlfn.XLOOKUP(C3037,'Model Analyzer'!B$4:B$100,'Model Analyzer'!C$4:C$100))),EvalData!C3037,"NA")</f>
        <v>Columbia-UNC</v>
      </c>
      <c r="C3037" s="17" t="s">
        <v>14</v>
      </c>
      <c r="D3037" s="36" t="d">
        <v>2020-11-30</v>
      </c>
      <c r="E3037" s="17" t="s">
        <v>37</v>
      </c>
      <c r="F3037" s="36" t="d">
        <v>2020-12-19</v>
      </c>
      <c r="G3037" s="30">
        <v>-9201</v>
      </c>
      <c r="H3037" s="32">
        <v>-0.20300000000000001</v>
      </c>
      <c r="I3037" s="28">
        <v>-0.18406</v>
      </c>
      <c r="J3037" s="28">
        <v>-0.22558</v>
      </c>
      <c r="K3037" s="29">
        <v>0.75</v>
      </c>
      <c r="L3037" s="30">
        <v>9</v>
      </c>
      <c r="M3037" s="29">
        <v>0.76471</v>
      </c>
      <c r="N3037" s="30">
        <v>51</v>
      </c>
      <c r="O3037" s="30">
        <v>11.8</v>
      </c>
      <c r="P3037" s="30">
        <v>4959.43</v>
      </c>
      <c r="Q3037" s="30">
        <v>199.9</v>
      </c>
      <c r="R3037" s="38">
        <v>0.15656</v>
      </c>
      <c r="S3037" s="32">
        <v>-3.524E-2</v>
      </c>
      <c r="T3037" s="29">
        <v>0.50102999999999998</v>
      </c>
      <c r="U3037" s="29">
        <v>-0.27489999999999998</v>
      </c>
      <c r="V3037" s="29">
        <v>0.47059000000000001</v>
      </c>
      <c r="W3037" s="29">
        <v>0.13725000000000001</v>
      </c>
      <c r="X3037" s="30">
        <v>308.95999999999998</v>
      </c>
      <c r="Y3037" s="29">
        <v>0.28064</v>
      </c>
      <c r="Z3037" s="29">
        <v>0.30247000000000002</v>
      </c>
      <c r="AA3037" s="29">
        <v>0.69299999999999995</v>
      </c>
      <c r="AB3037" s="30">
        <v>10</v>
      </c>
      <c r="AC3037" s="29">
        <v>0.73529</v>
      </c>
      <c r="AD3037" s="30">
        <v>51</v>
      </c>
      <c r="AE3037" s="29">
        <v>0.43136999999999998</v>
      </c>
      <c r="AF3037" s="33">
        <v>1.272</v>
      </c>
      <c r="AG3037" s="33">
        <v>1.321</v>
      </c>
      <c r="AH3037" s="33">
        <v>1.403</v>
      </c>
      <c r="AI3037" s="33">
        <v>1.7</v>
      </c>
      <c r="AJ3037" s="33">
        <v>1.58</v>
      </c>
      <c r="AK3037" s="34">
        <v>2.06</v>
      </c>
      <c r="AL3037" s="29">
        <v>1.9609999999999999E-2</v>
      </c>
      <c r="AM3037" s="29">
        <v>0</v>
      </c>
      <c r="AN3037" s="50">
        <v>235388</v>
      </c>
      <c r="AO3037" s="30">
        <v>344.2</v>
      </c>
      <c r="AP3037" s="29">
        <v>0.78556000000000004</v>
      </c>
      <c r="AQ3037" s="29">
        <v>1</v>
      </c>
      <c r="AR3037" s="29">
        <v>0.433</v>
      </c>
      <c r="AS3037" s="54">
        <v>14</v>
      </c>
      <c r="AT3037" s="29">
        <v>0.61765000000000003</v>
      </c>
      <c r="AU3037" s="29">
        <v>0.45407999999999998</v>
      </c>
      <c r="AV3037" s="54">
        <v>23</v>
      </c>
      <c r="AW3037" s="29">
        <v>0.35293999999999998</v>
      </c>
    </row>
    <row r="3038" spans="1:49" x14ac:dyDescent="0.2">
      <c r="A3038" s="17" t="str">
        <f t="shared" si="56"/>
        <v>Covid19Sim</v>
      </c>
      <c r="B3038" s="17" t="str">
        <f>IF(AND(OR(NOT(IsForecastDateRestricted),AND(D3038&gt;=StartDate,D3038&lt;=EndDate)),OR(NOT(IsTargetDateRestricted),AND(F3038&gt;=FirstTargetDate,F3038&lt;=EndTargetDate)),
OR(AND(Is1Week,E3038="1 wk ahead inc death"),AND(Is2Week,E3038="2 wk ahead inc death"),AND(Is3Week,E3038="3 wk ahead inc death"),AND(Is4Week,E3038="4 wk ahead inc death")),
OR(NOT(IsActiveModelsOnly),_xlfn.XLOOKUP(C3038,'Model Analyzer'!B$4:B$100,'Model Analyzer'!C$4:C$100))),EvalData!C3038,"NA")</f>
        <v>Covid19Sim</v>
      </c>
      <c r="C3038" s="17" t="s">
        <v>39</v>
      </c>
      <c r="D3038" s="36" t="d">
        <v>2020-11-30</v>
      </c>
      <c r="E3038" s="17" t="s">
        <v>37</v>
      </c>
      <c r="F3038" s="36" t="d">
        <v>2020-12-19</v>
      </c>
      <c r="G3038" s="30">
        <v>5922</v>
      </c>
      <c r="H3038" s="32">
        <v>0.112</v>
      </c>
      <c r="I3038" s="28">
        <v>0.11847000000000001</v>
      </c>
      <c r="J3038" s="28">
        <v>0.11847000000000001</v>
      </c>
      <c r="K3038" s="29">
        <v>0.75</v>
      </c>
      <c r="L3038" s="30">
        <v>4</v>
      </c>
      <c r="M3038" s="29">
        <v>0.91176000000000001</v>
      </c>
      <c r="N3038" s="30">
        <v>51</v>
      </c>
      <c r="O3038" s="30">
        <v>24.87</v>
      </c>
      <c r="P3038" s="30">
        <v>5810.78</v>
      </c>
      <c r="Q3038" s="30">
        <v>252.86</v>
      </c>
      <c r="R3038" s="38">
        <v>0.19511000000000001</v>
      </c>
      <c r="S3038" s="32">
        <v>7.8329999999999997E-2</v>
      </c>
      <c r="T3038" s="29">
        <v>0.32012000000000002</v>
      </c>
      <c r="U3038" s="29">
        <v>0.16797999999999999</v>
      </c>
      <c r="V3038" s="29">
        <v>0.56862999999999997</v>
      </c>
      <c r="W3038" s="29">
        <v>5.8819999999999997E-2</v>
      </c>
      <c r="X3038" s="30">
        <v>403.01</v>
      </c>
      <c r="Y3038" s="29">
        <v>0.31979000000000002</v>
      </c>
      <c r="Z3038" s="29">
        <v>0.29064000000000001</v>
      </c>
      <c r="AA3038" s="29">
        <v>0.54300000000000004</v>
      </c>
      <c r="AB3038" s="30">
        <v>16</v>
      </c>
      <c r="AC3038" s="29">
        <v>0.55881999999999998</v>
      </c>
      <c r="AD3038" s="30">
        <v>51</v>
      </c>
      <c r="AE3038" s="29">
        <v>0.11765</v>
      </c>
      <c r="AF3038" s="33">
        <v>1.052</v>
      </c>
      <c r="AG3038" s="33">
        <v>1.0669999999999999</v>
      </c>
      <c r="AH3038" s="33">
        <v>1.099</v>
      </c>
      <c r="AI3038" s="33">
        <v>106.505</v>
      </c>
      <c r="AJ3038" s="33">
        <v>1.181</v>
      </c>
      <c r="AK3038" s="34">
        <v>1.661</v>
      </c>
      <c r="AL3038" s="29">
        <v>1.9609999999999999E-2</v>
      </c>
      <c r="AM3038" s="29">
        <v>1.9609999999999999E-2</v>
      </c>
      <c r="AN3038" s="50">
        <v>387430</v>
      </c>
      <c r="AO3038" s="30">
        <v>486.8</v>
      </c>
      <c r="AP3038" s="29">
        <v>0.88373999999999997</v>
      </c>
      <c r="AQ3038" s="29">
        <v>1</v>
      </c>
      <c r="AR3038" s="29">
        <v>8.3000000000000004E-2</v>
      </c>
      <c r="AS3038" s="54">
        <v>32</v>
      </c>
      <c r="AT3038" s="29">
        <v>8.8239999999999999E-2</v>
      </c>
      <c r="AU3038" s="29">
        <v>0.12384000000000001</v>
      </c>
      <c r="AV3038" s="54">
        <v>31</v>
      </c>
      <c r="AW3038" s="29">
        <v>0.11765</v>
      </c>
    </row>
    <row r="3039" spans="1:49" x14ac:dyDescent="0.2">
      <c r="A3039" s="17" t="str">
        <f t="shared" si="56"/>
        <v>CovidComplete</v>
      </c>
      <c r="B3039" s="17" t="str">
        <f>IF(AND(OR(NOT(IsForecastDateRestricted),AND(D3039&gt;=StartDate,D3039&lt;=EndDate)),OR(NOT(IsTargetDateRestricted),AND(F3039&gt;=FirstTargetDate,F3039&lt;=EndTargetDate)),
OR(AND(Is1Week,E3039="1 wk ahead inc death"),AND(Is2Week,E3039="2 wk ahead inc death"),AND(Is3Week,E3039="3 wk ahead inc death"),AND(Is4Week,E3039="4 wk ahead inc death")),
OR(NOT(IsActiveModelsOnly),_xlfn.XLOOKUP(C3039,'Model Analyzer'!B$4:B$100,'Model Analyzer'!C$4:C$100))),EvalData!C3039,"NA")</f>
        <v>CovidComplete</v>
      </c>
      <c r="C3039" s="17" t="s">
        <v>51</v>
      </c>
      <c r="D3039" s="36" t="d">
        <v>2020-11-30</v>
      </c>
      <c r="E3039" s="17" t="s">
        <v>37</v>
      </c>
      <c r="F3039" s="36" t="d">
        <v>2020-12-19</v>
      </c>
      <c r="G3039" s="30">
        <v>3688</v>
      </c>
      <c r="H3039" s="32">
        <v>7.0999999999999994E-2</v>
      </c>
      <c r="I3039" s="28">
        <v>7.3779999999999998E-2</v>
      </c>
      <c r="J3039" s="28">
        <v>7.3779999999999998E-2</v>
      </c>
      <c r="K3039" s="29">
        <v>0.9</v>
      </c>
      <c r="L3039" s="30">
        <v>1</v>
      </c>
      <c r="M3039" s="29">
        <v>1</v>
      </c>
      <c r="N3039" s="30">
        <v>51</v>
      </c>
      <c r="O3039" s="30">
        <v>7.27</v>
      </c>
      <c r="P3039" s="30">
        <v>4150.22</v>
      </c>
      <c r="Q3039" s="30">
        <v>220.71</v>
      </c>
      <c r="R3039" s="38">
        <v>0.20229</v>
      </c>
      <c r="S3039" s="32">
        <v>-0.12520000000000001</v>
      </c>
      <c r="T3039" s="29">
        <v>0.39390999999999998</v>
      </c>
      <c r="U3039" s="29">
        <v>-0.17852000000000001</v>
      </c>
      <c r="V3039" s="29">
        <v>0.43136999999999998</v>
      </c>
      <c r="W3039" s="29">
        <v>5.8819999999999997E-2</v>
      </c>
      <c r="X3039" s="30">
        <v>326.64</v>
      </c>
      <c r="Y3039" s="29">
        <v>0.28447</v>
      </c>
      <c r="Z3039" s="29">
        <v>0.30085000000000001</v>
      </c>
      <c r="AA3039" s="29">
        <v>0.70599999999999996</v>
      </c>
      <c r="AB3039" s="30">
        <v>7</v>
      </c>
      <c r="AC3039" s="29">
        <v>0.82352999999999998</v>
      </c>
      <c r="AD3039" s="30">
        <v>51</v>
      </c>
      <c r="AE3039" s="29">
        <v>0.94118000000000002</v>
      </c>
      <c r="AF3039" s="33">
        <v>3.972</v>
      </c>
      <c r="AG3039" s="33">
        <v>3.9910000000000001</v>
      </c>
      <c r="AH3039" s="33">
        <v>3.9980000000000002</v>
      </c>
      <c r="AI3039" s="33">
        <v>3.9849999999999999</v>
      </c>
      <c r="AJ3039" s="33">
        <v>4</v>
      </c>
      <c r="AK3039" s="34">
        <v>4.0129999999999999</v>
      </c>
      <c r="AL3039" s="29">
        <v>0</v>
      </c>
      <c r="AM3039" s="29">
        <v>0</v>
      </c>
      <c r="AN3039" s="50">
        <v>64862</v>
      </c>
      <c r="AO3039" s="30">
        <v>74</v>
      </c>
      <c r="AP3039" s="29">
        <v>0.40128999999999998</v>
      </c>
      <c r="AQ3039" s="29">
        <v>0.83775999999999995</v>
      </c>
      <c r="AR3039" s="29">
        <v>0.99099999999999999</v>
      </c>
      <c r="AS3039" s="54">
        <v>1</v>
      </c>
      <c r="AT3039" s="29">
        <v>1</v>
      </c>
      <c r="AU3039" s="29">
        <v>0.96438999999999997</v>
      </c>
      <c r="AV3039" s="54">
        <v>1</v>
      </c>
      <c r="AW3039" s="29">
        <v>1</v>
      </c>
    </row>
    <row r="3040" spans="1:49" x14ac:dyDescent="0.2">
      <c r="A3040" s="17" t="str">
        <f t="shared" si="56"/>
        <v>DDS</v>
      </c>
      <c r="B3040" s="17" t="str">
        <f>IF(AND(OR(NOT(IsForecastDateRestricted),AND(D3040&gt;=StartDate,D3040&lt;=EndDate)),OR(NOT(IsTargetDateRestricted),AND(F3040&gt;=FirstTargetDate,F3040&lt;=EndTargetDate)),
OR(AND(Is1Week,E3040="1 wk ahead inc death"),AND(Is2Week,E3040="2 wk ahead inc death"),AND(Is3Week,E3040="3 wk ahead inc death"),AND(Is4Week,E3040="4 wk ahead inc death")),
OR(NOT(IsActiveModelsOnly),_xlfn.XLOOKUP(C3040,'Model Analyzer'!B$4:B$100,'Model Analyzer'!C$4:C$100))),EvalData!C3040,"NA")</f>
        <v>DDS</v>
      </c>
      <c r="C3040" s="17" t="s">
        <v>44</v>
      </c>
      <c r="D3040" s="36" t="d">
        <v>2020-11-30</v>
      </c>
      <c r="E3040" s="17" t="s">
        <v>37</v>
      </c>
      <c r="F3040" s="36" t="d">
        <v>2020-12-19</v>
      </c>
      <c r="G3040" s="30">
        <v>-21368</v>
      </c>
      <c r="H3040" s="32">
        <v>-0.55800000000000005</v>
      </c>
      <c r="I3040" s="28">
        <v>-0.42745</v>
      </c>
      <c r="J3040" s="28">
        <v>-0.74658000000000002</v>
      </c>
      <c r="K3040" s="29">
        <v>0</v>
      </c>
      <c r="L3040" s="30">
        <v>30</v>
      </c>
      <c r="M3040" s="29">
        <v>0.14706</v>
      </c>
      <c r="N3040" s="30">
        <v>51</v>
      </c>
      <c r="O3040" s="30">
        <v>22.28</v>
      </c>
      <c r="P3040" s="30">
        <v>10423.91</v>
      </c>
      <c r="Q3040" s="30">
        <v>422.84</v>
      </c>
      <c r="R3040" s="38">
        <v>0.48724000000000001</v>
      </c>
      <c r="S3040" s="32">
        <v>-0.52495000000000003</v>
      </c>
      <c r="T3040" s="29">
        <v>0.88670000000000004</v>
      </c>
      <c r="U3040" s="29">
        <v>-0.87463999999999997</v>
      </c>
      <c r="V3040" s="29">
        <v>0.13725000000000001</v>
      </c>
      <c r="W3040" s="29">
        <v>0.25490000000000002</v>
      </c>
      <c r="X3040" s="30">
        <v>657.97</v>
      </c>
      <c r="Y3040" s="29">
        <v>0.40064</v>
      </c>
      <c r="Z3040" s="29">
        <v>0.53119000000000005</v>
      </c>
      <c r="AA3040" s="29">
        <v>1.0999999999999999E-2</v>
      </c>
      <c r="AB3040" s="30">
        <v>34</v>
      </c>
      <c r="AC3040" s="29">
        <v>2.9409999999999999E-2</v>
      </c>
      <c r="AD3040" s="30">
        <v>51</v>
      </c>
      <c r="AE3040" s="29">
        <v>0.68627000000000005</v>
      </c>
      <c r="AF3040" s="33">
        <v>2.8940000000000001</v>
      </c>
      <c r="AG3040" s="33">
        <v>3.0739999999999998</v>
      </c>
      <c r="AH3040" s="33">
        <v>3.4870000000000001</v>
      </c>
      <c r="AI3040" s="33">
        <v>6.0350000000000001</v>
      </c>
      <c r="AJ3040" s="33">
        <v>4.7949999999999999</v>
      </c>
      <c r="AK3040" s="34">
        <v>7.1820000000000004</v>
      </c>
      <c r="AL3040" s="29">
        <v>0.15686</v>
      </c>
      <c r="AM3040" s="29">
        <v>3.9219999999999998E-2</v>
      </c>
      <c r="AN3040" s="50">
        <v>237875</v>
      </c>
      <c r="AO3040" s="30">
        <v>199.4</v>
      </c>
      <c r="AP3040" s="29">
        <v>0.39983999999999997</v>
      </c>
      <c r="AQ3040" s="29">
        <v>0.83474999999999999</v>
      </c>
      <c r="AR3040" s="29">
        <v>0.51600000000000001</v>
      </c>
      <c r="AS3040" s="54">
        <v>10</v>
      </c>
      <c r="AT3040" s="29">
        <v>0.73529</v>
      </c>
      <c r="AU3040" s="29">
        <v>0.69508999999999999</v>
      </c>
      <c r="AV3040" s="54">
        <v>17</v>
      </c>
      <c r="AW3040" s="29">
        <v>0.52941000000000005</v>
      </c>
    </row>
    <row r="3041" spans="1:49" x14ac:dyDescent="0.2">
      <c r="A3041" s="17" t="str">
        <f t="shared" si="56"/>
        <v>Ensemble</v>
      </c>
      <c r="B3041" s="17" t="str">
        <f>IF(AND(OR(NOT(IsForecastDateRestricted),AND(D3041&gt;=StartDate,D3041&lt;=EndDate)),OR(NOT(IsTargetDateRestricted),AND(F3041&gt;=FirstTargetDate,F3041&lt;=EndTargetDate)),
OR(AND(Is1Week,E3041="1 wk ahead inc death"),AND(Is2Week,E3041="2 wk ahead inc death"),AND(Is3Week,E3041="3 wk ahead inc death"),AND(Is4Week,E3041="4 wk ahead inc death")),
OR(NOT(IsActiveModelsOnly),_xlfn.XLOOKUP(C3041,'Model Analyzer'!B$4:B$100,'Model Analyzer'!C$4:C$100))),EvalData!C3041,"NA")</f>
        <v>Ensemble</v>
      </c>
      <c r="C3041" s="17" t="s">
        <v>15</v>
      </c>
      <c r="D3041" s="36" t="d">
        <v>2020-11-30</v>
      </c>
      <c r="E3041" s="17" t="s">
        <v>37</v>
      </c>
      <c r="F3041" s="36" t="d">
        <v>2020-12-19</v>
      </c>
      <c r="G3041" s="26">
        <v>-12929</v>
      </c>
      <c r="H3041" s="27">
        <v>-0.29899999999999999</v>
      </c>
      <c r="I3041" s="28">
        <v>-0.25863999999999998</v>
      </c>
      <c r="J3041" s="28">
        <v>-0.34887000000000001</v>
      </c>
      <c r="K3041" s="29">
        <v>0</v>
      </c>
      <c r="L3041" s="30">
        <v>19</v>
      </c>
      <c r="M3041" s="29">
        <v>0.47059000000000001</v>
      </c>
      <c r="N3041" s="30">
        <v>51</v>
      </c>
      <c r="O3041" s="26">
        <v>7.3</v>
      </c>
      <c r="P3041" s="26">
        <v>4251.6099999999997</v>
      </c>
      <c r="Q3041" s="26">
        <v>252.31</v>
      </c>
      <c r="R3041" s="31">
        <v>0.22226000000000001</v>
      </c>
      <c r="S3041" s="32">
        <v>-0.28733999999999998</v>
      </c>
      <c r="T3041" s="29">
        <v>0.40181</v>
      </c>
      <c r="U3041" s="29">
        <v>-0.37830999999999998</v>
      </c>
      <c r="V3041" s="29">
        <v>0.39216000000000001</v>
      </c>
      <c r="W3041" s="29">
        <v>1.9609999999999999E-2</v>
      </c>
      <c r="X3041" s="30">
        <v>414.55</v>
      </c>
      <c r="Y3041" s="29">
        <v>0.25616</v>
      </c>
      <c r="Z3041" s="29">
        <v>0.30724000000000001</v>
      </c>
      <c r="AA3041" s="29">
        <v>0.63</v>
      </c>
      <c r="AB3041" s="30">
        <v>11</v>
      </c>
      <c r="AC3041" s="29">
        <v>0.70587999999999995</v>
      </c>
      <c r="AD3041" s="30">
        <v>51</v>
      </c>
      <c r="AE3041" s="29">
        <v>0.76471</v>
      </c>
      <c r="AF3041" s="33">
        <v>2.2090000000000001</v>
      </c>
      <c r="AG3041" s="33">
        <v>2.327</v>
      </c>
      <c r="AH3041" s="33">
        <v>2.73</v>
      </c>
      <c r="AI3041" s="33">
        <v>4.5190000000000001</v>
      </c>
      <c r="AJ3041" s="33">
        <v>3.298</v>
      </c>
      <c r="AK3041" s="34">
        <v>4.3819999999999997</v>
      </c>
      <c r="AL3041" s="29">
        <v>3.9219999999999998E-2</v>
      </c>
      <c r="AM3041" s="29">
        <v>1.9609999999999999E-2</v>
      </c>
      <c r="AN3041" s="50">
        <v>107082</v>
      </c>
      <c r="AO3041" s="30">
        <v>91.4</v>
      </c>
      <c r="AP3041" s="29">
        <v>0.50480999999999998</v>
      </c>
      <c r="AQ3041" s="29">
        <v>1</v>
      </c>
      <c r="AR3041" s="29">
        <v>0.74299999999999999</v>
      </c>
      <c r="AS3041" s="54">
        <v>4</v>
      </c>
      <c r="AT3041" s="29">
        <v>0.91176000000000001</v>
      </c>
      <c r="AU3041" s="29">
        <v>0.80495000000000005</v>
      </c>
      <c r="AV3041" s="54">
        <v>10</v>
      </c>
      <c r="AW3041" s="29">
        <v>0.73529</v>
      </c>
    </row>
    <row r="3042" spans="1:49" x14ac:dyDescent="0.2">
      <c r="A3042" s="17" t="str">
        <f t="shared" si="56"/>
        <v>ERDC</v>
      </c>
      <c r="B3042" s="17" t="str">
        <f>IF(AND(OR(NOT(IsForecastDateRestricted),AND(D3042&gt;=StartDate,D3042&lt;=EndDate)),OR(NOT(IsTargetDateRestricted),AND(F3042&gt;=FirstTargetDate,F3042&lt;=EndTargetDate)),
OR(AND(Is1Week,E3042="1 wk ahead inc death"),AND(Is2Week,E3042="2 wk ahead inc death"),AND(Is3Week,E3042="3 wk ahead inc death"),AND(Is4Week,E3042="4 wk ahead inc death")),
OR(NOT(IsActiveModelsOnly),_xlfn.XLOOKUP(C3042,'Model Analyzer'!B$4:B$100,'Model Analyzer'!C$4:C$100))),EvalData!C3042,"NA")</f>
        <v>ERDC</v>
      </c>
      <c r="C3042" s="17" t="s">
        <v>16</v>
      </c>
      <c r="D3042" s="36" t="d">
        <v>2020-11-30</v>
      </c>
      <c r="E3042" s="17" t="s">
        <v>37</v>
      </c>
      <c r="F3042" s="36" t="d">
        <v>2020-12-19</v>
      </c>
      <c r="G3042" s="30">
        <v>50621</v>
      </c>
      <c r="H3042" s="32">
        <v>0.69899999999999995</v>
      </c>
      <c r="I3042" s="28">
        <v>1.01264</v>
      </c>
      <c r="J3042" s="28">
        <v>1.01264</v>
      </c>
      <c r="K3042" s="29">
        <v>0</v>
      </c>
      <c r="L3042" s="30">
        <v>34</v>
      </c>
      <c r="M3042" s="29">
        <v>2.9409999999999999E-2</v>
      </c>
      <c r="N3042" s="30">
        <v>51</v>
      </c>
      <c r="O3042" s="30">
        <v>28.43</v>
      </c>
      <c r="P3042" s="30">
        <v>117979.1</v>
      </c>
      <c r="Q3042" s="30">
        <v>1053.1400000000001</v>
      </c>
      <c r="R3042" s="38">
        <v>0.38972000000000001</v>
      </c>
      <c r="S3042" s="32">
        <v>0.36771999999999999</v>
      </c>
      <c r="T3042" s="29">
        <v>1.02095</v>
      </c>
      <c r="U3042" s="29">
        <v>0.85462000000000005</v>
      </c>
      <c r="V3042" s="29">
        <v>0.25490000000000002</v>
      </c>
      <c r="W3042" s="29">
        <v>0.35293999999999998</v>
      </c>
      <c r="X3042" s="30">
        <v>1958.88</v>
      </c>
      <c r="Y3042" s="29">
        <v>0.98392999999999997</v>
      </c>
      <c r="Z3042" s="29">
        <v>0.54518</v>
      </c>
      <c r="AA3042" s="29">
        <v>4.4999999999999998E-2</v>
      </c>
      <c r="AB3042" s="30">
        <v>30</v>
      </c>
      <c r="AC3042" s="29">
        <v>0.14706</v>
      </c>
      <c r="AD3042" s="30">
        <v>51</v>
      </c>
      <c r="AE3042" s="29">
        <v>3.9219999999999998E-2</v>
      </c>
      <c r="AF3042" s="33">
        <v>1.0389999999999999</v>
      </c>
      <c r="AG3042" s="33">
        <v>1.06</v>
      </c>
      <c r="AH3042" s="33">
        <v>1.083</v>
      </c>
      <c r="AI3042" s="33">
        <v>1.1100000000000001</v>
      </c>
      <c r="AJ3042" s="33">
        <v>1.129</v>
      </c>
      <c r="AK3042" s="34">
        <v>1.1910000000000001</v>
      </c>
      <c r="AL3042" s="29">
        <v>0</v>
      </c>
      <c r="AM3042" s="29">
        <v>0</v>
      </c>
      <c r="AN3042" s="50">
        <v>2001100</v>
      </c>
      <c r="AO3042" s="30">
        <v>1826.7</v>
      </c>
      <c r="AP3042" s="29">
        <v>0.94906000000000001</v>
      </c>
      <c r="AQ3042" s="29">
        <v>1</v>
      </c>
      <c r="AR3042" s="29">
        <v>4.1000000000000002E-2</v>
      </c>
      <c r="AS3042" s="54">
        <v>34</v>
      </c>
      <c r="AT3042" s="29">
        <v>2.9409999999999999E-2</v>
      </c>
      <c r="AU3042" s="29">
        <v>4.1279999999999997E-2</v>
      </c>
      <c r="AV3042" s="54">
        <v>34</v>
      </c>
      <c r="AW3042" s="29">
        <v>2.9409999999999999E-2</v>
      </c>
    </row>
    <row r="3043" spans="1:49" x14ac:dyDescent="0.2">
      <c r="A3043" s="17" t="str">
        <f t="shared" si="56"/>
        <v>ESG</v>
      </c>
      <c r="B3043" s="17" t="str">
        <f>IF(AND(OR(NOT(IsForecastDateRestricted),AND(D3043&gt;=StartDate,D3043&lt;=EndDate)),OR(NOT(IsTargetDateRestricted),AND(F3043&gt;=FirstTargetDate,F3043&lt;=EndTargetDate)),
OR(AND(Is1Week,E3043="1 wk ahead inc death"),AND(Is2Week,E3043="2 wk ahead inc death"),AND(Is3Week,E3043="3 wk ahead inc death"),AND(Is4Week,E3043="4 wk ahead inc death")),
OR(NOT(IsActiveModelsOnly),_xlfn.XLOOKUP(C3043,'Model Analyzer'!B$4:B$100,'Model Analyzer'!C$4:C$100))),EvalData!C3043,"NA")</f>
        <v>ESG</v>
      </c>
      <c r="C3043" s="17" t="s">
        <v>40</v>
      </c>
      <c r="D3043" s="36" t="d">
        <v>2020-11-30</v>
      </c>
      <c r="E3043" s="17" t="s">
        <v>37</v>
      </c>
      <c r="F3043" s="36" t="d">
        <v>2020-12-19</v>
      </c>
      <c r="G3043" s="30">
        <v>-30847</v>
      </c>
      <c r="H3043" s="32">
        <v>-0.96</v>
      </c>
      <c r="I3043" s="28">
        <v>-0.61707999999999996</v>
      </c>
      <c r="J3043" s="28">
        <v>-1.61148</v>
      </c>
      <c r="K3043" s="29">
        <v>0</v>
      </c>
      <c r="L3043" s="30">
        <v>35</v>
      </c>
      <c r="M3043" s="29">
        <v>0</v>
      </c>
      <c r="N3043" s="30">
        <v>51</v>
      </c>
      <c r="O3043" s="30">
        <v>70.66</v>
      </c>
      <c r="P3043" s="30">
        <v>21621.97</v>
      </c>
      <c r="Q3043" s="30">
        <v>472.71</v>
      </c>
      <c r="R3043" s="38">
        <v>0.43775999999999998</v>
      </c>
      <c r="S3043" s="32">
        <v>-0.10804</v>
      </c>
      <c r="T3043" s="29">
        <v>2.4548299999999998</v>
      </c>
      <c r="U3043" s="29">
        <v>-1.76396</v>
      </c>
      <c r="V3043" s="29">
        <v>0.25490000000000002</v>
      </c>
      <c r="W3043" s="29">
        <v>0.35293999999999998</v>
      </c>
      <c r="X3043" s="30">
        <v>771.81</v>
      </c>
      <c r="Y3043" s="29">
        <v>0.60485999999999995</v>
      </c>
      <c r="Z3043" s="29">
        <v>0.61904000000000003</v>
      </c>
      <c r="AA3043" s="29">
        <v>0.13700000000000001</v>
      </c>
      <c r="AB3043" s="30">
        <v>24</v>
      </c>
      <c r="AC3043" s="29">
        <v>0.32352999999999998</v>
      </c>
      <c r="AD3043" s="30">
        <v>51</v>
      </c>
      <c r="AE3043" s="29">
        <v>0.13725000000000001</v>
      </c>
      <c r="AF3043" s="33">
        <v>1.1579999999999999</v>
      </c>
      <c r="AG3043" s="33">
        <v>1.194</v>
      </c>
      <c r="AH3043" s="33">
        <v>1.3220000000000001</v>
      </c>
      <c r="AI3043" s="33">
        <v>1.66</v>
      </c>
      <c r="AJ3043" s="33">
        <v>1.5860000000000001</v>
      </c>
      <c r="AK3043" s="34">
        <v>2.0659999999999998</v>
      </c>
      <c r="AL3043" s="29">
        <v>0</v>
      </c>
      <c r="AM3043" s="29">
        <v>0</v>
      </c>
      <c r="AN3043" s="50">
        <v>750170</v>
      </c>
      <c r="AO3043" s="30">
        <v>998.9</v>
      </c>
      <c r="AP3043" s="29">
        <v>0.81120000000000003</v>
      </c>
      <c r="AQ3043" s="29">
        <v>1</v>
      </c>
      <c r="AR3043" s="29">
        <v>0.14399999999999999</v>
      </c>
      <c r="AS3043" s="54">
        <v>30</v>
      </c>
      <c r="AT3043" s="29">
        <v>0.14706</v>
      </c>
      <c r="AU3043" s="29">
        <v>0.14448</v>
      </c>
      <c r="AV3043" s="54">
        <v>30</v>
      </c>
      <c r="AW3043" s="29">
        <v>0.14706</v>
      </c>
    </row>
    <row r="3044" spans="1:49" x14ac:dyDescent="0.2">
      <c r="A3044" s="17" t="str">
        <f t="shared" si="56"/>
        <v>GT-DeepCOVID</v>
      </c>
      <c r="B3044" s="17" t="str">
        <f>IF(AND(OR(NOT(IsForecastDateRestricted),AND(D3044&gt;=StartDate,D3044&lt;=EndDate)),OR(NOT(IsTargetDateRestricted),AND(F3044&gt;=FirstTargetDate,F3044&lt;=EndTargetDate)),
OR(AND(Is1Week,E3044="1 wk ahead inc death"),AND(Is2Week,E3044="2 wk ahead inc death"),AND(Is3Week,E3044="3 wk ahead inc death"),AND(Is4Week,E3044="4 wk ahead inc death")),
OR(NOT(IsActiveModelsOnly),_xlfn.XLOOKUP(C3044,'Model Analyzer'!B$4:B$100,'Model Analyzer'!C$4:C$100))),EvalData!C3044,"NA")</f>
        <v>GT-DeepCOVID</v>
      </c>
      <c r="C3044" s="17" t="s">
        <v>17</v>
      </c>
      <c r="D3044" s="36" t="d">
        <v>2020-11-30</v>
      </c>
      <c r="E3044" s="17" t="s">
        <v>37</v>
      </c>
      <c r="F3044" s="36" t="d">
        <v>2020-12-19</v>
      </c>
      <c r="G3044" s="30">
        <v>-10368</v>
      </c>
      <c r="H3044" s="32">
        <v>-0.23200000000000001</v>
      </c>
      <c r="I3044" s="28">
        <v>-0.20741000000000001</v>
      </c>
      <c r="J3044" s="28">
        <v>-0.26168000000000002</v>
      </c>
      <c r="K3044" s="29">
        <v>0.75</v>
      </c>
      <c r="L3044" s="30">
        <v>13</v>
      </c>
      <c r="M3044" s="29">
        <v>0.64705999999999997</v>
      </c>
      <c r="N3044" s="30">
        <v>49</v>
      </c>
      <c r="O3044" s="30">
        <v>8.6300000000000008</v>
      </c>
      <c r="P3044" s="30">
        <v>4925.8999999999996</v>
      </c>
      <c r="Q3044" s="30">
        <v>254.35</v>
      </c>
      <c r="R3044" s="38">
        <v>0.16975999999999999</v>
      </c>
      <c r="S3044" s="32">
        <v>-0.20483000000000001</v>
      </c>
      <c r="T3044" s="29">
        <v>0.4294</v>
      </c>
      <c r="U3044" s="29">
        <v>-0.35815000000000002</v>
      </c>
      <c r="V3044" s="29">
        <v>0.46938999999999997</v>
      </c>
      <c r="W3044" s="29">
        <v>0.10204000000000001</v>
      </c>
      <c r="X3044" s="30">
        <v>434.72</v>
      </c>
      <c r="Y3044" s="29">
        <v>0.25237999999999999</v>
      </c>
      <c r="Z3044" s="29">
        <v>0.30519000000000002</v>
      </c>
      <c r="AA3044" s="29">
        <v>0.57199999999999995</v>
      </c>
      <c r="AB3044" s="30">
        <v>14</v>
      </c>
      <c r="AC3044" s="29">
        <v>0.61765000000000003</v>
      </c>
      <c r="AD3044" s="30">
        <v>49</v>
      </c>
      <c r="AE3044" s="29">
        <v>0.77551000000000003</v>
      </c>
      <c r="AF3044" s="33">
        <v>2.0409999999999999</v>
      </c>
      <c r="AG3044" s="33">
        <v>2.7509999999999999</v>
      </c>
      <c r="AH3044" s="33">
        <v>4.4059999999999997</v>
      </c>
      <c r="AI3044" s="33">
        <v>17.885000000000002</v>
      </c>
      <c r="AJ3044" s="33">
        <v>7.6669999999999998</v>
      </c>
      <c r="AK3044" s="34">
        <v>28.643999999999998</v>
      </c>
      <c r="AL3044" s="29">
        <v>0.24490000000000001</v>
      </c>
      <c r="AM3044" s="29">
        <v>0.18367</v>
      </c>
      <c r="AN3044" s="50">
        <v>181789</v>
      </c>
      <c r="AO3044" s="30">
        <v>138.30000000000001</v>
      </c>
      <c r="AP3044" s="29">
        <v>0.37969999999999998</v>
      </c>
      <c r="AQ3044" s="29">
        <v>0.79269000000000001</v>
      </c>
      <c r="AR3044" s="29">
        <v>0.35099999999999998</v>
      </c>
      <c r="AS3044" s="54">
        <v>19</v>
      </c>
      <c r="AT3044" s="29">
        <v>0.47059000000000001</v>
      </c>
      <c r="AU3044" s="29">
        <v>0.74302000000000001</v>
      </c>
      <c r="AV3044" s="54">
        <v>14</v>
      </c>
      <c r="AW3044" s="29">
        <v>0.61765000000000003</v>
      </c>
    </row>
    <row r="3045" spans="1:49" x14ac:dyDescent="0.2">
      <c r="A3045" s="17" t="str">
        <f t="shared" si="56"/>
        <v>ISU</v>
      </c>
      <c r="B3045" s="17" t="str">
        <f>IF(AND(OR(NOT(IsForecastDateRestricted),AND(D3045&gt;=StartDate,D3045&lt;=EndDate)),OR(NOT(IsTargetDateRestricted),AND(F3045&gt;=FirstTargetDate,F3045&lt;=EndTargetDate)),
OR(AND(Is1Week,E3045="1 wk ahead inc death"),AND(Is2Week,E3045="2 wk ahead inc death"),AND(Is3Week,E3045="3 wk ahead inc death"),AND(Is4Week,E3045="4 wk ahead inc death")),
OR(NOT(IsActiveModelsOnly),_xlfn.XLOOKUP(C3045,'Model Analyzer'!B$4:B$100,'Model Analyzer'!C$4:C$100))),EvalData!C3045,"NA")</f>
        <v>ISU</v>
      </c>
      <c r="C3045" s="17" t="s">
        <v>41</v>
      </c>
      <c r="D3045" s="36" t="d">
        <v>2020-11-30</v>
      </c>
      <c r="E3045" s="17" t="s">
        <v>37</v>
      </c>
      <c r="F3045" s="36" t="d">
        <v>2020-12-19</v>
      </c>
      <c r="G3045" s="30">
        <v>-11979</v>
      </c>
      <c r="H3045" s="32">
        <v>-0.27400000000000002</v>
      </c>
      <c r="I3045" s="28">
        <v>-0.23963000000000001</v>
      </c>
      <c r="J3045" s="28">
        <v>-0.31514999999999999</v>
      </c>
      <c r="K3045" s="29">
        <v>0</v>
      </c>
      <c r="L3045" s="30">
        <v>18</v>
      </c>
      <c r="M3045" s="29">
        <v>0.5</v>
      </c>
      <c r="N3045" s="30">
        <v>49</v>
      </c>
      <c r="O3045" s="30">
        <v>8.19</v>
      </c>
      <c r="P3045" s="30">
        <v>4773.6899999999996</v>
      </c>
      <c r="Q3045" s="30">
        <v>268.67</v>
      </c>
      <c r="R3045" s="38">
        <v>0.23205999999999999</v>
      </c>
      <c r="S3045" s="32">
        <v>-0.2631</v>
      </c>
      <c r="T3045" s="29">
        <v>0.44274999999999998</v>
      </c>
      <c r="U3045" s="29">
        <v>-0.38429000000000002</v>
      </c>
      <c r="V3045" s="29">
        <v>0.34694000000000003</v>
      </c>
      <c r="W3045" s="29">
        <v>8.1629999999999994E-2</v>
      </c>
      <c r="X3045" s="30">
        <v>437.39</v>
      </c>
      <c r="Y3045" s="29">
        <v>0.27694000000000002</v>
      </c>
      <c r="Z3045" s="29">
        <v>0.33130999999999999</v>
      </c>
      <c r="AA3045" s="29">
        <v>0.496</v>
      </c>
      <c r="AB3045" s="30">
        <v>20</v>
      </c>
      <c r="AC3045" s="29">
        <v>0.44118000000000002</v>
      </c>
      <c r="AD3045" s="30">
        <v>49</v>
      </c>
      <c r="AE3045" s="29">
        <v>0.38775999999999999</v>
      </c>
      <c r="AF3045" s="33">
        <v>1.3480000000000001</v>
      </c>
      <c r="AG3045" s="33">
        <v>1.4359999999999999</v>
      </c>
      <c r="AH3045" s="33">
        <v>1.581</v>
      </c>
      <c r="AI3045" s="33">
        <v>1.794</v>
      </c>
      <c r="AJ3045" s="33">
        <v>1.7769999999999999</v>
      </c>
      <c r="AK3045" s="34">
        <v>2.5739999999999998</v>
      </c>
      <c r="AL3045" s="29">
        <v>0</v>
      </c>
      <c r="AM3045" s="29">
        <v>0</v>
      </c>
      <c r="AN3045" s="50">
        <v>313277</v>
      </c>
      <c r="AO3045" s="30">
        <v>252.5</v>
      </c>
      <c r="AP3045" s="29">
        <v>0.74268000000000001</v>
      </c>
      <c r="AQ3045" s="29">
        <v>1</v>
      </c>
      <c r="AR3045" s="29">
        <v>0.39200000000000002</v>
      </c>
      <c r="AS3045" s="54">
        <v>17</v>
      </c>
      <c r="AT3045" s="29">
        <v>0.52941000000000005</v>
      </c>
      <c r="AU3045" s="29">
        <v>0.39216000000000001</v>
      </c>
      <c r="AV3045" s="54">
        <v>27</v>
      </c>
      <c r="AW3045" s="29">
        <v>0.23529</v>
      </c>
    </row>
    <row r="3046" spans="1:49" x14ac:dyDescent="0.2">
      <c r="A3046" s="17" t="str">
        <f t="shared" si="56"/>
        <v>JCB</v>
      </c>
      <c r="B3046" s="17" t="str">
        <f>IF(AND(OR(NOT(IsForecastDateRestricted),AND(D3046&gt;=StartDate,D3046&lt;=EndDate)),OR(NOT(IsTargetDateRestricted),AND(F3046&gt;=FirstTargetDate,F3046&lt;=EndTargetDate)),
OR(AND(Is1Week,E3046="1 wk ahead inc death"),AND(Is2Week,E3046="2 wk ahead inc death"),AND(Is3Week,E3046="3 wk ahead inc death"),AND(Is4Week,E3046="4 wk ahead inc death")),
OR(NOT(IsActiveModelsOnly),_xlfn.XLOOKUP(C3046,'Model Analyzer'!B$4:B$100,'Model Analyzer'!C$4:C$100))),EvalData!C3046,"NA")</f>
        <v>JCB</v>
      </c>
      <c r="C3046" s="17" t="s">
        <v>45</v>
      </c>
      <c r="D3046" s="36" t="d">
        <v>2020-11-30</v>
      </c>
      <c r="E3046" s="17" t="s">
        <v>37</v>
      </c>
      <c r="F3046" s="36" t="d">
        <v>2020-12-19</v>
      </c>
      <c r="G3046" s="30">
        <v>-6750</v>
      </c>
      <c r="H3046" s="32">
        <v>-0.14499999999999999</v>
      </c>
      <c r="I3046" s="28">
        <v>-0.13503000000000001</v>
      </c>
      <c r="J3046" s="28">
        <v>-0.15611</v>
      </c>
      <c r="K3046" s="29">
        <v>0.75</v>
      </c>
      <c r="L3046" s="30">
        <v>7</v>
      </c>
      <c r="M3046" s="29">
        <v>0.82352999999999998</v>
      </c>
      <c r="N3046" s="30">
        <v>51</v>
      </c>
      <c r="O3046" s="30">
        <v>26.55</v>
      </c>
      <c r="P3046" s="30">
        <v>3371.72</v>
      </c>
      <c r="Q3046" s="30">
        <v>200.96</v>
      </c>
      <c r="R3046" s="38">
        <v>0.19062000000000001</v>
      </c>
      <c r="S3046" s="32">
        <v>-0.15415000000000001</v>
      </c>
      <c r="T3046" s="29">
        <v>0.36919999999999997</v>
      </c>
      <c r="U3046" s="29">
        <v>-0.25650000000000001</v>
      </c>
      <c r="V3046" s="29">
        <v>0.49020000000000002</v>
      </c>
      <c r="W3046" s="29">
        <v>5.8819999999999997E-2</v>
      </c>
      <c r="X3046" s="30">
        <v>356.78</v>
      </c>
      <c r="Y3046" s="29">
        <v>0.25494</v>
      </c>
      <c r="Z3046" s="29">
        <v>0.30725000000000002</v>
      </c>
      <c r="AA3046" s="29">
        <v>0.56699999999999995</v>
      </c>
      <c r="AB3046" s="30">
        <v>15</v>
      </c>
      <c r="AC3046" s="29">
        <v>0.58823999999999999</v>
      </c>
      <c r="AD3046" s="30">
        <v>51</v>
      </c>
      <c r="AE3046" s="29">
        <v>0.66666999999999998</v>
      </c>
      <c r="AF3046" s="33">
        <v>2.1880000000000002</v>
      </c>
      <c r="AG3046" s="33">
        <v>2.1920000000000002</v>
      </c>
      <c r="AH3046" s="33">
        <v>2.198</v>
      </c>
      <c r="AI3046" s="33">
        <v>2.3029999999999999</v>
      </c>
      <c r="AJ3046" s="33">
        <v>2.21</v>
      </c>
      <c r="AK3046" s="34">
        <v>2.2930000000000001</v>
      </c>
      <c r="AL3046" s="29">
        <v>0</v>
      </c>
      <c r="AM3046" s="29">
        <v>0</v>
      </c>
      <c r="AN3046" s="50">
        <v>136342</v>
      </c>
      <c r="AO3046" s="30">
        <v>183.7</v>
      </c>
      <c r="AP3046" s="29">
        <v>0.61345000000000005</v>
      </c>
      <c r="AQ3046" s="29">
        <v>1</v>
      </c>
      <c r="AR3046" s="29">
        <v>0.70199999999999996</v>
      </c>
      <c r="AS3046" s="54">
        <v>5</v>
      </c>
      <c r="AT3046" s="29">
        <v>0.88234999999999997</v>
      </c>
      <c r="AU3046" s="29">
        <v>0.70174999999999998</v>
      </c>
      <c r="AV3046" s="54">
        <v>15</v>
      </c>
      <c r="AW3046" s="29">
        <v>0.58823999999999999</v>
      </c>
    </row>
    <row r="3047" spans="1:49" x14ac:dyDescent="0.2">
      <c r="A3047" s="17" t="str">
        <f t="shared" si="56"/>
        <v>JHU-APL</v>
      </c>
      <c r="B3047" s="17" t="str">
        <f>IF(AND(OR(NOT(IsForecastDateRestricted),AND(D3047&gt;=StartDate,D3047&lt;=EndDate)),OR(NOT(IsTargetDateRestricted),AND(F3047&gt;=FirstTargetDate,F3047&lt;=EndTargetDate)),
OR(AND(Is1Week,E3047="1 wk ahead inc death"),AND(Is2Week,E3047="2 wk ahead inc death"),AND(Is3Week,E3047="3 wk ahead inc death"),AND(Is4Week,E3047="4 wk ahead inc death")),
OR(NOT(IsActiveModelsOnly),_xlfn.XLOOKUP(C3047,'Model Analyzer'!B$4:B$100,'Model Analyzer'!C$4:C$100))),EvalData!C3047,"NA")</f>
        <v>JHU-APL</v>
      </c>
      <c r="C3047" s="17" t="s">
        <v>52</v>
      </c>
      <c r="D3047" s="36" t="d">
        <v>2020-11-30</v>
      </c>
      <c r="E3047" s="17" t="s">
        <v>37</v>
      </c>
      <c r="F3047" s="36" t="d">
        <v>2020-12-19</v>
      </c>
      <c r="G3047" s="26">
        <v>-11177</v>
      </c>
      <c r="H3047" s="27">
        <v>-0.253</v>
      </c>
      <c r="I3047" s="28">
        <v>-0.22359000000000001</v>
      </c>
      <c r="J3047" s="28">
        <v>-0.28798000000000001</v>
      </c>
      <c r="K3047" s="29">
        <v>0</v>
      </c>
      <c r="L3047" s="30">
        <v>16</v>
      </c>
      <c r="M3047" s="29">
        <v>0.55881999999999998</v>
      </c>
      <c r="N3047" s="30">
        <v>51</v>
      </c>
      <c r="O3047" s="26">
        <v>13.49</v>
      </c>
      <c r="P3047" s="26">
        <v>4528.29</v>
      </c>
      <c r="Q3047" s="26">
        <v>254.16</v>
      </c>
      <c r="R3047" s="31">
        <v>0.26767999999999997</v>
      </c>
      <c r="S3047" s="32">
        <v>-0.29665000000000002</v>
      </c>
      <c r="T3047" s="29">
        <v>0.59638999999999998</v>
      </c>
      <c r="U3047" s="29">
        <v>-0.52305999999999997</v>
      </c>
      <c r="V3047" s="29">
        <v>0.23529</v>
      </c>
      <c r="W3047" s="29">
        <v>0.11765</v>
      </c>
      <c r="X3047" s="30">
        <v>346.05</v>
      </c>
      <c r="Y3047" s="29">
        <v>0.31230999999999998</v>
      </c>
      <c r="Z3047" s="29">
        <v>0.38168999999999997</v>
      </c>
      <c r="AA3047" s="29">
        <v>0.45400000000000001</v>
      </c>
      <c r="AB3047" s="30">
        <v>22</v>
      </c>
      <c r="AC3047" s="29">
        <v>0.38235000000000002</v>
      </c>
      <c r="AD3047" s="30">
        <v>51</v>
      </c>
      <c r="AE3047" s="29">
        <v>0.41176000000000001</v>
      </c>
      <c r="AF3047" s="33">
        <v>1.667</v>
      </c>
      <c r="AG3047" s="33">
        <v>1.7270000000000001</v>
      </c>
      <c r="AH3047" s="33">
        <v>1.7909999999999999</v>
      </c>
      <c r="AI3047" s="33">
        <v>1.81</v>
      </c>
      <c r="AJ3047" s="33">
        <v>1.8460000000000001</v>
      </c>
      <c r="AK3047" s="34">
        <v>1.9059999999999999</v>
      </c>
      <c r="AL3047" s="29">
        <v>0</v>
      </c>
      <c r="AM3047" s="29">
        <v>0</v>
      </c>
      <c r="AN3047" s="50">
        <v>178139</v>
      </c>
      <c r="AO3047" s="30">
        <v>272.5</v>
      </c>
      <c r="AP3047" s="29">
        <v>0.71369000000000005</v>
      </c>
      <c r="AQ3047" s="29">
        <v>1</v>
      </c>
      <c r="AR3047" s="29">
        <v>0.433</v>
      </c>
      <c r="AS3047" s="54">
        <v>14</v>
      </c>
      <c r="AT3047" s="29">
        <v>0.61765000000000003</v>
      </c>
      <c r="AU3047" s="29">
        <v>0.43343999999999999</v>
      </c>
      <c r="AV3047" s="54">
        <v>26</v>
      </c>
      <c r="AW3047" s="29">
        <v>0.26471</v>
      </c>
    </row>
    <row r="3048" spans="1:49" x14ac:dyDescent="0.2">
      <c r="A3048" s="17" t="str">
        <f t="shared" si="56"/>
        <v>JHU-CSSE</v>
      </c>
      <c r="B3048" s="17" t="str">
        <f>IF(AND(OR(NOT(IsForecastDateRestricted),AND(D3048&gt;=StartDate,D3048&lt;=EndDate)),OR(NOT(IsTargetDateRestricted),AND(F3048&gt;=FirstTargetDate,F3048&lt;=EndTargetDate)),
OR(AND(Is1Week,E3048="1 wk ahead inc death"),AND(Is2Week,E3048="2 wk ahead inc death"),AND(Is3Week,E3048="3 wk ahead inc death"),AND(Is4Week,E3048="4 wk ahead inc death")),
OR(NOT(IsActiveModelsOnly),_xlfn.XLOOKUP(C3048,'Model Analyzer'!B$4:B$100,'Model Analyzer'!C$4:C$100))),EvalData!C3048,"NA")</f>
        <v>JHU-CSSE</v>
      </c>
      <c r="C3048" s="17" t="s">
        <v>58</v>
      </c>
      <c r="D3048" s="36" t="d">
        <v>2020-11-30</v>
      </c>
      <c r="E3048" s="17" t="s">
        <v>37</v>
      </c>
      <c r="F3048" s="36" t="d">
        <v>2020-12-19</v>
      </c>
      <c r="G3048" s="30">
        <v>-9911</v>
      </c>
      <c r="H3048" s="32">
        <v>-0.221</v>
      </c>
      <c r="I3048" s="28">
        <v>-0.19825999999999999</v>
      </c>
      <c r="J3048" s="28">
        <v>-0.24729000000000001</v>
      </c>
      <c r="K3048" s="29">
        <v>0.75</v>
      </c>
      <c r="L3048" s="30">
        <v>10</v>
      </c>
      <c r="M3048" s="29">
        <v>0.73529</v>
      </c>
      <c r="N3048" s="30">
        <v>51</v>
      </c>
      <c r="O3048" s="30">
        <v>5.23</v>
      </c>
      <c r="P3048" s="30">
        <v>3987.05</v>
      </c>
      <c r="Q3048" s="30">
        <v>234.29</v>
      </c>
      <c r="R3048" s="38">
        <v>0.19850000000000001</v>
      </c>
      <c r="S3048" s="32">
        <v>-0.19552</v>
      </c>
      <c r="T3048" s="29">
        <v>0.33090999999999998</v>
      </c>
      <c r="U3048" s="29">
        <v>-0.20876</v>
      </c>
      <c r="V3048" s="29">
        <v>0.43136999999999998</v>
      </c>
      <c r="W3048" s="29">
        <v>1.9609999999999999E-2</v>
      </c>
      <c r="X3048" s="30">
        <v>416.94</v>
      </c>
      <c r="Y3048" s="29">
        <v>0.24256</v>
      </c>
      <c r="Z3048" s="29">
        <v>0.26718999999999998</v>
      </c>
      <c r="AA3048" s="29">
        <v>0.72</v>
      </c>
      <c r="AB3048" s="30">
        <v>6</v>
      </c>
      <c r="AC3048" s="29">
        <v>0.85294000000000003</v>
      </c>
      <c r="AD3048" s="30">
        <v>51</v>
      </c>
      <c r="AE3048" s="29">
        <v>0.94118000000000002</v>
      </c>
      <c r="AF3048" s="33">
        <v>3.4870000000000001</v>
      </c>
      <c r="AG3048" s="33">
        <v>4.4089999999999998</v>
      </c>
      <c r="AH3048" s="33">
        <v>6.2549999999999999</v>
      </c>
      <c r="AI3048" s="33">
        <v>10.125999999999999</v>
      </c>
      <c r="AJ3048" s="33">
        <v>10.486000000000001</v>
      </c>
      <c r="AK3048" s="34">
        <v>15.465999999999999</v>
      </c>
      <c r="AL3048" s="29">
        <v>0.49020000000000002</v>
      </c>
      <c r="AM3048" s="29">
        <v>0.25490000000000002</v>
      </c>
      <c r="AN3048" s="50">
        <v>85985</v>
      </c>
      <c r="AO3048" s="30">
        <v>96.7</v>
      </c>
      <c r="AP3048" s="29">
        <v>0.27646999999999999</v>
      </c>
      <c r="AQ3048" s="29">
        <v>0.57718999999999998</v>
      </c>
      <c r="AR3048" s="29">
        <v>0.20599999999999999</v>
      </c>
      <c r="AS3048" s="54">
        <v>27</v>
      </c>
      <c r="AT3048" s="29">
        <v>0.23529</v>
      </c>
      <c r="AU3048" s="29">
        <v>0.81194</v>
      </c>
      <c r="AV3048" s="54">
        <v>9</v>
      </c>
      <c r="AW3048" s="29">
        <v>0.76471</v>
      </c>
    </row>
    <row r="3049" spans="1:49" x14ac:dyDescent="0.2">
      <c r="A3049" s="17" t="str">
        <f t="shared" si="56"/>
        <v>JHU-IDD</v>
      </c>
      <c r="B3049" s="17" t="str">
        <f>IF(AND(OR(NOT(IsForecastDateRestricted),AND(D3049&gt;=StartDate,D3049&lt;=EndDate)),OR(NOT(IsTargetDateRestricted),AND(F3049&gt;=FirstTargetDate,F3049&lt;=EndTargetDate)),
OR(AND(Is1Week,E3049="1 wk ahead inc death"),AND(Is2Week,E3049="2 wk ahead inc death"),AND(Is3Week,E3049="3 wk ahead inc death"),AND(Is4Week,E3049="4 wk ahead inc death")),
OR(NOT(IsActiveModelsOnly),_xlfn.XLOOKUP(C3049,'Model Analyzer'!B$4:B$100,'Model Analyzer'!C$4:C$100))),EvalData!C3049,"NA")</f>
        <v>JHU-IDD</v>
      </c>
      <c r="C3049" s="17" t="s">
        <v>53</v>
      </c>
      <c r="D3049" s="36" t="d">
        <v>2020-11-30</v>
      </c>
      <c r="E3049" s="17" t="s">
        <v>37</v>
      </c>
      <c r="F3049" s="36" t="d">
        <v>2020-12-19</v>
      </c>
      <c r="G3049" s="30">
        <v>-12944</v>
      </c>
      <c r="H3049" s="32">
        <v>-0.3</v>
      </c>
      <c r="I3049" s="28">
        <v>-0.25894</v>
      </c>
      <c r="J3049" s="28">
        <v>-0.34941</v>
      </c>
      <c r="K3049" s="29">
        <v>0</v>
      </c>
      <c r="L3049" s="30">
        <v>20</v>
      </c>
      <c r="M3049" s="29">
        <v>0.44118000000000002</v>
      </c>
      <c r="N3049" s="30">
        <v>51</v>
      </c>
      <c r="O3049" s="30">
        <v>10.19</v>
      </c>
      <c r="P3049" s="30">
        <v>6378.57</v>
      </c>
      <c r="Q3049" s="30">
        <v>323.16000000000003</v>
      </c>
      <c r="R3049" s="38">
        <v>0.28308</v>
      </c>
      <c r="S3049" s="32">
        <v>-0.29938999999999999</v>
      </c>
      <c r="T3049" s="29">
        <v>0.49675999999999998</v>
      </c>
      <c r="U3049" s="29">
        <v>-0.38214999999999999</v>
      </c>
      <c r="V3049" s="29">
        <v>0.25490000000000002</v>
      </c>
      <c r="W3049" s="29">
        <v>9.8040000000000002E-2</v>
      </c>
      <c r="X3049" s="30">
        <v>488.36</v>
      </c>
      <c r="Y3049" s="29">
        <v>0.30410999999999999</v>
      </c>
      <c r="Z3049" s="29">
        <v>0.35903000000000002</v>
      </c>
      <c r="AA3049" s="29">
        <v>0.433</v>
      </c>
      <c r="AB3049" s="30">
        <v>23</v>
      </c>
      <c r="AC3049" s="29">
        <v>0.35293999999999998</v>
      </c>
      <c r="AD3049" s="30">
        <v>51</v>
      </c>
      <c r="AE3049" s="29">
        <v>0.84314</v>
      </c>
      <c r="AF3049" s="33">
        <v>2.9049999999999998</v>
      </c>
      <c r="AG3049" s="33">
        <v>3.3439999999999999</v>
      </c>
      <c r="AH3049" s="33">
        <v>4.78</v>
      </c>
      <c r="AI3049" s="33">
        <v>39.029000000000003</v>
      </c>
      <c r="AJ3049" s="33">
        <v>7.9119999999999999</v>
      </c>
      <c r="AK3049" s="34">
        <v>25.315999999999999</v>
      </c>
      <c r="AL3049" s="29">
        <v>0.29411999999999999</v>
      </c>
      <c r="AM3049" s="29">
        <v>0.21568999999999999</v>
      </c>
      <c r="AN3049" s="50">
        <v>95050</v>
      </c>
      <c r="AO3049" s="30">
        <v>141</v>
      </c>
      <c r="AP3049" s="29">
        <v>0.32512000000000002</v>
      </c>
      <c r="AQ3049" s="29">
        <v>0.67874999999999996</v>
      </c>
      <c r="AR3049" s="29">
        <v>0.35099999999999998</v>
      </c>
      <c r="AS3049" s="54">
        <v>19</v>
      </c>
      <c r="AT3049" s="29">
        <v>0.47059000000000001</v>
      </c>
      <c r="AU3049" s="29">
        <v>0.78430999999999995</v>
      </c>
      <c r="AV3049" s="54">
        <v>12</v>
      </c>
      <c r="AW3049" s="29">
        <v>0.67647000000000002</v>
      </c>
    </row>
    <row r="3050" spans="1:49" x14ac:dyDescent="0.2">
      <c r="A3050" s="17" t="str">
        <f t="shared" si="56"/>
        <v>Karlen</v>
      </c>
      <c r="B3050" s="17" t="str">
        <f>IF(AND(OR(NOT(IsForecastDateRestricted),AND(D3050&gt;=StartDate,D3050&lt;=EndDate)),OR(NOT(IsTargetDateRestricted),AND(F3050&gt;=FirstTargetDate,F3050&lt;=EndTargetDate)),
OR(AND(Is1Week,E3050="1 wk ahead inc death"),AND(Is2Week,E3050="2 wk ahead inc death"),AND(Is3Week,E3050="3 wk ahead inc death"),AND(Is4Week,E3050="4 wk ahead inc death")),
OR(NOT(IsActiveModelsOnly),_xlfn.XLOOKUP(C3050,'Model Analyzer'!B$4:B$100,'Model Analyzer'!C$4:C$100))),EvalData!C3050,"NA")</f>
        <v>Karlen</v>
      </c>
      <c r="C3050" s="17" t="s">
        <v>46</v>
      </c>
      <c r="D3050" s="36" t="d">
        <v>2020-11-30</v>
      </c>
      <c r="E3050" s="17" t="s">
        <v>37</v>
      </c>
      <c r="F3050" s="36" t="d">
        <v>2020-12-19</v>
      </c>
      <c r="G3050" s="30">
        <v>-5179</v>
      </c>
      <c r="H3050" s="32">
        <v>-0.109</v>
      </c>
      <c r="I3050" s="28">
        <v>-0.1036</v>
      </c>
      <c r="J3050" s="28">
        <v>-0.11558</v>
      </c>
      <c r="K3050" s="29">
        <v>0.75</v>
      </c>
      <c r="L3050" s="30">
        <v>3</v>
      </c>
      <c r="M3050" s="29">
        <v>0.94118000000000002</v>
      </c>
      <c r="N3050" s="30">
        <v>51</v>
      </c>
      <c r="O3050" s="30">
        <v>5.79</v>
      </c>
      <c r="P3050" s="30">
        <v>2596.5300000000002</v>
      </c>
      <c r="Q3050" s="30">
        <v>178.24</v>
      </c>
      <c r="R3050" s="38">
        <v>0.14807999999999999</v>
      </c>
      <c r="S3050" s="32">
        <v>-0.15486</v>
      </c>
      <c r="T3050" s="29">
        <v>0.31736999999999999</v>
      </c>
      <c r="U3050" s="29">
        <v>-0.21226999999999999</v>
      </c>
      <c r="V3050" s="29">
        <v>0.68627000000000005</v>
      </c>
      <c r="W3050" s="29">
        <v>3.9219999999999998E-2</v>
      </c>
      <c r="X3050" s="30">
        <v>268.01</v>
      </c>
      <c r="Y3050" s="29">
        <v>0.21279000000000001</v>
      </c>
      <c r="Z3050" s="29">
        <v>0.23687</v>
      </c>
      <c r="AA3050" s="29">
        <v>0.84899999999999998</v>
      </c>
      <c r="AB3050" s="30">
        <v>1</v>
      </c>
      <c r="AC3050" s="29">
        <v>1</v>
      </c>
      <c r="AD3050" s="30">
        <v>51</v>
      </c>
      <c r="AE3050" s="29">
        <v>0.80391999999999997</v>
      </c>
      <c r="AF3050" s="33">
        <v>1.766</v>
      </c>
      <c r="AG3050" s="33">
        <v>1.8640000000000001</v>
      </c>
      <c r="AH3050" s="33">
        <v>2.04</v>
      </c>
      <c r="AI3050" s="33">
        <v>4.4130000000000003</v>
      </c>
      <c r="AJ3050" s="33">
        <v>2.3279999999999998</v>
      </c>
      <c r="AK3050" s="34">
        <v>2.67</v>
      </c>
      <c r="AL3050" s="29">
        <v>0</v>
      </c>
      <c r="AM3050" s="29">
        <v>1.9609999999999999E-2</v>
      </c>
      <c r="AN3050" s="50">
        <v>62609</v>
      </c>
      <c r="AO3050" s="30">
        <v>89.8</v>
      </c>
      <c r="AP3050" s="29">
        <v>0.63207999999999998</v>
      </c>
      <c r="AQ3050" s="29">
        <v>1</v>
      </c>
      <c r="AR3050" s="29">
        <v>0.82599999999999996</v>
      </c>
      <c r="AS3050" s="54">
        <v>3</v>
      </c>
      <c r="AT3050" s="29">
        <v>0.94118000000000002</v>
      </c>
      <c r="AU3050" s="29">
        <v>0.84623000000000004</v>
      </c>
      <c r="AV3050" s="54">
        <v>4</v>
      </c>
      <c r="AW3050" s="29">
        <v>0.91176000000000001</v>
      </c>
    </row>
    <row r="3051" spans="1:49" x14ac:dyDescent="0.2">
      <c r="A3051" s="17" t="str">
        <f t="shared" si="56"/>
        <v>LANL</v>
      </c>
      <c r="B3051" s="17" t="str">
        <f>IF(AND(OR(NOT(IsForecastDateRestricted),AND(D3051&gt;=StartDate,D3051&lt;=EndDate)),OR(NOT(IsTargetDateRestricted),AND(F3051&gt;=FirstTargetDate,F3051&lt;=EndTargetDate)),
OR(AND(Is1Week,E3051="1 wk ahead inc death"),AND(Is2Week,E3051="2 wk ahead inc death"),AND(Is3Week,E3051="3 wk ahead inc death"),AND(Is4Week,E3051="4 wk ahead inc death")),
OR(NOT(IsActiveModelsOnly),_xlfn.XLOOKUP(C3051,'Model Analyzer'!B$4:B$100,'Model Analyzer'!C$4:C$100))),EvalData!C3051,"NA")</f>
        <v>LANL</v>
      </c>
      <c r="C3051" s="17" t="s">
        <v>20</v>
      </c>
      <c r="D3051" s="36" t="d">
        <v>2020-11-30</v>
      </c>
      <c r="E3051" s="17" t="s">
        <v>37</v>
      </c>
      <c r="F3051" s="36" t="d">
        <v>2020-12-19</v>
      </c>
      <c r="G3051" s="30">
        <v>-20789</v>
      </c>
      <c r="H3051" s="32">
        <v>-0.53800000000000003</v>
      </c>
      <c r="I3051" s="28">
        <v>-0.41587000000000002</v>
      </c>
      <c r="J3051" s="28">
        <v>-0.71194999999999997</v>
      </c>
      <c r="K3051" s="29">
        <v>0</v>
      </c>
      <c r="L3051" s="30">
        <v>28</v>
      </c>
      <c r="M3051" s="29">
        <v>0.20588000000000001</v>
      </c>
      <c r="N3051" s="30">
        <v>51</v>
      </c>
      <c r="O3051" s="30">
        <v>23.57</v>
      </c>
      <c r="P3051" s="30">
        <v>8144.62</v>
      </c>
      <c r="Q3051" s="30">
        <v>350.8</v>
      </c>
      <c r="R3051" s="38">
        <v>0.32586999999999999</v>
      </c>
      <c r="S3051" s="32">
        <v>-0.41728999999999999</v>
      </c>
      <c r="T3051" s="29">
        <v>0.89566999999999997</v>
      </c>
      <c r="U3051" s="29">
        <v>-0.88646999999999998</v>
      </c>
      <c r="V3051" s="29">
        <v>0.25490000000000002</v>
      </c>
      <c r="W3051" s="29">
        <v>0.31373000000000001</v>
      </c>
      <c r="X3051" s="30">
        <v>547.21</v>
      </c>
      <c r="Y3051" s="29">
        <v>0.37425999999999998</v>
      </c>
      <c r="Z3051" s="29">
        <v>0.50585000000000002</v>
      </c>
      <c r="AA3051" s="29">
        <v>0.11600000000000001</v>
      </c>
      <c r="AB3051" s="30">
        <v>25</v>
      </c>
      <c r="AC3051" s="29">
        <v>0.29411999999999999</v>
      </c>
      <c r="AD3051" s="30">
        <v>51</v>
      </c>
      <c r="AE3051" s="29">
        <v>0.72548999999999997</v>
      </c>
      <c r="AF3051" s="33">
        <v>2.4420000000000002</v>
      </c>
      <c r="AG3051" s="33">
        <v>3.31</v>
      </c>
      <c r="AH3051" s="33">
        <v>5.76</v>
      </c>
      <c r="AI3051" s="33">
        <v>20.835000000000001</v>
      </c>
      <c r="AJ3051" s="33">
        <v>10.071999999999999</v>
      </c>
      <c r="AK3051" s="34">
        <v>21.977</v>
      </c>
      <c r="AL3051" s="29">
        <v>0.31373000000000001</v>
      </c>
      <c r="AM3051" s="29">
        <v>0.15686</v>
      </c>
      <c r="AN3051" s="50">
        <v>155532</v>
      </c>
      <c r="AO3051" s="30">
        <v>148.9</v>
      </c>
      <c r="AP3051" s="29">
        <v>0.32085999999999998</v>
      </c>
      <c r="AQ3051" s="29">
        <v>0.66984999999999995</v>
      </c>
      <c r="AR3051" s="29">
        <v>0.26800000000000002</v>
      </c>
      <c r="AS3051" s="54">
        <v>24</v>
      </c>
      <c r="AT3051" s="29">
        <v>0.32352999999999998</v>
      </c>
      <c r="AU3051" s="29">
        <v>0.65468000000000004</v>
      </c>
      <c r="AV3051" s="54">
        <v>19</v>
      </c>
      <c r="AW3051" s="29">
        <v>0.47059000000000001</v>
      </c>
    </row>
    <row r="3052" spans="1:49" x14ac:dyDescent="0.2">
      <c r="A3052" s="17" t="str">
        <f t="shared" si="56"/>
        <v>LSHTM</v>
      </c>
      <c r="B3052" s="17" t="str">
        <f>IF(AND(OR(NOT(IsForecastDateRestricted),AND(D3052&gt;=StartDate,D3052&lt;=EndDate)),OR(NOT(IsTargetDateRestricted),AND(F3052&gt;=FirstTargetDate,F3052&lt;=EndTargetDate)),
OR(AND(Is1Week,E3052="1 wk ahead inc death"),AND(Is2Week,E3052="2 wk ahead inc death"),AND(Is3Week,E3052="3 wk ahead inc death"),AND(Is4Week,E3052="4 wk ahead inc death")),
OR(NOT(IsActiveModelsOnly),_xlfn.XLOOKUP(C3052,'Model Analyzer'!B$4:B$100,'Model Analyzer'!C$4:C$100))),EvalData!C3052,"NA")</f>
        <v>LSHTM</v>
      </c>
      <c r="C3052" s="17" t="s">
        <v>21</v>
      </c>
      <c r="D3052" s="36" t="d">
        <v>2020-11-30</v>
      </c>
      <c r="E3052" s="17" t="s">
        <v>37</v>
      </c>
      <c r="F3052" s="36" t="d">
        <v>2020-12-19</v>
      </c>
      <c r="G3052" s="30">
        <v>-18853</v>
      </c>
      <c r="H3052" s="32">
        <v>-0.47299999999999998</v>
      </c>
      <c r="I3052" s="28">
        <v>-0.37713999999999998</v>
      </c>
      <c r="J3052" s="28">
        <v>-0.60550000000000004</v>
      </c>
      <c r="K3052" s="29">
        <v>0</v>
      </c>
      <c r="L3052" s="30">
        <v>26</v>
      </c>
      <c r="M3052" s="29">
        <v>0.26471</v>
      </c>
      <c r="N3052" s="30">
        <v>50</v>
      </c>
      <c r="O3052" s="30">
        <v>16.77</v>
      </c>
      <c r="P3052" s="30">
        <v>8447.81</v>
      </c>
      <c r="Q3052" s="30">
        <v>372.1</v>
      </c>
      <c r="R3052" s="38">
        <v>0.38562999999999997</v>
      </c>
      <c r="S3052" s="32">
        <v>-0.45942</v>
      </c>
      <c r="T3052" s="29">
        <v>0.72199000000000002</v>
      </c>
      <c r="U3052" s="29">
        <v>-0.69101000000000001</v>
      </c>
      <c r="V3052" s="29">
        <v>0.16</v>
      </c>
      <c r="W3052" s="29">
        <v>0.28000000000000003</v>
      </c>
      <c r="X3052" s="30">
        <v>566.34</v>
      </c>
      <c r="Y3052" s="29">
        <v>0.36664999999999998</v>
      </c>
      <c r="Z3052" s="29">
        <v>0.47427999999999998</v>
      </c>
      <c r="AA3052" s="29">
        <v>5.1999999999999998E-2</v>
      </c>
      <c r="AB3052" s="30">
        <v>28</v>
      </c>
      <c r="AC3052" s="29">
        <v>0.20588000000000001</v>
      </c>
      <c r="AD3052" s="30">
        <v>50</v>
      </c>
      <c r="AE3052" s="29">
        <v>0.68</v>
      </c>
      <c r="AF3052" s="33">
        <v>2.145</v>
      </c>
      <c r="AG3052" s="33">
        <v>2.4660000000000002</v>
      </c>
      <c r="AH3052" s="33">
        <v>4.0309999999999997</v>
      </c>
      <c r="AI3052" s="33">
        <v>40.317</v>
      </c>
      <c r="AJ3052" s="33">
        <v>9.0220000000000002</v>
      </c>
      <c r="AK3052" s="34">
        <v>45.128999999999998</v>
      </c>
      <c r="AL3052" s="29">
        <v>0.18</v>
      </c>
      <c r="AM3052" s="29">
        <v>0.22</v>
      </c>
      <c r="AN3052" s="50">
        <v>195272</v>
      </c>
      <c r="AO3052" s="30">
        <v>201.9</v>
      </c>
      <c r="AP3052" s="29">
        <v>0.37956000000000001</v>
      </c>
      <c r="AQ3052" s="29">
        <v>0.79240999999999995</v>
      </c>
      <c r="AR3052" s="29">
        <v>0.28899999999999998</v>
      </c>
      <c r="AS3052" s="54">
        <v>23</v>
      </c>
      <c r="AT3052" s="29">
        <v>0.35293999999999998</v>
      </c>
      <c r="AU3052" s="29">
        <v>0.65949999999999998</v>
      </c>
      <c r="AV3052" s="54">
        <v>18</v>
      </c>
      <c r="AW3052" s="29">
        <v>0.5</v>
      </c>
    </row>
    <row r="3053" spans="1:49" x14ac:dyDescent="0.2">
      <c r="A3053" s="17" t="str">
        <f t="shared" si="56"/>
        <v>MIT-ORC</v>
      </c>
      <c r="B3053" s="17" t="str">
        <f>IF(AND(OR(NOT(IsForecastDateRestricted),AND(D3053&gt;=StartDate,D3053&lt;=EndDate)),OR(NOT(IsTargetDateRestricted),AND(F3053&gt;=FirstTargetDate,F3053&lt;=EndTargetDate)),
OR(AND(Is1Week,E3053="1 wk ahead inc death"),AND(Is2Week,E3053="2 wk ahead inc death"),AND(Is3Week,E3053="3 wk ahead inc death"),AND(Is4Week,E3053="4 wk ahead inc death")),
OR(NOT(IsActiveModelsOnly),_xlfn.XLOOKUP(C3053,'Model Analyzer'!B$4:B$100,'Model Analyzer'!C$4:C$100))),EvalData!C3053,"NA")</f>
        <v>MIT-ORC</v>
      </c>
      <c r="C3053" s="17" t="s">
        <v>23</v>
      </c>
      <c r="D3053" s="36" t="d">
        <v>2020-11-30</v>
      </c>
      <c r="E3053" s="17" t="s">
        <v>37</v>
      </c>
      <c r="F3053" s="36" t="d">
        <v>2020-12-19</v>
      </c>
      <c r="G3053" s="30">
        <v>-10497</v>
      </c>
      <c r="H3053" s="32">
        <v>-0.23599999999999999</v>
      </c>
      <c r="I3053" s="28">
        <v>-0.20999000000000001</v>
      </c>
      <c r="J3053" s="28">
        <v>-0.26579999999999998</v>
      </c>
      <c r="K3053" s="29">
        <v>0.75</v>
      </c>
      <c r="L3053" s="30">
        <v>14</v>
      </c>
      <c r="M3053" s="29">
        <v>0.61765000000000003</v>
      </c>
      <c r="N3053" s="30">
        <v>51</v>
      </c>
      <c r="O3053" s="30">
        <v>11.46</v>
      </c>
      <c r="P3053" s="30">
        <v>7127.11</v>
      </c>
      <c r="Q3053" s="30">
        <v>295.76</v>
      </c>
      <c r="R3053" s="38">
        <v>0.19986000000000001</v>
      </c>
      <c r="S3053" s="32">
        <v>-0.26851000000000003</v>
      </c>
      <c r="T3053" s="29">
        <v>0.51407999999999998</v>
      </c>
      <c r="U3053" s="29">
        <v>-0.39112000000000002</v>
      </c>
      <c r="V3053" s="29">
        <v>0.37254999999999999</v>
      </c>
      <c r="W3053" s="29">
        <v>7.843E-2</v>
      </c>
      <c r="X3053" s="30">
        <v>534.52</v>
      </c>
      <c r="Y3053" s="29">
        <v>0.29257</v>
      </c>
      <c r="Z3053" s="29">
        <v>0.34177999999999997</v>
      </c>
      <c r="AA3053" s="29">
        <v>0.51500000000000001</v>
      </c>
      <c r="AB3053" s="30">
        <v>18</v>
      </c>
      <c r="AC3053" s="29">
        <v>0.5</v>
      </c>
      <c r="AD3053" s="30">
        <v>51</v>
      </c>
      <c r="AE3053" s="29">
        <v>0.82352999999999998</v>
      </c>
      <c r="AF3053" s="33">
        <v>1.9330000000000001</v>
      </c>
      <c r="AG3053" s="33">
        <v>2.5619999999999998</v>
      </c>
      <c r="AH3053" s="33">
        <v>5.4139999999999997</v>
      </c>
      <c r="AI3053" s="33">
        <v>47.384999999999998</v>
      </c>
      <c r="AJ3053" s="33">
        <v>21.789000000000001</v>
      </c>
      <c r="AK3053" s="34">
        <v>91.3</v>
      </c>
      <c r="AL3053" s="29">
        <v>0.21568999999999999</v>
      </c>
      <c r="AM3053" s="29">
        <v>0.27450999999999998</v>
      </c>
      <c r="AN3053" s="50">
        <v>138382</v>
      </c>
      <c r="AO3053" s="30">
        <v>113.3</v>
      </c>
      <c r="AP3053" s="29">
        <v>0.33490999999999999</v>
      </c>
      <c r="AQ3053" s="29">
        <v>0.69918000000000002</v>
      </c>
      <c r="AR3053" s="29">
        <v>0.35099999999999998</v>
      </c>
      <c r="AS3053" s="54">
        <v>19</v>
      </c>
      <c r="AT3053" s="29">
        <v>0.47059000000000001</v>
      </c>
      <c r="AU3053" s="29">
        <v>0.77637999999999996</v>
      </c>
      <c r="AV3053" s="54">
        <v>13</v>
      </c>
      <c r="AW3053" s="29">
        <v>0.64705999999999997</v>
      </c>
    </row>
    <row r="3054" spans="1:49" x14ac:dyDescent="0.2">
      <c r="A3054" s="17" t="str">
        <f t="shared" si="56"/>
        <v>MOBS</v>
      </c>
      <c r="B3054" s="17" t="str">
        <f>IF(AND(OR(NOT(IsForecastDateRestricted),AND(D3054&gt;=StartDate,D3054&lt;=EndDate)),OR(NOT(IsTargetDateRestricted),AND(F3054&gt;=FirstTargetDate,F3054&lt;=EndTargetDate)),
OR(AND(Is1Week,E3054="1 wk ahead inc death"),AND(Is2Week,E3054="2 wk ahead inc death"),AND(Is3Week,E3054="3 wk ahead inc death"),AND(Is4Week,E3054="4 wk ahead inc death")),
OR(NOT(IsActiveModelsOnly),_xlfn.XLOOKUP(C3054,'Model Analyzer'!B$4:B$100,'Model Analyzer'!C$4:C$100))),EvalData!C3054,"NA")</f>
        <v>MOBS</v>
      </c>
      <c r="C3054" s="17" t="s">
        <v>24</v>
      </c>
      <c r="D3054" s="36" t="d">
        <v>2020-11-30</v>
      </c>
      <c r="E3054" s="17" t="s">
        <v>37</v>
      </c>
      <c r="F3054" s="36" t="d">
        <v>2020-12-19</v>
      </c>
      <c r="G3054" s="30">
        <v>-10923</v>
      </c>
      <c r="H3054" s="32">
        <v>-0.247</v>
      </c>
      <c r="I3054" s="28">
        <v>-0.21851000000000001</v>
      </c>
      <c r="J3054" s="28">
        <v>-0.27960000000000002</v>
      </c>
      <c r="K3054" s="29">
        <v>0.75</v>
      </c>
      <c r="L3054" s="30">
        <v>15</v>
      </c>
      <c r="M3054" s="29">
        <v>0.58823999999999999</v>
      </c>
      <c r="N3054" s="30">
        <v>50</v>
      </c>
      <c r="O3054" s="30">
        <v>8.94</v>
      </c>
      <c r="P3054" s="30">
        <v>4659.21</v>
      </c>
      <c r="Q3054" s="30">
        <v>243.24</v>
      </c>
      <c r="R3054" s="38">
        <v>0.17471999999999999</v>
      </c>
      <c r="S3054" s="32">
        <v>-0.23141999999999999</v>
      </c>
      <c r="T3054" s="29">
        <v>0.43652999999999997</v>
      </c>
      <c r="U3054" s="29">
        <v>-0.37955</v>
      </c>
      <c r="V3054" s="29">
        <v>0.46</v>
      </c>
      <c r="W3054" s="29">
        <v>0.1</v>
      </c>
      <c r="X3054" s="30">
        <v>451.4</v>
      </c>
      <c r="Y3054" s="29">
        <v>0.24767</v>
      </c>
      <c r="Z3054" s="29">
        <v>0.29915999999999998</v>
      </c>
      <c r="AA3054" s="29">
        <v>0.59799999999999998</v>
      </c>
      <c r="AB3054" s="30">
        <v>12</v>
      </c>
      <c r="AC3054" s="29">
        <v>0.67647000000000002</v>
      </c>
      <c r="AD3054" s="30">
        <v>50</v>
      </c>
      <c r="AE3054" s="29">
        <v>0.6</v>
      </c>
      <c r="AF3054" s="33">
        <v>1.6220000000000001</v>
      </c>
      <c r="AG3054" s="33">
        <v>1.76</v>
      </c>
      <c r="AH3054" s="33">
        <v>1.9359999999999999</v>
      </c>
      <c r="AI3054" s="33">
        <v>2.8220000000000001</v>
      </c>
      <c r="AJ3054" s="33">
        <v>2.4209999999999998</v>
      </c>
      <c r="AK3054" s="34">
        <v>2.68</v>
      </c>
      <c r="AL3054" s="29">
        <v>0.02</v>
      </c>
      <c r="AM3054" s="29">
        <v>0</v>
      </c>
      <c r="AN3054" s="50">
        <v>191880</v>
      </c>
      <c r="AO3054" s="30">
        <v>173.2</v>
      </c>
      <c r="AP3054" s="29">
        <v>0.64688999999999997</v>
      </c>
      <c r="AQ3054" s="29">
        <v>1</v>
      </c>
      <c r="AR3054" s="29">
        <v>0.59899999999999998</v>
      </c>
      <c r="AS3054" s="54">
        <v>8</v>
      </c>
      <c r="AT3054" s="29">
        <v>0.79412000000000005</v>
      </c>
      <c r="AU3054" s="29">
        <v>0.61919999999999997</v>
      </c>
      <c r="AV3054" s="54">
        <v>21</v>
      </c>
      <c r="AW3054" s="29">
        <v>0.41176000000000001</v>
      </c>
    </row>
    <row r="3055" spans="1:49" x14ac:dyDescent="0.2">
      <c r="A3055" s="17" t="str">
        <f t="shared" si="56"/>
        <v>MSRA</v>
      </c>
      <c r="B3055" s="17" t="str">
        <f>IF(AND(OR(NOT(IsForecastDateRestricted),AND(D3055&gt;=StartDate,D3055&lt;=EndDate)),OR(NOT(IsTargetDateRestricted),AND(F3055&gt;=FirstTargetDate,F3055&lt;=EndTargetDate)),
OR(AND(Is1Week,E3055="1 wk ahead inc death"),AND(Is2Week,E3055="2 wk ahead inc death"),AND(Is3Week,E3055="3 wk ahead inc death"),AND(Is4Week,E3055="4 wk ahead inc death")),
OR(NOT(IsActiveModelsOnly),_xlfn.XLOOKUP(C3055,'Model Analyzer'!B$4:B$100,'Model Analyzer'!C$4:C$100))),EvalData!C3055,"NA")</f>
        <v>MSRA</v>
      </c>
      <c r="C3055" s="17" t="s">
        <v>60</v>
      </c>
      <c r="D3055" s="36" t="d">
        <v>2020-11-30</v>
      </c>
      <c r="E3055" s="17" t="s">
        <v>37</v>
      </c>
      <c r="F3055" s="36" t="d">
        <v>2020-12-19</v>
      </c>
      <c r="G3055" s="30">
        <v>-10052</v>
      </c>
      <c r="H3055" s="32">
        <v>-0.224</v>
      </c>
      <c r="I3055" s="28">
        <v>-0.20108000000000001</v>
      </c>
      <c r="J3055" s="28">
        <v>-0.25169999999999998</v>
      </c>
      <c r="K3055" s="29">
        <v>0.75</v>
      </c>
      <c r="L3055" s="30">
        <v>12</v>
      </c>
      <c r="M3055" s="29">
        <v>0.67647000000000002</v>
      </c>
      <c r="N3055" s="30">
        <v>50</v>
      </c>
      <c r="O3055" s="30">
        <v>4.8</v>
      </c>
      <c r="P3055" s="30">
        <v>3514.92</v>
      </c>
      <c r="Q3055" s="30">
        <v>233.56</v>
      </c>
      <c r="R3055" s="38">
        <v>0.20519999999999999</v>
      </c>
      <c r="S3055" s="32">
        <v>-0.20988999999999999</v>
      </c>
      <c r="T3055" s="29">
        <v>0.32049</v>
      </c>
      <c r="U3055" s="29">
        <v>-0.23899999999999999</v>
      </c>
      <c r="V3055" s="29">
        <v>0.44</v>
      </c>
      <c r="W3055" s="29">
        <v>0</v>
      </c>
      <c r="X3055" s="30">
        <v>377.24</v>
      </c>
      <c r="Y3055" s="29">
        <v>0.23071</v>
      </c>
      <c r="Z3055" s="29">
        <v>0.26150000000000001</v>
      </c>
      <c r="AA3055" s="29">
        <v>0.70099999999999996</v>
      </c>
      <c r="AB3055" s="30">
        <v>8</v>
      </c>
      <c r="AC3055" s="29">
        <v>0.79412000000000005</v>
      </c>
      <c r="AD3055" s="30">
        <v>50</v>
      </c>
      <c r="AE3055" s="29">
        <v>0.1</v>
      </c>
      <c r="AF3055" s="33">
        <v>1.095</v>
      </c>
      <c r="AG3055" s="33">
        <v>1.113</v>
      </c>
      <c r="AH3055" s="33">
        <v>1.125</v>
      </c>
      <c r="AI3055" s="33">
        <v>1.1419999999999999</v>
      </c>
      <c r="AJ3055" s="33">
        <v>1.173</v>
      </c>
      <c r="AK3055" s="34">
        <v>1.2050000000000001</v>
      </c>
      <c r="AL3055" s="29">
        <v>0</v>
      </c>
      <c r="AM3055" s="29">
        <v>0</v>
      </c>
      <c r="AN3055" s="50">
        <v>371881</v>
      </c>
      <c r="AO3055" s="30">
        <v>352.7</v>
      </c>
      <c r="AP3055" s="29">
        <v>0.93403000000000003</v>
      </c>
      <c r="AQ3055" s="29">
        <v>1</v>
      </c>
      <c r="AR3055" s="29">
        <v>0.10299999999999999</v>
      </c>
      <c r="AS3055" s="54">
        <v>31</v>
      </c>
      <c r="AT3055" s="29">
        <v>0.11765</v>
      </c>
      <c r="AU3055" s="29">
        <v>0.1032</v>
      </c>
      <c r="AV3055" s="54">
        <v>32</v>
      </c>
      <c r="AW3055" s="29">
        <v>8.8239999999999999E-2</v>
      </c>
    </row>
    <row r="3056" spans="1:49" x14ac:dyDescent="0.2">
      <c r="A3056" s="17" t="str">
        <f t="shared" si="56"/>
        <v>NotreDame-Mobility</v>
      </c>
      <c r="B3056" s="17" t="str">
        <f>IF(AND(OR(NOT(IsForecastDateRestricted),AND(D3056&gt;=StartDate,D3056&lt;=EndDate)),OR(NOT(IsTargetDateRestricted),AND(F3056&gt;=FirstTargetDate,F3056&lt;=EndTargetDate)),
OR(AND(Is1Week,E3056="1 wk ahead inc death"),AND(Is2Week,E3056="2 wk ahead inc death"),AND(Is3Week,E3056="3 wk ahead inc death"),AND(Is4Week,E3056="4 wk ahead inc death")),
OR(NOT(IsActiveModelsOnly),_xlfn.XLOOKUP(C3056,'Model Analyzer'!B$4:B$100,'Model Analyzer'!C$4:C$100))),EvalData!C3056,"NA")</f>
        <v>NotreDame-Mobility</v>
      </c>
      <c r="C3056" s="17" t="s">
        <v>25</v>
      </c>
      <c r="D3056" s="36" t="d">
        <v>2020-11-30</v>
      </c>
      <c r="E3056" s="17" t="s">
        <v>37</v>
      </c>
      <c r="F3056" s="36" t="d">
        <v>2020-12-19</v>
      </c>
      <c r="G3056" s="30">
        <v>-20933</v>
      </c>
      <c r="H3056" s="32">
        <v>-0.54300000000000004</v>
      </c>
      <c r="I3056" s="28">
        <v>-0.41875000000000001</v>
      </c>
      <c r="J3056" s="28">
        <v>-0.72043999999999997</v>
      </c>
      <c r="K3056" s="29">
        <v>0</v>
      </c>
      <c r="L3056" s="30">
        <v>29</v>
      </c>
      <c r="M3056" s="29">
        <v>0.17646999999999999</v>
      </c>
      <c r="N3056" s="30">
        <v>51</v>
      </c>
      <c r="O3056" s="30">
        <v>40.630000000000003</v>
      </c>
      <c r="P3056" s="30">
        <v>12488.02</v>
      </c>
      <c r="Q3056" s="30">
        <v>418.08</v>
      </c>
      <c r="R3056" s="38">
        <v>0.39409</v>
      </c>
      <c r="S3056" s="32">
        <v>-0.57642000000000004</v>
      </c>
      <c r="T3056" s="29">
        <v>1.38262</v>
      </c>
      <c r="U3056" s="29">
        <v>-1.21347</v>
      </c>
      <c r="V3056" s="29">
        <v>0.29411999999999999</v>
      </c>
      <c r="W3056" s="29">
        <v>0.43136999999999998</v>
      </c>
      <c r="X3056" s="30">
        <v>681.98</v>
      </c>
      <c r="Y3056" s="29">
        <v>0.49095</v>
      </c>
      <c r="Z3056" s="29">
        <v>0.62128000000000005</v>
      </c>
      <c r="AA3056" s="29">
        <v>2.5000000000000001E-2</v>
      </c>
      <c r="AB3056" s="30">
        <v>32</v>
      </c>
      <c r="AC3056" s="29">
        <v>8.8239999999999999E-2</v>
      </c>
      <c r="AD3056" s="30">
        <v>51</v>
      </c>
      <c r="AE3056" s="29">
        <v>0.21568999999999999</v>
      </c>
      <c r="AF3056" s="33">
        <v>1.194</v>
      </c>
      <c r="AG3056" s="33">
        <v>1.2809999999999999</v>
      </c>
      <c r="AH3056" s="33">
        <v>1.452</v>
      </c>
      <c r="AI3056" s="33">
        <v>2.6659999999999999</v>
      </c>
      <c r="AJ3056" s="33">
        <v>1.8280000000000001</v>
      </c>
      <c r="AK3056" s="34">
        <v>2.2749999999999999</v>
      </c>
      <c r="AL3056" s="29">
        <v>0</v>
      </c>
      <c r="AM3056" s="29">
        <v>0</v>
      </c>
      <c r="AN3056" s="50">
        <v>726347</v>
      </c>
      <c r="AO3056" s="30">
        <v>750.7</v>
      </c>
      <c r="AP3056" s="29">
        <v>0.75122999999999995</v>
      </c>
      <c r="AQ3056" s="29">
        <v>1</v>
      </c>
      <c r="AR3056" s="29">
        <v>0.22700000000000001</v>
      </c>
      <c r="AS3056" s="54">
        <v>25</v>
      </c>
      <c r="AT3056" s="29">
        <v>0.29411999999999999</v>
      </c>
      <c r="AU3056" s="29">
        <v>0.22703999999999999</v>
      </c>
      <c r="AV3056" s="54">
        <v>29</v>
      </c>
      <c r="AW3056" s="29">
        <v>0.17646999999999999</v>
      </c>
    </row>
    <row r="3057" spans="1:49" x14ac:dyDescent="0.2">
      <c r="A3057" s="17" t="str">
        <f t="shared" si="56"/>
        <v>Oliver Wyman</v>
      </c>
      <c r="B3057" s="17" t="str">
        <f>IF(AND(OR(NOT(IsForecastDateRestricted),AND(D3057&gt;=StartDate,D3057&lt;=EndDate)),OR(NOT(IsTargetDateRestricted),AND(F3057&gt;=FirstTargetDate,F3057&lt;=EndTargetDate)),
OR(AND(Is1Week,E3057="1 wk ahead inc death"),AND(Is2Week,E3057="2 wk ahead inc death"),AND(Is3Week,E3057="3 wk ahead inc death"),AND(Is4Week,E3057="4 wk ahead inc death")),
OR(NOT(IsActiveModelsOnly),_xlfn.XLOOKUP(C3057,'Model Analyzer'!B$4:B$100,'Model Analyzer'!C$4:C$100))),EvalData!C3057,"NA")</f>
        <v>Oliver Wyman</v>
      </c>
      <c r="C3057" s="17" t="s">
        <v>26</v>
      </c>
      <c r="D3057" s="36" t="d">
        <v>2020-11-30</v>
      </c>
      <c r="E3057" s="17" t="s">
        <v>37</v>
      </c>
      <c r="F3057" s="36" t="d">
        <v>2020-12-19</v>
      </c>
      <c r="G3057" s="30">
        <v>-4521</v>
      </c>
      <c r="H3057" s="32">
        <v>-9.5000000000000001E-2</v>
      </c>
      <c r="I3057" s="28">
        <v>-9.0440000000000006E-2</v>
      </c>
      <c r="J3057" s="28">
        <v>-9.9430000000000004E-2</v>
      </c>
      <c r="K3057" s="29">
        <v>0.9</v>
      </c>
      <c r="L3057" s="30">
        <v>2</v>
      </c>
      <c r="M3057" s="29">
        <v>0.97058999999999995</v>
      </c>
      <c r="N3057" s="30">
        <v>51</v>
      </c>
      <c r="O3057" s="30">
        <v>5.97</v>
      </c>
      <c r="P3057" s="30">
        <v>3359.02</v>
      </c>
      <c r="Q3057" s="30">
        <v>208.73</v>
      </c>
      <c r="R3057" s="38">
        <v>0.18042</v>
      </c>
      <c r="S3057" s="32">
        <v>-8.6489999999999997E-2</v>
      </c>
      <c r="T3057" s="29">
        <v>0.33128999999999997</v>
      </c>
      <c r="U3057" s="29">
        <v>-0.14832999999999999</v>
      </c>
      <c r="V3057" s="29">
        <v>0.54901999999999995</v>
      </c>
      <c r="W3057" s="29">
        <v>3.9219999999999998E-2</v>
      </c>
      <c r="X3057" s="30">
        <v>373.01</v>
      </c>
      <c r="Y3057" s="29">
        <v>0.23241999999999999</v>
      </c>
      <c r="Z3057" s="29">
        <v>0.24847</v>
      </c>
      <c r="AA3057" s="29">
        <v>0.79900000000000004</v>
      </c>
      <c r="AB3057" s="30">
        <v>2</v>
      </c>
      <c r="AC3057" s="29">
        <v>0.97058999999999995</v>
      </c>
      <c r="AD3057" s="30">
        <v>51</v>
      </c>
      <c r="AE3057" s="29">
        <v>0.82352999999999998</v>
      </c>
      <c r="AF3057" s="33">
        <v>1.508</v>
      </c>
      <c r="AG3057" s="33">
        <v>1.9159999999999999</v>
      </c>
      <c r="AH3057" s="33">
        <v>2.46</v>
      </c>
      <c r="AI3057" s="33">
        <v>5.64</v>
      </c>
      <c r="AJ3057" s="33">
        <v>4.1529999999999996</v>
      </c>
      <c r="AK3057" s="34">
        <v>10.914</v>
      </c>
      <c r="AL3057" s="29">
        <v>0.11765</v>
      </c>
      <c r="AM3057" s="29">
        <v>9.8040000000000002E-2</v>
      </c>
      <c r="AN3057" s="50">
        <v>123784</v>
      </c>
      <c r="AO3057" s="30">
        <v>101.2</v>
      </c>
      <c r="AP3057" s="29">
        <v>0.52449000000000001</v>
      </c>
      <c r="AQ3057" s="29">
        <v>1</v>
      </c>
      <c r="AR3057" s="29">
        <v>0.64</v>
      </c>
      <c r="AS3057" s="54">
        <v>7</v>
      </c>
      <c r="AT3057" s="29">
        <v>0.82352999999999998</v>
      </c>
      <c r="AU3057" s="29">
        <v>0.86687000000000003</v>
      </c>
      <c r="AV3057" s="54">
        <v>2</v>
      </c>
      <c r="AW3057" s="29">
        <v>0.97058999999999995</v>
      </c>
    </row>
    <row r="3058" spans="1:49" x14ac:dyDescent="0.2">
      <c r="A3058" s="17" t="str">
        <f t="shared" si="56"/>
        <v>PSI</v>
      </c>
      <c r="B3058" s="17" t="str">
        <f>IF(AND(OR(NOT(IsForecastDateRestricted),AND(D3058&gt;=StartDate,D3058&lt;=EndDate)),OR(NOT(IsTargetDateRestricted),AND(F3058&gt;=FirstTargetDate,F3058&lt;=EndTargetDate)),
OR(AND(Is1Week,E3058="1 wk ahead inc death"),AND(Is2Week,E3058="2 wk ahead inc death"),AND(Is3Week,E3058="3 wk ahead inc death"),AND(Is4Week,E3058="4 wk ahead inc death")),
OR(NOT(IsActiveModelsOnly),_xlfn.XLOOKUP(C3058,'Model Analyzer'!B$4:B$100,'Model Analyzer'!C$4:C$100))),EvalData!C3058,"NA")</f>
        <v>PSI</v>
      </c>
      <c r="C3058" s="17" t="s">
        <v>27</v>
      </c>
      <c r="D3058" s="36" t="d">
        <v>2020-11-30</v>
      </c>
      <c r="E3058" s="17" t="s">
        <v>37</v>
      </c>
      <c r="F3058" s="36" t="d">
        <v>2020-12-19</v>
      </c>
      <c r="G3058" s="30">
        <v>-22211</v>
      </c>
      <c r="H3058" s="32">
        <v>-0.58799999999999997</v>
      </c>
      <c r="I3058" s="28">
        <v>-0.44431999999999999</v>
      </c>
      <c r="J3058" s="28">
        <v>-0.79959000000000002</v>
      </c>
      <c r="K3058" s="29">
        <v>0</v>
      </c>
      <c r="L3058" s="30">
        <v>32</v>
      </c>
      <c r="M3058" s="29">
        <v>8.8239999999999999E-2</v>
      </c>
      <c r="N3058" s="30">
        <v>51</v>
      </c>
      <c r="O3058" s="30">
        <v>128.38</v>
      </c>
      <c r="P3058" s="30">
        <v>13804.97</v>
      </c>
      <c r="Q3058" s="30">
        <v>460.49</v>
      </c>
      <c r="R3058" s="38">
        <v>0.46534999999999999</v>
      </c>
      <c r="S3058" s="32">
        <v>-0.59630000000000005</v>
      </c>
      <c r="T3058" s="29">
        <v>2.2081200000000001</v>
      </c>
      <c r="U3058" s="29">
        <v>-2.1629999999999998</v>
      </c>
      <c r="V3058" s="29">
        <v>0.23529</v>
      </c>
      <c r="W3058" s="29">
        <v>0.41176000000000001</v>
      </c>
      <c r="X3058" s="30">
        <v>751.72</v>
      </c>
      <c r="Y3058" s="29">
        <v>0.42707000000000001</v>
      </c>
      <c r="Z3058" s="29">
        <v>0.61370000000000002</v>
      </c>
      <c r="AA3058" s="29">
        <v>1.4999999999999999E-2</v>
      </c>
      <c r="AB3058" s="30">
        <v>33</v>
      </c>
      <c r="AC3058" s="29">
        <v>5.8819999999999997E-2</v>
      </c>
      <c r="AD3058" s="30">
        <v>51</v>
      </c>
      <c r="AE3058" s="29">
        <v>0.25490000000000002</v>
      </c>
      <c r="AF3058" s="33">
        <v>1.302</v>
      </c>
      <c r="AG3058" s="33">
        <v>1.38</v>
      </c>
      <c r="AH3058" s="33">
        <v>1.548</v>
      </c>
      <c r="AI3058" s="33">
        <v>9.1750000000000007</v>
      </c>
      <c r="AJ3058" s="33">
        <v>2.4580000000000002</v>
      </c>
      <c r="AK3058" s="34">
        <v>6</v>
      </c>
      <c r="AL3058" s="29">
        <v>1.9609999999999999E-2</v>
      </c>
      <c r="AM3058" s="29">
        <v>1.9609999999999999E-2</v>
      </c>
      <c r="AN3058" s="50">
        <v>751890</v>
      </c>
      <c r="AO3058" s="30">
        <v>575.79999999999995</v>
      </c>
      <c r="AP3058" s="29">
        <v>0.67732999999999999</v>
      </c>
      <c r="AQ3058" s="29">
        <v>1</v>
      </c>
      <c r="AR3058" s="29">
        <v>0.22700000000000001</v>
      </c>
      <c r="AS3058" s="54">
        <v>25</v>
      </c>
      <c r="AT3058" s="29">
        <v>0.29411999999999999</v>
      </c>
      <c r="AU3058" s="29">
        <v>0.26832</v>
      </c>
      <c r="AV3058" s="54">
        <v>28</v>
      </c>
      <c r="AW3058" s="29">
        <v>0.20588000000000001</v>
      </c>
    </row>
    <row r="3059" spans="1:49" x14ac:dyDescent="0.2">
      <c r="A3059" s="17" t="str">
        <f t="shared" si="56"/>
        <v>RPI-UW</v>
      </c>
      <c r="B3059" s="17" t="str">
        <f>IF(AND(OR(NOT(IsForecastDateRestricted),AND(D3059&gt;=StartDate,D3059&lt;=EndDate)),OR(NOT(IsTargetDateRestricted),AND(F3059&gt;=FirstTargetDate,F3059&lt;=EndTargetDate)),
OR(AND(Is1Week,E3059="1 wk ahead inc death"),AND(Is2Week,E3059="2 wk ahead inc death"),AND(Is3Week,E3059="3 wk ahead inc death"),AND(Is4Week,E3059="4 wk ahead inc death")),
OR(NOT(IsActiveModelsOnly),_xlfn.XLOOKUP(C3059,'Model Analyzer'!B$4:B$100,'Model Analyzer'!C$4:C$100))),EvalData!C3059,"NA")</f>
        <v>RPI-UW</v>
      </c>
      <c r="C3059" s="17" t="s">
        <v>49</v>
      </c>
      <c r="D3059" s="36" t="d">
        <v>2020-11-30</v>
      </c>
      <c r="E3059" s="17" t="s">
        <v>37</v>
      </c>
      <c r="F3059" s="36" t="d">
        <v>2020-12-19</v>
      </c>
      <c r="G3059" s="30">
        <v>-6695</v>
      </c>
      <c r="H3059" s="32">
        <v>-0.14399999999999999</v>
      </c>
      <c r="I3059" s="28">
        <v>-0.13392999999999999</v>
      </c>
      <c r="J3059" s="28">
        <v>-0.15464</v>
      </c>
      <c r="K3059" s="29">
        <v>0.75</v>
      </c>
      <c r="L3059" s="30">
        <v>6</v>
      </c>
      <c r="M3059" s="29">
        <v>0.85294000000000003</v>
      </c>
      <c r="N3059" s="30">
        <v>30</v>
      </c>
      <c r="O3059" s="30">
        <v>3.41</v>
      </c>
      <c r="P3059" s="30">
        <v>3610.72</v>
      </c>
      <c r="Q3059" s="30">
        <v>348.27</v>
      </c>
      <c r="R3059" s="38">
        <v>0.16647999999999999</v>
      </c>
      <c r="S3059" s="32">
        <v>-0.17584</v>
      </c>
      <c r="T3059" s="29">
        <v>0.33784999999999998</v>
      </c>
      <c r="U3059" s="29">
        <v>-0.22811000000000001</v>
      </c>
      <c r="V3059" s="29">
        <v>0.5</v>
      </c>
      <c r="W3059" s="29">
        <v>3.3329999999999999E-2</v>
      </c>
      <c r="X3059" s="30">
        <v>483.3</v>
      </c>
      <c r="Y3059" s="29">
        <v>0.23685999999999999</v>
      </c>
      <c r="Z3059" s="29">
        <v>0.26389000000000001</v>
      </c>
      <c r="AA3059" s="29">
        <v>0.57899999999999996</v>
      </c>
      <c r="AB3059" s="30">
        <v>13</v>
      </c>
      <c r="AC3059" s="29">
        <v>0.64705999999999997</v>
      </c>
      <c r="AD3059" s="30">
        <v>30</v>
      </c>
      <c r="AE3059" s="29">
        <v>0.73333000000000004</v>
      </c>
      <c r="AF3059" s="33">
        <v>1.8360000000000001</v>
      </c>
      <c r="AG3059" s="33">
        <v>2.0070000000000001</v>
      </c>
      <c r="AH3059" s="33">
        <v>2.3879999999999999</v>
      </c>
      <c r="AI3059" s="33">
        <v>2.81</v>
      </c>
      <c r="AJ3059" s="33">
        <v>3.319</v>
      </c>
      <c r="AK3059" s="34">
        <v>4.2869999999999999</v>
      </c>
      <c r="AL3059" s="29">
        <v>0.1</v>
      </c>
      <c r="AM3059" s="29">
        <v>0</v>
      </c>
      <c r="AN3059" s="50">
        <v>113018</v>
      </c>
      <c r="AO3059" s="30">
        <v>65.8</v>
      </c>
      <c r="AP3059" s="29">
        <v>0.56159999999999999</v>
      </c>
      <c r="AQ3059" s="29">
        <v>1</v>
      </c>
      <c r="AR3059" s="29">
        <v>0.39200000000000002</v>
      </c>
      <c r="AS3059" s="54">
        <v>17</v>
      </c>
      <c r="AT3059" s="29">
        <v>0.52941000000000005</v>
      </c>
      <c r="AU3059" s="29">
        <v>0.45407999999999998</v>
      </c>
      <c r="AV3059" s="54">
        <v>24</v>
      </c>
      <c r="AW3059" s="29">
        <v>0.32352999999999998</v>
      </c>
    </row>
    <row r="3060" spans="1:49" x14ac:dyDescent="0.2">
      <c r="A3060" s="17" t="str">
        <f t="shared" si="56"/>
        <v>UA</v>
      </c>
      <c r="B3060" s="17" t="str">
        <f>IF(AND(OR(NOT(IsForecastDateRestricted),AND(D3060&gt;=StartDate,D3060&lt;=EndDate)),OR(NOT(IsTargetDateRestricted),AND(F3060&gt;=FirstTargetDate,F3060&lt;=EndTargetDate)),
OR(AND(Is1Week,E3060="1 wk ahead inc death"),AND(Is2Week,E3060="2 wk ahead inc death"),AND(Is3Week,E3060="3 wk ahead inc death"),AND(Is4Week,E3060="4 wk ahead inc death")),
OR(NOT(IsActiveModelsOnly),_xlfn.XLOOKUP(C3060,'Model Analyzer'!B$4:B$100,'Model Analyzer'!C$4:C$100))),EvalData!C3060,"NA")</f>
        <v>UA</v>
      </c>
      <c r="C3060" s="17" t="s">
        <v>29</v>
      </c>
      <c r="D3060" s="36" t="d">
        <v>2020-11-30</v>
      </c>
      <c r="E3060" s="17" t="s">
        <v>37</v>
      </c>
      <c r="F3060" s="36" t="d">
        <v>2020-12-19</v>
      </c>
      <c r="G3060" s="30">
        <v>-21888</v>
      </c>
      <c r="H3060" s="32">
        <v>-0.57599999999999996</v>
      </c>
      <c r="I3060" s="28">
        <v>-0.43786000000000003</v>
      </c>
      <c r="J3060" s="28">
        <v>-0.77890000000000004</v>
      </c>
      <c r="K3060" s="29">
        <v>0</v>
      </c>
      <c r="L3060" s="30">
        <v>31</v>
      </c>
      <c r="M3060" s="29">
        <v>0.11765</v>
      </c>
      <c r="N3060" s="30">
        <v>51</v>
      </c>
      <c r="O3060" s="30">
        <v>21.09</v>
      </c>
      <c r="P3060" s="30">
        <v>11245.94</v>
      </c>
      <c r="Q3060" s="30">
        <v>432.67</v>
      </c>
      <c r="R3060" s="38">
        <v>0.41889999999999999</v>
      </c>
      <c r="S3060" s="32">
        <v>-0.52117000000000002</v>
      </c>
      <c r="T3060" s="29">
        <v>0.83748999999999996</v>
      </c>
      <c r="U3060" s="29">
        <v>-0.82135999999999998</v>
      </c>
      <c r="V3060" s="29">
        <v>0.19608</v>
      </c>
      <c r="W3060" s="29">
        <v>0.29411999999999999</v>
      </c>
      <c r="X3060" s="30">
        <v>679.37</v>
      </c>
      <c r="Y3060" s="29">
        <v>0.39410000000000001</v>
      </c>
      <c r="Z3060" s="29">
        <v>0.52407000000000004</v>
      </c>
      <c r="AA3060" s="29">
        <v>2.7E-2</v>
      </c>
      <c r="AB3060" s="30">
        <v>31</v>
      </c>
      <c r="AC3060" s="29">
        <v>0.11765</v>
      </c>
      <c r="AD3060" s="30">
        <v>51</v>
      </c>
      <c r="AE3060" s="29">
        <v>0.98038999999999998</v>
      </c>
      <c r="AF3060" s="33">
        <v>2.6469999999999998</v>
      </c>
      <c r="AG3060" s="33">
        <v>4.718</v>
      </c>
      <c r="AH3060" s="33">
        <v>6.7350000000000003</v>
      </c>
      <c r="AI3060" s="33">
        <v>9.0860000000000003</v>
      </c>
      <c r="AJ3060" s="33">
        <v>9.7720000000000002</v>
      </c>
      <c r="AK3060" s="34">
        <v>17.231999999999999</v>
      </c>
      <c r="AL3060" s="29">
        <v>0.60784000000000005</v>
      </c>
      <c r="AM3060" s="29">
        <v>0.21568999999999999</v>
      </c>
      <c r="AN3060" s="50">
        <v>91059</v>
      </c>
      <c r="AO3060" s="30">
        <v>119.7</v>
      </c>
      <c r="AP3060" s="29">
        <v>0.29976999999999998</v>
      </c>
      <c r="AQ3060" s="29">
        <v>0.62582000000000004</v>
      </c>
      <c r="AR3060" s="29">
        <v>0.16500000000000001</v>
      </c>
      <c r="AS3060" s="54">
        <v>28</v>
      </c>
      <c r="AT3060" s="29">
        <v>0.20588000000000001</v>
      </c>
      <c r="AU3060" s="29">
        <v>0.85999000000000003</v>
      </c>
      <c r="AV3060" s="54">
        <v>3</v>
      </c>
      <c r="AW3060" s="29">
        <v>0.94118000000000002</v>
      </c>
    </row>
    <row r="3061" spans="1:49" x14ac:dyDescent="0.2">
      <c r="A3061" s="17" t="str">
        <f t="shared" si="56"/>
        <v>UCLA</v>
      </c>
      <c r="B3061" s="17" t="str">
        <f>IF(AND(OR(NOT(IsForecastDateRestricted),AND(D3061&gt;=StartDate,D3061&lt;=EndDate)),OR(NOT(IsTargetDateRestricted),AND(F3061&gt;=FirstTargetDate,F3061&lt;=EndTargetDate)),
OR(AND(Is1Week,E3061="1 wk ahead inc death"),AND(Is2Week,E3061="2 wk ahead inc death"),AND(Is3Week,E3061="3 wk ahead inc death"),AND(Is4Week,E3061="4 wk ahead inc death")),
OR(NOT(IsActiveModelsOnly),_xlfn.XLOOKUP(C3061,'Model Analyzer'!B$4:B$100,'Model Analyzer'!C$4:C$100))),EvalData!C3061,"NA")</f>
        <v>UCLA</v>
      </c>
      <c r="C3061" s="17" t="s">
        <v>30</v>
      </c>
      <c r="D3061" s="36" t="d">
        <v>2020-11-30</v>
      </c>
      <c r="E3061" s="17" t="s">
        <v>37</v>
      </c>
      <c r="F3061" s="36" t="d">
        <v>2020-12-19</v>
      </c>
      <c r="G3061" s="30">
        <v>-22230</v>
      </c>
      <c r="H3061" s="32">
        <v>-0.58799999999999997</v>
      </c>
      <c r="I3061" s="28">
        <v>-0.44469999999999998</v>
      </c>
      <c r="J3061" s="28">
        <v>-0.80081999999999998</v>
      </c>
      <c r="K3061" s="29">
        <v>0</v>
      </c>
      <c r="L3061" s="30">
        <v>33</v>
      </c>
      <c r="M3061" s="29">
        <v>5.8819999999999997E-2</v>
      </c>
      <c r="N3061" s="30">
        <v>51</v>
      </c>
      <c r="O3061" s="30">
        <v>38.74</v>
      </c>
      <c r="P3061" s="30">
        <v>11182.25</v>
      </c>
      <c r="Q3061" s="30">
        <v>430.63</v>
      </c>
      <c r="R3061" s="38">
        <v>0.55420999999999998</v>
      </c>
      <c r="S3061" s="32">
        <v>-0.55154999999999998</v>
      </c>
      <c r="T3061" s="29">
        <v>1.4194899999999999</v>
      </c>
      <c r="U3061" s="29">
        <v>-1.4194899999999999</v>
      </c>
      <c r="V3061" s="29">
        <v>0.11765</v>
      </c>
      <c r="W3061" s="29">
        <v>0.35293999999999998</v>
      </c>
      <c r="X3061" s="30">
        <v>661.42</v>
      </c>
      <c r="Y3061" s="29">
        <v>0.44363999999999998</v>
      </c>
      <c r="Z3061" s="29">
        <v>0.62217999999999996</v>
      </c>
      <c r="AA3061" s="29">
        <v>0</v>
      </c>
      <c r="AB3061" s="30">
        <v>35</v>
      </c>
      <c r="AC3061" s="29">
        <v>0</v>
      </c>
      <c r="AD3061" s="30">
        <v>51</v>
      </c>
      <c r="AE3061" s="29">
        <v>7.843E-2</v>
      </c>
      <c r="AF3061" s="33">
        <v>1.163</v>
      </c>
      <c r="AG3061" s="33">
        <v>1.208</v>
      </c>
      <c r="AH3061" s="33">
        <v>1.421</v>
      </c>
      <c r="AI3061" s="33">
        <v>2.746</v>
      </c>
      <c r="AJ3061" s="33">
        <v>1.8109999999999999</v>
      </c>
      <c r="AK3061" s="34">
        <v>2.6</v>
      </c>
      <c r="AL3061" s="29">
        <v>0</v>
      </c>
      <c r="AM3061" s="29">
        <v>1.9609999999999999E-2</v>
      </c>
      <c r="AN3061" s="50">
        <v>720815</v>
      </c>
      <c r="AO3061" s="30">
        <v>713.9</v>
      </c>
      <c r="AP3061" s="29">
        <v>0.76848000000000005</v>
      </c>
      <c r="AQ3061" s="29">
        <v>1</v>
      </c>
      <c r="AR3061" s="29">
        <v>6.2E-2</v>
      </c>
      <c r="AS3061" s="54">
        <v>33</v>
      </c>
      <c r="AT3061" s="29">
        <v>5.8819999999999997E-2</v>
      </c>
      <c r="AU3061" s="29">
        <v>8.2559999999999995E-2</v>
      </c>
      <c r="AV3061" s="54">
        <v>33</v>
      </c>
      <c r="AW3061" s="29">
        <v>5.8819999999999997E-2</v>
      </c>
    </row>
    <row r="3062" spans="1:49" x14ac:dyDescent="0.2">
      <c r="A3062" s="17" t="str">
        <f t="shared" si="56"/>
        <v>UCM</v>
      </c>
      <c r="B3062" s="17" t="str">
        <f>IF(AND(OR(NOT(IsForecastDateRestricted),AND(D3062&gt;=StartDate,D3062&lt;=EndDate)),OR(NOT(IsTargetDateRestricted),AND(F3062&gt;=FirstTargetDate,F3062&lt;=EndTargetDate)),
OR(AND(Is1Week,E3062="1 wk ahead inc death"),AND(Is2Week,E3062="2 wk ahead inc death"),AND(Is3Week,E3062="3 wk ahead inc death"),AND(Is4Week,E3062="4 wk ahead inc death")),
OR(NOT(IsActiveModelsOnly),_xlfn.XLOOKUP(C3062,'Model Analyzer'!B$4:B$100,'Model Analyzer'!C$4:C$100))),EvalData!C3062,"NA")</f>
        <v>UCM</v>
      </c>
      <c r="C3062" s="17" t="s">
        <v>48</v>
      </c>
      <c r="D3062" s="36" t="d">
        <v>2020-11-30</v>
      </c>
      <c r="E3062" s="17" t="s">
        <v>37</v>
      </c>
      <c r="F3062" s="36" t="d">
        <v>2020-12-19</v>
      </c>
      <c r="G3062" s="30">
        <v>-17051</v>
      </c>
      <c r="H3062" s="32">
        <v>-0.41699999999999998</v>
      </c>
      <c r="I3062" s="28">
        <v>-0.34110000000000001</v>
      </c>
      <c r="J3062" s="28">
        <v>-0.51766999999999996</v>
      </c>
      <c r="K3062" s="29">
        <v>0</v>
      </c>
      <c r="L3062" s="30">
        <v>23</v>
      </c>
      <c r="M3062" s="29">
        <v>0.35293999999999998</v>
      </c>
      <c r="O3062" s="30"/>
      <c r="P3062" s="30"/>
      <c r="Q3062" s="30"/>
      <c r="R3062" s="38"/>
    </row>
    <row r="3063" spans="1:49" x14ac:dyDescent="0.2">
      <c r="A3063" s="17" t="str">
        <f t="shared" si="56"/>
        <v>UCSB</v>
      </c>
      <c r="B3063" s="17" t="str">
        <f>IF(AND(OR(NOT(IsForecastDateRestricted),AND(D3063&gt;=StartDate,D3063&lt;=EndDate)),OR(NOT(IsTargetDateRestricted),AND(F3063&gt;=FirstTargetDate,F3063&lt;=EndTargetDate)),
OR(AND(Is1Week,E3063="1 wk ahead inc death"),AND(Is2Week,E3063="2 wk ahead inc death"),AND(Is3Week,E3063="3 wk ahead inc death"),AND(Is4Week,E3063="4 wk ahead inc death")),
OR(NOT(IsActiveModelsOnly),_xlfn.XLOOKUP(C3063,'Model Analyzer'!B$4:B$100,'Model Analyzer'!C$4:C$100))),EvalData!C3063,"NA")</f>
        <v>UCSB</v>
      </c>
      <c r="C3063" s="17" t="s">
        <v>61</v>
      </c>
      <c r="D3063" s="36" t="d">
        <v>2020-11-30</v>
      </c>
      <c r="E3063" s="17" t="s">
        <v>37</v>
      </c>
      <c r="F3063" s="36" t="d">
        <v>2020-12-19</v>
      </c>
      <c r="G3063" s="30"/>
      <c r="H3063" s="32"/>
      <c r="N3063" s="30">
        <v>51</v>
      </c>
      <c r="O3063" s="30">
        <v>9.2899999999999991</v>
      </c>
      <c r="P3063" s="30">
        <v>4805.4399999999996</v>
      </c>
      <c r="Q3063" s="30">
        <v>230.1</v>
      </c>
      <c r="R3063" s="38">
        <v>0.18507000000000001</v>
      </c>
      <c r="S3063" s="32">
        <v>-4.5150000000000003E-2</v>
      </c>
      <c r="T3063" s="29">
        <v>0.43715999999999999</v>
      </c>
      <c r="U3063" s="29">
        <v>-0.1273</v>
      </c>
      <c r="V3063" s="29">
        <v>0.47059000000000001</v>
      </c>
      <c r="W3063" s="29">
        <v>0.11765</v>
      </c>
      <c r="X3063" s="30">
        <v>425.75</v>
      </c>
      <c r="Y3063" s="29">
        <v>0.28978999999999999</v>
      </c>
      <c r="Z3063" s="29">
        <v>0.29020000000000001</v>
      </c>
      <c r="AA3063" s="29">
        <v>0.69699999999999995</v>
      </c>
      <c r="AB3063" s="30">
        <v>9</v>
      </c>
      <c r="AC3063" s="29">
        <v>0.76471</v>
      </c>
      <c r="AD3063" s="30">
        <v>51</v>
      </c>
      <c r="AE3063" s="29">
        <v>0.96077999999999997</v>
      </c>
      <c r="AF3063" s="33">
        <v>222</v>
      </c>
      <c r="AG3063" s="33">
        <v>1334</v>
      </c>
      <c r="AH3063" s="33">
        <v>2174</v>
      </c>
      <c r="AI3063" s="33">
        <v>3342.6410000000001</v>
      </c>
      <c r="AJ3063" s="33">
        <v>4749</v>
      </c>
      <c r="AK3063" s="34">
        <v>6904</v>
      </c>
      <c r="AL3063" s="29">
        <v>0</v>
      </c>
      <c r="AM3063" s="29">
        <v>0.96077999999999997</v>
      </c>
      <c r="AN3063" s="50">
        <v>111196</v>
      </c>
      <c r="AO3063" s="30">
        <v>105.3</v>
      </c>
      <c r="AP3063" s="29">
        <v>6.6100000000000004E-3</v>
      </c>
      <c r="AQ3063" s="29">
        <v>1.3809999999999999E-2</v>
      </c>
      <c r="AR3063" s="29">
        <v>0</v>
      </c>
      <c r="AS3063" s="54">
        <v>35</v>
      </c>
      <c r="AT3063" s="29">
        <v>0</v>
      </c>
      <c r="AU3063" s="29">
        <v>2.743E-2</v>
      </c>
      <c r="AV3063" s="54">
        <v>35</v>
      </c>
      <c r="AW3063" s="29">
        <v>0</v>
      </c>
    </row>
    <row r="3064" spans="1:49" x14ac:dyDescent="0.2">
      <c r="A3064" s="17" t="str">
        <f t="shared" si="56"/>
        <v>UCSD-NEU</v>
      </c>
      <c r="B3064" s="17" t="str">
        <f>IF(AND(OR(NOT(IsForecastDateRestricted),AND(D3064&gt;=StartDate,D3064&lt;=EndDate)),OR(NOT(IsTargetDateRestricted),AND(F3064&gt;=FirstTargetDate,F3064&lt;=EndTargetDate)),
OR(AND(Is1Week,E3064="1 wk ahead inc death"),AND(Is2Week,E3064="2 wk ahead inc death"),AND(Is3Week,E3064="3 wk ahead inc death"),AND(Is4Week,E3064="4 wk ahead inc death")),
OR(NOT(IsActiveModelsOnly),_xlfn.XLOOKUP(C3064,'Model Analyzer'!B$4:B$100,'Model Analyzer'!C$4:C$100))),EvalData!C3064,"NA")</f>
        <v>UCSD-NEU</v>
      </c>
      <c r="C3064" s="17" t="s">
        <v>54</v>
      </c>
      <c r="D3064" s="36" t="d">
        <v>2020-11-30</v>
      </c>
      <c r="E3064" s="17" t="s">
        <v>37</v>
      </c>
      <c r="F3064" s="36" t="d">
        <v>2020-12-19</v>
      </c>
      <c r="G3064" s="30">
        <v>-9930</v>
      </c>
      <c r="H3064" s="32">
        <v>-0.221</v>
      </c>
      <c r="I3064" s="28">
        <v>-0.19864000000000001</v>
      </c>
      <c r="J3064" s="28">
        <v>-0.24787999999999999</v>
      </c>
      <c r="K3064" s="29">
        <v>0.75</v>
      </c>
      <c r="L3064" s="30">
        <v>11</v>
      </c>
      <c r="M3064" s="29">
        <v>0.70587999999999995</v>
      </c>
      <c r="N3064" s="30">
        <v>50</v>
      </c>
      <c r="O3064" s="30">
        <v>5.19</v>
      </c>
      <c r="P3064" s="30">
        <v>4345.42</v>
      </c>
      <c r="Q3064" s="30">
        <v>232.72</v>
      </c>
      <c r="R3064" s="38">
        <v>0.14588000000000001</v>
      </c>
      <c r="S3064" s="32">
        <v>-0.18307000000000001</v>
      </c>
      <c r="T3064" s="29">
        <v>0.31263999999999997</v>
      </c>
      <c r="U3064" s="29">
        <v>-0.23568</v>
      </c>
      <c r="V3064" s="29">
        <v>0.52</v>
      </c>
      <c r="W3064" s="29">
        <v>0.04</v>
      </c>
      <c r="X3064" s="30">
        <v>441.78</v>
      </c>
      <c r="Y3064" s="29">
        <v>0.21518999999999999</v>
      </c>
      <c r="Z3064" s="29">
        <v>0.24575</v>
      </c>
      <c r="AA3064" s="29">
        <v>0.72799999999999998</v>
      </c>
      <c r="AB3064" s="30">
        <v>4</v>
      </c>
      <c r="AC3064" s="29">
        <v>0.91176000000000001</v>
      </c>
      <c r="AD3064" s="30">
        <v>50</v>
      </c>
      <c r="AE3064" s="29">
        <v>0.84</v>
      </c>
      <c r="AF3064" s="33">
        <v>1.6180000000000001</v>
      </c>
      <c r="AG3064" s="33">
        <v>2.3260000000000001</v>
      </c>
      <c r="AH3064" s="33">
        <v>4.18</v>
      </c>
      <c r="AI3064" s="33">
        <v>143.029</v>
      </c>
      <c r="AJ3064" s="33">
        <v>9.3360000000000003</v>
      </c>
      <c r="AK3064" s="34">
        <v>756.6</v>
      </c>
      <c r="AL3064" s="29">
        <v>0.2</v>
      </c>
      <c r="AM3064" s="29">
        <v>0.24</v>
      </c>
      <c r="AN3064" s="50">
        <v>193508</v>
      </c>
      <c r="AO3064" s="30">
        <v>143</v>
      </c>
      <c r="AP3064" s="29">
        <v>0.38191000000000003</v>
      </c>
      <c r="AQ3064" s="29">
        <v>0.79730999999999996</v>
      </c>
      <c r="AR3064" s="29">
        <v>0.41299999999999998</v>
      </c>
      <c r="AS3064" s="54">
        <v>16</v>
      </c>
      <c r="AT3064" s="29">
        <v>0.55881999999999998</v>
      </c>
      <c r="AU3064" s="29">
        <v>0.82659000000000005</v>
      </c>
      <c r="AV3064" s="54">
        <v>7</v>
      </c>
      <c r="AW3064" s="29">
        <v>0.82352999999999998</v>
      </c>
    </row>
    <row r="3065" spans="1:49" x14ac:dyDescent="0.2">
      <c r="A3065" s="17" t="str">
        <f t="shared" si="56"/>
        <v>UGA-CEID</v>
      </c>
      <c r="B3065" s="17" t="str">
        <f>IF(AND(OR(NOT(IsForecastDateRestricted),AND(D3065&gt;=StartDate,D3065&lt;=EndDate)),OR(NOT(IsTargetDateRestricted),AND(F3065&gt;=FirstTargetDate,F3065&lt;=EndTargetDate)),
OR(AND(Is1Week,E3065="1 wk ahead inc death"),AND(Is2Week,E3065="2 wk ahead inc death"),AND(Is3Week,E3065="3 wk ahead inc death"),AND(Is4Week,E3065="4 wk ahead inc death")),
OR(NOT(IsActiveModelsOnly),_xlfn.XLOOKUP(C3065,'Model Analyzer'!B$4:B$100,'Model Analyzer'!C$4:C$100))),EvalData!C3065,"NA")</f>
        <v>UGA-CEID</v>
      </c>
      <c r="C3065" s="17" t="s">
        <v>50</v>
      </c>
      <c r="D3065" s="36" t="d">
        <v>2020-11-30</v>
      </c>
      <c r="E3065" s="17" t="s">
        <v>37</v>
      </c>
      <c r="F3065" s="36" t="d">
        <v>2020-12-19</v>
      </c>
      <c r="G3065" s="30">
        <v>-18760</v>
      </c>
      <c r="H3065" s="32">
        <v>-0.47</v>
      </c>
      <c r="I3065" s="28">
        <v>-0.37528</v>
      </c>
      <c r="J3065" s="28">
        <v>-0.60072000000000003</v>
      </c>
      <c r="K3065" s="29">
        <v>0</v>
      </c>
      <c r="L3065" s="30">
        <v>25</v>
      </c>
      <c r="M3065" s="29">
        <v>0.29411999999999999</v>
      </c>
      <c r="N3065" s="30">
        <v>51</v>
      </c>
      <c r="O3065" s="30">
        <v>18.14</v>
      </c>
      <c r="P3065" s="30">
        <v>9015.4699999999993</v>
      </c>
      <c r="Q3065" s="30">
        <v>386.16</v>
      </c>
      <c r="R3065" s="38">
        <v>0.44757999999999998</v>
      </c>
      <c r="S3065" s="32">
        <v>-0.49509999999999998</v>
      </c>
      <c r="T3065" s="29">
        <v>0.76519999999999999</v>
      </c>
      <c r="U3065" s="29">
        <v>-0.75034000000000001</v>
      </c>
      <c r="V3065" s="29">
        <v>0.11765</v>
      </c>
      <c r="W3065" s="29">
        <v>0.29411999999999999</v>
      </c>
      <c r="X3065" s="30">
        <v>589.92999999999995</v>
      </c>
      <c r="Y3065" s="29">
        <v>0.39041999999999999</v>
      </c>
      <c r="Z3065" s="29">
        <v>0.50810999999999995</v>
      </c>
      <c r="AA3065" s="29">
        <v>6.6000000000000003E-2</v>
      </c>
      <c r="AB3065" s="30">
        <v>27</v>
      </c>
      <c r="AC3065" s="29">
        <v>0.23529</v>
      </c>
      <c r="AD3065" s="30">
        <v>51</v>
      </c>
      <c r="AE3065" s="29">
        <v>0.47059000000000001</v>
      </c>
      <c r="AF3065" s="33">
        <v>1.6990000000000001</v>
      </c>
      <c r="AG3065" s="33">
        <v>2.0920000000000001</v>
      </c>
      <c r="AH3065" s="33">
        <v>4.4269999999999996</v>
      </c>
      <c r="AI3065" s="33">
        <v>312.89600000000002</v>
      </c>
      <c r="AJ3065" s="33">
        <v>34.582999999999998</v>
      </c>
      <c r="AK3065" s="34">
        <v>364</v>
      </c>
      <c r="AL3065" s="29">
        <v>3.9219999999999998E-2</v>
      </c>
      <c r="AM3065" s="29">
        <v>0.27450999999999998</v>
      </c>
      <c r="AN3065" s="50">
        <v>290865</v>
      </c>
      <c r="AO3065" s="30">
        <v>245</v>
      </c>
      <c r="AP3065" s="29">
        <v>0.37362000000000001</v>
      </c>
      <c r="AQ3065" s="29">
        <v>0.78</v>
      </c>
      <c r="AR3065" s="29">
        <v>0.16500000000000001</v>
      </c>
      <c r="AS3065" s="54">
        <v>28</v>
      </c>
      <c r="AT3065" s="29">
        <v>0.20588000000000001</v>
      </c>
      <c r="AU3065" s="29">
        <v>0.44695000000000001</v>
      </c>
      <c r="AV3065" s="54">
        <v>25</v>
      </c>
      <c r="AW3065" s="29">
        <v>0.29411999999999999</v>
      </c>
    </row>
    <row r="3066" spans="1:49" x14ac:dyDescent="0.2">
      <c r="A3066" s="17" t="str">
        <f t="shared" si="56"/>
        <v>UM</v>
      </c>
      <c r="B3066" s="17" t="str">
        <f>IF(AND(OR(NOT(IsForecastDateRestricted),AND(D3066&gt;=StartDate,D3066&lt;=EndDate)),OR(NOT(IsTargetDateRestricted),AND(F3066&gt;=FirstTargetDate,F3066&lt;=EndTargetDate)),
OR(AND(Is1Week,E3066="1 wk ahead inc death"),AND(Is2Week,E3066="2 wk ahead inc death"),AND(Is3Week,E3066="3 wk ahead inc death"),AND(Is4Week,E3066="4 wk ahead inc death")),
OR(NOT(IsActiveModelsOnly),_xlfn.XLOOKUP(C3066,'Model Analyzer'!B$4:B$100,'Model Analyzer'!C$4:C$100))),EvalData!C3066,"NA")</f>
        <v>UM</v>
      </c>
      <c r="C3066" s="17" t="s">
        <v>31</v>
      </c>
      <c r="D3066" s="36" t="d">
        <v>2020-11-30</v>
      </c>
      <c r="E3066" s="17" t="s">
        <v>37</v>
      </c>
      <c r="F3066" s="36" t="d">
        <v>2020-12-19</v>
      </c>
      <c r="G3066" s="26">
        <v>-16729</v>
      </c>
      <c r="H3066" s="27">
        <v>-0.40699999999999997</v>
      </c>
      <c r="I3066" s="28">
        <v>-0.33465</v>
      </c>
      <c r="J3066" s="28">
        <v>-0.50297999999999998</v>
      </c>
      <c r="K3066" s="29">
        <v>0</v>
      </c>
      <c r="L3066" s="30">
        <v>21</v>
      </c>
      <c r="M3066" s="29">
        <v>0.41176000000000001</v>
      </c>
    </row>
    <row r="3067" spans="1:49" x14ac:dyDescent="0.2">
      <c r="A3067" s="17" t="str">
        <f t="shared" si="56"/>
        <v>UMass-MB</v>
      </c>
      <c r="B3067" s="17" t="str">
        <f>IF(AND(OR(NOT(IsForecastDateRestricted),AND(D3067&gt;=StartDate,D3067&lt;=EndDate)),OR(NOT(IsTargetDateRestricted),AND(F3067&gt;=FirstTargetDate,F3067&lt;=EndTargetDate)),
OR(AND(Is1Week,E3067="1 wk ahead inc death"),AND(Is2Week,E3067="2 wk ahead inc death"),AND(Is3Week,E3067="3 wk ahead inc death"),AND(Is4Week,E3067="4 wk ahead inc death")),
OR(NOT(IsActiveModelsOnly),_xlfn.XLOOKUP(C3067,'Model Analyzer'!B$4:B$100,'Model Analyzer'!C$4:C$100))),EvalData!C3067,"NA")</f>
        <v>UMass-MB</v>
      </c>
      <c r="C3067" s="17" t="s">
        <v>32</v>
      </c>
      <c r="D3067" s="36" t="d">
        <v>2020-11-30</v>
      </c>
      <c r="E3067" s="17" t="s">
        <v>37</v>
      </c>
      <c r="F3067" s="36" t="d">
        <v>2020-12-19</v>
      </c>
      <c r="G3067" s="26">
        <v>-11516</v>
      </c>
      <c r="H3067" s="27">
        <v>-0.26200000000000001</v>
      </c>
      <c r="I3067" s="28">
        <v>-0.23036999999999999</v>
      </c>
      <c r="J3067" s="28">
        <v>-0.29932999999999998</v>
      </c>
      <c r="K3067" s="29">
        <v>0</v>
      </c>
      <c r="L3067" s="30">
        <v>17</v>
      </c>
      <c r="M3067" s="29">
        <v>0.52941000000000005</v>
      </c>
      <c r="N3067" s="30">
        <v>51</v>
      </c>
      <c r="O3067" s="26">
        <v>11.48</v>
      </c>
      <c r="P3067" s="26">
        <v>5158.1899999999996</v>
      </c>
      <c r="Q3067" s="26">
        <v>277.92</v>
      </c>
      <c r="R3067" s="31">
        <v>0.25652999999999998</v>
      </c>
      <c r="S3067" s="32">
        <v>-0.31231999999999999</v>
      </c>
      <c r="T3067" s="29">
        <v>0.53141000000000005</v>
      </c>
      <c r="U3067" s="29">
        <v>-0.50702000000000003</v>
      </c>
      <c r="V3067" s="29">
        <v>0.31373000000000001</v>
      </c>
      <c r="W3067" s="29">
        <v>9.8040000000000002E-2</v>
      </c>
      <c r="X3067" s="30">
        <v>438.67</v>
      </c>
      <c r="Y3067" s="29">
        <v>0.28985</v>
      </c>
      <c r="Z3067" s="29">
        <v>0.36103000000000002</v>
      </c>
      <c r="AA3067" s="29">
        <v>0.48199999999999998</v>
      </c>
      <c r="AB3067" s="30">
        <v>21</v>
      </c>
      <c r="AC3067" s="29">
        <v>0.41176000000000001</v>
      </c>
      <c r="AD3067" s="30">
        <v>51</v>
      </c>
      <c r="AE3067" s="29">
        <v>0.84314</v>
      </c>
      <c r="AF3067" s="33">
        <v>2.5880000000000001</v>
      </c>
      <c r="AG3067" s="33">
        <v>3.2450000000000001</v>
      </c>
      <c r="AH3067" s="33">
        <v>4.08</v>
      </c>
      <c r="AI3067" s="33">
        <v>5.9180000000000001</v>
      </c>
      <c r="AJ3067" s="33">
        <v>5.5369999999999999</v>
      </c>
      <c r="AK3067" s="34">
        <v>8.9550000000000001</v>
      </c>
      <c r="AL3067" s="29">
        <v>0.31373000000000001</v>
      </c>
      <c r="AM3067" s="29">
        <v>5.8819999999999997E-2</v>
      </c>
      <c r="AN3067" s="50">
        <v>97267</v>
      </c>
      <c r="AO3067" s="30">
        <v>122.2</v>
      </c>
      <c r="AP3067" s="29">
        <v>0.37996000000000002</v>
      </c>
      <c r="AQ3067" s="29">
        <v>0.79323999999999995</v>
      </c>
      <c r="AR3067" s="29">
        <v>0.495</v>
      </c>
      <c r="AS3067" s="54">
        <v>12</v>
      </c>
      <c r="AT3067" s="29">
        <v>0.67647000000000002</v>
      </c>
      <c r="AU3067" s="29">
        <v>0.84475999999999996</v>
      </c>
      <c r="AV3067" s="54">
        <v>5</v>
      </c>
      <c r="AW3067" s="29">
        <v>0.88234999999999997</v>
      </c>
    </row>
    <row r="3068" spans="1:49" x14ac:dyDescent="0.2">
      <c r="A3068" s="17" t="str">
        <f t="shared" si="56"/>
        <v>USC</v>
      </c>
      <c r="B3068" s="17" t="str">
        <f>IF(AND(OR(NOT(IsForecastDateRestricted),AND(D3068&gt;=StartDate,D3068&lt;=EndDate)),OR(NOT(IsTargetDateRestricted),AND(F3068&gt;=FirstTargetDate,F3068&lt;=EndTargetDate)),
OR(AND(Is1Week,E3068="1 wk ahead inc death"),AND(Is2Week,E3068="2 wk ahead inc death"),AND(Is3Week,E3068="3 wk ahead inc death"),AND(Is4Week,E3068="4 wk ahead inc death")),
OR(NOT(IsActiveModelsOnly),_xlfn.XLOOKUP(C3068,'Model Analyzer'!B$4:B$100,'Model Analyzer'!C$4:C$100))),EvalData!C3068,"NA")</f>
        <v>USC</v>
      </c>
      <c r="C3068" s="17" t="s">
        <v>33</v>
      </c>
      <c r="D3068" s="36" t="d">
        <v>2020-11-30</v>
      </c>
      <c r="E3068" s="17" t="s">
        <v>37</v>
      </c>
      <c r="F3068" s="36" t="d">
        <v>2020-12-19</v>
      </c>
      <c r="G3068" s="30">
        <v>-8108</v>
      </c>
      <c r="H3068" s="32">
        <v>-0.17699999999999999</v>
      </c>
      <c r="I3068" s="28">
        <v>-0.16220000000000001</v>
      </c>
      <c r="J3068" s="28">
        <v>-0.19359999999999999</v>
      </c>
      <c r="K3068" s="29">
        <v>0.75</v>
      </c>
      <c r="L3068" s="30">
        <v>8</v>
      </c>
      <c r="M3068" s="29">
        <v>0.79412000000000005</v>
      </c>
      <c r="N3068" s="30">
        <v>51</v>
      </c>
      <c r="O3068" s="30">
        <v>6.47</v>
      </c>
      <c r="P3068" s="30">
        <v>2890.75</v>
      </c>
      <c r="Q3068" s="30">
        <v>199.98</v>
      </c>
      <c r="R3068" s="38">
        <v>0.20769000000000001</v>
      </c>
      <c r="S3068" s="32">
        <v>-0.19991</v>
      </c>
      <c r="T3068" s="29">
        <v>0.36684</v>
      </c>
      <c r="U3068" s="29">
        <v>-0.28005999999999998</v>
      </c>
      <c r="V3068" s="29">
        <v>0.47059000000000001</v>
      </c>
      <c r="W3068" s="29">
        <v>5.8819999999999997E-2</v>
      </c>
      <c r="X3068" s="30">
        <v>287.3</v>
      </c>
      <c r="Y3068" s="29">
        <v>0.24784</v>
      </c>
      <c r="Z3068" s="29">
        <v>0.28432000000000002</v>
      </c>
      <c r="AA3068" s="29">
        <v>0.72199999999999998</v>
      </c>
      <c r="AB3068" s="30">
        <v>5</v>
      </c>
      <c r="AC3068" s="29">
        <v>0.88234999999999997</v>
      </c>
      <c r="AD3068" s="30">
        <v>51</v>
      </c>
      <c r="AE3068" s="29">
        <v>0.84314</v>
      </c>
      <c r="AF3068" s="33">
        <v>2.0739999999999998</v>
      </c>
      <c r="AG3068" s="33">
        <v>2.4180000000000001</v>
      </c>
      <c r="AH3068" s="33">
        <v>3.6110000000000002</v>
      </c>
      <c r="AI3068" s="33">
        <v>218.95699999999999</v>
      </c>
      <c r="AJ3068" s="33">
        <v>144</v>
      </c>
      <c r="AK3068" s="34">
        <v>808</v>
      </c>
      <c r="AL3068" s="29">
        <v>9.8040000000000002E-2</v>
      </c>
      <c r="AM3068" s="29">
        <v>0.25490000000000002</v>
      </c>
      <c r="AN3068" s="50">
        <v>84338</v>
      </c>
      <c r="AO3068" s="30">
        <v>87.2</v>
      </c>
      <c r="AP3068" s="29">
        <v>0.37513000000000002</v>
      </c>
      <c r="AQ3068" s="29">
        <v>0.78315000000000001</v>
      </c>
      <c r="AR3068" s="29">
        <v>0.51600000000000001</v>
      </c>
      <c r="AS3068" s="54">
        <v>10</v>
      </c>
      <c r="AT3068" s="29">
        <v>0.73529</v>
      </c>
      <c r="AU3068" s="29">
        <v>0.84048999999999996</v>
      </c>
      <c r="AV3068" s="54">
        <v>6</v>
      </c>
      <c r="AW3068" s="29">
        <v>0.85294000000000003</v>
      </c>
    </row>
    <row r="3069" spans="1:49" x14ac:dyDescent="0.2">
      <c r="A3069" s="17" t="str">
        <f t="shared" si="56"/>
        <v>UT</v>
      </c>
      <c r="B3069" s="17" t="str">
        <f>IF(AND(OR(NOT(IsForecastDateRestricted),AND(D3069&gt;=StartDate,D3069&lt;=EndDate)),OR(NOT(IsTargetDateRestricted),AND(F3069&gt;=FirstTargetDate,F3069&lt;=EndTargetDate)),
OR(AND(Is1Week,E3069="1 wk ahead inc death"),AND(Is2Week,E3069="2 wk ahead inc death"),AND(Is3Week,E3069="3 wk ahead inc death"),AND(Is4Week,E3069="4 wk ahead inc death")),
OR(NOT(IsActiveModelsOnly),_xlfn.XLOOKUP(C3069,'Model Analyzer'!B$4:B$100,'Model Analyzer'!C$4:C$100))),EvalData!C3069,"NA")</f>
        <v>UT</v>
      </c>
      <c r="C3069" s="17" t="s">
        <v>34</v>
      </c>
      <c r="D3069" s="36" t="d">
        <v>2020-11-30</v>
      </c>
      <c r="E3069" s="17" t="s">
        <v>37</v>
      </c>
      <c r="F3069" s="36" t="d">
        <v>2020-12-19</v>
      </c>
      <c r="G3069" s="30">
        <v>-16807</v>
      </c>
      <c r="H3069" s="32">
        <v>-0.41</v>
      </c>
      <c r="I3069" s="28">
        <v>-0.33621000000000001</v>
      </c>
      <c r="J3069" s="28">
        <v>-0.50651000000000002</v>
      </c>
      <c r="K3069" s="29">
        <v>0</v>
      </c>
      <c r="L3069" s="30">
        <v>22</v>
      </c>
      <c r="M3069" s="29">
        <v>0.38235000000000002</v>
      </c>
      <c r="N3069" s="30">
        <v>51</v>
      </c>
      <c r="O3069" s="30">
        <v>16.32</v>
      </c>
      <c r="P3069" s="30">
        <v>6469.4</v>
      </c>
      <c r="Q3069" s="30">
        <v>267.08</v>
      </c>
      <c r="R3069" s="38">
        <v>0.24725</v>
      </c>
      <c r="S3069" s="32">
        <v>-5.6279999999999997E-2</v>
      </c>
      <c r="T3069" s="29">
        <v>0.66454000000000002</v>
      </c>
      <c r="U3069" s="29">
        <v>-0.33694000000000002</v>
      </c>
      <c r="V3069" s="29">
        <v>0.41176000000000001</v>
      </c>
      <c r="W3069" s="29">
        <v>0.13725000000000001</v>
      </c>
      <c r="X3069" s="30">
        <v>406.38</v>
      </c>
      <c r="Y3069" s="29">
        <v>0.35715999999999998</v>
      </c>
      <c r="Z3069" s="29">
        <v>0.38614999999999999</v>
      </c>
      <c r="AA3069" s="29">
        <v>0.50800000000000001</v>
      </c>
      <c r="AB3069" s="30">
        <v>19</v>
      </c>
      <c r="AC3069" s="29">
        <v>0.47059000000000001</v>
      </c>
      <c r="AD3069" s="30">
        <v>51</v>
      </c>
      <c r="AE3069" s="29">
        <v>0.76471</v>
      </c>
      <c r="AF3069" s="33">
        <v>1.8819999999999999</v>
      </c>
      <c r="AG3069" s="33">
        <v>2.085</v>
      </c>
      <c r="AH3069" s="33">
        <v>2.4790000000000001</v>
      </c>
      <c r="AI3069" s="33">
        <v>39.299999999999997</v>
      </c>
      <c r="AJ3069" s="33">
        <v>4.1459999999999999</v>
      </c>
      <c r="AK3069" s="34">
        <v>15.566000000000001</v>
      </c>
      <c r="AL3069" s="29">
        <v>7.843E-2</v>
      </c>
      <c r="AM3069" s="29">
        <v>0.13725000000000001</v>
      </c>
      <c r="AN3069" s="50">
        <v>137626</v>
      </c>
      <c r="AO3069" s="30">
        <v>221.3</v>
      </c>
      <c r="AP3069" s="29">
        <v>0.48542000000000002</v>
      </c>
      <c r="AQ3069" s="29">
        <v>1</v>
      </c>
      <c r="AR3069" s="29">
        <v>0.57799999999999996</v>
      </c>
      <c r="AS3069" s="54">
        <v>9</v>
      </c>
      <c r="AT3069" s="29">
        <v>0.76471</v>
      </c>
      <c r="AU3069" s="29">
        <v>0.80495000000000005</v>
      </c>
      <c r="AV3069" s="54">
        <v>10</v>
      </c>
      <c r="AW3069" s="29">
        <v>0.73529</v>
      </c>
    </row>
    <row r="3070" spans="1:49" x14ac:dyDescent="0.2">
      <c r="A3070" s="17" t="str">
        <f t="shared" si="56"/>
        <v>Baseline</v>
      </c>
      <c r="B3070" s="17" t="str">
        <f>IF(AND(OR(NOT(IsForecastDateRestricted),AND(D3070&gt;=StartDate,D3070&lt;=EndDate)),OR(NOT(IsTargetDateRestricted),AND(F3070&gt;=FirstTargetDate,F3070&lt;=EndTargetDate)),
OR(AND(Is1Week,E3070="1 wk ahead inc death"),AND(Is2Week,E3070="2 wk ahead inc death"),AND(Is3Week,E3070="3 wk ahead inc death"),AND(Is4Week,E3070="4 wk ahead inc death")),
OR(NOT(IsActiveModelsOnly),_xlfn.XLOOKUP(C3070,'Model Analyzer'!B$4:B$100,'Model Analyzer'!C$4:C$100))),EvalData!C3070,"NA")</f>
        <v>Baseline</v>
      </c>
      <c r="C3070" s="17" t="s">
        <v>12</v>
      </c>
      <c r="D3070" s="36" t="d">
        <v>2020-12-07</v>
      </c>
      <c r="E3070" s="17" t="s">
        <v>11</v>
      </c>
      <c r="F3070" s="36" t="d">
        <v>2020-12-12</v>
      </c>
      <c r="G3070" s="30">
        <v>-4062</v>
      </c>
      <c r="H3070" s="32">
        <v>-0.27900000000000003</v>
      </c>
      <c r="I3070" s="28">
        <v>-0.24349999999999999</v>
      </c>
      <c r="J3070" s="28">
        <v>-0.32186999999999999</v>
      </c>
      <c r="K3070" s="29">
        <v>0</v>
      </c>
      <c r="L3070" s="30">
        <v>34</v>
      </c>
      <c r="M3070" s="29">
        <v>5.7140000000000003E-2</v>
      </c>
      <c r="N3070" s="30">
        <v>51</v>
      </c>
      <c r="O3070" s="30">
        <v>7.8</v>
      </c>
      <c r="P3070" s="30">
        <v>1577.3</v>
      </c>
      <c r="Q3070" s="30">
        <v>86.43</v>
      </c>
      <c r="R3070" s="38">
        <v>0.25567000000000001</v>
      </c>
      <c r="S3070" s="32">
        <v>-0.31994</v>
      </c>
      <c r="T3070" s="29">
        <v>0.42681000000000002</v>
      </c>
      <c r="U3070" s="29">
        <v>-0.34967999999999999</v>
      </c>
      <c r="V3070" s="29">
        <v>0.39216000000000001</v>
      </c>
      <c r="W3070" s="29">
        <v>5.8819999999999997E-2</v>
      </c>
      <c r="X3070" s="30">
        <v>135.34</v>
      </c>
      <c r="Y3070" s="29">
        <v>0.28455000000000003</v>
      </c>
      <c r="Z3070" s="29">
        <v>0.32807999999999998</v>
      </c>
      <c r="AA3070" s="29">
        <v>0.27700000000000002</v>
      </c>
      <c r="AB3070" s="30">
        <v>23</v>
      </c>
      <c r="AC3070" s="29">
        <v>0.37142999999999998</v>
      </c>
      <c r="AD3070" s="30">
        <v>51</v>
      </c>
      <c r="AE3070" s="29">
        <v>0.94118000000000002</v>
      </c>
      <c r="AF3070" s="33">
        <v>4</v>
      </c>
      <c r="AG3070" s="33">
        <v>4</v>
      </c>
      <c r="AH3070" s="33">
        <v>4</v>
      </c>
      <c r="AI3070" s="33">
        <v>4</v>
      </c>
      <c r="AJ3070" s="33">
        <v>4</v>
      </c>
      <c r="AK3070" s="34">
        <v>4</v>
      </c>
      <c r="AL3070" s="29">
        <v>0</v>
      </c>
      <c r="AM3070" s="29">
        <v>0</v>
      </c>
      <c r="AN3070" s="50">
        <v>20549</v>
      </c>
      <c r="AO3070" s="30">
        <v>65.5</v>
      </c>
      <c r="AP3070" s="29">
        <v>0.4</v>
      </c>
      <c r="AQ3070" s="29">
        <v>0.83506999999999998</v>
      </c>
      <c r="AR3070" s="29">
        <v>0.99099999999999999</v>
      </c>
      <c r="AS3070" s="54">
        <v>1</v>
      </c>
      <c r="AT3070" s="29">
        <v>1</v>
      </c>
      <c r="AU3070" s="29">
        <v>0.96350999999999998</v>
      </c>
      <c r="AV3070" s="54">
        <v>4</v>
      </c>
      <c r="AW3070" s="29">
        <v>0.91429000000000005</v>
      </c>
    </row>
    <row r="3071" spans="1:49" x14ac:dyDescent="0.2">
      <c r="A3071" s="17" t="str">
        <f t="shared" si="56"/>
        <v>BPagano</v>
      </c>
      <c r="B3071" s="17" t="str">
        <f>IF(AND(OR(NOT(IsForecastDateRestricted),AND(D3071&gt;=StartDate,D3071&lt;=EndDate)),OR(NOT(IsTargetDateRestricted),AND(F3071&gt;=FirstTargetDate,F3071&lt;=EndTargetDate)),
OR(AND(Is1Week,E3071="1 wk ahead inc death"),AND(Is2Week,E3071="2 wk ahead inc death"),AND(Is3Week,E3071="3 wk ahead inc death"),AND(Is4Week,E3071="4 wk ahead inc death")),
OR(NOT(IsActiveModelsOnly),_xlfn.XLOOKUP(C3071,'Model Analyzer'!B$4:B$100,'Model Analyzer'!C$4:C$100))),EvalData!C3071,"NA")</f>
        <v>BPagano</v>
      </c>
      <c r="C3071" s="17" t="s">
        <v>59</v>
      </c>
      <c r="D3071" s="36" t="d">
        <v>2020-12-07</v>
      </c>
      <c r="E3071" s="17" t="s">
        <v>11</v>
      </c>
      <c r="F3071" s="36" t="d">
        <v>2020-12-12</v>
      </c>
      <c r="G3071" s="30">
        <v>327</v>
      </c>
      <c r="H3071" s="32">
        <v>1.9E-2</v>
      </c>
      <c r="I3071" s="28">
        <v>1.9599999999999999E-2</v>
      </c>
      <c r="J3071" s="28">
        <v>1.9599999999999999E-2</v>
      </c>
      <c r="K3071" s="29">
        <v>1</v>
      </c>
      <c r="L3071" s="30">
        <v>3</v>
      </c>
      <c r="M3071" s="29">
        <v>0.94286000000000003</v>
      </c>
      <c r="N3071" s="30">
        <v>51</v>
      </c>
      <c r="O3071" s="30">
        <v>6.29</v>
      </c>
      <c r="P3071" s="30">
        <v>1553.92</v>
      </c>
      <c r="Q3071" s="30">
        <v>62.04</v>
      </c>
      <c r="R3071" s="38">
        <v>0.14297000000000001</v>
      </c>
      <c r="S3071" s="32">
        <v>3.1460000000000002E-2</v>
      </c>
      <c r="T3071" s="29">
        <v>0.32923000000000002</v>
      </c>
      <c r="U3071" s="29">
        <v>7.4120000000000005E-2</v>
      </c>
      <c r="V3071" s="29">
        <v>0.56862999999999997</v>
      </c>
      <c r="W3071" s="29">
        <v>5.8819999999999997E-2</v>
      </c>
      <c r="X3071" s="30">
        <v>88.08</v>
      </c>
      <c r="Y3071" s="29">
        <v>0.28672999999999998</v>
      </c>
      <c r="Z3071" s="29">
        <v>0.23988999999999999</v>
      </c>
      <c r="AA3071" s="29">
        <v>0.68100000000000005</v>
      </c>
      <c r="AB3071" s="30">
        <v>12</v>
      </c>
      <c r="AC3071" s="29">
        <v>0.68571000000000004</v>
      </c>
      <c r="AD3071" s="30">
        <v>51</v>
      </c>
      <c r="AE3071" s="29">
        <v>0.72548999999999997</v>
      </c>
      <c r="AF3071" s="33">
        <v>1.9259999999999999</v>
      </c>
      <c r="AG3071" s="33">
        <v>1.9279999999999999</v>
      </c>
      <c r="AH3071" s="33">
        <v>1.9319999999999999</v>
      </c>
      <c r="AI3071" s="33">
        <v>1.944</v>
      </c>
      <c r="AJ3071" s="33">
        <v>1.9450000000000001</v>
      </c>
      <c r="AK3071" s="34">
        <v>1.972</v>
      </c>
      <c r="AL3071" s="29">
        <v>0</v>
      </c>
      <c r="AM3071" s="29">
        <v>0</v>
      </c>
      <c r="AN3071" s="50">
        <v>32093</v>
      </c>
      <c r="AO3071" s="30">
        <v>187.4</v>
      </c>
      <c r="AP3071" s="29">
        <v>0.67945999999999995</v>
      </c>
      <c r="AQ3071" s="29">
        <v>1</v>
      </c>
      <c r="AR3071" s="29">
        <v>0.76400000000000001</v>
      </c>
      <c r="AS3071" s="54">
        <v>6</v>
      </c>
      <c r="AT3071" s="29">
        <v>0.85714000000000001</v>
      </c>
      <c r="AU3071" s="29">
        <v>0.76366999999999996</v>
      </c>
      <c r="AV3071" s="54">
        <v>17</v>
      </c>
      <c r="AW3071" s="29">
        <v>0.54286000000000001</v>
      </c>
    </row>
    <row r="3072" spans="1:49" x14ac:dyDescent="0.2">
      <c r="A3072" s="17" t="str">
        <f t="shared" si="56"/>
        <v>CMU</v>
      </c>
      <c r="B3072" s="17" t="str">
        <f>IF(AND(OR(NOT(IsForecastDateRestricted),AND(D3072&gt;=StartDate,D3072&lt;=EndDate)),OR(NOT(IsTargetDateRestricted),AND(F3072&gt;=FirstTargetDate,F3072&lt;=EndTargetDate)),
OR(AND(Is1Week,E3072="1 wk ahead inc death"),AND(Is2Week,E3072="2 wk ahead inc death"),AND(Is3Week,E3072="3 wk ahead inc death"),AND(Is4Week,E3072="4 wk ahead inc death")),
OR(NOT(IsActiveModelsOnly),_xlfn.XLOOKUP(C3072,'Model Analyzer'!B$4:B$100,'Model Analyzer'!C$4:C$100))),EvalData!C3072,"NA")</f>
        <v>CMU</v>
      </c>
      <c r="C3072" s="17" t="s">
        <v>43</v>
      </c>
      <c r="D3072" s="36" t="d">
        <v>2020-12-07</v>
      </c>
      <c r="E3072" s="17" t="s">
        <v>11</v>
      </c>
      <c r="F3072" s="36" t="d">
        <v>2020-12-12</v>
      </c>
      <c r="G3072" s="30"/>
      <c r="H3072" s="32"/>
      <c r="N3072" s="30">
        <v>51</v>
      </c>
      <c r="O3072" s="30">
        <v>4.91</v>
      </c>
      <c r="P3072" s="30">
        <v>961.83</v>
      </c>
      <c r="Q3072" s="30">
        <v>58.29</v>
      </c>
      <c r="R3072" s="38">
        <v>0.15684000000000001</v>
      </c>
      <c r="S3072" s="32">
        <v>-0.1368</v>
      </c>
      <c r="T3072" s="29">
        <v>0.30325999999999997</v>
      </c>
      <c r="U3072" s="29">
        <v>-9.5140000000000002E-2</v>
      </c>
      <c r="V3072" s="29">
        <v>0.52941000000000005</v>
      </c>
      <c r="W3072" s="29">
        <v>1.9609999999999999E-2</v>
      </c>
      <c r="X3072" s="30">
        <v>84.86</v>
      </c>
      <c r="Y3072" s="29">
        <v>0.24560000000000001</v>
      </c>
      <c r="Z3072" s="29">
        <v>0.24043999999999999</v>
      </c>
      <c r="AA3072" s="29">
        <v>0.74299999999999999</v>
      </c>
      <c r="AB3072" s="30">
        <v>9</v>
      </c>
      <c r="AC3072" s="29">
        <v>0.77142999999999995</v>
      </c>
      <c r="AD3072" s="30">
        <v>51</v>
      </c>
      <c r="AE3072" s="29">
        <v>0.82352999999999998</v>
      </c>
      <c r="AF3072" s="33">
        <v>1.6379999999999999</v>
      </c>
      <c r="AG3072" s="33">
        <v>1.9590000000000001</v>
      </c>
      <c r="AH3072" s="33">
        <v>2.2839999999999998</v>
      </c>
      <c r="AI3072" s="33">
        <v>6.2610000000000001</v>
      </c>
      <c r="AJ3072" s="33">
        <v>3.4820000000000002</v>
      </c>
      <c r="AK3072" s="34">
        <v>5.7050000000000001</v>
      </c>
      <c r="AL3072" s="29">
        <v>0.17646999999999999</v>
      </c>
      <c r="AM3072" s="29">
        <v>3.9219999999999998E-2</v>
      </c>
      <c r="AN3072" s="50">
        <v>21061</v>
      </c>
      <c r="AO3072" s="30">
        <v>92.9</v>
      </c>
      <c r="AP3072" s="29">
        <v>0.56203000000000003</v>
      </c>
      <c r="AQ3072" s="29">
        <v>1</v>
      </c>
      <c r="AR3072" s="29">
        <v>0.64</v>
      </c>
      <c r="AS3072" s="54">
        <v>15</v>
      </c>
      <c r="AT3072" s="29">
        <v>0.6</v>
      </c>
      <c r="AU3072" s="29">
        <v>0.86687000000000003</v>
      </c>
      <c r="AV3072" s="54">
        <v>8</v>
      </c>
      <c r="AW3072" s="29">
        <v>0.8</v>
      </c>
    </row>
    <row r="3073" spans="1:49" x14ac:dyDescent="0.2">
      <c r="A3073" s="17" t="str">
        <f t="shared" si="56"/>
        <v>Columbia</v>
      </c>
      <c r="B3073" s="17" t="str">
        <f>IF(AND(OR(NOT(IsForecastDateRestricted),AND(D3073&gt;=StartDate,D3073&lt;=EndDate)),OR(NOT(IsTargetDateRestricted),AND(F3073&gt;=FirstTargetDate,F3073&lt;=EndTargetDate)),
OR(AND(Is1Week,E3073="1 wk ahead inc death"),AND(Is2Week,E3073="2 wk ahead inc death"),AND(Is3Week,E3073="3 wk ahead inc death"),AND(Is4Week,E3073="4 wk ahead inc death")),
OR(NOT(IsActiveModelsOnly),_xlfn.XLOOKUP(C3073,'Model Analyzer'!B$4:B$100,'Model Analyzer'!C$4:C$100))),EvalData!C3073,"NA")</f>
        <v>Columbia</v>
      </c>
      <c r="C3073" s="17" t="s">
        <v>13</v>
      </c>
      <c r="D3073" s="36" t="d">
        <v>2020-12-07</v>
      </c>
      <c r="E3073" s="17" t="s">
        <v>11</v>
      </c>
      <c r="F3073" s="36" t="d">
        <v>2020-12-12</v>
      </c>
      <c r="G3073" s="30">
        <v>-4145</v>
      </c>
      <c r="H3073" s="32">
        <v>-0.28599999999999998</v>
      </c>
      <c r="I3073" s="28">
        <v>-0.24847</v>
      </c>
      <c r="J3073" s="28">
        <v>-0.33062000000000002</v>
      </c>
      <c r="K3073" s="29">
        <v>0</v>
      </c>
      <c r="L3073" s="30">
        <v>35</v>
      </c>
      <c r="M3073" s="29">
        <v>2.8570000000000002E-2</v>
      </c>
      <c r="N3073" s="30">
        <v>51</v>
      </c>
      <c r="O3073" s="30">
        <v>25.3</v>
      </c>
      <c r="P3073" s="30">
        <v>1891.48</v>
      </c>
      <c r="Q3073" s="30">
        <v>93.75</v>
      </c>
      <c r="R3073" s="38">
        <v>0.29526000000000002</v>
      </c>
      <c r="S3073" s="32">
        <v>-0.33294000000000001</v>
      </c>
      <c r="T3073" s="29">
        <v>0.57981000000000005</v>
      </c>
      <c r="U3073" s="29">
        <v>-0.49969000000000002</v>
      </c>
      <c r="V3073" s="29">
        <v>0.31373000000000001</v>
      </c>
      <c r="W3073" s="29">
        <v>0.15686</v>
      </c>
      <c r="X3073" s="30">
        <v>143.86000000000001</v>
      </c>
      <c r="Y3073" s="29">
        <v>0.33265</v>
      </c>
      <c r="Z3073" s="29">
        <v>0.42226999999999998</v>
      </c>
      <c r="AA3073" s="29">
        <v>4.8000000000000001E-2</v>
      </c>
      <c r="AB3073" s="30">
        <v>31</v>
      </c>
      <c r="AC3073" s="29">
        <v>0.14285999999999999</v>
      </c>
      <c r="AD3073" s="30">
        <v>51</v>
      </c>
      <c r="AE3073" s="29">
        <v>0.60784000000000005</v>
      </c>
      <c r="AF3073" s="33">
        <v>1.73</v>
      </c>
      <c r="AG3073" s="33">
        <v>2.0019999999999998</v>
      </c>
      <c r="AH3073" s="33">
        <v>2.5049999999999999</v>
      </c>
      <c r="AI3073" s="33">
        <v>8.8040000000000003</v>
      </c>
      <c r="AJ3073" s="33">
        <v>4.0730000000000004</v>
      </c>
      <c r="AK3073" s="34">
        <v>15</v>
      </c>
      <c r="AL3073" s="29">
        <v>5.8819999999999997E-2</v>
      </c>
      <c r="AM3073" s="29">
        <v>9.8040000000000002E-2</v>
      </c>
      <c r="AN3073" s="50">
        <v>78203</v>
      </c>
      <c r="AO3073" s="30">
        <v>191.9</v>
      </c>
      <c r="AP3073" s="29">
        <v>0.50654999999999994</v>
      </c>
      <c r="AQ3073" s="29">
        <v>1</v>
      </c>
      <c r="AR3073" s="29">
        <v>0.47499999999999998</v>
      </c>
      <c r="AS3073" s="54">
        <v>20</v>
      </c>
      <c r="AT3073" s="29">
        <v>0.45713999999999999</v>
      </c>
      <c r="AU3073" s="29">
        <v>0.63983000000000001</v>
      </c>
      <c r="AV3073" s="54">
        <v>23</v>
      </c>
      <c r="AW3073" s="29">
        <v>0.37142999999999998</v>
      </c>
    </row>
    <row r="3074" spans="1:49" x14ac:dyDescent="0.2">
      <c r="A3074" s="17" t="str">
        <f t="shared" si="56"/>
        <v>Columbia-UNC</v>
      </c>
      <c r="B3074" s="17" t="str">
        <f>IF(AND(OR(NOT(IsForecastDateRestricted),AND(D3074&gt;=StartDate,D3074&lt;=EndDate)),OR(NOT(IsTargetDateRestricted),AND(F3074&gt;=FirstTargetDate,F3074&lt;=EndTargetDate)),
OR(AND(Is1Week,E3074="1 wk ahead inc death"),AND(Is2Week,E3074="2 wk ahead inc death"),AND(Is3Week,E3074="3 wk ahead inc death"),AND(Is4Week,E3074="4 wk ahead inc death")),
OR(NOT(IsActiveModelsOnly),_xlfn.XLOOKUP(C3074,'Model Analyzer'!B$4:B$100,'Model Analyzer'!C$4:C$100))),EvalData!C3074,"NA")</f>
        <v>Columbia-UNC</v>
      </c>
      <c r="C3074" s="17" t="s">
        <v>14</v>
      </c>
      <c r="D3074" s="36" t="d">
        <v>2020-12-07</v>
      </c>
      <c r="E3074" s="17" t="s">
        <v>11</v>
      </c>
      <c r="F3074" s="36" t="d">
        <v>2020-12-12</v>
      </c>
      <c r="G3074" s="30">
        <v>-1263</v>
      </c>
      <c r="H3074" s="32">
        <v>-7.9000000000000001E-2</v>
      </c>
      <c r="I3074" s="28">
        <v>-7.571E-2</v>
      </c>
      <c r="J3074" s="28">
        <v>-8.1909999999999997E-2</v>
      </c>
      <c r="K3074" s="29">
        <v>0.9</v>
      </c>
      <c r="L3074" s="30">
        <v>9</v>
      </c>
      <c r="M3074" s="29">
        <v>0.77142999999999995</v>
      </c>
      <c r="N3074" s="30">
        <v>49</v>
      </c>
      <c r="O3074" s="30">
        <v>9.8699999999999992</v>
      </c>
      <c r="P3074" s="30">
        <v>1799.3</v>
      </c>
      <c r="Q3074" s="30">
        <v>98.1</v>
      </c>
      <c r="R3074" s="38">
        <v>0.28677000000000002</v>
      </c>
      <c r="S3074" s="32">
        <v>-0.2979</v>
      </c>
      <c r="T3074" s="29">
        <v>0.50385999999999997</v>
      </c>
      <c r="U3074" s="29">
        <v>-0.43247000000000002</v>
      </c>
      <c r="V3074" s="29">
        <v>0.28571000000000002</v>
      </c>
      <c r="W3074" s="29">
        <v>0.12245</v>
      </c>
      <c r="X3074" s="30">
        <v>140.94</v>
      </c>
      <c r="Y3074" s="29">
        <v>0.30953000000000003</v>
      </c>
      <c r="Z3074" s="29">
        <v>0.36409999999999998</v>
      </c>
      <c r="AA3074" s="29">
        <v>3.9E-2</v>
      </c>
      <c r="AB3074" s="30">
        <v>33</v>
      </c>
      <c r="AC3074" s="29">
        <v>8.5709999999999995E-2</v>
      </c>
      <c r="AD3074" s="30">
        <v>49</v>
      </c>
      <c r="AE3074" s="29">
        <v>0.16327</v>
      </c>
      <c r="AF3074" s="33">
        <v>1.202</v>
      </c>
      <c r="AG3074" s="33">
        <v>1.26</v>
      </c>
      <c r="AH3074" s="33">
        <v>1.321</v>
      </c>
      <c r="AI3074" s="33">
        <v>1.4610000000000001</v>
      </c>
      <c r="AJ3074" s="33">
        <v>1.478</v>
      </c>
      <c r="AK3074" s="34">
        <v>1.93</v>
      </c>
      <c r="AL3074" s="29">
        <v>0</v>
      </c>
      <c r="AM3074" s="29">
        <v>0</v>
      </c>
      <c r="AN3074" s="50">
        <v>134158</v>
      </c>
      <c r="AO3074" s="30">
        <v>373.7</v>
      </c>
      <c r="AP3074" s="29">
        <v>0.82708999999999999</v>
      </c>
      <c r="AQ3074" s="29">
        <v>1</v>
      </c>
      <c r="AR3074" s="29">
        <v>0.16500000000000001</v>
      </c>
      <c r="AS3074" s="54">
        <v>30</v>
      </c>
      <c r="AT3074" s="29">
        <v>0.17143</v>
      </c>
      <c r="AU3074" s="29">
        <v>0.16511999999999999</v>
      </c>
      <c r="AV3074" s="54">
        <v>31</v>
      </c>
      <c r="AW3074" s="29">
        <v>0.14285999999999999</v>
      </c>
    </row>
    <row r="3075" spans="1:49" x14ac:dyDescent="0.2">
      <c r="A3075" s="17" t="str">
        <f t="shared" si="56"/>
        <v>Covid19Sim</v>
      </c>
      <c r="B3075" s="17" t="str">
        <f>IF(AND(OR(NOT(IsForecastDateRestricted),AND(D3075&gt;=StartDate,D3075&lt;=EndDate)),OR(NOT(IsTargetDateRestricted),AND(F3075&gt;=FirstTargetDate,F3075&lt;=EndTargetDate)),
OR(AND(Is1Week,E3075="1 wk ahead inc death"),AND(Is2Week,E3075="2 wk ahead inc death"),AND(Is3Week,E3075="3 wk ahead inc death"),AND(Is4Week,E3075="4 wk ahead inc death")),
OR(NOT(IsActiveModelsOnly),_xlfn.XLOOKUP(C3075,'Model Analyzer'!B$4:B$100,'Model Analyzer'!C$4:C$100))),EvalData!C3075,"NA")</f>
        <v>Covid19Sim</v>
      </c>
      <c r="C3075" s="17" t="s">
        <v>39</v>
      </c>
      <c r="D3075" s="36" t="d">
        <v>2020-12-07</v>
      </c>
      <c r="E3075" s="17" t="s">
        <v>11</v>
      </c>
      <c r="F3075" s="36" t="d">
        <v>2020-12-12</v>
      </c>
      <c r="G3075" s="30">
        <v>-3888</v>
      </c>
      <c r="H3075" s="32">
        <v>-0.26500000000000001</v>
      </c>
      <c r="I3075" s="28">
        <v>-0.23307</v>
      </c>
      <c r="J3075" s="28">
        <v>-0.30388999999999999</v>
      </c>
      <c r="K3075" s="29">
        <v>0</v>
      </c>
      <c r="L3075" s="30">
        <v>32</v>
      </c>
      <c r="M3075" s="29">
        <v>0.11429</v>
      </c>
      <c r="N3075" s="30">
        <v>51</v>
      </c>
      <c r="O3075" s="30">
        <v>9.56</v>
      </c>
      <c r="P3075" s="30">
        <v>1429.93</v>
      </c>
      <c r="Q3075" s="30">
        <v>78.14</v>
      </c>
      <c r="R3075" s="38">
        <v>0.2437</v>
      </c>
      <c r="S3075" s="32">
        <v>-0.26544000000000001</v>
      </c>
      <c r="T3075" s="29">
        <v>0.45876</v>
      </c>
      <c r="U3075" s="29">
        <v>-0.40133999999999997</v>
      </c>
      <c r="V3075" s="29">
        <v>0.43136999999999998</v>
      </c>
      <c r="W3075" s="29">
        <v>9.8040000000000002E-2</v>
      </c>
      <c r="X3075" s="30">
        <v>129.53</v>
      </c>
      <c r="Y3075" s="29">
        <v>0.27172000000000002</v>
      </c>
      <c r="Z3075" s="29">
        <v>0.32607999999999998</v>
      </c>
      <c r="AA3075" s="29">
        <v>0.246</v>
      </c>
      <c r="AB3075" s="30">
        <v>25</v>
      </c>
      <c r="AC3075" s="29">
        <v>0.31429000000000001</v>
      </c>
      <c r="AD3075" s="30">
        <v>51</v>
      </c>
      <c r="AE3075" s="29">
        <v>0.17646999999999999</v>
      </c>
      <c r="AF3075" s="33">
        <v>1.0389999999999999</v>
      </c>
      <c r="AG3075" s="33">
        <v>1.0580000000000001</v>
      </c>
      <c r="AH3075" s="33">
        <v>1.073</v>
      </c>
      <c r="AI3075" s="33">
        <v>1.298</v>
      </c>
      <c r="AJ3075" s="33">
        <v>1.147</v>
      </c>
      <c r="AK3075" s="34">
        <v>1.5</v>
      </c>
      <c r="AL3075" s="29">
        <v>1.9609999999999999E-2</v>
      </c>
      <c r="AM3075" s="29">
        <v>0</v>
      </c>
      <c r="AN3075" s="50">
        <v>131926</v>
      </c>
      <c r="AO3075" s="30">
        <v>438.9</v>
      </c>
      <c r="AP3075" s="29">
        <v>0.91859000000000002</v>
      </c>
      <c r="AQ3075" s="29">
        <v>1</v>
      </c>
      <c r="AR3075" s="29">
        <v>0.16500000000000001</v>
      </c>
      <c r="AS3075" s="54">
        <v>30</v>
      </c>
      <c r="AT3075" s="29">
        <v>0.17143</v>
      </c>
      <c r="AU3075" s="29">
        <v>0.18576000000000001</v>
      </c>
      <c r="AV3075" s="54">
        <v>30</v>
      </c>
      <c r="AW3075" s="29">
        <v>0.17143</v>
      </c>
    </row>
    <row r="3076" spans="1:49" x14ac:dyDescent="0.2">
      <c r="A3076" s="17" t="str">
        <f t="shared" si="56"/>
        <v>CovidComplete</v>
      </c>
      <c r="B3076" s="17" t="str">
        <f>IF(AND(OR(NOT(IsForecastDateRestricted),AND(D3076&gt;=StartDate,D3076&lt;=EndDate)),OR(NOT(IsTargetDateRestricted),AND(F3076&gt;=FirstTargetDate,F3076&lt;=EndTargetDate)),
OR(AND(Is1Week,E3076="1 wk ahead inc death"),AND(Is2Week,E3076="2 wk ahead inc death"),AND(Is3Week,E3076="3 wk ahead inc death"),AND(Is4Week,E3076="4 wk ahead inc death")),
OR(NOT(IsActiveModelsOnly),_xlfn.XLOOKUP(C3076,'Model Analyzer'!B$4:B$100,'Model Analyzer'!C$4:C$100))),EvalData!C3076,"NA")</f>
        <v>CovidComplete</v>
      </c>
      <c r="C3076" s="17" t="s">
        <v>51</v>
      </c>
      <c r="D3076" s="36" t="d">
        <v>2020-12-07</v>
      </c>
      <c r="E3076" s="17" t="s">
        <v>11</v>
      </c>
      <c r="F3076" s="36" t="d">
        <v>2020-12-12</v>
      </c>
      <c r="G3076" s="30">
        <v>-3023</v>
      </c>
      <c r="H3076" s="32">
        <v>-0.2</v>
      </c>
      <c r="I3076" s="28">
        <v>-0.18121000000000001</v>
      </c>
      <c r="J3076" s="28">
        <v>-0.22131999999999999</v>
      </c>
      <c r="K3076" s="29">
        <v>0.75</v>
      </c>
      <c r="L3076" s="30">
        <v>26</v>
      </c>
      <c r="M3076" s="29">
        <v>0.28571000000000002</v>
      </c>
      <c r="N3076" s="30">
        <v>51</v>
      </c>
      <c r="O3076" s="30">
        <v>9.06</v>
      </c>
      <c r="P3076" s="30">
        <v>1554.19</v>
      </c>
      <c r="Q3076" s="30">
        <v>83.57</v>
      </c>
      <c r="R3076" s="38">
        <v>0.26778000000000002</v>
      </c>
      <c r="S3076" s="32">
        <v>-0.26357999999999998</v>
      </c>
      <c r="T3076" s="29">
        <v>0.45258999999999999</v>
      </c>
      <c r="U3076" s="29">
        <v>-0.34353</v>
      </c>
      <c r="V3076" s="29">
        <v>0.37254999999999999</v>
      </c>
      <c r="W3076" s="29">
        <v>0.13725000000000001</v>
      </c>
      <c r="X3076" s="30">
        <v>125.54</v>
      </c>
      <c r="Y3076" s="29">
        <v>0.28633999999999998</v>
      </c>
      <c r="Z3076" s="29">
        <v>0.32991999999999999</v>
      </c>
      <c r="AA3076" s="29">
        <v>0.18</v>
      </c>
      <c r="AB3076" s="30">
        <v>27</v>
      </c>
      <c r="AC3076" s="29">
        <v>0.25713999999999998</v>
      </c>
      <c r="AD3076" s="30">
        <v>51</v>
      </c>
      <c r="AE3076" s="29">
        <v>0.94118000000000002</v>
      </c>
      <c r="AF3076" s="33">
        <v>3.9660000000000002</v>
      </c>
      <c r="AG3076" s="33">
        <v>3.99</v>
      </c>
      <c r="AH3076" s="33">
        <v>4</v>
      </c>
      <c r="AI3076" s="33">
        <v>3.9750000000000001</v>
      </c>
      <c r="AJ3076" s="33">
        <v>4.0090000000000003</v>
      </c>
      <c r="AK3076" s="34">
        <v>4.0259999999999998</v>
      </c>
      <c r="AL3076" s="29">
        <v>1.9609999999999999E-2</v>
      </c>
      <c r="AM3076" s="29">
        <v>0</v>
      </c>
      <c r="AN3076" s="50">
        <v>29589</v>
      </c>
      <c r="AO3076" s="30">
        <v>88.8</v>
      </c>
      <c r="AP3076" s="29">
        <v>0.40261999999999998</v>
      </c>
      <c r="AQ3076" s="29">
        <v>0.84053999999999995</v>
      </c>
      <c r="AR3076" s="29">
        <v>0.97</v>
      </c>
      <c r="AS3076" s="54">
        <v>2</v>
      </c>
      <c r="AT3076" s="29">
        <v>0.97143000000000002</v>
      </c>
      <c r="AU3076" s="29">
        <v>0.96528000000000003</v>
      </c>
      <c r="AV3076" s="54">
        <v>3</v>
      </c>
      <c r="AW3076" s="29">
        <v>0.94286000000000003</v>
      </c>
    </row>
    <row r="3077" spans="1:49" x14ac:dyDescent="0.2">
      <c r="A3077" s="17" t="str">
        <f t="shared" si="56"/>
        <v>DDS</v>
      </c>
      <c r="B3077" s="17" t="str">
        <f>IF(AND(OR(NOT(IsForecastDateRestricted),AND(D3077&gt;=StartDate,D3077&lt;=EndDate)),OR(NOT(IsTargetDateRestricted),AND(F3077&gt;=FirstTargetDate,F3077&lt;=EndTargetDate)),
OR(AND(Is1Week,E3077="1 wk ahead inc death"),AND(Is2Week,E3077="2 wk ahead inc death"),AND(Is3Week,E3077="3 wk ahead inc death"),AND(Is4Week,E3077="4 wk ahead inc death")),
OR(NOT(IsActiveModelsOnly),_xlfn.XLOOKUP(C3077,'Model Analyzer'!B$4:B$100,'Model Analyzer'!C$4:C$100))),EvalData!C3077,"NA")</f>
        <v>DDS</v>
      </c>
      <c r="C3077" s="17" t="s">
        <v>44</v>
      </c>
      <c r="D3077" s="36" t="d">
        <v>2020-12-07</v>
      </c>
      <c r="E3077" s="17" t="s">
        <v>11</v>
      </c>
      <c r="F3077" s="36" t="d">
        <v>2020-12-12</v>
      </c>
      <c r="G3077" s="30">
        <v>-1409</v>
      </c>
      <c r="H3077" s="32">
        <v>-8.7999999999999995E-2</v>
      </c>
      <c r="I3077" s="28">
        <v>-8.4459999999999993E-2</v>
      </c>
      <c r="J3077" s="28">
        <v>-9.2249999999999999E-2</v>
      </c>
      <c r="K3077" s="29">
        <v>0.9</v>
      </c>
      <c r="L3077" s="30">
        <v>11</v>
      </c>
      <c r="M3077" s="29">
        <v>0.71428999999999998</v>
      </c>
      <c r="N3077" s="30">
        <v>51</v>
      </c>
      <c r="O3077" s="30">
        <v>5.54</v>
      </c>
      <c r="P3077" s="30">
        <v>912.65</v>
      </c>
      <c r="Q3077" s="30">
        <v>59.63</v>
      </c>
      <c r="R3077" s="38">
        <v>0.15347</v>
      </c>
      <c r="S3077" s="32">
        <v>-4.3799999999999999E-2</v>
      </c>
      <c r="T3077" s="29">
        <v>0.31374000000000002</v>
      </c>
      <c r="U3077" s="29">
        <v>-0.14187</v>
      </c>
      <c r="V3077" s="29">
        <v>0.47059000000000001</v>
      </c>
      <c r="W3077" s="29">
        <v>3.9219999999999998E-2</v>
      </c>
      <c r="X3077" s="30">
        <v>98.02</v>
      </c>
      <c r="Y3077" s="29">
        <v>0.22094</v>
      </c>
      <c r="Z3077" s="29">
        <v>0.23824000000000001</v>
      </c>
      <c r="AA3077" s="29">
        <v>0.76800000000000002</v>
      </c>
      <c r="AB3077" s="30">
        <v>6</v>
      </c>
      <c r="AC3077" s="29">
        <v>0.85714000000000001</v>
      </c>
      <c r="AD3077" s="30">
        <v>51</v>
      </c>
      <c r="AE3077" s="29">
        <v>0.94118000000000002</v>
      </c>
      <c r="AF3077" s="33">
        <v>2.7429999999999999</v>
      </c>
      <c r="AG3077" s="33">
        <v>2.9609999999999999</v>
      </c>
      <c r="AH3077" s="33">
        <v>3.4809999999999999</v>
      </c>
      <c r="AI3077" s="33">
        <v>5.5090000000000003</v>
      </c>
      <c r="AJ3077" s="33">
        <v>4.3330000000000002</v>
      </c>
      <c r="AK3077" s="34">
        <v>8.4039999999999999</v>
      </c>
      <c r="AL3077" s="29">
        <v>0.13725000000000001</v>
      </c>
      <c r="AM3077" s="29">
        <v>3.9219999999999998E-2</v>
      </c>
      <c r="AN3077" s="50">
        <v>20188</v>
      </c>
      <c r="AO3077" s="30">
        <v>91.1</v>
      </c>
      <c r="AP3077" s="29">
        <v>0.41441</v>
      </c>
      <c r="AQ3077" s="29">
        <v>0.86516000000000004</v>
      </c>
      <c r="AR3077" s="29">
        <v>0.80500000000000005</v>
      </c>
      <c r="AS3077" s="54">
        <v>4</v>
      </c>
      <c r="AT3077" s="29">
        <v>0.91429000000000005</v>
      </c>
      <c r="AU3077" s="29">
        <v>0.97253000000000001</v>
      </c>
      <c r="AV3077" s="54">
        <v>1</v>
      </c>
      <c r="AW3077" s="29">
        <v>1</v>
      </c>
    </row>
    <row r="3078" spans="1:49" x14ac:dyDescent="0.2">
      <c r="A3078" s="17" t="str">
        <f t="shared" si="56"/>
        <v>Ensemble</v>
      </c>
      <c r="B3078" s="17" t="str">
        <f>IF(AND(OR(NOT(IsForecastDateRestricted),AND(D3078&gt;=StartDate,D3078&lt;=EndDate)),OR(NOT(IsTargetDateRestricted),AND(F3078&gt;=FirstTargetDate,F3078&lt;=EndTargetDate)),
OR(AND(Is1Week,E3078="1 wk ahead inc death"),AND(Is2Week,E3078="2 wk ahead inc death"),AND(Is3Week,E3078="3 wk ahead inc death"),AND(Is4Week,E3078="4 wk ahead inc death")),
OR(NOT(IsActiveModelsOnly),_xlfn.XLOOKUP(C3078,'Model Analyzer'!B$4:B$100,'Model Analyzer'!C$4:C$100))),EvalData!C3078,"NA")</f>
        <v>Ensemble</v>
      </c>
      <c r="C3078" s="17" t="s">
        <v>15</v>
      </c>
      <c r="D3078" s="36" t="d">
        <v>2020-12-07</v>
      </c>
      <c r="E3078" s="17" t="s">
        <v>11</v>
      </c>
      <c r="F3078" s="36" t="d">
        <v>2020-12-12</v>
      </c>
      <c r="G3078" s="30">
        <v>-1599</v>
      </c>
      <c r="H3078" s="32">
        <v>-0.10100000000000001</v>
      </c>
      <c r="I3078" s="28">
        <v>-9.5850000000000005E-2</v>
      </c>
      <c r="J3078" s="28">
        <v>-0.10600999999999999</v>
      </c>
      <c r="K3078" s="29">
        <v>0.75</v>
      </c>
      <c r="L3078" s="30">
        <v>14</v>
      </c>
      <c r="M3078" s="29">
        <v>0.62856999999999996</v>
      </c>
      <c r="N3078" s="30">
        <v>51</v>
      </c>
      <c r="O3078" s="30">
        <v>4.62</v>
      </c>
      <c r="P3078" s="30">
        <v>878.65</v>
      </c>
      <c r="Q3078" s="30">
        <v>56.29</v>
      </c>
      <c r="R3078" s="38">
        <v>0.14269000000000001</v>
      </c>
      <c r="S3078" s="32">
        <v>-0.16496</v>
      </c>
      <c r="T3078" s="29">
        <v>0.28484999999999999</v>
      </c>
      <c r="U3078" s="29">
        <v>-0.15956000000000001</v>
      </c>
      <c r="V3078" s="29">
        <v>0.54901999999999995</v>
      </c>
      <c r="W3078" s="29">
        <v>1.9609999999999999E-2</v>
      </c>
      <c r="X3078" s="30">
        <v>86.68</v>
      </c>
      <c r="Y3078" s="29">
        <v>0.21637999999999999</v>
      </c>
      <c r="Z3078" s="29">
        <v>0.22603999999999999</v>
      </c>
      <c r="AA3078" s="29">
        <v>0.77</v>
      </c>
      <c r="AB3078" s="30">
        <v>5</v>
      </c>
      <c r="AC3078" s="29">
        <v>0.88571</v>
      </c>
      <c r="AD3078" s="30">
        <v>51</v>
      </c>
      <c r="AE3078" s="29">
        <v>0.82352999999999998</v>
      </c>
      <c r="AF3078" s="33">
        <v>1.74</v>
      </c>
      <c r="AG3078" s="33">
        <v>1.911</v>
      </c>
      <c r="AH3078" s="33">
        <v>2.2269999999999999</v>
      </c>
      <c r="AI3078" s="33">
        <v>2.5489999999999999</v>
      </c>
      <c r="AJ3078" s="33">
        <v>2.4820000000000002</v>
      </c>
      <c r="AK3078" s="34">
        <v>3.5630000000000002</v>
      </c>
      <c r="AL3078" s="29">
        <v>7.843E-2</v>
      </c>
      <c r="AM3078" s="29">
        <v>0</v>
      </c>
      <c r="AN3078" s="50">
        <v>23803</v>
      </c>
      <c r="AO3078" s="30">
        <v>90.1</v>
      </c>
      <c r="AP3078" s="29">
        <v>0.60268999999999995</v>
      </c>
      <c r="AQ3078" s="29">
        <v>1</v>
      </c>
      <c r="AR3078" s="29">
        <v>0.78400000000000003</v>
      </c>
      <c r="AS3078" s="54">
        <v>5</v>
      </c>
      <c r="AT3078" s="29">
        <v>0.88571</v>
      </c>
      <c r="AU3078" s="29">
        <v>0.86687000000000003</v>
      </c>
      <c r="AV3078" s="54">
        <v>8</v>
      </c>
      <c r="AW3078" s="29">
        <v>0.8</v>
      </c>
    </row>
    <row r="3079" spans="1:49" x14ac:dyDescent="0.2">
      <c r="A3079" s="17" t="str">
        <f t="shared" ref="A3079:A3142" si="57">IF(OR(B3079="NA",NOT(IsMinimumForecastsToParticipate),COUNTIF(B$7:B$3184,"="&amp;C3079)&gt;=MinForecastsToParticipate),B3079,"NA")</f>
        <v>ESG</v>
      </c>
      <c r="B3079" s="17" t="str">
        <f>IF(AND(OR(NOT(IsForecastDateRestricted),AND(D3079&gt;=StartDate,D3079&lt;=EndDate)),OR(NOT(IsTargetDateRestricted),AND(F3079&gt;=FirstTargetDate,F3079&lt;=EndTargetDate)),
OR(AND(Is1Week,E3079="1 wk ahead inc death"),AND(Is2Week,E3079="2 wk ahead inc death"),AND(Is3Week,E3079="3 wk ahead inc death"),AND(Is4Week,E3079="4 wk ahead inc death")),
OR(NOT(IsActiveModelsOnly),_xlfn.XLOOKUP(C3079,'Model Analyzer'!B$4:B$100,'Model Analyzer'!C$4:C$100))),EvalData!C3079,"NA")</f>
        <v>ESG</v>
      </c>
      <c r="C3079" s="17" t="s">
        <v>40</v>
      </c>
      <c r="D3079" s="36" t="d">
        <v>2020-12-07</v>
      </c>
      <c r="E3079" s="17" t="s">
        <v>11</v>
      </c>
      <c r="F3079" s="36" t="d">
        <v>2020-12-12</v>
      </c>
      <c r="G3079" s="30">
        <v>5055</v>
      </c>
      <c r="H3079" s="32">
        <v>0.26500000000000001</v>
      </c>
      <c r="I3079" s="28">
        <v>0.30302000000000001</v>
      </c>
      <c r="J3079" s="28">
        <v>0.30302000000000001</v>
      </c>
      <c r="K3079" s="29">
        <v>0</v>
      </c>
      <c r="L3079" s="30">
        <v>31</v>
      </c>
      <c r="M3079" s="29">
        <v>0.14285999999999999</v>
      </c>
      <c r="N3079" s="30">
        <v>48</v>
      </c>
      <c r="O3079" s="30">
        <v>11.82</v>
      </c>
      <c r="P3079" s="30">
        <v>5140.13</v>
      </c>
      <c r="Q3079" s="30">
        <v>132.15</v>
      </c>
      <c r="R3079" s="38">
        <v>0.27855999999999997</v>
      </c>
      <c r="S3079" s="32">
        <v>0.22314000000000001</v>
      </c>
      <c r="T3079" s="29">
        <v>0.55352000000000001</v>
      </c>
      <c r="U3079" s="29">
        <v>0.29429</v>
      </c>
      <c r="V3079" s="29">
        <v>0.375</v>
      </c>
      <c r="W3079" s="29">
        <v>0.14582999999999999</v>
      </c>
      <c r="X3079" s="30">
        <v>215.78</v>
      </c>
      <c r="Y3079" s="29">
        <v>0.50199000000000005</v>
      </c>
      <c r="Z3079" s="29">
        <v>0.36810999999999999</v>
      </c>
      <c r="AA3079" s="29">
        <v>0.06</v>
      </c>
      <c r="AB3079" s="30">
        <v>30</v>
      </c>
      <c r="AC3079" s="29">
        <v>0.17143</v>
      </c>
      <c r="AD3079" s="30">
        <v>48</v>
      </c>
      <c r="AE3079" s="29">
        <v>0.14582999999999999</v>
      </c>
      <c r="AF3079" s="33">
        <v>1.0029999999999999</v>
      </c>
      <c r="AG3079" s="33">
        <v>1.0049999999999999</v>
      </c>
      <c r="AH3079" s="33">
        <v>1.0589999999999999</v>
      </c>
      <c r="AI3079" s="33">
        <v>1.1619999999999999</v>
      </c>
      <c r="AJ3079" s="33">
        <v>1.216</v>
      </c>
      <c r="AK3079" s="34">
        <v>1.446</v>
      </c>
      <c r="AL3079" s="29">
        <v>0</v>
      </c>
      <c r="AM3079" s="29">
        <v>0</v>
      </c>
      <c r="AN3079" s="50">
        <v>210795</v>
      </c>
      <c r="AO3079" s="30">
        <v>832.2</v>
      </c>
      <c r="AP3079" s="29">
        <v>0.93649000000000004</v>
      </c>
      <c r="AQ3079" s="29">
        <v>1</v>
      </c>
      <c r="AR3079" s="29">
        <v>0.14399999999999999</v>
      </c>
      <c r="AS3079" s="54">
        <v>32</v>
      </c>
      <c r="AT3079" s="29">
        <v>0.11429</v>
      </c>
      <c r="AU3079" s="29">
        <v>0.14448</v>
      </c>
      <c r="AV3079" s="54">
        <v>32</v>
      </c>
      <c r="AW3079" s="29">
        <v>0.11429</v>
      </c>
    </row>
    <row r="3080" spans="1:49" x14ac:dyDescent="0.2">
      <c r="A3080" s="17" t="str">
        <f t="shared" si="57"/>
        <v>GT-DeepCOVID</v>
      </c>
      <c r="B3080" s="17" t="str">
        <f>IF(AND(OR(NOT(IsForecastDateRestricted),AND(D3080&gt;=StartDate,D3080&lt;=EndDate)),OR(NOT(IsTargetDateRestricted),AND(F3080&gt;=FirstTargetDate,F3080&lt;=EndTargetDate)),
OR(AND(Is1Week,E3080="1 wk ahead inc death"),AND(Is2Week,E3080="2 wk ahead inc death"),AND(Is3Week,E3080="3 wk ahead inc death"),AND(Is4Week,E3080="4 wk ahead inc death")),
OR(NOT(IsActiveModelsOnly),_xlfn.XLOOKUP(C3080,'Model Analyzer'!B$4:B$100,'Model Analyzer'!C$4:C$100))),EvalData!C3080,"NA")</f>
        <v>GT-DeepCOVID</v>
      </c>
      <c r="C3080" s="17" t="s">
        <v>17</v>
      </c>
      <c r="D3080" s="36" t="d">
        <v>2020-12-07</v>
      </c>
      <c r="E3080" s="17" t="s">
        <v>11</v>
      </c>
      <c r="F3080" s="36" t="d">
        <v>2020-12-12</v>
      </c>
      <c r="G3080" s="30">
        <v>-1709</v>
      </c>
      <c r="H3080" s="32">
        <v>-0.108</v>
      </c>
      <c r="I3080" s="28">
        <v>-0.10245</v>
      </c>
      <c r="J3080" s="28">
        <v>-0.11414000000000001</v>
      </c>
      <c r="K3080" s="29">
        <v>0.75</v>
      </c>
      <c r="L3080" s="30">
        <v>17</v>
      </c>
      <c r="M3080" s="29">
        <v>0.54286000000000001</v>
      </c>
      <c r="N3080" s="30">
        <v>50</v>
      </c>
      <c r="O3080" s="30">
        <v>4.1900000000000004</v>
      </c>
      <c r="P3080" s="30">
        <v>764.24</v>
      </c>
      <c r="Q3080" s="30">
        <v>56.36</v>
      </c>
      <c r="R3080" s="38">
        <v>0.16788</v>
      </c>
      <c r="S3080" s="32">
        <v>-0.11890000000000001</v>
      </c>
      <c r="T3080" s="29">
        <v>0.26752999999999999</v>
      </c>
      <c r="U3080" s="29">
        <v>-0.13367000000000001</v>
      </c>
      <c r="V3080" s="29">
        <v>0.72</v>
      </c>
      <c r="W3080" s="29">
        <v>0.04</v>
      </c>
      <c r="X3080" s="30">
        <v>83.62</v>
      </c>
      <c r="Y3080" s="29">
        <v>0.20330999999999999</v>
      </c>
      <c r="Z3080" s="29">
        <v>0.21235000000000001</v>
      </c>
      <c r="AA3080" s="29">
        <v>0.75900000000000001</v>
      </c>
      <c r="AB3080" s="30">
        <v>7</v>
      </c>
      <c r="AC3080" s="29">
        <v>0.82857000000000003</v>
      </c>
      <c r="AD3080" s="30">
        <v>50</v>
      </c>
      <c r="AE3080" s="29">
        <v>0.88</v>
      </c>
      <c r="AF3080" s="33">
        <v>1.6859999999999999</v>
      </c>
      <c r="AG3080" s="33">
        <v>1.911</v>
      </c>
      <c r="AH3080" s="33">
        <v>2.512</v>
      </c>
      <c r="AI3080" s="33">
        <v>6.516</v>
      </c>
      <c r="AJ3080" s="33">
        <v>3.625</v>
      </c>
      <c r="AK3080" s="34">
        <v>7.9109999999999996</v>
      </c>
      <c r="AL3080" s="29">
        <v>0.1</v>
      </c>
      <c r="AM3080" s="29">
        <v>0.06</v>
      </c>
      <c r="AN3080" s="50">
        <v>22217</v>
      </c>
      <c r="AO3080" s="30">
        <v>81.900000000000006</v>
      </c>
      <c r="AP3080" s="29">
        <v>0.53134999999999999</v>
      </c>
      <c r="AQ3080" s="29">
        <v>1</v>
      </c>
      <c r="AR3080" s="29">
        <v>0.74299999999999999</v>
      </c>
      <c r="AS3080" s="54">
        <v>8</v>
      </c>
      <c r="AT3080" s="29">
        <v>0.8</v>
      </c>
      <c r="AU3080" s="29">
        <v>0.90815000000000001</v>
      </c>
      <c r="AV3080" s="54">
        <v>5</v>
      </c>
      <c r="AW3080" s="29">
        <v>0.88571</v>
      </c>
    </row>
    <row r="3081" spans="1:49" x14ac:dyDescent="0.2">
      <c r="A3081" s="17" t="str">
        <f t="shared" si="57"/>
        <v>ISU</v>
      </c>
      <c r="B3081" s="17" t="str">
        <f>IF(AND(OR(NOT(IsForecastDateRestricted),AND(D3081&gt;=StartDate,D3081&lt;=EndDate)),OR(NOT(IsTargetDateRestricted),AND(F3081&gt;=FirstTargetDate,F3081&lt;=EndTargetDate)),
OR(AND(Is1Week,E3081="1 wk ahead inc death"),AND(Is2Week,E3081="2 wk ahead inc death"),AND(Is3Week,E3081="3 wk ahead inc death"),AND(Is4Week,E3081="4 wk ahead inc death")),
OR(NOT(IsActiveModelsOnly),_xlfn.XLOOKUP(C3081,'Model Analyzer'!B$4:B$100,'Model Analyzer'!C$4:C$100))),EvalData!C3081,"NA")</f>
        <v>ISU</v>
      </c>
      <c r="C3081" s="17" t="s">
        <v>41</v>
      </c>
      <c r="D3081" s="36" t="d">
        <v>2020-12-07</v>
      </c>
      <c r="E3081" s="17" t="s">
        <v>11</v>
      </c>
      <c r="F3081" s="36" t="d">
        <v>2020-12-12</v>
      </c>
      <c r="G3081" s="30">
        <v>-123</v>
      </c>
      <c r="H3081" s="32">
        <v>-7.0000000000000001E-3</v>
      </c>
      <c r="I3081" s="28">
        <v>-7.3699999999999998E-3</v>
      </c>
      <c r="J3081" s="28">
        <v>-7.43E-3</v>
      </c>
      <c r="K3081" s="29">
        <v>1</v>
      </c>
      <c r="L3081" s="30">
        <v>1</v>
      </c>
      <c r="M3081" s="29">
        <v>1</v>
      </c>
      <c r="N3081" s="30">
        <v>49</v>
      </c>
      <c r="O3081" s="30">
        <v>6.06</v>
      </c>
      <c r="P3081" s="30">
        <v>993.14</v>
      </c>
      <c r="Q3081" s="30">
        <v>58.76</v>
      </c>
      <c r="R3081" s="38">
        <v>0.17125000000000001</v>
      </c>
      <c r="S3081" s="32">
        <v>-0.10668</v>
      </c>
      <c r="T3081" s="29">
        <v>0.33539000000000002</v>
      </c>
      <c r="U3081" s="29">
        <v>-0.11003</v>
      </c>
      <c r="V3081" s="29">
        <v>0.59184000000000003</v>
      </c>
      <c r="W3081" s="29">
        <v>4.0820000000000002E-2</v>
      </c>
      <c r="X3081" s="30">
        <v>77.540000000000006</v>
      </c>
      <c r="Y3081" s="29">
        <v>0.24765000000000001</v>
      </c>
      <c r="Z3081" s="29">
        <v>0.24192</v>
      </c>
      <c r="AA3081" s="29">
        <v>0.60699999999999998</v>
      </c>
      <c r="AB3081" s="30">
        <v>15</v>
      </c>
      <c r="AC3081" s="29">
        <v>0.6</v>
      </c>
      <c r="AD3081" s="30">
        <v>49</v>
      </c>
      <c r="AE3081" s="29">
        <v>0.42857000000000001</v>
      </c>
      <c r="AF3081" s="33">
        <v>1.2569999999999999</v>
      </c>
      <c r="AG3081" s="33">
        <v>1.3220000000000001</v>
      </c>
      <c r="AH3081" s="33">
        <v>1.3979999999999999</v>
      </c>
      <c r="AI3081" s="33">
        <v>1.613</v>
      </c>
      <c r="AJ3081" s="33">
        <v>1.6140000000000001</v>
      </c>
      <c r="AK3081" s="34">
        <v>2.3490000000000002</v>
      </c>
      <c r="AL3081" s="29">
        <v>0</v>
      </c>
      <c r="AM3081" s="29">
        <v>0</v>
      </c>
      <c r="AN3081" s="50">
        <v>51317</v>
      </c>
      <c r="AO3081" s="30">
        <v>225.5</v>
      </c>
      <c r="AP3081" s="29">
        <v>0.78954999999999997</v>
      </c>
      <c r="AQ3081" s="29">
        <v>1</v>
      </c>
      <c r="AR3081" s="29">
        <v>0.433</v>
      </c>
      <c r="AS3081" s="54">
        <v>23</v>
      </c>
      <c r="AT3081" s="29">
        <v>0.37142999999999998</v>
      </c>
      <c r="AU3081" s="29">
        <v>0.43343999999999999</v>
      </c>
      <c r="AV3081" s="54">
        <v>26</v>
      </c>
      <c r="AW3081" s="29">
        <v>0.28571000000000002</v>
      </c>
    </row>
    <row r="3082" spans="1:49" x14ac:dyDescent="0.2">
      <c r="A3082" s="17" t="str">
        <f t="shared" si="57"/>
        <v>JCB</v>
      </c>
      <c r="B3082" s="17" t="str">
        <f>IF(AND(OR(NOT(IsForecastDateRestricted),AND(D3082&gt;=StartDate,D3082&lt;=EndDate)),OR(NOT(IsTargetDateRestricted),AND(F3082&gt;=FirstTargetDate,F3082&lt;=EndTargetDate)),
OR(AND(Is1Week,E3082="1 wk ahead inc death"),AND(Is2Week,E3082="2 wk ahead inc death"),AND(Is3Week,E3082="3 wk ahead inc death"),AND(Is4Week,E3082="4 wk ahead inc death")),
OR(NOT(IsActiveModelsOnly),_xlfn.XLOOKUP(C3082,'Model Analyzer'!B$4:B$100,'Model Analyzer'!C$4:C$100))),EvalData!C3082,"NA")</f>
        <v>JCB</v>
      </c>
      <c r="C3082" s="17" t="s">
        <v>45</v>
      </c>
      <c r="D3082" s="36" t="d">
        <v>2020-12-07</v>
      </c>
      <c r="E3082" s="17" t="s">
        <v>11</v>
      </c>
      <c r="F3082" s="36" t="d">
        <v>2020-12-12</v>
      </c>
      <c r="G3082" s="30">
        <v>-1470</v>
      </c>
      <c r="H3082" s="32">
        <v>-9.1999999999999998E-2</v>
      </c>
      <c r="I3082" s="28">
        <v>-8.8120000000000004E-2</v>
      </c>
      <c r="J3082" s="28">
        <v>-9.6629999999999994E-2</v>
      </c>
      <c r="K3082" s="29">
        <v>0.9</v>
      </c>
      <c r="L3082" s="30">
        <v>12</v>
      </c>
      <c r="M3082" s="37">
        <v>0.68571000000000004</v>
      </c>
      <c r="N3082" s="30">
        <v>51</v>
      </c>
      <c r="O3082" s="30">
        <v>5.67</v>
      </c>
      <c r="P3082" s="30">
        <v>902.09</v>
      </c>
      <c r="Q3082" s="30">
        <v>57.53</v>
      </c>
      <c r="R3082" s="38">
        <v>0.14968999999999999</v>
      </c>
      <c r="S3082" s="32">
        <v>-9.5769999999999994E-2</v>
      </c>
      <c r="T3082" s="29">
        <v>0.31106</v>
      </c>
      <c r="U3082" s="29">
        <v>-0.17311000000000001</v>
      </c>
      <c r="V3082" s="29">
        <v>0.62744999999999995</v>
      </c>
      <c r="W3082" s="29">
        <v>5.8819999999999997E-2</v>
      </c>
      <c r="X3082" s="30">
        <v>96.4</v>
      </c>
      <c r="Y3082" s="29">
        <v>0.21565000000000001</v>
      </c>
      <c r="Z3082" s="29">
        <v>0.23330000000000001</v>
      </c>
      <c r="AA3082" s="29">
        <v>0.747</v>
      </c>
      <c r="AB3082" s="30">
        <v>8</v>
      </c>
      <c r="AC3082" s="29">
        <v>0.8</v>
      </c>
      <c r="AD3082" s="30">
        <v>51</v>
      </c>
      <c r="AE3082" s="29">
        <v>0.72548999999999997</v>
      </c>
      <c r="AF3082" s="33">
        <v>2.0819999999999999</v>
      </c>
      <c r="AG3082" s="33">
        <v>2.085</v>
      </c>
      <c r="AH3082" s="33">
        <v>2.09</v>
      </c>
      <c r="AI3082" s="33">
        <v>2.11</v>
      </c>
      <c r="AJ3082" s="33">
        <v>2.1</v>
      </c>
      <c r="AK3082" s="34">
        <v>2.1539999999999999</v>
      </c>
      <c r="AL3082" s="29">
        <v>0</v>
      </c>
      <c r="AM3082" s="29">
        <v>0</v>
      </c>
      <c r="AN3082" s="50">
        <v>32718</v>
      </c>
      <c r="AO3082" s="30">
        <v>139.1</v>
      </c>
      <c r="AP3082" s="29">
        <v>0.64331000000000005</v>
      </c>
      <c r="AQ3082" s="29">
        <v>1</v>
      </c>
      <c r="AR3082" s="29">
        <v>0.76400000000000001</v>
      </c>
      <c r="AS3082" s="54">
        <v>6</v>
      </c>
      <c r="AT3082" s="29">
        <v>0.85714000000000001</v>
      </c>
      <c r="AU3082" s="29">
        <v>0.76366999999999996</v>
      </c>
      <c r="AV3082" s="54">
        <v>17</v>
      </c>
      <c r="AW3082" s="29">
        <v>0.54286000000000001</v>
      </c>
    </row>
    <row r="3083" spans="1:49" x14ac:dyDescent="0.2">
      <c r="A3083" s="17" t="str">
        <f t="shared" si="57"/>
        <v>JHU-APL</v>
      </c>
      <c r="B3083" s="17" t="str">
        <f>IF(AND(OR(NOT(IsForecastDateRestricted),AND(D3083&gt;=StartDate,D3083&lt;=EndDate)),OR(NOT(IsTargetDateRestricted),AND(F3083&gt;=FirstTargetDate,F3083&lt;=EndTargetDate)),
OR(AND(Is1Week,E3083="1 wk ahead inc death"),AND(Is2Week,E3083="2 wk ahead inc death"),AND(Is3Week,E3083="3 wk ahead inc death"),AND(Is4Week,E3083="4 wk ahead inc death")),
OR(NOT(IsActiveModelsOnly),_xlfn.XLOOKUP(C3083,'Model Analyzer'!B$4:B$100,'Model Analyzer'!C$4:C$100))),EvalData!C3083,"NA")</f>
        <v>JHU-APL</v>
      </c>
      <c r="C3083" s="17" t="s">
        <v>52</v>
      </c>
      <c r="D3083" s="36" t="d">
        <v>2020-12-07</v>
      </c>
      <c r="E3083" s="17" t="s">
        <v>11</v>
      </c>
      <c r="F3083" s="36" t="d">
        <v>2020-12-12</v>
      </c>
      <c r="G3083" s="30">
        <v>-1575</v>
      </c>
      <c r="H3083" s="32">
        <v>-9.9000000000000005E-2</v>
      </c>
      <c r="I3083" s="28">
        <v>-9.4409999999999994E-2</v>
      </c>
      <c r="J3083" s="28">
        <v>-0.10426000000000001</v>
      </c>
      <c r="K3083" s="29">
        <v>0.9</v>
      </c>
      <c r="L3083" s="30">
        <v>13</v>
      </c>
      <c r="M3083" s="29">
        <v>0.65713999999999995</v>
      </c>
      <c r="N3083" s="30">
        <v>51</v>
      </c>
      <c r="O3083" s="30">
        <v>7.3</v>
      </c>
      <c r="P3083" s="30">
        <v>1303.21</v>
      </c>
      <c r="Q3083" s="30">
        <v>66.8</v>
      </c>
      <c r="R3083" s="38">
        <v>0.17171</v>
      </c>
      <c r="S3083" s="32">
        <v>-9.5310000000000006E-2</v>
      </c>
      <c r="T3083" s="29">
        <v>0.36941000000000002</v>
      </c>
      <c r="U3083" s="29">
        <v>-0.18092</v>
      </c>
      <c r="V3083" s="29">
        <v>0.56862999999999997</v>
      </c>
      <c r="W3083" s="29">
        <v>5.8819999999999997E-2</v>
      </c>
      <c r="X3083" s="30">
        <v>101.63</v>
      </c>
      <c r="Y3083" s="29">
        <v>0.25606000000000001</v>
      </c>
      <c r="Z3083" s="29">
        <v>0.27030999999999999</v>
      </c>
      <c r="AA3083" s="29">
        <v>0.59899999999999998</v>
      </c>
      <c r="AB3083" s="30">
        <v>16</v>
      </c>
      <c r="AC3083" s="29">
        <v>0.57142999999999999</v>
      </c>
      <c r="AD3083" s="30">
        <v>51</v>
      </c>
      <c r="AE3083" s="29">
        <v>0.70587999999999995</v>
      </c>
      <c r="AF3083" s="33">
        <v>1.962</v>
      </c>
      <c r="AG3083" s="33">
        <v>1.9850000000000001</v>
      </c>
      <c r="AH3083" s="33">
        <v>2.0139999999999998</v>
      </c>
      <c r="AI3083" s="33">
        <v>2.0249999999999999</v>
      </c>
      <c r="AJ3083" s="33">
        <v>2.0369999999999999</v>
      </c>
      <c r="AK3083" s="34">
        <v>2.0710000000000002</v>
      </c>
      <c r="AL3083" s="29">
        <v>0</v>
      </c>
      <c r="AM3083" s="29">
        <v>0</v>
      </c>
      <c r="AN3083" s="50">
        <v>42976</v>
      </c>
      <c r="AO3083" s="30">
        <v>181.5</v>
      </c>
      <c r="AP3083" s="29">
        <v>0.66163000000000005</v>
      </c>
      <c r="AQ3083" s="29">
        <v>1</v>
      </c>
      <c r="AR3083" s="29">
        <v>0.74299999999999999</v>
      </c>
      <c r="AS3083" s="54">
        <v>8</v>
      </c>
      <c r="AT3083" s="29">
        <v>0.8</v>
      </c>
      <c r="AU3083" s="29">
        <v>0.74302999999999997</v>
      </c>
      <c r="AV3083" s="54">
        <v>20</v>
      </c>
      <c r="AW3083" s="29">
        <v>0.45713999999999999</v>
      </c>
    </row>
    <row r="3084" spans="1:49" x14ac:dyDescent="0.2">
      <c r="A3084" s="17" t="str">
        <f t="shared" si="57"/>
        <v>JHU-CSSE</v>
      </c>
      <c r="B3084" s="17" t="str">
        <f>IF(AND(OR(NOT(IsForecastDateRestricted),AND(D3084&gt;=StartDate,D3084&lt;=EndDate)),OR(NOT(IsTargetDateRestricted),AND(F3084&gt;=FirstTargetDate,F3084&lt;=EndTargetDate)),
OR(AND(Is1Week,E3084="1 wk ahead inc death"),AND(Is2Week,E3084="2 wk ahead inc death"),AND(Is3Week,E3084="3 wk ahead inc death"),AND(Is4Week,E3084="4 wk ahead inc death")),
OR(NOT(IsActiveModelsOnly),_xlfn.XLOOKUP(C3084,'Model Analyzer'!B$4:B$100,'Model Analyzer'!C$4:C$100))),EvalData!C3084,"NA")</f>
        <v>JHU-CSSE</v>
      </c>
      <c r="C3084" s="17" t="s">
        <v>58</v>
      </c>
      <c r="D3084" s="36" t="d">
        <v>2020-12-07</v>
      </c>
      <c r="E3084" s="17" t="s">
        <v>11</v>
      </c>
      <c r="F3084" s="36" t="d">
        <v>2020-12-12</v>
      </c>
      <c r="G3084" s="30">
        <v>-1903</v>
      </c>
      <c r="H3084" s="32">
        <v>-0.121</v>
      </c>
      <c r="I3084" s="28">
        <v>-0.11408</v>
      </c>
      <c r="J3084" s="28">
        <v>-0.12876000000000001</v>
      </c>
      <c r="K3084" s="29">
        <v>0.75</v>
      </c>
      <c r="L3084" s="30">
        <v>20</v>
      </c>
      <c r="M3084" s="29">
        <v>0.45713999999999999</v>
      </c>
      <c r="N3084" s="30">
        <v>51</v>
      </c>
      <c r="O3084" s="30">
        <v>4.28</v>
      </c>
      <c r="P3084" s="30">
        <v>1105.3699999999999</v>
      </c>
      <c r="Q3084" s="30">
        <v>69.510000000000005</v>
      </c>
      <c r="R3084" s="38">
        <v>0.19625000000000001</v>
      </c>
      <c r="S3084" s="32">
        <v>-0.10668</v>
      </c>
      <c r="T3084" s="29">
        <v>0.27550000000000002</v>
      </c>
      <c r="U3084" s="29">
        <v>-0.10829999999999999</v>
      </c>
      <c r="V3084" s="29">
        <v>0.58823999999999999</v>
      </c>
      <c r="W3084" s="29">
        <v>1.9609999999999999E-2</v>
      </c>
      <c r="X3084" s="30">
        <v>110.64</v>
      </c>
      <c r="Y3084" s="29">
        <v>0.21876000000000001</v>
      </c>
      <c r="Z3084" s="29">
        <v>0.22158</v>
      </c>
      <c r="AA3084" s="29">
        <v>0.69899999999999995</v>
      </c>
      <c r="AB3084" s="30">
        <v>10</v>
      </c>
      <c r="AC3084" s="29">
        <v>0.74285999999999996</v>
      </c>
      <c r="AD3084" s="30">
        <v>51</v>
      </c>
      <c r="AE3084" s="29">
        <v>0.74509999999999998</v>
      </c>
      <c r="AF3084" s="33">
        <v>1.7869999999999999</v>
      </c>
      <c r="AG3084" s="33">
        <v>1.9510000000000001</v>
      </c>
      <c r="AH3084" s="33">
        <v>2.1579999999999999</v>
      </c>
      <c r="AI3084" s="33">
        <v>2.625</v>
      </c>
      <c r="AJ3084" s="33">
        <v>2.3220000000000001</v>
      </c>
      <c r="AK3084" s="34">
        <v>5.2309999999999999</v>
      </c>
      <c r="AL3084" s="29">
        <v>0.11765</v>
      </c>
      <c r="AM3084" s="29">
        <v>0</v>
      </c>
      <c r="AN3084" s="50">
        <v>45411</v>
      </c>
      <c r="AO3084" s="30">
        <v>110.1</v>
      </c>
      <c r="AP3084" s="29">
        <v>0.60624999999999996</v>
      </c>
      <c r="AQ3084" s="29">
        <v>1</v>
      </c>
      <c r="AR3084" s="29">
        <v>0.66</v>
      </c>
      <c r="AS3084" s="54">
        <v>14</v>
      </c>
      <c r="AT3084" s="29">
        <v>0.62856999999999996</v>
      </c>
      <c r="AU3084" s="29">
        <v>0.78430999999999995</v>
      </c>
      <c r="AV3084" s="54">
        <v>15</v>
      </c>
      <c r="AW3084" s="29">
        <v>0.6</v>
      </c>
    </row>
    <row r="3085" spans="1:49" x14ac:dyDescent="0.2">
      <c r="A3085" s="17" t="str">
        <f t="shared" si="57"/>
        <v>JHU-IDD</v>
      </c>
      <c r="B3085" s="17" t="str">
        <f>IF(AND(OR(NOT(IsForecastDateRestricted),AND(D3085&gt;=StartDate,D3085&lt;=EndDate)),OR(NOT(IsTargetDateRestricted),AND(F3085&gt;=FirstTargetDate,F3085&lt;=EndTargetDate)),
OR(AND(Is1Week,E3085="1 wk ahead inc death"),AND(Is2Week,E3085="2 wk ahead inc death"),AND(Is3Week,E3085="3 wk ahead inc death"),AND(Is4Week,E3085="4 wk ahead inc death")),
OR(NOT(IsActiveModelsOnly),_xlfn.XLOOKUP(C3085,'Model Analyzer'!B$4:B$100,'Model Analyzer'!C$4:C$100))),EvalData!C3085,"NA")</f>
        <v>JHU-IDD</v>
      </c>
      <c r="C3085" s="17" t="s">
        <v>53</v>
      </c>
      <c r="D3085" s="36" t="d">
        <v>2020-12-07</v>
      </c>
      <c r="E3085" s="17" t="s">
        <v>11</v>
      </c>
      <c r="F3085" s="36" t="d">
        <v>2020-12-12</v>
      </c>
      <c r="G3085" s="30">
        <v>-4013</v>
      </c>
      <c r="H3085" s="32">
        <v>-0.27500000000000002</v>
      </c>
      <c r="I3085" s="28">
        <v>-0.24056</v>
      </c>
      <c r="J3085" s="28">
        <v>-0.31675999999999999</v>
      </c>
      <c r="K3085" s="29">
        <v>0</v>
      </c>
      <c r="L3085" s="30">
        <v>33</v>
      </c>
      <c r="M3085" s="29">
        <v>8.5709999999999995E-2</v>
      </c>
      <c r="N3085" s="30">
        <v>51</v>
      </c>
      <c r="O3085" s="30">
        <v>13.2</v>
      </c>
      <c r="P3085" s="30">
        <v>2474.21</v>
      </c>
      <c r="Q3085" s="30">
        <v>108.45</v>
      </c>
      <c r="R3085" s="38">
        <v>0.28255999999999998</v>
      </c>
      <c r="S3085" s="32">
        <v>-0.29810999999999999</v>
      </c>
      <c r="T3085" s="29">
        <v>0.58653</v>
      </c>
      <c r="U3085" s="29">
        <v>-0.37927</v>
      </c>
      <c r="V3085" s="29">
        <v>0.27450999999999998</v>
      </c>
      <c r="W3085" s="29">
        <v>0.11765</v>
      </c>
      <c r="X3085" s="30">
        <v>162.99</v>
      </c>
      <c r="Y3085" s="29">
        <v>0.35441</v>
      </c>
      <c r="Z3085" s="29">
        <v>0.39482</v>
      </c>
      <c r="AA3085" s="29">
        <v>3.5999999999999997E-2</v>
      </c>
      <c r="AB3085" s="30">
        <v>34</v>
      </c>
      <c r="AC3085" s="29">
        <v>5.7140000000000003E-2</v>
      </c>
      <c r="AD3085" s="30">
        <v>51</v>
      </c>
      <c r="AE3085" s="29">
        <v>0.84314</v>
      </c>
      <c r="AF3085" s="33">
        <v>2.786</v>
      </c>
      <c r="AG3085" s="33">
        <v>3.2570000000000001</v>
      </c>
      <c r="AH3085" s="33">
        <v>4.1980000000000004</v>
      </c>
      <c r="AI3085" s="33">
        <v>16.55</v>
      </c>
      <c r="AJ3085" s="33">
        <v>8.1059999999999999</v>
      </c>
      <c r="AK3085" s="34">
        <v>27.105</v>
      </c>
      <c r="AL3085" s="29">
        <v>0.23529</v>
      </c>
      <c r="AM3085" s="29">
        <v>0.21568999999999999</v>
      </c>
      <c r="AN3085" s="50">
        <v>40347</v>
      </c>
      <c r="AO3085" s="30">
        <v>164</v>
      </c>
      <c r="AP3085" s="29">
        <v>0.33684999999999998</v>
      </c>
      <c r="AQ3085" s="29">
        <v>0.70323000000000002</v>
      </c>
      <c r="AR3085" s="29">
        <v>0.41299999999999998</v>
      </c>
      <c r="AS3085" s="54">
        <v>25</v>
      </c>
      <c r="AT3085" s="29">
        <v>0.31429000000000001</v>
      </c>
      <c r="AU3085" s="29">
        <v>0.79944000000000004</v>
      </c>
      <c r="AV3085" s="54">
        <v>14</v>
      </c>
      <c r="AW3085" s="29">
        <v>0.62856999999999996</v>
      </c>
    </row>
    <row r="3086" spans="1:49" x14ac:dyDescent="0.2">
      <c r="A3086" s="17" t="str">
        <f t="shared" si="57"/>
        <v>Karlen</v>
      </c>
      <c r="B3086" s="17" t="str">
        <f>IF(AND(OR(NOT(IsForecastDateRestricted),AND(D3086&gt;=StartDate,D3086&lt;=EndDate)),OR(NOT(IsTargetDateRestricted),AND(F3086&gt;=FirstTargetDate,F3086&lt;=EndTargetDate)),
OR(AND(Is1Week,E3086="1 wk ahead inc death"),AND(Is2Week,E3086="2 wk ahead inc death"),AND(Is3Week,E3086="3 wk ahead inc death"),AND(Is4Week,E3086="4 wk ahead inc death")),
OR(NOT(IsActiveModelsOnly),_xlfn.XLOOKUP(C3086,'Model Analyzer'!B$4:B$100,'Model Analyzer'!C$4:C$100))),EvalData!C3086,"NA")</f>
        <v>Karlen</v>
      </c>
      <c r="C3086" s="17" t="s">
        <v>46</v>
      </c>
      <c r="D3086" s="36" t="d">
        <v>2020-12-07</v>
      </c>
      <c r="E3086" s="17" t="s">
        <v>11</v>
      </c>
      <c r="F3086" s="36" t="d">
        <v>2020-12-12</v>
      </c>
      <c r="G3086" s="30">
        <v>-1163</v>
      </c>
      <c r="H3086" s="32">
        <v>-7.1999999999999995E-2</v>
      </c>
      <c r="I3086" s="28">
        <v>-6.9720000000000004E-2</v>
      </c>
      <c r="J3086" s="28">
        <v>-7.4940000000000007E-2</v>
      </c>
      <c r="K3086" s="29">
        <v>0.9</v>
      </c>
      <c r="L3086" s="30">
        <v>8</v>
      </c>
      <c r="M3086" s="29">
        <v>0.8</v>
      </c>
      <c r="N3086" s="30">
        <v>51</v>
      </c>
      <c r="O3086" s="30">
        <v>4.09</v>
      </c>
      <c r="P3086" s="30">
        <v>809.8</v>
      </c>
      <c r="Q3086" s="30">
        <v>50.18</v>
      </c>
      <c r="R3086" s="38">
        <v>0.13719999999999999</v>
      </c>
      <c r="S3086" s="32">
        <v>-0.10265000000000001</v>
      </c>
      <c r="T3086" s="29">
        <v>0.25080000000000002</v>
      </c>
      <c r="U3086" s="29">
        <v>-9.7420000000000007E-2</v>
      </c>
      <c r="V3086" s="29">
        <v>0.66666999999999998</v>
      </c>
      <c r="W3086" s="29">
        <v>3.9219999999999998E-2</v>
      </c>
      <c r="X3086" s="30">
        <v>78.56</v>
      </c>
      <c r="Y3086" s="29">
        <v>0.19627</v>
      </c>
      <c r="Z3086" s="29">
        <v>0.19678000000000001</v>
      </c>
      <c r="AA3086" s="29">
        <v>0.84799999999999998</v>
      </c>
      <c r="AB3086" s="30">
        <v>2</v>
      </c>
      <c r="AC3086" s="29">
        <v>0.97143000000000002</v>
      </c>
      <c r="AD3086" s="30">
        <v>51</v>
      </c>
      <c r="AE3086" s="29">
        <v>0.82352999999999998</v>
      </c>
      <c r="AF3086" s="33">
        <v>1.633</v>
      </c>
      <c r="AG3086" s="33">
        <v>1.77</v>
      </c>
      <c r="AH3086" s="33">
        <v>1.9910000000000001</v>
      </c>
      <c r="AI3086" s="33">
        <v>2.1579999999999999</v>
      </c>
      <c r="AJ3086" s="33">
        <v>2.3860000000000001</v>
      </c>
      <c r="AK3086" s="34">
        <v>2.8570000000000002</v>
      </c>
      <c r="AL3086" s="29">
        <v>0</v>
      </c>
      <c r="AM3086" s="29">
        <v>0</v>
      </c>
      <c r="AN3086" s="50">
        <v>26711</v>
      </c>
      <c r="AO3086" s="30">
        <v>112.4</v>
      </c>
      <c r="AP3086" s="29">
        <v>0.65147999999999995</v>
      </c>
      <c r="AQ3086" s="29">
        <v>1</v>
      </c>
      <c r="AR3086" s="29">
        <v>0.86699999999999999</v>
      </c>
      <c r="AS3086" s="54">
        <v>3</v>
      </c>
      <c r="AT3086" s="29">
        <v>0.94286000000000003</v>
      </c>
      <c r="AU3086" s="29">
        <v>0.86687000000000003</v>
      </c>
      <c r="AV3086" s="54">
        <v>8</v>
      </c>
      <c r="AW3086" s="29">
        <v>0.8</v>
      </c>
    </row>
    <row r="3087" spans="1:49" x14ac:dyDescent="0.2">
      <c r="A3087" s="17" t="str">
        <f t="shared" si="57"/>
        <v>LANL</v>
      </c>
      <c r="B3087" s="17" t="str">
        <f>IF(AND(OR(NOT(IsForecastDateRestricted),AND(D3087&gt;=StartDate,D3087&lt;=EndDate)),OR(NOT(IsTargetDateRestricted),AND(F3087&gt;=FirstTargetDate,F3087&lt;=EndTargetDate)),
OR(AND(Is1Week,E3087="1 wk ahead inc death"),AND(Is2Week,E3087="2 wk ahead inc death"),AND(Is3Week,E3087="3 wk ahead inc death"),AND(Is4Week,E3087="4 wk ahead inc death")),
OR(NOT(IsActiveModelsOnly),_xlfn.XLOOKUP(C3087,'Model Analyzer'!B$4:B$100,'Model Analyzer'!C$4:C$100))),EvalData!C3087,"NA")</f>
        <v>LANL</v>
      </c>
      <c r="C3087" s="17" t="s">
        <v>20</v>
      </c>
      <c r="D3087" s="36" t="d">
        <v>2020-12-07</v>
      </c>
      <c r="E3087" s="17" t="s">
        <v>11</v>
      </c>
      <c r="F3087" s="36" t="d">
        <v>2020-12-12</v>
      </c>
      <c r="G3087" s="30">
        <v>-850</v>
      </c>
      <c r="H3087" s="32">
        <v>-5.1999999999999998E-2</v>
      </c>
      <c r="I3087" s="28">
        <v>-5.0950000000000002E-2</v>
      </c>
      <c r="J3087" s="28">
        <v>-5.3690000000000002E-2</v>
      </c>
      <c r="K3087" s="29">
        <v>0.9</v>
      </c>
      <c r="L3087" s="30">
        <v>6</v>
      </c>
      <c r="M3087" s="29">
        <v>0.85714000000000001</v>
      </c>
      <c r="N3087" s="30">
        <v>51</v>
      </c>
      <c r="O3087" s="30">
        <v>7.89</v>
      </c>
      <c r="P3087" s="30">
        <v>910.59</v>
      </c>
      <c r="Q3087" s="30">
        <v>55.12</v>
      </c>
      <c r="R3087" s="38">
        <v>0.18375</v>
      </c>
      <c r="S3087" s="32">
        <v>-0.12762000000000001</v>
      </c>
      <c r="T3087" s="29">
        <v>0.38519999999999999</v>
      </c>
      <c r="U3087" s="29">
        <v>-0.24851000000000001</v>
      </c>
      <c r="V3087" s="29">
        <v>0.56862999999999997</v>
      </c>
      <c r="W3087" s="29">
        <v>0.11765</v>
      </c>
      <c r="X3087" s="30">
        <v>80.38</v>
      </c>
      <c r="Y3087" s="29">
        <v>0.23705999999999999</v>
      </c>
      <c r="Z3087" s="29">
        <v>0.27190999999999999</v>
      </c>
      <c r="AA3087" s="29">
        <v>0.55300000000000005</v>
      </c>
      <c r="AB3087" s="30">
        <v>18</v>
      </c>
      <c r="AC3087" s="29">
        <v>0.51429000000000002</v>
      </c>
      <c r="AD3087" s="30">
        <v>51</v>
      </c>
      <c r="AE3087" s="29">
        <v>0.88234999999999997</v>
      </c>
      <c r="AF3087" s="33">
        <v>1.7210000000000001</v>
      </c>
      <c r="AG3087" s="33">
        <v>2.2440000000000002</v>
      </c>
      <c r="AH3087" s="33">
        <v>4.4050000000000002</v>
      </c>
      <c r="AI3087" s="33">
        <v>22.544</v>
      </c>
      <c r="AJ3087" s="33">
        <v>8.7750000000000004</v>
      </c>
      <c r="AK3087" s="34">
        <v>15</v>
      </c>
      <c r="AL3087" s="29">
        <v>0.25490000000000002</v>
      </c>
      <c r="AM3087" s="29">
        <v>0.17646999999999999</v>
      </c>
      <c r="AN3087" s="50">
        <v>28588</v>
      </c>
      <c r="AO3087" s="30">
        <v>115.8</v>
      </c>
      <c r="AP3087" s="29">
        <v>0.39593</v>
      </c>
      <c r="AQ3087" s="29">
        <v>0.82657999999999998</v>
      </c>
      <c r="AR3087" s="29">
        <v>0.47499999999999998</v>
      </c>
      <c r="AS3087" s="54">
        <v>20</v>
      </c>
      <c r="AT3087" s="29">
        <v>0.45713999999999999</v>
      </c>
      <c r="AU3087" s="29">
        <v>0.89871999999999996</v>
      </c>
      <c r="AV3087" s="54">
        <v>7</v>
      </c>
      <c r="AW3087" s="29">
        <v>0.82857000000000003</v>
      </c>
    </row>
    <row r="3088" spans="1:49" x14ac:dyDescent="0.2">
      <c r="A3088" s="17" t="str">
        <f t="shared" si="57"/>
        <v>LSHTM</v>
      </c>
      <c r="B3088" s="17" t="str">
        <f>IF(AND(OR(NOT(IsForecastDateRestricted),AND(D3088&gt;=StartDate,D3088&lt;=EndDate)),OR(NOT(IsTargetDateRestricted),AND(F3088&gt;=FirstTargetDate,F3088&lt;=EndTargetDate)),
OR(AND(Is1Week,E3088="1 wk ahead inc death"),AND(Is2Week,E3088="2 wk ahead inc death"),AND(Is3Week,E3088="3 wk ahead inc death"),AND(Is4Week,E3088="4 wk ahead inc death")),
OR(NOT(IsActiveModelsOnly),_xlfn.XLOOKUP(C3088,'Model Analyzer'!B$4:B$100,'Model Analyzer'!C$4:C$100))),EvalData!C3088,"NA")</f>
        <v>LSHTM</v>
      </c>
      <c r="C3088" s="17" t="s">
        <v>21</v>
      </c>
      <c r="D3088" s="36" t="d">
        <v>2020-12-07</v>
      </c>
      <c r="E3088" s="17" t="s">
        <v>11</v>
      </c>
      <c r="F3088" s="36" t="d">
        <v>2020-12-12</v>
      </c>
      <c r="G3088" s="30">
        <v>-1783</v>
      </c>
      <c r="H3088" s="32">
        <v>-0.113</v>
      </c>
      <c r="I3088" s="28">
        <v>-0.10688</v>
      </c>
      <c r="J3088" s="28">
        <v>-0.11967</v>
      </c>
      <c r="K3088" s="29">
        <v>0.75</v>
      </c>
      <c r="L3088" s="30">
        <v>19</v>
      </c>
      <c r="M3088" s="29">
        <v>0.48570999999999998</v>
      </c>
      <c r="N3088" s="30">
        <v>50</v>
      </c>
      <c r="O3088" s="30">
        <v>6.46</v>
      </c>
      <c r="P3088" s="30">
        <v>879.15</v>
      </c>
      <c r="Q3088" s="30">
        <v>58.76</v>
      </c>
      <c r="R3088" s="38">
        <v>0.17916000000000001</v>
      </c>
      <c r="S3088" s="32">
        <v>-0.20613999999999999</v>
      </c>
      <c r="T3088" s="29">
        <v>0.35770000000000002</v>
      </c>
      <c r="U3088" s="29">
        <v>-0.22011</v>
      </c>
      <c r="V3088" s="29">
        <v>0.46</v>
      </c>
      <c r="W3088" s="29">
        <v>0.04</v>
      </c>
      <c r="X3088" s="30">
        <v>88.5</v>
      </c>
      <c r="Y3088" s="29">
        <v>0.25219999999999998</v>
      </c>
      <c r="Z3088" s="29">
        <v>0.26901999999999998</v>
      </c>
      <c r="AA3088" s="29">
        <v>0.55400000000000005</v>
      </c>
      <c r="AB3088" s="30">
        <v>17</v>
      </c>
      <c r="AC3088" s="29">
        <v>0.54286000000000001</v>
      </c>
      <c r="AD3088" s="30">
        <v>50</v>
      </c>
      <c r="AE3088" s="29">
        <v>0.88</v>
      </c>
      <c r="AF3088" s="33">
        <v>1.895</v>
      </c>
      <c r="AG3088" s="33">
        <v>2.206</v>
      </c>
      <c r="AH3088" s="33">
        <v>2.8420000000000001</v>
      </c>
      <c r="AI3088" s="33">
        <v>4.1020000000000003</v>
      </c>
      <c r="AJ3088" s="33">
        <v>4.0540000000000003</v>
      </c>
      <c r="AK3088" s="34">
        <v>8.0779999999999994</v>
      </c>
      <c r="AL3088" s="29">
        <v>0.16</v>
      </c>
      <c r="AM3088" s="29">
        <v>0.04</v>
      </c>
      <c r="AN3088" s="50">
        <v>19208</v>
      </c>
      <c r="AO3088" s="30">
        <v>83.7</v>
      </c>
      <c r="AP3088" s="29">
        <v>0.48703000000000002</v>
      </c>
      <c r="AQ3088" s="29">
        <v>1</v>
      </c>
      <c r="AR3088" s="29">
        <v>0.70199999999999996</v>
      </c>
      <c r="AS3088" s="54">
        <v>12</v>
      </c>
      <c r="AT3088" s="29">
        <v>0.68571000000000004</v>
      </c>
      <c r="AU3088" s="29">
        <v>0.90815000000000001</v>
      </c>
      <c r="AV3088" s="54">
        <v>5</v>
      </c>
      <c r="AW3088" s="29">
        <v>0.88571</v>
      </c>
    </row>
    <row r="3089" spans="1:49" x14ac:dyDescent="0.2">
      <c r="A3089" s="17" t="str">
        <f t="shared" si="57"/>
        <v>MIT-LCP</v>
      </c>
      <c r="B3089" s="17" t="str">
        <f>IF(AND(OR(NOT(IsForecastDateRestricted),AND(D3089&gt;=StartDate,D3089&lt;=EndDate)),OR(NOT(IsTargetDateRestricted),AND(F3089&gt;=FirstTargetDate,F3089&lt;=EndTargetDate)),
OR(AND(Is1Week,E3089="1 wk ahead inc death"),AND(Is2Week,E3089="2 wk ahead inc death"),AND(Is3Week,E3089="3 wk ahead inc death"),AND(Is4Week,E3089="4 wk ahead inc death")),
OR(NOT(IsActiveModelsOnly),_xlfn.XLOOKUP(C3089,'Model Analyzer'!B$4:B$100,'Model Analyzer'!C$4:C$100))),EvalData!C3089,"NA")</f>
        <v>MIT-LCP</v>
      </c>
      <c r="C3089" s="17" t="s">
        <v>55</v>
      </c>
      <c r="D3089" s="36" t="d">
        <v>2020-12-07</v>
      </c>
      <c r="E3089" s="17" t="s">
        <v>11</v>
      </c>
      <c r="F3089" s="36" t="d">
        <v>2020-12-12</v>
      </c>
      <c r="G3089" s="30">
        <v>-1993</v>
      </c>
      <c r="H3089" s="32">
        <v>-0.127</v>
      </c>
      <c r="I3089" s="28">
        <v>-0.11947000000000001</v>
      </c>
      <c r="J3089" s="28">
        <v>-0.13568</v>
      </c>
      <c r="K3089" s="29">
        <v>0.75</v>
      </c>
      <c r="L3089" s="30">
        <v>21</v>
      </c>
      <c r="M3089" s="29">
        <v>0.42857000000000001</v>
      </c>
      <c r="N3089" s="30">
        <v>51</v>
      </c>
      <c r="O3089" s="30">
        <v>47.89</v>
      </c>
      <c r="P3089" s="30">
        <v>1661.08</v>
      </c>
      <c r="Q3089" s="30">
        <v>74.33</v>
      </c>
      <c r="R3089" s="38">
        <v>0.17111000000000001</v>
      </c>
      <c r="S3089" s="32">
        <v>-9.0749999999999997E-2</v>
      </c>
      <c r="T3089" s="29">
        <v>0.28599999999999998</v>
      </c>
      <c r="U3089" s="29">
        <v>-7.0220000000000005E-2</v>
      </c>
      <c r="V3089" s="29">
        <v>0.58823999999999999</v>
      </c>
      <c r="W3089" s="29">
        <v>5.8819999999999997E-2</v>
      </c>
      <c r="X3089" s="30">
        <v>120.23</v>
      </c>
      <c r="Y3089" s="29">
        <v>0.24994</v>
      </c>
      <c r="Z3089" s="29">
        <v>0.26316000000000001</v>
      </c>
      <c r="AA3089" s="29">
        <v>0.436</v>
      </c>
      <c r="AB3089" s="30">
        <v>20</v>
      </c>
      <c r="AC3089" s="29">
        <v>0.45713999999999999</v>
      </c>
      <c r="AD3089" s="30">
        <v>51</v>
      </c>
      <c r="AE3089" s="29">
        <v>7.843E-2</v>
      </c>
      <c r="AF3089" s="33">
        <v>1</v>
      </c>
      <c r="AG3089" s="33">
        <v>1.0189999999999999</v>
      </c>
      <c r="AH3089" s="33">
        <v>1.022</v>
      </c>
      <c r="AI3089" s="33">
        <v>0.999</v>
      </c>
      <c r="AJ3089" s="33">
        <v>1.0229999999999999</v>
      </c>
      <c r="AK3089" s="34">
        <v>1.024</v>
      </c>
      <c r="AL3089" s="29">
        <v>0</v>
      </c>
      <c r="AM3089" s="29">
        <v>0</v>
      </c>
      <c r="AN3089" s="50">
        <v>147992</v>
      </c>
      <c r="AO3089" s="30">
        <v>493.4</v>
      </c>
      <c r="AP3089" s="29">
        <v>0.99099999999999999</v>
      </c>
      <c r="AQ3089" s="29">
        <v>1</v>
      </c>
      <c r="AR3089" s="29">
        <v>8.3000000000000004E-2</v>
      </c>
      <c r="AS3089" s="54">
        <v>33</v>
      </c>
      <c r="AT3089" s="29">
        <v>8.5709999999999995E-2</v>
      </c>
      <c r="AU3089" s="29">
        <v>8.2559999999999995E-2</v>
      </c>
      <c r="AV3089" s="54">
        <v>34</v>
      </c>
      <c r="AW3089" s="29">
        <v>5.7140000000000003E-2</v>
      </c>
    </row>
    <row r="3090" spans="1:49" x14ac:dyDescent="0.2">
      <c r="A3090" s="17" t="str">
        <f t="shared" si="57"/>
        <v>MIT-ORC</v>
      </c>
      <c r="B3090" s="17" t="str">
        <f>IF(AND(OR(NOT(IsForecastDateRestricted),AND(D3090&gt;=StartDate,D3090&lt;=EndDate)),OR(NOT(IsTargetDateRestricted),AND(F3090&gt;=FirstTargetDate,F3090&lt;=EndTargetDate)),
OR(AND(Is1Week,E3090="1 wk ahead inc death"),AND(Is2Week,E3090="2 wk ahead inc death"),AND(Is3Week,E3090="3 wk ahead inc death"),AND(Is4Week,E3090="4 wk ahead inc death")),
OR(NOT(IsActiveModelsOnly),_xlfn.XLOOKUP(C3090,'Model Analyzer'!B$4:B$100,'Model Analyzer'!C$4:C$100))),EvalData!C3090,"NA")</f>
        <v>MIT-ORC</v>
      </c>
      <c r="C3090" s="17" t="s">
        <v>23</v>
      </c>
      <c r="D3090" s="36" t="d">
        <v>2020-12-07</v>
      </c>
      <c r="E3090" s="17" t="s">
        <v>11</v>
      </c>
      <c r="F3090" s="36" t="d">
        <v>2020-12-12</v>
      </c>
      <c r="G3090" s="30">
        <v>-3417</v>
      </c>
      <c r="H3090" s="32">
        <v>-0.22900000000000001</v>
      </c>
      <c r="I3090" s="28">
        <v>-0.20483000000000001</v>
      </c>
      <c r="J3090" s="28">
        <v>-0.2576</v>
      </c>
      <c r="K3090" s="29">
        <v>0.75</v>
      </c>
      <c r="L3090" s="30">
        <v>29</v>
      </c>
      <c r="M3090" s="29">
        <v>0.2</v>
      </c>
      <c r="N3090" s="30">
        <v>51</v>
      </c>
      <c r="O3090" s="30">
        <v>13.51</v>
      </c>
      <c r="P3090" s="30">
        <v>2306.94</v>
      </c>
      <c r="Q3090" s="30">
        <v>92.27</v>
      </c>
      <c r="R3090" s="38">
        <v>0.24174000000000001</v>
      </c>
      <c r="S3090" s="32">
        <v>-0.23104</v>
      </c>
      <c r="T3090" s="29">
        <v>0.57589999999999997</v>
      </c>
      <c r="U3090" s="29">
        <v>-0.41284999999999999</v>
      </c>
      <c r="V3090" s="29">
        <v>0.41176000000000001</v>
      </c>
      <c r="W3090" s="29">
        <v>0.15686</v>
      </c>
      <c r="X3090" s="30">
        <v>149.97999999999999</v>
      </c>
      <c r="Y3090" s="29">
        <v>0.32877000000000001</v>
      </c>
      <c r="Z3090" s="29">
        <v>0.36912</v>
      </c>
      <c r="AA3090" s="29">
        <v>8.3000000000000004E-2</v>
      </c>
      <c r="AB3090" s="30">
        <v>29</v>
      </c>
      <c r="AC3090" s="29">
        <v>0.2</v>
      </c>
      <c r="AD3090" s="30">
        <v>51</v>
      </c>
      <c r="AE3090" s="29">
        <v>0.70587999999999995</v>
      </c>
      <c r="AF3090" s="33">
        <v>1.998</v>
      </c>
      <c r="AG3090" s="33">
        <v>2.3879999999999999</v>
      </c>
      <c r="AH3090" s="33">
        <v>3.1389999999999998</v>
      </c>
      <c r="AI3090" s="33">
        <v>34.686999999999998</v>
      </c>
      <c r="AJ3090" s="33">
        <v>5.7539999999999996</v>
      </c>
      <c r="AK3090" s="34">
        <v>70</v>
      </c>
      <c r="AL3090" s="29">
        <v>7.843E-2</v>
      </c>
      <c r="AM3090" s="29">
        <v>0.13725000000000001</v>
      </c>
      <c r="AN3090" s="50">
        <v>54389</v>
      </c>
      <c r="AO3090" s="30">
        <v>164.1</v>
      </c>
      <c r="AP3090" s="29">
        <v>0.41498000000000002</v>
      </c>
      <c r="AQ3090" s="29">
        <v>0.86634</v>
      </c>
      <c r="AR3090" s="29">
        <v>0.51600000000000001</v>
      </c>
      <c r="AS3090" s="54">
        <v>18</v>
      </c>
      <c r="AT3090" s="29">
        <v>0.51429000000000002</v>
      </c>
      <c r="AU3090" s="29">
        <v>0.72516999999999998</v>
      </c>
      <c r="AV3090" s="54">
        <v>21</v>
      </c>
      <c r="AW3090" s="29">
        <v>0.42857000000000001</v>
      </c>
    </row>
    <row r="3091" spans="1:49" x14ac:dyDescent="0.2">
      <c r="A3091" s="17" t="str">
        <f t="shared" si="57"/>
        <v>MOBS</v>
      </c>
      <c r="B3091" s="17" t="str">
        <f>IF(AND(OR(NOT(IsForecastDateRestricted),AND(D3091&gt;=StartDate,D3091&lt;=EndDate)),OR(NOT(IsTargetDateRestricted),AND(F3091&gt;=FirstTargetDate,F3091&lt;=EndTargetDate)),
OR(AND(Is1Week,E3091="1 wk ahead inc death"),AND(Is2Week,E3091="2 wk ahead inc death"),AND(Is3Week,E3091="3 wk ahead inc death"),AND(Is4Week,E3091="4 wk ahead inc death")),
OR(NOT(IsActiveModelsOnly),_xlfn.XLOOKUP(C3091,'Model Analyzer'!B$4:B$100,'Model Analyzer'!C$4:C$100))),EvalData!C3091,"NA")</f>
        <v>MOBS</v>
      </c>
      <c r="C3091" s="17" t="s">
        <v>24</v>
      </c>
      <c r="D3091" s="36" t="d">
        <v>2020-12-07</v>
      </c>
      <c r="E3091" s="17" t="s">
        <v>11</v>
      </c>
      <c r="F3091" s="36" t="d">
        <v>2020-12-12</v>
      </c>
      <c r="G3091" s="30">
        <v>-1319</v>
      </c>
      <c r="H3091" s="32">
        <v>-8.2000000000000003E-2</v>
      </c>
      <c r="I3091" s="28">
        <v>-7.9070000000000001E-2</v>
      </c>
      <c r="J3091" s="28">
        <v>-8.5860000000000006E-2</v>
      </c>
      <c r="K3091" s="29">
        <v>0.9</v>
      </c>
      <c r="L3091" s="30">
        <v>10</v>
      </c>
      <c r="M3091" s="29">
        <v>0.74285999999999996</v>
      </c>
      <c r="N3091" s="30">
        <v>50</v>
      </c>
      <c r="O3091" s="30">
        <v>4.59</v>
      </c>
      <c r="P3091" s="30">
        <v>1041.54</v>
      </c>
      <c r="Q3091" s="30">
        <v>66.52</v>
      </c>
      <c r="R3091" s="38">
        <v>0.17627000000000001</v>
      </c>
      <c r="S3091" s="32">
        <v>-0.10495</v>
      </c>
      <c r="T3091" s="29">
        <v>0.29583999999999999</v>
      </c>
      <c r="U3091" s="29">
        <v>-8.9410000000000003E-2</v>
      </c>
      <c r="V3091" s="29">
        <v>0.5</v>
      </c>
      <c r="W3091" s="29">
        <v>0.02</v>
      </c>
      <c r="X3091" s="30">
        <v>96.6</v>
      </c>
      <c r="Y3091" s="29">
        <v>0.2392</v>
      </c>
      <c r="Z3091" s="29">
        <v>0.23624000000000001</v>
      </c>
      <c r="AA3091" s="29">
        <v>0.66600000000000004</v>
      </c>
      <c r="AB3091" s="30">
        <v>13</v>
      </c>
      <c r="AC3091" s="29">
        <v>0.65713999999999995</v>
      </c>
      <c r="AD3091" s="30">
        <v>50</v>
      </c>
      <c r="AE3091" s="29">
        <v>0.74</v>
      </c>
      <c r="AF3091" s="33">
        <v>1.4419999999999999</v>
      </c>
      <c r="AG3091" s="33">
        <v>1.5009999999999999</v>
      </c>
      <c r="AH3091" s="33">
        <v>1.605</v>
      </c>
      <c r="AI3091" s="33">
        <v>1.883</v>
      </c>
      <c r="AJ3091" s="33">
        <v>1.915</v>
      </c>
      <c r="AK3091" s="34">
        <v>2.1840000000000002</v>
      </c>
      <c r="AL3091" s="29">
        <v>0.02</v>
      </c>
      <c r="AM3091" s="29">
        <v>0</v>
      </c>
      <c r="AN3091" s="50">
        <v>31281</v>
      </c>
      <c r="AO3091" s="30">
        <v>153.9</v>
      </c>
      <c r="AP3091" s="29">
        <v>0.72829999999999995</v>
      </c>
      <c r="AQ3091" s="29">
        <v>1</v>
      </c>
      <c r="AR3091" s="29">
        <v>0.74299999999999999</v>
      </c>
      <c r="AS3091" s="54">
        <v>8</v>
      </c>
      <c r="AT3091" s="29">
        <v>0.8</v>
      </c>
      <c r="AU3091" s="29">
        <v>0.76366999999999996</v>
      </c>
      <c r="AV3091" s="54">
        <v>17</v>
      </c>
      <c r="AW3091" s="29">
        <v>0.54286000000000001</v>
      </c>
    </row>
    <row r="3092" spans="1:49" x14ac:dyDescent="0.2">
      <c r="A3092" s="17" t="str">
        <f t="shared" si="57"/>
        <v>MSRA</v>
      </c>
      <c r="B3092" s="17" t="str">
        <f>IF(AND(OR(NOT(IsForecastDateRestricted),AND(D3092&gt;=StartDate,D3092&lt;=EndDate)),OR(NOT(IsTargetDateRestricted),AND(F3092&gt;=FirstTargetDate,F3092&lt;=EndTargetDate)),
OR(AND(Is1Week,E3092="1 wk ahead inc death"),AND(Is2Week,E3092="2 wk ahead inc death"),AND(Is3Week,E3092="3 wk ahead inc death"),AND(Is4Week,E3092="4 wk ahead inc death")),
OR(NOT(IsActiveModelsOnly),_xlfn.XLOOKUP(C3092,'Model Analyzer'!B$4:B$100,'Model Analyzer'!C$4:C$100))),EvalData!C3092,"NA")</f>
        <v>MSRA</v>
      </c>
      <c r="C3092" s="17" t="s">
        <v>60</v>
      </c>
      <c r="D3092" s="36" t="d">
        <v>2020-12-07</v>
      </c>
      <c r="E3092" s="17" t="s">
        <v>11</v>
      </c>
      <c r="F3092" s="36" t="d">
        <v>2020-12-12</v>
      </c>
      <c r="G3092" s="26">
        <v>-231</v>
      </c>
      <c r="H3092" s="27">
        <v>-1.4E-2</v>
      </c>
      <c r="I3092" s="28">
        <v>-1.3849999999999999E-2</v>
      </c>
      <c r="J3092" s="28">
        <v>-1.404E-2</v>
      </c>
      <c r="K3092" s="29">
        <v>1</v>
      </c>
      <c r="L3092" s="30">
        <v>2</v>
      </c>
      <c r="M3092" s="29">
        <v>0.97143000000000002</v>
      </c>
      <c r="N3092" s="30">
        <v>50</v>
      </c>
      <c r="O3092" s="26">
        <v>3.52</v>
      </c>
      <c r="P3092" s="26">
        <v>869.82</v>
      </c>
      <c r="Q3092" s="26">
        <v>53.98</v>
      </c>
      <c r="R3092" s="31">
        <v>0.11312999999999999</v>
      </c>
      <c r="S3092" s="32">
        <v>-6.2899999999999996E-3</v>
      </c>
      <c r="T3092" s="29">
        <v>0.23643</v>
      </c>
      <c r="U3092" s="29">
        <v>9.8499999999999994E-3</v>
      </c>
      <c r="V3092" s="29">
        <v>0.7</v>
      </c>
      <c r="W3092" s="29">
        <v>0.02</v>
      </c>
      <c r="X3092" s="30">
        <v>78.349999999999994</v>
      </c>
      <c r="Y3092" s="29">
        <v>0.20613999999999999</v>
      </c>
      <c r="Z3092" s="29">
        <v>0.19053999999999999</v>
      </c>
      <c r="AA3092" s="29">
        <v>0.93100000000000005</v>
      </c>
      <c r="AB3092" s="30">
        <v>1</v>
      </c>
      <c r="AC3092" s="29">
        <v>1</v>
      </c>
      <c r="AD3092" s="30">
        <v>50</v>
      </c>
      <c r="AE3092" s="29">
        <v>0.46</v>
      </c>
      <c r="AF3092" s="33">
        <v>1.21</v>
      </c>
      <c r="AG3092" s="33">
        <v>1.2490000000000001</v>
      </c>
      <c r="AH3092" s="33">
        <v>1.3160000000000001</v>
      </c>
      <c r="AI3092" s="33">
        <v>1.34</v>
      </c>
      <c r="AJ3092" s="33">
        <v>1.401</v>
      </c>
      <c r="AK3092" s="34">
        <v>1.5229999999999999</v>
      </c>
      <c r="AL3092" s="29">
        <v>0</v>
      </c>
      <c r="AM3092" s="29">
        <v>0</v>
      </c>
      <c r="AN3092" s="50">
        <v>50017</v>
      </c>
      <c r="AO3092" s="30">
        <v>196.5</v>
      </c>
      <c r="AP3092" s="29">
        <v>0.85699000000000003</v>
      </c>
      <c r="AQ3092" s="29">
        <v>1</v>
      </c>
      <c r="AR3092" s="29">
        <v>0.47499999999999998</v>
      </c>
      <c r="AS3092" s="54">
        <v>20</v>
      </c>
      <c r="AT3092" s="29">
        <v>0.45713999999999999</v>
      </c>
      <c r="AU3092" s="29">
        <v>0.47471999999999998</v>
      </c>
      <c r="AV3092" s="54">
        <v>25</v>
      </c>
      <c r="AW3092" s="29">
        <v>0.31429000000000001</v>
      </c>
    </row>
    <row r="3093" spans="1:49" x14ac:dyDescent="0.2">
      <c r="A3093" s="17" t="str">
        <f t="shared" si="57"/>
        <v>NotreDame-Mobility</v>
      </c>
      <c r="B3093" s="17" t="str">
        <f>IF(AND(OR(NOT(IsForecastDateRestricted),AND(D3093&gt;=StartDate,D3093&lt;=EndDate)),OR(NOT(IsTargetDateRestricted),AND(F3093&gt;=FirstTargetDate,F3093&lt;=EndTargetDate)),
OR(AND(Is1Week,E3093="1 wk ahead inc death"),AND(Is2Week,E3093="2 wk ahead inc death"),AND(Is3Week,E3093="3 wk ahead inc death"),AND(Is4Week,E3093="4 wk ahead inc death")),
OR(NOT(IsActiveModelsOnly),_xlfn.XLOOKUP(C3093,'Model Analyzer'!B$4:B$100,'Model Analyzer'!C$4:C$100))),EvalData!C3093,"NA")</f>
        <v>NotreDame-Mobility</v>
      </c>
      <c r="C3093" s="17" t="s">
        <v>25</v>
      </c>
      <c r="D3093" s="36" t="d">
        <v>2020-12-07</v>
      </c>
      <c r="E3093" s="17" t="s">
        <v>11</v>
      </c>
      <c r="F3093" s="36" t="d">
        <v>2020-12-12</v>
      </c>
      <c r="G3093" s="30">
        <v>-5562</v>
      </c>
      <c r="H3093" s="32">
        <v>-0.40600000000000003</v>
      </c>
      <c r="I3093" s="28">
        <v>-0.33340999999999998</v>
      </c>
      <c r="J3093" s="28">
        <v>-0.50017999999999996</v>
      </c>
      <c r="K3093" s="29">
        <v>0</v>
      </c>
      <c r="L3093" s="30">
        <v>36</v>
      </c>
      <c r="M3093" s="29">
        <v>0</v>
      </c>
      <c r="N3093" s="30">
        <v>51</v>
      </c>
      <c r="O3093" s="30">
        <v>34.840000000000003</v>
      </c>
      <c r="P3093" s="30">
        <v>3485.05</v>
      </c>
      <c r="Q3093" s="30">
        <v>125.65</v>
      </c>
      <c r="R3093" s="38">
        <v>0.34612999999999999</v>
      </c>
      <c r="S3093" s="32">
        <v>-0.41969000000000001</v>
      </c>
      <c r="T3093" s="29">
        <v>1.3016000000000001</v>
      </c>
      <c r="U3093" s="29">
        <v>-1.0199400000000001</v>
      </c>
      <c r="V3093" s="29">
        <v>0.29411999999999999</v>
      </c>
      <c r="W3093" s="29">
        <v>0.33333000000000002</v>
      </c>
      <c r="X3093" s="30">
        <v>207.43</v>
      </c>
      <c r="Y3093" s="29">
        <v>0.48604000000000003</v>
      </c>
      <c r="Z3093" s="29">
        <v>0.54493999999999998</v>
      </c>
      <c r="AA3093" s="29">
        <v>3.1E-2</v>
      </c>
      <c r="AB3093" s="30">
        <v>35</v>
      </c>
      <c r="AC3093" s="29">
        <v>2.8570000000000002E-2</v>
      </c>
      <c r="AD3093" s="30">
        <v>51</v>
      </c>
      <c r="AE3093" s="29">
        <v>0.19608</v>
      </c>
      <c r="AF3093" s="33">
        <v>1.179</v>
      </c>
      <c r="AG3093" s="33">
        <v>1.2629999999999999</v>
      </c>
      <c r="AH3093" s="33">
        <v>1.399</v>
      </c>
      <c r="AI3093" s="33">
        <v>1.964</v>
      </c>
      <c r="AJ3093" s="33">
        <v>1.7769999999999999</v>
      </c>
      <c r="AK3093" s="34">
        <v>3.1669999999999998</v>
      </c>
      <c r="AL3093" s="29">
        <v>0</v>
      </c>
      <c r="AM3093" s="29">
        <v>0</v>
      </c>
      <c r="AN3093" s="50">
        <v>209285</v>
      </c>
      <c r="AO3093" s="30">
        <v>691</v>
      </c>
      <c r="AP3093" s="29">
        <v>0.76571999999999996</v>
      </c>
      <c r="AQ3093" s="29">
        <v>1</v>
      </c>
      <c r="AR3093" s="29">
        <v>0.20599999999999999</v>
      </c>
      <c r="AS3093" s="54">
        <v>29</v>
      </c>
      <c r="AT3093" s="29">
        <v>0.2</v>
      </c>
      <c r="AU3093" s="29">
        <v>0.2064</v>
      </c>
      <c r="AV3093" s="54">
        <v>29</v>
      </c>
      <c r="AW3093" s="29">
        <v>0.2</v>
      </c>
    </row>
    <row r="3094" spans="1:49" x14ac:dyDescent="0.2">
      <c r="A3094" s="17" t="str">
        <f t="shared" si="57"/>
        <v>Oliver Wyman</v>
      </c>
      <c r="B3094" s="17" t="str">
        <f>IF(AND(OR(NOT(IsForecastDateRestricted),AND(D3094&gt;=StartDate,D3094&lt;=EndDate)),OR(NOT(IsTargetDateRestricted),AND(F3094&gt;=FirstTargetDate,F3094&lt;=EndTargetDate)),
OR(AND(Is1Week,E3094="1 wk ahead inc death"),AND(Is2Week,E3094="2 wk ahead inc death"),AND(Is3Week,E3094="3 wk ahead inc death"),AND(Is4Week,E3094="4 wk ahead inc death")),
OR(NOT(IsActiveModelsOnly),_xlfn.XLOOKUP(C3094,'Model Analyzer'!B$4:B$100,'Model Analyzer'!C$4:C$100))),EvalData!C3094,"NA")</f>
        <v>Oliver Wyman</v>
      </c>
      <c r="C3094" s="17" t="s">
        <v>26</v>
      </c>
      <c r="D3094" s="36" t="d">
        <v>2020-12-07</v>
      </c>
      <c r="E3094" s="17" t="s">
        <v>11</v>
      </c>
      <c r="F3094" s="36" t="d">
        <v>2020-12-12</v>
      </c>
      <c r="G3094" s="30">
        <v>-1599</v>
      </c>
      <c r="H3094" s="32">
        <v>-0.10100000000000001</v>
      </c>
      <c r="I3094" s="28">
        <v>-9.5850000000000005E-2</v>
      </c>
      <c r="J3094" s="28">
        <v>-0.10600999999999999</v>
      </c>
      <c r="K3094" s="29">
        <v>0.75</v>
      </c>
      <c r="L3094" s="30">
        <v>14</v>
      </c>
      <c r="M3094" s="29">
        <v>0.62856999999999996</v>
      </c>
      <c r="N3094" s="30">
        <v>51</v>
      </c>
      <c r="O3094" s="30">
        <v>5.26</v>
      </c>
      <c r="P3094" s="30">
        <v>1298.32</v>
      </c>
      <c r="Q3094" s="30">
        <v>67.22</v>
      </c>
      <c r="R3094" s="38">
        <v>0.17047999999999999</v>
      </c>
      <c r="S3094" s="32">
        <v>-9.554E-2</v>
      </c>
      <c r="T3094" s="29">
        <v>0.30642000000000003</v>
      </c>
      <c r="U3094" s="29">
        <v>-0.10752</v>
      </c>
      <c r="V3094" s="29">
        <v>0.58823999999999999</v>
      </c>
      <c r="W3094" s="29">
        <v>7.843E-2</v>
      </c>
      <c r="X3094" s="30">
        <v>126.67</v>
      </c>
      <c r="Y3094" s="29">
        <v>0.23477000000000001</v>
      </c>
      <c r="Z3094" s="29">
        <v>0.23802000000000001</v>
      </c>
      <c r="AA3094" s="29">
        <v>0.63800000000000001</v>
      </c>
      <c r="AB3094" s="30">
        <v>14</v>
      </c>
      <c r="AC3094" s="29">
        <v>0.62856999999999996</v>
      </c>
      <c r="AD3094" s="30">
        <v>51</v>
      </c>
      <c r="AE3094" s="29">
        <v>0.82352999999999998</v>
      </c>
      <c r="AF3094" s="33">
        <v>1.462</v>
      </c>
      <c r="AG3094" s="33">
        <v>1.778</v>
      </c>
      <c r="AH3094" s="33">
        <v>2.621</v>
      </c>
      <c r="AI3094" s="33">
        <v>4.9630000000000001</v>
      </c>
      <c r="AJ3094" s="33">
        <v>3.12</v>
      </c>
      <c r="AK3094" s="34">
        <v>5.4290000000000003</v>
      </c>
      <c r="AL3094" s="29">
        <v>9.8040000000000002E-2</v>
      </c>
      <c r="AM3094" s="29">
        <v>3.9219999999999998E-2</v>
      </c>
      <c r="AN3094" s="50">
        <v>47340</v>
      </c>
      <c r="AO3094" s="30">
        <v>111.9</v>
      </c>
      <c r="AP3094" s="29">
        <v>0.57586999999999999</v>
      </c>
      <c r="AQ3094" s="29">
        <v>1</v>
      </c>
      <c r="AR3094" s="29">
        <v>0.72199999999999998</v>
      </c>
      <c r="AS3094" s="54">
        <v>11</v>
      </c>
      <c r="AT3094" s="29">
        <v>0.71428999999999998</v>
      </c>
      <c r="AU3094" s="29">
        <v>0.86687000000000003</v>
      </c>
      <c r="AV3094" s="54">
        <v>8</v>
      </c>
      <c r="AW3094" s="29">
        <v>0.8</v>
      </c>
    </row>
    <row r="3095" spans="1:49" x14ac:dyDescent="0.2">
      <c r="A3095" s="17" t="str">
        <f t="shared" si="57"/>
        <v>PSI</v>
      </c>
      <c r="B3095" s="17" t="str">
        <f>IF(AND(OR(NOT(IsForecastDateRestricted),AND(D3095&gt;=StartDate,D3095&lt;=EndDate)),OR(NOT(IsTargetDateRestricted),AND(F3095&gt;=FirstTargetDate,F3095&lt;=EndTargetDate)),
OR(AND(Is1Week,E3095="1 wk ahead inc death"),AND(Is2Week,E3095="2 wk ahead inc death"),AND(Is3Week,E3095="3 wk ahead inc death"),AND(Is4Week,E3095="4 wk ahead inc death")),
OR(NOT(IsActiveModelsOnly),_xlfn.XLOOKUP(C3095,'Model Analyzer'!B$4:B$100,'Model Analyzer'!C$4:C$100))),EvalData!C3095,"NA")</f>
        <v>PSI</v>
      </c>
      <c r="C3095" s="17" t="s">
        <v>27</v>
      </c>
      <c r="D3095" s="36" t="d">
        <v>2020-12-07</v>
      </c>
      <c r="E3095" s="17" t="s">
        <v>11</v>
      </c>
      <c r="F3095" s="36" t="d">
        <v>2020-12-12</v>
      </c>
      <c r="G3095" s="30">
        <v>-3786</v>
      </c>
      <c r="H3095" s="32">
        <v>-0.25700000000000001</v>
      </c>
      <c r="I3095" s="28">
        <v>-0.22695000000000001</v>
      </c>
      <c r="J3095" s="28">
        <v>-0.29358000000000001</v>
      </c>
      <c r="K3095" s="29">
        <v>0</v>
      </c>
      <c r="L3095" s="30">
        <v>30</v>
      </c>
      <c r="M3095" s="29">
        <v>0.17143</v>
      </c>
      <c r="N3095" s="30">
        <v>51</v>
      </c>
      <c r="O3095" s="30">
        <v>42.27</v>
      </c>
      <c r="P3095" s="30">
        <v>3099.05</v>
      </c>
      <c r="Q3095" s="30">
        <v>110.65</v>
      </c>
      <c r="R3095" s="38">
        <v>0.31725999999999999</v>
      </c>
      <c r="S3095" s="32">
        <v>-0.24576999999999999</v>
      </c>
      <c r="T3095" s="29">
        <v>2.1111499999999999</v>
      </c>
      <c r="U3095" s="29">
        <v>-1.9090199999999999</v>
      </c>
      <c r="V3095" s="29">
        <v>0.37254999999999999</v>
      </c>
      <c r="W3095" s="29">
        <v>0.21568999999999999</v>
      </c>
      <c r="X3095" s="30">
        <v>179.75</v>
      </c>
      <c r="Y3095" s="29">
        <v>0.36296</v>
      </c>
      <c r="Z3095" s="29">
        <v>0.44414999999999999</v>
      </c>
      <c r="AA3095" s="29">
        <v>4.4999999999999998E-2</v>
      </c>
      <c r="AB3095" s="30">
        <v>32</v>
      </c>
      <c r="AC3095" s="29">
        <v>0.11429</v>
      </c>
      <c r="AD3095" s="30">
        <v>51</v>
      </c>
      <c r="AE3095" s="29">
        <v>0.37254999999999999</v>
      </c>
      <c r="AF3095" s="33">
        <v>1.2609999999999999</v>
      </c>
      <c r="AG3095" s="33">
        <v>1.3660000000000001</v>
      </c>
      <c r="AH3095" s="33">
        <v>1.5469999999999999</v>
      </c>
      <c r="AI3095" s="33">
        <v>3.0569999999999999</v>
      </c>
      <c r="AJ3095" s="33">
        <v>2.4180000000000001</v>
      </c>
      <c r="AK3095" s="34">
        <v>5</v>
      </c>
      <c r="AL3095" s="29">
        <v>5.8819999999999997E-2</v>
      </c>
      <c r="AM3095" s="29">
        <v>1.9609999999999999E-2</v>
      </c>
      <c r="AN3095" s="50">
        <v>148331</v>
      </c>
      <c r="AO3095" s="30">
        <v>416.6</v>
      </c>
      <c r="AP3095" s="29">
        <v>0.69110000000000005</v>
      </c>
      <c r="AQ3095" s="29">
        <v>1</v>
      </c>
      <c r="AR3095" s="29">
        <v>0.31</v>
      </c>
      <c r="AS3095" s="54">
        <v>28</v>
      </c>
      <c r="AT3095" s="29">
        <v>0.22857</v>
      </c>
      <c r="AU3095" s="29">
        <v>0.39216000000000001</v>
      </c>
      <c r="AV3095" s="54">
        <v>28</v>
      </c>
      <c r="AW3095" s="29">
        <v>0.22857</v>
      </c>
    </row>
    <row r="3096" spans="1:49" x14ac:dyDescent="0.2">
      <c r="A3096" s="17" t="str">
        <f t="shared" si="57"/>
        <v>QJHong</v>
      </c>
      <c r="B3096" s="17" t="str">
        <f>IF(AND(OR(NOT(IsForecastDateRestricted),AND(D3096&gt;=StartDate,D3096&lt;=EndDate)),OR(NOT(IsTargetDateRestricted),AND(F3096&gt;=FirstTargetDate,F3096&lt;=EndTargetDate)),
OR(AND(Is1Week,E3096="1 wk ahead inc death"),AND(Is2Week,E3096="2 wk ahead inc death"),AND(Is3Week,E3096="3 wk ahead inc death"),AND(Is4Week,E3096="4 wk ahead inc death")),
OR(NOT(IsActiveModelsOnly),_xlfn.XLOOKUP(C3096,'Model Analyzer'!B$4:B$100,'Model Analyzer'!C$4:C$100))),EvalData!C3096,"NA")</f>
        <v>QJHong</v>
      </c>
      <c r="C3096" s="17" t="s">
        <v>28</v>
      </c>
      <c r="D3096" s="36" t="d">
        <v>2020-12-07</v>
      </c>
      <c r="E3096" s="17" t="s">
        <v>11</v>
      </c>
      <c r="F3096" s="36" t="d">
        <v>2020-12-12</v>
      </c>
      <c r="G3096" s="30">
        <v>-2109</v>
      </c>
      <c r="H3096" s="32">
        <v>-0.13500000000000001</v>
      </c>
      <c r="I3096" s="28">
        <v>-0.12642</v>
      </c>
      <c r="J3096" s="28">
        <v>-0.14471999999999999</v>
      </c>
      <c r="K3096" s="29">
        <v>0.75</v>
      </c>
      <c r="L3096" s="30">
        <v>22</v>
      </c>
      <c r="M3096" s="29">
        <v>0.4</v>
      </c>
      <c r="O3096" s="30"/>
      <c r="P3096" s="30"/>
      <c r="Q3096" s="30"/>
      <c r="R3096" s="38"/>
    </row>
    <row r="3097" spans="1:49" x14ac:dyDescent="0.2">
      <c r="A3097" s="17" t="str">
        <f t="shared" si="57"/>
        <v>RPI-UW</v>
      </c>
      <c r="B3097" s="17" t="str">
        <f>IF(AND(OR(NOT(IsForecastDateRestricted),AND(D3097&gt;=StartDate,D3097&lt;=EndDate)),OR(NOT(IsTargetDateRestricted),AND(F3097&gt;=FirstTargetDate,F3097&lt;=EndTargetDate)),
OR(AND(Is1Week,E3097="1 wk ahead inc death"),AND(Is2Week,E3097="2 wk ahead inc death"),AND(Is3Week,E3097="3 wk ahead inc death"),AND(Is4Week,E3097="4 wk ahead inc death")),
OR(NOT(IsActiveModelsOnly),_xlfn.XLOOKUP(C3097,'Model Analyzer'!B$4:B$100,'Model Analyzer'!C$4:C$100))),EvalData!C3097,"NA")</f>
        <v>RPI-UW</v>
      </c>
      <c r="C3097" s="17" t="s">
        <v>49</v>
      </c>
      <c r="D3097" s="36" t="d">
        <v>2020-12-07</v>
      </c>
      <c r="E3097" s="17" t="s">
        <v>11</v>
      </c>
      <c r="F3097" s="36" t="d">
        <v>2020-12-12</v>
      </c>
      <c r="G3097" s="30">
        <v>-2240</v>
      </c>
      <c r="H3097" s="32">
        <v>-0.14399999999999999</v>
      </c>
      <c r="I3097" s="28">
        <v>-0.13428000000000001</v>
      </c>
      <c r="J3097" s="28">
        <v>-0.15509999999999999</v>
      </c>
      <c r="K3097" s="29">
        <v>0.75</v>
      </c>
      <c r="L3097" s="30">
        <v>23</v>
      </c>
      <c r="M3097" s="29">
        <v>0.37142999999999998</v>
      </c>
      <c r="N3097" s="30">
        <v>31</v>
      </c>
      <c r="O3097" s="30">
        <v>3.88</v>
      </c>
      <c r="P3097" s="30">
        <v>1148.99</v>
      </c>
      <c r="Q3097" s="30">
        <v>106.39</v>
      </c>
      <c r="R3097" s="38">
        <v>0.21934999999999999</v>
      </c>
      <c r="S3097" s="32">
        <v>-0.16778000000000001</v>
      </c>
      <c r="T3097" s="29">
        <v>0.36259999999999998</v>
      </c>
      <c r="U3097" s="29">
        <v>-0.23704</v>
      </c>
      <c r="V3097" s="29">
        <v>0.41935</v>
      </c>
      <c r="W3097" s="29">
        <v>6.4519999999999994E-2</v>
      </c>
      <c r="X3097" s="30">
        <v>150.16999999999999</v>
      </c>
      <c r="Y3097" s="29">
        <v>0.25124999999999997</v>
      </c>
      <c r="Z3097" s="29">
        <v>0.28211999999999998</v>
      </c>
      <c r="AA3097" s="29">
        <v>0.25900000000000001</v>
      </c>
      <c r="AB3097" s="30">
        <v>24</v>
      </c>
      <c r="AC3097" s="29">
        <v>0.34286</v>
      </c>
      <c r="AD3097" s="30">
        <v>31</v>
      </c>
      <c r="AE3097" s="29">
        <v>0.67742000000000002</v>
      </c>
      <c r="AF3097" s="33">
        <v>1.7569999999999999</v>
      </c>
      <c r="AG3097" s="33">
        <v>2.0670000000000002</v>
      </c>
      <c r="AH3097" s="33">
        <v>2.4430000000000001</v>
      </c>
      <c r="AI3097" s="33">
        <v>51.554000000000002</v>
      </c>
      <c r="AJ3097" s="33">
        <v>3.5550000000000002</v>
      </c>
      <c r="AK3097" s="34">
        <v>7.2370000000000001</v>
      </c>
      <c r="AL3097" s="29">
        <v>3.2259999999999997E-2</v>
      </c>
      <c r="AM3097" s="29">
        <v>9.6769999999999995E-2</v>
      </c>
      <c r="AN3097" s="50">
        <v>43668</v>
      </c>
      <c r="AO3097" s="30">
        <v>80.099999999999994</v>
      </c>
      <c r="AP3097" s="29">
        <v>0.52451999999999999</v>
      </c>
      <c r="AQ3097" s="29">
        <v>1</v>
      </c>
      <c r="AR3097" s="29">
        <v>0.35099999999999998</v>
      </c>
      <c r="AS3097" s="54">
        <v>27</v>
      </c>
      <c r="AT3097" s="29">
        <v>0.25713999999999998</v>
      </c>
      <c r="AU3097" s="29">
        <v>0.43343999999999999</v>
      </c>
      <c r="AV3097" s="54">
        <v>26</v>
      </c>
      <c r="AW3097" s="29">
        <v>0.28571000000000002</v>
      </c>
    </row>
    <row r="3098" spans="1:49" x14ac:dyDescent="0.2">
      <c r="A3098" s="17" t="str">
        <f t="shared" si="57"/>
        <v>UA</v>
      </c>
      <c r="B3098" s="17" t="str">
        <f>IF(AND(OR(NOT(IsForecastDateRestricted),AND(D3098&gt;=StartDate,D3098&lt;=EndDate)),OR(NOT(IsTargetDateRestricted),AND(F3098&gt;=FirstTargetDate,F3098&lt;=EndTargetDate)),
OR(AND(Is1Week,E3098="1 wk ahead inc death"),AND(Is2Week,E3098="2 wk ahead inc death"),AND(Is3Week,E3098="3 wk ahead inc death"),AND(Is4Week,E3098="4 wk ahead inc death")),
OR(NOT(IsActiveModelsOnly),_xlfn.XLOOKUP(C3098,'Model Analyzer'!B$4:B$100,'Model Analyzer'!C$4:C$100))),EvalData!C3098,"NA")</f>
        <v>UA</v>
      </c>
      <c r="C3098" s="17" t="s">
        <v>29</v>
      </c>
      <c r="D3098" s="36" t="d">
        <v>2020-12-07</v>
      </c>
      <c r="E3098" s="17" t="s">
        <v>11</v>
      </c>
      <c r="F3098" s="36" t="d">
        <v>2020-12-12</v>
      </c>
      <c r="G3098" s="30">
        <v>-3132</v>
      </c>
      <c r="H3098" s="32">
        <v>-0.20799999999999999</v>
      </c>
      <c r="I3098" s="28">
        <v>-0.18775</v>
      </c>
      <c r="J3098" s="28">
        <v>-0.23114000000000001</v>
      </c>
      <c r="K3098" s="29">
        <v>0.75</v>
      </c>
      <c r="L3098" s="30">
        <v>27</v>
      </c>
      <c r="M3098" s="29">
        <v>0.25713999999999998</v>
      </c>
      <c r="N3098" s="30">
        <v>51</v>
      </c>
      <c r="O3098" s="30">
        <v>10.220000000000001</v>
      </c>
      <c r="P3098" s="30">
        <v>1470.89</v>
      </c>
      <c r="Q3098" s="30">
        <v>73.489999999999995</v>
      </c>
      <c r="R3098" s="38">
        <v>0.20230000000000001</v>
      </c>
      <c r="S3098" s="32">
        <v>-0.21875</v>
      </c>
      <c r="T3098" s="29">
        <v>0.46859000000000001</v>
      </c>
      <c r="U3098" s="29">
        <v>-0.34200000000000003</v>
      </c>
      <c r="V3098" s="29">
        <v>0.49020000000000002</v>
      </c>
      <c r="W3098" s="29">
        <v>0.13725000000000001</v>
      </c>
      <c r="X3098" s="30">
        <v>113.9</v>
      </c>
      <c r="Y3098" s="29">
        <v>0.28029999999999999</v>
      </c>
      <c r="Z3098" s="29">
        <v>0.32051000000000002</v>
      </c>
      <c r="AA3098" s="29">
        <v>0.28999999999999998</v>
      </c>
      <c r="AB3098" s="30">
        <v>22</v>
      </c>
      <c r="AC3098" s="29">
        <v>0.4</v>
      </c>
      <c r="AD3098" s="30">
        <v>51</v>
      </c>
      <c r="AE3098" s="29">
        <v>0.52941000000000005</v>
      </c>
      <c r="AF3098" s="33">
        <v>1.18</v>
      </c>
      <c r="AG3098" s="33">
        <v>1.228</v>
      </c>
      <c r="AH3098" s="33">
        <v>1.4019999999999999</v>
      </c>
      <c r="AI3098" s="33">
        <v>2.7770000000000001</v>
      </c>
      <c r="AJ3098" s="33">
        <v>2.1019999999999999</v>
      </c>
      <c r="AK3098" s="34">
        <v>5.1959999999999997</v>
      </c>
      <c r="AL3098" s="29">
        <v>9.8040000000000002E-2</v>
      </c>
      <c r="AM3098" s="29">
        <v>1.9609999999999999E-2</v>
      </c>
      <c r="AN3098" s="50">
        <v>76802</v>
      </c>
      <c r="AO3098" s="30">
        <v>263.89999999999998</v>
      </c>
      <c r="AP3098" s="29">
        <v>0.71387999999999996</v>
      </c>
      <c r="AQ3098" s="29">
        <v>1</v>
      </c>
      <c r="AR3098" s="29">
        <v>0.433</v>
      </c>
      <c r="AS3098" s="54">
        <v>23</v>
      </c>
      <c r="AT3098" s="29">
        <v>0.37142999999999998</v>
      </c>
      <c r="AU3098" s="29">
        <v>0.55728</v>
      </c>
      <c r="AV3098" s="54">
        <v>24</v>
      </c>
      <c r="AW3098" s="29">
        <v>0.34286</v>
      </c>
    </row>
    <row r="3099" spans="1:49" x14ac:dyDescent="0.2">
      <c r="A3099" s="17" t="str">
        <f t="shared" si="57"/>
        <v>UCLA</v>
      </c>
      <c r="B3099" s="17" t="str">
        <f>IF(AND(OR(NOT(IsForecastDateRestricted),AND(D3099&gt;=StartDate,D3099&lt;=EndDate)),OR(NOT(IsTargetDateRestricted),AND(F3099&gt;=FirstTargetDate,F3099&lt;=EndTargetDate)),
OR(AND(Is1Week,E3099="1 wk ahead inc death"),AND(Is2Week,E3099="2 wk ahead inc death"),AND(Is3Week,E3099="3 wk ahead inc death"),AND(Is4Week,E3099="4 wk ahead inc death")),
OR(NOT(IsActiveModelsOnly),_xlfn.XLOOKUP(C3099,'Model Analyzer'!B$4:B$100,'Model Analyzer'!C$4:C$100))),EvalData!C3099,"NA")</f>
        <v>UCLA</v>
      </c>
      <c r="C3099" s="17" t="s">
        <v>30</v>
      </c>
      <c r="D3099" s="36" t="d">
        <v>2020-12-07</v>
      </c>
      <c r="E3099" s="17" t="s">
        <v>11</v>
      </c>
      <c r="F3099" s="36" t="d">
        <v>2020-12-12</v>
      </c>
      <c r="G3099" s="30">
        <v>-655</v>
      </c>
      <c r="H3099" s="32">
        <v>-0.04</v>
      </c>
      <c r="I3099" s="28">
        <v>-3.9260000000000003E-2</v>
      </c>
      <c r="J3099" s="28">
        <v>-4.0869999999999997E-2</v>
      </c>
      <c r="K3099" s="29">
        <v>1</v>
      </c>
      <c r="L3099" s="30">
        <v>4</v>
      </c>
      <c r="M3099" s="29">
        <v>0.91429000000000005</v>
      </c>
      <c r="N3099" s="30">
        <v>51</v>
      </c>
      <c r="O3099" s="30">
        <v>10.95</v>
      </c>
      <c r="P3099" s="30">
        <v>1317.68</v>
      </c>
      <c r="Q3099" s="30">
        <v>62.69</v>
      </c>
      <c r="R3099" s="38">
        <v>0.20699999999999999</v>
      </c>
      <c r="S3099" s="32">
        <v>-0.11672</v>
      </c>
      <c r="T3099" s="29">
        <v>0.48683999999999999</v>
      </c>
      <c r="U3099" s="29">
        <v>-0.25570999999999999</v>
      </c>
      <c r="V3099" s="29">
        <v>0.49020000000000002</v>
      </c>
      <c r="W3099" s="29">
        <v>7.843E-2</v>
      </c>
      <c r="X3099" s="30">
        <v>84.83</v>
      </c>
      <c r="Y3099" s="29">
        <v>0.28447</v>
      </c>
      <c r="Z3099" s="29">
        <v>0.29282999999999998</v>
      </c>
      <c r="AA3099" s="29">
        <v>0.40899999999999997</v>
      </c>
      <c r="AB3099" s="30">
        <v>21</v>
      </c>
      <c r="AC3099" s="29">
        <v>0.42857000000000001</v>
      </c>
      <c r="AD3099" s="30">
        <v>51</v>
      </c>
      <c r="AE3099" s="29">
        <v>0.11765</v>
      </c>
      <c r="AF3099" s="33">
        <v>1.0269999999999999</v>
      </c>
      <c r="AG3099" s="33">
        <v>1.04</v>
      </c>
      <c r="AH3099" s="33">
        <v>1.052</v>
      </c>
      <c r="AI3099" s="33">
        <v>2.5190000000000001</v>
      </c>
      <c r="AJ3099" s="33">
        <v>1.1080000000000001</v>
      </c>
      <c r="AK3099" s="34">
        <v>2</v>
      </c>
      <c r="AL3099" s="29">
        <v>3.9219999999999998E-2</v>
      </c>
      <c r="AM3099" s="29">
        <v>1.9609999999999999E-2</v>
      </c>
      <c r="AN3099" s="50">
        <v>110982</v>
      </c>
      <c r="AO3099" s="30">
        <v>484.5</v>
      </c>
      <c r="AP3099" s="29">
        <v>0.88112999999999997</v>
      </c>
      <c r="AQ3099" s="29">
        <v>1</v>
      </c>
      <c r="AR3099" s="29">
        <v>6.2E-2</v>
      </c>
      <c r="AS3099" s="54">
        <v>34</v>
      </c>
      <c r="AT3099" s="29">
        <v>5.7140000000000003E-2</v>
      </c>
      <c r="AU3099" s="29">
        <v>0.12384000000000001</v>
      </c>
      <c r="AV3099" s="54">
        <v>33</v>
      </c>
      <c r="AW3099" s="29">
        <v>8.5709999999999995E-2</v>
      </c>
    </row>
    <row r="3100" spans="1:49" x14ac:dyDescent="0.2">
      <c r="A3100" s="17" t="str">
        <f t="shared" si="57"/>
        <v>UCM</v>
      </c>
      <c r="B3100" s="17" t="str">
        <f>IF(AND(OR(NOT(IsForecastDateRestricted),AND(D3100&gt;=StartDate,D3100&lt;=EndDate)),OR(NOT(IsTargetDateRestricted),AND(F3100&gt;=FirstTargetDate,F3100&lt;=EndTargetDate)),
OR(AND(Is1Week,E3100="1 wk ahead inc death"),AND(Is2Week,E3100="2 wk ahead inc death"),AND(Is3Week,E3100="3 wk ahead inc death"),AND(Is4Week,E3100="4 wk ahead inc death")),
OR(NOT(IsActiveModelsOnly),_xlfn.XLOOKUP(C3100,'Model Analyzer'!B$4:B$100,'Model Analyzer'!C$4:C$100))),EvalData!C3100,"NA")</f>
        <v>UCM</v>
      </c>
      <c r="C3100" s="17" t="s">
        <v>48</v>
      </c>
      <c r="D3100" s="36" t="d">
        <v>2020-12-07</v>
      </c>
      <c r="E3100" s="17" t="s">
        <v>11</v>
      </c>
      <c r="F3100" s="36" t="d">
        <v>2020-12-12</v>
      </c>
      <c r="G3100" s="26">
        <v>3068</v>
      </c>
      <c r="H3100" s="27">
        <v>0.16900000000000001</v>
      </c>
      <c r="I3100" s="28">
        <v>0.18390999999999999</v>
      </c>
      <c r="J3100" s="28">
        <v>0.18390999999999999</v>
      </c>
      <c r="K3100" s="29">
        <v>0.75</v>
      </c>
      <c r="L3100" s="30">
        <v>24</v>
      </c>
      <c r="M3100" s="29">
        <v>0.34286</v>
      </c>
    </row>
    <row r="3101" spans="1:49" x14ac:dyDescent="0.2">
      <c r="A3101" s="17" t="str">
        <f t="shared" si="57"/>
        <v>UCSB</v>
      </c>
      <c r="B3101" s="17" t="str">
        <f>IF(AND(OR(NOT(IsForecastDateRestricted),AND(D3101&gt;=StartDate,D3101&lt;=EndDate)),OR(NOT(IsTargetDateRestricted),AND(F3101&gt;=FirstTargetDate,F3101&lt;=EndTargetDate)),
OR(AND(Is1Week,E3101="1 wk ahead inc death"),AND(Is2Week,E3101="2 wk ahead inc death"),AND(Is3Week,E3101="3 wk ahead inc death"),AND(Is4Week,E3101="4 wk ahead inc death")),
OR(NOT(IsActiveModelsOnly),_xlfn.XLOOKUP(C3101,'Model Analyzer'!B$4:B$100,'Model Analyzer'!C$4:C$100))),EvalData!C3101,"NA")</f>
        <v>UCSB</v>
      </c>
      <c r="C3101" s="17" t="s">
        <v>61</v>
      </c>
      <c r="D3101" s="36" t="d">
        <v>2020-12-07</v>
      </c>
      <c r="E3101" s="17" t="s">
        <v>11</v>
      </c>
      <c r="F3101" s="36" t="d">
        <v>2020-12-12</v>
      </c>
      <c r="G3101" s="30"/>
      <c r="H3101" s="32"/>
      <c r="N3101" s="30">
        <v>51</v>
      </c>
      <c r="O3101" s="30">
        <v>7.89</v>
      </c>
      <c r="P3101" s="30">
        <v>1662.57</v>
      </c>
      <c r="Q3101" s="30">
        <v>85.94</v>
      </c>
      <c r="R3101" s="38">
        <v>0.24748000000000001</v>
      </c>
      <c r="S3101" s="32">
        <v>-0.25356000000000001</v>
      </c>
      <c r="T3101" s="29">
        <v>0.41904000000000002</v>
      </c>
      <c r="U3101" s="29">
        <v>-0.25102999999999998</v>
      </c>
      <c r="V3101" s="29">
        <v>0.37254999999999999</v>
      </c>
      <c r="W3101" s="29">
        <v>9.8040000000000002E-2</v>
      </c>
      <c r="X3101" s="30">
        <v>142.63999999999999</v>
      </c>
      <c r="Y3101" s="29">
        <v>0.28827999999999998</v>
      </c>
      <c r="Z3101" s="29">
        <v>0.31548999999999999</v>
      </c>
      <c r="AA3101" s="29">
        <v>0.23499999999999999</v>
      </c>
      <c r="AB3101" s="30">
        <v>26</v>
      </c>
      <c r="AC3101" s="29">
        <v>0.28571000000000002</v>
      </c>
      <c r="AD3101" s="30">
        <v>51</v>
      </c>
      <c r="AE3101" s="29">
        <v>0.92157</v>
      </c>
      <c r="AF3101" s="33">
        <v>70</v>
      </c>
      <c r="AG3101" s="33">
        <v>371</v>
      </c>
      <c r="AH3101" s="33">
        <v>708</v>
      </c>
      <c r="AI3101" s="33">
        <v>1057.115</v>
      </c>
      <c r="AJ3101" s="33">
        <v>1481</v>
      </c>
      <c r="AK3101" s="34">
        <v>2254</v>
      </c>
      <c r="AL3101" s="29">
        <v>1.9609999999999999E-2</v>
      </c>
      <c r="AM3101" s="29">
        <v>0.90195999999999998</v>
      </c>
      <c r="AN3101" s="50">
        <v>30982</v>
      </c>
      <c r="AO3101" s="30">
        <v>102.1</v>
      </c>
      <c r="AP3101" s="29">
        <v>1.291E-2</v>
      </c>
      <c r="AQ3101" s="29">
        <v>2.6939999999999999E-2</v>
      </c>
      <c r="AR3101" s="29">
        <v>0</v>
      </c>
      <c r="AS3101" s="54">
        <v>35</v>
      </c>
      <c r="AT3101" s="29">
        <v>2.8570000000000002E-2</v>
      </c>
      <c r="AU3101" s="29">
        <v>2.324E-2</v>
      </c>
      <c r="AV3101" s="54">
        <v>35</v>
      </c>
      <c r="AW3101" s="29">
        <v>2.8570000000000002E-2</v>
      </c>
    </row>
    <row r="3102" spans="1:49" x14ac:dyDescent="0.2">
      <c r="A3102" s="17" t="str">
        <f t="shared" si="57"/>
        <v>UCSD-NEU</v>
      </c>
      <c r="B3102" s="17" t="str">
        <f>IF(AND(OR(NOT(IsForecastDateRestricted),AND(D3102&gt;=StartDate,D3102&lt;=EndDate)),OR(NOT(IsTargetDateRestricted),AND(F3102&gt;=FirstTargetDate,F3102&lt;=EndTargetDate)),
OR(AND(Is1Week,E3102="1 wk ahead inc death"),AND(Is2Week,E3102="2 wk ahead inc death"),AND(Is3Week,E3102="3 wk ahead inc death"),AND(Is4Week,E3102="4 wk ahead inc death")),
OR(NOT(IsActiveModelsOnly),_xlfn.XLOOKUP(C3102,'Model Analyzer'!B$4:B$100,'Model Analyzer'!C$4:C$100))),EvalData!C3102,"NA")</f>
        <v>UCSD-NEU</v>
      </c>
      <c r="C3102" s="17" t="s">
        <v>54</v>
      </c>
      <c r="D3102" s="36" t="d">
        <v>2020-12-07</v>
      </c>
      <c r="E3102" s="17" t="s">
        <v>11</v>
      </c>
      <c r="F3102" s="36" t="d">
        <v>2020-12-12</v>
      </c>
      <c r="G3102" s="30">
        <v>-768</v>
      </c>
      <c r="H3102" s="32">
        <v>-4.7E-2</v>
      </c>
      <c r="I3102" s="28">
        <v>-4.6039999999999998E-2</v>
      </c>
      <c r="J3102" s="28">
        <v>-4.8259999999999997E-2</v>
      </c>
      <c r="K3102" s="29">
        <v>1</v>
      </c>
      <c r="L3102" s="30">
        <v>5</v>
      </c>
      <c r="M3102" s="29">
        <v>0.88571</v>
      </c>
      <c r="N3102" s="30">
        <v>50</v>
      </c>
      <c r="O3102" s="30">
        <v>4.04</v>
      </c>
      <c r="P3102" s="30">
        <v>996.91</v>
      </c>
      <c r="Q3102" s="30">
        <v>63.06</v>
      </c>
      <c r="R3102" s="38">
        <v>0.15104000000000001</v>
      </c>
      <c r="S3102" s="32">
        <v>-1.8020000000000001E-2</v>
      </c>
      <c r="T3102" s="29">
        <v>0.25912000000000002</v>
      </c>
      <c r="U3102" s="29">
        <v>1.8849999999999999E-2</v>
      </c>
      <c r="V3102" s="29">
        <v>0.74</v>
      </c>
      <c r="W3102" s="29">
        <v>0.04</v>
      </c>
      <c r="X3102" s="30">
        <v>91.6</v>
      </c>
      <c r="Y3102" s="29">
        <v>0.22856000000000001</v>
      </c>
      <c r="Z3102" s="29">
        <v>0.20524999999999999</v>
      </c>
      <c r="AA3102" s="29">
        <v>0.80600000000000005</v>
      </c>
      <c r="AB3102" s="30">
        <v>4</v>
      </c>
      <c r="AC3102" s="29">
        <v>0.91429000000000005</v>
      </c>
      <c r="AD3102" s="30">
        <v>50</v>
      </c>
      <c r="AE3102" s="29">
        <v>0.8</v>
      </c>
      <c r="AF3102" s="33">
        <v>1.4950000000000001</v>
      </c>
      <c r="AG3102" s="33">
        <v>1.849</v>
      </c>
      <c r="AH3102" s="33">
        <v>2.9470000000000001</v>
      </c>
      <c r="AI3102" s="33">
        <v>48.103999999999999</v>
      </c>
      <c r="AJ3102" s="33">
        <v>4.3259999999999996</v>
      </c>
      <c r="AK3102" s="34">
        <v>254.6</v>
      </c>
      <c r="AL3102" s="29">
        <v>0.04</v>
      </c>
      <c r="AM3102" s="29">
        <v>0.2</v>
      </c>
      <c r="AN3102" s="50">
        <v>27558</v>
      </c>
      <c r="AO3102" s="30">
        <v>122.5</v>
      </c>
      <c r="AP3102" s="29">
        <v>0.48104999999999998</v>
      </c>
      <c r="AQ3102" s="29">
        <v>1</v>
      </c>
      <c r="AR3102" s="29">
        <v>0.57799999999999996</v>
      </c>
      <c r="AS3102" s="54">
        <v>17</v>
      </c>
      <c r="AT3102" s="29">
        <v>0.54286000000000001</v>
      </c>
      <c r="AU3102" s="29">
        <v>0.82559000000000005</v>
      </c>
      <c r="AV3102" s="54">
        <v>12</v>
      </c>
      <c r="AW3102" s="29">
        <v>0.68571000000000004</v>
      </c>
    </row>
    <row r="3103" spans="1:49" x14ac:dyDescent="0.2">
      <c r="A3103" s="17" t="str">
        <f t="shared" si="57"/>
        <v>UGA-CEID</v>
      </c>
      <c r="B3103" s="17" t="str">
        <f>IF(AND(OR(NOT(IsForecastDateRestricted),AND(D3103&gt;=StartDate,D3103&lt;=EndDate)),OR(NOT(IsTargetDateRestricted),AND(F3103&gt;=FirstTargetDate,F3103&lt;=EndTargetDate)),
OR(AND(Is1Week,E3103="1 wk ahead inc death"),AND(Is2Week,E3103="2 wk ahead inc death"),AND(Is3Week,E3103="3 wk ahead inc death"),AND(Is4Week,E3103="4 wk ahead inc death")),
OR(NOT(IsActiveModelsOnly),_xlfn.XLOOKUP(C3103,'Model Analyzer'!B$4:B$100,'Model Analyzer'!C$4:C$100))),EvalData!C3103,"NA")</f>
        <v>UGA-CEID</v>
      </c>
      <c r="C3103" s="17" t="s">
        <v>50</v>
      </c>
      <c r="D3103" s="36" t="d">
        <v>2020-12-07</v>
      </c>
      <c r="E3103" s="17" t="s">
        <v>11</v>
      </c>
      <c r="F3103" s="36" t="d">
        <v>2020-12-12</v>
      </c>
      <c r="G3103" s="30">
        <v>-1671</v>
      </c>
      <c r="H3103" s="32">
        <v>-0.106</v>
      </c>
      <c r="I3103" s="28">
        <v>-0.10017</v>
      </c>
      <c r="J3103" s="28">
        <v>-0.11132</v>
      </c>
      <c r="K3103" s="29">
        <v>0.75</v>
      </c>
      <c r="L3103" s="30">
        <v>16</v>
      </c>
      <c r="M3103" s="29">
        <v>0.57142999999999999</v>
      </c>
      <c r="N3103" s="30">
        <v>51</v>
      </c>
      <c r="O3103" s="30">
        <v>5.17</v>
      </c>
      <c r="P3103" s="30">
        <v>1059.2</v>
      </c>
      <c r="Q3103" s="30">
        <v>60.45</v>
      </c>
      <c r="R3103" s="38">
        <v>0.17788999999999999</v>
      </c>
      <c r="S3103" s="32">
        <v>-0.12418999999999999</v>
      </c>
      <c r="T3103" s="29">
        <v>0.31274999999999997</v>
      </c>
      <c r="U3103" s="29">
        <v>-9.2520000000000005E-2</v>
      </c>
      <c r="V3103" s="29">
        <v>0.50980000000000003</v>
      </c>
      <c r="W3103" s="29">
        <v>1.9609999999999999E-2</v>
      </c>
      <c r="X3103" s="30">
        <v>86.37</v>
      </c>
      <c r="Y3103" s="29">
        <v>0.25425999999999999</v>
      </c>
      <c r="Z3103" s="29">
        <v>0.24529000000000001</v>
      </c>
      <c r="AA3103" s="29">
        <v>0.69599999999999995</v>
      </c>
      <c r="AB3103" s="30">
        <v>11</v>
      </c>
      <c r="AC3103" s="29">
        <v>0.71428999999999998</v>
      </c>
      <c r="AD3103" s="30">
        <v>51</v>
      </c>
      <c r="AE3103" s="29">
        <v>0.76471</v>
      </c>
      <c r="AF3103" s="33">
        <v>1.367</v>
      </c>
      <c r="AG3103" s="33">
        <v>1.639</v>
      </c>
      <c r="AH3103" s="33">
        <v>2.4540000000000002</v>
      </c>
      <c r="AI3103" s="33">
        <v>43.625999999999998</v>
      </c>
      <c r="AJ3103" s="33">
        <v>3.59</v>
      </c>
      <c r="AK3103" s="34">
        <v>14.5</v>
      </c>
      <c r="AL3103" s="29">
        <v>5.8819999999999997E-2</v>
      </c>
      <c r="AM3103" s="29">
        <v>0.11765</v>
      </c>
      <c r="AN3103" s="50">
        <v>24721</v>
      </c>
      <c r="AO3103" s="30">
        <v>99</v>
      </c>
      <c r="AP3103" s="29">
        <v>0.54644000000000004</v>
      </c>
      <c r="AQ3103" s="29">
        <v>1</v>
      </c>
      <c r="AR3103" s="29">
        <v>0.61899999999999999</v>
      </c>
      <c r="AS3103" s="54">
        <v>16</v>
      </c>
      <c r="AT3103" s="29">
        <v>0.57142999999999999</v>
      </c>
      <c r="AU3103" s="29">
        <v>0.80495000000000005</v>
      </c>
      <c r="AV3103" s="54">
        <v>13</v>
      </c>
      <c r="AW3103" s="29">
        <v>0.65713999999999995</v>
      </c>
    </row>
    <row r="3104" spans="1:49" x14ac:dyDescent="0.2">
      <c r="A3104" s="17" t="str">
        <f t="shared" si="57"/>
        <v>UM</v>
      </c>
      <c r="B3104" s="17" t="str">
        <f>IF(AND(OR(NOT(IsForecastDateRestricted),AND(D3104&gt;=StartDate,D3104&lt;=EndDate)),OR(NOT(IsTargetDateRestricted),AND(F3104&gt;=FirstTargetDate,F3104&lt;=EndTargetDate)),
OR(AND(Is1Week,E3104="1 wk ahead inc death"),AND(Is2Week,E3104="2 wk ahead inc death"),AND(Is3Week,E3104="3 wk ahead inc death"),AND(Is4Week,E3104="4 wk ahead inc death")),
OR(NOT(IsActiveModelsOnly),_xlfn.XLOOKUP(C3104,'Model Analyzer'!B$4:B$100,'Model Analyzer'!C$4:C$100))),EvalData!C3104,"NA")</f>
        <v>UM</v>
      </c>
      <c r="C3104" s="17" t="s">
        <v>31</v>
      </c>
      <c r="D3104" s="36" t="d">
        <v>2020-12-07</v>
      </c>
      <c r="E3104" s="17" t="s">
        <v>11</v>
      </c>
      <c r="F3104" s="36" t="d">
        <v>2020-12-12</v>
      </c>
      <c r="G3104" s="30">
        <v>-1779</v>
      </c>
      <c r="H3104" s="32">
        <v>-0.113</v>
      </c>
      <c r="I3104" s="28">
        <v>-0.10664</v>
      </c>
      <c r="J3104" s="28">
        <v>-0.11937</v>
      </c>
      <c r="K3104" s="29">
        <v>0.75</v>
      </c>
      <c r="L3104" s="30">
        <v>18</v>
      </c>
      <c r="M3104" s="29">
        <v>0.51429000000000002</v>
      </c>
      <c r="O3104" s="30"/>
      <c r="P3104" s="30"/>
      <c r="Q3104" s="30"/>
      <c r="R3104" s="38"/>
    </row>
    <row r="3105" spans="1:49" x14ac:dyDescent="0.2">
      <c r="A3105" s="17" t="str">
        <f t="shared" si="57"/>
        <v>UMass-MB</v>
      </c>
      <c r="B3105" s="17" t="str">
        <f>IF(AND(OR(NOT(IsForecastDateRestricted),AND(D3105&gt;=StartDate,D3105&lt;=EndDate)),OR(NOT(IsTargetDateRestricted),AND(F3105&gt;=FirstTargetDate,F3105&lt;=EndTargetDate)),
OR(AND(Is1Week,E3105="1 wk ahead inc death"),AND(Is2Week,E3105="2 wk ahead inc death"),AND(Is3Week,E3105="3 wk ahead inc death"),AND(Is4Week,E3105="4 wk ahead inc death")),
OR(NOT(IsActiveModelsOnly),_xlfn.XLOOKUP(C3105,'Model Analyzer'!B$4:B$100,'Model Analyzer'!C$4:C$100))),EvalData!C3105,"NA")</f>
        <v>UMass-MB</v>
      </c>
      <c r="C3105" s="17" t="s">
        <v>32</v>
      </c>
      <c r="D3105" s="36" t="d">
        <v>2020-12-07</v>
      </c>
      <c r="E3105" s="17" t="s">
        <v>11</v>
      </c>
      <c r="F3105" s="36" t="d">
        <v>2020-12-12</v>
      </c>
      <c r="G3105" s="30">
        <v>-954</v>
      </c>
      <c r="H3105" s="32">
        <v>-5.8999999999999997E-2</v>
      </c>
      <c r="I3105" s="28">
        <v>-5.7189999999999998E-2</v>
      </c>
      <c r="J3105" s="28">
        <v>-6.0659999999999999E-2</v>
      </c>
      <c r="K3105" s="29">
        <v>0.9</v>
      </c>
      <c r="L3105" s="30">
        <v>7</v>
      </c>
      <c r="M3105" s="29">
        <v>0.82857000000000003</v>
      </c>
      <c r="N3105" s="30">
        <v>51</v>
      </c>
      <c r="O3105" s="30">
        <v>5.0599999999999996</v>
      </c>
      <c r="P3105" s="30">
        <v>923.28</v>
      </c>
      <c r="Q3105" s="30">
        <v>53.76</v>
      </c>
      <c r="R3105" s="38">
        <v>0.12126000000000001</v>
      </c>
      <c r="S3105" s="32">
        <v>-0.11096</v>
      </c>
      <c r="T3105" s="29">
        <v>0.28681000000000001</v>
      </c>
      <c r="U3105" s="29">
        <v>-0.16291</v>
      </c>
      <c r="V3105" s="29">
        <v>0.60784000000000005</v>
      </c>
      <c r="W3105" s="29">
        <v>3.9219999999999998E-2</v>
      </c>
      <c r="X3105" s="30">
        <v>89.33</v>
      </c>
      <c r="Y3105" s="29">
        <v>0.20816999999999999</v>
      </c>
      <c r="Z3105" s="29">
        <v>0.22008</v>
      </c>
      <c r="AA3105" s="29">
        <v>0.81200000000000006</v>
      </c>
      <c r="AB3105" s="30">
        <v>3</v>
      </c>
      <c r="AC3105" s="29">
        <v>0.94286000000000003</v>
      </c>
      <c r="AD3105" s="30">
        <v>51</v>
      </c>
      <c r="AE3105" s="29">
        <v>0.92157</v>
      </c>
      <c r="AF3105" s="33">
        <v>2.2850000000000001</v>
      </c>
      <c r="AG3105" s="33">
        <v>2.698</v>
      </c>
      <c r="AH3105" s="33">
        <v>3.34</v>
      </c>
      <c r="AI3105" s="33">
        <v>3.9940000000000002</v>
      </c>
      <c r="AJ3105" s="33">
        <v>4.49</v>
      </c>
      <c r="AK3105" s="34">
        <v>6.9089999999999998</v>
      </c>
      <c r="AL3105" s="29">
        <v>0.23529</v>
      </c>
      <c r="AM3105" s="29">
        <v>1.9609999999999999E-2</v>
      </c>
      <c r="AN3105" s="50">
        <v>27155</v>
      </c>
      <c r="AO3105" s="30">
        <v>94.8</v>
      </c>
      <c r="AP3105" s="29">
        <v>0.4491</v>
      </c>
      <c r="AQ3105" s="29">
        <v>0.93757000000000001</v>
      </c>
      <c r="AR3105" s="29">
        <v>0.70199999999999996</v>
      </c>
      <c r="AS3105" s="54">
        <v>12</v>
      </c>
      <c r="AT3105" s="29">
        <v>0.68571000000000004</v>
      </c>
      <c r="AU3105" s="29">
        <v>0.96616999999999997</v>
      </c>
      <c r="AV3105" s="54">
        <v>2</v>
      </c>
      <c r="AW3105" s="29">
        <v>0.97143000000000002</v>
      </c>
    </row>
    <row r="3106" spans="1:49" x14ac:dyDescent="0.2">
      <c r="A3106" s="17" t="str">
        <f t="shared" si="57"/>
        <v>USC</v>
      </c>
      <c r="B3106" s="17" t="str">
        <f>IF(AND(OR(NOT(IsForecastDateRestricted),AND(D3106&gt;=StartDate,D3106&lt;=EndDate)),OR(NOT(IsTargetDateRestricted),AND(F3106&gt;=FirstTargetDate,F3106&lt;=EndTargetDate)),
OR(AND(Is1Week,E3106="1 wk ahead inc death"),AND(Is2Week,E3106="2 wk ahead inc death"),AND(Is3Week,E3106="3 wk ahead inc death"),AND(Is4Week,E3106="4 wk ahead inc death")),
OR(NOT(IsActiveModelsOnly),_xlfn.XLOOKUP(C3106,'Model Analyzer'!B$4:B$100,'Model Analyzer'!C$4:C$100))),EvalData!C3106,"NA")</f>
        <v>USC</v>
      </c>
      <c r="C3106" s="17" t="s">
        <v>33</v>
      </c>
      <c r="D3106" s="36" t="d">
        <v>2020-12-07</v>
      </c>
      <c r="E3106" s="17" t="s">
        <v>11</v>
      </c>
      <c r="F3106" s="36" t="d">
        <v>2020-12-12</v>
      </c>
      <c r="G3106" s="30">
        <v>-2678</v>
      </c>
      <c r="H3106" s="32">
        <v>-0.17499999999999999</v>
      </c>
      <c r="I3106" s="28">
        <v>-0.16053000000000001</v>
      </c>
      <c r="J3106" s="28">
        <v>-0.19123000000000001</v>
      </c>
      <c r="K3106" s="29">
        <v>0.75</v>
      </c>
      <c r="L3106" s="30">
        <v>25</v>
      </c>
      <c r="M3106" s="29">
        <v>0.31429000000000001</v>
      </c>
      <c r="N3106" s="30">
        <v>51</v>
      </c>
      <c r="O3106" s="30">
        <v>6.9</v>
      </c>
      <c r="P3106" s="30">
        <v>1152.1199999999999</v>
      </c>
      <c r="Q3106" s="30">
        <v>67.650000000000006</v>
      </c>
      <c r="R3106" s="38">
        <v>0.18986</v>
      </c>
      <c r="S3106" s="32">
        <v>-0.18232000000000001</v>
      </c>
      <c r="T3106" s="29">
        <v>0.37417</v>
      </c>
      <c r="U3106" s="29">
        <v>-0.24310999999999999</v>
      </c>
      <c r="V3106" s="29">
        <v>0.50980000000000003</v>
      </c>
      <c r="W3106" s="29">
        <v>5.8819999999999997E-2</v>
      </c>
      <c r="X3106" s="30">
        <v>102.57</v>
      </c>
      <c r="Y3106" s="29">
        <v>0.26121</v>
      </c>
      <c r="Z3106" s="29">
        <v>0.28499000000000002</v>
      </c>
      <c r="AA3106" s="29">
        <v>0.53600000000000003</v>
      </c>
      <c r="AB3106" s="30">
        <v>19</v>
      </c>
      <c r="AC3106" s="29">
        <v>0.48570999999999998</v>
      </c>
      <c r="AD3106" s="30">
        <v>51</v>
      </c>
      <c r="AE3106" s="29">
        <v>0.82352999999999998</v>
      </c>
      <c r="AF3106" s="33">
        <v>2.181</v>
      </c>
      <c r="AG3106" s="33">
        <v>3.0169999999999999</v>
      </c>
      <c r="AH3106" s="33">
        <v>3.9790000000000001</v>
      </c>
      <c r="AI3106" s="33">
        <v>84.936999999999998</v>
      </c>
      <c r="AJ3106" s="33">
        <v>15.853</v>
      </c>
      <c r="AK3106" s="34">
        <v>132</v>
      </c>
      <c r="AL3106" s="29">
        <v>0.21568999999999999</v>
      </c>
      <c r="AM3106" s="29">
        <v>0.25490000000000002</v>
      </c>
      <c r="AN3106" s="50">
        <v>30508</v>
      </c>
      <c r="AO3106" s="30">
        <v>110.2</v>
      </c>
      <c r="AP3106" s="29">
        <v>0.33667000000000002</v>
      </c>
      <c r="AQ3106" s="29">
        <v>0.70286999999999999</v>
      </c>
      <c r="AR3106" s="29">
        <v>0.372</v>
      </c>
      <c r="AS3106" s="54">
        <v>26</v>
      </c>
      <c r="AT3106" s="29">
        <v>0.28571000000000002</v>
      </c>
      <c r="AU3106" s="29">
        <v>0.77859</v>
      </c>
      <c r="AV3106" s="54">
        <v>16</v>
      </c>
      <c r="AW3106" s="29">
        <v>0.57142999999999999</v>
      </c>
    </row>
    <row r="3107" spans="1:49" x14ac:dyDescent="0.2">
      <c r="A3107" s="17" t="str">
        <f t="shared" si="57"/>
        <v>UT</v>
      </c>
      <c r="B3107" s="17" t="str">
        <f>IF(AND(OR(NOT(IsForecastDateRestricted),AND(D3107&gt;=StartDate,D3107&lt;=EndDate)),OR(NOT(IsTargetDateRestricted),AND(F3107&gt;=FirstTargetDate,F3107&lt;=EndTargetDate)),
OR(AND(Is1Week,E3107="1 wk ahead inc death"),AND(Is2Week,E3107="2 wk ahead inc death"),AND(Is3Week,E3107="3 wk ahead inc death"),AND(Is4Week,E3107="4 wk ahead inc death")),
OR(NOT(IsActiveModelsOnly),_xlfn.XLOOKUP(C3107,'Model Analyzer'!B$4:B$100,'Model Analyzer'!C$4:C$100))),EvalData!C3107,"NA")</f>
        <v>UT</v>
      </c>
      <c r="C3107" s="17" t="s">
        <v>34</v>
      </c>
      <c r="D3107" s="36" t="d">
        <v>2020-12-07</v>
      </c>
      <c r="E3107" s="17" t="s">
        <v>11</v>
      </c>
      <c r="F3107" s="36" t="d">
        <v>2020-12-12</v>
      </c>
      <c r="G3107" s="30">
        <v>-3368</v>
      </c>
      <c r="H3107" s="32">
        <v>-0.22600000000000001</v>
      </c>
      <c r="I3107" s="28">
        <v>-0.20188999999999999</v>
      </c>
      <c r="J3107" s="28">
        <v>-0.25296999999999997</v>
      </c>
      <c r="K3107" s="29">
        <v>0.75</v>
      </c>
      <c r="L3107" s="30">
        <v>28</v>
      </c>
      <c r="M3107" s="29">
        <v>0.22857</v>
      </c>
      <c r="N3107" s="30">
        <v>51</v>
      </c>
      <c r="O3107" s="30">
        <v>12.27</v>
      </c>
      <c r="P3107" s="30">
        <v>3525.25</v>
      </c>
      <c r="Q3107" s="30">
        <v>109.29</v>
      </c>
      <c r="R3107" s="38">
        <v>0.26074999999999998</v>
      </c>
      <c r="S3107" s="32">
        <v>0.15781999999999999</v>
      </c>
      <c r="T3107" s="29">
        <v>0.55981000000000003</v>
      </c>
      <c r="U3107" s="29">
        <v>7.6350000000000001E-2</v>
      </c>
      <c r="V3107" s="29">
        <v>0.27450999999999998</v>
      </c>
      <c r="W3107" s="29">
        <v>0.17646999999999999</v>
      </c>
      <c r="X3107" s="30">
        <v>171.93</v>
      </c>
      <c r="Y3107" s="29">
        <v>0.44312000000000001</v>
      </c>
      <c r="Z3107" s="29">
        <v>0.38943</v>
      </c>
      <c r="AA3107" s="29">
        <v>8.5999999999999993E-2</v>
      </c>
      <c r="AB3107" s="30">
        <v>28</v>
      </c>
      <c r="AC3107" s="29">
        <v>0.22857</v>
      </c>
      <c r="AD3107" s="30">
        <v>51</v>
      </c>
      <c r="AE3107" s="29">
        <v>0.62744999999999995</v>
      </c>
      <c r="AF3107" s="33">
        <v>1.57</v>
      </c>
      <c r="AG3107" s="33">
        <v>1.7989999999999999</v>
      </c>
      <c r="AH3107" s="33">
        <v>2.21</v>
      </c>
      <c r="AI3107" s="33">
        <v>5.3570000000000002</v>
      </c>
      <c r="AJ3107" s="33">
        <v>3.3239999999999998</v>
      </c>
      <c r="AK3107" s="34">
        <v>7.7140000000000004</v>
      </c>
      <c r="AL3107" s="29">
        <v>5.8819999999999997E-2</v>
      </c>
      <c r="AM3107" s="29">
        <v>7.843E-2</v>
      </c>
      <c r="AN3107" s="50">
        <v>69633</v>
      </c>
      <c r="AO3107" s="30">
        <v>283.39999999999998</v>
      </c>
      <c r="AP3107" s="29">
        <v>0.55367999999999995</v>
      </c>
      <c r="AQ3107" s="29">
        <v>1</v>
      </c>
      <c r="AR3107" s="29">
        <v>0.51600000000000001</v>
      </c>
      <c r="AS3107" s="54">
        <v>18</v>
      </c>
      <c r="AT3107" s="29">
        <v>0.51429000000000002</v>
      </c>
      <c r="AU3107" s="29">
        <v>0.66047</v>
      </c>
      <c r="AV3107" s="54">
        <v>22</v>
      </c>
      <c r="AW3107" s="29">
        <v>0.4</v>
      </c>
    </row>
    <row r="3108" spans="1:49" x14ac:dyDescent="0.2">
      <c r="A3108" s="17" t="str">
        <f t="shared" si="57"/>
        <v>Wadhwani</v>
      </c>
      <c r="B3108" s="17" t="str">
        <f>IF(AND(OR(NOT(IsForecastDateRestricted),AND(D3108&gt;=StartDate,D3108&lt;=EndDate)),OR(NOT(IsTargetDateRestricted),AND(F3108&gt;=FirstTargetDate,F3108&lt;=EndTargetDate)),
OR(AND(Is1Week,E3108="1 wk ahead inc death"),AND(Is2Week,E3108="2 wk ahead inc death"),AND(Is3Week,E3108="3 wk ahead inc death"),AND(Is4Week,E3108="4 wk ahead inc death")),
OR(NOT(IsActiveModelsOnly),_xlfn.XLOOKUP(C3108,'Model Analyzer'!B$4:B$100,'Model Analyzer'!C$4:C$100))),EvalData!C3108,"NA")</f>
        <v>Wadhwani</v>
      </c>
      <c r="C3108" s="17" t="s">
        <v>164</v>
      </c>
      <c r="D3108" s="36" t="d">
        <v>2020-12-07</v>
      </c>
      <c r="E3108" s="17" t="s">
        <v>11</v>
      </c>
      <c r="F3108" s="36" t="d">
        <v>2020-12-12</v>
      </c>
      <c r="G3108" s="30"/>
      <c r="H3108" s="32"/>
      <c r="N3108" s="30">
        <v>45</v>
      </c>
      <c r="O3108" s="30">
        <v>213.71</v>
      </c>
      <c r="P3108" s="30">
        <v>10074.75</v>
      </c>
      <c r="Q3108" s="30">
        <v>253.27</v>
      </c>
      <c r="R3108" s="38">
        <v>2.1239499999999998</v>
      </c>
      <c r="S3108" s="32">
        <v>-2.1795300000000002</v>
      </c>
      <c r="T3108" s="29">
        <v>8.0629799999999996</v>
      </c>
      <c r="U3108" s="29">
        <v>-8.0629799999999996</v>
      </c>
      <c r="V3108" s="29">
        <v>0</v>
      </c>
      <c r="W3108" s="29">
        <v>1</v>
      </c>
      <c r="X3108" s="30">
        <v>347.81</v>
      </c>
      <c r="Y3108" s="29">
        <v>0.87665999999999999</v>
      </c>
      <c r="Z3108" s="29">
        <v>1.56755</v>
      </c>
      <c r="AA3108" s="29">
        <v>0</v>
      </c>
      <c r="AB3108" s="30">
        <v>36</v>
      </c>
      <c r="AC3108" s="29">
        <v>0</v>
      </c>
      <c r="AD3108" s="30">
        <v>45</v>
      </c>
      <c r="AE3108" s="29">
        <v>0</v>
      </c>
      <c r="AF3108" s="33">
        <v>1.365</v>
      </c>
      <c r="AG3108" s="33">
        <v>2</v>
      </c>
      <c r="AH3108" s="33">
        <v>4.4820000000000002</v>
      </c>
      <c r="AI3108" s="33">
        <v>21.646999999999998</v>
      </c>
      <c r="AJ3108" s="33">
        <v>16</v>
      </c>
      <c r="AK3108" s="34">
        <v>77.599999999999994</v>
      </c>
      <c r="AL3108" s="29">
        <v>0</v>
      </c>
      <c r="AM3108" s="29">
        <v>0</v>
      </c>
      <c r="AN3108" s="50">
        <v>393597</v>
      </c>
      <c r="AO3108" s="30">
        <v>1356.9</v>
      </c>
      <c r="AP3108" s="29">
        <v>0.40559000000000001</v>
      </c>
      <c r="AQ3108" s="29">
        <v>0.84674000000000005</v>
      </c>
      <c r="AR3108" s="29">
        <v>0</v>
      </c>
      <c r="AS3108" s="54">
        <v>35</v>
      </c>
      <c r="AT3108" s="29">
        <v>2.8570000000000002E-2</v>
      </c>
      <c r="AU3108" s="29">
        <v>0</v>
      </c>
      <c r="AV3108" s="54">
        <v>36</v>
      </c>
      <c r="AW3108" s="29">
        <v>0</v>
      </c>
    </row>
    <row r="3109" spans="1:49" x14ac:dyDescent="0.2">
      <c r="A3109" s="17" t="str">
        <f t="shared" si="57"/>
        <v>Baseline</v>
      </c>
      <c r="B3109" s="17" t="str">
        <f>IF(AND(OR(NOT(IsForecastDateRestricted),AND(D3109&gt;=StartDate,D3109&lt;=EndDate)),OR(NOT(IsTargetDateRestricted),AND(F3109&gt;=FirstTargetDate,F3109&lt;=EndTargetDate)),
OR(AND(Is1Week,E3109="1 wk ahead inc death"),AND(Is2Week,E3109="2 wk ahead inc death"),AND(Is3Week,E3109="3 wk ahead inc death"),AND(Is4Week,E3109="4 wk ahead inc death")),
OR(NOT(IsActiveModelsOnly),_xlfn.XLOOKUP(C3109,'Model Analyzer'!B$4:B$100,'Model Analyzer'!C$4:C$100))),EvalData!C3109,"NA")</f>
        <v>Baseline</v>
      </c>
      <c r="C3109" s="17" t="s">
        <v>12</v>
      </c>
      <c r="D3109" s="36" t="d">
        <v>2020-12-07</v>
      </c>
      <c r="E3109" s="17" t="s">
        <v>36</v>
      </c>
      <c r="F3109" s="36" t="d">
        <v>2020-12-19</v>
      </c>
      <c r="G3109" s="30">
        <v>-9698</v>
      </c>
      <c r="H3109" s="32">
        <v>-0.32500000000000001</v>
      </c>
      <c r="I3109" s="28">
        <v>-0.27759</v>
      </c>
      <c r="J3109" s="28">
        <v>-0.38424999999999998</v>
      </c>
      <c r="K3109" s="29">
        <v>0</v>
      </c>
      <c r="L3109" s="30">
        <v>34</v>
      </c>
      <c r="M3109" s="29">
        <v>5.7140000000000003E-2</v>
      </c>
      <c r="N3109" s="30">
        <v>51</v>
      </c>
      <c r="O3109" s="30">
        <v>8.3699999999999992</v>
      </c>
      <c r="P3109" s="30">
        <v>3880.37</v>
      </c>
      <c r="Q3109" s="30">
        <v>197.59</v>
      </c>
      <c r="R3109" s="38">
        <v>0.25507000000000002</v>
      </c>
      <c r="S3109" s="32">
        <v>-0.31329000000000001</v>
      </c>
      <c r="T3109" s="29">
        <v>0.43898999999999999</v>
      </c>
      <c r="U3109" s="29">
        <v>-0.39312999999999998</v>
      </c>
      <c r="V3109" s="29">
        <v>0.37254999999999999</v>
      </c>
      <c r="W3109" s="29">
        <v>9.8040000000000002E-2</v>
      </c>
      <c r="X3109" s="30">
        <v>341.34</v>
      </c>
      <c r="Y3109" s="29">
        <v>0.27538000000000001</v>
      </c>
      <c r="Z3109" s="29">
        <v>0.33104</v>
      </c>
      <c r="AA3109" s="29">
        <v>0.13900000000000001</v>
      </c>
      <c r="AB3109" s="30">
        <v>26</v>
      </c>
      <c r="AC3109" s="29">
        <v>0.28571000000000002</v>
      </c>
      <c r="AD3109" s="30">
        <v>51</v>
      </c>
      <c r="AE3109" s="29">
        <v>0.90195999999999998</v>
      </c>
      <c r="AF3109" s="33">
        <v>3.9769999999999999</v>
      </c>
      <c r="AG3109" s="33">
        <v>3.9870000000000001</v>
      </c>
      <c r="AH3109" s="33">
        <v>3.9969999999999999</v>
      </c>
      <c r="AI3109" s="33">
        <v>3.9889999999999999</v>
      </c>
      <c r="AJ3109" s="33">
        <v>4</v>
      </c>
      <c r="AK3109" s="34">
        <v>4</v>
      </c>
      <c r="AL3109" s="29">
        <v>0</v>
      </c>
      <c r="AM3109" s="29">
        <v>0</v>
      </c>
      <c r="AN3109" s="50">
        <v>60452</v>
      </c>
      <c r="AO3109" s="30">
        <v>74</v>
      </c>
      <c r="AP3109" s="29">
        <v>0.40085999999999999</v>
      </c>
      <c r="AQ3109" s="29">
        <v>0.83687</v>
      </c>
      <c r="AR3109" s="29">
        <v>0.94899999999999995</v>
      </c>
      <c r="AS3109" s="54">
        <v>3</v>
      </c>
      <c r="AT3109" s="29">
        <v>0.94286000000000003</v>
      </c>
      <c r="AU3109" s="29">
        <v>0.92281999999999997</v>
      </c>
      <c r="AV3109" s="54">
        <v>7</v>
      </c>
      <c r="AW3109" s="29">
        <v>0.82857000000000003</v>
      </c>
    </row>
    <row r="3110" spans="1:49" x14ac:dyDescent="0.2">
      <c r="A3110" s="17" t="str">
        <f t="shared" si="57"/>
        <v>BPagano</v>
      </c>
      <c r="B3110" s="17" t="str">
        <f>IF(AND(OR(NOT(IsForecastDateRestricted),AND(D3110&gt;=StartDate,D3110&lt;=EndDate)),OR(NOT(IsTargetDateRestricted),AND(F3110&gt;=FirstTargetDate,F3110&lt;=EndTargetDate)),
OR(AND(Is1Week,E3110="1 wk ahead inc death"),AND(Is2Week,E3110="2 wk ahead inc death"),AND(Is3Week,E3110="3 wk ahead inc death"),AND(Is4Week,E3110="4 wk ahead inc death")),
OR(NOT(IsActiveModelsOnly),_xlfn.XLOOKUP(C3110,'Model Analyzer'!B$4:B$100,'Model Analyzer'!C$4:C$100))),EvalData!C3110,"NA")</f>
        <v>BPagano</v>
      </c>
      <c r="C3110" s="17" t="s">
        <v>59</v>
      </c>
      <c r="D3110" s="36" t="d">
        <v>2020-12-07</v>
      </c>
      <c r="E3110" s="17" t="s">
        <v>36</v>
      </c>
      <c r="F3110" s="36" t="d">
        <v>2020-12-19</v>
      </c>
      <c r="G3110" s="30">
        <v>1529</v>
      </c>
      <c r="H3110" s="32">
        <v>4.2999999999999997E-2</v>
      </c>
      <c r="I3110" s="28">
        <v>4.376E-2</v>
      </c>
      <c r="J3110" s="28">
        <v>4.376E-2</v>
      </c>
      <c r="K3110" s="29">
        <v>1</v>
      </c>
      <c r="L3110" s="30">
        <v>2</v>
      </c>
      <c r="M3110" s="29">
        <v>0.97143000000000002</v>
      </c>
      <c r="N3110" s="30">
        <v>51</v>
      </c>
      <c r="O3110" s="30">
        <v>6.44</v>
      </c>
      <c r="P3110" s="30">
        <v>3359.48</v>
      </c>
      <c r="Q3110" s="30">
        <v>146.18</v>
      </c>
      <c r="R3110" s="38">
        <v>0.17280999999999999</v>
      </c>
      <c r="S3110" s="32">
        <v>0.12249</v>
      </c>
      <c r="T3110" s="29">
        <v>0.35139999999999999</v>
      </c>
      <c r="U3110" s="29">
        <v>0.12991</v>
      </c>
      <c r="V3110" s="29">
        <v>0.52941000000000005</v>
      </c>
      <c r="W3110" s="29">
        <v>3.9219999999999998E-2</v>
      </c>
      <c r="X3110" s="30">
        <v>217.56</v>
      </c>
      <c r="Y3110" s="29">
        <v>0.31594</v>
      </c>
      <c r="Z3110" s="29">
        <v>0.26463999999999999</v>
      </c>
      <c r="AA3110" s="29">
        <v>0.46500000000000002</v>
      </c>
      <c r="AB3110" s="30">
        <v>22</v>
      </c>
      <c r="AC3110" s="29">
        <v>0.4</v>
      </c>
      <c r="AD3110" s="30">
        <v>51</v>
      </c>
      <c r="AE3110" s="29">
        <v>0.72548999999999997</v>
      </c>
      <c r="AF3110" s="33">
        <v>1.9259999999999999</v>
      </c>
      <c r="AG3110" s="33">
        <v>1.929</v>
      </c>
      <c r="AH3110" s="33">
        <v>1.931</v>
      </c>
      <c r="AI3110" s="33">
        <v>1.944</v>
      </c>
      <c r="AJ3110" s="33">
        <v>1.9430000000000001</v>
      </c>
      <c r="AK3110" s="34">
        <v>1.9710000000000001</v>
      </c>
      <c r="AL3110" s="29">
        <v>0</v>
      </c>
      <c r="AM3110" s="29">
        <v>0</v>
      </c>
      <c r="AN3110" s="50">
        <v>73620</v>
      </c>
      <c r="AO3110" s="30">
        <v>181.1</v>
      </c>
      <c r="AP3110" s="29">
        <v>0.67945</v>
      </c>
      <c r="AQ3110" s="29">
        <v>1</v>
      </c>
      <c r="AR3110" s="29">
        <v>0.76400000000000001</v>
      </c>
      <c r="AS3110" s="54">
        <v>8</v>
      </c>
      <c r="AT3110" s="29">
        <v>0.8</v>
      </c>
      <c r="AU3110" s="29">
        <v>0.76366999999999996</v>
      </c>
      <c r="AV3110" s="54">
        <v>19</v>
      </c>
      <c r="AW3110" s="29">
        <v>0.48570999999999998</v>
      </c>
    </row>
    <row r="3111" spans="1:49" x14ac:dyDescent="0.2">
      <c r="A3111" s="17" t="str">
        <f t="shared" si="57"/>
        <v>CMU</v>
      </c>
      <c r="B3111" s="17" t="str">
        <f>IF(AND(OR(NOT(IsForecastDateRestricted),AND(D3111&gt;=StartDate,D3111&lt;=EndDate)),OR(NOT(IsTargetDateRestricted),AND(F3111&gt;=FirstTargetDate,F3111&lt;=EndTargetDate)),
OR(AND(Is1Week,E3111="1 wk ahead inc death"),AND(Is2Week,E3111="2 wk ahead inc death"),AND(Is3Week,E3111="3 wk ahead inc death"),AND(Is4Week,E3111="4 wk ahead inc death")),
OR(NOT(IsActiveModelsOnly),_xlfn.XLOOKUP(C3111,'Model Analyzer'!B$4:B$100,'Model Analyzer'!C$4:C$100))),EvalData!C3111,"NA")</f>
        <v>CMU</v>
      </c>
      <c r="C3111" s="17" t="s">
        <v>43</v>
      </c>
      <c r="D3111" s="36" t="d">
        <v>2020-12-07</v>
      </c>
      <c r="E3111" s="17" t="s">
        <v>36</v>
      </c>
      <c r="F3111" s="36" t="d">
        <v>2020-12-19</v>
      </c>
      <c r="G3111" s="30"/>
      <c r="H3111" s="32"/>
      <c r="N3111" s="30">
        <v>51</v>
      </c>
      <c r="O3111" s="30">
        <v>3.6</v>
      </c>
      <c r="P3111" s="30">
        <v>1770.89</v>
      </c>
      <c r="Q3111" s="30">
        <v>122.65</v>
      </c>
      <c r="R3111" s="38">
        <v>0.14715</v>
      </c>
      <c r="S3111" s="32">
        <v>-2.1389999999999999E-2</v>
      </c>
      <c r="T3111" s="29">
        <v>0.24915000000000001</v>
      </c>
      <c r="U3111" s="29">
        <v>2.82E-3</v>
      </c>
      <c r="V3111" s="29">
        <v>0.66666999999999998</v>
      </c>
      <c r="W3111" s="29">
        <v>1.9609999999999999E-2</v>
      </c>
      <c r="X3111" s="30">
        <v>194.55</v>
      </c>
      <c r="Y3111" s="29">
        <v>0.21621000000000001</v>
      </c>
      <c r="Z3111" s="29">
        <v>0.20493</v>
      </c>
      <c r="AA3111" s="29">
        <v>0.78900000000000003</v>
      </c>
      <c r="AB3111" s="30">
        <v>5</v>
      </c>
      <c r="AC3111" s="29">
        <v>0.88571</v>
      </c>
      <c r="AD3111" s="30">
        <v>51</v>
      </c>
      <c r="AE3111" s="29">
        <v>0.82352999999999998</v>
      </c>
      <c r="AF3111" s="33">
        <v>1.548</v>
      </c>
      <c r="AG3111" s="33">
        <v>1.681</v>
      </c>
      <c r="AH3111" s="33">
        <v>2.024</v>
      </c>
      <c r="AI3111" s="33">
        <v>2.8109999999999999</v>
      </c>
      <c r="AJ3111" s="33">
        <v>2.56</v>
      </c>
      <c r="AK3111" s="34">
        <v>3.7269999999999999</v>
      </c>
      <c r="AL3111" s="29">
        <v>5.8819999999999997E-2</v>
      </c>
      <c r="AM3111" s="29">
        <v>1.9609999999999999E-2</v>
      </c>
      <c r="AN3111" s="50">
        <v>50602</v>
      </c>
      <c r="AO3111" s="30">
        <v>80.599999999999994</v>
      </c>
      <c r="AP3111" s="29">
        <v>0.63029000000000002</v>
      </c>
      <c r="AQ3111" s="29">
        <v>1</v>
      </c>
      <c r="AR3111" s="29">
        <v>0.78400000000000003</v>
      </c>
      <c r="AS3111" s="54">
        <v>7</v>
      </c>
      <c r="AT3111" s="29">
        <v>0.82857000000000003</v>
      </c>
      <c r="AU3111" s="29">
        <v>0.86687000000000003</v>
      </c>
      <c r="AV3111" s="54">
        <v>12</v>
      </c>
      <c r="AW3111" s="29">
        <v>0.68571000000000004</v>
      </c>
    </row>
    <row r="3112" spans="1:49" x14ac:dyDescent="0.2">
      <c r="A3112" s="17" t="str">
        <f t="shared" si="57"/>
        <v>Columbia</v>
      </c>
      <c r="B3112" s="17" t="str">
        <f>IF(AND(OR(NOT(IsForecastDateRestricted),AND(D3112&gt;=StartDate,D3112&lt;=EndDate)),OR(NOT(IsTargetDateRestricted),AND(F3112&gt;=FirstTargetDate,F3112&lt;=EndTargetDate)),
OR(AND(Is1Week,E3112="1 wk ahead inc death"),AND(Is2Week,E3112="2 wk ahead inc death"),AND(Is3Week,E3112="3 wk ahead inc death"),AND(Is4Week,E3112="4 wk ahead inc death")),
OR(NOT(IsActiveModelsOnly),_xlfn.XLOOKUP(C3112,'Model Analyzer'!B$4:B$100,'Model Analyzer'!C$4:C$100))),EvalData!C3112,"NA")</f>
        <v>Columbia</v>
      </c>
      <c r="C3112" s="17" t="s">
        <v>13</v>
      </c>
      <c r="D3112" s="36" t="d">
        <v>2020-12-07</v>
      </c>
      <c r="E3112" s="17" t="s">
        <v>36</v>
      </c>
      <c r="F3112" s="36" t="d">
        <v>2020-12-19</v>
      </c>
      <c r="G3112" s="30">
        <v>-8943</v>
      </c>
      <c r="H3112" s="32">
        <v>-0.29599999999999999</v>
      </c>
      <c r="I3112" s="28">
        <v>-0.25597999999999999</v>
      </c>
      <c r="J3112" s="28">
        <v>-0.34404000000000001</v>
      </c>
      <c r="K3112" s="29">
        <v>0</v>
      </c>
      <c r="L3112" s="30">
        <v>32</v>
      </c>
      <c r="M3112" s="29">
        <v>0.11429</v>
      </c>
      <c r="N3112" s="30">
        <v>51</v>
      </c>
      <c r="O3112" s="30">
        <v>22.06</v>
      </c>
      <c r="P3112" s="30">
        <v>3562.47</v>
      </c>
      <c r="Q3112" s="30">
        <v>191.53</v>
      </c>
      <c r="R3112" s="38">
        <v>0.27159</v>
      </c>
      <c r="S3112" s="32">
        <v>-0.32096999999999998</v>
      </c>
      <c r="T3112" s="29">
        <v>1.05148</v>
      </c>
      <c r="U3112" s="29">
        <v>-1.0075499999999999</v>
      </c>
      <c r="V3112" s="29">
        <v>0.31373000000000001</v>
      </c>
      <c r="W3112" s="29">
        <v>0.13725000000000001</v>
      </c>
      <c r="X3112" s="30">
        <v>290.23</v>
      </c>
      <c r="Y3112" s="29">
        <v>0.30313000000000001</v>
      </c>
      <c r="Z3112" s="29">
        <v>0.38912000000000002</v>
      </c>
      <c r="AA3112" s="29">
        <v>6.7000000000000004E-2</v>
      </c>
      <c r="AB3112" s="30">
        <v>30</v>
      </c>
      <c r="AC3112" s="29">
        <v>0.17143</v>
      </c>
      <c r="AD3112" s="30">
        <v>51</v>
      </c>
      <c r="AE3112" s="29">
        <v>0.62744999999999995</v>
      </c>
      <c r="AF3112" s="33">
        <v>1.78</v>
      </c>
      <c r="AG3112" s="33">
        <v>2.024</v>
      </c>
      <c r="AH3112" s="33">
        <v>2.5760000000000001</v>
      </c>
      <c r="AI3112" s="33">
        <v>15.599</v>
      </c>
      <c r="AJ3112" s="33">
        <v>4.0179999999999998</v>
      </c>
      <c r="AK3112" s="34">
        <v>16.571000000000002</v>
      </c>
      <c r="AL3112" s="29">
        <v>3.9219999999999998E-2</v>
      </c>
      <c r="AM3112" s="29">
        <v>0.11765</v>
      </c>
      <c r="AN3112" s="50">
        <v>147312</v>
      </c>
      <c r="AO3112" s="30">
        <v>168.5</v>
      </c>
      <c r="AP3112" s="29">
        <v>0.49939</v>
      </c>
      <c r="AQ3112" s="29">
        <v>1</v>
      </c>
      <c r="AR3112" s="29">
        <v>0.495</v>
      </c>
      <c r="AS3112" s="54">
        <v>21</v>
      </c>
      <c r="AT3112" s="29">
        <v>0.42857000000000001</v>
      </c>
      <c r="AU3112" s="29">
        <v>0.66047</v>
      </c>
      <c r="AV3112" s="54">
        <v>24</v>
      </c>
      <c r="AW3112" s="29">
        <v>0.34286</v>
      </c>
    </row>
    <row r="3113" spans="1:49" x14ac:dyDescent="0.2">
      <c r="A3113" s="17" t="str">
        <f t="shared" si="57"/>
        <v>Columbia-UNC</v>
      </c>
      <c r="B3113" s="17" t="str">
        <f>IF(AND(OR(NOT(IsForecastDateRestricted),AND(D3113&gt;=StartDate,D3113&lt;=EndDate)),OR(NOT(IsTargetDateRestricted),AND(F3113&gt;=FirstTargetDate,F3113&lt;=EndTargetDate)),
OR(AND(Is1Week,E3113="1 wk ahead inc death"),AND(Is2Week,E3113="2 wk ahead inc death"),AND(Is3Week,E3113="3 wk ahead inc death"),AND(Is4Week,E3113="4 wk ahead inc death")),
OR(NOT(IsActiveModelsOnly),_xlfn.XLOOKUP(C3113,'Model Analyzer'!B$4:B$100,'Model Analyzer'!C$4:C$100))),EvalData!C3113,"NA")</f>
        <v>Columbia-UNC</v>
      </c>
      <c r="C3113" s="17" t="s">
        <v>14</v>
      </c>
      <c r="D3113" s="36" t="d">
        <v>2020-12-07</v>
      </c>
      <c r="E3113" s="17" t="s">
        <v>36</v>
      </c>
      <c r="F3113" s="36" t="d">
        <v>2020-12-19</v>
      </c>
      <c r="G3113" s="30">
        <v>-3507</v>
      </c>
      <c r="H3113" s="32">
        <v>-0.106</v>
      </c>
      <c r="I3113" s="28">
        <v>-0.10038</v>
      </c>
      <c r="J3113" s="28">
        <v>-0.11158</v>
      </c>
      <c r="K3113" s="29">
        <v>0.75</v>
      </c>
      <c r="L3113" s="30">
        <v>15</v>
      </c>
      <c r="M3113" s="29">
        <v>0.6</v>
      </c>
      <c r="N3113" s="30">
        <v>49</v>
      </c>
      <c r="O3113" s="30">
        <v>10.77</v>
      </c>
      <c r="P3113" s="30">
        <v>4136.45</v>
      </c>
      <c r="Q3113" s="30">
        <v>220.24</v>
      </c>
      <c r="R3113" s="38">
        <v>0.24734</v>
      </c>
      <c r="S3113" s="32">
        <v>-0.33589999999999998</v>
      </c>
      <c r="T3113" s="29">
        <v>0.52592000000000005</v>
      </c>
      <c r="U3113" s="29">
        <v>-0.50429999999999997</v>
      </c>
      <c r="V3113" s="29">
        <v>0.28571000000000002</v>
      </c>
      <c r="W3113" s="29">
        <v>0.12245</v>
      </c>
      <c r="X3113" s="30">
        <v>331.77</v>
      </c>
      <c r="Y3113" s="29">
        <v>0.29947000000000001</v>
      </c>
      <c r="Z3113" s="29">
        <v>0.37262000000000001</v>
      </c>
      <c r="AA3113" s="29">
        <v>3.3000000000000002E-2</v>
      </c>
      <c r="AB3113" s="30">
        <v>34</v>
      </c>
      <c r="AC3113" s="29">
        <v>5.7140000000000003E-2</v>
      </c>
      <c r="AD3113" s="30">
        <v>49</v>
      </c>
      <c r="AE3113" s="29">
        <v>0.22449</v>
      </c>
      <c r="AF3113" s="33">
        <v>1.234</v>
      </c>
      <c r="AG3113" s="33">
        <v>1.284</v>
      </c>
      <c r="AH3113" s="33">
        <v>1.3839999999999999</v>
      </c>
      <c r="AI3113" s="33">
        <v>1.5169999999999999</v>
      </c>
      <c r="AJ3113" s="33">
        <v>1.536</v>
      </c>
      <c r="AK3113" s="34">
        <v>2.073</v>
      </c>
      <c r="AL3113" s="29">
        <v>0</v>
      </c>
      <c r="AM3113" s="29">
        <v>0</v>
      </c>
      <c r="AN3113" s="50">
        <v>310407</v>
      </c>
      <c r="AO3113" s="30">
        <v>375.1</v>
      </c>
      <c r="AP3113" s="29">
        <v>0.81069000000000002</v>
      </c>
      <c r="AQ3113" s="29">
        <v>1</v>
      </c>
      <c r="AR3113" s="29">
        <v>0.22700000000000001</v>
      </c>
      <c r="AS3113" s="54">
        <v>30</v>
      </c>
      <c r="AT3113" s="29">
        <v>0.17143</v>
      </c>
      <c r="AU3113" s="29">
        <v>0.22703999999999999</v>
      </c>
      <c r="AV3113" s="54">
        <v>31</v>
      </c>
      <c r="AW3113" s="29">
        <v>0.14285999999999999</v>
      </c>
    </row>
    <row r="3114" spans="1:49" x14ac:dyDescent="0.2">
      <c r="A3114" s="17" t="str">
        <f t="shared" si="57"/>
        <v>Covid19Sim</v>
      </c>
      <c r="B3114" s="17" t="str">
        <f>IF(AND(OR(NOT(IsForecastDateRestricted),AND(D3114&gt;=StartDate,D3114&lt;=EndDate)),OR(NOT(IsTargetDateRestricted),AND(F3114&gt;=FirstTargetDate,F3114&lt;=EndTargetDate)),
OR(AND(Is1Week,E3114="1 wk ahead inc death"),AND(Is2Week,E3114="2 wk ahead inc death"),AND(Is3Week,E3114="3 wk ahead inc death"),AND(Is4Week,E3114="4 wk ahead inc death")),
OR(NOT(IsActiveModelsOnly),_xlfn.XLOOKUP(C3114,'Model Analyzer'!B$4:B$100,'Model Analyzer'!C$4:C$100))),EvalData!C3114,"NA")</f>
        <v>Covid19Sim</v>
      </c>
      <c r="C3114" s="17" t="s">
        <v>39</v>
      </c>
      <c r="D3114" s="36" t="d">
        <v>2020-12-07</v>
      </c>
      <c r="E3114" s="17" t="s">
        <v>36</v>
      </c>
      <c r="F3114" s="36" t="d">
        <v>2020-12-19</v>
      </c>
      <c r="G3114" s="30">
        <v>-7295</v>
      </c>
      <c r="H3114" s="32">
        <v>-0.23400000000000001</v>
      </c>
      <c r="I3114" s="28">
        <v>-0.20880000000000001</v>
      </c>
      <c r="J3114" s="28">
        <v>-0.26390999999999998</v>
      </c>
      <c r="K3114" s="29">
        <v>0.75</v>
      </c>
      <c r="L3114" s="30">
        <v>29</v>
      </c>
      <c r="M3114" s="29">
        <v>0.2</v>
      </c>
      <c r="N3114" s="30">
        <v>51</v>
      </c>
      <c r="O3114" s="30">
        <v>7.14</v>
      </c>
      <c r="P3114" s="30">
        <v>2647.45</v>
      </c>
      <c r="Q3114" s="30">
        <v>151.44999999999999</v>
      </c>
      <c r="R3114" s="38">
        <v>0.20305000000000001</v>
      </c>
      <c r="S3114" s="32">
        <v>-0.1958</v>
      </c>
      <c r="T3114" s="29">
        <v>0.37814999999999999</v>
      </c>
      <c r="U3114" s="29">
        <v>-0.30447000000000002</v>
      </c>
      <c r="V3114" s="29">
        <v>0.47059000000000001</v>
      </c>
      <c r="W3114" s="29">
        <v>5.8819999999999997E-2</v>
      </c>
      <c r="X3114" s="30">
        <v>278.41000000000003</v>
      </c>
      <c r="Y3114" s="29">
        <v>0.24068000000000001</v>
      </c>
      <c r="Z3114" s="29">
        <v>0.28348000000000001</v>
      </c>
      <c r="AA3114" s="29">
        <v>0.34899999999999998</v>
      </c>
      <c r="AB3114" s="30">
        <v>23</v>
      </c>
      <c r="AC3114" s="29">
        <v>0.37142999999999998</v>
      </c>
      <c r="AD3114" s="30">
        <v>51</v>
      </c>
      <c r="AE3114" s="29">
        <v>0.15686</v>
      </c>
      <c r="AF3114" s="33">
        <v>1.036</v>
      </c>
      <c r="AG3114" s="33">
        <v>1.0549999999999999</v>
      </c>
      <c r="AH3114" s="33">
        <v>1.07</v>
      </c>
      <c r="AI3114" s="33">
        <v>1.264</v>
      </c>
      <c r="AJ3114" s="33">
        <v>1.1339999999999999</v>
      </c>
      <c r="AK3114" s="34">
        <v>1.5</v>
      </c>
      <c r="AL3114" s="29">
        <v>1.9609999999999999E-2</v>
      </c>
      <c r="AM3114" s="29">
        <v>0</v>
      </c>
      <c r="AN3114" s="50">
        <v>248619</v>
      </c>
      <c r="AO3114" s="30">
        <v>379.1</v>
      </c>
      <c r="AP3114" s="29">
        <v>0.92247000000000001</v>
      </c>
      <c r="AQ3114" s="29">
        <v>1</v>
      </c>
      <c r="AR3114" s="29">
        <v>0.14399999999999999</v>
      </c>
      <c r="AS3114" s="54">
        <v>32</v>
      </c>
      <c r="AT3114" s="29">
        <v>0.11429</v>
      </c>
      <c r="AU3114" s="29">
        <v>0.16511999999999999</v>
      </c>
      <c r="AV3114" s="54">
        <v>32</v>
      </c>
      <c r="AW3114" s="29">
        <v>0.11429</v>
      </c>
    </row>
    <row r="3115" spans="1:49" x14ac:dyDescent="0.2">
      <c r="A3115" s="17" t="str">
        <f t="shared" si="57"/>
        <v>CovidComplete</v>
      </c>
      <c r="B3115" s="17" t="str">
        <f>IF(AND(OR(NOT(IsForecastDateRestricted),AND(D3115&gt;=StartDate,D3115&lt;=EndDate)),OR(NOT(IsTargetDateRestricted),AND(F3115&gt;=FirstTargetDate,F3115&lt;=EndTargetDate)),
OR(AND(Is1Week,E3115="1 wk ahead inc death"),AND(Is2Week,E3115="2 wk ahead inc death"),AND(Is3Week,E3115="3 wk ahead inc death"),AND(Is4Week,E3115="4 wk ahead inc death")),
OR(NOT(IsActiveModelsOnly),_xlfn.XLOOKUP(C3115,'Model Analyzer'!B$4:B$100,'Model Analyzer'!C$4:C$100))),EvalData!C3115,"NA")</f>
        <v>CovidComplete</v>
      </c>
      <c r="C3115" s="17" t="s">
        <v>51</v>
      </c>
      <c r="D3115" s="36" t="d">
        <v>2020-12-07</v>
      </c>
      <c r="E3115" s="17" t="s">
        <v>36</v>
      </c>
      <c r="F3115" s="36" t="d">
        <v>2020-12-19</v>
      </c>
      <c r="G3115" s="30">
        <v>-5453</v>
      </c>
      <c r="H3115" s="32">
        <v>-0.17</v>
      </c>
      <c r="I3115" s="28">
        <v>-0.15608</v>
      </c>
      <c r="J3115" s="28">
        <v>-0.18495</v>
      </c>
      <c r="K3115" s="29">
        <v>0.75</v>
      </c>
      <c r="L3115" s="30">
        <v>27</v>
      </c>
      <c r="M3115" s="29">
        <v>0.25713999999999998</v>
      </c>
      <c r="N3115" s="30">
        <v>51</v>
      </c>
      <c r="O3115" s="30">
        <v>4.62</v>
      </c>
      <c r="P3115" s="30">
        <v>2230.06</v>
      </c>
      <c r="Q3115" s="30">
        <v>138.18</v>
      </c>
      <c r="R3115" s="38">
        <v>0.15490000000000001</v>
      </c>
      <c r="S3115" s="32">
        <v>-0.17255000000000001</v>
      </c>
      <c r="T3115" s="29">
        <v>0.28405999999999998</v>
      </c>
      <c r="U3115" s="29">
        <v>-0.21215000000000001</v>
      </c>
      <c r="V3115" s="29">
        <v>0.56862999999999997</v>
      </c>
      <c r="W3115" s="29">
        <v>3.9219999999999998E-2</v>
      </c>
      <c r="X3115" s="30">
        <v>244.83</v>
      </c>
      <c r="Y3115" s="29">
        <v>0.20000999999999999</v>
      </c>
      <c r="Z3115" s="29">
        <v>0.22594</v>
      </c>
      <c r="AA3115" s="29">
        <v>0.56299999999999994</v>
      </c>
      <c r="AB3115" s="30">
        <v>17</v>
      </c>
      <c r="AC3115" s="29">
        <v>0.54286000000000001</v>
      </c>
      <c r="AD3115" s="30">
        <v>51</v>
      </c>
      <c r="AE3115" s="29">
        <v>0.96077999999999997</v>
      </c>
      <c r="AF3115" s="33">
        <v>3.9660000000000002</v>
      </c>
      <c r="AG3115" s="33">
        <v>3.99</v>
      </c>
      <c r="AH3115" s="33">
        <v>4</v>
      </c>
      <c r="AI3115" s="33">
        <v>3.9769999999999999</v>
      </c>
      <c r="AJ3115" s="33">
        <v>4.0090000000000003</v>
      </c>
      <c r="AK3115" s="34">
        <v>4.0259999999999998</v>
      </c>
      <c r="AL3115" s="29">
        <v>1.9609999999999999E-2</v>
      </c>
      <c r="AM3115" s="29">
        <v>0</v>
      </c>
      <c r="AN3115" s="50">
        <v>48299</v>
      </c>
      <c r="AO3115" s="30">
        <v>70.599999999999994</v>
      </c>
      <c r="AP3115" s="29">
        <v>0.40245999999999998</v>
      </c>
      <c r="AQ3115" s="29">
        <v>0.84021000000000001</v>
      </c>
      <c r="AR3115" s="29">
        <v>0.99099999999999999</v>
      </c>
      <c r="AS3115" s="54">
        <v>1</v>
      </c>
      <c r="AT3115" s="29">
        <v>1</v>
      </c>
      <c r="AU3115" s="29">
        <v>0.97446999999999995</v>
      </c>
      <c r="AV3115" s="54">
        <v>2</v>
      </c>
      <c r="AW3115" s="29">
        <v>0.97143000000000002</v>
      </c>
    </row>
    <row r="3116" spans="1:49" x14ac:dyDescent="0.2">
      <c r="A3116" s="17" t="str">
        <f t="shared" si="57"/>
        <v>DDS</v>
      </c>
      <c r="B3116" s="17" t="str">
        <f>IF(AND(OR(NOT(IsForecastDateRestricted),AND(D3116&gt;=StartDate,D3116&lt;=EndDate)),OR(NOT(IsTargetDateRestricted),AND(F3116&gt;=FirstTargetDate,F3116&lt;=EndTargetDate)),
OR(AND(Is1Week,E3116="1 wk ahead inc death"),AND(Is2Week,E3116="2 wk ahead inc death"),AND(Is3Week,E3116="3 wk ahead inc death"),AND(Is4Week,E3116="4 wk ahead inc death")),
OR(NOT(IsActiveModelsOnly),_xlfn.XLOOKUP(C3116,'Model Analyzer'!B$4:B$100,'Model Analyzer'!C$4:C$100))),EvalData!C3116,"NA")</f>
        <v>DDS</v>
      </c>
      <c r="C3116" s="17" t="s">
        <v>44</v>
      </c>
      <c r="D3116" s="36" t="d">
        <v>2020-12-07</v>
      </c>
      <c r="E3116" s="17" t="s">
        <v>36</v>
      </c>
      <c r="F3116" s="36" t="d">
        <v>2020-12-19</v>
      </c>
      <c r="G3116" s="30">
        <v>-4471</v>
      </c>
      <c r="H3116" s="32">
        <v>-0.13700000000000001</v>
      </c>
      <c r="I3116" s="28">
        <v>-0.12797</v>
      </c>
      <c r="J3116" s="28">
        <v>-0.14674999999999999</v>
      </c>
      <c r="K3116" s="29">
        <v>0.75</v>
      </c>
      <c r="L3116" s="30">
        <v>23</v>
      </c>
      <c r="M3116" s="29">
        <v>0.37142999999999998</v>
      </c>
      <c r="N3116" s="30">
        <v>51</v>
      </c>
      <c r="O3116" s="30">
        <v>5.05</v>
      </c>
      <c r="P3116" s="30">
        <v>2377.91</v>
      </c>
      <c r="Q3116" s="30">
        <v>142.84</v>
      </c>
      <c r="R3116" s="38">
        <v>0.15211</v>
      </c>
      <c r="S3116" s="32">
        <v>-5.3789999999999998E-2</v>
      </c>
      <c r="T3116" s="29">
        <v>0.29916999999999999</v>
      </c>
      <c r="U3116" s="29">
        <v>-0.16125999999999999</v>
      </c>
      <c r="V3116" s="29">
        <v>0.56862999999999997</v>
      </c>
      <c r="W3116" s="29">
        <v>3.9219999999999998E-2</v>
      </c>
      <c r="X3116" s="30">
        <v>272.73</v>
      </c>
      <c r="Y3116" s="29">
        <v>0.21018000000000001</v>
      </c>
      <c r="Z3116" s="29">
        <v>0.23332</v>
      </c>
      <c r="AA3116" s="29">
        <v>0.64400000000000002</v>
      </c>
      <c r="AB3116" s="30">
        <v>13</v>
      </c>
      <c r="AC3116" s="29">
        <v>0.65713999999999995</v>
      </c>
      <c r="AD3116" s="30">
        <v>51</v>
      </c>
      <c r="AE3116" s="29">
        <v>0.92157</v>
      </c>
      <c r="AF3116" s="33">
        <v>3.0659999999999998</v>
      </c>
      <c r="AG3116" s="33">
        <v>3.202</v>
      </c>
      <c r="AH3116" s="33">
        <v>3.746</v>
      </c>
      <c r="AI3116" s="33">
        <v>6.4749999999999996</v>
      </c>
      <c r="AJ3116" s="33">
        <v>4.9249999999999998</v>
      </c>
      <c r="AK3116" s="34">
        <v>8.8330000000000002</v>
      </c>
      <c r="AL3116" s="29">
        <v>0.23529</v>
      </c>
      <c r="AM3116" s="29">
        <v>5.8819999999999997E-2</v>
      </c>
      <c r="AN3116" s="50">
        <v>59260</v>
      </c>
      <c r="AO3116" s="30">
        <v>85.9</v>
      </c>
      <c r="AP3116" s="29">
        <v>0.38855000000000001</v>
      </c>
      <c r="AQ3116" s="29">
        <v>0.81115999999999999</v>
      </c>
      <c r="AR3116" s="29">
        <v>0.66</v>
      </c>
      <c r="AS3116" s="54">
        <v>13</v>
      </c>
      <c r="AT3116" s="29">
        <v>0.65713999999999995</v>
      </c>
      <c r="AU3116" s="29">
        <v>0.93440999999999996</v>
      </c>
      <c r="AV3116" s="54">
        <v>6</v>
      </c>
      <c r="AW3116" s="29">
        <v>0.85714000000000001</v>
      </c>
    </row>
    <row r="3117" spans="1:49" x14ac:dyDescent="0.2">
      <c r="A3117" s="17" t="str">
        <f t="shared" si="57"/>
        <v>Ensemble</v>
      </c>
      <c r="B3117" s="17" t="str">
        <f>IF(AND(OR(NOT(IsForecastDateRestricted),AND(D3117&gt;=StartDate,D3117&lt;=EndDate)),OR(NOT(IsTargetDateRestricted),AND(F3117&gt;=FirstTargetDate,F3117&lt;=EndTargetDate)),
OR(AND(Is1Week,E3117="1 wk ahead inc death"),AND(Is2Week,E3117="2 wk ahead inc death"),AND(Is3Week,E3117="3 wk ahead inc death"),AND(Is4Week,E3117="4 wk ahead inc death")),
OR(NOT(IsActiveModelsOnly),_xlfn.XLOOKUP(C3117,'Model Analyzer'!B$4:B$100,'Model Analyzer'!C$4:C$100))),EvalData!C3117,"NA")</f>
        <v>Ensemble</v>
      </c>
      <c r="C3117" s="17" t="s">
        <v>15</v>
      </c>
      <c r="D3117" s="36" t="d">
        <v>2020-12-07</v>
      </c>
      <c r="E3117" s="17" t="s">
        <v>36</v>
      </c>
      <c r="F3117" s="36" t="d">
        <v>2020-12-19</v>
      </c>
      <c r="G3117" s="30">
        <v>-3815</v>
      </c>
      <c r="H3117" s="32">
        <v>-0.11600000000000001</v>
      </c>
      <c r="I3117" s="28">
        <v>-0.10920000000000001</v>
      </c>
      <c r="J3117" s="28">
        <v>-0.12257999999999999</v>
      </c>
      <c r="K3117" s="29">
        <v>0.75</v>
      </c>
      <c r="L3117" s="30">
        <v>18</v>
      </c>
      <c r="M3117" s="29">
        <v>0.51429000000000002</v>
      </c>
      <c r="N3117" s="30">
        <v>51</v>
      </c>
      <c r="O3117" s="30">
        <v>2.92</v>
      </c>
      <c r="P3117" s="30">
        <v>1594.26</v>
      </c>
      <c r="Q3117" s="30">
        <v>116.35</v>
      </c>
      <c r="R3117" s="38">
        <v>0.14554</v>
      </c>
      <c r="S3117" s="32">
        <v>-9.0700000000000003E-2</v>
      </c>
      <c r="T3117" s="29">
        <v>0.22136</v>
      </c>
      <c r="U3117" s="29">
        <v>-0.14069999999999999</v>
      </c>
      <c r="V3117" s="29">
        <v>0.60784000000000005</v>
      </c>
      <c r="W3117" s="29">
        <v>0</v>
      </c>
      <c r="X3117" s="30">
        <v>206.41</v>
      </c>
      <c r="Y3117" s="29">
        <v>0.17321</v>
      </c>
      <c r="Z3117" s="29">
        <v>0.18719</v>
      </c>
      <c r="AA3117" s="29">
        <v>0.77400000000000002</v>
      </c>
      <c r="AB3117" s="30">
        <v>6</v>
      </c>
      <c r="AC3117" s="29">
        <v>0.85714000000000001</v>
      </c>
      <c r="AD3117" s="30">
        <v>51</v>
      </c>
      <c r="AE3117" s="29">
        <v>0.86275000000000002</v>
      </c>
      <c r="AF3117" s="33">
        <v>1.7629999999999999</v>
      </c>
      <c r="AG3117" s="33">
        <v>1.998</v>
      </c>
      <c r="AH3117" s="33">
        <v>2.282</v>
      </c>
      <c r="AI3117" s="33">
        <v>2.6419999999999999</v>
      </c>
      <c r="AJ3117" s="33">
        <v>2.6160000000000001</v>
      </c>
      <c r="AK3117" s="34">
        <v>3.5590000000000002</v>
      </c>
      <c r="AL3117" s="29">
        <v>7.843E-2</v>
      </c>
      <c r="AM3117" s="29">
        <v>0</v>
      </c>
      <c r="AN3117" s="50">
        <v>56494</v>
      </c>
      <c r="AO3117" s="30">
        <v>66.099999999999994</v>
      </c>
      <c r="AP3117" s="29">
        <v>0.58938999999999997</v>
      </c>
      <c r="AQ3117" s="29">
        <v>1</v>
      </c>
      <c r="AR3117" s="29">
        <v>0.82599999999999996</v>
      </c>
      <c r="AS3117" s="54">
        <v>5</v>
      </c>
      <c r="AT3117" s="29">
        <v>0.88571</v>
      </c>
      <c r="AU3117" s="29">
        <v>0.90815000000000001</v>
      </c>
      <c r="AV3117" s="54">
        <v>9</v>
      </c>
      <c r="AW3117" s="29">
        <v>0.77142999999999995</v>
      </c>
    </row>
    <row r="3118" spans="1:49" x14ac:dyDescent="0.2">
      <c r="A3118" s="17" t="str">
        <f t="shared" si="57"/>
        <v>ESG</v>
      </c>
      <c r="B3118" s="17" t="str">
        <f>IF(AND(OR(NOT(IsForecastDateRestricted),AND(D3118&gt;=StartDate,D3118&lt;=EndDate)),OR(NOT(IsTargetDateRestricted),AND(F3118&gt;=FirstTargetDate,F3118&lt;=EndTargetDate)),
OR(AND(Is1Week,E3118="1 wk ahead inc death"),AND(Is2Week,E3118="2 wk ahead inc death"),AND(Is3Week,E3118="3 wk ahead inc death"),AND(Is4Week,E3118="4 wk ahead inc death")),
OR(NOT(IsActiveModelsOnly),_xlfn.XLOOKUP(C3118,'Model Analyzer'!B$4:B$100,'Model Analyzer'!C$4:C$100))),EvalData!C3118,"NA")</f>
        <v>ESG</v>
      </c>
      <c r="C3118" s="17" t="s">
        <v>40</v>
      </c>
      <c r="D3118" s="36" t="d">
        <v>2020-12-07</v>
      </c>
      <c r="E3118" s="17" t="s">
        <v>36</v>
      </c>
      <c r="F3118" s="36" t="d">
        <v>2020-12-19</v>
      </c>
      <c r="G3118" s="30">
        <v>16533</v>
      </c>
      <c r="H3118" s="32">
        <v>0.38700000000000001</v>
      </c>
      <c r="I3118" s="28">
        <v>0.47321999999999997</v>
      </c>
      <c r="J3118" s="28">
        <v>0.47321999999999997</v>
      </c>
      <c r="K3118" s="29">
        <v>0</v>
      </c>
      <c r="L3118" s="30">
        <v>35</v>
      </c>
      <c r="M3118" s="29">
        <v>2.8570000000000002E-2</v>
      </c>
      <c r="N3118" s="30">
        <v>48</v>
      </c>
      <c r="O3118" s="30">
        <v>13.5</v>
      </c>
      <c r="P3118" s="30">
        <v>12456.61</v>
      </c>
      <c r="Q3118" s="30">
        <v>288.23</v>
      </c>
      <c r="R3118" s="38">
        <v>0.24199999999999999</v>
      </c>
      <c r="S3118" s="32">
        <v>0.18151999999999999</v>
      </c>
      <c r="T3118" s="29">
        <v>0.60009999999999997</v>
      </c>
      <c r="U3118" s="29">
        <v>0.30371999999999999</v>
      </c>
      <c r="V3118" s="29">
        <v>0.41666999999999998</v>
      </c>
      <c r="W3118" s="29">
        <v>0.25</v>
      </c>
      <c r="X3118" s="30">
        <v>502.91</v>
      </c>
      <c r="Y3118" s="29">
        <v>0.52519000000000005</v>
      </c>
      <c r="Z3118" s="29">
        <v>0.38571</v>
      </c>
      <c r="AA3118" s="29">
        <v>6.3E-2</v>
      </c>
      <c r="AB3118" s="30">
        <v>31</v>
      </c>
      <c r="AC3118" s="29">
        <v>0.14285999999999999</v>
      </c>
      <c r="AD3118" s="30">
        <v>48</v>
      </c>
      <c r="AE3118" s="29">
        <v>0.14582999999999999</v>
      </c>
      <c r="AF3118" s="33">
        <v>1.0029999999999999</v>
      </c>
      <c r="AG3118" s="33">
        <v>1.0049999999999999</v>
      </c>
      <c r="AH3118" s="33">
        <v>1.0640000000000001</v>
      </c>
      <c r="AI3118" s="33">
        <v>1.165</v>
      </c>
      <c r="AJ3118" s="33">
        <v>1.1990000000000001</v>
      </c>
      <c r="AK3118" s="34">
        <v>1.42</v>
      </c>
      <c r="AL3118" s="29">
        <v>0</v>
      </c>
      <c r="AM3118" s="29">
        <v>0</v>
      </c>
      <c r="AN3118" s="50">
        <v>466677</v>
      </c>
      <c r="AO3118" s="30">
        <v>878.2</v>
      </c>
      <c r="AP3118" s="29">
        <v>0.93676999999999999</v>
      </c>
      <c r="AQ3118" s="29">
        <v>1</v>
      </c>
      <c r="AR3118" s="29">
        <v>0.14399999999999999</v>
      </c>
      <c r="AS3118" s="54">
        <v>32</v>
      </c>
      <c r="AT3118" s="29">
        <v>0.11429</v>
      </c>
      <c r="AU3118" s="29">
        <v>0.14448</v>
      </c>
      <c r="AV3118" s="54">
        <v>33</v>
      </c>
      <c r="AW3118" s="29">
        <v>8.5709999999999995E-2</v>
      </c>
    </row>
    <row r="3119" spans="1:49" x14ac:dyDescent="0.2">
      <c r="A3119" s="17" t="str">
        <f t="shared" si="57"/>
        <v>GT-DeepCOVID</v>
      </c>
      <c r="B3119" s="17" t="str">
        <f>IF(AND(OR(NOT(IsForecastDateRestricted),AND(D3119&gt;=StartDate,D3119&lt;=EndDate)),OR(NOT(IsTargetDateRestricted),AND(F3119&gt;=FirstTargetDate,F3119&lt;=EndTargetDate)),
OR(AND(Is1Week,E3119="1 wk ahead inc death"),AND(Is2Week,E3119="2 wk ahead inc death"),AND(Is3Week,E3119="3 wk ahead inc death"),AND(Is4Week,E3119="4 wk ahead inc death")),
OR(NOT(IsActiveModelsOnly),_xlfn.XLOOKUP(C3119,'Model Analyzer'!B$4:B$100,'Model Analyzer'!C$4:C$100))),EvalData!C3119,"NA")</f>
        <v>GT-DeepCOVID</v>
      </c>
      <c r="C3119" s="17" t="s">
        <v>17</v>
      </c>
      <c r="D3119" s="36" t="d">
        <v>2020-12-07</v>
      </c>
      <c r="E3119" s="17" t="s">
        <v>36</v>
      </c>
      <c r="F3119" s="36" t="d">
        <v>2020-12-19</v>
      </c>
      <c r="G3119" s="30">
        <v>-3211</v>
      </c>
      <c r="H3119" s="32">
        <v>-9.6000000000000002E-2</v>
      </c>
      <c r="I3119" s="28">
        <v>-9.1910000000000006E-2</v>
      </c>
      <c r="J3119" s="28">
        <v>-0.10120999999999999</v>
      </c>
      <c r="K3119" s="29">
        <v>0.9</v>
      </c>
      <c r="L3119" s="30">
        <v>14</v>
      </c>
      <c r="M3119" s="29">
        <v>0.62856999999999996</v>
      </c>
      <c r="N3119" s="30">
        <v>50</v>
      </c>
      <c r="O3119" s="30">
        <v>2.33</v>
      </c>
      <c r="P3119" s="30">
        <v>1234.04</v>
      </c>
      <c r="Q3119" s="30">
        <v>107.76</v>
      </c>
      <c r="R3119" s="38">
        <v>0.12136</v>
      </c>
      <c r="S3119" s="32">
        <v>-6.0510000000000001E-2</v>
      </c>
      <c r="T3119" s="29">
        <v>0.19833000000000001</v>
      </c>
      <c r="U3119" s="29">
        <v>-7.8179999999999999E-2</v>
      </c>
      <c r="V3119" s="29">
        <v>0.7</v>
      </c>
      <c r="W3119" s="29">
        <v>0</v>
      </c>
      <c r="X3119" s="30">
        <v>173.2</v>
      </c>
      <c r="Y3119" s="29">
        <v>0.16431999999999999</v>
      </c>
      <c r="Z3119" s="29">
        <v>0.17065</v>
      </c>
      <c r="AA3119" s="29">
        <v>0.86399999999999999</v>
      </c>
      <c r="AB3119" s="30">
        <v>2</v>
      </c>
      <c r="AC3119" s="29">
        <v>0.97143000000000002</v>
      </c>
      <c r="AD3119" s="30">
        <v>50</v>
      </c>
      <c r="AE3119" s="29">
        <v>0.92</v>
      </c>
      <c r="AF3119" s="33">
        <v>1.6659999999999999</v>
      </c>
      <c r="AG3119" s="33">
        <v>1.887</v>
      </c>
      <c r="AH3119" s="33">
        <v>2.6219999999999999</v>
      </c>
      <c r="AI3119" s="33">
        <v>6.3760000000000003</v>
      </c>
      <c r="AJ3119" s="33">
        <v>3.2930000000000001</v>
      </c>
      <c r="AK3119" s="34">
        <v>6.4539999999999997</v>
      </c>
      <c r="AL3119" s="29">
        <v>0.1</v>
      </c>
      <c r="AM3119" s="29">
        <v>0.08</v>
      </c>
      <c r="AN3119" s="50">
        <v>38518</v>
      </c>
      <c r="AO3119" s="30">
        <v>57.7</v>
      </c>
      <c r="AP3119" s="29">
        <v>0.53342000000000001</v>
      </c>
      <c r="AQ3119" s="29">
        <v>1</v>
      </c>
      <c r="AR3119" s="29">
        <v>0.76400000000000001</v>
      </c>
      <c r="AS3119" s="54">
        <v>8</v>
      </c>
      <c r="AT3119" s="29">
        <v>0.8</v>
      </c>
      <c r="AU3119" s="29">
        <v>0.94943</v>
      </c>
      <c r="AV3119" s="54">
        <v>5</v>
      </c>
      <c r="AW3119" s="29">
        <v>0.88571</v>
      </c>
    </row>
    <row r="3120" spans="1:49" x14ac:dyDescent="0.2">
      <c r="A3120" s="17" t="str">
        <f t="shared" si="57"/>
        <v>ISU</v>
      </c>
      <c r="B3120" s="17" t="str">
        <f>IF(AND(OR(NOT(IsForecastDateRestricted),AND(D3120&gt;=StartDate,D3120&lt;=EndDate)),OR(NOT(IsTargetDateRestricted),AND(F3120&gt;=FirstTargetDate,F3120&lt;=EndTargetDate)),
OR(AND(Is1Week,E3120="1 wk ahead inc death"),AND(Is2Week,E3120="2 wk ahead inc death"),AND(Is3Week,E3120="3 wk ahead inc death"),AND(Is4Week,E3120="4 wk ahead inc death")),
OR(NOT(IsActiveModelsOnly),_xlfn.XLOOKUP(C3120,'Model Analyzer'!B$4:B$100,'Model Analyzer'!C$4:C$100))),EvalData!C3120,"NA")</f>
        <v>ISU</v>
      </c>
      <c r="C3120" s="17" t="s">
        <v>41</v>
      </c>
      <c r="D3120" s="36" t="d">
        <v>2020-12-07</v>
      </c>
      <c r="E3120" s="17" t="s">
        <v>36</v>
      </c>
      <c r="F3120" s="36" t="d">
        <v>2020-12-19</v>
      </c>
      <c r="G3120" s="30">
        <v>-2476</v>
      </c>
      <c r="H3120" s="32">
        <v>-7.3999999999999996E-2</v>
      </c>
      <c r="I3120" s="28">
        <v>-7.0870000000000002E-2</v>
      </c>
      <c r="J3120" s="28">
        <v>-7.6280000000000001E-2</v>
      </c>
      <c r="K3120" s="29">
        <v>0.9</v>
      </c>
      <c r="L3120" s="30">
        <v>7</v>
      </c>
      <c r="M3120" s="29">
        <v>0.82857000000000003</v>
      </c>
      <c r="N3120" s="30">
        <v>49</v>
      </c>
      <c r="O3120" s="30">
        <v>5.31</v>
      </c>
      <c r="P3120" s="30">
        <v>2013.37</v>
      </c>
      <c r="Q3120" s="30">
        <v>137.27000000000001</v>
      </c>
      <c r="R3120" s="38">
        <v>0.18089</v>
      </c>
      <c r="S3120" s="32">
        <v>-0.14809</v>
      </c>
      <c r="T3120" s="29">
        <v>0.32428000000000001</v>
      </c>
      <c r="U3120" s="29">
        <v>-0.16311</v>
      </c>
      <c r="V3120" s="29">
        <v>0.53061000000000003</v>
      </c>
      <c r="W3120" s="29">
        <v>2.0410000000000001E-2</v>
      </c>
      <c r="X3120" s="30">
        <v>214.46</v>
      </c>
      <c r="Y3120" s="29">
        <v>0.23602000000000001</v>
      </c>
      <c r="Z3120" s="29">
        <v>0.25098999999999999</v>
      </c>
      <c r="AA3120" s="29">
        <v>0.47399999999999998</v>
      </c>
      <c r="AB3120" s="30">
        <v>19</v>
      </c>
      <c r="AC3120" s="29">
        <v>0.48570999999999998</v>
      </c>
      <c r="AD3120" s="30">
        <v>49</v>
      </c>
      <c r="AE3120" s="29">
        <v>0.51019999999999999</v>
      </c>
      <c r="AF3120" s="33">
        <v>1.32</v>
      </c>
      <c r="AG3120" s="33">
        <v>1.3859999999999999</v>
      </c>
      <c r="AH3120" s="33">
        <v>1.4419999999999999</v>
      </c>
      <c r="AI3120" s="33">
        <v>1.669</v>
      </c>
      <c r="AJ3120" s="33">
        <v>1.6990000000000001</v>
      </c>
      <c r="AK3120" s="34">
        <v>2.4950000000000001</v>
      </c>
      <c r="AL3120" s="29">
        <v>0</v>
      </c>
      <c r="AM3120" s="29">
        <v>0</v>
      </c>
      <c r="AN3120" s="50">
        <v>126535</v>
      </c>
      <c r="AO3120" s="30">
        <v>188</v>
      </c>
      <c r="AP3120" s="29">
        <v>0.77232999999999996</v>
      </c>
      <c r="AQ3120" s="29">
        <v>1</v>
      </c>
      <c r="AR3120" s="29">
        <v>0.51600000000000001</v>
      </c>
      <c r="AS3120" s="54">
        <v>19</v>
      </c>
      <c r="AT3120" s="29">
        <v>0.48570999999999998</v>
      </c>
      <c r="AU3120" s="29">
        <v>0.51600000000000001</v>
      </c>
      <c r="AV3120" s="54">
        <v>26</v>
      </c>
      <c r="AW3120" s="29">
        <v>0.28571000000000002</v>
      </c>
    </row>
    <row r="3121" spans="1:49" x14ac:dyDescent="0.2">
      <c r="A3121" s="17" t="str">
        <f t="shared" si="57"/>
        <v>JCB</v>
      </c>
      <c r="B3121" s="17" t="str">
        <f>IF(AND(OR(NOT(IsForecastDateRestricted),AND(D3121&gt;=StartDate,D3121&lt;=EndDate)),OR(NOT(IsTargetDateRestricted),AND(F3121&gt;=FirstTargetDate,F3121&lt;=EndTargetDate)),
OR(AND(Is1Week,E3121="1 wk ahead inc death"),AND(Is2Week,E3121="2 wk ahead inc death"),AND(Is3Week,E3121="3 wk ahead inc death"),AND(Is4Week,E3121="4 wk ahead inc death")),
OR(NOT(IsActiveModelsOnly),_xlfn.XLOOKUP(C3121,'Model Analyzer'!B$4:B$100,'Model Analyzer'!C$4:C$100))),EvalData!C3121,"NA")</f>
        <v>JCB</v>
      </c>
      <c r="C3121" s="17" t="s">
        <v>45</v>
      </c>
      <c r="D3121" s="36" t="d">
        <v>2020-12-07</v>
      </c>
      <c r="E3121" s="17" t="s">
        <v>36</v>
      </c>
      <c r="F3121" s="36" t="d">
        <v>2020-12-19</v>
      </c>
      <c r="G3121" s="30">
        <v>-2654</v>
      </c>
      <c r="H3121" s="32">
        <v>-7.9000000000000001E-2</v>
      </c>
      <c r="I3121" s="28">
        <v>-7.5969999999999996E-2</v>
      </c>
      <c r="J3121" s="28">
        <v>-8.2210000000000005E-2</v>
      </c>
      <c r="K3121" s="29">
        <v>0.9</v>
      </c>
      <c r="L3121" s="30">
        <v>9</v>
      </c>
      <c r="M3121" s="29">
        <v>0.77142999999999995</v>
      </c>
      <c r="N3121" s="30">
        <v>51</v>
      </c>
      <c r="O3121" s="30">
        <v>3.59</v>
      </c>
      <c r="P3121" s="30">
        <v>1685.52</v>
      </c>
      <c r="Q3121" s="30">
        <v>116.25</v>
      </c>
      <c r="R3121" s="38">
        <v>0.12293999999999999</v>
      </c>
      <c r="S3121" s="32">
        <v>-6.6030000000000005E-2</v>
      </c>
      <c r="T3121" s="29">
        <v>0.23830999999999999</v>
      </c>
      <c r="U3121" s="29">
        <v>-0.11599</v>
      </c>
      <c r="V3121" s="29">
        <v>0.70587999999999995</v>
      </c>
      <c r="W3121" s="29">
        <v>0</v>
      </c>
      <c r="X3121" s="30">
        <v>223.52</v>
      </c>
      <c r="Y3121" s="29">
        <v>0.17962</v>
      </c>
      <c r="Z3121" s="29">
        <v>0.19438</v>
      </c>
      <c r="AA3121" s="29">
        <v>0.82599999999999996</v>
      </c>
      <c r="AB3121" s="30">
        <v>4</v>
      </c>
      <c r="AC3121" s="29">
        <v>0.91429000000000005</v>
      </c>
      <c r="AD3121" s="30">
        <v>51</v>
      </c>
      <c r="AE3121" s="29">
        <v>0.84314</v>
      </c>
      <c r="AF3121" s="33">
        <v>2.1349999999999998</v>
      </c>
      <c r="AG3121" s="33">
        <v>2.1379999999999999</v>
      </c>
      <c r="AH3121" s="33">
        <v>2.1419999999999999</v>
      </c>
      <c r="AI3121" s="33">
        <v>2.1659999999999999</v>
      </c>
      <c r="AJ3121" s="33">
        <v>2.1520000000000001</v>
      </c>
      <c r="AK3121" s="34">
        <v>2.214</v>
      </c>
      <c r="AL3121" s="29">
        <v>0</v>
      </c>
      <c r="AM3121" s="29">
        <v>0</v>
      </c>
      <c r="AN3121" s="50">
        <v>69633</v>
      </c>
      <c r="AO3121" s="30">
        <v>96.6</v>
      </c>
      <c r="AP3121" s="29">
        <v>0.63200999999999996</v>
      </c>
      <c r="AQ3121" s="29">
        <v>1</v>
      </c>
      <c r="AR3121" s="29">
        <v>0.88800000000000001</v>
      </c>
      <c r="AS3121" s="54">
        <v>4</v>
      </c>
      <c r="AT3121" s="29">
        <v>0.91429000000000005</v>
      </c>
      <c r="AU3121" s="29">
        <v>0.88751000000000002</v>
      </c>
      <c r="AV3121" s="54">
        <v>11</v>
      </c>
      <c r="AW3121" s="29">
        <v>0.71428999999999998</v>
      </c>
    </row>
    <row r="3122" spans="1:49" x14ac:dyDescent="0.2">
      <c r="A3122" s="17" t="str">
        <f t="shared" si="57"/>
        <v>JHU-APL</v>
      </c>
      <c r="B3122" s="17" t="str">
        <f>IF(AND(OR(NOT(IsForecastDateRestricted),AND(D3122&gt;=StartDate,D3122&lt;=EndDate)),OR(NOT(IsTargetDateRestricted),AND(F3122&gt;=FirstTargetDate,F3122&lt;=EndTargetDate)),
OR(AND(Is1Week,E3122="1 wk ahead inc death"),AND(Is2Week,E3122="2 wk ahead inc death"),AND(Is3Week,E3122="3 wk ahead inc death"),AND(Is4Week,E3122="4 wk ahead inc death")),
OR(NOT(IsActiveModelsOnly),_xlfn.XLOOKUP(C3122,'Model Analyzer'!B$4:B$100,'Model Analyzer'!C$4:C$100))),EvalData!C3122,"NA")</f>
        <v>JHU-APL</v>
      </c>
      <c r="C3122" s="17" t="s">
        <v>52</v>
      </c>
      <c r="D3122" s="36" t="d">
        <v>2020-12-07</v>
      </c>
      <c r="E3122" s="17" t="s">
        <v>36</v>
      </c>
      <c r="F3122" s="36" t="d">
        <v>2020-12-19</v>
      </c>
      <c r="G3122" s="30">
        <v>-3804</v>
      </c>
      <c r="H3122" s="32">
        <v>-0.115</v>
      </c>
      <c r="I3122" s="28">
        <v>-0.10888</v>
      </c>
      <c r="J3122" s="28">
        <v>-0.12218999999999999</v>
      </c>
      <c r="K3122" s="29">
        <v>0.75</v>
      </c>
      <c r="L3122" s="30">
        <v>17</v>
      </c>
      <c r="M3122" s="29">
        <v>0.54286000000000001</v>
      </c>
      <c r="N3122" s="30">
        <v>51</v>
      </c>
      <c r="O3122" s="30">
        <v>4.6500000000000004</v>
      </c>
      <c r="P3122" s="30">
        <v>2115.75</v>
      </c>
      <c r="Q3122" s="30">
        <v>132.59</v>
      </c>
      <c r="R3122" s="38">
        <v>0.157</v>
      </c>
      <c r="S3122" s="32">
        <v>-0.12547</v>
      </c>
      <c r="T3122" s="29">
        <v>0.28589999999999999</v>
      </c>
      <c r="U3122" s="29">
        <v>-0.16267999999999999</v>
      </c>
      <c r="V3122" s="29">
        <v>0.62744999999999995</v>
      </c>
      <c r="W3122" s="29">
        <v>1.9609999999999999E-2</v>
      </c>
      <c r="X3122" s="30">
        <v>207.16</v>
      </c>
      <c r="Y3122" s="29">
        <v>0.20909</v>
      </c>
      <c r="Z3122" s="29">
        <v>0.22650000000000001</v>
      </c>
      <c r="AA3122" s="29">
        <v>0.63600000000000001</v>
      </c>
      <c r="AB3122" s="30">
        <v>14</v>
      </c>
      <c r="AC3122" s="29">
        <v>0.62856999999999996</v>
      </c>
      <c r="AD3122" s="30">
        <v>51</v>
      </c>
      <c r="AE3122" s="29">
        <v>0.76471</v>
      </c>
      <c r="AF3122" s="33">
        <v>1.7829999999999999</v>
      </c>
      <c r="AG3122" s="33">
        <v>1.8140000000000001</v>
      </c>
      <c r="AH3122" s="33">
        <v>1.885</v>
      </c>
      <c r="AI3122" s="33">
        <v>1.889</v>
      </c>
      <c r="AJ3122" s="33">
        <v>1.929</v>
      </c>
      <c r="AK3122" s="34">
        <v>2.0270000000000001</v>
      </c>
      <c r="AL3122" s="29">
        <v>0</v>
      </c>
      <c r="AM3122" s="29">
        <v>0</v>
      </c>
      <c r="AN3122" s="50">
        <v>73398</v>
      </c>
      <c r="AO3122" s="30">
        <v>122.5</v>
      </c>
      <c r="AP3122" s="29">
        <v>0.69298999999999999</v>
      </c>
      <c r="AQ3122" s="29">
        <v>1</v>
      </c>
      <c r="AR3122" s="29">
        <v>0.80500000000000005</v>
      </c>
      <c r="AS3122" s="54">
        <v>6</v>
      </c>
      <c r="AT3122" s="29">
        <v>0.85714000000000001</v>
      </c>
      <c r="AU3122" s="29">
        <v>0.80495000000000005</v>
      </c>
      <c r="AV3122" s="54">
        <v>18</v>
      </c>
      <c r="AW3122" s="29">
        <v>0.51429000000000002</v>
      </c>
    </row>
    <row r="3123" spans="1:49" x14ac:dyDescent="0.2">
      <c r="A3123" s="17" t="str">
        <f t="shared" si="57"/>
        <v>JHU-CSSE</v>
      </c>
      <c r="B3123" s="17" t="str">
        <f>IF(AND(OR(NOT(IsForecastDateRestricted),AND(D3123&gt;=StartDate,D3123&lt;=EndDate)),OR(NOT(IsTargetDateRestricted),AND(F3123&gt;=FirstTargetDate,F3123&lt;=EndTargetDate)),
OR(AND(Is1Week,E3123="1 wk ahead inc death"),AND(Is2Week,E3123="2 wk ahead inc death"),AND(Is3Week,E3123="3 wk ahead inc death"),AND(Is4Week,E3123="4 wk ahead inc death")),
OR(NOT(IsActiveModelsOnly),_xlfn.XLOOKUP(C3123,'Model Analyzer'!B$4:B$100,'Model Analyzer'!C$4:C$100))),EvalData!C3123,"NA")</f>
        <v>JHU-CSSE</v>
      </c>
      <c r="C3123" s="17" t="s">
        <v>58</v>
      </c>
      <c r="D3123" s="36" t="d">
        <v>2020-12-07</v>
      </c>
      <c r="E3123" s="17" t="s">
        <v>36</v>
      </c>
      <c r="F3123" s="36" t="d">
        <v>2020-12-19</v>
      </c>
      <c r="G3123" s="30">
        <v>-4206</v>
      </c>
      <c r="H3123" s="32">
        <v>-0.128</v>
      </c>
      <c r="I3123" s="28">
        <v>-0.12039</v>
      </c>
      <c r="J3123" s="28">
        <v>-0.13686999999999999</v>
      </c>
      <c r="K3123" s="29">
        <v>0.75</v>
      </c>
      <c r="L3123" s="30">
        <v>22</v>
      </c>
      <c r="M3123" s="29">
        <v>0.4</v>
      </c>
      <c r="N3123" s="30">
        <v>51</v>
      </c>
      <c r="O3123" s="30">
        <v>3.69</v>
      </c>
      <c r="P3123" s="30">
        <v>2451.54</v>
      </c>
      <c r="Q3123" s="30">
        <v>156.66999999999999</v>
      </c>
      <c r="R3123" s="38">
        <v>0.16006999999999999</v>
      </c>
      <c r="S3123" s="32">
        <v>-8.004E-2</v>
      </c>
      <c r="T3123" s="29">
        <v>0.26456000000000002</v>
      </c>
      <c r="U3123" s="29">
        <v>-8.7790000000000007E-2</v>
      </c>
      <c r="V3123" s="29">
        <v>0.49020000000000002</v>
      </c>
      <c r="W3123" s="29">
        <v>0</v>
      </c>
      <c r="X3123" s="30">
        <v>268.18</v>
      </c>
      <c r="Y3123" s="29">
        <v>0.21540000000000001</v>
      </c>
      <c r="Z3123" s="29">
        <v>0.22092999999999999</v>
      </c>
      <c r="AA3123" s="29">
        <v>0.65700000000000003</v>
      </c>
      <c r="AB3123" s="30">
        <v>11</v>
      </c>
      <c r="AC3123" s="29">
        <v>0.71428999999999998</v>
      </c>
      <c r="AD3123" s="30">
        <v>51</v>
      </c>
      <c r="AE3123" s="29">
        <v>0.72548999999999997</v>
      </c>
      <c r="AF3123" s="33">
        <v>1.6479999999999999</v>
      </c>
      <c r="AG3123" s="33">
        <v>1.8680000000000001</v>
      </c>
      <c r="AH3123" s="33">
        <v>2.11</v>
      </c>
      <c r="AI3123" s="33">
        <v>2.4889999999999999</v>
      </c>
      <c r="AJ3123" s="33">
        <v>2.29</v>
      </c>
      <c r="AK3123" s="34">
        <v>3.39</v>
      </c>
      <c r="AL3123" s="29">
        <v>9.8040000000000002E-2</v>
      </c>
      <c r="AM3123" s="29">
        <v>0</v>
      </c>
      <c r="AN3123" s="50">
        <v>115425</v>
      </c>
      <c r="AO3123" s="30">
        <v>94.8</v>
      </c>
      <c r="AP3123" s="29">
        <v>0.61941000000000002</v>
      </c>
      <c r="AQ3123" s="29">
        <v>1</v>
      </c>
      <c r="AR3123" s="29">
        <v>0.66</v>
      </c>
      <c r="AS3123" s="54">
        <v>13</v>
      </c>
      <c r="AT3123" s="29">
        <v>0.65713999999999995</v>
      </c>
      <c r="AU3123" s="29">
        <v>0.76366999999999996</v>
      </c>
      <c r="AV3123" s="54">
        <v>19</v>
      </c>
      <c r="AW3123" s="29">
        <v>0.48570999999999998</v>
      </c>
    </row>
    <row r="3124" spans="1:49" x14ac:dyDescent="0.2">
      <c r="A3124" s="17" t="str">
        <f t="shared" si="57"/>
        <v>JHU-IDD</v>
      </c>
      <c r="B3124" s="17" t="str">
        <f>IF(AND(OR(NOT(IsForecastDateRestricted),AND(D3124&gt;=StartDate,D3124&lt;=EndDate)),OR(NOT(IsTargetDateRestricted),AND(F3124&gt;=FirstTargetDate,F3124&lt;=EndTargetDate)),
OR(AND(Is1Week,E3124="1 wk ahead inc death"),AND(Is2Week,E3124="2 wk ahead inc death"),AND(Is3Week,E3124="3 wk ahead inc death"),AND(Is4Week,E3124="4 wk ahead inc death")),
OR(NOT(IsActiveModelsOnly),_xlfn.XLOOKUP(C3124,'Model Analyzer'!B$4:B$100,'Model Analyzer'!C$4:C$100))),EvalData!C3124,"NA")</f>
        <v>JHU-IDD</v>
      </c>
      <c r="C3124" s="17" t="s">
        <v>53</v>
      </c>
      <c r="D3124" s="36" t="d">
        <v>2020-12-07</v>
      </c>
      <c r="E3124" s="17" t="s">
        <v>36</v>
      </c>
      <c r="F3124" s="36" t="d">
        <v>2020-12-19</v>
      </c>
      <c r="G3124" s="26">
        <v>-9400</v>
      </c>
      <c r="H3124" s="27">
        <v>-0.313</v>
      </c>
      <c r="I3124" s="28">
        <v>-0.26906000000000002</v>
      </c>
      <c r="J3124" s="28">
        <v>-0.36808999999999997</v>
      </c>
      <c r="K3124" s="29">
        <v>0</v>
      </c>
      <c r="L3124" s="30">
        <v>33</v>
      </c>
      <c r="M3124" s="29">
        <v>8.5709999999999995E-2</v>
      </c>
      <c r="N3124" s="30">
        <v>51</v>
      </c>
      <c r="O3124" s="26">
        <v>11.26</v>
      </c>
      <c r="P3124" s="26">
        <v>4654.68</v>
      </c>
      <c r="Q3124" s="26">
        <v>232.16</v>
      </c>
      <c r="R3124" s="31">
        <v>0.31562000000000001</v>
      </c>
      <c r="S3124" s="32">
        <v>-0.35557</v>
      </c>
      <c r="T3124" s="29">
        <v>0.53556000000000004</v>
      </c>
      <c r="U3124" s="29">
        <v>-0.39783000000000002</v>
      </c>
      <c r="V3124" s="29">
        <v>0.25490000000000002</v>
      </c>
      <c r="W3124" s="29">
        <v>9.8040000000000002E-2</v>
      </c>
      <c r="X3124" s="30">
        <v>344.02</v>
      </c>
      <c r="Y3124" s="29">
        <v>0.32468000000000002</v>
      </c>
      <c r="Z3124" s="29">
        <v>0.38046999999999997</v>
      </c>
      <c r="AA3124" s="29">
        <v>4.9000000000000002E-2</v>
      </c>
      <c r="AB3124" s="30">
        <v>33</v>
      </c>
      <c r="AC3124" s="29">
        <v>8.5709999999999995E-2</v>
      </c>
      <c r="AD3124" s="30">
        <v>51</v>
      </c>
      <c r="AE3124" s="29">
        <v>0.88234999999999997</v>
      </c>
      <c r="AF3124" s="33">
        <v>2.827</v>
      </c>
      <c r="AG3124" s="33">
        <v>3.1880000000000002</v>
      </c>
      <c r="AH3124" s="33">
        <v>4.2439999999999998</v>
      </c>
      <c r="AI3124" s="33">
        <v>25.550999999999998</v>
      </c>
      <c r="AJ3124" s="33">
        <v>7.8170000000000002</v>
      </c>
      <c r="AK3124" s="34">
        <v>24.8</v>
      </c>
      <c r="AL3124" s="29">
        <v>0.23529</v>
      </c>
      <c r="AM3124" s="29">
        <v>0.21568999999999999</v>
      </c>
      <c r="AN3124" s="50">
        <v>70017</v>
      </c>
      <c r="AO3124" s="30">
        <v>146.19999999999999</v>
      </c>
      <c r="AP3124" s="29">
        <v>0.32895999999999997</v>
      </c>
      <c r="AQ3124" s="29">
        <v>0.68676999999999999</v>
      </c>
      <c r="AR3124" s="29">
        <v>0.45400000000000001</v>
      </c>
      <c r="AS3124" s="54">
        <v>22</v>
      </c>
      <c r="AT3124" s="29">
        <v>0.4</v>
      </c>
      <c r="AU3124" s="29">
        <v>0.83067999999999997</v>
      </c>
      <c r="AV3124" s="54">
        <v>14</v>
      </c>
      <c r="AW3124" s="29">
        <v>0.62856999999999996</v>
      </c>
    </row>
    <row r="3125" spans="1:49" x14ac:dyDescent="0.2">
      <c r="A3125" s="17" t="str">
        <f t="shared" si="57"/>
        <v>Karlen</v>
      </c>
      <c r="B3125" s="17" t="str">
        <f>IF(AND(OR(NOT(IsForecastDateRestricted),AND(D3125&gt;=StartDate,D3125&lt;=EndDate)),OR(NOT(IsTargetDateRestricted),AND(F3125&gt;=FirstTargetDate,F3125&lt;=EndTargetDate)),
OR(AND(Is1Week,E3125="1 wk ahead inc death"),AND(Is2Week,E3125="2 wk ahead inc death"),AND(Is3Week,E3125="3 wk ahead inc death"),AND(Is4Week,E3125="4 wk ahead inc death")),
OR(NOT(IsActiveModelsOnly),_xlfn.XLOOKUP(C3125,'Model Analyzer'!B$4:B$100,'Model Analyzer'!C$4:C$100))),EvalData!C3125,"NA")</f>
        <v>Karlen</v>
      </c>
      <c r="C3125" s="17" t="s">
        <v>46</v>
      </c>
      <c r="D3125" s="36" t="d">
        <v>2020-12-07</v>
      </c>
      <c r="E3125" s="17" t="s">
        <v>36</v>
      </c>
      <c r="F3125" s="36" t="d">
        <v>2020-12-19</v>
      </c>
      <c r="G3125" s="30">
        <v>-2038</v>
      </c>
      <c r="H3125" s="32">
        <v>-0.06</v>
      </c>
      <c r="I3125" s="28">
        <v>-5.833E-2</v>
      </c>
      <c r="J3125" s="28">
        <v>-6.1949999999999998E-2</v>
      </c>
      <c r="K3125" s="29">
        <v>0.9</v>
      </c>
      <c r="L3125" s="30">
        <v>5</v>
      </c>
      <c r="M3125" s="29">
        <v>0.88571</v>
      </c>
      <c r="N3125" s="30">
        <v>51</v>
      </c>
      <c r="O3125" s="30">
        <v>2.36</v>
      </c>
      <c r="P3125" s="30">
        <v>1190.0999999999999</v>
      </c>
      <c r="Q3125" s="30">
        <v>93.41</v>
      </c>
      <c r="R3125" s="38">
        <v>9.6170000000000005E-2</v>
      </c>
      <c r="S3125" s="32">
        <v>-3.1899999999999998E-2</v>
      </c>
      <c r="T3125" s="29">
        <v>0.18129000000000001</v>
      </c>
      <c r="U3125" s="29">
        <v>-6.0470000000000003E-2</v>
      </c>
      <c r="V3125" s="29">
        <v>0.74509999999999998</v>
      </c>
      <c r="W3125" s="29">
        <v>1.9609999999999999E-2</v>
      </c>
      <c r="X3125" s="30">
        <v>154.93</v>
      </c>
      <c r="Y3125" s="29">
        <v>0.14801</v>
      </c>
      <c r="Z3125" s="29">
        <v>0.15240000000000001</v>
      </c>
      <c r="AA3125" s="29">
        <v>0.94699999999999995</v>
      </c>
      <c r="AB3125" s="30">
        <v>1</v>
      </c>
      <c r="AC3125" s="29">
        <v>1</v>
      </c>
      <c r="AD3125" s="30">
        <v>51</v>
      </c>
      <c r="AE3125" s="29">
        <v>0.92157</v>
      </c>
      <c r="AF3125" s="33">
        <v>1.8169999999999999</v>
      </c>
      <c r="AG3125" s="33">
        <v>1.948</v>
      </c>
      <c r="AH3125" s="33">
        <v>2.1389999999999998</v>
      </c>
      <c r="AI3125" s="33">
        <v>2.3490000000000002</v>
      </c>
      <c r="AJ3125" s="33">
        <v>2.72</v>
      </c>
      <c r="AK3125" s="34">
        <v>3.2090000000000001</v>
      </c>
      <c r="AL3125" s="29">
        <v>0</v>
      </c>
      <c r="AM3125" s="29">
        <v>0</v>
      </c>
      <c r="AN3125" s="50">
        <v>35369</v>
      </c>
      <c r="AO3125" s="30">
        <v>56.1</v>
      </c>
      <c r="AP3125" s="29">
        <v>0.61363999999999996</v>
      </c>
      <c r="AQ3125" s="29">
        <v>1</v>
      </c>
      <c r="AR3125" s="29">
        <v>0.97</v>
      </c>
      <c r="AS3125" s="54">
        <v>2</v>
      </c>
      <c r="AT3125" s="29">
        <v>0.97143000000000002</v>
      </c>
      <c r="AU3125" s="29">
        <v>0.97006999999999999</v>
      </c>
      <c r="AV3125" s="54">
        <v>3</v>
      </c>
      <c r="AW3125" s="29">
        <v>0.94286000000000003</v>
      </c>
    </row>
    <row r="3126" spans="1:49" x14ac:dyDescent="0.2">
      <c r="A3126" s="17" t="str">
        <f t="shared" si="57"/>
        <v>LANL</v>
      </c>
      <c r="B3126" s="17" t="str">
        <f>IF(AND(OR(NOT(IsForecastDateRestricted),AND(D3126&gt;=StartDate,D3126&lt;=EndDate)),OR(NOT(IsTargetDateRestricted),AND(F3126&gt;=FirstTargetDate,F3126&lt;=EndTargetDate)),
OR(AND(Is1Week,E3126="1 wk ahead inc death"),AND(Is2Week,E3126="2 wk ahead inc death"),AND(Is3Week,E3126="3 wk ahead inc death"),AND(Is4Week,E3126="4 wk ahead inc death")),
OR(NOT(IsActiveModelsOnly),_xlfn.XLOOKUP(C3126,'Model Analyzer'!B$4:B$100,'Model Analyzer'!C$4:C$100))),EvalData!C3126,"NA")</f>
        <v>LANL</v>
      </c>
      <c r="C3126" s="17" t="s">
        <v>20</v>
      </c>
      <c r="D3126" s="36" t="d">
        <v>2020-12-07</v>
      </c>
      <c r="E3126" s="17" t="s">
        <v>36</v>
      </c>
      <c r="F3126" s="36" t="d">
        <v>2020-12-19</v>
      </c>
      <c r="G3126" s="30">
        <v>-1813</v>
      </c>
      <c r="H3126" s="32">
        <v>-5.2999999999999999E-2</v>
      </c>
      <c r="I3126" s="28">
        <v>-5.1889999999999999E-2</v>
      </c>
      <c r="J3126" s="28">
        <v>-5.4730000000000001E-2</v>
      </c>
      <c r="K3126" s="29">
        <v>0.9</v>
      </c>
      <c r="L3126" s="30">
        <v>4</v>
      </c>
      <c r="M3126" s="29">
        <v>0.91429000000000005</v>
      </c>
      <c r="N3126" s="30">
        <v>51</v>
      </c>
      <c r="O3126" s="30">
        <v>5.73</v>
      </c>
      <c r="P3126" s="30">
        <v>1640.74</v>
      </c>
      <c r="Q3126" s="30">
        <v>116.51</v>
      </c>
      <c r="R3126" s="38">
        <v>0.15995000000000001</v>
      </c>
      <c r="S3126" s="32">
        <v>-0.10536</v>
      </c>
      <c r="T3126" s="29">
        <v>0.31779000000000002</v>
      </c>
      <c r="U3126" s="29">
        <v>-0.20729</v>
      </c>
      <c r="V3126" s="29">
        <v>0.64705999999999997</v>
      </c>
      <c r="W3126" s="29">
        <v>5.8819999999999997E-2</v>
      </c>
      <c r="X3126" s="30">
        <v>168.49</v>
      </c>
      <c r="Y3126" s="29">
        <v>0.21017</v>
      </c>
      <c r="Z3126" s="29">
        <v>0.2404</v>
      </c>
      <c r="AA3126" s="29">
        <v>0.62</v>
      </c>
      <c r="AB3126" s="30">
        <v>15</v>
      </c>
      <c r="AC3126" s="29">
        <v>0.6</v>
      </c>
      <c r="AD3126" s="30">
        <v>51</v>
      </c>
      <c r="AE3126" s="29">
        <v>0.92157</v>
      </c>
      <c r="AF3126" s="33">
        <v>1.9119999999999999</v>
      </c>
      <c r="AG3126" s="33">
        <v>2.4569999999999999</v>
      </c>
      <c r="AH3126" s="33">
        <v>5.4550000000000001</v>
      </c>
      <c r="AI3126" s="33">
        <v>18.05</v>
      </c>
      <c r="AJ3126" s="33">
        <v>11.319000000000001</v>
      </c>
      <c r="AK3126" s="34">
        <v>18.274999999999999</v>
      </c>
      <c r="AL3126" s="29">
        <v>0.29411999999999999</v>
      </c>
      <c r="AM3126" s="29">
        <v>0.25490000000000002</v>
      </c>
      <c r="AN3126" s="50">
        <v>44283</v>
      </c>
      <c r="AO3126" s="30">
        <v>99.9</v>
      </c>
      <c r="AP3126" s="29">
        <v>0.36015999999999998</v>
      </c>
      <c r="AQ3126" s="29">
        <v>0.75188999999999995</v>
      </c>
      <c r="AR3126" s="29">
        <v>0.39200000000000002</v>
      </c>
      <c r="AS3126" s="54">
        <v>26</v>
      </c>
      <c r="AT3126" s="29">
        <v>0.28571000000000002</v>
      </c>
      <c r="AU3126" s="29">
        <v>0.90851999999999999</v>
      </c>
      <c r="AV3126" s="54">
        <v>8</v>
      </c>
      <c r="AW3126" s="29">
        <v>0.8</v>
      </c>
    </row>
    <row r="3127" spans="1:49" x14ac:dyDescent="0.2">
      <c r="A3127" s="17" t="str">
        <f t="shared" si="57"/>
        <v>LSHTM</v>
      </c>
      <c r="B3127" s="17" t="str">
        <f>IF(AND(OR(NOT(IsForecastDateRestricted),AND(D3127&gt;=StartDate,D3127&lt;=EndDate)),OR(NOT(IsTargetDateRestricted),AND(F3127&gt;=FirstTargetDate,F3127&lt;=EndTargetDate)),
OR(AND(Is1Week,E3127="1 wk ahead inc death"),AND(Is2Week,E3127="2 wk ahead inc death"),AND(Is3Week,E3127="3 wk ahead inc death"),AND(Is4Week,E3127="4 wk ahead inc death")),
OR(NOT(IsActiveModelsOnly),_xlfn.XLOOKUP(C3127,'Model Analyzer'!B$4:B$100,'Model Analyzer'!C$4:C$100))),EvalData!C3127,"NA")</f>
        <v>LSHTM</v>
      </c>
      <c r="C3127" s="17" t="s">
        <v>21</v>
      </c>
      <c r="D3127" s="36" t="d">
        <v>2020-12-07</v>
      </c>
      <c r="E3127" s="17" t="s">
        <v>36</v>
      </c>
      <c r="F3127" s="36" t="d">
        <v>2020-12-19</v>
      </c>
      <c r="G3127" s="30">
        <v>-3177</v>
      </c>
      <c r="H3127" s="32">
        <v>-9.5000000000000001E-2</v>
      </c>
      <c r="I3127" s="28">
        <v>-9.0939999999999993E-2</v>
      </c>
      <c r="J3127" s="28">
        <v>-0.10002999999999999</v>
      </c>
      <c r="K3127" s="29">
        <v>0.9</v>
      </c>
      <c r="L3127" s="30">
        <v>12</v>
      </c>
      <c r="M3127" s="29">
        <v>0.68571000000000004</v>
      </c>
      <c r="N3127" s="30">
        <v>50</v>
      </c>
      <c r="O3127" s="30">
        <v>4.87</v>
      </c>
      <c r="P3127" s="30">
        <v>1535.18</v>
      </c>
      <c r="Q3127" s="30">
        <v>118.24</v>
      </c>
      <c r="R3127" s="38">
        <v>0.15917000000000001</v>
      </c>
      <c r="S3127" s="32">
        <v>-0.16494</v>
      </c>
      <c r="T3127" s="29">
        <v>0.29948999999999998</v>
      </c>
      <c r="U3127" s="29">
        <v>-0.17104</v>
      </c>
      <c r="V3127" s="29">
        <v>0.57999999999999996</v>
      </c>
      <c r="W3127" s="29">
        <v>0.04</v>
      </c>
      <c r="X3127" s="30">
        <v>179.71</v>
      </c>
      <c r="Y3127" s="29">
        <v>0.22267000000000001</v>
      </c>
      <c r="Z3127" s="29">
        <v>0.23497999999999999</v>
      </c>
      <c r="AA3127" s="29">
        <v>0.56999999999999995</v>
      </c>
      <c r="AB3127" s="30">
        <v>16</v>
      </c>
      <c r="AC3127" s="29">
        <v>0.57142999999999999</v>
      </c>
      <c r="AD3127" s="30">
        <v>50</v>
      </c>
      <c r="AE3127" s="29">
        <v>0.94</v>
      </c>
      <c r="AF3127" s="33">
        <v>2.0859999999999999</v>
      </c>
      <c r="AG3127" s="33">
        <v>2.448</v>
      </c>
      <c r="AH3127" s="33">
        <v>3.3090000000000002</v>
      </c>
      <c r="AI3127" s="33">
        <v>4.9669999999999996</v>
      </c>
      <c r="AJ3127" s="33">
        <v>5.5449999999999999</v>
      </c>
      <c r="AK3127" s="34">
        <v>10.195</v>
      </c>
      <c r="AL3127" s="29">
        <v>0.18</v>
      </c>
      <c r="AM3127" s="29">
        <v>0.1</v>
      </c>
      <c r="AN3127" s="50">
        <v>41798</v>
      </c>
      <c r="AO3127" s="30">
        <v>76.5</v>
      </c>
      <c r="AP3127" s="29">
        <v>0.43963999999999998</v>
      </c>
      <c r="AQ3127" s="29">
        <v>0.91783999999999999</v>
      </c>
      <c r="AR3127" s="29">
        <v>0.68100000000000005</v>
      </c>
      <c r="AS3127" s="54">
        <v>11</v>
      </c>
      <c r="AT3127" s="29">
        <v>0.71428999999999998</v>
      </c>
      <c r="AU3127" s="29">
        <v>0.96345000000000003</v>
      </c>
      <c r="AV3127" s="54">
        <v>4</v>
      </c>
      <c r="AW3127" s="29">
        <v>0.91429000000000005</v>
      </c>
    </row>
    <row r="3128" spans="1:49" x14ac:dyDescent="0.2">
      <c r="A3128" s="17" t="str">
        <f t="shared" si="57"/>
        <v>MIT-LCP</v>
      </c>
      <c r="B3128" s="17" t="str">
        <f>IF(AND(OR(NOT(IsForecastDateRestricted),AND(D3128&gt;=StartDate,D3128&lt;=EndDate)),OR(NOT(IsTargetDateRestricted),AND(F3128&gt;=FirstTargetDate,F3128&lt;=EndTargetDate)),
OR(AND(Is1Week,E3128="1 wk ahead inc death"),AND(Is2Week,E3128="2 wk ahead inc death"),AND(Is3Week,E3128="3 wk ahead inc death"),AND(Is4Week,E3128="4 wk ahead inc death")),
OR(NOT(IsActiveModelsOnly),_xlfn.XLOOKUP(C3128,'Model Analyzer'!B$4:B$100,'Model Analyzer'!C$4:C$100))),EvalData!C3128,"NA")</f>
        <v>MIT-LCP</v>
      </c>
      <c r="C3128" s="17" t="s">
        <v>55</v>
      </c>
      <c r="D3128" s="36" t="d">
        <v>2020-12-07</v>
      </c>
      <c r="E3128" s="17" t="s">
        <v>36</v>
      </c>
      <c r="F3128" s="36" t="d">
        <v>2020-12-19</v>
      </c>
      <c r="G3128" s="30">
        <v>-3622</v>
      </c>
      <c r="H3128" s="32">
        <v>-0.109</v>
      </c>
      <c r="I3128" s="28">
        <v>-0.10367</v>
      </c>
      <c r="J3128" s="28">
        <v>-0.11566</v>
      </c>
      <c r="K3128" s="29">
        <v>0.75</v>
      </c>
      <c r="L3128" s="30">
        <v>16</v>
      </c>
      <c r="M3128" s="29">
        <v>0.57142999999999999</v>
      </c>
      <c r="N3128" s="30">
        <v>51</v>
      </c>
      <c r="O3128" s="30">
        <v>18.79</v>
      </c>
      <c r="P3128" s="30">
        <v>2768.27</v>
      </c>
      <c r="Q3128" s="30">
        <v>147.31</v>
      </c>
      <c r="R3128" s="38">
        <v>0.16006000000000001</v>
      </c>
      <c r="S3128" s="32">
        <v>-5.5109999999999999E-2</v>
      </c>
      <c r="T3128" s="29">
        <v>1.16523</v>
      </c>
      <c r="U3128" s="29">
        <v>-0.92445999999999995</v>
      </c>
      <c r="V3128" s="29">
        <v>0.54901999999999995</v>
      </c>
      <c r="W3128" s="29">
        <v>1.9609999999999999E-2</v>
      </c>
      <c r="X3128" s="30">
        <v>243.69</v>
      </c>
      <c r="Y3128" s="29">
        <v>0.24303</v>
      </c>
      <c r="Z3128" s="29">
        <v>0.25385000000000002</v>
      </c>
      <c r="AA3128" s="29">
        <v>0.47199999999999998</v>
      </c>
      <c r="AB3128" s="30">
        <v>20</v>
      </c>
      <c r="AC3128" s="29">
        <v>0.45713999999999999</v>
      </c>
      <c r="AD3128" s="30">
        <v>51</v>
      </c>
      <c r="AE3128" s="29">
        <v>5.8819999999999997E-2</v>
      </c>
      <c r="AF3128" s="33">
        <v>1.026</v>
      </c>
      <c r="AG3128" s="33">
        <v>1.03</v>
      </c>
      <c r="AH3128" s="33">
        <v>1.0329999999999999</v>
      </c>
      <c r="AI3128" s="33">
        <v>1.03</v>
      </c>
      <c r="AJ3128" s="33">
        <v>1.0329999999999999</v>
      </c>
      <c r="AK3128" s="34">
        <v>1.034</v>
      </c>
      <c r="AL3128" s="29">
        <v>0</v>
      </c>
      <c r="AM3128" s="29">
        <v>0</v>
      </c>
      <c r="AN3128" s="50">
        <v>289746</v>
      </c>
      <c r="AO3128" s="30">
        <v>468.2</v>
      </c>
      <c r="AP3128" s="29">
        <v>0.98526999999999998</v>
      </c>
      <c r="AQ3128" s="29">
        <v>1</v>
      </c>
      <c r="AR3128" s="29">
        <v>6.2E-2</v>
      </c>
      <c r="AS3128" s="54">
        <v>34</v>
      </c>
      <c r="AT3128" s="29">
        <v>5.7140000000000003E-2</v>
      </c>
      <c r="AU3128" s="29">
        <v>6.1920000000000003E-2</v>
      </c>
      <c r="AV3128" s="54">
        <v>34</v>
      </c>
      <c r="AW3128" s="29">
        <v>5.7140000000000003E-2</v>
      </c>
    </row>
    <row r="3129" spans="1:49" x14ac:dyDescent="0.2">
      <c r="A3129" s="17" t="str">
        <f t="shared" si="57"/>
        <v>MIT-ORC</v>
      </c>
      <c r="B3129" s="17" t="str">
        <f>IF(AND(OR(NOT(IsForecastDateRestricted),AND(D3129&gt;=StartDate,D3129&lt;=EndDate)),OR(NOT(IsTargetDateRestricted),AND(F3129&gt;=FirstTargetDate,F3129&lt;=EndTargetDate)),
OR(AND(Is1Week,E3129="1 wk ahead inc death"),AND(Is2Week,E3129="2 wk ahead inc death"),AND(Is3Week,E3129="3 wk ahead inc death"),AND(Is4Week,E3129="4 wk ahead inc death")),
OR(NOT(IsActiveModelsOnly),_xlfn.XLOOKUP(C3129,'Model Analyzer'!B$4:B$100,'Model Analyzer'!C$4:C$100))),EvalData!C3129,"NA")</f>
        <v>MIT-ORC</v>
      </c>
      <c r="C3129" s="17" t="s">
        <v>23</v>
      </c>
      <c r="D3129" s="36" t="d">
        <v>2020-12-07</v>
      </c>
      <c r="E3129" s="17" t="s">
        <v>36</v>
      </c>
      <c r="F3129" s="36" t="d">
        <v>2020-12-19</v>
      </c>
      <c r="G3129" s="30">
        <v>-7184</v>
      </c>
      <c r="H3129" s="32">
        <v>-0.23</v>
      </c>
      <c r="I3129" s="28">
        <v>-0.20563000000000001</v>
      </c>
      <c r="J3129" s="28">
        <v>-0.25885000000000002</v>
      </c>
      <c r="K3129" s="29">
        <v>0.75</v>
      </c>
      <c r="L3129" s="30">
        <v>28</v>
      </c>
      <c r="M3129" s="29">
        <v>0.22857</v>
      </c>
      <c r="N3129" s="30">
        <v>51</v>
      </c>
      <c r="O3129" s="30">
        <v>12.24</v>
      </c>
      <c r="P3129" s="30">
        <v>4678.08</v>
      </c>
      <c r="Q3129" s="30">
        <v>194.29</v>
      </c>
      <c r="R3129" s="38">
        <v>0.20769000000000001</v>
      </c>
      <c r="S3129" s="32">
        <v>-0.19277</v>
      </c>
      <c r="T3129" s="29">
        <v>0.53034999999999999</v>
      </c>
      <c r="U3129" s="29">
        <v>-0.40569</v>
      </c>
      <c r="V3129" s="29">
        <v>0.49020000000000002</v>
      </c>
      <c r="W3129" s="29">
        <v>0.11765</v>
      </c>
      <c r="X3129" s="30">
        <v>350.18</v>
      </c>
      <c r="Y3129" s="29">
        <v>0.29143999999999998</v>
      </c>
      <c r="Z3129" s="29">
        <v>0.33776</v>
      </c>
      <c r="AA3129" s="29">
        <v>9.6000000000000002E-2</v>
      </c>
      <c r="AB3129" s="30">
        <v>29</v>
      </c>
      <c r="AC3129" s="29">
        <v>0.2</v>
      </c>
      <c r="AD3129" s="30">
        <v>51</v>
      </c>
      <c r="AE3129" s="29">
        <v>0.84314</v>
      </c>
      <c r="AF3129" s="33">
        <v>2.3039999999999998</v>
      </c>
      <c r="AG3129" s="33">
        <v>2.8029999999999999</v>
      </c>
      <c r="AH3129" s="33">
        <v>3.96</v>
      </c>
      <c r="AI3129" s="33">
        <v>75.001000000000005</v>
      </c>
      <c r="AJ3129" s="33">
        <v>12.058999999999999</v>
      </c>
      <c r="AK3129" s="34">
        <v>156</v>
      </c>
      <c r="AL3129" s="29">
        <v>0.19608</v>
      </c>
      <c r="AM3129" s="29">
        <v>0.23529</v>
      </c>
      <c r="AN3129" s="50">
        <v>106585</v>
      </c>
      <c r="AO3129" s="30">
        <v>112.8</v>
      </c>
      <c r="AP3129" s="29">
        <v>0.34738999999999998</v>
      </c>
      <c r="AQ3129" s="29">
        <v>0.72523000000000004</v>
      </c>
      <c r="AR3129" s="29">
        <v>0.433</v>
      </c>
      <c r="AS3129" s="54">
        <v>24</v>
      </c>
      <c r="AT3129" s="29">
        <v>0.34286</v>
      </c>
      <c r="AU3129" s="29">
        <v>0.81201000000000001</v>
      </c>
      <c r="AV3129" s="54">
        <v>17</v>
      </c>
      <c r="AW3129" s="29">
        <v>0.54286000000000001</v>
      </c>
    </row>
    <row r="3130" spans="1:49" x14ac:dyDescent="0.2">
      <c r="A3130" s="17" t="str">
        <f t="shared" si="57"/>
        <v>MOBS</v>
      </c>
      <c r="B3130" s="17" t="str">
        <f>IF(AND(OR(NOT(IsForecastDateRestricted),AND(D3130&gt;=StartDate,D3130&lt;=EndDate)),OR(NOT(IsTargetDateRestricted),AND(F3130&gt;=FirstTargetDate,F3130&lt;=EndTargetDate)),
OR(AND(Is1Week,E3130="1 wk ahead inc death"),AND(Is2Week,E3130="2 wk ahead inc death"),AND(Is3Week,E3130="3 wk ahead inc death"),AND(Is4Week,E3130="4 wk ahead inc death")),
OR(NOT(IsActiveModelsOnly),_xlfn.XLOOKUP(C3130,'Model Analyzer'!B$4:B$100,'Model Analyzer'!C$4:C$100))),EvalData!C3130,"NA")</f>
        <v>MOBS</v>
      </c>
      <c r="C3130" s="17" t="s">
        <v>24</v>
      </c>
      <c r="D3130" s="36" t="d">
        <v>2020-12-07</v>
      </c>
      <c r="E3130" s="17" t="s">
        <v>36</v>
      </c>
      <c r="F3130" s="36" t="d">
        <v>2020-12-19</v>
      </c>
      <c r="G3130" s="30">
        <v>-2293</v>
      </c>
      <c r="H3130" s="32">
        <v>-6.8000000000000005E-2</v>
      </c>
      <c r="I3130" s="28">
        <v>-6.5629999999999994E-2</v>
      </c>
      <c r="J3130" s="28">
        <v>-7.0239999999999997E-2</v>
      </c>
      <c r="K3130" s="29">
        <v>0.9</v>
      </c>
      <c r="L3130" s="30">
        <v>6</v>
      </c>
      <c r="M3130" s="29">
        <v>0.85714000000000001</v>
      </c>
      <c r="N3130" s="30">
        <v>50</v>
      </c>
      <c r="O3130" s="30">
        <v>3.66</v>
      </c>
      <c r="P3130" s="30">
        <v>1929.36</v>
      </c>
      <c r="Q3130" s="30">
        <v>134.34</v>
      </c>
      <c r="R3130" s="38">
        <v>0.14671000000000001</v>
      </c>
      <c r="S3130" s="32">
        <v>-4.7699999999999999E-2</v>
      </c>
      <c r="T3130" s="29">
        <v>0.26418999999999998</v>
      </c>
      <c r="U3130" s="29">
        <v>-5.2440000000000001E-2</v>
      </c>
      <c r="V3130" s="29">
        <v>0.6</v>
      </c>
      <c r="W3130" s="29">
        <v>0</v>
      </c>
      <c r="X3130" s="30">
        <v>225.24</v>
      </c>
      <c r="Y3130" s="29">
        <v>0.21790999999999999</v>
      </c>
      <c r="Z3130" s="29">
        <v>0.21954000000000001</v>
      </c>
      <c r="AA3130" s="29">
        <v>0.72</v>
      </c>
      <c r="AB3130" s="30">
        <v>9</v>
      </c>
      <c r="AC3130" s="29">
        <v>0.77142999999999995</v>
      </c>
      <c r="AD3130" s="30">
        <v>50</v>
      </c>
      <c r="AE3130" s="29">
        <v>0.72</v>
      </c>
      <c r="AF3130" s="33">
        <v>1.4830000000000001</v>
      </c>
      <c r="AG3130" s="33">
        <v>1.536</v>
      </c>
      <c r="AH3130" s="33">
        <v>1.6819999999999999</v>
      </c>
      <c r="AI3130" s="33">
        <v>1.966</v>
      </c>
      <c r="AJ3130" s="33">
        <v>2.0259999999999998</v>
      </c>
      <c r="AK3130" s="34">
        <v>2.4769999999999999</v>
      </c>
      <c r="AL3130" s="29">
        <v>0.04</v>
      </c>
      <c r="AM3130" s="29">
        <v>0</v>
      </c>
      <c r="AN3130" s="50">
        <v>54429</v>
      </c>
      <c r="AO3130" s="30">
        <v>108.4</v>
      </c>
      <c r="AP3130" s="29">
        <v>0.70682</v>
      </c>
      <c r="AQ3130" s="29">
        <v>1</v>
      </c>
      <c r="AR3130" s="29">
        <v>0.70199999999999996</v>
      </c>
      <c r="AS3130" s="54">
        <v>10</v>
      </c>
      <c r="AT3130" s="29">
        <v>0.74285999999999996</v>
      </c>
      <c r="AU3130" s="29">
        <v>0.74302999999999997</v>
      </c>
      <c r="AV3130" s="54">
        <v>21</v>
      </c>
      <c r="AW3130" s="29">
        <v>0.42857000000000001</v>
      </c>
    </row>
    <row r="3131" spans="1:49" x14ac:dyDescent="0.2">
      <c r="A3131" s="17" t="str">
        <f t="shared" si="57"/>
        <v>MSRA</v>
      </c>
      <c r="B3131" s="17" t="str">
        <f>IF(AND(OR(NOT(IsForecastDateRestricted),AND(D3131&gt;=StartDate,D3131&lt;=EndDate)),OR(NOT(IsTargetDateRestricted),AND(F3131&gt;=FirstTargetDate,F3131&lt;=EndTargetDate)),
OR(AND(Is1Week,E3131="1 wk ahead inc death"),AND(Is2Week,E3131="2 wk ahead inc death"),AND(Is3Week,E3131="3 wk ahead inc death"),AND(Is4Week,E3131="4 wk ahead inc death")),
OR(NOT(IsActiveModelsOnly),_xlfn.XLOOKUP(C3131,'Model Analyzer'!B$4:B$100,'Model Analyzer'!C$4:C$100))),EvalData!C3131,"NA")</f>
        <v>MSRA</v>
      </c>
      <c r="C3131" s="17" t="s">
        <v>60</v>
      </c>
      <c r="D3131" s="36" t="d">
        <v>2020-12-07</v>
      </c>
      <c r="E3131" s="17" t="s">
        <v>36</v>
      </c>
      <c r="F3131" s="36" t="d">
        <v>2020-12-19</v>
      </c>
      <c r="G3131" s="30">
        <v>-2640</v>
      </c>
      <c r="H3131" s="32">
        <v>-7.9000000000000001E-2</v>
      </c>
      <c r="I3131" s="28">
        <v>-7.5560000000000002E-2</v>
      </c>
      <c r="J3131" s="28">
        <v>-8.1739999999999993E-2</v>
      </c>
      <c r="K3131" s="29">
        <v>0.9</v>
      </c>
      <c r="L3131" s="30">
        <v>8</v>
      </c>
      <c r="M3131" s="29">
        <v>0.8</v>
      </c>
      <c r="N3131" s="30">
        <v>50</v>
      </c>
      <c r="O3131" s="30">
        <v>2.67</v>
      </c>
      <c r="P3131" s="30">
        <v>1638.16</v>
      </c>
      <c r="Q3131" s="30">
        <v>121.5</v>
      </c>
      <c r="R3131" s="38">
        <v>0.12967999999999999</v>
      </c>
      <c r="S3131" s="32">
        <v>-3.6999999999999999E-4</v>
      </c>
      <c r="T3131" s="29">
        <v>0.21598000000000001</v>
      </c>
      <c r="U3131" s="29">
        <v>-3.9640000000000002E-2</v>
      </c>
      <c r="V3131" s="29">
        <v>0.62</v>
      </c>
      <c r="W3131" s="29">
        <v>0</v>
      </c>
      <c r="X3131" s="30">
        <v>201.73</v>
      </c>
      <c r="Y3131" s="29">
        <v>0.18260999999999999</v>
      </c>
      <c r="Z3131" s="29">
        <v>0.18432999999999999</v>
      </c>
      <c r="AA3131" s="29">
        <v>0.84099999999999997</v>
      </c>
      <c r="AB3131" s="30">
        <v>3</v>
      </c>
      <c r="AC3131" s="29">
        <v>0.94286000000000003</v>
      </c>
      <c r="AD3131" s="30">
        <v>50</v>
      </c>
      <c r="AE3131" s="29">
        <v>0.66</v>
      </c>
      <c r="AF3131" s="33">
        <v>1.3720000000000001</v>
      </c>
      <c r="AG3131" s="33">
        <v>1.407</v>
      </c>
      <c r="AH3131" s="33">
        <v>1.5349999999999999</v>
      </c>
      <c r="AI3131" s="33">
        <v>1.581</v>
      </c>
      <c r="AJ3131" s="33">
        <v>1.647</v>
      </c>
      <c r="AK3131" s="34">
        <v>1.8859999999999999</v>
      </c>
      <c r="AL3131" s="29">
        <v>0</v>
      </c>
      <c r="AM3131" s="29">
        <v>0</v>
      </c>
      <c r="AN3131" s="50">
        <v>100725</v>
      </c>
      <c r="AO3131" s="30">
        <v>114.5</v>
      </c>
      <c r="AP3131" s="29">
        <v>0.78013999999999994</v>
      </c>
      <c r="AQ3131" s="29">
        <v>1</v>
      </c>
      <c r="AR3131" s="29">
        <v>0.68100000000000005</v>
      </c>
      <c r="AS3131" s="54">
        <v>11</v>
      </c>
      <c r="AT3131" s="29">
        <v>0.71428999999999998</v>
      </c>
      <c r="AU3131" s="29">
        <v>0.68110999999999999</v>
      </c>
      <c r="AV3131" s="54">
        <v>23</v>
      </c>
      <c r="AW3131" s="29">
        <v>0.37142999999999998</v>
      </c>
    </row>
    <row r="3132" spans="1:49" x14ac:dyDescent="0.2">
      <c r="A3132" s="17" t="str">
        <f t="shared" si="57"/>
        <v>NotreDame-Mobility</v>
      </c>
      <c r="B3132" s="17" t="str">
        <f>IF(AND(OR(NOT(IsForecastDateRestricted),AND(D3132&gt;=StartDate,D3132&lt;=EndDate)),OR(NOT(IsTargetDateRestricted),AND(F3132&gt;=FirstTargetDate,F3132&lt;=EndTargetDate)),
OR(AND(Is1Week,E3132="1 wk ahead inc death"),AND(Is2Week,E3132="2 wk ahead inc death"),AND(Is3Week,E3132="3 wk ahead inc death"),AND(Is4Week,E3132="4 wk ahead inc death")),
OR(NOT(IsActiveModelsOnly),_xlfn.XLOOKUP(C3132,'Model Analyzer'!B$4:B$100,'Model Analyzer'!C$4:C$100))),EvalData!C3132,"NA")</f>
        <v>NotreDame-Mobility</v>
      </c>
      <c r="C3132" s="17" t="s">
        <v>25</v>
      </c>
      <c r="D3132" s="36" t="d">
        <v>2020-12-07</v>
      </c>
      <c r="E3132" s="17" t="s">
        <v>36</v>
      </c>
      <c r="F3132" s="36" t="d">
        <v>2020-12-19</v>
      </c>
      <c r="G3132" s="30">
        <v>-12000</v>
      </c>
      <c r="H3132" s="32">
        <v>-0.42099999999999999</v>
      </c>
      <c r="I3132" s="28">
        <v>-0.34348000000000001</v>
      </c>
      <c r="J3132" s="28">
        <v>-0.52317000000000002</v>
      </c>
      <c r="K3132" s="29">
        <v>0</v>
      </c>
      <c r="L3132" s="30">
        <v>36</v>
      </c>
      <c r="M3132" s="29">
        <v>0</v>
      </c>
      <c r="N3132" s="30">
        <v>51</v>
      </c>
      <c r="O3132" s="30">
        <v>38.06</v>
      </c>
      <c r="P3132" s="30">
        <v>8690.6</v>
      </c>
      <c r="Q3132" s="30">
        <v>285.45</v>
      </c>
      <c r="R3132" s="38">
        <v>0.37014999999999998</v>
      </c>
      <c r="S3132" s="32">
        <v>-0.40206999999999998</v>
      </c>
      <c r="T3132" s="29">
        <v>1.41611</v>
      </c>
      <c r="U3132" s="29">
        <v>-1.0703499999999999</v>
      </c>
      <c r="V3132" s="29">
        <v>0.25490000000000002</v>
      </c>
      <c r="W3132" s="29">
        <v>0.37254999999999999</v>
      </c>
      <c r="X3132" s="30">
        <v>479.74</v>
      </c>
      <c r="Y3132" s="29">
        <v>0.51761000000000001</v>
      </c>
      <c r="Z3132" s="29">
        <v>0.55178000000000005</v>
      </c>
      <c r="AA3132" s="29">
        <v>2.8000000000000001E-2</v>
      </c>
      <c r="AB3132" s="30">
        <v>35</v>
      </c>
      <c r="AC3132" s="29">
        <v>2.8570000000000002E-2</v>
      </c>
      <c r="AD3132" s="30">
        <v>51</v>
      </c>
      <c r="AE3132" s="29">
        <v>0.23529</v>
      </c>
      <c r="AF3132" s="33">
        <v>1.1819999999999999</v>
      </c>
      <c r="AG3132" s="33">
        <v>1.2609999999999999</v>
      </c>
      <c r="AH3132" s="33">
        <v>1.4119999999999999</v>
      </c>
      <c r="AI3132" s="33">
        <v>1.9159999999999999</v>
      </c>
      <c r="AJ3132" s="33">
        <v>1.7230000000000001</v>
      </c>
      <c r="AK3132" s="34">
        <v>3.2730000000000001</v>
      </c>
      <c r="AL3132" s="29">
        <v>0</v>
      </c>
      <c r="AM3132" s="29">
        <v>0</v>
      </c>
      <c r="AN3132" s="50">
        <v>487962</v>
      </c>
      <c r="AO3132" s="30">
        <v>754.8</v>
      </c>
      <c r="AP3132" s="29">
        <v>0.76544000000000001</v>
      </c>
      <c r="AQ3132" s="29">
        <v>1</v>
      </c>
      <c r="AR3132" s="29">
        <v>0.248</v>
      </c>
      <c r="AS3132" s="54">
        <v>29</v>
      </c>
      <c r="AT3132" s="29">
        <v>0.2</v>
      </c>
      <c r="AU3132" s="29">
        <v>0.24768000000000001</v>
      </c>
      <c r="AV3132" s="54">
        <v>29</v>
      </c>
      <c r="AW3132" s="29">
        <v>0.2</v>
      </c>
    </row>
    <row r="3133" spans="1:49" x14ac:dyDescent="0.2">
      <c r="A3133" s="17" t="str">
        <f t="shared" si="57"/>
        <v>Oliver Wyman</v>
      </c>
      <c r="B3133" s="17" t="str">
        <f>IF(AND(OR(NOT(IsForecastDateRestricted),AND(D3133&gt;=StartDate,D3133&lt;=EndDate)),OR(NOT(IsTargetDateRestricted),AND(F3133&gt;=FirstTargetDate,F3133&lt;=EndTargetDate)),
OR(AND(Is1Week,E3133="1 wk ahead inc death"),AND(Is2Week,E3133="2 wk ahead inc death"),AND(Is3Week,E3133="3 wk ahead inc death"),AND(Is4Week,E3133="4 wk ahead inc death")),
OR(NOT(IsActiveModelsOnly),_xlfn.XLOOKUP(C3133,'Model Analyzer'!B$4:B$100,'Model Analyzer'!C$4:C$100))),EvalData!C3133,"NA")</f>
        <v>Oliver Wyman</v>
      </c>
      <c r="C3133" s="17" t="s">
        <v>26</v>
      </c>
      <c r="D3133" s="36" t="d">
        <v>2020-12-07</v>
      </c>
      <c r="E3133" s="17" t="s">
        <v>36</v>
      </c>
      <c r="F3133" s="36" t="d">
        <v>2020-12-19</v>
      </c>
      <c r="G3133" s="30">
        <v>-3207</v>
      </c>
      <c r="H3133" s="32">
        <v>-9.6000000000000002E-2</v>
      </c>
      <c r="I3133" s="28">
        <v>-9.1789999999999997E-2</v>
      </c>
      <c r="J3133" s="28">
        <v>-0.10106999999999999</v>
      </c>
      <c r="K3133" s="29">
        <v>0.9</v>
      </c>
      <c r="L3133" s="30">
        <v>13</v>
      </c>
      <c r="M3133" s="29">
        <v>0.65713999999999995</v>
      </c>
      <c r="N3133" s="30">
        <v>51</v>
      </c>
      <c r="O3133" s="30">
        <v>3.68</v>
      </c>
      <c r="P3133" s="30">
        <v>2519.8000000000002</v>
      </c>
      <c r="Q3133" s="30">
        <v>146.59</v>
      </c>
      <c r="R3133" s="38">
        <v>0.15881999999999999</v>
      </c>
      <c r="S3133" s="32">
        <v>-8.0759999999999998E-2</v>
      </c>
      <c r="T3133" s="29">
        <v>0.25871</v>
      </c>
      <c r="U3133" s="29">
        <v>-7.0129999999999998E-2</v>
      </c>
      <c r="V3133" s="29">
        <v>0.64705999999999997</v>
      </c>
      <c r="W3133" s="29">
        <v>1.9609999999999999E-2</v>
      </c>
      <c r="X3133" s="30">
        <v>282.60000000000002</v>
      </c>
      <c r="Y3133" s="29">
        <v>0.20965</v>
      </c>
      <c r="Z3133" s="29">
        <v>0.21364</v>
      </c>
      <c r="AA3133" s="29">
        <v>0.66400000000000003</v>
      </c>
      <c r="AB3133" s="30">
        <v>10</v>
      </c>
      <c r="AC3133" s="29">
        <v>0.74285999999999996</v>
      </c>
      <c r="AD3133" s="30">
        <v>51</v>
      </c>
      <c r="AE3133" s="29">
        <v>0.78430999999999995</v>
      </c>
      <c r="AF3133" s="33">
        <v>1.55</v>
      </c>
      <c r="AG3133" s="33">
        <v>1.833</v>
      </c>
      <c r="AH3133" s="33">
        <v>2.5339999999999998</v>
      </c>
      <c r="AI3133" s="33">
        <v>5.5119999999999996</v>
      </c>
      <c r="AJ3133" s="33">
        <v>3.4870000000000001</v>
      </c>
      <c r="AK3133" s="34">
        <v>6.03</v>
      </c>
      <c r="AL3133" s="29">
        <v>9.8040000000000002E-2</v>
      </c>
      <c r="AM3133" s="29">
        <v>5.8819999999999997E-2</v>
      </c>
      <c r="AN3133" s="50">
        <v>106919</v>
      </c>
      <c r="AO3133" s="30">
        <v>99.3</v>
      </c>
      <c r="AP3133" s="29">
        <v>0.54717000000000005</v>
      </c>
      <c r="AQ3133" s="29">
        <v>1</v>
      </c>
      <c r="AR3133" s="29">
        <v>0.66</v>
      </c>
      <c r="AS3133" s="54">
        <v>13</v>
      </c>
      <c r="AT3133" s="29">
        <v>0.65713999999999995</v>
      </c>
      <c r="AU3133" s="29">
        <v>0.82559000000000005</v>
      </c>
      <c r="AV3133" s="54">
        <v>15</v>
      </c>
      <c r="AW3133" s="29">
        <v>0.6</v>
      </c>
    </row>
    <row r="3134" spans="1:49" x14ac:dyDescent="0.2">
      <c r="A3134" s="17" t="str">
        <f t="shared" si="57"/>
        <v>PSI</v>
      </c>
      <c r="B3134" s="17" t="str">
        <f>IF(AND(OR(NOT(IsForecastDateRestricted),AND(D3134&gt;=StartDate,D3134&lt;=EndDate)),OR(NOT(IsTargetDateRestricted),AND(F3134&gt;=FirstTargetDate,F3134&lt;=EndTargetDate)),
OR(AND(Is1Week,E3134="1 wk ahead inc death"),AND(Is2Week,E3134="2 wk ahead inc death"),AND(Is3Week,E3134="3 wk ahead inc death"),AND(Is4Week,E3134="4 wk ahead inc death")),
OR(NOT(IsActiveModelsOnly),_xlfn.XLOOKUP(C3134,'Model Analyzer'!B$4:B$100,'Model Analyzer'!C$4:C$100))),EvalData!C3134,"NA")</f>
        <v>PSI</v>
      </c>
      <c r="C3134" s="17" t="s">
        <v>27</v>
      </c>
      <c r="D3134" s="36" t="d">
        <v>2020-12-07</v>
      </c>
      <c r="E3134" s="17" t="s">
        <v>36</v>
      </c>
      <c r="F3134" s="36" t="d">
        <v>2020-12-19</v>
      </c>
      <c r="G3134" s="30">
        <v>-7405</v>
      </c>
      <c r="H3134" s="32">
        <v>-0.23799999999999999</v>
      </c>
      <c r="I3134" s="28">
        <v>-0.21195</v>
      </c>
      <c r="J3134" s="28">
        <v>-0.26895999999999998</v>
      </c>
      <c r="K3134" s="29">
        <v>0.75</v>
      </c>
      <c r="L3134" s="30">
        <v>31</v>
      </c>
      <c r="M3134" s="29">
        <v>0.14285999999999999</v>
      </c>
      <c r="N3134" s="30">
        <v>51</v>
      </c>
      <c r="O3134" s="30">
        <v>44.92</v>
      </c>
      <c r="P3134" s="30">
        <v>6880.2</v>
      </c>
      <c r="Q3134" s="30">
        <v>239.84</v>
      </c>
      <c r="R3134" s="38">
        <v>0.24437999999999999</v>
      </c>
      <c r="S3134" s="32">
        <v>-0.19475000000000001</v>
      </c>
      <c r="T3134" s="29">
        <v>2.4655900000000002</v>
      </c>
      <c r="U3134" s="29">
        <v>-2.2389999999999999</v>
      </c>
      <c r="V3134" s="29">
        <v>0.39216000000000001</v>
      </c>
      <c r="W3134" s="29">
        <v>0.23529</v>
      </c>
      <c r="X3134" s="30">
        <v>410.31</v>
      </c>
      <c r="Y3134" s="29">
        <v>0.36014000000000002</v>
      </c>
      <c r="Z3134" s="29">
        <v>0.43625000000000003</v>
      </c>
      <c r="AA3134" s="29">
        <v>0.05</v>
      </c>
      <c r="AB3134" s="30">
        <v>32</v>
      </c>
      <c r="AC3134" s="29">
        <v>0.11429</v>
      </c>
      <c r="AD3134" s="30">
        <v>51</v>
      </c>
      <c r="AE3134" s="29">
        <v>0.41176000000000001</v>
      </c>
      <c r="AF3134" s="33">
        <v>1.2589999999999999</v>
      </c>
      <c r="AG3134" s="33">
        <v>1.367</v>
      </c>
      <c r="AH3134" s="33">
        <v>1.554</v>
      </c>
      <c r="AI3134" s="33">
        <v>4.1790000000000003</v>
      </c>
      <c r="AJ3134" s="33">
        <v>2.4289999999999998</v>
      </c>
      <c r="AK3134" s="34">
        <v>5.6669999999999998</v>
      </c>
      <c r="AL3134" s="29">
        <v>7.843E-2</v>
      </c>
      <c r="AM3134" s="29">
        <v>1.9609999999999999E-2</v>
      </c>
      <c r="AN3134" s="50">
        <v>329548</v>
      </c>
      <c r="AO3134" s="30">
        <v>402.5</v>
      </c>
      <c r="AP3134" s="29">
        <v>0.69033999999999995</v>
      </c>
      <c r="AQ3134" s="29">
        <v>1</v>
      </c>
      <c r="AR3134" s="29">
        <v>0.33</v>
      </c>
      <c r="AS3134" s="54">
        <v>28</v>
      </c>
      <c r="AT3134" s="29">
        <v>0.22857</v>
      </c>
      <c r="AU3134" s="29">
        <v>0.43343999999999999</v>
      </c>
      <c r="AV3134" s="54">
        <v>28</v>
      </c>
      <c r="AW3134" s="29">
        <v>0.22857</v>
      </c>
    </row>
    <row r="3135" spans="1:49" x14ac:dyDescent="0.2">
      <c r="A3135" s="17" t="str">
        <f t="shared" si="57"/>
        <v>QJHong</v>
      </c>
      <c r="B3135" s="17" t="str">
        <f>IF(AND(OR(NOT(IsForecastDateRestricted),AND(D3135&gt;=StartDate,D3135&lt;=EndDate)),OR(NOT(IsTargetDateRestricted),AND(F3135&gt;=FirstTargetDate,F3135&lt;=EndTargetDate)),
OR(AND(Is1Week,E3135="1 wk ahead inc death"),AND(Is2Week,E3135="2 wk ahead inc death"),AND(Is3Week,E3135="3 wk ahead inc death"),AND(Is4Week,E3135="4 wk ahead inc death")),
OR(NOT(IsActiveModelsOnly),_xlfn.XLOOKUP(C3135,'Model Analyzer'!B$4:B$100,'Model Analyzer'!C$4:C$100))),EvalData!C3135,"NA")</f>
        <v>QJHong</v>
      </c>
      <c r="C3135" s="17" t="s">
        <v>28</v>
      </c>
      <c r="D3135" s="36" t="d">
        <v>2020-12-07</v>
      </c>
      <c r="E3135" s="17" t="s">
        <v>36</v>
      </c>
      <c r="F3135" s="36" t="d">
        <v>2020-12-19</v>
      </c>
      <c r="G3135" s="30">
        <v>-4140</v>
      </c>
      <c r="H3135" s="32">
        <v>-0.126</v>
      </c>
      <c r="I3135" s="28">
        <v>-0.11849999999999999</v>
      </c>
      <c r="J3135" s="28">
        <v>-0.13442999999999999</v>
      </c>
      <c r="K3135" s="29">
        <v>0.75</v>
      </c>
      <c r="L3135" s="30">
        <v>21</v>
      </c>
      <c r="M3135" s="29">
        <v>0.42857000000000001</v>
      </c>
      <c r="O3135" s="30"/>
      <c r="P3135" s="30"/>
      <c r="Q3135" s="30"/>
      <c r="R3135" s="38"/>
    </row>
    <row r="3136" spans="1:49" x14ac:dyDescent="0.2">
      <c r="A3136" s="17" t="str">
        <f t="shared" si="57"/>
        <v>RPI-UW</v>
      </c>
      <c r="B3136" s="17" t="str">
        <f>IF(AND(OR(NOT(IsForecastDateRestricted),AND(D3136&gt;=StartDate,D3136&lt;=EndDate)),OR(NOT(IsTargetDateRestricted),AND(F3136&gt;=FirstTargetDate,F3136&lt;=EndTargetDate)),
OR(AND(Is1Week,E3136="1 wk ahead inc death"),AND(Is2Week,E3136="2 wk ahead inc death"),AND(Is3Week,E3136="3 wk ahead inc death"),AND(Is4Week,E3136="4 wk ahead inc death")),
OR(NOT(IsActiveModelsOnly),_xlfn.XLOOKUP(C3136,'Model Analyzer'!B$4:B$100,'Model Analyzer'!C$4:C$100))),EvalData!C3136,"NA")</f>
        <v>RPI-UW</v>
      </c>
      <c r="C3136" s="17" t="s">
        <v>49</v>
      </c>
      <c r="D3136" s="36" t="d">
        <v>2020-12-07</v>
      </c>
      <c r="E3136" s="17" t="s">
        <v>36</v>
      </c>
      <c r="F3136" s="36" t="d">
        <v>2020-12-19</v>
      </c>
      <c r="G3136" s="30">
        <v>-2797</v>
      </c>
      <c r="H3136" s="32">
        <v>-8.3000000000000004E-2</v>
      </c>
      <c r="I3136" s="28">
        <v>-8.0060000000000006E-2</v>
      </c>
      <c r="J3136" s="28">
        <v>-8.7029999999999996E-2</v>
      </c>
      <c r="K3136" s="29">
        <v>0.9</v>
      </c>
      <c r="L3136" s="30">
        <v>11</v>
      </c>
      <c r="M3136" s="29">
        <v>0.71428999999999998</v>
      </c>
      <c r="N3136" s="30">
        <v>31</v>
      </c>
      <c r="O3136" s="30">
        <v>4.68</v>
      </c>
      <c r="P3136" s="30">
        <v>3658.68</v>
      </c>
      <c r="Q3136" s="30">
        <v>261.55</v>
      </c>
      <c r="R3136" s="38">
        <v>0.21847</v>
      </c>
      <c r="S3136" s="32">
        <v>-0.14025000000000001</v>
      </c>
      <c r="T3136" s="29">
        <v>0.39667000000000002</v>
      </c>
      <c r="U3136" s="29">
        <v>-0.22958999999999999</v>
      </c>
      <c r="V3136" s="29">
        <v>0.45161000000000001</v>
      </c>
      <c r="W3136" s="29">
        <v>9.6769999999999995E-2</v>
      </c>
      <c r="X3136" s="30">
        <v>410.73</v>
      </c>
      <c r="Y3136" s="29">
        <v>0.26530999999999999</v>
      </c>
      <c r="Z3136" s="29">
        <v>0.29348999999999997</v>
      </c>
      <c r="AA3136" s="29">
        <v>0.11600000000000001</v>
      </c>
      <c r="AB3136" s="30">
        <v>27</v>
      </c>
      <c r="AC3136" s="29">
        <v>0.25713999999999998</v>
      </c>
      <c r="AD3136" s="30">
        <v>31</v>
      </c>
      <c r="AE3136" s="29">
        <v>0.74194000000000004</v>
      </c>
      <c r="AF3136" s="33">
        <v>1.7749999999999999</v>
      </c>
      <c r="AG3136" s="33">
        <v>2.093</v>
      </c>
      <c r="AH3136" s="33">
        <v>2.5329999999999999</v>
      </c>
      <c r="AI3136" s="33">
        <v>106.78700000000001</v>
      </c>
      <c r="AJ3136" s="33">
        <v>3.714</v>
      </c>
      <c r="AK3136" s="34">
        <v>7.7779999999999996</v>
      </c>
      <c r="AL3136" s="29">
        <v>3.2259999999999997E-2</v>
      </c>
      <c r="AM3136" s="29">
        <v>9.6769999999999995E-2</v>
      </c>
      <c r="AN3136" s="50">
        <v>119927</v>
      </c>
      <c r="AO3136" s="30">
        <v>88.6</v>
      </c>
      <c r="AP3136" s="29">
        <v>0.51497999999999999</v>
      </c>
      <c r="AQ3136" s="29">
        <v>1</v>
      </c>
      <c r="AR3136" s="29">
        <v>0.39200000000000002</v>
      </c>
      <c r="AS3136" s="54">
        <v>26</v>
      </c>
      <c r="AT3136" s="29">
        <v>0.28571000000000002</v>
      </c>
      <c r="AU3136" s="29">
        <v>0.47471999999999998</v>
      </c>
      <c r="AV3136" s="54">
        <v>27</v>
      </c>
      <c r="AW3136" s="29">
        <v>0.25713999999999998</v>
      </c>
    </row>
    <row r="3137" spans="1:49" x14ac:dyDescent="0.2">
      <c r="A3137" s="17" t="str">
        <f t="shared" si="57"/>
        <v>UA</v>
      </c>
      <c r="B3137" s="17" t="str">
        <f>IF(AND(OR(NOT(IsForecastDateRestricted),AND(D3137&gt;=StartDate,D3137&lt;=EndDate)),OR(NOT(IsTargetDateRestricted),AND(F3137&gt;=FirstTargetDate,F3137&lt;=EndTargetDate)),
OR(AND(Is1Week,E3137="1 wk ahead inc death"),AND(Is2Week,E3137="2 wk ahead inc death"),AND(Is3Week,E3137="3 wk ahead inc death"),AND(Is4Week,E3137="4 wk ahead inc death")),
OR(NOT(IsActiveModelsOnly),_xlfn.XLOOKUP(C3137,'Model Analyzer'!B$4:B$100,'Model Analyzer'!C$4:C$100))),EvalData!C3137,"NA")</f>
        <v>UA</v>
      </c>
      <c r="C3137" s="17" t="s">
        <v>29</v>
      </c>
      <c r="D3137" s="36" t="d">
        <v>2020-12-07</v>
      </c>
      <c r="E3137" s="17" t="s">
        <v>36</v>
      </c>
      <c r="F3137" s="36" t="d">
        <v>2020-12-19</v>
      </c>
      <c r="G3137" s="30">
        <v>-7336</v>
      </c>
      <c r="H3137" s="32">
        <v>-0.23599999999999999</v>
      </c>
      <c r="I3137" s="28">
        <v>-0.20998</v>
      </c>
      <c r="J3137" s="28">
        <v>-0.26579000000000003</v>
      </c>
      <c r="K3137" s="29">
        <v>0.75</v>
      </c>
      <c r="L3137" s="30">
        <v>30</v>
      </c>
      <c r="M3137" s="29">
        <v>0.17143</v>
      </c>
      <c r="N3137" s="30">
        <v>51</v>
      </c>
      <c r="O3137" s="30">
        <v>8.2100000000000009</v>
      </c>
      <c r="P3137" s="30">
        <v>3050.93</v>
      </c>
      <c r="Q3137" s="30">
        <v>166.1</v>
      </c>
      <c r="R3137" s="38">
        <v>0.20191999999999999</v>
      </c>
      <c r="S3137" s="32">
        <v>-0.16277</v>
      </c>
      <c r="T3137" s="29">
        <v>0.40387000000000001</v>
      </c>
      <c r="U3137" s="29">
        <v>-0.32601999999999998</v>
      </c>
      <c r="V3137" s="29">
        <v>0.50980000000000003</v>
      </c>
      <c r="W3137" s="29">
        <v>7.843E-2</v>
      </c>
      <c r="X3137" s="30">
        <v>272.88</v>
      </c>
      <c r="Y3137" s="29">
        <v>0.24376999999999999</v>
      </c>
      <c r="Z3137" s="29">
        <v>0.28828999999999999</v>
      </c>
      <c r="AA3137" s="29">
        <v>0.309</v>
      </c>
      <c r="AB3137" s="30">
        <v>24</v>
      </c>
      <c r="AC3137" s="29">
        <v>0.34286</v>
      </c>
      <c r="AD3137" s="30">
        <v>51</v>
      </c>
      <c r="AE3137" s="29">
        <v>0.62744999999999995</v>
      </c>
      <c r="AF3137" s="33">
        <v>1.218</v>
      </c>
      <c r="AG3137" s="33">
        <v>1.304</v>
      </c>
      <c r="AH3137" s="33">
        <v>1.7789999999999999</v>
      </c>
      <c r="AI3137" s="33">
        <v>3.7</v>
      </c>
      <c r="AJ3137" s="33">
        <v>4.04</v>
      </c>
      <c r="AK3137" s="34">
        <v>7.8410000000000002</v>
      </c>
      <c r="AL3137" s="29">
        <v>0.17646999999999999</v>
      </c>
      <c r="AM3137" s="29">
        <v>3.9219999999999998E-2</v>
      </c>
      <c r="AN3137" s="50">
        <v>140942</v>
      </c>
      <c r="AO3137" s="30">
        <v>190</v>
      </c>
      <c r="AP3137" s="29">
        <v>0.63492000000000004</v>
      </c>
      <c r="AQ3137" s="29">
        <v>1</v>
      </c>
      <c r="AR3137" s="29">
        <v>0.433</v>
      </c>
      <c r="AS3137" s="54">
        <v>24</v>
      </c>
      <c r="AT3137" s="29">
        <v>0.34286</v>
      </c>
      <c r="AU3137" s="29">
        <v>0.66047</v>
      </c>
      <c r="AV3137" s="54">
        <v>24</v>
      </c>
      <c r="AW3137" s="29">
        <v>0.34286</v>
      </c>
    </row>
    <row r="3138" spans="1:49" x14ac:dyDescent="0.2">
      <c r="A3138" s="17" t="str">
        <f t="shared" si="57"/>
        <v>UCLA</v>
      </c>
      <c r="B3138" s="17" t="str">
        <f>IF(AND(OR(NOT(IsForecastDateRestricted),AND(D3138&gt;=StartDate,D3138&lt;=EndDate)),OR(NOT(IsTargetDateRestricted),AND(F3138&gt;=FirstTargetDate,F3138&lt;=EndTargetDate)),
OR(AND(Is1Week,E3138="1 wk ahead inc death"),AND(Is2Week,E3138="2 wk ahead inc death"),AND(Is3Week,E3138="3 wk ahead inc death"),AND(Is4Week,E3138="4 wk ahead inc death")),
OR(NOT(IsActiveModelsOnly),_xlfn.XLOOKUP(C3138,'Model Analyzer'!B$4:B$100,'Model Analyzer'!C$4:C$100))),EvalData!C3138,"NA")</f>
        <v>UCLA</v>
      </c>
      <c r="C3138" s="17" t="s">
        <v>30</v>
      </c>
      <c r="D3138" s="36" t="d">
        <v>2020-12-07</v>
      </c>
      <c r="E3138" s="17" t="s">
        <v>36</v>
      </c>
      <c r="F3138" s="36" t="d">
        <v>2020-12-19</v>
      </c>
      <c r="G3138" s="30">
        <v>-2737</v>
      </c>
      <c r="H3138" s="32">
        <v>-8.2000000000000003E-2</v>
      </c>
      <c r="I3138" s="28">
        <v>-7.8340000000000007E-2</v>
      </c>
      <c r="J3138" s="28">
        <v>-8.5000000000000006E-2</v>
      </c>
      <c r="K3138" s="29">
        <v>0.9</v>
      </c>
      <c r="L3138" s="30">
        <v>10</v>
      </c>
      <c r="M3138" s="29">
        <v>0.74285999999999996</v>
      </c>
      <c r="N3138" s="30">
        <v>51</v>
      </c>
      <c r="O3138" s="30">
        <v>10.58</v>
      </c>
      <c r="P3138" s="30">
        <v>2389.0700000000002</v>
      </c>
      <c r="Q3138" s="30">
        <v>130.51</v>
      </c>
      <c r="R3138" s="38">
        <v>0.14699000000000001</v>
      </c>
      <c r="S3138" s="32">
        <v>-0.10920000000000001</v>
      </c>
      <c r="T3138" s="29">
        <v>0.46716999999999997</v>
      </c>
      <c r="U3138" s="29">
        <v>-0.31235000000000002</v>
      </c>
      <c r="V3138" s="29">
        <v>0.54901999999999995</v>
      </c>
      <c r="W3138" s="29">
        <v>5.8819999999999997E-2</v>
      </c>
      <c r="X3138" s="30">
        <v>218.27</v>
      </c>
      <c r="Y3138" s="29">
        <v>0.24915000000000001</v>
      </c>
      <c r="Z3138" s="29">
        <v>0.28039999999999998</v>
      </c>
      <c r="AA3138" s="29">
        <v>0.47199999999999998</v>
      </c>
      <c r="AB3138" s="30">
        <v>21</v>
      </c>
      <c r="AC3138" s="29">
        <v>0.42857000000000001</v>
      </c>
      <c r="AD3138" s="30">
        <v>51</v>
      </c>
      <c r="AE3138" s="29">
        <v>0.23529</v>
      </c>
      <c r="AF3138" s="33">
        <v>1.0569999999999999</v>
      </c>
      <c r="AG3138" s="33">
        <v>1.08</v>
      </c>
      <c r="AH3138" s="33">
        <v>1.115</v>
      </c>
      <c r="AI3138" s="33">
        <v>3.508</v>
      </c>
      <c r="AJ3138" s="33">
        <v>1.1679999999999999</v>
      </c>
      <c r="AK3138" s="34">
        <v>2</v>
      </c>
      <c r="AL3138" s="29">
        <v>0</v>
      </c>
      <c r="AM3138" s="29">
        <v>5.8819999999999997E-2</v>
      </c>
      <c r="AN3138" s="50">
        <v>218067</v>
      </c>
      <c r="AO3138" s="30">
        <v>382.1</v>
      </c>
      <c r="AP3138" s="29">
        <v>0.85411000000000004</v>
      </c>
      <c r="AQ3138" s="29">
        <v>1</v>
      </c>
      <c r="AR3138" s="29">
        <v>0.186</v>
      </c>
      <c r="AS3138" s="54">
        <v>31</v>
      </c>
      <c r="AT3138" s="29">
        <v>0.14285999999999999</v>
      </c>
      <c r="AU3138" s="29">
        <v>0.24768000000000001</v>
      </c>
      <c r="AV3138" s="54">
        <v>29</v>
      </c>
      <c r="AW3138" s="29">
        <v>0.2</v>
      </c>
    </row>
    <row r="3139" spans="1:49" x14ac:dyDescent="0.2">
      <c r="A3139" s="17" t="str">
        <f t="shared" si="57"/>
        <v>UCM</v>
      </c>
      <c r="B3139" s="17" t="str">
        <f>IF(AND(OR(NOT(IsForecastDateRestricted),AND(D3139&gt;=StartDate,D3139&lt;=EndDate)),OR(NOT(IsTargetDateRestricted),AND(F3139&gt;=FirstTargetDate,F3139&lt;=EndTargetDate)),
OR(AND(Is1Week,E3139="1 wk ahead inc death"),AND(Is2Week,E3139="2 wk ahead inc death"),AND(Is3Week,E3139="3 wk ahead inc death"),AND(Is4Week,E3139="4 wk ahead inc death")),
OR(NOT(IsActiveModelsOnly),_xlfn.XLOOKUP(C3139,'Model Analyzer'!B$4:B$100,'Model Analyzer'!C$4:C$100))),EvalData!C3139,"NA")</f>
        <v>UCM</v>
      </c>
      <c r="C3139" s="17" t="s">
        <v>48</v>
      </c>
      <c r="D3139" s="36" t="d">
        <v>2020-12-07</v>
      </c>
      <c r="E3139" s="17" t="s">
        <v>36</v>
      </c>
      <c r="F3139" s="36" t="d">
        <v>2020-12-19</v>
      </c>
      <c r="G3139" s="30">
        <v>4672</v>
      </c>
      <c r="H3139" s="32">
        <v>0.126</v>
      </c>
      <c r="I3139" s="28">
        <v>0.13372999999999999</v>
      </c>
      <c r="J3139" s="28">
        <v>0.13372999999999999</v>
      </c>
      <c r="K3139" s="29">
        <v>0.75</v>
      </c>
      <c r="L3139" s="30">
        <v>20</v>
      </c>
      <c r="M3139" s="29">
        <v>0.45713999999999999</v>
      </c>
      <c r="O3139" s="30"/>
      <c r="P3139" s="30"/>
      <c r="Q3139" s="30"/>
      <c r="R3139" s="38"/>
    </row>
    <row r="3140" spans="1:49" x14ac:dyDescent="0.2">
      <c r="A3140" s="17" t="str">
        <f t="shared" si="57"/>
        <v>UCSB</v>
      </c>
      <c r="B3140" s="17" t="str">
        <f>IF(AND(OR(NOT(IsForecastDateRestricted),AND(D3140&gt;=StartDate,D3140&lt;=EndDate)),OR(NOT(IsTargetDateRestricted),AND(F3140&gt;=FirstTargetDate,F3140&lt;=EndTargetDate)),
OR(AND(Is1Week,E3140="1 wk ahead inc death"),AND(Is2Week,E3140="2 wk ahead inc death"),AND(Is3Week,E3140="3 wk ahead inc death"),AND(Is4Week,E3140="4 wk ahead inc death")),
OR(NOT(IsActiveModelsOnly),_xlfn.XLOOKUP(C3140,'Model Analyzer'!B$4:B$100,'Model Analyzer'!C$4:C$100))),EvalData!C3140,"NA")</f>
        <v>UCSB</v>
      </c>
      <c r="C3140" s="17" t="s">
        <v>61</v>
      </c>
      <c r="D3140" s="36" t="d">
        <v>2020-12-07</v>
      </c>
      <c r="E3140" s="17" t="s">
        <v>36</v>
      </c>
      <c r="F3140" s="36" t="d">
        <v>2020-12-19</v>
      </c>
      <c r="G3140" s="30"/>
      <c r="H3140" s="32"/>
      <c r="N3140" s="30">
        <v>51</v>
      </c>
      <c r="O3140" s="30">
        <v>7.71</v>
      </c>
      <c r="P3140" s="30">
        <v>3727.59</v>
      </c>
      <c r="Q3140" s="30">
        <v>184.63</v>
      </c>
      <c r="R3140" s="38">
        <v>0.22139</v>
      </c>
      <c r="S3140" s="32">
        <v>-0.23783000000000001</v>
      </c>
      <c r="T3140" s="29">
        <v>0.41848000000000002</v>
      </c>
      <c r="U3140" s="29">
        <v>-0.23801</v>
      </c>
      <c r="V3140" s="29">
        <v>0.29411999999999999</v>
      </c>
      <c r="W3140" s="29">
        <v>5.8819999999999997E-2</v>
      </c>
      <c r="X3140" s="30">
        <v>342.73</v>
      </c>
      <c r="Y3140" s="29">
        <v>0.28831000000000001</v>
      </c>
      <c r="Z3140" s="29">
        <v>0.31907999999999997</v>
      </c>
      <c r="AA3140" s="29">
        <v>0.20499999999999999</v>
      </c>
      <c r="AB3140" s="30">
        <v>25</v>
      </c>
      <c r="AC3140" s="29">
        <v>0.31429000000000001</v>
      </c>
      <c r="AD3140" s="30">
        <v>51</v>
      </c>
      <c r="AE3140" s="29">
        <v>0.92157</v>
      </c>
      <c r="AF3140" s="33">
        <v>152</v>
      </c>
      <c r="AG3140" s="33">
        <v>798</v>
      </c>
      <c r="AH3140" s="33">
        <v>1486</v>
      </c>
      <c r="AI3140" s="33">
        <v>2204.1979999999999</v>
      </c>
      <c r="AJ3140" s="33">
        <v>3066</v>
      </c>
      <c r="AK3140" s="34">
        <v>4572</v>
      </c>
      <c r="AL3140" s="29">
        <v>0</v>
      </c>
      <c r="AM3140" s="29">
        <v>0.92157</v>
      </c>
      <c r="AN3140" s="50">
        <v>87525</v>
      </c>
      <c r="AO3140" s="30">
        <v>107.2</v>
      </c>
      <c r="AP3140" s="29">
        <v>6.1999999999999998E-3</v>
      </c>
      <c r="AQ3140" s="29">
        <v>1.294E-2</v>
      </c>
      <c r="AR3140" s="29">
        <v>0</v>
      </c>
      <c r="AS3140" s="54">
        <v>35</v>
      </c>
      <c r="AT3140" s="29">
        <v>2.8570000000000002E-2</v>
      </c>
      <c r="AU3140" s="29">
        <v>0</v>
      </c>
      <c r="AV3140" s="54">
        <v>36</v>
      </c>
      <c r="AW3140" s="29">
        <v>0</v>
      </c>
    </row>
    <row r="3141" spans="1:49" x14ac:dyDescent="0.2">
      <c r="A3141" s="17" t="str">
        <f t="shared" si="57"/>
        <v>UCSD-NEU</v>
      </c>
      <c r="B3141" s="17" t="str">
        <f>IF(AND(OR(NOT(IsForecastDateRestricted),AND(D3141&gt;=StartDate,D3141&lt;=EndDate)),OR(NOT(IsTargetDateRestricted),AND(F3141&gt;=FirstTargetDate,F3141&lt;=EndTargetDate)),
OR(AND(Is1Week,E3141="1 wk ahead inc death"),AND(Is2Week,E3141="2 wk ahead inc death"),AND(Is3Week,E3141="3 wk ahead inc death"),AND(Is4Week,E3141="4 wk ahead inc death")),
OR(NOT(IsActiveModelsOnly),_xlfn.XLOOKUP(C3141,'Model Analyzer'!B$4:B$100,'Model Analyzer'!C$4:C$100))),EvalData!C3141,"NA")</f>
        <v>UCSD-NEU</v>
      </c>
      <c r="C3141" s="17" t="s">
        <v>54</v>
      </c>
      <c r="D3141" s="36" t="d">
        <v>2020-12-07</v>
      </c>
      <c r="E3141" s="17" t="s">
        <v>36</v>
      </c>
      <c r="F3141" s="36" t="d">
        <v>2020-12-19</v>
      </c>
      <c r="G3141" s="30">
        <v>-1152</v>
      </c>
      <c r="H3141" s="32">
        <v>-3.4000000000000002E-2</v>
      </c>
      <c r="I3141" s="28">
        <v>-3.2969999999999999E-2</v>
      </c>
      <c r="J3141" s="28">
        <v>-3.4099999999999998E-2</v>
      </c>
      <c r="K3141" s="29">
        <v>1</v>
      </c>
      <c r="L3141" s="30">
        <v>1</v>
      </c>
      <c r="M3141" s="29">
        <v>1</v>
      </c>
      <c r="N3141" s="30">
        <v>50</v>
      </c>
      <c r="O3141" s="30">
        <v>3.72</v>
      </c>
      <c r="P3141" s="30">
        <v>1898.79</v>
      </c>
      <c r="Q3141" s="30">
        <v>129.84</v>
      </c>
      <c r="R3141" s="38">
        <v>0.1303</v>
      </c>
      <c r="S3141" s="32">
        <v>2.9180000000000001E-2</v>
      </c>
      <c r="T3141" s="29">
        <v>0.25468000000000002</v>
      </c>
      <c r="U3141" s="29">
        <v>5.2920000000000002E-2</v>
      </c>
      <c r="V3141" s="29">
        <v>0.6</v>
      </c>
      <c r="W3141" s="29">
        <v>0.02</v>
      </c>
      <c r="X3141" s="30">
        <v>217.13</v>
      </c>
      <c r="Y3141" s="29">
        <v>0.22769</v>
      </c>
      <c r="Z3141" s="29">
        <v>0.20791000000000001</v>
      </c>
      <c r="AA3141" s="29">
        <v>0.74399999999999999</v>
      </c>
      <c r="AB3141" s="30">
        <v>8</v>
      </c>
      <c r="AC3141" s="29">
        <v>0.8</v>
      </c>
      <c r="AD3141" s="30">
        <v>50</v>
      </c>
      <c r="AE3141" s="29">
        <v>0.88</v>
      </c>
      <c r="AF3141" s="33">
        <v>1.484</v>
      </c>
      <c r="AG3141" s="33">
        <v>1.855</v>
      </c>
      <c r="AH3141" s="33">
        <v>2.8769999999999998</v>
      </c>
      <c r="AI3141" s="33">
        <v>84.855000000000004</v>
      </c>
      <c r="AJ3141" s="33">
        <v>4.3380000000000001</v>
      </c>
      <c r="AK3141" s="34">
        <v>514.6</v>
      </c>
      <c r="AL3141" s="29">
        <v>0.04</v>
      </c>
      <c r="AM3141" s="29">
        <v>0.2</v>
      </c>
      <c r="AN3141" s="50">
        <v>68505</v>
      </c>
      <c r="AO3141" s="30">
        <v>110.5</v>
      </c>
      <c r="AP3141" s="29">
        <v>0.48370999999999997</v>
      </c>
      <c r="AQ3141" s="29">
        <v>1</v>
      </c>
      <c r="AR3141" s="29">
        <v>0.66</v>
      </c>
      <c r="AS3141" s="54">
        <v>13</v>
      </c>
      <c r="AT3141" s="29">
        <v>0.65713999999999995</v>
      </c>
      <c r="AU3141" s="29">
        <v>0.90815000000000001</v>
      </c>
      <c r="AV3141" s="54">
        <v>9</v>
      </c>
      <c r="AW3141" s="29">
        <v>0.77142999999999995</v>
      </c>
    </row>
    <row r="3142" spans="1:49" x14ac:dyDescent="0.2">
      <c r="A3142" s="17" t="str">
        <f t="shared" si="57"/>
        <v>UGA-CEID</v>
      </c>
      <c r="B3142" s="17" t="str">
        <f>IF(AND(OR(NOT(IsForecastDateRestricted),AND(D3142&gt;=StartDate,D3142&lt;=EndDate)),OR(NOT(IsTargetDateRestricted),AND(F3142&gt;=FirstTargetDate,F3142&lt;=EndTargetDate)),
OR(AND(Is1Week,E3142="1 wk ahead inc death"),AND(Is2Week,E3142="2 wk ahead inc death"),AND(Is3Week,E3142="3 wk ahead inc death"),AND(Is4Week,E3142="4 wk ahead inc death")),
OR(NOT(IsActiveModelsOnly),_xlfn.XLOOKUP(C3142,'Model Analyzer'!B$4:B$100,'Model Analyzer'!C$4:C$100))),EvalData!C3142,"NA")</f>
        <v>UGA-CEID</v>
      </c>
      <c r="C3142" s="17" t="s">
        <v>50</v>
      </c>
      <c r="D3142" s="36" t="d">
        <v>2020-12-07</v>
      </c>
      <c r="E3142" s="17" t="s">
        <v>36</v>
      </c>
      <c r="F3142" s="36" t="d">
        <v>2020-12-19</v>
      </c>
      <c r="G3142" s="30">
        <v>-5192</v>
      </c>
      <c r="H3142" s="32">
        <v>-0.161</v>
      </c>
      <c r="I3142" s="28">
        <v>-0.14860999999999999</v>
      </c>
      <c r="J3142" s="28">
        <v>-0.17455000000000001</v>
      </c>
      <c r="K3142" s="29">
        <v>0.75</v>
      </c>
      <c r="L3142" s="30">
        <v>25</v>
      </c>
      <c r="M3142" s="29">
        <v>0.31429000000000001</v>
      </c>
      <c r="N3142" s="30">
        <v>51</v>
      </c>
      <c r="O3142" s="30">
        <v>4.58</v>
      </c>
      <c r="P3142" s="30">
        <v>2150.5500000000002</v>
      </c>
      <c r="Q3142" s="30">
        <v>131.86000000000001</v>
      </c>
      <c r="R3142" s="38">
        <v>0.15112</v>
      </c>
      <c r="S3142" s="32">
        <v>-7.5490000000000002E-2</v>
      </c>
      <c r="T3142" s="29">
        <v>0.28082000000000001</v>
      </c>
      <c r="U3142" s="29">
        <v>-0.13255</v>
      </c>
      <c r="V3142" s="29">
        <v>0.54901999999999995</v>
      </c>
      <c r="W3142" s="29">
        <v>3.9219999999999998E-2</v>
      </c>
      <c r="X3142" s="30">
        <v>236.78</v>
      </c>
      <c r="Y3142" s="29">
        <v>0.21365999999999999</v>
      </c>
      <c r="Z3142" s="29">
        <v>0.22337000000000001</v>
      </c>
      <c r="AA3142" s="29">
        <v>0.65300000000000002</v>
      </c>
      <c r="AB3142" s="30">
        <v>12</v>
      </c>
      <c r="AC3142" s="29">
        <v>0.68571000000000004</v>
      </c>
      <c r="AD3142" s="30">
        <v>51</v>
      </c>
      <c r="AE3142" s="29">
        <v>0.82352999999999998</v>
      </c>
      <c r="AF3142" s="33">
        <v>1.4350000000000001</v>
      </c>
      <c r="AG3142" s="33">
        <v>1.819</v>
      </c>
      <c r="AH3142" s="33">
        <v>3.28</v>
      </c>
      <c r="AI3142" s="33">
        <v>92.21</v>
      </c>
      <c r="AJ3142" s="33">
        <v>6.3289999999999997</v>
      </c>
      <c r="AK3142" s="34">
        <v>21</v>
      </c>
      <c r="AL3142" s="29">
        <v>0.19608</v>
      </c>
      <c r="AM3142" s="29">
        <v>0.13725000000000001</v>
      </c>
      <c r="AN3142" s="50">
        <v>73749</v>
      </c>
      <c r="AO3142" s="30">
        <v>98</v>
      </c>
      <c r="AP3142" s="29">
        <v>0.47014</v>
      </c>
      <c r="AQ3142" s="29">
        <v>0.98150999999999999</v>
      </c>
      <c r="AR3142" s="29">
        <v>0.51600000000000001</v>
      </c>
      <c r="AS3142" s="54">
        <v>19</v>
      </c>
      <c r="AT3142" s="29">
        <v>0.48570999999999998</v>
      </c>
      <c r="AU3142" s="29">
        <v>0.86653000000000002</v>
      </c>
      <c r="AV3142" s="54">
        <v>13</v>
      </c>
      <c r="AW3142" s="29">
        <v>0.65713999999999995</v>
      </c>
    </row>
    <row r="3143" spans="1:49" x14ac:dyDescent="0.2">
      <c r="A3143" s="17" t="str">
        <f t="shared" ref="A3143:A3184" si="58">IF(OR(B3143="NA",NOT(IsMinimumForecastsToParticipate),COUNTIF(B$7:B$3184,"="&amp;C3143)&gt;=MinForecastsToParticipate),B3143,"NA")</f>
        <v>UM</v>
      </c>
      <c r="B3143" s="17" t="str">
        <f>IF(AND(OR(NOT(IsForecastDateRestricted),AND(D3143&gt;=StartDate,D3143&lt;=EndDate)),OR(NOT(IsTargetDateRestricted),AND(F3143&gt;=FirstTargetDate,F3143&lt;=EndTargetDate)),
OR(AND(Is1Week,E3143="1 wk ahead inc death"),AND(Is2Week,E3143="2 wk ahead inc death"),AND(Is3Week,E3143="3 wk ahead inc death"),AND(Is4Week,E3143="4 wk ahead inc death")),
OR(NOT(IsActiveModelsOnly),_xlfn.XLOOKUP(C3143,'Model Analyzer'!B$4:B$100,'Model Analyzer'!C$4:C$100))),EvalData!C3143,"NA")</f>
        <v>UM</v>
      </c>
      <c r="C3143" s="17" t="s">
        <v>31</v>
      </c>
      <c r="D3143" s="36" t="d">
        <v>2020-12-07</v>
      </c>
      <c r="E3143" s="17" t="s">
        <v>36</v>
      </c>
      <c r="F3143" s="36" t="d">
        <v>2020-12-19</v>
      </c>
      <c r="G3143" s="30">
        <v>-5358</v>
      </c>
      <c r="H3143" s="32">
        <v>-0.16600000000000001</v>
      </c>
      <c r="I3143" s="28">
        <v>-0.15336</v>
      </c>
      <c r="J3143" s="28">
        <v>-0.18114</v>
      </c>
      <c r="K3143" s="29">
        <v>0.75</v>
      </c>
      <c r="L3143" s="30">
        <v>26</v>
      </c>
      <c r="M3143" s="29">
        <v>0.28571000000000002</v>
      </c>
      <c r="O3143" s="30"/>
      <c r="P3143" s="30"/>
      <c r="Q3143" s="30"/>
      <c r="R3143" s="38"/>
    </row>
    <row r="3144" spans="1:49" x14ac:dyDescent="0.2">
      <c r="A3144" s="17" t="str">
        <f t="shared" si="58"/>
        <v>UMass-MB</v>
      </c>
      <c r="B3144" s="17" t="str">
        <f>IF(AND(OR(NOT(IsForecastDateRestricted),AND(D3144&gt;=StartDate,D3144&lt;=EndDate)),OR(NOT(IsTargetDateRestricted),AND(F3144&gt;=FirstTargetDate,F3144&lt;=EndTargetDate)),
OR(AND(Is1Week,E3144="1 wk ahead inc death"),AND(Is2Week,E3144="2 wk ahead inc death"),AND(Is3Week,E3144="3 wk ahead inc death"),AND(Is4Week,E3144="4 wk ahead inc death")),
OR(NOT(IsActiveModelsOnly),_xlfn.XLOOKUP(C3144,'Model Analyzer'!B$4:B$100,'Model Analyzer'!C$4:C$100))),EvalData!C3144,"NA")</f>
        <v>UMass-MB</v>
      </c>
      <c r="C3144" s="17" t="s">
        <v>32</v>
      </c>
      <c r="D3144" s="36" t="d">
        <v>2020-12-07</v>
      </c>
      <c r="E3144" s="17" t="s">
        <v>36</v>
      </c>
      <c r="F3144" s="36" t="d">
        <v>2020-12-19</v>
      </c>
      <c r="G3144" s="30">
        <v>-1706</v>
      </c>
      <c r="H3144" s="32">
        <v>-0.05</v>
      </c>
      <c r="I3144" s="28">
        <v>-4.8829999999999998E-2</v>
      </c>
      <c r="J3144" s="28">
        <v>-5.1339999999999997E-2</v>
      </c>
      <c r="K3144" s="29">
        <v>0.9</v>
      </c>
      <c r="L3144" s="30">
        <v>3</v>
      </c>
      <c r="M3144" s="29">
        <v>0.94286000000000003</v>
      </c>
      <c r="N3144" s="30">
        <v>51</v>
      </c>
      <c r="O3144" s="30">
        <v>3.39</v>
      </c>
      <c r="P3144" s="30">
        <v>1400.71</v>
      </c>
      <c r="Q3144" s="30">
        <v>108.18</v>
      </c>
      <c r="R3144" s="38">
        <v>0.13893</v>
      </c>
      <c r="S3144" s="32">
        <v>-0.10138</v>
      </c>
      <c r="T3144" s="29">
        <v>0.23616999999999999</v>
      </c>
      <c r="U3144" s="29">
        <v>-0.12961</v>
      </c>
      <c r="V3144" s="29">
        <v>0.62744999999999995</v>
      </c>
      <c r="W3144" s="29">
        <v>1.9609999999999999E-2</v>
      </c>
      <c r="X3144" s="30">
        <v>169.79</v>
      </c>
      <c r="Y3144" s="29">
        <v>0.18010999999999999</v>
      </c>
      <c r="Z3144" s="29">
        <v>0.19464999999999999</v>
      </c>
      <c r="AA3144" s="29">
        <v>0.76300000000000001</v>
      </c>
      <c r="AB3144" s="30">
        <v>7</v>
      </c>
      <c r="AC3144" s="29">
        <v>0.82857000000000003</v>
      </c>
      <c r="AD3144" s="30">
        <v>51</v>
      </c>
      <c r="AE3144" s="29">
        <v>0.96077999999999997</v>
      </c>
      <c r="AF3144" s="33">
        <v>2.4940000000000002</v>
      </c>
      <c r="AG3144" s="33">
        <v>3.0510000000000002</v>
      </c>
      <c r="AH3144" s="33">
        <v>3.621</v>
      </c>
      <c r="AI3144" s="33">
        <v>4.5970000000000004</v>
      </c>
      <c r="AJ3144" s="33">
        <v>5.0940000000000003</v>
      </c>
      <c r="AK3144" s="34">
        <v>7.2729999999999997</v>
      </c>
      <c r="AL3144" s="29">
        <v>0.31373000000000001</v>
      </c>
      <c r="AM3144" s="29">
        <v>1.9609999999999999E-2</v>
      </c>
      <c r="AN3144" s="50">
        <v>49980</v>
      </c>
      <c r="AO3144" s="30">
        <v>82.9</v>
      </c>
      <c r="AP3144" s="29">
        <v>0.40981000000000001</v>
      </c>
      <c r="AQ3144" s="29">
        <v>0.85555000000000003</v>
      </c>
      <c r="AR3144" s="29">
        <v>0.66</v>
      </c>
      <c r="AS3144" s="54">
        <v>13</v>
      </c>
      <c r="AT3144" s="29">
        <v>0.65713999999999995</v>
      </c>
      <c r="AU3144" s="29">
        <v>0.97912999999999994</v>
      </c>
      <c r="AV3144" s="54">
        <v>1</v>
      </c>
      <c r="AW3144" s="29">
        <v>1</v>
      </c>
    </row>
    <row r="3145" spans="1:49" x14ac:dyDescent="0.2">
      <c r="A3145" s="17" t="str">
        <f t="shared" si="58"/>
        <v>USC</v>
      </c>
      <c r="B3145" s="17" t="str">
        <f>IF(AND(OR(NOT(IsForecastDateRestricted),AND(D3145&gt;=StartDate,D3145&lt;=EndDate)),OR(NOT(IsTargetDateRestricted),AND(F3145&gt;=FirstTargetDate,F3145&lt;=EndTargetDate)),
OR(AND(Is1Week,E3145="1 wk ahead inc death"),AND(Is2Week,E3145="2 wk ahead inc death"),AND(Is3Week,E3145="3 wk ahead inc death"),AND(Is4Week,E3145="4 wk ahead inc death")),
OR(NOT(IsActiveModelsOnly),_xlfn.XLOOKUP(C3145,'Model Analyzer'!B$4:B$100,'Model Analyzer'!C$4:C$100))),EvalData!C3145,"NA")</f>
        <v>USC</v>
      </c>
      <c r="C3145" s="17" t="s">
        <v>33</v>
      </c>
      <c r="D3145" s="36" t="d">
        <v>2020-12-07</v>
      </c>
      <c r="E3145" s="17" t="s">
        <v>36</v>
      </c>
      <c r="F3145" s="36" t="d">
        <v>2020-12-19</v>
      </c>
      <c r="G3145" s="30">
        <v>-5162</v>
      </c>
      <c r="H3145" s="32">
        <v>-0.16</v>
      </c>
      <c r="I3145" s="28">
        <v>-0.14774999999999999</v>
      </c>
      <c r="J3145" s="28">
        <v>-0.17337</v>
      </c>
      <c r="K3145" s="29">
        <v>0.75</v>
      </c>
      <c r="L3145" s="30">
        <v>24</v>
      </c>
      <c r="M3145" s="29">
        <v>0.34286</v>
      </c>
      <c r="N3145" s="30">
        <v>51</v>
      </c>
      <c r="O3145" s="30">
        <v>4.6500000000000004</v>
      </c>
      <c r="P3145" s="30">
        <v>1964.61</v>
      </c>
      <c r="Q3145" s="30">
        <v>135.75</v>
      </c>
      <c r="R3145" s="38">
        <v>0.17613000000000001</v>
      </c>
      <c r="S3145" s="32">
        <v>-0.16705</v>
      </c>
      <c r="T3145" s="29">
        <v>0.29970999999999998</v>
      </c>
      <c r="U3145" s="29">
        <v>-0.19549</v>
      </c>
      <c r="V3145" s="29">
        <v>0.50980000000000003</v>
      </c>
      <c r="W3145" s="29">
        <v>1.9609999999999999E-2</v>
      </c>
      <c r="X3145" s="30">
        <v>213.02</v>
      </c>
      <c r="Y3145" s="29">
        <v>0.22242000000000001</v>
      </c>
      <c r="Z3145" s="29">
        <v>0.24274000000000001</v>
      </c>
      <c r="AA3145" s="29">
        <v>0.56000000000000005</v>
      </c>
      <c r="AB3145" s="30">
        <v>18</v>
      </c>
      <c r="AC3145" s="29">
        <v>0.51429000000000002</v>
      </c>
      <c r="AD3145" s="30">
        <v>51</v>
      </c>
      <c r="AE3145" s="29">
        <v>0.84314</v>
      </c>
      <c r="AF3145" s="33">
        <v>2.411</v>
      </c>
      <c r="AG3145" s="33">
        <v>2.8180000000000001</v>
      </c>
      <c r="AH3145" s="33">
        <v>3.8149999999999999</v>
      </c>
      <c r="AI3145" s="33">
        <v>62.137</v>
      </c>
      <c r="AJ3145" s="33">
        <v>9.9960000000000004</v>
      </c>
      <c r="AK3145" s="34">
        <v>169</v>
      </c>
      <c r="AL3145" s="29">
        <v>0.15686</v>
      </c>
      <c r="AM3145" s="29">
        <v>0.25490000000000002</v>
      </c>
      <c r="AN3145" s="50">
        <v>55557</v>
      </c>
      <c r="AO3145" s="30">
        <v>84.8</v>
      </c>
      <c r="AP3145" s="29">
        <v>0.35927999999999999</v>
      </c>
      <c r="AQ3145" s="29">
        <v>0.75005999999999995</v>
      </c>
      <c r="AR3145" s="29">
        <v>0.45400000000000001</v>
      </c>
      <c r="AS3145" s="54">
        <v>22</v>
      </c>
      <c r="AT3145" s="29">
        <v>0.4</v>
      </c>
      <c r="AU3145" s="29">
        <v>0.82504</v>
      </c>
      <c r="AV3145" s="54">
        <v>16</v>
      </c>
      <c r="AW3145" s="29">
        <v>0.57142999999999999</v>
      </c>
    </row>
    <row r="3146" spans="1:49" x14ac:dyDescent="0.2">
      <c r="A3146" s="17" t="str">
        <f t="shared" si="58"/>
        <v>UT</v>
      </c>
      <c r="B3146" s="17" t="str">
        <f>IF(AND(OR(NOT(IsForecastDateRestricted),AND(D3146&gt;=StartDate,D3146&lt;=EndDate)),OR(NOT(IsTargetDateRestricted),AND(F3146&gt;=FirstTargetDate,F3146&lt;=EndTargetDate)),
OR(AND(Is1Week,E3146="1 wk ahead inc death"),AND(Is2Week,E3146="2 wk ahead inc death"),AND(Is3Week,E3146="3 wk ahead inc death"),AND(Is4Week,E3146="4 wk ahead inc death")),
OR(NOT(IsActiveModelsOnly),_xlfn.XLOOKUP(C3146,'Model Analyzer'!B$4:B$100,'Model Analyzer'!C$4:C$100))),EvalData!C3146,"NA")</f>
        <v>UT</v>
      </c>
      <c r="C3146" s="17" t="s">
        <v>34</v>
      </c>
      <c r="D3146" s="36" t="d">
        <v>2020-12-07</v>
      </c>
      <c r="E3146" s="17" t="s">
        <v>36</v>
      </c>
      <c r="F3146" s="36" t="d">
        <v>2020-12-19</v>
      </c>
      <c r="G3146" s="30">
        <v>-4016</v>
      </c>
      <c r="H3146" s="32">
        <v>-0.122</v>
      </c>
      <c r="I3146" s="28">
        <v>-0.11495</v>
      </c>
      <c r="J3146" s="28">
        <v>-0.12988</v>
      </c>
      <c r="K3146" s="29">
        <v>0.75</v>
      </c>
      <c r="L3146" s="30">
        <v>19</v>
      </c>
      <c r="M3146" s="29">
        <v>0.48570999999999998</v>
      </c>
      <c r="N3146" s="30">
        <v>51</v>
      </c>
      <c r="O3146" s="30">
        <v>12.27</v>
      </c>
      <c r="P3146" s="30">
        <v>10954.08</v>
      </c>
      <c r="Q3146" s="30">
        <v>259.45</v>
      </c>
      <c r="R3146" s="38">
        <v>0.26096000000000003</v>
      </c>
      <c r="S3146" s="32">
        <v>0.12956000000000001</v>
      </c>
      <c r="T3146" s="29">
        <v>0.55108999999999997</v>
      </c>
      <c r="U3146" s="29">
        <v>0.21257000000000001</v>
      </c>
      <c r="V3146" s="29">
        <v>0.39216000000000001</v>
      </c>
      <c r="W3146" s="29">
        <v>0.17646999999999999</v>
      </c>
      <c r="X3146" s="30">
        <v>449.37</v>
      </c>
      <c r="Y3146" s="29">
        <v>0.47960000000000003</v>
      </c>
      <c r="Z3146" s="29">
        <v>0.38041999999999998</v>
      </c>
      <c r="AA3146" s="29">
        <v>0.10100000000000001</v>
      </c>
      <c r="AB3146" s="30">
        <v>28</v>
      </c>
      <c r="AC3146" s="29">
        <v>0.22857</v>
      </c>
      <c r="AD3146" s="30">
        <v>51</v>
      </c>
      <c r="AE3146" s="29">
        <v>0.68627000000000005</v>
      </c>
      <c r="AF3146" s="33">
        <v>1.5960000000000001</v>
      </c>
      <c r="AG3146" s="33">
        <v>1.915</v>
      </c>
      <c r="AH3146" s="33">
        <v>2.6459999999999999</v>
      </c>
      <c r="AI3146" s="33">
        <v>6.117</v>
      </c>
      <c r="AJ3146" s="33">
        <v>3.726</v>
      </c>
      <c r="AK3146" s="34">
        <v>9.9329999999999998</v>
      </c>
      <c r="AL3146" s="29">
        <v>5.8819999999999997E-2</v>
      </c>
      <c r="AM3146" s="29">
        <v>9.8040000000000002E-2</v>
      </c>
      <c r="AN3146" s="50">
        <v>197492</v>
      </c>
      <c r="AO3146" s="30">
        <v>337.5</v>
      </c>
      <c r="AP3146" s="29">
        <v>0.52490000000000003</v>
      </c>
      <c r="AQ3146" s="29">
        <v>1</v>
      </c>
      <c r="AR3146" s="29">
        <v>0.55700000000000005</v>
      </c>
      <c r="AS3146" s="54">
        <v>18</v>
      </c>
      <c r="AT3146" s="29">
        <v>0.51429000000000002</v>
      </c>
      <c r="AU3146" s="29">
        <v>0.72238999999999998</v>
      </c>
      <c r="AV3146" s="54">
        <v>22</v>
      </c>
      <c r="AW3146" s="29">
        <v>0.4</v>
      </c>
    </row>
    <row r="3147" spans="1:49" x14ac:dyDescent="0.2">
      <c r="A3147" s="17" t="str">
        <f t="shared" si="58"/>
        <v>Wadhwani</v>
      </c>
      <c r="B3147" s="17" t="str">
        <f>IF(AND(OR(NOT(IsForecastDateRestricted),AND(D3147&gt;=StartDate,D3147&lt;=EndDate)),OR(NOT(IsTargetDateRestricted),AND(F3147&gt;=FirstTargetDate,F3147&lt;=EndTargetDate)),
OR(AND(Is1Week,E3147="1 wk ahead inc death"),AND(Is2Week,E3147="2 wk ahead inc death"),AND(Is3Week,E3147="3 wk ahead inc death"),AND(Is4Week,E3147="4 wk ahead inc death")),
OR(NOT(IsActiveModelsOnly),_xlfn.XLOOKUP(C3147,'Model Analyzer'!B$4:B$100,'Model Analyzer'!C$4:C$100))),EvalData!C3147,"NA")</f>
        <v>Wadhwani</v>
      </c>
      <c r="C3147" s="17" t="s">
        <v>164</v>
      </c>
      <c r="D3147" s="36" t="d">
        <v>2020-12-07</v>
      </c>
      <c r="E3147" s="17" t="s">
        <v>36</v>
      </c>
      <c r="F3147" s="36" t="d">
        <v>2020-12-19</v>
      </c>
      <c r="G3147" s="30"/>
      <c r="H3147" s="32"/>
      <c r="N3147" s="30">
        <v>45</v>
      </c>
      <c r="O3147" s="30">
        <v>209.68</v>
      </c>
      <c r="P3147" s="30">
        <v>20885.97</v>
      </c>
      <c r="Q3147" s="30">
        <v>524.84</v>
      </c>
      <c r="R3147" s="38">
        <v>2.0807000000000002</v>
      </c>
      <c r="S3147" s="32">
        <v>-2.1444899999999998</v>
      </c>
      <c r="T3147" s="29">
        <v>7.94346</v>
      </c>
      <c r="U3147" s="29">
        <v>-7.94346</v>
      </c>
      <c r="V3147" s="29">
        <v>0</v>
      </c>
      <c r="W3147" s="29">
        <v>0.97777999999999998</v>
      </c>
      <c r="X3147" s="30">
        <v>735.48</v>
      </c>
      <c r="Y3147" s="29">
        <v>0.87002000000000002</v>
      </c>
      <c r="Z3147" s="29">
        <v>1.55043</v>
      </c>
      <c r="AA3147" s="29">
        <v>0</v>
      </c>
      <c r="AB3147" s="30">
        <v>36</v>
      </c>
      <c r="AC3147" s="29">
        <v>0</v>
      </c>
      <c r="AD3147" s="30">
        <v>45</v>
      </c>
      <c r="AE3147" s="29">
        <v>0</v>
      </c>
      <c r="AF3147" s="33">
        <v>1.405</v>
      </c>
      <c r="AG3147" s="33">
        <v>2.2109999999999999</v>
      </c>
      <c r="AH3147" s="33">
        <v>4.7789999999999999</v>
      </c>
      <c r="AI3147" s="33">
        <v>23.977</v>
      </c>
      <c r="AJ3147" s="33">
        <v>34</v>
      </c>
      <c r="AK3147" s="34">
        <v>81.5</v>
      </c>
      <c r="AL3147" s="29">
        <v>0</v>
      </c>
      <c r="AM3147" s="29">
        <v>0</v>
      </c>
      <c r="AN3147" s="50">
        <v>801227</v>
      </c>
      <c r="AO3147" s="30">
        <v>1310.5</v>
      </c>
      <c r="AP3147" s="29">
        <v>0.37887999999999999</v>
      </c>
      <c r="AQ3147" s="29">
        <v>0.79098999999999997</v>
      </c>
      <c r="AR3147" s="29">
        <v>0</v>
      </c>
      <c r="AS3147" s="54">
        <v>35</v>
      </c>
      <c r="AT3147" s="29">
        <v>2.8570000000000002E-2</v>
      </c>
      <c r="AU3147" s="29">
        <v>0</v>
      </c>
      <c r="AV3147" s="54">
        <v>36</v>
      </c>
      <c r="AW3147" s="29">
        <v>0</v>
      </c>
    </row>
    <row r="3148" spans="1:49" x14ac:dyDescent="0.2">
      <c r="A3148" s="17" t="str">
        <f t="shared" si="58"/>
        <v>Baseline</v>
      </c>
      <c r="B3148" s="17" t="str">
        <f>IF(AND(OR(NOT(IsForecastDateRestricted),AND(D3148&gt;=StartDate,D3148&lt;=EndDate)),OR(NOT(IsTargetDateRestricted),AND(F3148&gt;=FirstTargetDate,F3148&lt;=EndTargetDate)),
OR(AND(Is1Week,E3148="1 wk ahead inc death"),AND(Is2Week,E3148="2 wk ahead inc death"),AND(Is3Week,E3148="3 wk ahead inc death"),AND(Is4Week,E3148="4 wk ahead inc death")),
OR(NOT(IsActiveModelsOnly),_xlfn.XLOOKUP(C3148,'Model Analyzer'!B$4:B$100,'Model Analyzer'!C$4:C$100))),EvalData!C3148,"NA")</f>
        <v>Baseline</v>
      </c>
      <c r="C3148" s="17" t="s">
        <v>12</v>
      </c>
      <c r="D3148" s="36" t="d">
        <v>2020-12-14</v>
      </c>
      <c r="E3148" s="17" t="s">
        <v>11</v>
      </c>
      <c r="F3148" s="36" t="d">
        <v>2020-12-19</v>
      </c>
      <c r="G3148" s="30">
        <v>-2369</v>
      </c>
      <c r="H3148" s="32">
        <v>-0.13900000000000001</v>
      </c>
      <c r="I3148" s="28">
        <v>-0.12977</v>
      </c>
      <c r="J3148" s="28">
        <v>-0.14913000000000001</v>
      </c>
      <c r="K3148" s="29">
        <v>0.75</v>
      </c>
      <c r="L3148" s="30">
        <v>28</v>
      </c>
      <c r="M3148" s="29">
        <v>0.20588000000000001</v>
      </c>
      <c r="N3148" s="30">
        <v>51</v>
      </c>
      <c r="O3148" s="30">
        <v>5.68</v>
      </c>
      <c r="P3148" s="30">
        <v>1109.71</v>
      </c>
      <c r="Q3148" s="30">
        <v>66.98</v>
      </c>
      <c r="R3148" s="38">
        <v>0.14888999999999999</v>
      </c>
      <c r="S3148" s="32">
        <v>-8.1189999999999998E-2</v>
      </c>
      <c r="T3148" s="29">
        <v>0.31685000000000002</v>
      </c>
      <c r="U3148" s="29">
        <v>-4.2880000000000001E-2</v>
      </c>
      <c r="V3148" s="29">
        <v>0.54901999999999995</v>
      </c>
      <c r="W3148" s="29">
        <v>1.9609999999999999E-2</v>
      </c>
      <c r="X3148" s="30">
        <v>132.97999999999999</v>
      </c>
      <c r="Y3148" s="29">
        <v>0.26321</v>
      </c>
      <c r="Z3148" s="29">
        <v>0.23957999999999999</v>
      </c>
      <c r="AA3148" s="29">
        <v>0.57799999999999996</v>
      </c>
      <c r="AB3148" s="30">
        <v>14</v>
      </c>
      <c r="AC3148" s="29">
        <v>0.60606000000000004</v>
      </c>
      <c r="AD3148" s="30">
        <v>51</v>
      </c>
      <c r="AE3148" s="29">
        <v>0.98038999999999998</v>
      </c>
      <c r="AF3148" s="33">
        <v>4</v>
      </c>
      <c r="AG3148" s="33">
        <v>4</v>
      </c>
      <c r="AH3148" s="33">
        <v>4</v>
      </c>
      <c r="AI3148" s="33">
        <v>4</v>
      </c>
      <c r="AJ3148" s="33">
        <v>4</v>
      </c>
      <c r="AK3148" s="34">
        <v>4</v>
      </c>
      <c r="AL3148" s="29">
        <v>0</v>
      </c>
      <c r="AM3148" s="29">
        <v>0</v>
      </c>
      <c r="AN3148" s="50">
        <v>23951</v>
      </c>
      <c r="AO3148" s="30">
        <v>107.3</v>
      </c>
      <c r="AP3148" s="29">
        <v>0.4</v>
      </c>
      <c r="AQ3148" s="29">
        <v>0.83506999999999998</v>
      </c>
      <c r="AR3148" s="29">
        <v>1</v>
      </c>
      <c r="AS3148" s="54">
        <v>1</v>
      </c>
      <c r="AT3148" s="29">
        <v>1</v>
      </c>
      <c r="AU3148" s="29">
        <v>0.9728</v>
      </c>
      <c r="AV3148" s="54">
        <v>6</v>
      </c>
      <c r="AW3148" s="29">
        <v>0.84848000000000001</v>
      </c>
    </row>
    <row r="3149" spans="1:49" x14ac:dyDescent="0.2">
      <c r="A3149" s="17" t="str">
        <f t="shared" si="58"/>
        <v>BPagano</v>
      </c>
      <c r="B3149" s="17" t="str">
        <f>IF(AND(OR(NOT(IsForecastDateRestricted),AND(D3149&gt;=StartDate,D3149&lt;=EndDate)),OR(NOT(IsTargetDateRestricted),AND(F3149&gt;=FirstTargetDate,F3149&lt;=EndTargetDate)),
OR(AND(Is1Week,E3149="1 wk ahead inc death"),AND(Is2Week,E3149="2 wk ahead inc death"),AND(Is3Week,E3149="3 wk ahead inc death"),AND(Is4Week,E3149="4 wk ahead inc death")),
OR(NOT(IsActiveModelsOnly),_xlfn.XLOOKUP(C3149,'Model Analyzer'!B$4:B$100,'Model Analyzer'!C$4:C$100))),EvalData!C3149,"NA")</f>
        <v>BPagano</v>
      </c>
      <c r="C3149" s="17" t="s">
        <v>59</v>
      </c>
      <c r="D3149" s="36" t="d">
        <v>2020-12-14</v>
      </c>
      <c r="E3149" s="17" t="s">
        <v>11</v>
      </c>
      <c r="F3149" s="36" t="d">
        <v>2020-12-19</v>
      </c>
      <c r="G3149" s="30">
        <v>1970</v>
      </c>
      <c r="H3149" s="32">
        <v>0.10199999999999999</v>
      </c>
      <c r="I3149" s="28">
        <v>0.10792</v>
      </c>
      <c r="J3149" s="28">
        <v>0.10792</v>
      </c>
      <c r="K3149" s="29">
        <v>0.75</v>
      </c>
      <c r="L3149" s="30">
        <v>19</v>
      </c>
      <c r="M3149" s="29">
        <v>0.47059000000000001</v>
      </c>
      <c r="N3149" s="30">
        <v>51</v>
      </c>
      <c r="O3149" s="30">
        <v>5.99</v>
      </c>
      <c r="P3149" s="30">
        <v>997.4</v>
      </c>
      <c r="Q3149" s="30">
        <v>60.22</v>
      </c>
      <c r="R3149" s="38">
        <v>0.14815</v>
      </c>
      <c r="S3149" s="32">
        <v>0.13694000000000001</v>
      </c>
      <c r="T3149" s="29">
        <v>0.31985999999999998</v>
      </c>
      <c r="U3149" s="29">
        <v>0.24126</v>
      </c>
      <c r="V3149" s="29">
        <v>0.62744999999999995</v>
      </c>
      <c r="W3149" s="29">
        <v>1.9609999999999999E-2</v>
      </c>
      <c r="X3149" s="30">
        <v>86.33</v>
      </c>
      <c r="Y3149" s="29">
        <v>0.30930999999999997</v>
      </c>
      <c r="Z3149" s="29">
        <v>0.23411999999999999</v>
      </c>
      <c r="AA3149" s="29">
        <v>0.53800000000000003</v>
      </c>
      <c r="AB3149" s="30">
        <v>15</v>
      </c>
      <c r="AC3149" s="29">
        <v>0.57576000000000005</v>
      </c>
      <c r="AD3149" s="30">
        <v>51</v>
      </c>
      <c r="AE3149" s="29">
        <v>0.82352999999999998</v>
      </c>
      <c r="AF3149" s="33">
        <v>1.925</v>
      </c>
      <c r="AG3149" s="33">
        <v>1.9259999999999999</v>
      </c>
      <c r="AH3149" s="33">
        <v>1.93</v>
      </c>
      <c r="AI3149" s="33">
        <v>1.94</v>
      </c>
      <c r="AJ3149" s="33">
        <v>1.9379999999999999</v>
      </c>
      <c r="AK3149" s="34">
        <v>1.962</v>
      </c>
      <c r="AL3149" s="29">
        <v>0</v>
      </c>
      <c r="AM3149" s="29">
        <v>0</v>
      </c>
      <c r="AN3149" s="50">
        <v>19615</v>
      </c>
      <c r="AO3149" s="30">
        <v>178.3</v>
      </c>
      <c r="AP3149" s="29">
        <v>0.68033999999999994</v>
      </c>
      <c r="AQ3149" s="29">
        <v>1</v>
      </c>
      <c r="AR3149" s="29">
        <v>0.86699999999999999</v>
      </c>
      <c r="AS3149" s="54">
        <v>6</v>
      </c>
      <c r="AT3149" s="29">
        <v>0.84848000000000001</v>
      </c>
      <c r="AU3149" s="29">
        <v>0.86687000000000003</v>
      </c>
      <c r="AV3149" s="54">
        <v>14</v>
      </c>
      <c r="AW3149" s="29">
        <v>0.60606000000000004</v>
      </c>
    </row>
    <row r="3150" spans="1:49" x14ac:dyDescent="0.2">
      <c r="A3150" s="17" t="str">
        <f t="shared" si="58"/>
        <v>CMU</v>
      </c>
      <c r="B3150" s="17" t="str">
        <f>IF(AND(OR(NOT(IsForecastDateRestricted),AND(D3150&gt;=StartDate,D3150&lt;=EndDate)),OR(NOT(IsTargetDateRestricted),AND(F3150&gt;=FirstTargetDate,F3150&lt;=EndTargetDate)),
OR(AND(Is1Week,E3150="1 wk ahead inc death"),AND(Is2Week,E3150="2 wk ahead inc death"),AND(Is3Week,E3150="3 wk ahead inc death"),AND(Is4Week,E3150="4 wk ahead inc death")),
OR(NOT(IsActiveModelsOnly),_xlfn.XLOOKUP(C3150,'Model Analyzer'!B$4:B$100,'Model Analyzer'!C$4:C$100))),EvalData!C3150,"NA")</f>
        <v>CMU</v>
      </c>
      <c r="C3150" s="17" t="s">
        <v>43</v>
      </c>
      <c r="D3150" s="36" t="d">
        <v>2020-12-14</v>
      </c>
      <c r="E3150" s="17" t="s">
        <v>11</v>
      </c>
      <c r="F3150" s="36" t="d">
        <v>2020-12-19</v>
      </c>
      <c r="G3150" s="30"/>
      <c r="H3150" s="32"/>
      <c r="N3150" s="30">
        <v>51</v>
      </c>
      <c r="O3150" s="30">
        <v>4.09</v>
      </c>
      <c r="P3150" s="30">
        <v>884.92</v>
      </c>
      <c r="Q3150" s="30">
        <v>59.49</v>
      </c>
      <c r="R3150" s="38">
        <v>0.13755999999999999</v>
      </c>
      <c r="S3150" s="32">
        <v>-1.7780000000000001E-2</v>
      </c>
      <c r="T3150" s="29">
        <v>0.26013999999999998</v>
      </c>
      <c r="U3150" s="29">
        <v>-4.1000000000000003E-3</v>
      </c>
      <c r="V3150" s="29">
        <v>0.58823999999999999</v>
      </c>
      <c r="W3150" s="29">
        <v>1.9609999999999999E-2</v>
      </c>
      <c r="X3150" s="30">
        <v>109.66</v>
      </c>
      <c r="Y3150" s="29">
        <v>0.22303999999999999</v>
      </c>
      <c r="Z3150" s="29">
        <v>0.20952000000000001</v>
      </c>
      <c r="AA3150" s="29">
        <v>0.77700000000000002</v>
      </c>
      <c r="AB3150" s="30">
        <v>6</v>
      </c>
      <c r="AC3150" s="29">
        <v>0.84848000000000001</v>
      </c>
      <c r="AD3150" s="30">
        <v>51</v>
      </c>
      <c r="AE3150" s="29">
        <v>0.78430999999999995</v>
      </c>
      <c r="AF3150" s="33">
        <v>1.5840000000000001</v>
      </c>
      <c r="AG3150" s="33">
        <v>1.7430000000000001</v>
      </c>
      <c r="AH3150" s="33">
        <v>2.2269999999999999</v>
      </c>
      <c r="AI3150" s="33">
        <v>2.8660000000000001</v>
      </c>
      <c r="AJ3150" s="33">
        <v>2.9460000000000002</v>
      </c>
      <c r="AK3150" s="34">
        <v>4.2670000000000003</v>
      </c>
      <c r="AL3150" s="29">
        <v>5.8819999999999997E-2</v>
      </c>
      <c r="AM3150" s="29">
        <v>1.9609999999999999E-2</v>
      </c>
      <c r="AN3150" s="50">
        <v>21658</v>
      </c>
      <c r="AO3150" s="30">
        <v>98.9</v>
      </c>
      <c r="AP3150" s="29">
        <v>0.59267000000000003</v>
      </c>
      <c r="AQ3150" s="29">
        <v>1</v>
      </c>
      <c r="AR3150" s="29">
        <v>0.74299999999999999</v>
      </c>
      <c r="AS3150" s="54">
        <v>12</v>
      </c>
      <c r="AT3150" s="29">
        <v>0.66666999999999998</v>
      </c>
      <c r="AU3150" s="29">
        <v>0.82559000000000005</v>
      </c>
      <c r="AV3150" s="54">
        <v>17</v>
      </c>
      <c r="AW3150" s="29">
        <v>0.51515</v>
      </c>
    </row>
    <row r="3151" spans="1:49" x14ac:dyDescent="0.2">
      <c r="A3151" s="17" t="str">
        <f t="shared" si="58"/>
        <v>Columbia</v>
      </c>
      <c r="B3151" s="17" t="str">
        <f>IF(AND(OR(NOT(IsForecastDateRestricted),AND(D3151&gt;=StartDate,D3151&lt;=EndDate)),OR(NOT(IsTargetDateRestricted),AND(F3151&gt;=FirstTargetDate,F3151&lt;=EndTargetDate)),
OR(AND(Is1Week,E3151="1 wk ahead inc death"),AND(Is2Week,E3151="2 wk ahead inc death"),AND(Is3Week,E3151="3 wk ahead inc death"),AND(Is4Week,E3151="4 wk ahead inc death")),
OR(NOT(IsActiveModelsOnly),_xlfn.XLOOKUP(C3151,'Model Analyzer'!B$4:B$100,'Model Analyzer'!C$4:C$100))),EvalData!C3151,"NA")</f>
        <v>Columbia</v>
      </c>
      <c r="C3151" s="17" t="s">
        <v>13</v>
      </c>
      <c r="D3151" s="36" t="d">
        <v>2020-12-14</v>
      </c>
      <c r="E3151" s="17" t="s">
        <v>11</v>
      </c>
      <c r="F3151" s="36" t="d">
        <v>2020-12-19</v>
      </c>
      <c r="G3151" s="30">
        <v>-589</v>
      </c>
      <c r="H3151" s="32">
        <v>-3.3000000000000002E-2</v>
      </c>
      <c r="I3151" s="28">
        <v>-3.227E-2</v>
      </c>
      <c r="J3151" s="28">
        <v>-3.3340000000000002E-2</v>
      </c>
      <c r="K3151" s="29">
        <v>1</v>
      </c>
      <c r="L3151" s="30">
        <v>7</v>
      </c>
      <c r="M3151" s="29">
        <v>0.82352999999999998</v>
      </c>
      <c r="N3151" s="30">
        <v>51</v>
      </c>
      <c r="O3151" s="30">
        <v>7.52</v>
      </c>
      <c r="P3151" s="30">
        <v>1378.24</v>
      </c>
      <c r="Q3151" s="30">
        <v>77.349999999999994</v>
      </c>
      <c r="R3151" s="38">
        <v>0.20796000000000001</v>
      </c>
      <c r="S3151" s="32">
        <v>-3.8420000000000003E-2</v>
      </c>
      <c r="T3151" s="29">
        <v>0.38147999999999999</v>
      </c>
      <c r="U3151" s="29">
        <v>-6.1420000000000002E-2</v>
      </c>
      <c r="V3151" s="29">
        <v>0.47059000000000001</v>
      </c>
      <c r="W3151" s="29">
        <v>5.8819999999999997E-2</v>
      </c>
      <c r="X3151" s="30">
        <v>121.67</v>
      </c>
      <c r="Y3151" s="29">
        <v>0.28037000000000001</v>
      </c>
      <c r="Z3151" s="29">
        <v>0.27010000000000001</v>
      </c>
      <c r="AA3151" s="29">
        <v>0.31900000000000001</v>
      </c>
      <c r="AB3151" s="30">
        <v>24</v>
      </c>
      <c r="AC3151" s="29">
        <v>0.30303000000000002</v>
      </c>
      <c r="AD3151" s="30">
        <v>51</v>
      </c>
      <c r="AE3151" s="29">
        <v>0.78430999999999995</v>
      </c>
      <c r="AF3151" s="33">
        <v>1.5549999999999999</v>
      </c>
      <c r="AG3151" s="33">
        <v>1.8140000000000001</v>
      </c>
      <c r="AH3151" s="33">
        <v>2.1680000000000001</v>
      </c>
      <c r="AI3151" s="33">
        <v>5.0439999999999996</v>
      </c>
      <c r="AJ3151" s="33">
        <v>3.109</v>
      </c>
      <c r="AK3151" s="34">
        <v>8.4</v>
      </c>
      <c r="AL3151" s="29">
        <v>7.843E-2</v>
      </c>
      <c r="AM3151" s="29">
        <v>7.843E-2</v>
      </c>
      <c r="AN3151" s="50">
        <v>43871</v>
      </c>
      <c r="AO3151" s="30">
        <v>115</v>
      </c>
      <c r="AP3151" s="29">
        <v>0.56723999999999997</v>
      </c>
      <c r="AQ3151" s="29">
        <v>1</v>
      </c>
      <c r="AR3151" s="29">
        <v>0.66</v>
      </c>
      <c r="AS3151" s="54">
        <v>16</v>
      </c>
      <c r="AT3151" s="29">
        <v>0.54544999999999999</v>
      </c>
      <c r="AU3151" s="29">
        <v>0.82559000000000005</v>
      </c>
      <c r="AV3151" s="54">
        <v>17</v>
      </c>
      <c r="AW3151" s="29">
        <v>0.51515</v>
      </c>
    </row>
    <row r="3152" spans="1:49" x14ac:dyDescent="0.2">
      <c r="A3152" s="17" t="str">
        <f t="shared" si="58"/>
        <v>Columbia-UNC</v>
      </c>
      <c r="B3152" s="17" t="str">
        <f>IF(AND(OR(NOT(IsForecastDateRestricted),AND(D3152&gt;=StartDate,D3152&lt;=EndDate)),OR(NOT(IsTargetDateRestricted),AND(F3152&gt;=FirstTargetDate,F3152&lt;=EndTargetDate)),
OR(AND(Is1Week,E3152="1 wk ahead inc death"),AND(Is2Week,E3152="2 wk ahead inc death"),AND(Is3Week,E3152="3 wk ahead inc death"),AND(Is4Week,E3152="4 wk ahead inc death")),
OR(NOT(IsActiveModelsOnly),_xlfn.XLOOKUP(C3152,'Model Analyzer'!B$4:B$100,'Model Analyzer'!C$4:C$100))),EvalData!C3152,"NA")</f>
        <v>Columbia-UNC</v>
      </c>
      <c r="C3152" s="17" t="s">
        <v>14</v>
      </c>
      <c r="D3152" s="36" t="d">
        <v>2020-12-14</v>
      </c>
      <c r="E3152" s="17" t="s">
        <v>11</v>
      </c>
      <c r="F3152" s="36" t="d">
        <v>2020-12-19</v>
      </c>
      <c r="G3152" s="26">
        <v>-846</v>
      </c>
      <c r="H3152" s="27">
        <v>-4.7E-2</v>
      </c>
      <c r="I3152" s="28">
        <v>-4.6339999999999999E-2</v>
      </c>
      <c r="J3152" s="28">
        <v>-4.8599999999999997E-2</v>
      </c>
      <c r="K3152" s="29">
        <v>1</v>
      </c>
      <c r="L3152" s="30">
        <v>10</v>
      </c>
      <c r="M3152" s="29">
        <v>0.73529</v>
      </c>
      <c r="N3152" s="30">
        <v>49</v>
      </c>
      <c r="O3152" s="26">
        <v>4.01</v>
      </c>
      <c r="P3152" s="26">
        <v>576.89</v>
      </c>
      <c r="Q3152" s="26">
        <v>48.29</v>
      </c>
      <c r="R3152" s="31">
        <v>0.13053999999999999</v>
      </c>
      <c r="S3152" s="32">
        <v>-2.8330000000000001E-2</v>
      </c>
      <c r="T3152" s="29">
        <v>0.25851000000000002</v>
      </c>
      <c r="U3152" s="29">
        <v>1.7690000000000001E-2</v>
      </c>
      <c r="V3152" s="29">
        <v>0.69388000000000005</v>
      </c>
      <c r="W3152" s="29">
        <v>4.0820000000000002E-2</v>
      </c>
      <c r="X3152" s="30">
        <v>69.819999999999993</v>
      </c>
      <c r="Y3152" s="29">
        <v>0.22817999999999999</v>
      </c>
      <c r="Z3152" s="29">
        <v>0.20301</v>
      </c>
      <c r="AA3152" s="29">
        <v>0.75700000000000001</v>
      </c>
      <c r="AB3152" s="30">
        <v>9</v>
      </c>
      <c r="AC3152" s="29">
        <v>0.75758000000000003</v>
      </c>
      <c r="AD3152" s="30">
        <v>49</v>
      </c>
      <c r="AE3152" s="29">
        <v>0.40816000000000002</v>
      </c>
      <c r="AF3152" s="33">
        <v>1.1819999999999999</v>
      </c>
      <c r="AG3152" s="33">
        <v>1.2150000000000001</v>
      </c>
      <c r="AH3152" s="33">
        <v>1.268</v>
      </c>
      <c r="AI3152" s="33">
        <v>1.379</v>
      </c>
      <c r="AJ3152" s="33">
        <v>1.4119999999999999</v>
      </c>
      <c r="AK3152" s="34">
        <v>1.7390000000000001</v>
      </c>
      <c r="AL3152" s="29">
        <v>0</v>
      </c>
      <c r="AM3152" s="29">
        <v>0</v>
      </c>
      <c r="AN3152" s="50">
        <v>45138</v>
      </c>
      <c r="AO3152" s="30">
        <v>229.7</v>
      </c>
      <c r="AP3152" s="29">
        <v>0.85074000000000005</v>
      </c>
      <c r="AQ3152" s="29">
        <v>1</v>
      </c>
      <c r="AR3152" s="29">
        <v>0.41299999999999998</v>
      </c>
      <c r="AS3152" s="54">
        <v>26</v>
      </c>
      <c r="AT3152" s="29">
        <v>0.24242</v>
      </c>
      <c r="AU3152" s="29">
        <v>0.4128</v>
      </c>
      <c r="AV3152" s="54">
        <v>28</v>
      </c>
      <c r="AW3152" s="29">
        <v>0.18182000000000001</v>
      </c>
    </row>
    <row r="3153" spans="1:49" x14ac:dyDescent="0.2">
      <c r="A3153" s="17" t="str">
        <f t="shared" si="58"/>
        <v>Covid19Sim</v>
      </c>
      <c r="B3153" s="17" t="str">
        <f>IF(AND(OR(NOT(IsForecastDateRestricted),AND(D3153&gt;=StartDate,D3153&lt;=EndDate)),OR(NOT(IsTargetDateRestricted),AND(F3153&gt;=FirstTargetDate,F3153&lt;=EndTargetDate)),
OR(AND(Is1Week,E3153="1 wk ahead inc death"),AND(Is2Week,E3153="2 wk ahead inc death"),AND(Is3Week,E3153="3 wk ahead inc death"),AND(Is4Week,E3153="4 wk ahead inc death")),
OR(NOT(IsActiveModelsOnly),_xlfn.XLOOKUP(C3153,'Model Analyzer'!B$4:B$100,'Model Analyzer'!C$4:C$100))),EvalData!C3153,"NA")</f>
        <v>Covid19Sim</v>
      </c>
      <c r="C3153" s="17" t="s">
        <v>39</v>
      </c>
      <c r="D3153" s="36" t="d">
        <v>2020-12-14</v>
      </c>
      <c r="E3153" s="17" t="s">
        <v>11</v>
      </c>
      <c r="F3153" s="36" t="d">
        <v>2020-12-19</v>
      </c>
      <c r="G3153" s="26">
        <v>-3186</v>
      </c>
      <c r="H3153" s="27">
        <v>-0.192</v>
      </c>
      <c r="I3153" s="28">
        <v>-0.17452999999999999</v>
      </c>
      <c r="J3153" s="28">
        <v>-0.21143000000000001</v>
      </c>
      <c r="K3153" s="29">
        <v>0.75</v>
      </c>
      <c r="L3153" s="30">
        <v>30</v>
      </c>
      <c r="M3153" s="29">
        <v>0.14706</v>
      </c>
      <c r="N3153" s="30">
        <v>51</v>
      </c>
      <c r="O3153" s="26">
        <v>6.07</v>
      </c>
      <c r="P3153" s="26">
        <v>1397.33</v>
      </c>
      <c r="Q3153" s="26">
        <v>78.33</v>
      </c>
      <c r="R3153" s="31">
        <v>0.16836999999999999</v>
      </c>
      <c r="S3153" s="32">
        <v>-0.11601</v>
      </c>
      <c r="T3153" s="29">
        <v>0.3372</v>
      </c>
      <c r="U3153" s="29">
        <v>-0.13544999999999999</v>
      </c>
      <c r="V3153" s="29">
        <v>0.56862999999999997</v>
      </c>
      <c r="W3153" s="29">
        <v>7.843E-2</v>
      </c>
      <c r="X3153" s="30">
        <v>153.94</v>
      </c>
      <c r="Y3153" s="29">
        <v>0.25559999999999999</v>
      </c>
      <c r="Z3153" s="29">
        <v>0.25808999999999999</v>
      </c>
      <c r="AA3153" s="29">
        <v>0.32400000000000001</v>
      </c>
      <c r="AB3153" s="30">
        <v>23</v>
      </c>
      <c r="AC3153" s="29">
        <v>0.33333000000000002</v>
      </c>
      <c r="AD3153" s="30">
        <v>51</v>
      </c>
      <c r="AE3153" s="29">
        <v>0.19608</v>
      </c>
      <c r="AF3153" s="33">
        <v>1.0369999999999999</v>
      </c>
      <c r="AG3153" s="33">
        <v>1.0549999999999999</v>
      </c>
      <c r="AH3153" s="33">
        <v>1.077</v>
      </c>
      <c r="AI3153" s="33">
        <v>1.23</v>
      </c>
      <c r="AJ3153" s="33">
        <v>1.1319999999999999</v>
      </c>
      <c r="AK3153" s="34">
        <v>1.3149999999999999</v>
      </c>
      <c r="AL3153" s="29">
        <v>0</v>
      </c>
      <c r="AM3153" s="29">
        <v>0</v>
      </c>
      <c r="AN3153" s="50">
        <v>125994</v>
      </c>
      <c r="AO3153" s="30">
        <v>393.8</v>
      </c>
      <c r="AP3153" s="29">
        <v>0.92251000000000005</v>
      </c>
      <c r="AQ3153" s="29">
        <v>1</v>
      </c>
      <c r="AR3153" s="29">
        <v>0.20599999999999999</v>
      </c>
      <c r="AS3153" s="54">
        <v>32</v>
      </c>
      <c r="AT3153" s="29">
        <v>6.0609999999999997E-2</v>
      </c>
      <c r="AU3153" s="29">
        <v>0.2064</v>
      </c>
      <c r="AV3153" s="54">
        <v>32</v>
      </c>
      <c r="AW3153" s="29">
        <v>6.0609999999999997E-2</v>
      </c>
    </row>
    <row r="3154" spans="1:49" x14ac:dyDescent="0.2">
      <c r="A3154" s="17" t="str">
        <f t="shared" si="58"/>
        <v>CovidComplete</v>
      </c>
      <c r="B3154" s="17" t="str">
        <f>IF(AND(OR(NOT(IsForecastDateRestricted),AND(D3154&gt;=StartDate,D3154&lt;=EndDate)),OR(NOT(IsTargetDateRestricted),AND(F3154&gt;=FirstTargetDate,F3154&lt;=EndTargetDate)),
OR(AND(Is1Week,E3154="1 wk ahead inc death"),AND(Is2Week,E3154="2 wk ahead inc death"),AND(Is3Week,E3154="3 wk ahead inc death"),AND(Is4Week,E3154="4 wk ahead inc death")),
OR(NOT(IsActiveModelsOnly),_xlfn.XLOOKUP(C3154,'Model Analyzer'!B$4:B$100,'Model Analyzer'!C$4:C$100))),EvalData!C3154,"NA")</f>
        <v>CovidComplete</v>
      </c>
      <c r="C3154" s="17" t="s">
        <v>51</v>
      </c>
      <c r="D3154" s="36" t="d">
        <v>2020-12-14</v>
      </c>
      <c r="E3154" s="17" t="s">
        <v>11</v>
      </c>
      <c r="F3154" s="36" t="d">
        <v>2020-12-19</v>
      </c>
      <c r="G3154" s="30">
        <v>-1791</v>
      </c>
      <c r="H3154" s="32">
        <v>-0.10299999999999999</v>
      </c>
      <c r="I3154" s="28">
        <v>-9.8110000000000003E-2</v>
      </c>
      <c r="J3154" s="28">
        <v>-0.10878</v>
      </c>
      <c r="K3154" s="29">
        <v>0.75</v>
      </c>
      <c r="L3154" s="30">
        <v>20</v>
      </c>
      <c r="M3154" s="29">
        <v>0.44118000000000002</v>
      </c>
      <c r="N3154" s="30">
        <v>51</v>
      </c>
      <c r="O3154" s="30">
        <v>3.51</v>
      </c>
      <c r="P3154" s="30">
        <v>854.72</v>
      </c>
      <c r="Q3154" s="30">
        <v>67.900000000000006</v>
      </c>
      <c r="R3154" s="38">
        <v>0.17357</v>
      </c>
      <c r="S3154" s="32">
        <v>-0.10774</v>
      </c>
      <c r="T3154" s="29">
        <v>0.25284000000000001</v>
      </c>
      <c r="U3154" s="29">
        <v>-0.10323</v>
      </c>
      <c r="V3154" s="29">
        <v>0.58823999999999999</v>
      </c>
      <c r="W3154" s="29">
        <v>1.9609999999999999E-2</v>
      </c>
      <c r="X3154" s="30">
        <v>115.2</v>
      </c>
      <c r="Y3154" s="29">
        <v>0.20544000000000001</v>
      </c>
      <c r="Z3154" s="29">
        <v>0.21045</v>
      </c>
      <c r="AA3154" s="29">
        <v>0.58599999999999997</v>
      </c>
      <c r="AB3154" s="30">
        <v>13</v>
      </c>
      <c r="AC3154" s="29">
        <v>0.63636000000000004</v>
      </c>
      <c r="AD3154" s="30">
        <v>51</v>
      </c>
      <c r="AE3154" s="29">
        <v>0.98038999999999998</v>
      </c>
      <c r="AF3154" s="33">
        <v>3.32</v>
      </c>
      <c r="AG3154" s="33">
        <v>3.4340000000000002</v>
      </c>
      <c r="AH3154" s="33">
        <v>3.6960000000000002</v>
      </c>
      <c r="AI3154" s="33">
        <v>3.641</v>
      </c>
      <c r="AJ3154" s="33">
        <v>3.895</v>
      </c>
      <c r="AK3154" s="34">
        <v>3.9529999999999998</v>
      </c>
      <c r="AL3154" s="29">
        <v>0</v>
      </c>
      <c r="AM3154" s="29">
        <v>0</v>
      </c>
      <c r="AN3154" s="50">
        <v>24566</v>
      </c>
      <c r="AO3154" s="30">
        <v>96.2</v>
      </c>
      <c r="AP3154" s="29">
        <v>0.43314000000000002</v>
      </c>
      <c r="AQ3154" s="29">
        <v>0.90425</v>
      </c>
      <c r="AR3154" s="29">
        <v>1</v>
      </c>
      <c r="AS3154" s="54">
        <v>1</v>
      </c>
      <c r="AT3154" s="29">
        <v>1</v>
      </c>
      <c r="AU3154" s="29">
        <v>0.99082999999999999</v>
      </c>
      <c r="AV3154" s="54">
        <v>3</v>
      </c>
      <c r="AW3154" s="29">
        <v>0.93938999999999995</v>
      </c>
    </row>
    <row r="3155" spans="1:49" x14ac:dyDescent="0.2">
      <c r="A3155" s="17" t="str">
        <f t="shared" si="58"/>
        <v>DDS</v>
      </c>
      <c r="B3155" s="17" t="str">
        <f>IF(AND(OR(NOT(IsForecastDateRestricted),AND(D3155&gt;=StartDate,D3155&lt;=EndDate)),OR(NOT(IsTargetDateRestricted),AND(F3155&gt;=FirstTargetDate,F3155&lt;=EndTargetDate)),
OR(AND(Is1Week,E3155="1 wk ahead inc death"),AND(Is2Week,E3155="2 wk ahead inc death"),AND(Is3Week,E3155="3 wk ahead inc death"),AND(Is4Week,E3155="4 wk ahead inc death")),
OR(NOT(IsActiveModelsOnly),_xlfn.XLOOKUP(C3155,'Model Analyzer'!B$4:B$100,'Model Analyzer'!C$4:C$100))),EvalData!C3155,"NA")</f>
        <v>DDS</v>
      </c>
      <c r="C3155" s="17" t="s">
        <v>44</v>
      </c>
      <c r="D3155" s="36" t="d">
        <v>2020-12-14</v>
      </c>
      <c r="E3155" s="17" t="s">
        <v>11</v>
      </c>
      <c r="F3155" s="36" t="d">
        <v>2020-12-19</v>
      </c>
      <c r="G3155" s="30">
        <v>2712</v>
      </c>
      <c r="H3155" s="32">
        <v>0.13900000000000001</v>
      </c>
      <c r="I3155" s="28">
        <v>0.14856</v>
      </c>
      <c r="J3155" s="28">
        <v>0.14856</v>
      </c>
      <c r="K3155" s="29">
        <v>0.75</v>
      </c>
      <c r="L3155" s="30">
        <v>27</v>
      </c>
      <c r="M3155" s="29">
        <v>0.23529</v>
      </c>
      <c r="N3155" s="30">
        <v>51</v>
      </c>
      <c r="O3155" s="30">
        <v>8.06</v>
      </c>
      <c r="P3155" s="30">
        <v>2476.36</v>
      </c>
      <c r="Q3155" s="30">
        <v>102.29</v>
      </c>
      <c r="R3155" s="38">
        <v>0.20065</v>
      </c>
      <c r="S3155" s="32">
        <v>0.12742000000000001</v>
      </c>
      <c r="T3155" s="29">
        <v>0.40617999999999999</v>
      </c>
      <c r="U3155" s="29">
        <v>0.24571000000000001</v>
      </c>
      <c r="V3155" s="29">
        <v>0.47059000000000001</v>
      </c>
      <c r="W3155" s="29">
        <v>0.11765</v>
      </c>
      <c r="X3155" s="30">
        <v>172.76</v>
      </c>
      <c r="Y3155" s="29">
        <v>0.38427</v>
      </c>
      <c r="Z3155" s="29">
        <v>0.29466999999999999</v>
      </c>
      <c r="AA3155" s="29">
        <v>0.11</v>
      </c>
      <c r="AB3155" s="30">
        <v>28</v>
      </c>
      <c r="AC3155" s="29">
        <v>0.18182000000000001</v>
      </c>
      <c r="AD3155" s="30">
        <v>51</v>
      </c>
      <c r="AE3155" s="29">
        <v>0.94118000000000002</v>
      </c>
      <c r="AF3155" s="33">
        <v>2.8210000000000002</v>
      </c>
      <c r="AG3155" s="33">
        <v>3.0270000000000001</v>
      </c>
      <c r="AH3155" s="33">
        <v>3.6059999999999999</v>
      </c>
      <c r="AI3155" s="33">
        <v>5.593</v>
      </c>
      <c r="AJ3155" s="33">
        <v>4.7290000000000001</v>
      </c>
      <c r="AK3155" s="34">
        <v>6.444</v>
      </c>
      <c r="AL3155" s="29">
        <v>0.23529</v>
      </c>
      <c r="AM3155" s="29">
        <v>5.8819999999999997E-2</v>
      </c>
      <c r="AN3155" s="50">
        <v>27410</v>
      </c>
      <c r="AO3155" s="30">
        <v>107.8</v>
      </c>
      <c r="AP3155" s="29">
        <v>0.40567999999999999</v>
      </c>
      <c r="AQ3155" s="29">
        <v>0.84694000000000003</v>
      </c>
      <c r="AR3155" s="29">
        <v>0.68100000000000005</v>
      </c>
      <c r="AS3155" s="54">
        <v>15</v>
      </c>
      <c r="AT3155" s="29">
        <v>0.57576000000000005</v>
      </c>
      <c r="AU3155" s="29">
        <v>0.96728000000000003</v>
      </c>
      <c r="AV3155" s="54">
        <v>7</v>
      </c>
      <c r="AW3155" s="29">
        <v>0.81818000000000002</v>
      </c>
    </row>
    <row r="3156" spans="1:49" x14ac:dyDescent="0.2">
      <c r="A3156" s="17" t="str">
        <f t="shared" si="58"/>
        <v>Ensemble</v>
      </c>
      <c r="B3156" s="17" t="str">
        <f>IF(AND(OR(NOT(IsForecastDateRestricted),AND(D3156&gt;=StartDate,D3156&lt;=EndDate)),OR(NOT(IsTargetDateRestricted),AND(F3156&gt;=FirstTargetDate,F3156&lt;=EndTargetDate)),
OR(AND(Is1Week,E3156="1 wk ahead inc death"),AND(Is2Week,E3156="2 wk ahead inc death"),AND(Is3Week,E3156="3 wk ahead inc death"),AND(Is4Week,E3156="4 wk ahead inc death")),
OR(NOT(IsActiveModelsOnly),_xlfn.XLOOKUP(C3156,'Model Analyzer'!B$4:B$100,'Model Analyzer'!C$4:C$100))),EvalData!C3156,"NA")</f>
        <v>Ensemble</v>
      </c>
      <c r="C3156" s="17" t="s">
        <v>15</v>
      </c>
      <c r="D3156" s="36" t="d">
        <v>2020-12-14</v>
      </c>
      <c r="E3156" s="17" t="s">
        <v>11</v>
      </c>
      <c r="F3156" s="36" t="d">
        <v>2020-12-19</v>
      </c>
      <c r="G3156" s="30">
        <v>-915</v>
      </c>
      <c r="H3156" s="32">
        <v>-5.0999999999999997E-2</v>
      </c>
      <c r="I3156" s="28">
        <v>-5.0119999999999998E-2</v>
      </c>
      <c r="J3156" s="28">
        <v>-5.2769999999999997E-2</v>
      </c>
      <c r="K3156" s="29">
        <v>0.9</v>
      </c>
      <c r="L3156" s="30">
        <v>12</v>
      </c>
      <c r="M3156" s="29">
        <v>0.67647000000000002</v>
      </c>
      <c r="N3156" s="30">
        <v>51</v>
      </c>
      <c r="O3156" s="30">
        <v>3.14</v>
      </c>
      <c r="P3156" s="30">
        <v>490.06</v>
      </c>
      <c r="Q3156" s="30">
        <v>43.8</v>
      </c>
      <c r="R3156" s="38">
        <v>0.10800999999999999</v>
      </c>
      <c r="S3156" s="32">
        <v>-3.8420000000000003E-2</v>
      </c>
      <c r="T3156" s="29">
        <v>0.20885999999999999</v>
      </c>
      <c r="U3156" s="29">
        <v>3.422E-2</v>
      </c>
      <c r="V3156" s="29">
        <v>0.74509999999999998</v>
      </c>
      <c r="W3156" s="29">
        <v>1.9609999999999999E-2</v>
      </c>
      <c r="X3156" s="30">
        <v>80.11</v>
      </c>
      <c r="Y3156" s="29">
        <v>0.19170999999999999</v>
      </c>
      <c r="Z3156" s="29">
        <v>0.16644999999999999</v>
      </c>
      <c r="AA3156" s="29">
        <v>0.94199999999999995</v>
      </c>
      <c r="AB3156" s="30">
        <v>2</v>
      </c>
      <c r="AC3156" s="29">
        <v>0.96970000000000001</v>
      </c>
      <c r="AD3156" s="30">
        <v>51</v>
      </c>
      <c r="AE3156" s="29">
        <v>0.94118000000000002</v>
      </c>
      <c r="AF3156" s="33">
        <v>1.7609999999999999</v>
      </c>
      <c r="AG3156" s="33">
        <v>1.9039999999999999</v>
      </c>
      <c r="AH3156" s="33">
        <v>2.149</v>
      </c>
      <c r="AI3156" s="33">
        <v>2.359</v>
      </c>
      <c r="AJ3156" s="33">
        <v>2.6160000000000001</v>
      </c>
      <c r="AK3156" s="34">
        <v>3.2559999999999998</v>
      </c>
      <c r="AL3156" s="29">
        <v>1.9609999999999999E-2</v>
      </c>
      <c r="AM3156" s="29">
        <v>0</v>
      </c>
      <c r="AN3156" s="50">
        <v>14990</v>
      </c>
      <c r="AO3156" s="30">
        <v>70.099999999999994</v>
      </c>
      <c r="AP3156" s="29">
        <v>0.61511000000000005</v>
      </c>
      <c r="AQ3156" s="29">
        <v>1</v>
      </c>
      <c r="AR3156" s="29">
        <v>0.97</v>
      </c>
      <c r="AS3156" s="54">
        <v>3</v>
      </c>
      <c r="AT3156" s="29">
        <v>0.93938999999999995</v>
      </c>
      <c r="AU3156" s="29">
        <v>0.99070999999999998</v>
      </c>
      <c r="AV3156" s="54">
        <v>4</v>
      </c>
      <c r="AW3156" s="29">
        <v>0.90908999999999995</v>
      </c>
    </row>
    <row r="3157" spans="1:49" x14ac:dyDescent="0.2">
      <c r="A3157" s="17" t="str">
        <f t="shared" si="58"/>
        <v>ESG</v>
      </c>
      <c r="B3157" s="17" t="str">
        <f>IF(AND(OR(NOT(IsForecastDateRestricted),AND(D3157&gt;=StartDate,D3157&lt;=EndDate)),OR(NOT(IsTargetDateRestricted),AND(F3157&gt;=FirstTargetDate,F3157&lt;=EndTargetDate)),
OR(AND(Is1Week,E3157="1 wk ahead inc death"),AND(Is2Week,E3157="2 wk ahead inc death"),AND(Is3Week,E3157="3 wk ahead inc death"),AND(Is4Week,E3157="4 wk ahead inc death")),
OR(NOT(IsActiveModelsOnly),_xlfn.XLOOKUP(C3157,'Model Analyzer'!B$4:B$100,'Model Analyzer'!C$4:C$100))),EvalData!C3157,"NA")</f>
        <v>ESG</v>
      </c>
      <c r="C3157" s="17" t="s">
        <v>40</v>
      </c>
      <c r="D3157" s="36" t="d">
        <v>2020-12-14</v>
      </c>
      <c r="E3157" s="17" t="s">
        <v>11</v>
      </c>
      <c r="F3157" s="36" t="d">
        <v>2020-12-19</v>
      </c>
      <c r="G3157" s="30">
        <v>773</v>
      </c>
      <c r="H3157" s="32">
        <v>4.1000000000000002E-2</v>
      </c>
      <c r="I3157" s="28">
        <v>4.2340000000000003E-2</v>
      </c>
      <c r="J3157" s="28">
        <v>4.2340000000000003E-2</v>
      </c>
      <c r="K3157" s="29">
        <v>1</v>
      </c>
      <c r="L3157" s="30">
        <v>9</v>
      </c>
      <c r="M3157" s="29">
        <v>0.76471</v>
      </c>
      <c r="N3157" s="30">
        <v>51</v>
      </c>
      <c r="O3157" s="30">
        <v>9.57</v>
      </c>
      <c r="P3157" s="30">
        <v>1712.19</v>
      </c>
      <c r="Q3157" s="30">
        <v>81.61</v>
      </c>
      <c r="R3157" s="38">
        <v>0.19558</v>
      </c>
      <c r="S3157" s="32">
        <v>0.15987999999999999</v>
      </c>
      <c r="T3157" s="29">
        <v>0.44496999999999998</v>
      </c>
      <c r="U3157" s="29">
        <v>0.27877000000000002</v>
      </c>
      <c r="V3157" s="29">
        <v>0.58823999999999999</v>
      </c>
      <c r="W3157" s="29">
        <v>5.8819999999999997E-2</v>
      </c>
      <c r="X3157" s="30">
        <v>122.87</v>
      </c>
      <c r="Y3157" s="29">
        <v>0.40736</v>
      </c>
      <c r="Z3157" s="29">
        <v>0.27867999999999998</v>
      </c>
      <c r="AA3157" s="29">
        <v>0.12</v>
      </c>
      <c r="AB3157" s="30">
        <v>27</v>
      </c>
      <c r="AC3157" s="29">
        <v>0.21212</v>
      </c>
      <c r="AD3157" s="30">
        <v>51</v>
      </c>
      <c r="AE3157" s="29">
        <v>0.31373000000000001</v>
      </c>
      <c r="AF3157" s="33">
        <v>1.1299999999999999</v>
      </c>
      <c r="AG3157" s="33">
        <v>1.204</v>
      </c>
      <c r="AH3157" s="33">
        <v>1.282</v>
      </c>
      <c r="AI3157" s="33">
        <v>1.288</v>
      </c>
      <c r="AJ3157" s="33">
        <v>1.3819999999999999</v>
      </c>
      <c r="AK3157" s="34">
        <v>1.4650000000000001</v>
      </c>
      <c r="AL3157" s="29">
        <v>0</v>
      </c>
      <c r="AM3157" s="29">
        <v>0</v>
      </c>
      <c r="AN3157" s="50">
        <v>87950</v>
      </c>
      <c r="AO3157" s="30">
        <v>561.9</v>
      </c>
      <c r="AP3157" s="29">
        <v>0.87771999999999994</v>
      </c>
      <c r="AQ3157" s="29">
        <v>1</v>
      </c>
      <c r="AR3157" s="29">
        <v>0.33</v>
      </c>
      <c r="AS3157" s="54">
        <v>30</v>
      </c>
      <c r="AT3157" s="29">
        <v>0.12121</v>
      </c>
      <c r="AU3157" s="29">
        <v>0.33023999999999998</v>
      </c>
      <c r="AV3157" s="54">
        <v>30</v>
      </c>
      <c r="AW3157" s="29">
        <v>0.12121</v>
      </c>
    </row>
    <row r="3158" spans="1:49" x14ac:dyDescent="0.2">
      <c r="A3158" s="17" t="str">
        <f t="shared" si="58"/>
        <v>GT-DeepCOVID</v>
      </c>
      <c r="B3158" s="17" t="str">
        <f>IF(AND(OR(NOT(IsForecastDateRestricted),AND(D3158&gt;=StartDate,D3158&lt;=EndDate)),OR(NOT(IsTargetDateRestricted),AND(F3158&gt;=FirstTargetDate,F3158&lt;=EndTargetDate)),
OR(AND(Is1Week,E3158="1 wk ahead inc death"),AND(Is2Week,E3158="2 wk ahead inc death"),AND(Is3Week,E3158="3 wk ahead inc death"),AND(Is4Week,E3158="4 wk ahead inc death")),
OR(NOT(IsActiveModelsOnly),_xlfn.XLOOKUP(C3158,'Model Analyzer'!B$4:B$100,'Model Analyzer'!C$4:C$100))),EvalData!C3158,"NA")</f>
        <v>GT-DeepCOVID</v>
      </c>
      <c r="C3158" s="17" t="s">
        <v>17</v>
      </c>
      <c r="D3158" s="36" t="d">
        <v>2020-12-14</v>
      </c>
      <c r="E3158" s="17" t="s">
        <v>11</v>
      </c>
      <c r="F3158" s="36" t="d">
        <v>2020-12-19</v>
      </c>
      <c r="G3158" s="30">
        <v>-1823</v>
      </c>
      <c r="H3158" s="32">
        <v>-0.105</v>
      </c>
      <c r="I3158" s="28">
        <v>-9.9860000000000004E-2</v>
      </c>
      <c r="J3158" s="28">
        <v>-0.11094</v>
      </c>
      <c r="K3158" s="29">
        <v>0.75</v>
      </c>
      <c r="L3158" s="30">
        <v>21</v>
      </c>
      <c r="M3158" s="29">
        <v>0.41176000000000001</v>
      </c>
      <c r="N3158" s="30">
        <v>50</v>
      </c>
      <c r="O3158" s="30">
        <v>5.13</v>
      </c>
      <c r="P3158" s="30">
        <v>827.06</v>
      </c>
      <c r="Q3158" s="30">
        <v>55.22</v>
      </c>
      <c r="R3158" s="38">
        <v>0.12855</v>
      </c>
      <c r="S3158" s="32">
        <v>-3.474E-2</v>
      </c>
      <c r="T3158" s="29">
        <v>0.29265999999999998</v>
      </c>
      <c r="U3158" s="29">
        <v>4.2529999999999998E-2</v>
      </c>
      <c r="V3158" s="29">
        <v>0.6</v>
      </c>
      <c r="W3158" s="29">
        <v>0.02</v>
      </c>
      <c r="X3158" s="30">
        <v>91.75</v>
      </c>
      <c r="Y3158" s="29">
        <v>0.26062000000000002</v>
      </c>
      <c r="Z3158" s="29">
        <v>0.21817</v>
      </c>
      <c r="AA3158" s="29">
        <v>0.71699999999999997</v>
      </c>
      <c r="AB3158" s="30">
        <v>10</v>
      </c>
      <c r="AC3158" s="29">
        <v>0.72726999999999997</v>
      </c>
      <c r="AD3158" s="30">
        <v>50</v>
      </c>
      <c r="AE3158" s="29">
        <v>0.82</v>
      </c>
      <c r="AF3158" s="33">
        <v>1.4830000000000001</v>
      </c>
      <c r="AG3158" s="33">
        <v>1.7330000000000001</v>
      </c>
      <c r="AH3158" s="33">
        <v>2.2189999999999999</v>
      </c>
      <c r="AI3158" s="33">
        <v>5.3220000000000001</v>
      </c>
      <c r="AJ3158" s="33">
        <v>3.1709999999999998</v>
      </c>
      <c r="AK3158" s="34">
        <v>4.1740000000000004</v>
      </c>
      <c r="AL3158" s="29">
        <v>0.04</v>
      </c>
      <c r="AM3158" s="29">
        <v>0.04</v>
      </c>
      <c r="AN3158" s="50">
        <v>20959</v>
      </c>
      <c r="AO3158" s="30">
        <v>108.3</v>
      </c>
      <c r="AP3158" s="29">
        <v>0.58977999999999997</v>
      </c>
      <c r="AQ3158" s="29">
        <v>1</v>
      </c>
      <c r="AR3158" s="29">
        <v>0.76400000000000001</v>
      </c>
      <c r="AS3158" s="54">
        <v>10</v>
      </c>
      <c r="AT3158" s="29">
        <v>0.72726999999999997</v>
      </c>
      <c r="AU3158" s="29">
        <v>0.84623000000000004</v>
      </c>
      <c r="AV3158" s="54">
        <v>15</v>
      </c>
      <c r="AW3158" s="29">
        <v>0.57576000000000005</v>
      </c>
    </row>
    <row r="3159" spans="1:49" x14ac:dyDescent="0.2">
      <c r="A3159" s="17" t="str">
        <f t="shared" si="58"/>
        <v>IHME</v>
      </c>
      <c r="B3159" s="17" t="str">
        <f>IF(AND(OR(NOT(IsForecastDateRestricted),AND(D3159&gt;=StartDate,D3159&lt;=EndDate)),OR(NOT(IsTargetDateRestricted),AND(F3159&gt;=FirstTargetDate,F3159&lt;=EndTargetDate)),
OR(AND(Is1Week,E3159="1 wk ahead inc death"),AND(Is2Week,E3159="2 wk ahead inc death"),AND(Is3Week,E3159="3 wk ahead inc death"),AND(Is4Week,E3159="4 wk ahead inc death")),
OR(NOT(IsActiveModelsOnly),_xlfn.XLOOKUP(C3159,'Model Analyzer'!B$4:B$100,'Model Analyzer'!C$4:C$100))),EvalData!C3159,"NA")</f>
        <v>IHME</v>
      </c>
      <c r="C3159" s="17" t="s">
        <v>18</v>
      </c>
      <c r="D3159" s="36" t="d">
        <v>2020-12-14</v>
      </c>
      <c r="E3159" s="17" t="s">
        <v>11</v>
      </c>
      <c r="F3159" s="36" t="d">
        <v>2020-12-19</v>
      </c>
      <c r="G3159" s="30">
        <v>-4112</v>
      </c>
      <c r="H3159" s="32">
        <v>-0.255</v>
      </c>
      <c r="I3159" s="28">
        <v>-0.22525000000000001</v>
      </c>
      <c r="J3159" s="28">
        <v>-0.29074</v>
      </c>
      <c r="K3159" s="29">
        <v>0</v>
      </c>
      <c r="L3159" s="30">
        <v>32</v>
      </c>
      <c r="M3159" s="29">
        <v>8.8239999999999999E-2</v>
      </c>
      <c r="N3159" s="30">
        <v>51</v>
      </c>
      <c r="O3159" s="30">
        <v>8.4600000000000009</v>
      </c>
      <c r="P3159" s="30">
        <v>1698.26</v>
      </c>
      <c r="Q3159" s="30">
        <v>93.55</v>
      </c>
      <c r="R3159" s="38">
        <v>0.25259999999999999</v>
      </c>
      <c r="S3159" s="32">
        <v>-0.22972000000000001</v>
      </c>
      <c r="T3159" s="29">
        <v>0.43408999999999998</v>
      </c>
      <c r="U3159" s="29">
        <v>-0.26995999999999998</v>
      </c>
      <c r="V3159" s="29">
        <v>0.39216000000000001</v>
      </c>
      <c r="W3159" s="29">
        <v>7.843E-2</v>
      </c>
      <c r="X3159" s="30">
        <v>148.19999999999999</v>
      </c>
      <c r="Y3159" s="29">
        <v>0.30051</v>
      </c>
      <c r="Z3159" s="29">
        <v>0.32152999999999998</v>
      </c>
      <c r="AA3159" s="29">
        <v>0.10299999999999999</v>
      </c>
      <c r="AB3159" s="30">
        <v>29</v>
      </c>
      <c r="AC3159" s="29">
        <v>0.15151999999999999</v>
      </c>
      <c r="AD3159" s="30">
        <v>51</v>
      </c>
      <c r="AE3159" s="29">
        <v>0.78430999999999995</v>
      </c>
      <c r="AF3159" s="33">
        <v>2.1</v>
      </c>
      <c r="AG3159" s="33">
        <v>2.3650000000000002</v>
      </c>
      <c r="AH3159" s="33">
        <v>3.08</v>
      </c>
      <c r="AI3159" s="33">
        <v>3.8679999999999999</v>
      </c>
      <c r="AJ3159" s="33">
        <v>4.0330000000000004</v>
      </c>
      <c r="AK3159" s="34">
        <v>6.6120000000000001</v>
      </c>
      <c r="AL3159" s="29">
        <v>0.19608</v>
      </c>
      <c r="AM3159" s="29">
        <v>1.9609999999999999E-2</v>
      </c>
      <c r="AN3159" s="50">
        <v>43862</v>
      </c>
      <c r="AO3159" s="30">
        <v>136.30000000000001</v>
      </c>
      <c r="AP3159" s="29">
        <v>0.48259000000000002</v>
      </c>
      <c r="AQ3159" s="29">
        <v>1</v>
      </c>
      <c r="AR3159" s="29">
        <v>0.59899999999999998</v>
      </c>
      <c r="AS3159" s="54">
        <v>17</v>
      </c>
      <c r="AT3159" s="29">
        <v>0.51515</v>
      </c>
      <c r="AU3159" s="29">
        <v>0.82559000000000005</v>
      </c>
      <c r="AV3159" s="54">
        <v>17</v>
      </c>
      <c r="AW3159" s="29">
        <v>0.51515</v>
      </c>
    </row>
    <row r="3160" spans="1:49" x14ac:dyDescent="0.2">
      <c r="A3160" s="17" t="str">
        <f t="shared" si="58"/>
        <v>ISU</v>
      </c>
      <c r="B3160" s="17" t="str">
        <f>IF(AND(OR(NOT(IsForecastDateRestricted),AND(D3160&gt;=StartDate,D3160&lt;=EndDate)),OR(NOT(IsTargetDateRestricted),AND(F3160&gt;=FirstTargetDate,F3160&lt;=EndTargetDate)),
OR(AND(Is1Week,E3160="1 wk ahead inc death"),AND(Is2Week,E3160="2 wk ahead inc death"),AND(Is3Week,E3160="3 wk ahead inc death"),AND(Is4Week,E3160="4 wk ahead inc death")),
OR(NOT(IsActiveModelsOnly),_xlfn.XLOOKUP(C3160,'Model Analyzer'!B$4:B$100,'Model Analyzer'!C$4:C$100))),EvalData!C3160,"NA")</f>
        <v>ISU</v>
      </c>
      <c r="C3160" s="17" t="s">
        <v>41</v>
      </c>
      <c r="D3160" s="36" t="d">
        <v>2020-12-14</v>
      </c>
      <c r="E3160" s="17" t="s">
        <v>11</v>
      </c>
      <c r="F3160" s="36" t="d">
        <v>2020-12-19</v>
      </c>
      <c r="G3160" s="26">
        <v>2871</v>
      </c>
      <c r="H3160" s="27">
        <v>0.14599999999999999</v>
      </c>
      <c r="I3160" s="28">
        <v>0.15726999999999999</v>
      </c>
      <c r="J3160" s="28">
        <v>0.15726999999999999</v>
      </c>
      <c r="K3160" s="29">
        <v>0.75</v>
      </c>
      <c r="L3160" s="30">
        <v>29</v>
      </c>
      <c r="M3160" s="29">
        <v>0.17646999999999999</v>
      </c>
      <c r="N3160" s="30">
        <v>49</v>
      </c>
      <c r="O3160" s="26">
        <v>4.63</v>
      </c>
      <c r="P3160" s="26">
        <v>1246.51</v>
      </c>
      <c r="Q3160" s="26">
        <v>71.98</v>
      </c>
      <c r="R3160" s="31">
        <v>0.15686</v>
      </c>
      <c r="S3160" s="32">
        <v>0.13424</v>
      </c>
      <c r="T3160" s="29">
        <v>0.29032999999999998</v>
      </c>
      <c r="U3160" s="29">
        <v>0.22652</v>
      </c>
      <c r="V3160" s="29">
        <v>0.61224000000000001</v>
      </c>
      <c r="W3160" s="29">
        <v>6.1219999999999997E-2</v>
      </c>
      <c r="X3160" s="30">
        <v>103.75</v>
      </c>
      <c r="Y3160" s="29">
        <v>0.28533999999999998</v>
      </c>
      <c r="Z3160" s="29">
        <v>0.22955999999999999</v>
      </c>
      <c r="AA3160" s="29">
        <v>0.33300000000000002</v>
      </c>
      <c r="AB3160" s="30">
        <v>21</v>
      </c>
      <c r="AC3160" s="29">
        <v>0.39394000000000001</v>
      </c>
      <c r="AD3160" s="30">
        <v>49</v>
      </c>
      <c r="AE3160" s="29">
        <v>0.51019999999999999</v>
      </c>
      <c r="AF3160" s="33">
        <v>1.228</v>
      </c>
      <c r="AG3160" s="33">
        <v>1.2989999999999999</v>
      </c>
      <c r="AH3160" s="33">
        <v>1.3580000000000001</v>
      </c>
      <c r="AI3160" s="33">
        <v>1.5169999999999999</v>
      </c>
      <c r="AJ3160" s="33">
        <v>1.5589999999999999</v>
      </c>
      <c r="AK3160" s="34">
        <v>2.1259999999999999</v>
      </c>
      <c r="AL3160" s="29">
        <v>0</v>
      </c>
      <c r="AM3160" s="29">
        <v>0</v>
      </c>
      <c r="AN3160" s="50">
        <v>68096</v>
      </c>
      <c r="AO3160" s="30">
        <v>241.9</v>
      </c>
      <c r="AP3160" s="29">
        <v>0.81064000000000003</v>
      </c>
      <c r="AQ3160" s="29">
        <v>1</v>
      </c>
      <c r="AR3160" s="29">
        <v>0.51600000000000001</v>
      </c>
      <c r="AS3160" s="54">
        <v>23</v>
      </c>
      <c r="AT3160" s="29">
        <v>0.33333000000000002</v>
      </c>
      <c r="AU3160" s="29">
        <v>0.51600000000000001</v>
      </c>
      <c r="AV3160" s="54">
        <v>27</v>
      </c>
      <c r="AW3160" s="29">
        <v>0.21212</v>
      </c>
    </row>
    <row r="3161" spans="1:49" x14ac:dyDescent="0.2">
      <c r="A3161" s="17" t="str">
        <f t="shared" si="58"/>
        <v>JHU-APL</v>
      </c>
      <c r="B3161" s="17" t="str">
        <f>IF(AND(OR(NOT(IsForecastDateRestricted),AND(D3161&gt;=StartDate,D3161&lt;=EndDate)),OR(NOT(IsTargetDateRestricted),AND(F3161&gt;=FirstTargetDate,F3161&lt;=EndTargetDate)),
OR(AND(Is1Week,E3161="1 wk ahead inc death"),AND(Is2Week,E3161="2 wk ahead inc death"),AND(Is3Week,E3161="3 wk ahead inc death"),AND(Is4Week,E3161="4 wk ahead inc death")),
OR(NOT(IsActiveModelsOnly),_xlfn.XLOOKUP(C3161,'Model Analyzer'!B$4:B$100,'Model Analyzer'!C$4:C$100))),EvalData!C3161,"NA")</f>
        <v>JHU-APL</v>
      </c>
      <c r="C3161" s="17" t="s">
        <v>52</v>
      </c>
      <c r="D3161" s="36" t="d">
        <v>2020-12-14</v>
      </c>
      <c r="E3161" s="17" t="s">
        <v>11</v>
      </c>
      <c r="F3161" s="36" t="d">
        <v>2020-12-19</v>
      </c>
      <c r="G3161" s="30">
        <v>-2031</v>
      </c>
      <c r="H3161" s="32">
        <v>-0.11799999999999999</v>
      </c>
      <c r="I3161" s="28">
        <v>-0.11126</v>
      </c>
      <c r="J3161" s="28">
        <v>-0.12518000000000001</v>
      </c>
      <c r="K3161" s="29">
        <v>0.75</v>
      </c>
      <c r="L3161" s="30">
        <v>23</v>
      </c>
      <c r="M3161" s="29">
        <v>0.35293999999999998</v>
      </c>
      <c r="N3161" s="30">
        <v>51</v>
      </c>
      <c r="O3161" s="30">
        <v>6.25</v>
      </c>
      <c r="P3161" s="30">
        <v>1127.53</v>
      </c>
      <c r="Q3161" s="30">
        <v>67.73</v>
      </c>
      <c r="R3161" s="38">
        <v>0.17995</v>
      </c>
      <c r="S3161" s="32">
        <v>-6.948E-2</v>
      </c>
      <c r="T3161" s="29">
        <v>0.34254000000000001</v>
      </c>
      <c r="U3161" s="29">
        <v>-9.0079999999999993E-2</v>
      </c>
      <c r="V3161" s="29">
        <v>0.54901999999999995</v>
      </c>
      <c r="W3161" s="29">
        <v>1.9609999999999999E-2</v>
      </c>
      <c r="X3161" s="30">
        <v>107.82</v>
      </c>
      <c r="Y3161" s="29">
        <v>0.26673000000000002</v>
      </c>
      <c r="Z3161" s="29">
        <v>0.25969999999999999</v>
      </c>
      <c r="AA3161" s="29">
        <v>0.49399999999999999</v>
      </c>
      <c r="AB3161" s="30">
        <v>16</v>
      </c>
      <c r="AC3161" s="29">
        <v>0.54544999999999999</v>
      </c>
      <c r="AD3161" s="30">
        <v>51</v>
      </c>
      <c r="AE3161" s="29">
        <v>0.80391999999999997</v>
      </c>
      <c r="AF3161" s="33">
        <v>2.7970000000000002</v>
      </c>
      <c r="AG3161" s="33">
        <v>2.9209999999999998</v>
      </c>
      <c r="AH3161" s="33">
        <v>3.0590000000000002</v>
      </c>
      <c r="AI3161" s="33">
        <v>3.0459999999999998</v>
      </c>
      <c r="AJ3161" s="33">
        <v>3.1429999999999998</v>
      </c>
      <c r="AK3161" s="34">
        <v>3.222</v>
      </c>
      <c r="AL3161" s="29">
        <v>0</v>
      </c>
      <c r="AM3161" s="29">
        <v>0</v>
      </c>
      <c r="AN3161" s="50">
        <v>27788</v>
      </c>
      <c r="AO3161" s="30">
        <v>106</v>
      </c>
      <c r="AP3161" s="29">
        <v>0.49560999999999999</v>
      </c>
      <c r="AQ3161" s="29">
        <v>1</v>
      </c>
      <c r="AR3161" s="29">
        <v>0.84599999999999997</v>
      </c>
      <c r="AS3161" s="54">
        <v>7</v>
      </c>
      <c r="AT3161" s="29">
        <v>0.81818000000000002</v>
      </c>
      <c r="AU3161" s="29">
        <v>0.84623000000000004</v>
      </c>
      <c r="AV3161" s="54">
        <v>15</v>
      </c>
      <c r="AW3161" s="29">
        <v>0.57576000000000005</v>
      </c>
    </row>
    <row r="3162" spans="1:49" x14ac:dyDescent="0.2">
      <c r="A3162" s="17" t="str">
        <f t="shared" si="58"/>
        <v>JHU-CSSE</v>
      </c>
      <c r="B3162" s="17" t="str">
        <f>IF(AND(OR(NOT(IsForecastDateRestricted),AND(D3162&gt;=StartDate,D3162&lt;=EndDate)),OR(NOT(IsTargetDateRestricted),AND(F3162&gt;=FirstTargetDate,F3162&lt;=EndTargetDate)),
OR(AND(Is1Week,E3162="1 wk ahead inc death"),AND(Is2Week,E3162="2 wk ahead inc death"),AND(Is3Week,E3162="3 wk ahead inc death"),AND(Is4Week,E3162="4 wk ahead inc death")),
OR(NOT(IsActiveModelsOnly),_xlfn.XLOOKUP(C3162,'Model Analyzer'!B$4:B$100,'Model Analyzer'!C$4:C$100))),EvalData!C3162,"NA")</f>
        <v>JHU-CSSE</v>
      </c>
      <c r="C3162" s="17" t="s">
        <v>58</v>
      </c>
      <c r="D3162" s="36" t="d">
        <v>2020-12-14</v>
      </c>
      <c r="E3162" s="17" t="s">
        <v>11</v>
      </c>
      <c r="F3162" s="36" t="d">
        <v>2020-12-19</v>
      </c>
      <c r="G3162" s="30">
        <v>213</v>
      </c>
      <c r="H3162" s="32">
        <v>1.2E-2</v>
      </c>
      <c r="I3162" s="28">
        <v>1.167E-2</v>
      </c>
      <c r="J3162" s="28">
        <v>1.167E-2</v>
      </c>
      <c r="K3162" s="29">
        <v>1</v>
      </c>
      <c r="L3162" s="30">
        <v>1</v>
      </c>
      <c r="M3162" s="29">
        <v>1</v>
      </c>
      <c r="N3162" s="30">
        <v>51</v>
      </c>
      <c r="O3162" s="30">
        <v>5.3</v>
      </c>
      <c r="P3162" s="30">
        <v>901.58</v>
      </c>
      <c r="Q3162" s="30">
        <v>58.02</v>
      </c>
      <c r="R3162" s="38">
        <v>0.11863</v>
      </c>
      <c r="S3162" s="32">
        <v>3.9219999999999998E-2</v>
      </c>
      <c r="T3162" s="29">
        <v>0.27900999999999998</v>
      </c>
      <c r="U3162" s="29">
        <v>0.18290999999999999</v>
      </c>
      <c r="V3162" s="29">
        <v>0.66666999999999998</v>
      </c>
      <c r="W3162" s="29">
        <v>1.9609999999999999E-2</v>
      </c>
      <c r="X3162" s="30">
        <v>101.29</v>
      </c>
      <c r="Y3162" s="29">
        <v>0.26999000000000001</v>
      </c>
      <c r="Z3162" s="29">
        <v>0.19547</v>
      </c>
      <c r="AA3162" s="29">
        <v>0.76900000000000002</v>
      </c>
      <c r="AB3162" s="30">
        <v>7</v>
      </c>
      <c r="AC3162" s="29">
        <v>0.81818000000000002</v>
      </c>
      <c r="AD3162" s="30">
        <v>51</v>
      </c>
      <c r="AE3162" s="29">
        <v>0.90195999999999998</v>
      </c>
      <c r="AF3162" s="33">
        <v>1.8779999999999999</v>
      </c>
      <c r="AG3162" s="33">
        <v>2.0449999999999999</v>
      </c>
      <c r="AH3162" s="33">
        <v>2.4279999999999999</v>
      </c>
      <c r="AI3162" s="33">
        <v>2.633</v>
      </c>
      <c r="AJ3162" s="33">
        <v>2.7360000000000002</v>
      </c>
      <c r="AK3162" s="34">
        <v>3.2679999999999998</v>
      </c>
      <c r="AL3162" s="29">
        <v>3.9219999999999998E-2</v>
      </c>
      <c r="AM3162" s="29">
        <v>0</v>
      </c>
      <c r="AN3162" s="50">
        <v>17960</v>
      </c>
      <c r="AO3162" s="30">
        <v>137.9</v>
      </c>
      <c r="AP3162" s="29">
        <v>0.57999000000000001</v>
      </c>
      <c r="AQ3162" s="29">
        <v>1</v>
      </c>
      <c r="AR3162" s="29">
        <v>0.90800000000000003</v>
      </c>
      <c r="AS3162" s="54">
        <v>4</v>
      </c>
      <c r="AT3162" s="29">
        <v>0.90908999999999995</v>
      </c>
      <c r="AU3162" s="29">
        <v>0.94943</v>
      </c>
      <c r="AV3162" s="54">
        <v>8</v>
      </c>
      <c r="AW3162" s="29">
        <v>0.78788000000000002</v>
      </c>
    </row>
    <row r="3163" spans="1:49" x14ac:dyDescent="0.2">
      <c r="A3163" s="17" t="str">
        <f t="shared" si="58"/>
        <v>JHU-IDD</v>
      </c>
      <c r="B3163" s="17" t="str">
        <f>IF(AND(OR(NOT(IsForecastDateRestricted),AND(D3163&gt;=StartDate,D3163&lt;=EndDate)),OR(NOT(IsTargetDateRestricted),AND(F3163&gt;=FirstTargetDate,F3163&lt;=EndTargetDate)),
OR(AND(Is1Week,E3163="1 wk ahead inc death"),AND(Is2Week,E3163="2 wk ahead inc death"),AND(Is3Week,E3163="3 wk ahead inc death"),AND(Is4Week,E3163="4 wk ahead inc death")),
OR(NOT(IsActiveModelsOnly),_xlfn.XLOOKUP(C3163,'Model Analyzer'!B$4:B$100,'Model Analyzer'!C$4:C$100))),EvalData!C3163,"NA")</f>
        <v>JHU-IDD</v>
      </c>
      <c r="C3163" s="17" t="s">
        <v>53</v>
      </c>
      <c r="D3163" s="36" t="d">
        <v>2020-12-14</v>
      </c>
      <c r="E3163" s="17" t="s">
        <v>11</v>
      </c>
      <c r="F3163" s="36" t="d">
        <v>2020-12-19</v>
      </c>
      <c r="G3163" s="30">
        <v>-4813</v>
      </c>
      <c r="H3163" s="32">
        <v>-0.30599999999999999</v>
      </c>
      <c r="I3163" s="28">
        <v>-0.26365</v>
      </c>
      <c r="J3163" s="28">
        <v>-0.35805999999999999</v>
      </c>
      <c r="K3163" s="29">
        <v>0</v>
      </c>
      <c r="L3163" s="30">
        <v>33</v>
      </c>
      <c r="M3163" s="29">
        <v>5.8819999999999997E-2</v>
      </c>
      <c r="N3163" s="30">
        <v>51</v>
      </c>
      <c r="O3163" s="30">
        <v>10.91</v>
      </c>
      <c r="P3163" s="30">
        <v>2356.5700000000002</v>
      </c>
      <c r="Q3163" s="30">
        <v>119.86</v>
      </c>
      <c r="R3163" s="38">
        <v>0.28273999999999999</v>
      </c>
      <c r="S3163" s="32">
        <v>-0.33102999999999999</v>
      </c>
      <c r="T3163" s="29">
        <v>0.52439000000000002</v>
      </c>
      <c r="U3163" s="29">
        <v>-0.33788000000000001</v>
      </c>
      <c r="V3163" s="29">
        <v>0.25490000000000002</v>
      </c>
      <c r="W3163" s="29">
        <v>0.11765</v>
      </c>
      <c r="X3163" s="30">
        <v>180.69</v>
      </c>
      <c r="Y3163" s="29">
        <v>0.34098000000000001</v>
      </c>
      <c r="Z3163" s="29">
        <v>0.37702000000000002</v>
      </c>
      <c r="AA3163" s="29">
        <v>3.2000000000000001E-2</v>
      </c>
      <c r="AB3163" s="30">
        <v>33</v>
      </c>
      <c r="AC3163" s="29">
        <v>3.0300000000000001E-2</v>
      </c>
      <c r="AD3163" s="30">
        <v>51</v>
      </c>
      <c r="AE3163" s="29">
        <v>0.84314</v>
      </c>
      <c r="AF3163" s="33">
        <v>2.7690000000000001</v>
      </c>
      <c r="AG3163" s="33">
        <v>3.1970000000000001</v>
      </c>
      <c r="AH3163" s="33">
        <v>4.931</v>
      </c>
      <c r="AI3163" s="33">
        <v>18.173999999999999</v>
      </c>
      <c r="AJ3163" s="33">
        <v>8.0579999999999998</v>
      </c>
      <c r="AK3163" s="34">
        <v>29.19</v>
      </c>
      <c r="AL3163" s="29">
        <v>0.25490000000000002</v>
      </c>
      <c r="AM3163" s="29">
        <v>0.23529</v>
      </c>
      <c r="AN3163" s="50">
        <v>37791</v>
      </c>
      <c r="AO3163" s="30">
        <v>138.69999999999999</v>
      </c>
      <c r="AP3163" s="29">
        <v>0.33265</v>
      </c>
      <c r="AQ3163" s="29">
        <v>0.69445999999999997</v>
      </c>
      <c r="AR3163" s="29">
        <v>0.372</v>
      </c>
      <c r="AS3163" s="54">
        <v>27</v>
      </c>
      <c r="AT3163" s="29">
        <v>0.21212</v>
      </c>
      <c r="AU3163" s="29">
        <v>0.79415999999999998</v>
      </c>
      <c r="AV3163" s="54">
        <v>21</v>
      </c>
      <c r="AW3163" s="29">
        <v>0.39394000000000001</v>
      </c>
    </row>
    <row r="3164" spans="1:49" x14ac:dyDescent="0.2">
      <c r="A3164" s="17" t="str">
        <f t="shared" si="58"/>
        <v>Karlen</v>
      </c>
      <c r="B3164" s="17" t="str">
        <f>IF(AND(OR(NOT(IsForecastDateRestricted),AND(D3164&gt;=StartDate,D3164&lt;=EndDate)),OR(NOT(IsTargetDateRestricted),AND(F3164&gt;=FirstTargetDate,F3164&lt;=EndTargetDate)),
OR(AND(Is1Week,E3164="1 wk ahead inc death"),AND(Is2Week,E3164="2 wk ahead inc death"),AND(Is3Week,E3164="3 wk ahead inc death"),AND(Is4Week,E3164="4 wk ahead inc death")),
OR(NOT(IsActiveModelsOnly),_xlfn.XLOOKUP(C3164,'Model Analyzer'!B$4:B$100,'Model Analyzer'!C$4:C$100))),EvalData!C3164,"NA")</f>
        <v>Karlen</v>
      </c>
      <c r="C3164" s="17" t="s">
        <v>46</v>
      </c>
      <c r="D3164" s="36" t="d">
        <v>2020-12-14</v>
      </c>
      <c r="E3164" s="17" t="s">
        <v>11</v>
      </c>
      <c r="F3164" s="36" t="d">
        <v>2020-12-19</v>
      </c>
      <c r="G3164" s="30">
        <v>-933</v>
      </c>
      <c r="H3164" s="32">
        <v>-5.1999999999999998E-2</v>
      </c>
      <c r="I3164" s="28">
        <v>-5.1110000000000003E-2</v>
      </c>
      <c r="J3164" s="28">
        <v>-5.3859999999999998E-2</v>
      </c>
      <c r="K3164" s="29">
        <v>0.9</v>
      </c>
      <c r="L3164" s="30">
        <v>13</v>
      </c>
      <c r="M3164" s="29">
        <v>0.64705999999999997</v>
      </c>
      <c r="N3164" s="30">
        <v>51</v>
      </c>
      <c r="O3164" s="30">
        <v>3.62</v>
      </c>
      <c r="P3164" s="30">
        <v>576.74</v>
      </c>
      <c r="Q3164" s="30">
        <v>46.41</v>
      </c>
      <c r="R3164" s="38">
        <v>0.11466</v>
      </c>
      <c r="S3164" s="32">
        <v>-7.1399999999999996E-3</v>
      </c>
      <c r="T3164" s="29">
        <v>0.23425000000000001</v>
      </c>
      <c r="U3164" s="29">
        <v>2.8129999999999999E-2</v>
      </c>
      <c r="V3164" s="29">
        <v>0.70587999999999995</v>
      </c>
      <c r="W3164" s="29">
        <v>3.9219999999999998E-2</v>
      </c>
      <c r="X3164" s="30">
        <v>74.489999999999995</v>
      </c>
      <c r="Y3164" s="29">
        <v>0.20602999999999999</v>
      </c>
      <c r="Z3164" s="29">
        <v>0.18557999999999999</v>
      </c>
      <c r="AA3164" s="29">
        <v>0.88600000000000001</v>
      </c>
      <c r="AB3164" s="30">
        <v>3</v>
      </c>
      <c r="AC3164" s="29">
        <v>0.93938999999999995</v>
      </c>
      <c r="AD3164" s="30">
        <v>51</v>
      </c>
      <c r="AE3164" s="29">
        <v>0.86275000000000002</v>
      </c>
      <c r="AF3164" s="33">
        <v>1.6020000000000001</v>
      </c>
      <c r="AG3164" s="33">
        <v>1.758</v>
      </c>
      <c r="AH3164" s="33">
        <v>2.0579999999999998</v>
      </c>
      <c r="AI3164" s="33">
        <v>2.2909999999999999</v>
      </c>
      <c r="AJ3164" s="33">
        <v>2.5640000000000001</v>
      </c>
      <c r="AK3164" s="34">
        <v>3.2309999999999999</v>
      </c>
      <c r="AL3164" s="29">
        <v>1.9609999999999999E-2</v>
      </c>
      <c r="AM3164" s="29">
        <v>0</v>
      </c>
      <c r="AN3164" s="50">
        <v>23623</v>
      </c>
      <c r="AO3164" s="30">
        <v>122.9</v>
      </c>
      <c r="AP3164" s="29">
        <v>0.63495000000000001</v>
      </c>
      <c r="AQ3164" s="29">
        <v>1</v>
      </c>
      <c r="AR3164" s="29">
        <v>0.88800000000000001</v>
      </c>
      <c r="AS3164" s="54">
        <v>5</v>
      </c>
      <c r="AT3164" s="29">
        <v>0.87878999999999996</v>
      </c>
      <c r="AU3164" s="29">
        <v>0.90815000000000001</v>
      </c>
      <c r="AV3164" s="54">
        <v>12</v>
      </c>
      <c r="AW3164" s="29">
        <v>0.66666999999999998</v>
      </c>
    </row>
    <row r="3165" spans="1:49" x14ac:dyDescent="0.2">
      <c r="A3165" s="17" t="str">
        <f t="shared" si="58"/>
        <v>LANL</v>
      </c>
      <c r="B3165" s="17" t="str">
        <f>IF(AND(OR(NOT(IsForecastDateRestricted),AND(D3165&gt;=StartDate,D3165&lt;=EndDate)),OR(NOT(IsTargetDateRestricted),AND(F3165&gt;=FirstTargetDate,F3165&lt;=EndTargetDate)),
OR(AND(Is1Week,E3165="1 wk ahead inc death"),AND(Is2Week,E3165="2 wk ahead inc death"),AND(Is3Week,E3165="3 wk ahead inc death"),AND(Is4Week,E3165="4 wk ahead inc death")),
OR(NOT(IsActiveModelsOnly),_xlfn.XLOOKUP(C3165,'Model Analyzer'!B$4:B$100,'Model Analyzer'!C$4:C$100))),EvalData!C3165,"NA")</f>
        <v>LANL</v>
      </c>
      <c r="C3165" s="17" t="s">
        <v>20</v>
      </c>
      <c r="D3165" s="36" t="d">
        <v>2020-12-14</v>
      </c>
      <c r="E3165" s="17" t="s">
        <v>11</v>
      </c>
      <c r="F3165" s="36" t="d">
        <v>2020-12-19</v>
      </c>
      <c r="G3165" s="30">
        <v>469</v>
      </c>
      <c r="H3165" s="32">
        <v>2.5000000000000001E-2</v>
      </c>
      <c r="I3165" s="28">
        <v>2.5690000000000001E-2</v>
      </c>
      <c r="J3165" s="28">
        <v>2.5690000000000001E-2</v>
      </c>
      <c r="K3165" s="29">
        <v>1</v>
      </c>
      <c r="L3165" s="30">
        <v>5</v>
      </c>
      <c r="M3165" s="29">
        <v>0.88234999999999997</v>
      </c>
      <c r="N3165" s="30">
        <v>51</v>
      </c>
      <c r="O3165" s="30">
        <v>7.92</v>
      </c>
      <c r="P3165" s="30">
        <v>651.96</v>
      </c>
      <c r="Q3165" s="30">
        <v>45.37</v>
      </c>
      <c r="R3165" s="38">
        <v>0.12037</v>
      </c>
      <c r="S3165" s="32">
        <v>1.1809999999999999E-2</v>
      </c>
      <c r="T3165" s="29">
        <v>0.35847000000000001</v>
      </c>
      <c r="U3165" s="29">
        <v>-9.826E-2</v>
      </c>
      <c r="V3165" s="29">
        <v>0.74509999999999998</v>
      </c>
      <c r="W3165" s="29">
        <v>5.8819999999999997E-2</v>
      </c>
      <c r="X3165" s="30">
        <v>70.16</v>
      </c>
      <c r="Y3165" s="29">
        <v>0.22044</v>
      </c>
      <c r="Z3165" s="29">
        <v>0.20705999999999999</v>
      </c>
      <c r="AA3165" s="29">
        <v>0.68200000000000005</v>
      </c>
      <c r="AB3165" s="30">
        <v>11</v>
      </c>
      <c r="AC3165" s="29">
        <v>0.69696999999999998</v>
      </c>
      <c r="AD3165" s="30">
        <v>51</v>
      </c>
      <c r="AE3165" s="29">
        <v>0.94118000000000002</v>
      </c>
      <c r="AF3165" s="33">
        <v>1.7549999999999999</v>
      </c>
      <c r="AG3165" s="33">
        <v>2.3940000000000001</v>
      </c>
      <c r="AH3165" s="33">
        <v>3.6230000000000002</v>
      </c>
      <c r="AI3165" s="33">
        <v>28.86</v>
      </c>
      <c r="AJ3165" s="33">
        <v>8.3320000000000007</v>
      </c>
      <c r="AK3165" s="34">
        <v>15</v>
      </c>
      <c r="AL3165" s="29">
        <v>0.15686</v>
      </c>
      <c r="AM3165" s="29">
        <v>0.21568999999999999</v>
      </c>
      <c r="AN3165" s="50">
        <v>22131</v>
      </c>
      <c r="AO3165" s="30">
        <v>93.3</v>
      </c>
      <c r="AP3165" s="29">
        <v>0.41726000000000002</v>
      </c>
      <c r="AQ3165" s="29">
        <v>0.87109999999999999</v>
      </c>
      <c r="AR3165" s="29">
        <v>0.59899999999999998</v>
      </c>
      <c r="AS3165" s="54">
        <v>17</v>
      </c>
      <c r="AT3165" s="29">
        <v>0.51515</v>
      </c>
      <c r="AU3165" s="29">
        <v>0.97409999999999997</v>
      </c>
      <c r="AV3165" s="54">
        <v>5</v>
      </c>
      <c r="AW3165" s="29">
        <v>0.87878999999999996</v>
      </c>
    </row>
    <row r="3166" spans="1:49" x14ac:dyDescent="0.2">
      <c r="A3166" s="17" t="str">
        <f t="shared" si="58"/>
        <v>LSHTM</v>
      </c>
      <c r="B3166" s="17" t="str">
        <f>IF(AND(OR(NOT(IsForecastDateRestricted),AND(D3166&gt;=StartDate,D3166&lt;=EndDate)),OR(NOT(IsTargetDateRestricted),AND(F3166&gt;=FirstTargetDate,F3166&lt;=EndTargetDate)),
OR(AND(Is1Week,E3166="1 wk ahead inc death"),AND(Is2Week,E3166="2 wk ahead inc death"),AND(Is3Week,E3166="3 wk ahead inc death"),AND(Is4Week,E3166="4 wk ahead inc death")),
OR(NOT(IsActiveModelsOnly),_xlfn.XLOOKUP(C3166,'Model Analyzer'!B$4:B$100,'Model Analyzer'!C$4:C$100))),EvalData!C3166,"NA")</f>
        <v>LSHTM</v>
      </c>
      <c r="C3166" s="17" t="s">
        <v>21</v>
      </c>
      <c r="D3166" s="36" t="d">
        <v>2020-12-14</v>
      </c>
      <c r="E3166" s="17" t="s">
        <v>11</v>
      </c>
      <c r="F3166" s="36" t="d">
        <v>2020-12-19</v>
      </c>
      <c r="G3166" s="30">
        <v>-858</v>
      </c>
      <c r="H3166" s="32">
        <v>-4.8000000000000001E-2</v>
      </c>
      <c r="I3166" s="28">
        <v>-4.7E-2</v>
      </c>
      <c r="J3166" s="28">
        <v>-4.9320000000000003E-2</v>
      </c>
      <c r="K3166" s="29">
        <v>1</v>
      </c>
      <c r="L3166" s="30">
        <v>11</v>
      </c>
      <c r="M3166" s="29">
        <v>0.70587999999999995</v>
      </c>
      <c r="N3166" s="30">
        <v>51</v>
      </c>
      <c r="O3166" s="30">
        <v>5.0599999999999996</v>
      </c>
      <c r="P3166" s="30">
        <v>621.44000000000005</v>
      </c>
      <c r="Q3166" s="30">
        <v>45.67</v>
      </c>
      <c r="R3166" s="38">
        <v>0.11724999999999999</v>
      </c>
      <c r="S3166" s="32">
        <v>9.0500000000000008E-3</v>
      </c>
      <c r="T3166" s="29">
        <v>0.27448</v>
      </c>
      <c r="U3166" s="29">
        <v>5.4980000000000001E-2</v>
      </c>
      <c r="V3166" s="29">
        <v>0.68627000000000005</v>
      </c>
      <c r="W3166" s="29">
        <v>5.8819999999999997E-2</v>
      </c>
      <c r="X3166" s="30">
        <v>70.8</v>
      </c>
      <c r="Y3166" s="29">
        <v>0.24179</v>
      </c>
      <c r="Z3166" s="29">
        <v>0.20136999999999999</v>
      </c>
      <c r="AA3166" s="29">
        <v>0.78</v>
      </c>
      <c r="AB3166" s="30">
        <v>5</v>
      </c>
      <c r="AC3166" s="29">
        <v>0.87878999999999996</v>
      </c>
      <c r="AD3166" s="30">
        <v>51</v>
      </c>
      <c r="AE3166" s="29">
        <v>0.96077999999999997</v>
      </c>
      <c r="AF3166" s="33">
        <v>1.825</v>
      </c>
      <c r="AG3166" s="33">
        <v>2.19</v>
      </c>
      <c r="AH3166" s="33">
        <v>2.6680000000000001</v>
      </c>
      <c r="AI3166" s="33">
        <v>3.2269999999999999</v>
      </c>
      <c r="AJ3166" s="33">
        <v>3.68</v>
      </c>
      <c r="AK3166" s="34">
        <v>5.4</v>
      </c>
      <c r="AL3166" s="29">
        <v>0.15686</v>
      </c>
      <c r="AM3166" s="29">
        <v>0</v>
      </c>
      <c r="AN3166" s="50">
        <v>16936</v>
      </c>
      <c r="AO3166" s="30">
        <v>84.6</v>
      </c>
      <c r="AP3166" s="29">
        <v>0.52271000000000001</v>
      </c>
      <c r="AQ3166" s="29">
        <v>1</v>
      </c>
      <c r="AR3166" s="29">
        <v>0.84599999999999997</v>
      </c>
      <c r="AS3166" s="54">
        <v>7</v>
      </c>
      <c r="AT3166" s="29">
        <v>0.81818000000000002</v>
      </c>
      <c r="AU3166" s="29">
        <v>1</v>
      </c>
      <c r="AV3166" s="54">
        <v>1</v>
      </c>
      <c r="AW3166" s="29">
        <v>1</v>
      </c>
    </row>
    <row r="3167" spans="1:49" x14ac:dyDescent="0.2">
      <c r="A3167" s="17" t="str">
        <f t="shared" si="58"/>
        <v>Microsoft</v>
      </c>
      <c r="B3167" s="17" t="str">
        <f>IF(AND(OR(NOT(IsForecastDateRestricted),AND(D3167&gt;=StartDate,D3167&lt;=EndDate)),OR(NOT(IsTargetDateRestricted),AND(F3167&gt;=FirstTargetDate,F3167&lt;=EndTargetDate)),
OR(AND(Is1Week,E3167="1 wk ahead inc death"),AND(Is2Week,E3167="2 wk ahead inc death"),AND(Is3Week,E3167="3 wk ahead inc death"),AND(Is4Week,E3167="4 wk ahead inc death")),
OR(NOT(IsActiveModelsOnly),_xlfn.XLOOKUP(C3167,'Model Analyzer'!B$4:B$100,'Model Analyzer'!C$4:C$100))),EvalData!C3167,"NA")</f>
        <v>Microsoft</v>
      </c>
      <c r="C3167" s="17" t="s">
        <v>153</v>
      </c>
      <c r="D3167" s="36" t="d">
        <v>2020-12-14</v>
      </c>
      <c r="E3167" s="17" t="s">
        <v>11</v>
      </c>
      <c r="F3167" s="36" t="d">
        <v>2020-12-19</v>
      </c>
      <c r="G3167" s="30">
        <v>2557</v>
      </c>
      <c r="H3167" s="32">
        <v>0.13100000000000001</v>
      </c>
      <c r="I3167" s="28">
        <v>0.14007</v>
      </c>
      <c r="J3167" s="28">
        <v>0.14007</v>
      </c>
      <c r="K3167" s="29">
        <v>0.75</v>
      </c>
      <c r="L3167" s="30">
        <v>25</v>
      </c>
      <c r="M3167" s="29">
        <v>0.29411999999999999</v>
      </c>
      <c r="N3167" s="30">
        <v>50</v>
      </c>
      <c r="O3167" s="30">
        <v>4.93</v>
      </c>
      <c r="P3167" s="30">
        <v>1468.56</v>
      </c>
      <c r="Q3167" s="30">
        <v>70.08</v>
      </c>
      <c r="R3167" s="38">
        <v>0.13536999999999999</v>
      </c>
      <c r="S3167" s="32">
        <v>0.12093</v>
      </c>
      <c r="T3167" s="29">
        <v>0.28599000000000002</v>
      </c>
      <c r="U3167" s="29">
        <v>0.22441</v>
      </c>
      <c r="V3167" s="29">
        <v>0.57999999999999996</v>
      </c>
      <c r="W3167" s="29">
        <v>0.04</v>
      </c>
      <c r="X3167" s="30">
        <v>124.01</v>
      </c>
      <c r="Y3167" s="29">
        <v>0.28076000000000001</v>
      </c>
      <c r="Z3167" s="29">
        <v>0.21576999999999999</v>
      </c>
      <c r="AA3167" s="29">
        <v>0.441</v>
      </c>
      <c r="AB3167" s="30">
        <v>19</v>
      </c>
      <c r="AC3167" s="29">
        <v>0.45455000000000001</v>
      </c>
      <c r="AD3167" s="30">
        <v>50</v>
      </c>
      <c r="AE3167" s="29">
        <v>0.56000000000000005</v>
      </c>
      <c r="AF3167" s="33">
        <v>1.2949999999999999</v>
      </c>
      <c r="AG3167" s="33">
        <v>1.373</v>
      </c>
      <c r="AH3167" s="33">
        <v>1.526</v>
      </c>
      <c r="AI3167" s="33">
        <v>1.6919999999999999</v>
      </c>
      <c r="AJ3167" s="33">
        <v>1.6779999999999999</v>
      </c>
      <c r="AK3167" s="34">
        <v>2.1219999999999999</v>
      </c>
      <c r="AL3167" s="29">
        <v>0.02</v>
      </c>
      <c r="AM3167" s="29">
        <v>0</v>
      </c>
      <c r="AN3167" s="50">
        <v>34544</v>
      </c>
      <c r="AO3167" s="30">
        <v>222.8</v>
      </c>
      <c r="AP3167" s="29">
        <v>0.77032</v>
      </c>
      <c r="AQ3167" s="29">
        <v>1</v>
      </c>
      <c r="AR3167" s="29">
        <v>0.55700000000000005</v>
      </c>
      <c r="AS3167" s="54">
        <v>20</v>
      </c>
      <c r="AT3167" s="29">
        <v>0.42424000000000001</v>
      </c>
      <c r="AU3167" s="29">
        <v>0.57791999999999999</v>
      </c>
      <c r="AV3167" s="54">
        <v>26</v>
      </c>
      <c r="AW3167" s="29">
        <v>0.24242</v>
      </c>
    </row>
    <row r="3168" spans="1:49" x14ac:dyDescent="0.2">
      <c r="A3168" s="17" t="str">
        <f t="shared" si="58"/>
        <v>MIT-LCP</v>
      </c>
      <c r="B3168" s="17" t="str">
        <f>IF(AND(OR(NOT(IsForecastDateRestricted),AND(D3168&gt;=StartDate,D3168&lt;=EndDate)),OR(NOT(IsTargetDateRestricted),AND(F3168&gt;=FirstTargetDate,F3168&lt;=EndTargetDate)),
OR(AND(Is1Week,E3168="1 wk ahead inc death"),AND(Is2Week,E3168="2 wk ahead inc death"),AND(Is3Week,E3168="3 wk ahead inc death"),AND(Is4Week,E3168="4 wk ahead inc death")),
OR(NOT(IsActiveModelsOnly),_xlfn.XLOOKUP(C3168,'Model Analyzer'!B$4:B$100,'Model Analyzer'!C$4:C$100))),EvalData!C3168,"NA")</f>
        <v>MIT-LCP</v>
      </c>
      <c r="C3168" s="17" t="s">
        <v>55</v>
      </c>
      <c r="D3168" s="36" t="d">
        <v>2020-12-14</v>
      </c>
      <c r="E3168" s="17" t="s">
        <v>11</v>
      </c>
      <c r="F3168" s="36" t="d">
        <v>2020-12-19</v>
      </c>
      <c r="G3168" s="30">
        <v>-375</v>
      </c>
      <c r="H3168" s="32">
        <v>-2.1000000000000001E-2</v>
      </c>
      <c r="I3168" s="28">
        <v>-2.0539999999999999E-2</v>
      </c>
      <c r="J3168" s="28">
        <v>-2.0969999999999999E-2</v>
      </c>
      <c r="K3168" s="29">
        <v>1</v>
      </c>
      <c r="L3168" s="30">
        <v>4</v>
      </c>
      <c r="M3168" s="29">
        <v>0.91176000000000001</v>
      </c>
      <c r="N3168" s="30">
        <v>51</v>
      </c>
      <c r="O3168" s="30">
        <v>10.46</v>
      </c>
      <c r="P3168" s="30">
        <v>1329.1</v>
      </c>
      <c r="Q3168" s="30">
        <v>67.45</v>
      </c>
      <c r="R3168" s="38">
        <v>0.16</v>
      </c>
      <c r="S3168" s="32">
        <v>3.7819999999999999E-2</v>
      </c>
      <c r="T3168" s="29">
        <v>0.45128000000000001</v>
      </c>
      <c r="U3168" s="29">
        <v>5.1139999999999998E-2</v>
      </c>
      <c r="V3168" s="29">
        <v>0.58823999999999999</v>
      </c>
      <c r="W3168" s="29">
        <v>5.8819999999999997E-2</v>
      </c>
      <c r="X3168" s="30">
        <v>110.93</v>
      </c>
      <c r="Y3168" s="29">
        <v>0.32435999999999998</v>
      </c>
      <c r="Z3168" s="29">
        <v>0.25534000000000001</v>
      </c>
      <c r="AA3168" s="29">
        <v>0.38100000000000001</v>
      </c>
      <c r="AB3168" s="30">
        <v>20</v>
      </c>
      <c r="AC3168" s="29">
        <v>0.42424000000000001</v>
      </c>
      <c r="AD3168" s="30">
        <v>51</v>
      </c>
      <c r="AE3168" s="29">
        <v>3.9219999999999998E-2</v>
      </c>
      <c r="AF3168" s="33">
        <v>1</v>
      </c>
      <c r="AG3168" s="33">
        <v>1.02</v>
      </c>
      <c r="AH3168" s="33">
        <v>1.022</v>
      </c>
      <c r="AI3168" s="33">
        <v>1.0189999999999999</v>
      </c>
      <c r="AJ3168" s="33">
        <v>1.0229999999999999</v>
      </c>
      <c r="AK3168" s="34">
        <v>1.024</v>
      </c>
      <c r="AL3168" s="29">
        <v>0</v>
      </c>
      <c r="AM3168" s="29">
        <v>0</v>
      </c>
      <c r="AN3168" s="50">
        <v>130383</v>
      </c>
      <c r="AO3168" s="30">
        <v>638.1</v>
      </c>
      <c r="AP3168" s="29">
        <v>0.99055000000000004</v>
      </c>
      <c r="AQ3168" s="29">
        <v>1</v>
      </c>
      <c r="AR3168" s="29">
        <v>4.1000000000000002E-2</v>
      </c>
      <c r="AS3168" s="54">
        <v>34</v>
      </c>
      <c r="AT3168" s="29">
        <v>0</v>
      </c>
      <c r="AU3168" s="29">
        <v>4.1279999999999997E-2</v>
      </c>
      <c r="AV3168" s="54">
        <v>34</v>
      </c>
      <c r="AW3168" s="29">
        <v>0</v>
      </c>
    </row>
    <row r="3169" spans="1:49" x14ac:dyDescent="0.2">
      <c r="A3169" s="17" t="str">
        <f t="shared" si="58"/>
        <v>MIT-ORC</v>
      </c>
      <c r="B3169" s="17" t="str">
        <f>IF(AND(OR(NOT(IsForecastDateRestricted),AND(D3169&gt;=StartDate,D3169&lt;=EndDate)),OR(NOT(IsTargetDateRestricted),AND(F3169&gt;=FirstTargetDate,F3169&lt;=EndTargetDate)),
OR(AND(Is1Week,E3169="1 wk ahead inc death"),AND(Is2Week,E3169="2 wk ahead inc death"),AND(Is3Week,E3169="3 wk ahead inc death"),AND(Is4Week,E3169="4 wk ahead inc death")),
OR(NOT(IsActiveModelsOnly),_xlfn.XLOOKUP(C3169,'Model Analyzer'!B$4:B$100,'Model Analyzer'!C$4:C$100))),EvalData!C3169,"NA")</f>
        <v>MIT-ORC</v>
      </c>
      <c r="C3169" s="17" t="s">
        <v>23</v>
      </c>
      <c r="D3169" s="36" t="d">
        <v>2020-12-14</v>
      </c>
      <c r="E3169" s="17" t="s">
        <v>11</v>
      </c>
      <c r="F3169" s="36" t="d">
        <v>2020-12-19</v>
      </c>
      <c r="G3169" s="30">
        <v>-3931</v>
      </c>
      <c r="H3169" s="32">
        <v>-0.24299999999999999</v>
      </c>
      <c r="I3169" s="28">
        <v>-0.21534</v>
      </c>
      <c r="J3169" s="28">
        <v>-0.27443000000000001</v>
      </c>
      <c r="K3169" s="29">
        <v>0.75</v>
      </c>
      <c r="L3169" s="30">
        <v>31</v>
      </c>
      <c r="M3169" s="29">
        <v>0.11765</v>
      </c>
      <c r="N3169" s="30">
        <v>51</v>
      </c>
      <c r="O3169" s="30">
        <v>11.54</v>
      </c>
      <c r="P3169" s="30">
        <v>2140.63</v>
      </c>
      <c r="Q3169" s="30">
        <v>93.9</v>
      </c>
      <c r="R3169" s="38">
        <v>0.25353999999999999</v>
      </c>
      <c r="S3169" s="32">
        <v>-0.15951000000000001</v>
      </c>
      <c r="T3169" s="29">
        <v>0.51446000000000003</v>
      </c>
      <c r="U3169" s="29">
        <v>-0.34449000000000002</v>
      </c>
      <c r="V3169" s="29">
        <v>0.45097999999999999</v>
      </c>
      <c r="W3169" s="29">
        <v>9.8040000000000002E-2</v>
      </c>
      <c r="X3169" s="30">
        <v>193.92</v>
      </c>
      <c r="Y3169" s="29">
        <v>0.29113</v>
      </c>
      <c r="Z3169" s="29">
        <v>0.32599</v>
      </c>
      <c r="AA3169" s="29">
        <v>6.0999999999999999E-2</v>
      </c>
      <c r="AB3169" s="30">
        <v>30</v>
      </c>
      <c r="AC3169" s="29">
        <v>0.12121</v>
      </c>
      <c r="AD3169" s="30">
        <v>51</v>
      </c>
      <c r="AE3169" s="29">
        <v>0.86275000000000002</v>
      </c>
      <c r="AF3169" s="33">
        <v>1.7</v>
      </c>
      <c r="AG3169" s="33">
        <v>2.33</v>
      </c>
      <c r="AH3169" s="33">
        <v>3.22</v>
      </c>
      <c r="AI3169" s="33">
        <v>181.91499999999999</v>
      </c>
      <c r="AJ3169" s="33">
        <v>19.134</v>
      </c>
      <c r="AK3169" s="34">
        <v>734</v>
      </c>
      <c r="AL3169" s="29">
        <v>0.11765</v>
      </c>
      <c r="AM3169" s="29">
        <v>0.21568999999999999</v>
      </c>
      <c r="AN3169" s="50">
        <v>59505</v>
      </c>
      <c r="AO3169" s="30">
        <v>109.9</v>
      </c>
      <c r="AP3169" s="29">
        <v>0.40155999999999997</v>
      </c>
      <c r="AQ3169" s="29">
        <v>0.83833000000000002</v>
      </c>
      <c r="AR3169" s="29">
        <v>0.55700000000000005</v>
      </c>
      <c r="AS3169" s="54">
        <v>20</v>
      </c>
      <c r="AT3169" s="29">
        <v>0.42424000000000001</v>
      </c>
      <c r="AU3169" s="29">
        <v>0.88200999999999996</v>
      </c>
      <c r="AV3169" s="54">
        <v>13</v>
      </c>
      <c r="AW3169" s="29">
        <v>0.63636000000000004</v>
      </c>
    </row>
    <row r="3170" spans="1:49" x14ac:dyDescent="0.2">
      <c r="A3170" s="17" t="str">
        <f t="shared" si="58"/>
        <v>MOBS</v>
      </c>
      <c r="B3170" s="17" t="str">
        <f>IF(AND(OR(NOT(IsForecastDateRestricted),AND(D3170&gt;=StartDate,D3170&lt;=EndDate)),OR(NOT(IsTargetDateRestricted),AND(F3170&gt;=FirstTargetDate,F3170&lt;=EndTargetDate)),
OR(AND(Is1Week,E3170="1 wk ahead inc death"),AND(Is2Week,E3170="2 wk ahead inc death"),AND(Is3Week,E3170="3 wk ahead inc death"),AND(Is4Week,E3170="4 wk ahead inc death")),
OR(NOT(IsActiveModelsOnly),_xlfn.XLOOKUP(C3170,'Model Analyzer'!B$4:B$100,'Model Analyzer'!C$4:C$100))),EvalData!C3170,"NA")</f>
        <v>MOBS</v>
      </c>
      <c r="C3170" s="17" t="s">
        <v>24</v>
      </c>
      <c r="D3170" s="36" t="d">
        <v>2020-12-14</v>
      </c>
      <c r="E3170" s="17" t="s">
        <v>11</v>
      </c>
      <c r="F3170" s="36" t="d">
        <v>2020-12-19</v>
      </c>
      <c r="G3170" s="30">
        <v>-1031</v>
      </c>
      <c r="H3170" s="32">
        <v>-5.8000000000000003E-2</v>
      </c>
      <c r="I3170" s="28">
        <v>-5.6480000000000002E-2</v>
      </c>
      <c r="J3170" s="28">
        <v>-5.9859999999999997E-2</v>
      </c>
      <c r="K3170" s="29">
        <v>0.9</v>
      </c>
      <c r="L3170" s="30">
        <v>14</v>
      </c>
      <c r="M3170" s="29">
        <v>0.61765000000000003</v>
      </c>
      <c r="N3170" s="30">
        <v>50</v>
      </c>
      <c r="O3170" s="30">
        <v>4.55</v>
      </c>
      <c r="P3170" s="30">
        <v>920.45</v>
      </c>
      <c r="Q3170" s="30">
        <v>58.3</v>
      </c>
      <c r="R3170" s="38">
        <v>0.12231</v>
      </c>
      <c r="S3170" s="32">
        <v>1.5010000000000001E-2</v>
      </c>
      <c r="T3170" s="29">
        <v>0.26611000000000001</v>
      </c>
      <c r="U3170" s="29">
        <v>5.8400000000000001E-2</v>
      </c>
      <c r="V3170" s="29">
        <v>0.64</v>
      </c>
      <c r="W3170" s="29">
        <v>0.02</v>
      </c>
      <c r="X3170" s="30">
        <v>118.3</v>
      </c>
      <c r="Y3170" s="29">
        <v>0.23621</v>
      </c>
      <c r="Z3170" s="29">
        <v>0.20208000000000001</v>
      </c>
      <c r="AA3170" s="29">
        <v>0.76600000000000001</v>
      </c>
      <c r="AB3170" s="30">
        <v>8</v>
      </c>
      <c r="AC3170" s="29">
        <v>0.78788000000000002</v>
      </c>
      <c r="AD3170" s="30">
        <v>50</v>
      </c>
      <c r="AE3170" s="29">
        <v>0.72</v>
      </c>
      <c r="AF3170" s="33">
        <v>1.427</v>
      </c>
      <c r="AG3170" s="33">
        <v>1.5609999999999999</v>
      </c>
      <c r="AH3170" s="33">
        <v>1.7070000000000001</v>
      </c>
      <c r="AI3170" s="33">
        <v>1.8360000000000001</v>
      </c>
      <c r="AJ3170" s="33">
        <v>1.887</v>
      </c>
      <c r="AK3170" s="34">
        <v>2.1320000000000001</v>
      </c>
      <c r="AL3170" s="29">
        <v>0.02</v>
      </c>
      <c r="AM3170" s="29">
        <v>0</v>
      </c>
      <c r="AN3170" s="50">
        <v>40255</v>
      </c>
      <c r="AO3170" s="30">
        <v>192.9</v>
      </c>
      <c r="AP3170" s="29">
        <v>0.72519</v>
      </c>
      <c r="AQ3170" s="29">
        <v>1</v>
      </c>
      <c r="AR3170" s="29">
        <v>0.72199999999999998</v>
      </c>
      <c r="AS3170" s="54">
        <v>13</v>
      </c>
      <c r="AT3170" s="29">
        <v>0.63636000000000004</v>
      </c>
      <c r="AU3170" s="29">
        <v>0.74302999999999997</v>
      </c>
      <c r="AV3170" s="54">
        <v>22</v>
      </c>
      <c r="AW3170" s="29">
        <v>0.36364000000000002</v>
      </c>
    </row>
    <row r="3171" spans="1:49" x14ac:dyDescent="0.2">
      <c r="A3171" s="17" t="str">
        <f t="shared" si="58"/>
        <v>NotreDame-Mobility</v>
      </c>
      <c r="B3171" s="17" t="str">
        <f>IF(AND(OR(NOT(IsForecastDateRestricted),AND(D3171&gt;=StartDate,D3171&lt;=EndDate)),OR(NOT(IsTargetDateRestricted),AND(F3171&gt;=FirstTargetDate,F3171&lt;=EndTargetDate)),
OR(AND(Is1Week,E3171="1 wk ahead inc death"),AND(Is2Week,E3171="2 wk ahead inc death"),AND(Is3Week,E3171="3 wk ahead inc death"),AND(Is4Week,E3171="4 wk ahead inc death")),
OR(NOT(IsActiveModelsOnly),_xlfn.XLOOKUP(C3171,'Model Analyzer'!B$4:B$100,'Model Analyzer'!C$4:C$100))),EvalData!C3171,"NA")</f>
        <v>NotreDame-Mobility</v>
      </c>
      <c r="C3171" s="17" t="s">
        <v>25</v>
      </c>
      <c r="D3171" s="36" t="d">
        <v>2020-12-14</v>
      </c>
      <c r="E3171" s="17" t="s">
        <v>11</v>
      </c>
      <c r="F3171" s="36" t="d">
        <v>2020-12-19</v>
      </c>
      <c r="G3171" s="30">
        <v>-8879</v>
      </c>
      <c r="H3171" s="32">
        <v>-0.66600000000000004</v>
      </c>
      <c r="I3171" s="28">
        <v>-0.48638999999999999</v>
      </c>
      <c r="J3171" s="28">
        <v>-0.94699</v>
      </c>
      <c r="K3171" s="29">
        <v>0</v>
      </c>
      <c r="L3171" s="30">
        <v>35</v>
      </c>
      <c r="M3171" s="29">
        <v>0</v>
      </c>
      <c r="N3171" s="30">
        <v>51</v>
      </c>
      <c r="O3171" s="30">
        <v>74.28</v>
      </c>
      <c r="P3171" s="30">
        <v>7175.26</v>
      </c>
      <c r="Q3171" s="30">
        <v>193.84</v>
      </c>
      <c r="R3171" s="38">
        <v>0.45640999999999998</v>
      </c>
      <c r="S3171" s="32">
        <v>-0.49597999999999998</v>
      </c>
      <c r="T3171" s="29">
        <v>4.1349999999999998</v>
      </c>
      <c r="U3171" s="29">
        <v>-3.8231700000000002</v>
      </c>
      <c r="V3171" s="29">
        <v>0.27450999999999998</v>
      </c>
      <c r="W3171" s="29">
        <v>0.33333000000000002</v>
      </c>
      <c r="X3171" s="30">
        <v>370.54</v>
      </c>
      <c r="Y3171" s="29">
        <v>0.51812000000000002</v>
      </c>
      <c r="Z3171" s="29">
        <v>0.62839999999999996</v>
      </c>
      <c r="AA3171" s="29">
        <v>3.5000000000000003E-2</v>
      </c>
      <c r="AB3171" s="30">
        <v>32</v>
      </c>
      <c r="AC3171" s="29">
        <v>6.0609999999999997E-2</v>
      </c>
      <c r="AD3171" s="30">
        <v>51</v>
      </c>
      <c r="AE3171" s="29">
        <v>0.27450999999999998</v>
      </c>
      <c r="AF3171" s="33">
        <v>1.226</v>
      </c>
      <c r="AG3171" s="33">
        <v>1.3180000000000001</v>
      </c>
      <c r="AH3171" s="33">
        <v>1.4570000000000001</v>
      </c>
      <c r="AI3171" s="33">
        <v>1.8580000000000001</v>
      </c>
      <c r="AJ3171" s="33">
        <v>1.8320000000000001</v>
      </c>
      <c r="AK3171" s="34">
        <v>2.4500000000000002</v>
      </c>
      <c r="AL3171" s="29">
        <v>1.9609999999999999E-2</v>
      </c>
      <c r="AM3171" s="29">
        <v>0</v>
      </c>
      <c r="AN3171" s="50">
        <v>348623</v>
      </c>
      <c r="AO3171" s="30">
        <v>742.5</v>
      </c>
      <c r="AP3171" s="29">
        <v>0.76021000000000005</v>
      </c>
      <c r="AQ3171" s="29">
        <v>1</v>
      </c>
      <c r="AR3171" s="29">
        <v>0.26800000000000002</v>
      </c>
      <c r="AS3171" s="54">
        <v>31</v>
      </c>
      <c r="AT3171" s="29">
        <v>9.0910000000000005E-2</v>
      </c>
      <c r="AU3171" s="29">
        <v>0.28895999999999999</v>
      </c>
      <c r="AV3171" s="54">
        <v>31</v>
      </c>
      <c r="AW3171" s="29">
        <v>9.0910000000000005E-2</v>
      </c>
    </row>
    <row r="3172" spans="1:49" x14ac:dyDescent="0.2">
      <c r="A3172" s="17" t="str">
        <f t="shared" si="58"/>
        <v>Oliver Wyman</v>
      </c>
      <c r="B3172" s="17" t="str">
        <f>IF(AND(OR(NOT(IsForecastDateRestricted),AND(D3172&gt;=StartDate,D3172&lt;=EndDate)),OR(NOT(IsTargetDateRestricted),AND(F3172&gt;=FirstTargetDate,F3172&lt;=EndTargetDate)),
OR(AND(Is1Week,E3172="1 wk ahead inc death"),AND(Is2Week,E3172="2 wk ahead inc death"),AND(Is3Week,E3172="3 wk ahead inc death"),AND(Is4Week,E3172="4 wk ahead inc death")),
OR(NOT(IsActiveModelsOnly),_xlfn.XLOOKUP(C3172,'Model Analyzer'!B$4:B$100,'Model Analyzer'!C$4:C$100))),EvalData!C3172,"NA")</f>
        <v>Oliver Wyman</v>
      </c>
      <c r="C3172" s="17" t="s">
        <v>26</v>
      </c>
      <c r="D3172" s="36" t="d">
        <v>2020-12-14</v>
      </c>
      <c r="E3172" s="17" t="s">
        <v>11</v>
      </c>
      <c r="F3172" s="36" t="d">
        <v>2020-12-19</v>
      </c>
      <c r="G3172" s="30">
        <v>-269</v>
      </c>
      <c r="H3172" s="32">
        <v>-1.4999999999999999E-2</v>
      </c>
      <c r="I3172" s="28">
        <v>-1.474E-2</v>
      </c>
      <c r="J3172" s="28">
        <v>-1.4959999999999999E-2</v>
      </c>
      <c r="K3172" s="29">
        <v>1</v>
      </c>
      <c r="L3172" s="30">
        <v>2</v>
      </c>
      <c r="M3172" s="29">
        <v>0.97058999999999995</v>
      </c>
      <c r="N3172" s="30">
        <v>51</v>
      </c>
      <c r="O3172" s="30">
        <v>8.42</v>
      </c>
      <c r="P3172" s="30">
        <v>1409.93</v>
      </c>
      <c r="Q3172" s="30">
        <v>60.71</v>
      </c>
      <c r="R3172" s="38">
        <v>0.12797</v>
      </c>
      <c r="S3172" s="32">
        <v>7.5190000000000007E-2</v>
      </c>
      <c r="T3172" s="29">
        <v>0.37520999999999999</v>
      </c>
      <c r="U3172" s="29">
        <v>6.1179999999999998E-2</v>
      </c>
      <c r="V3172" s="29">
        <v>0.68627000000000005</v>
      </c>
      <c r="W3172" s="29">
        <v>5.8819999999999997E-2</v>
      </c>
      <c r="X3172" s="30">
        <v>137.76</v>
      </c>
      <c r="Y3172" s="29">
        <v>0.28667999999999999</v>
      </c>
      <c r="Z3172" s="29">
        <v>0.23097000000000001</v>
      </c>
      <c r="AA3172" s="29">
        <v>0.45600000000000002</v>
      </c>
      <c r="AB3172" s="30">
        <v>18</v>
      </c>
      <c r="AC3172" s="29">
        <v>0.48485</v>
      </c>
      <c r="AD3172" s="30">
        <v>51</v>
      </c>
      <c r="AE3172" s="29">
        <v>0.88234999999999997</v>
      </c>
      <c r="AF3172" s="33">
        <v>1.5920000000000001</v>
      </c>
      <c r="AG3172" s="33">
        <v>1.8169999999999999</v>
      </c>
      <c r="AH3172" s="33">
        <v>2.141</v>
      </c>
      <c r="AI3172" s="33">
        <v>24.905000000000001</v>
      </c>
      <c r="AJ3172" s="33">
        <v>3.1739999999999999</v>
      </c>
      <c r="AK3172" s="34">
        <v>5.8419999999999996</v>
      </c>
      <c r="AL3172" s="29">
        <v>0.11765</v>
      </c>
      <c r="AM3172" s="29">
        <v>3.9219999999999998E-2</v>
      </c>
      <c r="AN3172" s="50">
        <v>40939</v>
      </c>
      <c r="AO3172" s="30">
        <v>175</v>
      </c>
      <c r="AP3172" s="29">
        <v>0.57421999999999995</v>
      </c>
      <c r="AQ3172" s="29">
        <v>1</v>
      </c>
      <c r="AR3172" s="29">
        <v>0.76400000000000001</v>
      </c>
      <c r="AS3172" s="54">
        <v>10</v>
      </c>
      <c r="AT3172" s="29">
        <v>0.72726999999999997</v>
      </c>
      <c r="AU3172" s="29">
        <v>0.92879</v>
      </c>
      <c r="AV3172" s="54">
        <v>10</v>
      </c>
      <c r="AW3172" s="29">
        <v>0.72726999999999997</v>
      </c>
    </row>
    <row r="3173" spans="1:49" x14ac:dyDescent="0.2">
      <c r="A3173" s="17" t="str">
        <f t="shared" si="58"/>
        <v>PSI</v>
      </c>
      <c r="B3173" s="17" t="str">
        <f>IF(AND(OR(NOT(IsForecastDateRestricted),AND(D3173&gt;=StartDate,D3173&lt;=EndDate)),OR(NOT(IsTargetDateRestricted),AND(F3173&gt;=FirstTargetDate,F3173&lt;=EndTargetDate)),
OR(AND(Is1Week,E3173="1 wk ahead inc death"),AND(Is2Week,E3173="2 wk ahead inc death"),AND(Is3Week,E3173="3 wk ahead inc death"),AND(Is4Week,E3173="4 wk ahead inc death")),
OR(NOT(IsActiveModelsOnly),_xlfn.XLOOKUP(C3173,'Model Analyzer'!B$4:B$100,'Model Analyzer'!C$4:C$100))),EvalData!C3173,"NA")</f>
        <v>PSI</v>
      </c>
      <c r="C3173" s="17" t="s">
        <v>27</v>
      </c>
      <c r="D3173" s="36" t="d">
        <v>2020-12-14</v>
      </c>
      <c r="E3173" s="17" t="s">
        <v>11</v>
      </c>
      <c r="F3173" s="36" t="d">
        <v>2020-12-19</v>
      </c>
      <c r="G3173" s="30">
        <v>1321</v>
      </c>
      <c r="H3173" s="32">
        <v>7.0000000000000007E-2</v>
      </c>
      <c r="I3173" s="28">
        <v>7.2359999999999994E-2</v>
      </c>
      <c r="J3173" s="28">
        <v>7.2359999999999994E-2</v>
      </c>
      <c r="K3173" s="29">
        <v>0.9</v>
      </c>
      <c r="L3173" s="30">
        <v>15</v>
      </c>
      <c r="M3173" s="29">
        <v>0.58823999999999999</v>
      </c>
      <c r="N3173" s="30">
        <v>51</v>
      </c>
      <c r="O3173" s="30">
        <v>18.170000000000002</v>
      </c>
      <c r="P3173" s="30">
        <v>1822.71</v>
      </c>
      <c r="Q3173" s="30">
        <v>84.45</v>
      </c>
      <c r="R3173" s="38">
        <v>0.18675</v>
      </c>
      <c r="S3173" s="32">
        <v>4.4299999999999999E-2</v>
      </c>
      <c r="T3173" s="29">
        <v>0.37808000000000003</v>
      </c>
      <c r="U3173" s="29">
        <v>8.2430000000000003E-2</v>
      </c>
      <c r="V3173" s="29">
        <v>0.52941000000000005</v>
      </c>
      <c r="W3173" s="29">
        <v>0.11765</v>
      </c>
      <c r="X3173" s="30">
        <v>149.75</v>
      </c>
      <c r="Y3173" s="29">
        <v>0.33695999999999998</v>
      </c>
      <c r="Z3173" s="29">
        <v>0.31162000000000001</v>
      </c>
      <c r="AA3173" s="29">
        <v>0.21</v>
      </c>
      <c r="AB3173" s="30">
        <v>26</v>
      </c>
      <c r="AC3173" s="29">
        <v>0.24242</v>
      </c>
      <c r="AD3173" s="30">
        <v>51</v>
      </c>
      <c r="AE3173" s="29">
        <v>0.64705999999999997</v>
      </c>
      <c r="AF3173" s="33">
        <v>1.228</v>
      </c>
      <c r="AG3173" s="33">
        <v>1.3560000000000001</v>
      </c>
      <c r="AH3173" s="33">
        <v>1.52</v>
      </c>
      <c r="AI3173" s="33">
        <v>9.0570000000000004</v>
      </c>
      <c r="AJ3173" s="33">
        <v>2.2999999999999998</v>
      </c>
      <c r="AK3173" s="34">
        <v>4.5259999999999998</v>
      </c>
      <c r="AL3173" s="29">
        <v>3.9219999999999998E-2</v>
      </c>
      <c r="AM3173" s="29">
        <v>3.9219999999999998E-2</v>
      </c>
      <c r="AN3173" s="50">
        <v>71214</v>
      </c>
      <c r="AO3173" s="30">
        <v>204.2</v>
      </c>
      <c r="AP3173" s="29">
        <v>0.70462000000000002</v>
      </c>
      <c r="AQ3173" s="29">
        <v>1</v>
      </c>
      <c r="AR3173" s="29">
        <v>0.59899999999999998</v>
      </c>
      <c r="AS3173" s="54">
        <v>17</v>
      </c>
      <c r="AT3173" s="29">
        <v>0.51515</v>
      </c>
      <c r="AU3173" s="29">
        <v>0.68110999999999999</v>
      </c>
      <c r="AV3173" s="54">
        <v>23</v>
      </c>
      <c r="AW3173" s="29">
        <v>0.33333000000000002</v>
      </c>
    </row>
    <row r="3174" spans="1:49" x14ac:dyDescent="0.2">
      <c r="A3174" s="17" t="str">
        <f t="shared" si="58"/>
        <v>QJHong</v>
      </c>
      <c r="B3174" s="17" t="str">
        <f>IF(AND(OR(NOT(IsForecastDateRestricted),AND(D3174&gt;=StartDate,D3174&lt;=EndDate)),OR(NOT(IsTargetDateRestricted),AND(F3174&gt;=FirstTargetDate,F3174&lt;=EndTargetDate)),
OR(AND(Is1Week,E3174="1 wk ahead inc death"),AND(Is2Week,E3174="2 wk ahead inc death"),AND(Is3Week,E3174="3 wk ahead inc death"),AND(Is4Week,E3174="4 wk ahead inc death")),
OR(NOT(IsActiveModelsOnly),_xlfn.XLOOKUP(C3174,'Model Analyzer'!B$4:B$100,'Model Analyzer'!C$4:C$100))),EvalData!C3174,"NA")</f>
        <v>QJHong</v>
      </c>
      <c r="C3174" s="17" t="s">
        <v>28</v>
      </c>
      <c r="D3174" s="36" t="d">
        <v>2020-12-14</v>
      </c>
      <c r="E3174" s="17" t="s">
        <v>11</v>
      </c>
      <c r="F3174" s="36" t="d">
        <v>2020-12-19</v>
      </c>
      <c r="G3174" s="30">
        <v>-1719</v>
      </c>
      <c r="H3174" s="32">
        <v>-9.9000000000000005E-2</v>
      </c>
      <c r="I3174" s="28">
        <v>-9.4170000000000004E-2</v>
      </c>
      <c r="J3174" s="28">
        <v>-0.10396</v>
      </c>
      <c r="K3174" s="29">
        <v>0.9</v>
      </c>
      <c r="L3174" s="30">
        <v>17</v>
      </c>
      <c r="M3174" s="29">
        <v>0.52941000000000005</v>
      </c>
      <c r="O3174" s="30"/>
      <c r="P3174" s="30"/>
      <c r="Q3174" s="30"/>
      <c r="R3174" s="38"/>
    </row>
    <row r="3175" spans="1:49" x14ac:dyDescent="0.2">
      <c r="A3175" s="17" t="str">
        <f t="shared" si="58"/>
        <v>RPI-UW</v>
      </c>
      <c r="B3175" s="17" t="str">
        <f>IF(AND(OR(NOT(IsForecastDateRestricted),AND(D3175&gt;=StartDate,D3175&lt;=EndDate)),OR(NOT(IsTargetDateRestricted),AND(F3175&gt;=FirstTargetDate,F3175&lt;=EndTargetDate)),
OR(AND(Is1Week,E3175="1 wk ahead inc death"),AND(Is2Week,E3175="2 wk ahead inc death"),AND(Is3Week,E3175="3 wk ahead inc death"),AND(Is4Week,E3175="4 wk ahead inc death")),
OR(NOT(IsActiveModelsOnly),_xlfn.XLOOKUP(C3175,'Model Analyzer'!B$4:B$100,'Model Analyzer'!C$4:C$100))),EvalData!C3175,"NA")</f>
        <v>RPI-UW</v>
      </c>
      <c r="C3175" s="17" t="s">
        <v>49</v>
      </c>
      <c r="D3175" s="36" t="d">
        <v>2020-12-14</v>
      </c>
      <c r="E3175" s="17" t="s">
        <v>11</v>
      </c>
      <c r="F3175" s="36" t="d">
        <v>2020-12-19</v>
      </c>
      <c r="G3175" s="30">
        <v>-2123</v>
      </c>
      <c r="H3175" s="32">
        <v>-0.124</v>
      </c>
      <c r="I3175" s="28">
        <v>-0.1163</v>
      </c>
      <c r="J3175" s="28">
        <v>-0.13159999999999999</v>
      </c>
      <c r="K3175" s="29">
        <v>0.75</v>
      </c>
      <c r="L3175" s="30">
        <v>24</v>
      </c>
      <c r="M3175" s="29">
        <v>0.32352999999999998</v>
      </c>
      <c r="N3175" s="30">
        <v>31</v>
      </c>
      <c r="O3175" s="30">
        <v>4.58</v>
      </c>
      <c r="P3175" s="30">
        <v>1908.35</v>
      </c>
      <c r="Q3175" s="30">
        <v>149.61000000000001</v>
      </c>
      <c r="R3175" s="38">
        <v>0.19631000000000001</v>
      </c>
      <c r="S3175" s="32">
        <v>-0.13861000000000001</v>
      </c>
      <c r="T3175" s="29">
        <v>0.39695999999999998</v>
      </c>
      <c r="U3175" s="29">
        <v>-0.25291000000000002</v>
      </c>
      <c r="V3175" s="29">
        <v>0.41935</v>
      </c>
      <c r="W3175" s="29">
        <v>6.4519999999999994E-2</v>
      </c>
      <c r="X3175" s="30">
        <v>229.55</v>
      </c>
      <c r="Y3175" s="29">
        <v>0.26568999999999998</v>
      </c>
      <c r="Z3175" s="29">
        <v>0.29855999999999999</v>
      </c>
      <c r="AA3175" s="29">
        <v>0.06</v>
      </c>
      <c r="AB3175" s="30">
        <v>31</v>
      </c>
      <c r="AC3175" s="29">
        <v>9.0910000000000005E-2</v>
      </c>
      <c r="AD3175" s="30">
        <v>31</v>
      </c>
      <c r="AE3175" s="29">
        <v>0.64515999999999996</v>
      </c>
      <c r="AF3175" s="33">
        <v>1.6859999999999999</v>
      </c>
      <c r="AG3175" s="33">
        <v>2.0670000000000002</v>
      </c>
      <c r="AH3175" s="33">
        <v>2.4630000000000001</v>
      </c>
      <c r="AI3175" s="33">
        <v>2.7109999999999999</v>
      </c>
      <c r="AJ3175" s="33">
        <v>2.95</v>
      </c>
      <c r="AK3175" s="34">
        <v>4.2960000000000003</v>
      </c>
      <c r="AL3175" s="29">
        <v>9.6769999999999995E-2</v>
      </c>
      <c r="AM3175" s="29">
        <v>0</v>
      </c>
      <c r="AN3175" s="50">
        <v>73295</v>
      </c>
      <c r="AO3175" s="30">
        <v>101.2</v>
      </c>
      <c r="AP3175" s="29">
        <v>0.57877999999999996</v>
      </c>
      <c r="AQ3175" s="29">
        <v>1</v>
      </c>
      <c r="AR3175" s="29">
        <v>0.35099999999999998</v>
      </c>
      <c r="AS3175" s="54">
        <v>29</v>
      </c>
      <c r="AT3175" s="29">
        <v>0.15151999999999999</v>
      </c>
      <c r="AU3175" s="29">
        <v>0.4128</v>
      </c>
      <c r="AV3175" s="54">
        <v>29</v>
      </c>
      <c r="AW3175" s="29">
        <v>0.15151999999999999</v>
      </c>
    </row>
    <row r="3176" spans="1:49" x14ac:dyDescent="0.2">
      <c r="A3176" s="17" t="str">
        <f t="shared" si="58"/>
        <v>UA</v>
      </c>
      <c r="B3176" s="17" t="str">
        <f>IF(AND(OR(NOT(IsForecastDateRestricted),AND(D3176&gt;=StartDate,D3176&lt;=EndDate)),OR(NOT(IsTargetDateRestricted),AND(F3176&gt;=FirstTargetDate,F3176&lt;=EndTargetDate)),
OR(AND(Is1Week,E3176="1 wk ahead inc death"),AND(Is2Week,E3176="2 wk ahead inc death"),AND(Is3Week,E3176="3 wk ahead inc death"),AND(Is4Week,E3176="4 wk ahead inc death")),
OR(NOT(IsActiveModelsOnly),_xlfn.XLOOKUP(C3176,'Model Analyzer'!B$4:B$100,'Model Analyzer'!C$4:C$100))),EvalData!C3176,"NA")</f>
        <v>UA</v>
      </c>
      <c r="C3176" s="17" t="s">
        <v>29</v>
      </c>
      <c r="D3176" s="36" t="d">
        <v>2020-12-14</v>
      </c>
      <c r="E3176" s="17" t="s">
        <v>11</v>
      </c>
      <c r="F3176" s="36" t="d">
        <v>2020-12-19</v>
      </c>
      <c r="G3176" s="30">
        <v>-1753</v>
      </c>
      <c r="H3176" s="32">
        <v>-0.10100000000000001</v>
      </c>
      <c r="I3176" s="28">
        <v>-9.6030000000000004E-2</v>
      </c>
      <c r="J3176" s="28">
        <v>-0.10623</v>
      </c>
      <c r="K3176" s="29">
        <v>0.75</v>
      </c>
      <c r="L3176" s="30">
        <v>18</v>
      </c>
      <c r="M3176" s="29">
        <v>0.5</v>
      </c>
      <c r="N3176" s="30">
        <v>51</v>
      </c>
      <c r="O3176" s="30">
        <v>6.35</v>
      </c>
      <c r="P3176" s="30">
        <v>883.37</v>
      </c>
      <c r="Q3176" s="30">
        <v>58.27</v>
      </c>
      <c r="R3176" s="38">
        <v>0.13472999999999999</v>
      </c>
      <c r="S3176" s="32">
        <v>-6.1879999999999998E-2</v>
      </c>
      <c r="T3176" s="29">
        <v>0.32761000000000001</v>
      </c>
      <c r="U3176" s="29">
        <v>-0.10413</v>
      </c>
      <c r="V3176" s="29">
        <v>0.60784000000000005</v>
      </c>
      <c r="W3176" s="29">
        <v>3.9219999999999998E-2</v>
      </c>
      <c r="X3176" s="30">
        <v>94.61</v>
      </c>
      <c r="Y3176" s="29">
        <v>0.24192</v>
      </c>
      <c r="Z3176" s="29">
        <v>0.23677999999999999</v>
      </c>
      <c r="AA3176" s="29">
        <v>0.61599999999999999</v>
      </c>
      <c r="AB3176" s="30">
        <v>12</v>
      </c>
      <c r="AC3176" s="29">
        <v>0.66666999999999998</v>
      </c>
      <c r="AD3176" s="30">
        <v>51</v>
      </c>
      <c r="AE3176" s="29">
        <v>0.56862999999999997</v>
      </c>
      <c r="AF3176" s="33">
        <v>1.169</v>
      </c>
      <c r="AG3176" s="33">
        <v>1.232</v>
      </c>
      <c r="AH3176" s="33">
        <v>1.556</v>
      </c>
      <c r="AI3176" s="33">
        <v>2.4550000000000001</v>
      </c>
      <c r="AJ3176" s="33">
        <v>2.4649999999999999</v>
      </c>
      <c r="AK3176" s="34">
        <v>5.944</v>
      </c>
      <c r="AL3176" s="29">
        <v>9.8040000000000002E-2</v>
      </c>
      <c r="AM3176" s="29">
        <v>1.9609999999999999E-2</v>
      </c>
      <c r="AN3176" s="50">
        <v>47001</v>
      </c>
      <c r="AO3176" s="30">
        <v>195.3</v>
      </c>
      <c r="AP3176" s="29">
        <v>0.71101999999999999</v>
      </c>
      <c r="AQ3176" s="29">
        <v>1</v>
      </c>
      <c r="AR3176" s="29">
        <v>0.47499999999999998</v>
      </c>
      <c r="AS3176" s="54">
        <v>24</v>
      </c>
      <c r="AT3176" s="29">
        <v>0.30303000000000002</v>
      </c>
      <c r="AU3176" s="29">
        <v>0.59855999999999998</v>
      </c>
      <c r="AV3176" s="54">
        <v>25</v>
      </c>
      <c r="AW3176" s="29">
        <v>0.27272999999999997</v>
      </c>
    </row>
    <row r="3177" spans="1:49" x14ac:dyDescent="0.2">
      <c r="A3177" s="17" t="str">
        <f t="shared" si="58"/>
        <v>UCLA</v>
      </c>
      <c r="B3177" s="17" t="str">
        <f>IF(AND(OR(NOT(IsForecastDateRestricted),AND(D3177&gt;=StartDate,D3177&lt;=EndDate)),OR(NOT(IsTargetDateRestricted),AND(F3177&gt;=FirstTargetDate,F3177&lt;=EndTargetDate)),
OR(AND(Is1Week,E3177="1 wk ahead inc death"),AND(Is2Week,E3177="2 wk ahead inc death"),AND(Is3Week,E3177="3 wk ahead inc death"),AND(Is4Week,E3177="4 wk ahead inc death")),
OR(NOT(IsActiveModelsOnly),_xlfn.XLOOKUP(C3177,'Model Analyzer'!B$4:B$100,'Model Analyzer'!C$4:C$100))),EvalData!C3177,"NA")</f>
        <v>UCLA</v>
      </c>
      <c r="C3177" s="17" t="s">
        <v>30</v>
      </c>
      <c r="D3177" s="36" t="d">
        <v>2020-12-14</v>
      </c>
      <c r="E3177" s="17" t="s">
        <v>11</v>
      </c>
      <c r="F3177" s="36" t="d">
        <v>2020-12-19</v>
      </c>
      <c r="G3177" s="30">
        <v>-1995</v>
      </c>
      <c r="H3177" s="32">
        <v>-0.11600000000000001</v>
      </c>
      <c r="I3177" s="28">
        <v>-0.10929</v>
      </c>
      <c r="J3177" s="28">
        <v>-0.12268999999999999</v>
      </c>
      <c r="K3177" s="29">
        <v>0.75</v>
      </c>
      <c r="L3177" s="30">
        <v>22</v>
      </c>
      <c r="M3177" s="29">
        <v>0.38235000000000002</v>
      </c>
      <c r="N3177" s="30">
        <v>51</v>
      </c>
      <c r="O3177" s="30">
        <v>15.84</v>
      </c>
      <c r="P3177" s="30">
        <v>1275.7</v>
      </c>
      <c r="Q3177" s="30">
        <v>71.569999999999993</v>
      </c>
      <c r="R3177" s="38">
        <v>0.16531000000000001</v>
      </c>
      <c r="S3177" s="32">
        <v>-0.1226</v>
      </c>
      <c r="T3177" s="29">
        <v>0.76143000000000005</v>
      </c>
      <c r="U3177" s="29">
        <v>-0.57747000000000004</v>
      </c>
      <c r="V3177" s="29">
        <v>0.56862999999999997</v>
      </c>
      <c r="W3177" s="29">
        <v>5.8819999999999997E-2</v>
      </c>
      <c r="X3177" s="30">
        <v>118</v>
      </c>
      <c r="Y3177" s="29">
        <v>0.25949</v>
      </c>
      <c r="Z3177" s="29">
        <v>0.28145999999999999</v>
      </c>
      <c r="AA3177" s="29">
        <v>0.25800000000000001</v>
      </c>
      <c r="AB3177" s="30">
        <v>25</v>
      </c>
      <c r="AC3177" s="29">
        <v>0.27272999999999997</v>
      </c>
      <c r="AD3177" s="30">
        <v>51</v>
      </c>
      <c r="AE3177" s="29">
        <v>0.19608</v>
      </c>
      <c r="AF3177" s="33">
        <v>1.0309999999999999</v>
      </c>
      <c r="AG3177" s="33">
        <v>1.0449999999999999</v>
      </c>
      <c r="AH3177" s="33">
        <v>1.0640000000000001</v>
      </c>
      <c r="AI3177" s="33">
        <v>1.885</v>
      </c>
      <c r="AJ3177" s="33">
        <v>1.1599999999999999</v>
      </c>
      <c r="AK3177" s="34">
        <v>1.756</v>
      </c>
      <c r="AL3177" s="29">
        <v>3.9219999999999998E-2</v>
      </c>
      <c r="AM3177" s="29">
        <v>1.9609999999999999E-2</v>
      </c>
      <c r="AN3177" s="50">
        <v>123064</v>
      </c>
      <c r="AO3177" s="30">
        <v>417.1</v>
      </c>
      <c r="AP3177" s="29">
        <v>0.88175999999999999</v>
      </c>
      <c r="AQ3177" s="29">
        <v>1</v>
      </c>
      <c r="AR3177" s="29">
        <v>0.14399999999999999</v>
      </c>
      <c r="AS3177" s="54">
        <v>33</v>
      </c>
      <c r="AT3177" s="29">
        <v>3.0300000000000001E-2</v>
      </c>
      <c r="AU3177" s="29">
        <v>0.2064</v>
      </c>
      <c r="AV3177" s="54">
        <v>32</v>
      </c>
      <c r="AW3177" s="29">
        <v>6.0609999999999997E-2</v>
      </c>
    </row>
    <row r="3178" spans="1:49" x14ac:dyDescent="0.2">
      <c r="A3178" s="17" t="str">
        <f t="shared" si="58"/>
        <v>UCM</v>
      </c>
      <c r="B3178" s="17" t="str">
        <f>IF(AND(OR(NOT(IsForecastDateRestricted),AND(D3178&gt;=StartDate,D3178&lt;=EndDate)),OR(NOT(IsTargetDateRestricted),AND(F3178&gt;=FirstTargetDate,F3178&lt;=EndTargetDate)),
OR(AND(Is1Week,E3178="1 wk ahead inc death"),AND(Is2Week,E3178="2 wk ahead inc death"),AND(Is3Week,E3178="3 wk ahead inc death"),AND(Is4Week,E3178="4 wk ahead inc death")),
OR(NOT(IsActiveModelsOnly),_xlfn.XLOOKUP(C3178,'Model Analyzer'!B$4:B$100,'Model Analyzer'!C$4:C$100))),EvalData!C3178,"NA")</f>
        <v>UCM</v>
      </c>
      <c r="C3178" s="17" t="s">
        <v>48</v>
      </c>
      <c r="D3178" s="36" t="d">
        <v>2020-12-14</v>
      </c>
      <c r="E3178" s="17" t="s">
        <v>11</v>
      </c>
      <c r="F3178" s="36" t="d">
        <v>2020-12-19</v>
      </c>
      <c r="G3178" s="30">
        <v>6765</v>
      </c>
      <c r="H3178" s="32">
        <v>0.315</v>
      </c>
      <c r="I3178" s="28">
        <v>0.37058000000000002</v>
      </c>
      <c r="J3178" s="28">
        <v>0.37058000000000002</v>
      </c>
      <c r="K3178" s="29">
        <v>0</v>
      </c>
      <c r="L3178" s="30">
        <v>34</v>
      </c>
      <c r="M3178" s="29">
        <v>2.9409999999999999E-2</v>
      </c>
      <c r="O3178" s="30"/>
      <c r="P3178" s="30"/>
      <c r="Q3178" s="30"/>
      <c r="R3178" s="38"/>
    </row>
    <row r="3179" spans="1:49" x14ac:dyDescent="0.2">
      <c r="A3179" s="17" t="str">
        <f t="shared" si="58"/>
        <v>UCSD-NEU</v>
      </c>
      <c r="B3179" s="17" t="str">
        <f>IF(AND(OR(NOT(IsForecastDateRestricted),AND(D3179&gt;=StartDate,D3179&lt;=EndDate)),OR(NOT(IsTargetDateRestricted),AND(F3179&gt;=FirstTargetDate,F3179&lt;=EndTargetDate)),
OR(AND(Is1Week,E3179="1 wk ahead inc death"),AND(Is2Week,E3179="2 wk ahead inc death"),AND(Is3Week,E3179="3 wk ahead inc death"),AND(Is4Week,E3179="4 wk ahead inc death")),
OR(NOT(IsActiveModelsOnly),_xlfn.XLOOKUP(C3179,'Model Analyzer'!B$4:B$100,'Model Analyzer'!C$4:C$100))),EvalData!C3179,"NA")</f>
        <v>UCSD-NEU</v>
      </c>
      <c r="C3179" s="17" t="s">
        <v>54</v>
      </c>
      <c r="D3179" s="36" t="d">
        <v>2020-12-14</v>
      </c>
      <c r="E3179" s="17" t="s">
        <v>11</v>
      </c>
      <c r="F3179" s="36" t="d">
        <v>2020-12-19</v>
      </c>
      <c r="G3179" s="30">
        <v>-374</v>
      </c>
      <c r="H3179" s="32">
        <v>-2.1000000000000001E-2</v>
      </c>
      <c r="I3179" s="28">
        <v>-2.0490000000000001E-2</v>
      </c>
      <c r="J3179" s="28">
        <v>-2.0920000000000001E-2</v>
      </c>
      <c r="K3179" s="29">
        <v>1</v>
      </c>
      <c r="L3179" s="30">
        <v>3</v>
      </c>
      <c r="M3179" s="29">
        <v>0.94118000000000002</v>
      </c>
      <c r="N3179" s="30">
        <v>50</v>
      </c>
      <c r="O3179" s="30">
        <v>6.64</v>
      </c>
      <c r="P3179" s="30">
        <v>1024.7</v>
      </c>
      <c r="Q3179" s="30">
        <v>59.7</v>
      </c>
      <c r="R3179" s="38">
        <v>0.13261000000000001</v>
      </c>
      <c r="S3179" s="32">
        <v>6.4500000000000002E-2</v>
      </c>
      <c r="T3179" s="29">
        <v>0.33045999999999998</v>
      </c>
      <c r="U3179" s="29">
        <v>0.18984000000000001</v>
      </c>
      <c r="V3179" s="29">
        <v>0.62</v>
      </c>
      <c r="W3179" s="29">
        <v>0.06</v>
      </c>
      <c r="X3179" s="30">
        <v>114.52</v>
      </c>
      <c r="Y3179" s="29">
        <v>0.30972</v>
      </c>
      <c r="Z3179" s="29">
        <v>0.23105999999999999</v>
      </c>
      <c r="AA3179" s="29">
        <v>0.49199999999999999</v>
      </c>
      <c r="AB3179" s="30">
        <v>17</v>
      </c>
      <c r="AC3179" s="29">
        <v>0.51515</v>
      </c>
      <c r="AD3179" s="30">
        <v>50</v>
      </c>
      <c r="AE3179" s="29">
        <v>0.9</v>
      </c>
      <c r="AF3179" s="33">
        <v>1.452</v>
      </c>
      <c r="AG3179" s="33">
        <v>1.782</v>
      </c>
      <c r="AH3179" s="33">
        <v>2.5979999999999999</v>
      </c>
      <c r="AI3179" s="33">
        <v>42.904000000000003</v>
      </c>
      <c r="AJ3179" s="33">
        <v>3.9729999999999999</v>
      </c>
      <c r="AK3179" s="34">
        <v>258.60000000000002</v>
      </c>
      <c r="AL3179" s="29">
        <v>0.06</v>
      </c>
      <c r="AM3179" s="29">
        <v>0.16</v>
      </c>
      <c r="AN3179" s="50">
        <v>44490</v>
      </c>
      <c r="AO3179" s="30">
        <v>129.69999999999999</v>
      </c>
      <c r="AP3179" s="29">
        <v>0.51746999999999999</v>
      </c>
      <c r="AQ3179" s="29">
        <v>1</v>
      </c>
      <c r="AR3179" s="29">
        <v>0.70199999999999996</v>
      </c>
      <c r="AS3179" s="54">
        <v>14</v>
      </c>
      <c r="AT3179" s="29">
        <v>0.60606000000000004</v>
      </c>
      <c r="AU3179" s="29">
        <v>0.92879</v>
      </c>
      <c r="AV3179" s="54">
        <v>10</v>
      </c>
      <c r="AW3179" s="29">
        <v>0.72726999999999997</v>
      </c>
    </row>
    <row r="3180" spans="1:49" x14ac:dyDescent="0.2">
      <c r="A3180" s="17" t="str">
        <f t="shared" si="58"/>
        <v>UM</v>
      </c>
      <c r="B3180" s="17" t="str">
        <f>IF(AND(OR(NOT(IsForecastDateRestricted),AND(D3180&gt;=StartDate,D3180&lt;=EndDate)),OR(NOT(IsTargetDateRestricted),AND(F3180&gt;=FirstTargetDate,F3180&lt;=EndTargetDate)),
OR(AND(Is1Week,E3180="1 wk ahead inc death"),AND(Is2Week,E3180="2 wk ahead inc death"),AND(Is3Week,E3180="3 wk ahead inc death"),AND(Is4Week,E3180="4 wk ahead inc death")),
OR(NOT(IsActiveModelsOnly),_xlfn.XLOOKUP(C3180,'Model Analyzer'!B$4:B$100,'Model Analyzer'!C$4:C$100))),EvalData!C3180,"NA")</f>
        <v>UM</v>
      </c>
      <c r="C3180" s="17" t="s">
        <v>31</v>
      </c>
      <c r="D3180" s="36" t="d">
        <v>2020-12-14</v>
      </c>
      <c r="E3180" s="17" t="s">
        <v>11</v>
      </c>
      <c r="F3180" s="36" t="d">
        <v>2020-12-19</v>
      </c>
      <c r="G3180" s="30">
        <v>660</v>
      </c>
      <c r="H3180" s="32">
        <v>3.5999999999999997E-2</v>
      </c>
      <c r="I3180" s="28">
        <v>3.6150000000000002E-2</v>
      </c>
      <c r="J3180" s="28">
        <v>3.6150000000000002E-2</v>
      </c>
      <c r="K3180" s="29">
        <v>1</v>
      </c>
      <c r="L3180" s="30">
        <v>8</v>
      </c>
      <c r="M3180" s="29">
        <v>0.79412000000000005</v>
      </c>
      <c r="O3180" s="30"/>
      <c r="P3180" s="30"/>
      <c r="Q3180" s="30"/>
      <c r="R3180" s="38"/>
    </row>
    <row r="3181" spans="1:49" x14ac:dyDescent="0.2">
      <c r="A3181" s="17" t="str">
        <f t="shared" si="58"/>
        <v>UMass-MB</v>
      </c>
      <c r="B3181" s="17" t="str">
        <f>IF(AND(OR(NOT(IsForecastDateRestricted),AND(D3181&gt;=StartDate,D3181&lt;=EndDate)),OR(NOT(IsTargetDateRestricted),AND(F3181&gt;=FirstTargetDate,F3181&lt;=EndTargetDate)),
OR(AND(Is1Week,E3181="1 wk ahead inc death"),AND(Is2Week,E3181="2 wk ahead inc death"),AND(Is3Week,E3181="3 wk ahead inc death"),AND(Is4Week,E3181="4 wk ahead inc death")),
OR(NOT(IsActiveModelsOnly),_xlfn.XLOOKUP(C3181,'Model Analyzer'!B$4:B$100,'Model Analyzer'!C$4:C$100))),EvalData!C3181,"NA")</f>
        <v>UMass-MB</v>
      </c>
      <c r="C3181" s="17" t="s">
        <v>32</v>
      </c>
      <c r="D3181" s="36" t="d">
        <v>2020-12-14</v>
      </c>
      <c r="E3181" s="17" t="s">
        <v>11</v>
      </c>
      <c r="F3181" s="36" t="d">
        <v>2020-12-19</v>
      </c>
      <c r="G3181" s="30">
        <v>475</v>
      </c>
      <c r="H3181" s="32">
        <v>2.5999999999999999E-2</v>
      </c>
      <c r="I3181" s="28">
        <v>2.6020000000000001E-2</v>
      </c>
      <c r="J3181" s="28">
        <v>2.6020000000000001E-2</v>
      </c>
      <c r="K3181" s="29">
        <v>1</v>
      </c>
      <c r="L3181" s="30">
        <v>6</v>
      </c>
      <c r="M3181" s="29">
        <v>0.85294000000000003</v>
      </c>
      <c r="N3181" s="30">
        <v>51</v>
      </c>
      <c r="O3181" s="30">
        <v>2.77</v>
      </c>
      <c r="P3181" s="30">
        <v>457.12</v>
      </c>
      <c r="Q3181" s="30">
        <v>45.71</v>
      </c>
      <c r="R3181" s="38">
        <v>0.1099</v>
      </c>
      <c r="S3181" s="32">
        <v>-2.3099999999999999E-2</v>
      </c>
      <c r="T3181" s="29">
        <v>0.20116999999999999</v>
      </c>
      <c r="U3181" s="29">
        <v>2.383E-2</v>
      </c>
      <c r="V3181" s="29">
        <v>0.76471</v>
      </c>
      <c r="W3181" s="29">
        <v>1.9609999999999999E-2</v>
      </c>
      <c r="X3181" s="30">
        <v>68.42</v>
      </c>
      <c r="Y3181" s="29">
        <v>0.18385000000000001</v>
      </c>
      <c r="Z3181" s="29">
        <v>0.16475000000000001</v>
      </c>
      <c r="AA3181" s="29">
        <v>0.97199999999999998</v>
      </c>
      <c r="AB3181" s="30">
        <v>1</v>
      </c>
      <c r="AC3181" s="29">
        <v>1</v>
      </c>
      <c r="AD3181" s="30">
        <v>51</v>
      </c>
      <c r="AE3181" s="29">
        <v>1</v>
      </c>
      <c r="AF3181" s="33">
        <v>2.2810000000000001</v>
      </c>
      <c r="AG3181" s="33">
        <v>2.931</v>
      </c>
      <c r="AH3181" s="33">
        <v>3.2090000000000001</v>
      </c>
      <c r="AI3181" s="33">
        <v>3.903</v>
      </c>
      <c r="AJ3181" s="33">
        <v>4.5</v>
      </c>
      <c r="AK3181" s="34">
        <v>6.6150000000000002</v>
      </c>
      <c r="AL3181" s="29">
        <v>0.23529</v>
      </c>
      <c r="AM3181" s="29">
        <v>1.9609999999999999E-2</v>
      </c>
      <c r="AN3181" s="50">
        <v>19776</v>
      </c>
      <c r="AO3181" s="30">
        <v>71.2</v>
      </c>
      <c r="AP3181" s="29">
        <v>0.44922000000000001</v>
      </c>
      <c r="AQ3181" s="29">
        <v>0.93781999999999999</v>
      </c>
      <c r="AR3181" s="29">
        <v>0.78400000000000003</v>
      </c>
      <c r="AS3181" s="54">
        <v>9</v>
      </c>
      <c r="AT3181" s="29">
        <v>0.75758000000000003</v>
      </c>
      <c r="AU3181" s="29">
        <v>0.99612999999999996</v>
      </c>
      <c r="AV3181" s="54">
        <v>2</v>
      </c>
      <c r="AW3181" s="29">
        <v>0.96970000000000001</v>
      </c>
    </row>
    <row r="3182" spans="1:49" x14ac:dyDescent="0.2">
      <c r="A3182" s="17" t="str">
        <f t="shared" si="58"/>
        <v>USC</v>
      </c>
      <c r="B3182" s="17" t="str">
        <f>IF(AND(OR(NOT(IsForecastDateRestricted),AND(D3182&gt;=StartDate,D3182&lt;=EndDate)),OR(NOT(IsTargetDateRestricted),AND(F3182&gt;=FirstTargetDate,F3182&lt;=EndTargetDate)),
OR(AND(Is1Week,E3182="1 wk ahead inc death"),AND(Is2Week,E3182="2 wk ahead inc death"),AND(Is3Week,E3182="3 wk ahead inc death"),AND(Is4Week,E3182="4 wk ahead inc death")),
OR(NOT(IsActiveModelsOnly),_xlfn.XLOOKUP(C3182,'Model Analyzer'!B$4:B$100,'Model Analyzer'!C$4:C$100))),EvalData!C3182,"NA")</f>
        <v>USC</v>
      </c>
      <c r="C3182" s="17" t="s">
        <v>33</v>
      </c>
      <c r="D3182" s="36" t="d">
        <v>2020-12-14</v>
      </c>
      <c r="E3182" s="17" t="s">
        <v>11</v>
      </c>
      <c r="F3182" s="36" t="d">
        <v>2020-12-19</v>
      </c>
      <c r="G3182" s="26">
        <v>-1329</v>
      </c>
      <c r="H3182" s="27">
        <v>-7.5999999999999998E-2</v>
      </c>
      <c r="I3182" s="28">
        <v>-7.2800000000000004E-2</v>
      </c>
      <c r="J3182" s="28">
        <v>-7.8520000000000006E-2</v>
      </c>
      <c r="K3182" s="29">
        <v>0.9</v>
      </c>
      <c r="L3182" s="30">
        <v>16</v>
      </c>
      <c r="M3182" s="29">
        <v>0.55881999999999998</v>
      </c>
      <c r="N3182" s="30">
        <v>51</v>
      </c>
      <c r="O3182" s="26">
        <v>4.1100000000000003</v>
      </c>
      <c r="P3182" s="26">
        <v>497.78</v>
      </c>
      <c r="Q3182" s="26">
        <v>41.71</v>
      </c>
      <c r="R3182" s="31">
        <v>0.1167</v>
      </c>
      <c r="S3182" s="32">
        <v>-5.4899999999999997E-2</v>
      </c>
      <c r="T3182" s="29">
        <v>0.24051</v>
      </c>
      <c r="U3182" s="29">
        <v>3.073E-2</v>
      </c>
      <c r="V3182" s="29">
        <v>0.72548999999999997</v>
      </c>
      <c r="W3182" s="29">
        <v>1.9609999999999999E-2</v>
      </c>
      <c r="X3182" s="30">
        <v>65.760000000000005</v>
      </c>
      <c r="Y3182" s="29">
        <v>0.22008</v>
      </c>
      <c r="Z3182" s="29">
        <v>0.17598</v>
      </c>
      <c r="AA3182" s="29">
        <v>0.86699999999999999</v>
      </c>
      <c r="AB3182" s="30">
        <v>4</v>
      </c>
      <c r="AC3182" s="29">
        <v>0.90908999999999995</v>
      </c>
      <c r="AD3182" s="30">
        <v>51</v>
      </c>
      <c r="AE3182" s="29">
        <v>0.98038999999999998</v>
      </c>
      <c r="AF3182" s="33">
        <v>2.181</v>
      </c>
      <c r="AG3182" s="33">
        <v>2.9660000000000002</v>
      </c>
      <c r="AH3182" s="33">
        <v>4.5789999999999997</v>
      </c>
      <c r="AI3182" s="33">
        <v>35.073</v>
      </c>
      <c r="AJ3182" s="33">
        <v>9.27</v>
      </c>
      <c r="AK3182" s="34">
        <v>44</v>
      </c>
      <c r="AL3182" s="29">
        <v>0.37254999999999999</v>
      </c>
      <c r="AM3182" s="29">
        <v>0.15686</v>
      </c>
      <c r="AN3182" s="50">
        <v>17271</v>
      </c>
      <c r="AO3182" s="30">
        <v>120.7</v>
      </c>
      <c r="AP3182" s="29">
        <v>0.36347000000000002</v>
      </c>
      <c r="AQ3182" s="29">
        <v>0.75880000000000003</v>
      </c>
      <c r="AR3182" s="29">
        <v>0.47499999999999998</v>
      </c>
      <c r="AS3182" s="54">
        <v>24</v>
      </c>
      <c r="AT3182" s="29">
        <v>0.30303000000000002</v>
      </c>
      <c r="AU3182" s="29">
        <v>0.94181999999999999</v>
      </c>
      <c r="AV3182" s="54">
        <v>9</v>
      </c>
      <c r="AW3182" s="29">
        <v>0.75758000000000003</v>
      </c>
    </row>
    <row r="3183" spans="1:49" x14ac:dyDescent="0.2">
      <c r="A3183" s="17" t="str">
        <f t="shared" si="58"/>
        <v>UT</v>
      </c>
      <c r="B3183" s="17" t="str">
        <f>IF(AND(OR(NOT(IsForecastDateRestricted),AND(D3183&gt;=StartDate,D3183&lt;=EndDate)),OR(NOT(IsTargetDateRestricted),AND(F3183&gt;=FirstTargetDate,F3183&lt;=EndTargetDate)),
OR(AND(Is1Week,E3183="1 wk ahead inc death"),AND(Is2Week,E3183="2 wk ahead inc death"),AND(Is3Week,E3183="3 wk ahead inc death"),AND(Is4Week,E3183="4 wk ahead inc death")),
OR(NOT(IsActiveModelsOnly),_xlfn.XLOOKUP(C3183,'Model Analyzer'!B$4:B$100,'Model Analyzer'!C$4:C$100))),EvalData!C3183,"NA")</f>
        <v>UT</v>
      </c>
      <c r="C3183" s="17" t="s">
        <v>34</v>
      </c>
      <c r="D3183" s="36" t="d">
        <v>2020-12-14</v>
      </c>
      <c r="E3183" s="17" t="s">
        <v>11</v>
      </c>
      <c r="F3183" s="36" t="d">
        <v>2020-12-19</v>
      </c>
      <c r="G3183" s="26">
        <v>-2353</v>
      </c>
      <c r="H3183" s="27">
        <v>-0.13800000000000001</v>
      </c>
      <c r="I3183" s="28">
        <v>-0.12889999999999999</v>
      </c>
      <c r="J3183" s="28">
        <v>-0.14796999999999999</v>
      </c>
      <c r="K3183" s="29">
        <v>0.75</v>
      </c>
      <c r="L3183" s="30">
        <v>26</v>
      </c>
      <c r="M3183" s="29">
        <v>0.26471</v>
      </c>
      <c r="N3183" s="30">
        <v>51</v>
      </c>
      <c r="O3183" s="26">
        <v>11.99</v>
      </c>
      <c r="P3183" s="26">
        <v>5098.43</v>
      </c>
      <c r="Q3183" s="26">
        <v>144.22</v>
      </c>
      <c r="R3183" s="31">
        <v>0.29982999999999999</v>
      </c>
      <c r="S3183" s="32">
        <v>0.29111999999999999</v>
      </c>
      <c r="T3183" s="29">
        <v>0.56384999999999996</v>
      </c>
      <c r="U3183" s="29">
        <v>0.27978999999999998</v>
      </c>
      <c r="V3183" s="29">
        <v>0.21568999999999999</v>
      </c>
      <c r="W3183" s="29">
        <v>0.15686</v>
      </c>
      <c r="X3183" s="30">
        <v>227.9</v>
      </c>
      <c r="Y3183" s="29">
        <v>0.51087000000000005</v>
      </c>
      <c r="Z3183" s="29">
        <v>0.40251999999999999</v>
      </c>
      <c r="AA3183" s="29">
        <v>2.7E-2</v>
      </c>
      <c r="AB3183" s="30">
        <v>34</v>
      </c>
      <c r="AC3183" s="29">
        <v>0</v>
      </c>
      <c r="AD3183" s="30">
        <v>51</v>
      </c>
      <c r="AE3183" s="29">
        <v>0.62744999999999995</v>
      </c>
      <c r="AF3183" s="33">
        <v>1.8069999999999999</v>
      </c>
      <c r="AG3183" s="33">
        <v>1.9159999999999999</v>
      </c>
      <c r="AH3183" s="33">
        <v>2.34</v>
      </c>
      <c r="AI3183" s="33">
        <v>24.689</v>
      </c>
      <c r="AJ3183" s="33">
        <v>4.7779999999999996</v>
      </c>
      <c r="AK3183" s="34">
        <v>10.5</v>
      </c>
      <c r="AL3183" s="29">
        <v>0.15686</v>
      </c>
      <c r="AM3183" s="29">
        <v>0.11765</v>
      </c>
      <c r="AN3183" s="50">
        <v>112118</v>
      </c>
      <c r="AO3183" s="30">
        <v>392.6</v>
      </c>
      <c r="AP3183" s="29">
        <v>0.50580999999999998</v>
      </c>
      <c r="AQ3183" s="29">
        <v>1</v>
      </c>
      <c r="AR3183" s="29">
        <v>0.372</v>
      </c>
      <c r="AS3183" s="54">
        <v>27</v>
      </c>
      <c r="AT3183" s="29">
        <v>0.21212</v>
      </c>
      <c r="AU3183" s="29">
        <v>0.66047</v>
      </c>
      <c r="AV3183" s="54">
        <v>24</v>
      </c>
      <c r="AW3183" s="29">
        <v>0.30303000000000002</v>
      </c>
    </row>
    <row r="3184" spans="1:49" x14ac:dyDescent="0.2">
      <c r="A3184" s="17" t="str">
        <f t="shared" si="58"/>
        <v>Wadhwani</v>
      </c>
      <c r="B3184" s="17" t="str">
        <f>IF(AND(OR(NOT(IsForecastDateRestricted),AND(D3184&gt;=StartDate,D3184&lt;=EndDate)),OR(NOT(IsTargetDateRestricted),AND(F3184&gt;=FirstTargetDate,F3184&lt;=EndTargetDate)),
OR(AND(Is1Week,E3184="1 wk ahead inc death"),AND(Is2Week,E3184="2 wk ahead inc death"),AND(Is3Week,E3184="3 wk ahead inc death"),AND(Is4Week,E3184="4 wk ahead inc death")),
OR(NOT(IsActiveModelsOnly),_xlfn.XLOOKUP(C3184,'Model Analyzer'!B$4:B$100,'Model Analyzer'!C$4:C$100))),EvalData!C3184,"NA")</f>
        <v>Wadhwani</v>
      </c>
      <c r="C3184" s="17" t="s">
        <v>164</v>
      </c>
      <c r="D3184" s="36" t="d">
        <v>2020-12-14</v>
      </c>
      <c r="E3184" s="17" t="s">
        <v>11</v>
      </c>
      <c r="F3184" s="36" t="d">
        <v>2020-12-19</v>
      </c>
      <c r="N3184" s="30">
        <v>45</v>
      </c>
      <c r="O3184" s="26">
        <v>6.02</v>
      </c>
      <c r="P3184" s="26">
        <v>921.07</v>
      </c>
      <c r="Q3184" s="26">
        <v>59.93</v>
      </c>
      <c r="R3184" s="31">
        <v>0.17471</v>
      </c>
      <c r="S3184" s="32">
        <v>2.4289999999999999E-2</v>
      </c>
      <c r="T3184" s="29">
        <v>0.35493999999999998</v>
      </c>
      <c r="U3184" s="29">
        <v>0.12242</v>
      </c>
      <c r="V3184" s="29">
        <v>0.57777999999999996</v>
      </c>
      <c r="W3184" s="29">
        <v>6.6669999999999993E-2</v>
      </c>
      <c r="X3184" s="30">
        <v>95.67</v>
      </c>
      <c r="Y3184" s="29">
        <v>0.32423000000000002</v>
      </c>
      <c r="Z3184" s="29">
        <v>0.25980999999999999</v>
      </c>
      <c r="AA3184" s="29">
        <v>0.33100000000000002</v>
      </c>
      <c r="AB3184" s="30">
        <v>22</v>
      </c>
      <c r="AC3184" s="29">
        <v>0.36364000000000002</v>
      </c>
      <c r="AD3184" s="30">
        <v>45</v>
      </c>
      <c r="AE3184" s="29">
        <v>0.86667000000000005</v>
      </c>
      <c r="AF3184" s="33">
        <v>1.8460000000000001</v>
      </c>
      <c r="AG3184" s="33">
        <v>2.226</v>
      </c>
      <c r="AH3184" s="33">
        <v>2.6389999999999998</v>
      </c>
      <c r="AI3184" s="33">
        <v>86.866</v>
      </c>
      <c r="AJ3184" s="33">
        <v>4.5430000000000001</v>
      </c>
      <c r="AK3184" s="34">
        <v>423.2</v>
      </c>
      <c r="AL3184" s="29">
        <v>8.8889999999999997E-2</v>
      </c>
      <c r="AM3184" s="29">
        <v>0.17777999999999999</v>
      </c>
      <c r="AN3184" s="50">
        <v>18659</v>
      </c>
      <c r="AO3184" s="30">
        <v>115.3</v>
      </c>
      <c r="AP3184" s="29">
        <v>0.47051999999999999</v>
      </c>
      <c r="AQ3184" s="29">
        <v>0.98229</v>
      </c>
      <c r="AR3184" s="29">
        <v>0.55700000000000005</v>
      </c>
      <c r="AS3184" s="54">
        <v>20</v>
      </c>
      <c r="AT3184" s="29">
        <v>0.42424000000000001</v>
      </c>
      <c r="AU3184" s="29">
        <v>0.80467999999999995</v>
      </c>
      <c r="AV3184" s="54">
        <v>20</v>
      </c>
      <c r="AW3184" s="29">
        <v>0.42424000000000001</v>
      </c>
    </row>
  </sheetData>
  <autoFilter ref="A6:AW6" xr:uid="{8097D615-13D2-4E45-97E7-6DCB5982216B}"/>
  <mergeCells count="3">
    <mergeCell ref="G1:M1"/>
    <mergeCell ref="N1:AC1"/>
    <mergeCell ref="AD1:AW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54"/>
  <sheetViews>
    <sheetView workbookViewId="0">
      <selection activeCell="D29" sqref="D29"/>
    </sheetView>
  </sheetViews>
  <sheetFormatPr defaultRowHeight="16.5" x14ac:dyDescent="0.3"/>
  <cols>
    <col min="1" max="1" width="34.25" customWidth="1"/>
    <col min="3" max="4" width="13.875" customWidth="1"/>
  </cols>
  <sheetData>
    <row r="1" spans="1:4" x14ac:dyDescent="0.3">
      <c r="A1" s="1" t="s">
        <v>65</v>
      </c>
      <c r="C1" t="s">
        <v>165</v>
      </c>
      <c r="D1" t="s">
        <v>166</v>
      </c>
    </row>
    <row r="2" spans="1:4" x14ac:dyDescent="0.3">
      <c r="A2" t="s">
        <v>10</v>
      </c>
      <c r="C2" s="63" t="d">
        <v>2020-07-06</v>
      </c>
      <c r="D2" s="63" t="d">
        <f>C2+5</f>
        <v>2020-07-11</v>
      </c>
    </row>
    <row r="3" spans="1:4" x14ac:dyDescent="0.3">
      <c r="A3" t="s">
        <v>12</v>
      </c>
      <c r="C3" s="63" t="d">
        <v>2020-07-13</v>
      </c>
      <c r="D3" s="63" t="d">
        <f>C2+12</f>
        <v>2020-07-18</v>
      </c>
    </row>
    <row r="4" spans="1:4" x14ac:dyDescent="0.3">
      <c r="A4" t="s">
        <v>59</v>
      </c>
      <c r="C4" s="63" t="d">
        <v>2020-07-20</v>
      </c>
      <c r="D4" s="63" t="d">
        <f>C2+19</f>
        <v>2020-07-25</v>
      </c>
    </row>
    <row r="5" spans="1:4" x14ac:dyDescent="0.3">
      <c r="A5" t="s">
        <v>43</v>
      </c>
      <c r="C5" s="63" t="d">
        <v>2020-07-27</v>
      </c>
      <c r="D5" s="63" t="d">
        <f>C2+26</f>
        <v>2020-08-01</v>
      </c>
    </row>
    <row r="6" spans="1:4" x14ac:dyDescent="0.3">
      <c r="A6" t="s">
        <v>13</v>
      </c>
      <c r="C6" s="63" t="d">
        <v>2020-08-03</v>
      </c>
      <c r="D6" s="63" t="d">
        <f t="shared" ref="D6:D28" si="0">C3+26</f>
        <v>2020-08-08</v>
      </c>
    </row>
    <row r="7" spans="1:4" x14ac:dyDescent="0.3">
      <c r="A7" t="s">
        <v>14</v>
      </c>
      <c r="C7" s="63" t="d">
        <v>2020-08-10</v>
      </c>
      <c r="D7" s="63" t="d">
        <f t="shared" si="0"/>
        <v>2020-08-15</v>
      </c>
    </row>
    <row r="8" spans="1:4" x14ac:dyDescent="0.3">
      <c r="A8" t="s">
        <v>39</v>
      </c>
      <c r="C8" s="63" t="d">
        <v>2020-08-17</v>
      </c>
      <c r="D8" s="63" t="d">
        <f t="shared" si="0"/>
        <v>2020-08-22</v>
      </c>
    </row>
    <row r="9" spans="1:4" x14ac:dyDescent="0.3">
      <c r="A9" t="s">
        <v>51</v>
      </c>
      <c r="C9" s="63" t="d">
        <v>2020-08-24</v>
      </c>
      <c r="D9" s="63" t="d">
        <f t="shared" si="0"/>
        <v>2020-08-29</v>
      </c>
    </row>
    <row r="10" spans="1:4" x14ac:dyDescent="0.3">
      <c r="A10" t="s">
        <v>44</v>
      </c>
      <c r="C10" s="63" t="d">
        <v>2020-08-31</v>
      </c>
      <c r="D10" s="63" t="d">
        <f t="shared" si="0"/>
        <v>2020-09-05</v>
      </c>
    </row>
    <row r="11" spans="1:4" x14ac:dyDescent="0.3">
      <c r="A11" t="s">
        <v>15</v>
      </c>
      <c r="C11" s="63" t="d">
        <v>2020-09-07</v>
      </c>
      <c r="D11" s="63" t="d">
        <f t="shared" si="0"/>
        <v>2020-09-12</v>
      </c>
    </row>
    <row r="12" spans="1:4" x14ac:dyDescent="0.3">
      <c r="A12" t="s">
        <v>16</v>
      </c>
      <c r="C12" s="63" t="d">
        <v>2020-09-14</v>
      </c>
      <c r="D12" s="63" t="d">
        <f t="shared" si="0"/>
        <v>2020-09-19</v>
      </c>
    </row>
    <row r="13" spans="1:4" x14ac:dyDescent="0.3">
      <c r="A13" t="s">
        <v>40</v>
      </c>
      <c r="C13" s="63" t="d">
        <v>2020-09-21</v>
      </c>
      <c r="D13" s="63" t="d">
        <f t="shared" si="0"/>
        <v>2020-09-26</v>
      </c>
    </row>
    <row r="14" spans="1:4" x14ac:dyDescent="0.3">
      <c r="A14" t="s">
        <v>66</v>
      </c>
      <c r="C14" s="63" t="d">
        <v>2020-09-28</v>
      </c>
      <c r="D14" s="63" t="d">
        <f t="shared" si="0"/>
        <v>2020-10-03</v>
      </c>
    </row>
    <row r="15" spans="1:4" x14ac:dyDescent="0.3">
      <c r="A15" t="s">
        <v>57</v>
      </c>
      <c r="C15" s="63" t="d">
        <v>2020-10-05</v>
      </c>
      <c r="D15" s="63" t="d">
        <f t="shared" si="0"/>
        <v>2020-10-10</v>
      </c>
    </row>
    <row r="16" spans="1:4" x14ac:dyDescent="0.3">
      <c r="A16" t="s">
        <v>67</v>
      </c>
      <c r="C16" s="63" t="d">
        <v>2020-10-12</v>
      </c>
      <c r="D16" s="63" t="d">
        <f t="shared" si="0"/>
        <v>2020-10-17</v>
      </c>
    </row>
    <row r="17" spans="1:4" x14ac:dyDescent="0.3">
      <c r="A17" t="s">
        <v>17</v>
      </c>
      <c r="C17" s="63" t="d">
        <v>2020-10-19</v>
      </c>
      <c r="D17" s="63" t="d">
        <f t="shared" si="0"/>
        <v>2020-10-24</v>
      </c>
    </row>
    <row r="18" spans="1:4" x14ac:dyDescent="0.3">
      <c r="A18" t="s">
        <v>18</v>
      </c>
      <c r="C18" s="63" t="d">
        <v>2020-10-26</v>
      </c>
      <c r="D18" s="63" t="d">
        <f t="shared" si="0"/>
        <v>2020-10-31</v>
      </c>
    </row>
    <row r="19" spans="1:4" x14ac:dyDescent="0.3">
      <c r="A19" t="s">
        <v>68</v>
      </c>
      <c r="C19" s="63" t="d">
        <v>2020-11-02</v>
      </c>
      <c r="D19" s="63" t="d">
        <f t="shared" si="0"/>
        <v>2020-11-07</v>
      </c>
    </row>
    <row r="20" spans="1:4" x14ac:dyDescent="0.3">
      <c r="A20" t="s">
        <v>41</v>
      </c>
      <c r="C20" s="63" t="d">
        <v>2020-11-09</v>
      </c>
      <c r="D20" s="63" t="d">
        <f t="shared" si="0"/>
        <v>2020-11-14</v>
      </c>
    </row>
    <row r="21" spans="1:4" x14ac:dyDescent="0.3">
      <c r="A21" t="s">
        <v>45</v>
      </c>
      <c r="C21" s="63" t="d">
        <v>2020-11-16</v>
      </c>
      <c r="D21" s="63" t="d">
        <f t="shared" si="0"/>
        <v>2020-11-21</v>
      </c>
    </row>
    <row r="22" spans="1:4" x14ac:dyDescent="0.3">
      <c r="A22" t="s">
        <v>19</v>
      </c>
      <c r="C22" s="63" t="d">
        <v>2020-11-23</v>
      </c>
      <c r="D22" s="63" t="d">
        <f t="shared" si="0"/>
        <v>2020-11-28</v>
      </c>
    </row>
    <row r="23" spans="1:4" x14ac:dyDescent="0.3">
      <c r="A23" t="s">
        <v>52</v>
      </c>
      <c r="C23" s="63" t="d">
        <v>2020-11-30</v>
      </c>
      <c r="D23" s="63" t="d">
        <f t="shared" si="0"/>
        <v>2020-12-05</v>
      </c>
    </row>
    <row r="24" spans="1:4" x14ac:dyDescent="0.3">
      <c r="A24" t="s">
        <v>58</v>
      </c>
      <c r="C24" s="63" t="d">
        <v>2020-12-07</v>
      </c>
      <c r="D24" s="63" t="d">
        <f t="shared" si="0"/>
        <v>2020-12-12</v>
      </c>
    </row>
    <row r="25" spans="1:4" x14ac:dyDescent="0.3">
      <c r="A25" t="s">
        <v>53</v>
      </c>
      <c r="C25" s="63" t="d">
        <v>2020-12-14</v>
      </c>
      <c r="D25" s="63" t="d">
        <f t="shared" si="0"/>
        <v>2020-12-19</v>
      </c>
    </row>
    <row r="26" spans="1:4" x14ac:dyDescent="0.3">
      <c r="A26" t="s">
        <v>46</v>
      </c>
      <c r="D26" s="63" t="d">
        <f t="shared" si="0"/>
        <v>2020-12-26</v>
      </c>
    </row>
    <row r="27" spans="1:4" x14ac:dyDescent="0.3">
      <c r="A27" t="s">
        <v>20</v>
      </c>
      <c r="D27" s="63" t="d">
        <f t="shared" si="0"/>
        <v>2021-01-02</v>
      </c>
    </row>
    <row r="28" spans="1:4" x14ac:dyDescent="0.3">
      <c r="A28" t="s">
        <v>47</v>
      </c>
      <c r="D28" s="63" t="d">
        <f t="shared" si="0"/>
        <v>2021-01-09</v>
      </c>
    </row>
    <row r="29" spans="1:4" x14ac:dyDescent="0.3">
      <c r="A29" t="s">
        <v>21</v>
      </c>
      <c r="D29" s="63"/>
    </row>
    <row r="30" spans="1:4" x14ac:dyDescent="0.3">
      <c r="A30" t="s">
        <v>22</v>
      </c>
      <c r="D30" s="63"/>
    </row>
    <row r="31" spans="1:4" x14ac:dyDescent="0.3">
      <c r="A31" t="s">
        <v>55</v>
      </c>
      <c r="D31" s="63"/>
    </row>
    <row r="32" spans="1:4" x14ac:dyDescent="0.3">
      <c r="A32" t="s">
        <v>23</v>
      </c>
      <c r="D32" s="63"/>
    </row>
    <row r="33" spans="1:1" x14ac:dyDescent="0.3">
      <c r="A33" t="s">
        <v>24</v>
      </c>
    </row>
    <row r="34" spans="1:1" x14ac:dyDescent="0.3">
      <c r="A34" t="s">
        <v>60</v>
      </c>
    </row>
    <row r="35" spans="1:1" x14ac:dyDescent="0.3">
      <c r="A35" t="s">
        <v>69</v>
      </c>
    </row>
    <row r="36" spans="1:1" x14ac:dyDescent="0.3">
      <c r="A36" t="s">
        <v>25</v>
      </c>
    </row>
    <row r="37" spans="1:1" x14ac:dyDescent="0.3">
      <c r="A37" t="s">
        <v>26</v>
      </c>
    </row>
    <row r="38" spans="1:1" x14ac:dyDescent="0.3">
      <c r="A38" t="s">
        <v>27</v>
      </c>
    </row>
    <row r="39" spans="1:1" x14ac:dyDescent="0.3">
      <c r="A39" t="s">
        <v>28</v>
      </c>
    </row>
    <row r="40" spans="1:1" x14ac:dyDescent="0.3">
      <c r="A40" t="s">
        <v>49</v>
      </c>
    </row>
    <row r="41" spans="1:1" x14ac:dyDescent="0.3">
      <c r="A41" t="s">
        <v>42</v>
      </c>
    </row>
    <row r="42" spans="1:1" x14ac:dyDescent="0.3">
      <c r="A42" t="s">
        <v>56</v>
      </c>
    </row>
    <row r="43" spans="1:1" x14ac:dyDescent="0.3">
      <c r="A43" t="s">
        <v>29</v>
      </c>
    </row>
    <row r="44" spans="1:1" x14ac:dyDescent="0.3">
      <c r="A44" t="s">
        <v>30</v>
      </c>
    </row>
    <row r="45" spans="1:1" x14ac:dyDescent="0.3">
      <c r="A45" t="s">
        <v>48</v>
      </c>
    </row>
    <row r="46" spans="1:1" x14ac:dyDescent="0.3">
      <c r="A46" t="s">
        <v>61</v>
      </c>
    </row>
    <row r="47" spans="1:1" x14ac:dyDescent="0.3">
      <c r="A47" t="s">
        <v>54</v>
      </c>
    </row>
    <row r="48" spans="1:1" x14ac:dyDescent="0.3">
      <c r="A48" t="s">
        <v>50</v>
      </c>
    </row>
    <row r="49" spans="1:1" x14ac:dyDescent="0.3">
      <c r="A49" t="s">
        <v>31</v>
      </c>
    </row>
    <row r="50" spans="1:1" x14ac:dyDescent="0.3">
      <c r="A50" t="s">
        <v>32</v>
      </c>
    </row>
    <row r="51" spans="1:1" x14ac:dyDescent="0.3">
      <c r="A51" t="s">
        <v>33</v>
      </c>
    </row>
    <row r="52" spans="1:1" x14ac:dyDescent="0.3">
      <c r="A52" t="s">
        <v>34</v>
      </c>
    </row>
    <row r="53" spans="1:1" x14ac:dyDescent="0.3">
      <c r="A53" t="s">
        <v>164</v>
      </c>
    </row>
    <row r="54" spans="1:1" x14ac:dyDescent="0.3">
      <c r="A54" t="s">
        <v>35</v>
      </c>
    </row>
  </sheetData>
  <sortState xmlns:xlrd2="http://schemas.microsoft.com/office/spreadsheetml/2017/richdata2" ref="A2:A54">
    <sortCondition ref="A2:A54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purl.oclc.org/ooxml/officeDocument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purl.oclc.org/ooxml/officeDocument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B1B5CE7BFF914E8BD1A06152A5BD66" ma:contentTypeVersion="10" ma:contentTypeDescription="Create a new document." ma:contentTypeScope="" ma:versionID="98e0e03e6cd43bcc8d2dcc7489155d8d">
  <xsd:schema xmlns:xsd="http://www.w3.org/2001/XMLSchema" xmlns:xs="http://www.w3.org/2001/XMLSchema" xmlns:p="http://schemas.microsoft.com/office/2006/metadata/properties" xmlns:ns2="c799a884-1d4e-41bd-b762-5857c0e3a1bd" targetNamespace="http://schemas.microsoft.com/office/2006/metadata/properties" ma:root="true" ma:fieldsID="9a20f91216c8311011d9612644cf62de" ns2:_="">
    <xsd:import namespace="c799a884-1d4e-41bd-b762-5857c0e3a1b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99a884-1d4e-41bd-b762-5857c0e3a1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purl.oclc.org/ooxml/officeDocument/customXml" ds:itemID="{674F3EFD-C825-49B4-8BA1-DEC1E6DA01A6}">
  <ds:schemaRefs>
    <ds:schemaRef ds:uri="http://schemas.microsoft.com/sharepoint/v3/contenttype/forms"/>
  </ds:schemaRefs>
</ds:datastoreItem>
</file>

<file path=customXml/itemProps2.xml><?xml version="1.0" encoding="utf-8"?>
<ds:datastoreItem xmlns:ds="http://purl.oclc.org/ooxml/officeDocument/customXml" ds:itemID="{F3B85D57-8A82-4B61-976F-E32418B2B2D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purl.oclc.org/ooxml/officeDocument/customXml" ds:itemID="{A4225185-A33C-42B0-A5D9-B4C864B3819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799a884-1d4e-41bd-b762-5857c0e3a1b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13</vt:i4>
      </vt:variant>
    </vt:vector>
  </HeadingPairs>
  <TitlesOfParts>
    <vt:vector size="16" baseType="lpstr">
      <vt:lpstr>Model Analyzer</vt:lpstr>
      <vt:lpstr>EvalData</vt:lpstr>
      <vt:lpstr>Lookup</vt:lpstr>
      <vt:lpstr>EndDate</vt:lpstr>
      <vt:lpstr>EndTargetDate</vt:lpstr>
      <vt:lpstr>FirstTargetDate</vt:lpstr>
      <vt:lpstr>Is1Week</vt:lpstr>
      <vt:lpstr>Is2Week</vt:lpstr>
      <vt:lpstr>Is3Week</vt:lpstr>
      <vt:lpstr>Is4Week</vt:lpstr>
      <vt:lpstr>IsActiveModelsOnly</vt:lpstr>
      <vt:lpstr>IsForecastDateRestricted</vt:lpstr>
      <vt:lpstr>IsMinimumForecastsToParticipate</vt:lpstr>
      <vt:lpstr>IsTargetDateRestricted</vt:lpstr>
      <vt:lpstr>MinForecastsToParticipate</vt:lpstr>
      <vt:lpstr>StartDate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McConnell</dc:creator>
  <cp:lastModifiedBy>Steve McConnell</cp:lastModifiedBy>
  <dcterms:created xsi:type="dcterms:W3CDTF">2020-12-02T23:16:19Z</dcterms:created>
  <dcterms:modified xsi:type="dcterms:W3CDTF">2020-12-23T02:41:16Z</dcterms:modified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ContentTypeId">
    <vt:lpwstr>0x010100BBB1B5CE7BFF914E8BD1A06152A5BD66</vt:lpwstr>
  </property>
</Properties>
</file>